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Developments\Workshops_Presentation\Guwahati_IA_101026\excel_tools\"/>
    </mc:Choice>
  </mc:AlternateContent>
  <xr:revisionPtr revIDLastSave="0" documentId="13_ncr:1_{F3AAD262-1F3E-4461-A45D-A1110CCA06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shboard" sheetId="1" r:id="rId1"/>
    <sheet name="Delegation" sheetId="2" r:id="rId2"/>
    <sheet name="Bank_KYC" sheetId="3" r:id="rId3"/>
    <sheet name="Bank_Loans" sheetId="4" r:id="rId4"/>
    <sheet name="Hosp_Bills" sheetId="5" r:id="rId5"/>
    <sheet name="Hosp_TPA" sheetId="6" r:id="rId6"/>
    <sheet name="Pharma_Stock" sheetId="7" r:id="rId7"/>
    <sheet name="Pharma_Retailers" sheetId="8" r:id="rId8"/>
    <sheet name="Pharma_Products" sheetId="9" r:id="rId9"/>
    <sheet name="Pharma_Sales" sheetId="10" r:id="rId10"/>
    <sheet name="Pharma_Collections" sheetId="11" r:id="rId11"/>
    <sheet name="Pharma_Returns" sheetId="12" r:id="rId12"/>
    <sheet name="Salesman_Lag" sheetId="13" r:id="rId13"/>
  </sheets>
  <definedNames>
    <definedName name="_xlnm._FilterDatabase" localSheetId="2" hidden="1">Bank_KYC!$A$3:$O$953</definedName>
    <definedName name="_xlnm._FilterDatabase" localSheetId="3" hidden="1">Bank_Loans!$A$3:$Z$903</definedName>
    <definedName name="_xlnm._FilterDatabase" localSheetId="4" hidden="1">Hosp_Bills!$A$3:$U$1303</definedName>
    <definedName name="_xlnm._FilterDatabase" localSheetId="5" hidden="1">Hosp_TPA!$A$3:$M$753</definedName>
    <definedName name="_xlnm._FilterDatabase" localSheetId="10" hidden="1">Pharma_Collections!$A$3:$L$1491</definedName>
    <definedName name="_xlnm._FilterDatabase" localSheetId="11" hidden="1">Pharma_Returns!$A$3:$K$107</definedName>
    <definedName name="_xlnm._FilterDatabase" localSheetId="9" hidden="1">Pharma_Sales!$A$3:$O$2114</definedName>
    <definedName name="_xlnm._FilterDatabase" localSheetId="6" hidden="1">Pharma_Stock!$A$3:$K$51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3" l="1"/>
  <c r="B7" i="13"/>
  <c r="B6" i="13"/>
  <c r="B5" i="13"/>
  <c r="B4" i="13"/>
  <c r="K107" i="12"/>
  <c r="K106" i="12"/>
  <c r="K105" i="12"/>
  <c r="K104" i="12"/>
  <c r="K103" i="12"/>
  <c r="K102" i="12"/>
  <c r="K101" i="12"/>
  <c r="K100" i="12"/>
  <c r="K99" i="12"/>
  <c r="K98" i="12"/>
  <c r="K97" i="12"/>
  <c r="K96" i="12"/>
  <c r="K95" i="12"/>
  <c r="K94" i="12"/>
  <c r="K93" i="12"/>
  <c r="K92" i="12"/>
  <c r="K91" i="12"/>
  <c r="K90" i="12"/>
  <c r="K89" i="12"/>
  <c r="K88" i="12"/>
  <c r="K87" i="12"/>
  <c r="K86" i="12"/>
  <c r="K85" i="12"/>
  <c r="K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K71" i="12"/>
  <c r="K70" i="12"/>
  <c r="K69" i="12"/>
  <c r="K68" i="12"/>
  <c r="K67" i="12"/>
  <c r="K66" i="12"/>
  <c r="K65" i="12"/>
  <c r="K64" i="12"/>
  <c r="K63" i="12"/>
  <c r="K62" i="12"/>
  <c r="K61" i="12"/>
  <c r="K60" i="12"/>
  <c r="K59" i="12"/>
  <c r="K58" i="12"/>
  <c r="K57" i="12"/>
  <c r="K56" i="12"/>
  <c r="K55" i="12"/>
  <c r="K54" i="12"/>
  <c r="K53" i="12"/>
  <c r="K52" i="12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K4" i="12"/>
  <c r="K1491" i="11"/>
  <c r="I1491" i="11"/>
  <c r="J1491" i="11" s="1"/>
  <c r="K1490" i="11"/>
  <c r="I1490" i="11"/>
  <c r="J1490" i="11" s="1"/>
  <c r="K1489" i="11"/>
  <c r="I1489" i="11"/>
  <c r="J1489" i="11" s="1"/>
  <c r="K1488" i="11"/>
  <c r="I1488" i="11"/>
  <c r="J1488" i="11" s="1"/>
  <c r="K1487" i="11"/>
  <c r="I1487" i="11"/>
  <c r="J1487" i="11" s="1"/>
  <c r="K1486" i="11"/>
  <c r="I1486" i="11"/>
  <c r="J1486" i="11" s="1"/>
  <c r="K1485" i="11"/>
  <c r="I1485" i="11"/>
  <c r="J1485" i="11" s="1"/>
  <c r="K1484" i="11"/>
  <c r="I1484" i="11"/>
  <c r="J1484" i="11" s="1"/>
  <c r="K1483" i="11"/>
  <c r="I1483" i="11"/>
  <c r="J1483" i="11" s="1"/>
  <c r="K1482" i="11"/>
  <c r="I1482" i="11"/>
  <c r="J1482" i="11" s="1"/>
  <c r="K1481" i="11"/>
  <c r="I1481" i="11"/>
  <c r="J1481" i="11" s="1"/>
  <c r="K1480" i="11"/>
  <c r="I1480" i="11"/>
  <c r="J1480" i="11" s="1"/>
  <c r="K1479" i="11"/>
  <c r="I1479" i="11"/>
  <c r="J1479" i="11" s="1"/>
  <c r="K1478" i="11"/>
  <c r="I1478" i="11"/>
  <c r="J1478" i="11" s="1"/>
  <c r="K1477" i="11"/>
  <c r="I1477" i="11"/>
  <c r="J1477" i="11" s="1"/>
  <c r="K1476" i="11"/>
  <c r="I1476" i="11"/>
  <c r="J1476" i="11" s="1"/>
  <c r="K1475" i="11"/>
  <c r="I1475" i="11"/>
  <c r="J1475" i="11" s="1"/>
  <c r="K1474" i="11"/>
  <c r="I1474" i="11"/>
  <c r="J1474" i="11" s="1"/>
  <c r="K1473" i="11"/>
  <c r="I1473" i="11"/>
  <c r="J1473" i="11" s="1"/>
  <c r="K1472" i="11"/>
  <c r="I1472" i="11"/>
  <c r="J1472" i="11" s="1"/>
  <c r="K1471" i="11"/>
  <c r="I1471" i="11"/>
  <c r="J1471" i="11" s="1"/>
  <c r="K1470" i="11"/>
  <c r="I1470" i="11"/>
  <c r="J1470" i="11" s="1"/>
  <c r="K1469" i="11"/>
  <c r="I1469" i="11"/>
  <c r="J1469" i="11" s="1"/>
  <c r="K1468" i="11"/>
  <c r="I1468" i="11"/>
  <c r="J1468" i="11" s="1"/>
  <c r="K1467" i="11"/>
  <c r="I1467" i="11"/>
  <c r="J1467" i="11" s="1"/>
  <c r="K1466" i="11"/>
  <c r="I1466" i="11"/>
  <c r="J1466" i="11" s="1"/>
  <c r="K1465" i="11"/>
  <c r="I1465" i="11"/>
  <c r="J1465" i="11" s="1"/>
  <c r="K1464" i="11"/>
  <c r="I1464" i="11"/>
  <c r="J1464" i="11" s="1"/>
  <c r="K1463" i="11"/>
  <c r="I1463" i="11"/>
  <c r="J1463" i="11" s="1"/>
  <c r="K1462" i="11"/>
  <c r="I1462" i="11"/>
  <c r="J1462" i="11" s="1"/>
  <c r="K1461" i="11"/>
  <c r="I1461" i="11"/>
  <c r="J1461" i="11" s="1"/>
  <c r="K1460" i="11"/>
  <c r="I1460" i="11"/>
  <c r="J1460" i="11" s="1"/>
  <c r="K1459" i="11"/>
  <c r="I1459" i="11"/>
  <c r="J1459" i="11" s="1"/>
  <c r="K1458" i="11"/>
  <c r="I1458" i="11"/>
  <c r="J1458" i="11" s="1"/>
  <c r="K1457" i="11"/>
  <c r="I1457" i="11"/>
  <c r="J1457" i="11" s="1"/>
  <c r="K1456" i="11"/>
  <c r="I1456" i="11"/>
  <c r="J1456" i="11" s="1"/>
  <c r="K1455" i="11"/>
  <c r="I1455" i="11"/>
  <c r="J1455" i="11" s="1"/>
  <c r="K1454" i="11"/>
  <c r="I1454" i="11"/>
  <c r="J1454" i="11" s="1"/>
  <c r="K1453" i="11"/>
  <c r="I1453" i="11"/>
  <c r="J1453" i="11" s="1"/>
  <c r="K1452" i="11"/>
  <c r="I1452" i="11"/>
  <c r="J1452" i="11" s="1"/>
  <c r="K1451" i="11"/>
  <c r="I1451" i="11"/>
  <c r="J1451" i="11" s="1"/>
  <c r="K1450" i="11"/>
  <c r="I1450" i="11"/>
  <c r="J1450" i="11" s="1"/>
  <c r="K1449" i="11"/>
  <c r="I1449" i="11"/>
  <c r="J1449" i="11" s="1"/>
  <c r="K1448" i="11"/>
  <c r="I1448" i="11"/>
  <c r="J1448" i="11" s="1"/>
  <c r="K1447" i="11"/>
  <c r="I1447" i="11"/>
  <c r="J1447" i="11" s="1"/>
  <c r="K1446" i="11"/>
  <c r="I1446" i="11"/>
  <c r="J1446" i="11" s="1"/>
  <c r="K1445" i="11"/>
  <c r="I1445" i="11"/>
  <c r="J1445" i="11" s="1"/>
  <c r="K1444" i="11"/>
  <c r="I1444" i="11"/>
  <c r="J1444" i="11" s="1"/>
  <c r="K1443" i="11"/>
  <c r="I1443" i="11"/>
  <c r="J1443" i="11" s="1"/>
  <c r="K1442" i="11"/>
  <c r="I1442" i="11"/>
  <c r="J1442" i="11" s="1"/>
  <c r="K1441" i="11"/>
  <c r="I1441" i="11"/>
  <c r="J1441" i="11" s="1"/>
  <c r="K1440" i="11"/>
  <c r="I1440" i="11"/>
  <c r="J1440" i="11" s="1"/>
  <c r="K1439" i="11"/>
  <c r="I1439" i="11"/>
  <c r="J1439" i="11" s="1"/>
  <c r="K1438" i="11"/>
  <c r="I1438" i="11"/>
  <c r="J1438" i="11" s="1"/>
  <c r="K1437" i="11"/>
  <c r="I1437" i="11"/>
  <c r="J1437" i="11" s="1"/>
  <c r="K1436" i="11"/>
  <c r="I1436" i="11"/>
  <c r="J1436" i="11" s="1"/>
  <c r="K1435" i="11"/>
  <c r="I1435" i="11"/>
  <c r="J1435" i="11" s="1"/>
  <c r="K1434" i="11"/>
  <c r="I1434" i="11"/>
  <c r="J1434" i="11" s="1"/>
  <c r="K1433" i="11"/>
  <c r="I1433" i="11"/>
  <c r="J1433" i="11" s="1"/>
  <c r="K1432" i="11"/>
  <c r="I1432" i="11"/>
  <c r="J1432" i="11" s="1"/>
  <c r="K1431" i="11"/>
  <c r="I1431" i="11"/>
  <c r="J1431" i="11" s="1"/>
  <c r="K1430" i="11"/>
  <c r="I1430" i="11"/>
  <c r="J1430" i="11" s="1"/>
  <c r="K1429" i="11"/>
  <c r="I1429" i="11"/>
  <c r="J1429" i="11" s="1"/>
  <c r="K1428" i="11"/>
  <c r="I1428" i="11"/>
  <c r="J1428" i="11" s="1"/>
  <c r="K1427" i="11"/>
  <c r="I1427" i="11"/>
  <c r="J1427" i="11" s="1"/>
  <c r="K1426" i="11"/>
  <c r="I1426" i="11"/>
  <c r="J1426" i="11" s="1"/>
  <c r="K1425" i="11"/>
  <c r="I1425" i="11"/>
  <c r="J1425" i="11" s="1"/>
  <c r="K1424" i="11"/>
  <c r="I1424" i="11"/>
  <c r="J1424" i="11" s="1"/>
  <c r="K1423" i="11"/>
  <c r="I1423" i="11"/>
  <c r="J1423" i="11" s="1"/>
  <c r="K1422" i="11"/>
  <c r="I1422" i="11"/>
  <c r="J1422" i="11" s="1"/>
  <c r="K1421" i="11"/>
  <c r="I1421" i="11"/>
  <c r="J1421" i="11" s="1"/>
  <c r="K1420" i="11"/>
  <c r="I1420" i="11"/>
  <c r="J1420" i="11" s="1"/>
  <c r="K1419" i="11"/>
  <c r="I1419" i="11"/>
  <c r="J1419" i="11" s="1"/>
  <c r="K1418" i="11"/>
  <c r="I1418" i="11"/>
  <c r="J1418" i="11" s="1"/>
  <c r="K1417" i="11"/>
  <c r="I1417" i="11"/>
  <c r="J1417" i="11" s="1"/>
  <c r="K1416" i="11"/>
  <c r="I1416" i="11"/>
  <c r="J1416" i="11" s="1"/>
  <c r="K1415" i="11"/>
  <c r="I1415" i="11"/>
  <c r="J1415" i="11" s="1"/>
  <c r="K1414" i="11"/>
  <c r="I1414" i="11"/>
  <c r="J1414" i="11" s="1"/>
  <c r="K1413" i="11"/>
  <c r="I1413" i="11"/>
  <c r="J1413" i="11" s="1"/>
  <c r="K1412" i="11"/>
  <c r="I1412" i="11"/>
  <c r="J1412" i="11" s="1"/>
  <c r="K1411" i="11"/>
  <c r="I1411" i="11"/>
  <c r="J1411" i="11" s="1"/>
  <c r="K1410" i="11"/>
  <c r="I1410" i="11"/>
  <c r="J1410" i="11" s="1"/>
  <c r="K1409" i="11"/>
  <c r="I1409" i="11"/>
  <c r="J1409" i="11" s="1"/>
  <c r="K1408" i="11"/>
  <c r="I1408" i="11"/>
  <c r="J1408" i="11" s="1"/>
  <c r="K1407" i="11"/>
  <c r="I1407" i="11"/>
  <c r="J1407" i="11" s="1"/>
  <c r="K1406" i="11"/>
  <c r="I1406" i="11"/>
  <c r="J1406" i="11" s="1"/>
  <c r="K1405" i="11"/>
  <c r="I1405" i="11"/>
  <c r="J1405" i="11" s="1"/>
  <c r="K1404" i="11"/>
  <c r="I1404" i="11"/>
  <c r="J1404" i="11" s="1"/>
  <c r="K1403" i="11"/>
  <c r="I1403" i="11"/>
  <c r="J1403" i="11" s="1"/>
  <c r="K1402" i="11"/>
  <c r="I1402" i="11"/>
  <c r="J1402" i="11" s="1"/>
  <c r="K1401" i="11"/>
  <c r="I1401" i="11"/>
  <c r="J1401" i="11" s="1"/>
  <c r="K1400" i="11"/>
  <c r="I1400" i="11"/>
  <c r="J1400" i="11" s="1"/>
  <c r="K1399" i="11"/>
  <c r="I1399" i="11"/>
  <c r="J1399" i="11" s="1"/>
  <c r="K1398" i="11"/>
  <c r="I1398" i="11"/>
  <c r="J1398" i="11" s="1"/>
  <c r="K1397" i="11"/>
  <c r="I1397" i="11"/>
  <c r="J1397" i="11" s="1"/>
  <c r="K1396" i="11"/>
  <c r="I1396" i="11"/>
  <c r="J1396" i="11" s="1"/>
  <c r="K1395" i="11"/>
  <c r="I1395" i="11"/>
  <c r="J1395" i="11" s="1"/>
  <c r="K1394" i="11"/>
  <c r="I1394" i="11"/>
  <c r="J1394" i="11" s="1"/>
  <c r="K1393" i="11"/>
  <c r="I1393" i="11"/>
  <c r="J1393" i="11" s="1"/>
  <c r="K1392" i="11"/>
  <c r="I1392" i="11"/>
  <c r="J1392" i="11" s="1"/>
  <c r="K1391" i="11"/>
  <c r="I1391" i="11"/>
  <c r="J1391" i="11" s="1"/>
  <c r="K1390" i="11"/>
  <c r="I1390" i="11"/>
  <c r="J1390" i="11" s="1"/>
  <c r="K1389" i="11"/>
  <c r="I1389" i="11"/>
  <c r="J1389" i="11" s="1"/>
  <c r="K1388" i="11"/>
  <c r="I1388" i="11"/>
  <c r="J1388" i="11" s="1"/>
  <c r="K1387" i="11"/>
  <c r="I1387" i="11"/>
  <c r="J1387" i="11" s="1"/>
  <c r="K1386" i="11"/>
  <c r="I1386" i="11"/>
  <c r="J1386" i="11" s="1"/>
  <c r="K1385" i="11"/>
  <c r="I1385" i="11"/>
  <c r="J1385" i="11" s="1"/>
  <c r="K1384" i="11"/>
  <c r="I1384" i="11"/>
  <c r="J1384" i="11" s="1"/>
  <c r="K1383" i="11"/>
  <c r="I1383" i="11"/>
  <c r="J1383" i="11" s="1"/>
  <c r="K1382" i="11"/>
  <c r="I1382" i="11"/>
  <c r="J1382" i="11" s="1"/>
  <c r="K1381" i="11"/>
  <c r="I1381" i="11"/>
  <c r="J1381" i="11" s="1"/>
  <c r="K1380" i="11"/>
  <c r="I1380" i="11"/>
  <c r="J1380" i="11" s="1"/>
  <c r="K1379" i="11"/>
  <c r="I1379" i="11"/>
  <c r="J1379" i="11" s="1"/>
  <c r="K1378" i="11"/>
  <c r="I1378" i="11"/>
  <c r="J1378" i="11" s="1"/>
  <c r="K1377" i="11"/>
  <c r="I1377" i="11"/>
  <c r="J1377" i="11" s="1"/>
  <c r="K1376" i="11"/>
  <c r="I1376" i="11"/>
  <c r="J1376" i="11" s="1"/>
  <c r="K1375" i="11"/>
  <c r="I1375" i="11"/>
  <c r="J1375" i="11" s="1"/>
  <c r="K1374" i="11"/>
  <c r="I1374" i="11"/>
  <c r="J1374" i="11" s="1"/>
  <c r="K1373" i="11"/>
  <c r="I1373" i="11"/>
  <c r="J1373" i="11" s="1"/>
  <c r="K1372" i="11"/>
  <c r="I1372" i="11"/>
  <c r="J1372" i="11" s="1"/>
  <c r="K1371" i="11"/>
  <c r="I1371" i="11"/>
  <c r="J1371" i="11" s="1"/>
  <c r="K1370" i="11"/>
  <c r="I1370" i="11"/>
  <c r="J1370" i="11" s="1"/>
  <c r="K1369" i="11"/>
  <c r="I1369" i="11"/>
  <c r="J1369" i="11" s="1"/>
  <c r="K1368" i="11"/>
  <c r="I1368" i="11"/>
  <c r="J1368" i="11" s="1"/>
  <c r="K1367" i="11"/>
  <c r="I1367" i="11"/>
  <c r="J1367" i="11" s="1"/>
  <c r="K1366" i="11"/>
  <c r="I1366" i="11"/>
  <c r="J1366" i="11" s="1"/>
  <c r="K1365" i="11"/>
  <c r="I1365" i="11"/>
  <c r="J1365" i="11" s="1"/>
  <c r="K1364" i="11"/>
  <c r="I1364" i="11"/>
  <c r="J1364" i="11" s="1"/>
  <c r="K1363" i="11"/>
  <c r="I1363" i="11"/>
  <c r="J1363" i="11" s="1"/>
  <c r="K1362" i="11"/>
  <c r="I1362" i="11"/>
  <c r="J1362" i="11" s="1"/>
  <c r="K1361" i="11"/>
  <c r="I1361" i="11"/>
  <c r="J1361" i="11" s="1"/>
  <c r="K1360" i="11"/>
  <c r="I1360" i="11"/>
  <c r="J1360" i="11" s="1"/>
  <c r="K1359" i="11"/>
  <c r="I1359" i="11"/>
  <c r="J1359" i="11" s="1"/>
  <c r="K1358" i="11"/>
  <c r="I1358" i="11"/>
  <c r="J1358" i="11" s="1"/>
  <c r="K1357" i="11"/>
  <c r="I1357" i="11"/>
  <c r="J1357" i="11" s="1"/>
  <c r="K1356" i="11"/>
  <c r="I1356" i="11"/>
  <c r="J1356" i="11" s="1"/>
  <c r="K1355" i="11"/>
  <c r="I1355" i="11"/>
  <c r="J1355" i="11" s="1"/>
  <c r="K1354" i="11"/>
  <c r="I1354" i="11"/>
  <c r="J1354" i="11" s="1"/>
  <c r="K1353" i="11"/>
  <c r="I1353" i="11"/>
  <c r="J1353" i="11" s="1"/>
  <c r="K1352" i="11"/>
  <c r="I1352" i="11"/>
  <c r="J1352" i="11" s="1"/>
  <c r="K1351" i="11"/>
  <c r="I1351" i="11"/>
  <c r="J1351" i="11" s="1"/>
  <c r="K1350" i="11"/>
  <c r="I1350" i="11"/>
  <c r="J1350" i="11" s="1"/>
  <c r="K1349" i="11"/>
  <c r="I1349" i="11"/>
  <c r="J1349" i="11" s="1"/>
  <c r="K1348" i="11"/>
  <c r="I1348" i="11"/>
  <c r="J1348" i="11" s="1"/>
  <c r="K1347" i="11"/>
  <c r="I1347" i="11"/>
  <c r="J1347" i="11" s="1"/>
  <c r="K1346" i="11"/>
  <c r="I1346" i="11"/>
  <c r="J1346" i="11" s="1"/>
  <c r="K1345" i="11"/>
  <c r="I1345" i="11"/>
  <c r="J1345" i="11" s="1"/>
  <c r="K1344" i="11"/>
  <c r="I1344" i="11"/>
  <c r="J1344" i="11" s="1"/>
  <c r="K1343" i="11"/>
  <c r="I1343" i="11"/>
  <c r="J1343" i="11" s="1"/>
  <c r="K1342" i="11"/>
  <c r="I1342" i="11"/>
  <c r="J1342" i="11" s="1"/>
  <c r="K1341" i="11"/>
  <c r="I1341" i="11"/>
  <c r="J1341" i="11" s="1"/>
  <c r="K1340" i="11"/>
  <c r="I1340" i="11"/>
  <c r="J1340" i="11" s="1"/>
  <c r="K1339" i="11"/>
  <c r="I1339" i="11"/>
  <c r="J1339" i="11" s="1"/>
  <c r="K1338" i="11"/>
  <c r="I1338" i="11"/>
  <c r="J1338" i="11" s="1"/>
  <c r="K1337" i="11"/>
  <c r="I1337" i="11"/>
  <c r="J1337" i="11" s="1"/>
  <c r="K1336" i="11"/>
  <c r="I1336" i="11"/>
  <c r="J1336" i="11" s="1"/>
  <c r="K1335" i="11"/>
  <c r="I1335" i="11"/>
  <c r="J1335" i="11" s="1"/>
  <c r="K1334" i="11"/>
  <c r="I1334" i="11"/>
  <c r="J1334" i="11" s="1"/>
  <c r="K1333" i="11"/>
  <c r="I1333" i="11"/>
  <c r="J1333" i="11" s="1"/>
  <c r="K1332" i="11"/>
  <c r="I1332" i="11"/>
  <c r="J1332" i="11" s="1"/>
  <c r="K1331" i="11"/>
  <c r="I1331" i="11"/>
  <c r="J1331" i="11" s="1"/>
  <c r="K1330" i="11"/>
  <c r="I1330" i="11"/>
  <c r="J1330" i="11" s="1"/>
  <c r="K1329" i="11"/>
  <c r="I1329" i="11"/>
  <c r="J1329" i="11" s="1"/>
  <c r="K1328" i="11"/>
  <c r="I1328" i="11"/>
  <c r="J1328" i="11" s="1"/>
  <c r="K1327" i="11"/>
  <c r="I1327" i="11"/>
  <c r="J1327" i="11" s="1"/>
  <c r="K1326" i="11"/>
  <c r="I1326" i="11"/>
  <c r="J1326" i="11" s="1"/>
  <c r="K1325" i="11"/>
  <c r="I1325" i="11"/>
  <c r="J1325" i="11" s="1"/>
  <c r="K1324" i="11"/>
  <c r="I1324" i="11"/>
  <c r="J1324" i="11" s="1"/>
  <c r="K1323" i="11"/>
  <c r="I1323" i="11"/>
  <c r="J1323" i="11" s="1"/>
  <c r="K1322" i="11"/>
  <c r="I1322" i="11"/>
  <c r="J1322" i="11" s="1"/>
  <c r="K1321" i="11"/>
  <c r="I1321" i="11"/>
  <c r="J1321" i="11" s="1"/>
  <c r="K1320" i="11"/>
  <c r="I1320" i="11"/>
  <c r="J1320" i="11" s="1"/>
  <c r="K1319" i="11"/>
  <c r="I1319" i="11"/>
  <c r="J1319" i="11" s="1"/>
  <c r="K1318" i="11"/>
  <c r="I1318" i="11"/>
  <c r="J1318" i="11" s="1"/>
  <c r="K1317" i="11"/>
  <c r="I1317" i="11"/>
  <c r="J1317" i="11" s="1"/>
  <c r="K1316" i="11"/>
  <c r="I1316" i="11"/>
  <c r="J1316" i="11" s="1"/>
  <c r="K1315" i="11"/>
  <c r="I1315" i="11"/>
  <c r="J1315" i="11" s="1"/>
  <c r="K1314" i="11"/>
  <c r="I1314" i="11"/>
  <c r="J1314" i="11" s="1"/>
  <c r="K1313" i="11"/>
  <c r="I1313" i="11"/>
  <c r="J1313" i="11" s="1"/>
  <c r="K1312" i="11"/>
  <c r="I1312" i="11"/>
  <c r="J1312" i="11" s="1"/>
  <c r="K1311" i="11"/>
  <c r="I1311" i="11"/>
  <c r="J1311" i="11" s="1"/>
  <c r="K1310" i="11"/>
  <c r="I1310" i="11"/>
  <c r="J1310" i="11" s="1"/>
  <c r="K1309" i="11"/>
  <c r="I1309" i="11"/>
  <c r="J1309" i="11" s="1"/>
  <c r="K1308" i="11"/>
  <c r="I1308" i="11"/>
  <c r="J1308" i="11" s="1"/>
  <c r="K1307" i="11"/>
  <c r="I1307" i="11"/>
  <c r="J1307" i="11" s="1"/>
  <c r="K1306" i="11"/>
  <c r="I1306" i="11"/>
  <c r="J1306" i="11" s="1"/>
  <c r="K1305" i="11"/>
  <c r="I1305" i="11"/>
  <c r="J1305" i="11" s="1"/>
  <c r="K1304" i="11"/>
  <c r="I1304" i="11"/>
  <c r="J1304" i="11" s="1"/>
  <c r="K1303" i="11"/>
  <c r="I1303" i="11"/>
  <c r="J1303" i="11" s="1"/>
  <c r="K1302" i="11"/>
  <c r="I1302" i="11"/>
  <c r="J1302" i="11" s="1"/>
  <c r="K1301" i="11"/>
  <c r="I1301" i="11"/>
  <c r="J1301" i="11" s="1"/>
  <c r="K1300" i="11"/>
  <c r="I1300" i="11"/>
  <c r="J1300" i="11" s="1"/>
  <c r="K1299" i="11"/>
  <c r="I1299" i="11"/>
  <c r="J1299" i="11" s="1"/>
  <c r="K1298" i="11"/>
  <c r="I1298" i="11"/>
  <c r="J1298" i="11" s="1"/>
  <c r="K1297" i="11"/>
  <c r="I1297" i="11"/>
  <c r="J1297" i="11" s="1"/>
  <c r="K1296" i="11"/>
  <c r="I1296" i="11"/>
  <c r="J1296" i="11" s="1"/>
  <c r="K1295" i="11"/>
  <c r="I1295" i="11"/>
  <c r="J1295" i="11" s="1"/>
  <c r="K1294" i="11"/>
  <c r="I1294" i="11"/>
  <c r="J1294" i="11" s="1"/>
  <c r="K1293" i="11"/>
  <c r="I1293" i="11"/>
  <c r="J1293" i="11" s="1"/>
  <c r="K1292" i="11"/>
  <c r="I1292" i="11"/>
  <c r="J1292" i="11" s="1"/>
  <c r="K1291" i="11"/>
  <c r="I1291" i="11"/>
  <c r="J1291" i="11" s="1"/>
  <c r="K1290" i="11"/>
  <c r="I1290" i="11"/>
  <c r="J1290" i="11" s="1"/>
  <c r="K1289" i="11"/>
  <c r="I1289" i="11"/>
  <c r="J1289" i="11" s="1"/>
  <c r="K1288" i="11"/>
  <c r="I1288" i="11"/>
  <c r="J1288" i="11" s="1"/>
  <c r="K1287" i="11"/>
  <c r="I1287" i="11"/>
  <c r="J1287" i="11" s="1"/>
  <c r="K1286" i="11"/>
  <c r="I1286" i="11"/>
  <c r="J1286" i="11" s="1"/>
  <c r="K1285" i="11"/>
  <c r="I1285" i="11"/>
  <c r="J1285" i="11" s="1"/>
  <c r="K1284" i="11"/>
  <c r="I1284" i="11"/>
  <c r="J1284" i="11" s="1"/>
  <c r="K1283" i="11"/>
  <c r="I1283" i="11"/>
  <c r="J1283" i="11" s="1"/>
  <c r="K1282" i="11"/>
  <c r="I1282" i="11"/>
  <c r="J1282" i="11" s="1"/>
  <c r="K1281" i="11"/>
  <c r="I1281" i="11"/>
  <c r="J1281" i="11" s="1"/>
  <c r="K1280" i="11"/>
  <c r="I1280" i="11"/>
  <c r="J1280" i="11" s="1"/>
  <c r="K1279" i="11"/>
  <c r="I1279" i="11"/>
  <c r="J1279" i="11" s="1"/>
  <c r="K1278" i="11"/>
  <c r="I1278" i="11"/>
  <c r="J1278" i="11" s="1"/>
  <c r="K1277" i="11"/>
  <c r="I1277" i="11"/>
  <c r="J1277" i="11" s="1"/>
  <c r="K1276" i="11"/>
  <c r="I1276" i="11"/>
  <c r="J1276" i="11" s="1"/>
  <c r="K1275" i="11"/>
  <c r="I1275" i="11"/>
  <c r="J1275" i="11" s="1"/>
  <c r="K1274" i="11"/>
  <c r="I1274" i="11"/>
  <c r="J1274" i="11" s="1"/>
  <c r="K1273" i="11"/>
  <c r="I1273" i="11"/>
  <c r="J1273" i="11" s="1"/>
  <c r="K1272" i="11"/>
  <c r="I1272" i="11"/>
  <c r="J1272" i="11" s="1"/>
  <c r="K1271" i="11"/>
  <c r="I1271" i="11"/>
  <c r="J1271" i="11" s="1"/>
  <c r="K1270" i="11"/>
  <c r="I1270" i="11"/>
  <c r="J1270" i="11" s="1"/>
  <c r="K1269" i="11"/>
  <c r="I1269" i="11"/>
  <c r="J1269" i="11" s="1"/>
  <c r="K1268" i="11"/>
  <c r="I1268" i="11"/>
  <c r="J1268" i="11" s="1"/>
  <c r="K1267" i="11"/>
  <c r="I1267" i="11"/>
  <c r="J1267" i="11" s="1"/>
  <c r="K1266" i="11"/>
  <c r="I1266" i="11"/>
  <c r="J1266" i="11" s="1"/>
  <c r="K1265" i="11"/>
  <c r="I1265" i="11"/>
  <c r="J1265" i="11" s="1"/>
  <c r="K1264" i="11"/>
  <c r="I1264" i="11"/>
  <c r="J1264" i="11" s="1"/>
  <c r="K1263" i="11"/>
  <c r="I1263" i="11"/>
  <c r="J1263" i="11" s="1"/>
  <c r="K1262" i="11"/>
  <c r="I1262" i="11"/>
  <c r="J1262" i="11" s="1"/>
  <c r="K1261" i="11"/>
  <c r="I1261" i="11"/>
  <c r="J1261" i="11" s="1"/>
  <c r="K1260" i="11"/>
  <c r="I1260" i="11"/>
  <c r="J1260" i="11" s="1"/>
  <c r="K1259" i="11"/>
  <c r="I1259" i="11"/>
  <c r="J1259" i="11" s="1"/>
  <c r="K1258" i="11"/>
  <c r="I1258" i="11"/>
  <c r="J1258" i="11" s="1"/>
  <c r="K1257" i="11"/>
  <c r="I1257" i="11"/>
  <c r="J1257" i="11" s="1"/>
  <c r="K1256" i="11"/>
  <c r="I1256" i="11"/>
  <c r="J1256" i="11" s="1"/>
  <c r="K1255" i="11"/>
  <c r="I1255" i="11"/>
  <c r="J1255" i="11" s="1"/>
  <c r="K1254" i="11"/>
  <c r="I1254" i="11"/>
  <c r="J1254" i="11" s="1"/>
  <c r="K1253" i="11"/>
  <c r="I1253" i="11"/>
  <c r="J1253" i="11" s="1"/>
  <c r="K1252" i="11"/>
  <c r="I1252" i="11"/>
  <c r="J1252" i="11" s="1"/>
  <c r="K1251" i="11"/>
  <c r="I1251" i="11"/>
  <c r="J1251" i="11" s="1"/>
  <c r="K1250" i="11"/>
  <c r="I1250" i="11"/>
  <c r="J1250" i="11" s="1"/>
  <c r="K1249" i="11"/>
  <c r="I1249" i="11"/>
  <c r="J1249" i="11" s="1"/>
  <c r="K1248" i="11"/>
  <c r="I1248" i="11"/>
  <c r="J1248" i="11" s="1"/>
  <c r="K1247" i="11"/>
  <c r="I1247" i="11"/>
  <c r="J1247" i="11" s="1"/>
  <c r="K1246" i="11"/>
  <c r="I1246" i="11"/>
  <c r="J1246" i="11" s="1"/>
  <c r="K1245" i="11"/>
  <c r="I1245" i="11"/>
  <c r="J1245" i="11" s="1"/>
  <c r="K1244" i="11"/>
  <c r="I1244" i="11"/>
  <c r="J1244" i="11" s="1"/>
  <c r="K1243" i="11"/>
  <c r="I1243" i="11"/>
  <c r="J1243" i="11" s="1"/>
  <c r="K1242" i="11"/>
  <c r="I1242" i="11"/>
  <c r="J1242" i="11" s="1"/>
  <c r="K1241" i="11"/>
  <c r="I1241" i="11"/>
  <c r="J1241" i="11" s="1"/>
  <c r="K1240" i="11"/>
  <c r="I1240" i="11"/>
  <c r="J1240" i="11" s="1"/>
  <c r="K1239" i="11"/>
  <c r="I1239" i="11"/>
  <c r="J1239" i="11" s="1"/>
  <c r="K1238" i="11"/>
  <c r="I1238" i="11"/>
  <c r="J1238" i="11" s="1"/>
  <c r="K1237" i="11"/>
  <c r="I1237" i="11"/>
  <c r="J1237" i="11" s="1"/>
  <c r="K1236" i="11"/>
  <c r="I1236" i="11"/>
  <c r="J1236" i="11" s="1"/>
  <c r="K1235" i="11"/>
  <c r="I1235" i="11"/>
  <c r="J1235" i="11" s="1"/>
  <c r="K1234" i="11"/>
  <c r="I1234" i="11"/>
  <c r="J1234" i="11" s="1"/>
  <c r="K1233" i="11"/>
  <c r="I1233" i="11"/>
  <c r="J1233" i="11" s="1"/>
  <c r="K1232" i="11"/>
  <c r="I1232" i="11"/>
  <c r="J1232" i="11" s="1"/>
  <c r="K1231" i="11"/>
  <c r="I1231" i="11"/>
  <c r="J1231" i="11" s="1"/>
  <c r="K1230" i="11"/>
  <c r="I1230" i="11"/>
  <c r="J1230" i="11" s="1"/>
  <c r="K1229" i="11"/>
  <c r="I1229" i="11"/>
  <c r="J1229" i="11" s="1"/>
  <c r="K1228" i="11"/>
  <c r="I1228" i="11"/>
  <c r="J1228" i="11" s="1"/>
  <c r="K1227" i="11"/>
  <c r="I1227" i="11"/>
  <c r="J1227" i="11" s="1"/>
  <c r="K1226" i="11"/>
  <c r="I1226" i="11"/>
  <c r="J1226" i="11" s="1"/>
  <c r="K1225" i="11"/>
  <c r="I1225" i="11"/>
  <c r="J1225" i="11" s="1"/>
  <c r="K1224" i="11"/>
  <c r="I1224" i="11"/>
  <c r="J1224" i="11" s="1"/>
  <c r="K1223" i="11"/>
  <c r="I1223" i="11"/>
  <c r="J1223" i="11" s="1"/>
  <c r="K1222" i="11"/>
  <c r="I1222" i="11"/>
  <c r="J1222" i="11" s="1"/>
  <c r="K1221" i="11"/>
  <c r="I1221" i="11"/>
  <c r="J1221" i="11" s="1"/>
  <c r="K1220" i="11"/>
  <c r="I1220" i="11"/>
  <c r="J1220" i="11" s="1"/>
  <c r="K1219" i="11"/>
  <c r="I1219" i="11"/>
  <c r="J1219" i="11" s="1"/>
  <c r="K1218" i="11"/>
  <c r="I1218" i="11"/>
  <c r="J1218" i="11" s="1"/>
  <c r="K1217" i="11"/>
  <c r="I1217" i="11"/>
  <c r="J1217" i="11" s="1"/>
  <c r="K1216" i="11"/>
  <c r="I1216" i="11"/>
  <c r="J1216" i="11" s="1"/>
  <c r="K1215" i="11"/>
  <c r="I1215" i="11"/>
  <c r="J1215" i="11" s="1"/>
  <c r="K1214" i="11"/>
  <c r="I1214" i="11"/>
  <c r="J1214" i="11" s="1"/>
  <c r="K1213" i="11"/>
  <c r="I1213" i="11"/>
  <c r="J1213" i="11" s="1"/>
  <c r="K1212" i="11"/>
  <c r="I1212" i="11"/>
  <c r="J1212" i="11" s="1"/>
  <c r="K1211" i="11"/>
  <c r="I1211" i="11"/>
  <c r="J1211" i="11" s="1"/>
  <c r="K1210" i="11"/>
  <c r="I1210" i="11"/>
  <c r="J1210" i="11" s="1"/>
  <c r="K1209" i="11"/>
  <c r="I1209" i="11"/>
  <c r="J1209" i="11" s="1"/>
  <c r="K1208" i="11"/>
  <c r="I1208" i="11"/>
  <c r="J1208" i="11" s="1"/>
  <c r="K1207" i="11"/>
  <c r="I1207" i="11"/>
  <c r="J1207" i="11" s="1"/>
  <c r="K1206" i="11"/>
  <c r="I1206" i="11"/>
  <c r="J1206" i="11" s="1"/>
  <c r="K1205" i="11"/>
  <c r="I1205" i="11"/>
  <c r="J1205" i="11" s="1"/>
  <c r="K1204" i="11"/>
  <c r="I1204" i="11"/>
  <c r="J1204" i="11" s="1"/>
  <c r="K1203" i="11"/>
  <c r="I1203" i="11"/>
  <c r="J1203" i="11" s="1"/>
  <c r="K1202" i="11"/>
  <c r="I1202" i="11"/>
  <c r="J1202" i="11" s="1"/>
  <c r="K1201" i="11"/>
  <c r="I1201" i="11"/>
  <c r="J1201" i="11" s="1"/>
  <c r="K1200" i="11"/>
  <c r="I1200" i="11"/>
  <c r="J1200" i="11" s="1"/>
  <c r="K1199" i="11"/>
  <c r="I1199" i="11"/>
  <c r="J1199" i="11" s="1"/>
  <c r="K1198" i="11"/>
  <c r="I1198" i="11"/>
  <c r="J1198" i="11" s="1"/>
  <c r="K1197" i="11"/>
  <c r="I1197" i="11"/>
  <c r="J1197" i="11" s="1"/>
  <c r="K1196" i="11"/>
  <c r="I1196" i="11"/>
  <c r="J1196" i="11" s="1"/>
  <c r="K1195" i="11"/>
  <c r="I1195" i="11"/>
  <c r="J1195" i="11" s="1"/>
  <c r="K1194" i="11"/>
  <c r="I1194" i="11"/>
  <c r="J1194" i="11" s="1"/>
  <c r="K1193" i="11"/>
  <c r="I1193" i="11"/>
  <c r="J1193" i="11" s="1"/>
  <c r="K1192" i="11"/>
  <c r="I1192" i="11"/>
  <c r="J1192" i="11" s="1"/>
  <c r="K1191" i="11"/>
  <c r="I1191" i="11"/>
  <c r="J1191" i="11" s="1"/>
  <c r="K1190" i="11"/>
  <c r="I1190" i="11"/>
  <c r="J1190" i="11" s="1"/>
  <c r="K1189" i="11"/>
  <c r="I1189" i="11"/>
  <c r="J1189" i="11" s="1"/>
  <c r="K1188" i="11"/>
  <c r="I1188" i="11"/>
  <c r="J1188" i="11" s="1"/>
  <c r="K1187" i="11"/>
  <c r="I1187" i="11"/>
  <c r="J1187" i="11" s="1"/>
  <c r="K1186" i="11"/>
  <c r="I1186" i="11"/>
  <c r="J1186" i="11" s="1"/>
  <c r="K1185" i="11"/>
  <c r="I1185" i="11"/>
  <c r="J1185" i="11" s="1"/>
  <c r="K1184" i="11"/>
  <c r="I1184" i="11"/>
  <c r="J1184" i="11" s="1"/>
  <c r="K1183" i="11"/>
  <c r="I1183" i="11"/>
  <c r="J1183" i="11" s="1"/>
  <c r="K1182" i="11"/>
  <c r="I1182" i="11"/>
  <c r="J1182" i="11" s="1"/>
  <c r="K1181" i="11"/>
  <c r="I1181" i="11"/>
  <c r="J1181" i="11" s="1"/>
  <c r="K1180" i="11"/>
  <c r="I1180" i="11"/>
  <c r="J1180" i="11" s="1"/>
  <c r="K1179" i="11"/>
  <c r="I1179" i="11"/>
  <c r="J1179" i="11" s="1"/>
  <c r="K1178" i="11"/>
  <c r="I1178" i="11"/>
  <c r="J1178" i="11" s="1"/>
  <c r="K1177" i="11"/>
  <c r="I1177" i="11"/>
  <c r="J1177" i="11" s="1"/>
  <c r="K1176" i="11"/>
  <c r="I1176" i="11"/>
  <c r="J1176" i="11" s="1"/>
  <c r="K1175" i="11"/>
  <c r="I1175" i="11"/>
  <c r="J1175" i="11" s="1"/>
  <c r="K1174" i="11"/>
  <c r="I1174" i="11"/>
  <c r="J1174" i="11" s="1"/>
  <c r="K1173" i="11"/>
  <c r="I1173" i="11"/>
  <c r="J1173" i="11" s="1"/>
  <c r="K1172" i="11"/>
  <c r="I1172" i="11"/>
  <c r="J1172" i="11" s="1"/>
  <c r="K1171" i="11"/>
  <c r="I1171" i="11"/>
  <c r="J1171" i="11" s="1"/>
  <c r="K1170" i="11"/>
  <c r="I1170" i="11"/>
  <c r="J1170" i="11" s="1"/>
  <c r="K1169" i="11"/>
  <c r="I1169" i="11"/>
  <c r="J1169" i="11" s="1"/>
  <c r="K1168" i="11"/>
  <c r="I1168" i="11"/>
  <c r="J1168" i="11" s="1"/>
  <c r="K1167" i="11"/>
  <c r="I1167" i="11"/>
  <c r="J1167" i="11" s="1"/>
  <c r="K1166" i="11"/>
  <c r="I1166" i="11"/>
  <c r="J1166" i="11" s="1"/>
  <c r="K1165" i="11"/>
  <c r="I1165" i="11"/>
  <c r="J1165" i="11" s="1"/>
  <c r="K1164" i="11"/>
  <c r="I1164" i="11"/>
  <c r="J1164" i="11" s="1"/>
  <c r="K1163" i="11"/>
  <c r="I1163" i="11"/>
  <c r="J1163" i="11" s="1"/>
  <c r="K1162" i="11"/>
  <c r="I1162" i="11"/>
  <c r="J1162" i="11" s="1"/>
  <c r="K1161" i="11"/>
  <c r="I1161" i="11"/>
  <c r="J1161" i="11" s="1"/>
  <c r="K1160" i="11"/>
  <c r="I1160" i="11"/>
  <c r="J1160" i="11" s="1"/>
  <c r="K1159" i="11"/>
  <c r="I1159" i="11"/>
  <c r="J1159" i="11" s="1"/>
  <c r="K1158" i="11"/>
  <c r="I1158" i="11"/>
  <c r="J1158" i="11" s="1"/>
  <c r="K1157" i="11"/>
  <c r="I1157" i="11"/>
  <c r="J1157" i="11" s="1"/>
  <c r="K1156" i="11"/>
  <c r="I1156" i="11"/>
  <c r="J1156" i="11" s="1"/>
  <c r="K1155" i="11"/>
  <c r="I1155" i="11"/>
  <c r="J1155" i="11" s="1"/>
  <c r="K1154" i="11"/>
  <c r="I1154" i="11"/>
  <c r="J1154" i="11" s="1"/>
  <c r="K1153" i="11"/>
  <c r="I1153" i="11"/>
  <c r="J1153" i="11" s="1"/>
  <c r="K1152" i="11"/>
  <c r="I1152" i="11"/>
  <c r="J1152" i="11" s="1"/>
  <c r="K1151" i="11"/>
  <c r="I1151" i="11"/>
  <c r="J1151" i="11" s="1"/>
  <c r="K1150" i="11"/>
  <c r="I1150" i="11"/>
  <c r="J1150" i="11" s="1"/>
  <c r="K1149" i="11"/>
  <c r="I1149" i="11"/>
  <c r="J1149" i="11" s="1"/>
  <c r="K1148" i="11"/>
  <c r="I1148" i="11"/>
  <c r="J1148" i="11" s="1"/>
  <c r="K1147" i="11"/>
  <c r="I1147" i="11"/>
  <c r="J1147" i="11" s="1"/>
  <c r="K1146" i="11"/>
  <c r="I1146" i="11"/>
  <c r="J1146" i="11" s="1"/>
  <c r="K1145" i="11"/>
  <c r="I1145" i="11"/>
  <c r="J1145" i="11" s="1"/>
  <c r="K1144" i="11"/>
  <c r="I1144" i="11"/>
  <c r="J1144" i="11" s="1"/>
  <c r="K1143" i="11"/>
  <c r="I1143" i="11"/>
  <c r="J1143" i="11" s="1"/>
  <c r="K1142" i="11"/>
  <c r="I1142" i="11"/>
  <c r="J1142" i="11" s="1"/>
  <c r="K1141" i="11"/>
  <c r="I1141" i="11"/>
  <c r="J1141" i="11" s="1"/>
  <c r="K1140" i="11"/>
  <c r="I1140" i="11"/>
  <c r="J1140" i="11" s="1"/>
  <c r="K1139" i="11"/>
  <c r="I1139" i="11"/>
  <c r="J1139" i="11" s="1"/>
  <c r="K1138" i="11"/>
  <c r="I1138" i="11"/>
  <c r="J1138" i="11" s="1"/>
  <c r="K1137" i="11"/>
  <c r="I1137" i="11"/>
  <c r="J1137" i="11" s="1"/>
  <c r="K1136" i="11"/>
  <c r="I1136" i="11"/>
  <c r="J1136" i="11" s="1"/>
  <c r="K1135" i="11"/>
  <c r="I1135" i="11"/>
  <c r="J1135" i="11" s="1"/>
  <c r="K1134" i="11"/>
  <c r="I1134" i="11"/>
  <c r="J1134" i="11" s="1"/>
  <c r="K1133" i="11"/>
  <c r="I1133" i="11"/>
  <c r="J1133" i="11" s="1"/>
  <c r="K1132" i="11"/>
  <c r="I1132" i="11"/>
  <c r="J1132" i="11" s="1"/>
  <c r="K1131" i="11"/>
  <c r="I1131" i="11"/>
  <c r="J1131" i="11" s="1"/>
  <c r="K1130" i="11"/>
  <c r="I1130" i="11"/>
  <c r="J1130" i="11" s="1"/>
  <c r="K1129" i="11"/>
  <c r="I1129" i="11"/>
  <c r="J1129" i="11" s="1"/>
  <c r="K1128" i="11"/>
  <c r="I1128" i="11"/>
  <c r="J1128" i="11" s="1"/>
  <c r="K1127" i="11"/>
  <c r="I1127" i="11"/>
  <c r="J1127" i="11" s="1"/>
  <c r="K1126" i="11"/>
  <c r="I1126" i="11"/>
  <c r="J1126" i="11" s="1"/>
  <c r="K1125" i="11"/>
  <c r="I1125" i="11"/>
  <c r="J1125" i="11" s="1"/>
  <c r="K1124" i="11"/>
  <c r="I1124" i="11"/>
  <c r="J1124" i="11" s="1"/>
  <c r="K1123" i="11"/>
  <c r="I1123" i="11"/>
  <c r="J1123" i="11" s="1"/>
  <c r="K1122" i="11"/>
  <c r="I1122" i="11"/>
  <c r="J1122" i="11" s="1"/>
  <c r="K1121" i="11"/>
  <c r="I1121" i="11"/>
  <c r="J1121" i="11" s="1"/>
  <c r="K1120" i="11"/>
  <c r="I1120" i="11"/>
  <c r="J1120" i="11" s="1"/>
  <c r="K1119" i="11"/>
  <c r="I1119" i="11"/>
  <c r="J1119" i="11" s="1"/>
  <c r="K1118" i="11"/>
  <c r="I1118" i="11"/>
  <c r="J1118" i="11" s="1"/>
  <c r="K1117" i="11"/>
  <c r="I1117" i="11"/>
  <c r="J1117" i="11" s="1"/>
  <c r="K1116" i="11"/>
  <c r="I1116" i="11"/>
  <c r="J1116" i="11" s="1"/>
  <c r="K1115" i="11"/>
  <c r="I1115" i="11"/>
  <c r="J1115" i="11" s="1"/>
  <c r="K1114" i="11"/>
  <c r="I1114" i="11"/>
  <c r="J1114" i="11" s="1"/>
  <c r="K1113" i="11"/>
  <c r="I1113" i="11"/>
  <c r="J1113" i="11" s="1"/>
  <c r="K1112" i="11"/>
  <c r="I1112" i="11"/>
  <c r="J1112" i="11" s="1"/>
  <c r="K1111" i="11"/>
  <c r="I1111" i="11"/>
  <c r="J1111" i="11" s="1"/>
  <c r="K1110" i="11"/>
  <c r="I1110" i="11"/>
  <c r="J1110" i="11" s="1"/>
  <c r="K1109" i="11"/>
  <c r="I1109" i="11"/>
  <c r="J1109" i="11" s="1"/>
  <c r="K1108" i="11"/>
  <c r="I1108" i="11"/>
  <c r="J1108" i="11" s="1"/>
  <c r="K1107" i="11"/>
  <c r="I1107" i="11"/>
  <c r="J1107" i="11" s="1"/>
  <c r="K1106" i="11"/>
  <c r="I1106" i="11"/>
  <c r="J1106" i="11" s="1"/>
  <c r="K1105" i="11"/>
  <c r="I1105" i="11"/>
  <c r="J1105" i="11" s="1"/>
  <c r="K1104" i="11"/>
  <c r="I1104" i="11"/>
  <c r="J1104" i="11" s="1"/>
  <c r="K1103" i="11"/>
  <c r="I1103" i="11"/>
  <c r="J1103" i="11" s="1"/>
  <c r="K1102" i="11"/>
  <c r="I1102" i="11"/>
  <c r="J1102" i="11" s="1"/>
  <c r="K1101" i="11"/>
  <c r="I1101" i="11"/>
  <c r="J1101" i="11" s="1"/>
  <c r="K1100" i="11"/>
  <c r="I1100" i="11"/>
  <c r="J1100" i="11" s="1"/>
  <c r="K1099" i="11"/>
  <c r="I1099" i="11"/>
  <c r="J1099" i="11" s="1"/>
  <c r="K1098" i="11"/>
  <c r="I1098" i="11"/>
  <c r="J1098" i="11" s="1"/>
  <c r="K1097" i="11"/>
  <c r="I1097" i="11"/>
  <c r="J1097" i="11" s="1"/>
  <c r="K1096" i="11"/>
  <c r="I1096" i="11"/>
  <c r="J1096" i="11" s="1"/>
  <c r="K1095" i="11"/>
  <c r="I1095" i="11"/>
  <c r="J1095" i="11" s="1"/>
  <c r="K1094" i="11"/>
  <c r="I1094" i="11"/>
  <c r="J1094" i="11" s="1"/>
  <c r="K1093" i="11"/>
  <c r="I1093" i="11"/>
  <c r="J1093" i="11" s="1"/>
  <c r="K1092" i="11"/>
  <c r="I1092" i="11"/>
  <c r="J1092" i="11" s="1"/>
  <c r="K1091" i="11"/>
  <c r="I1091" i="11"/>
  <c r="J1091" i="11" s="1"/>
  <c r="K1090" i="11"/>
  <c r="I1090" i="11"/>
  <c r="J1090" i="11" s="1"/>
  <c r="K1089" i="11"/>
  <c r="I1089" i="11"/>
  <c r="J1089" i="11" s="1"/>
  <c r="K1088" i="11"/>
  <c r="I1088" i="11"/>
  <c r="J1088" i="11" s="1"/>
  <c r="K1087" i="11"/>
  <c r="I1087" i="11"/>
  <c r="J1087" i="11" s="1"/>
  <c r="K1086" i="11"/>
  <c r="I1086" i="11"/>
  <c r="J1086" i="11" s="1"/>
  <c r="K1085" i="11"/>
  <c r="I1085" i="11"/>
  <c r="J1085" i="11" s="1"/>
  <c r="K1084" i="11"/>
  <c r="I1084" i="11"/>
  <c r="J1084" i="11" s="1"/>
  <c r="K1083" i="11"/>
  <c r="I1083" i="11"/>
  <c r="J1083" i="11" s="1"/>
  <c r="K1082" i="11"/>
  <c r="I1082" i="11"/>
  <c r="J1082" i="11" s="1"/>
  <c r="K1081" i="11"/>
  <c r="I1081" i="11"/>
  <c r="J1081" i="11" s="1"/>
  <c r="K1080" i="11"/>
  <c r="I1080" i="11"/>
  <c r="J1080" i="11" s="1"/>
  <c r="K1079" i="11"/>
  <c r="I1079" i="11"/>
  <c r="J1079" i="11" s="1"/>
  <c r="K1078" i="11"/>
  <c r="I1078" i="11"/>
  <c r="J1078" i="11" s="1"/>
  <c r="K1077" i="11"/>
  <c r="I1077" i="11"/>
  <c r="J1077" i="11" s="1"/>
  <c r="K1076" i="11"/>
  <c r="I1076" i="11"/>
  <c r="J1076" i="11" s="1"/>
  <c r="K1075" i="11"/>
  <c r="I1075" i="11"/>
  <c r="J1075" i="11" s="1"/>
  <c r="K1074" i="11"/>
  <c r="I1074" i="11"/>
  <c r="J1074" i="11" s="1"/>
  <c r="K1073" i="11"/>
  <c r="I1073" i="11"/>
  <c r="J1073" i="11" s="1"/>
  <c r="K1072" i="11"/>
  <c r="I1072" i="11"/>
  <c r="J1072" i="11" s="1"/>
  <c r="K1071" i="11"/>
  <c r="I1071" i="11"/>
  <c r="J1071" i="11" s="1"/>
  <c r="K1070" i="11"/>
  <c r="I1070" i="11"/>
  <c r="J1070" i="11" s="1"/>
  <c r="K1069" i="11"/>
  <c r="I1069" i="11"/>
  <c r="J1069" i="11" s="1"/>
  <c r="K1068" i="11"/>
  <c r="I1068" i="11"/>
  <c r="J1068" i="11" s="1"/>
  <c r="K1067" i="11"/>
  <c r="I1067" i="11"/>
  <c r="J1067" i="11" s="1"/>
  <c r="K1066" i="11"/>
  <c r="I1066" i="11"/>
  <c r="J1066" i="11" s="1"/>
  <c r="K1065" i="11"/>
  <c r="I1065" i="11"/>
  <c r="J1065" i="11" s="1"/>
  <c r="K1064" i="11"/>
  <c r="I1064" i="11"/>
  <c r="J1064" i="11" s="1"/>
  <c r="K1063" i="11"/>
  <c r="I1063" i="11"/>
  <c r="J1063" i="11" s="1"/>
  <c r="K1062" i="11"/>
  <c r="I1062" i="11"/>
  <c r="J1062" i="11" s="1"/>
  <c r="K1061" i="11"/>
  <c r="I1061" i="11"/>
  <c r="J1061" i="11" s="1"/>
  <c r="K1060" i="11"/>
  <c r="I1060" i="11"/>
  <c r="J1060" i="11" s="1"/>
  <c r="K1059" i="11"/>
  <c r="I1059" i="11"/>
  <c r="J1059" i="11" s="1"/>
  <c r="K1058" i="11"/>
  <c r="I1058" i="11"/>
  <c r="J1058" i="11" s="1"/>
  <c r="K1057" i="11"/>
  <c r="I1057" i="11"/>
  <c r="J1057" i="11" s="1"/>
  <c r="K1056" i="11"/>
  <c r="I1056" i="11"/>
  <c r="J1056" i="11" s="1"/>
  <c r="K1055" i="11"/>
  <c r="I1055" i="11"/>
  <c r="J1055" i="11" s="1"/>
  <c r="K1054" i="11"/>
  <c r="I1054" i="11"/>
  <c r="J1054" i="11" s="1"/>
  <c r="K1053" i="11"/>
  <c r="I1053" i="11"/>
  <c r="J1053" i="11" s="1"/>
  <c r="K1052" i="11"/>
  <c r="I1052" i="11"/>
  <c r="J1052" i="11" s="1"/>
  <c r="K1051" i="11"/>
  <c r="I1051" i="11"/>
  <c r="J1051" i="11" s="1"/>
  <c r="K1050" i="11"/>
  <c r="I1050" i="11"/>
  <c r="J1050" i="11" s="1"/>
  <c r="K1049" i="11"/>
  <c r="I1049" i="11"/>
  <c r="J1049" i="11" s="1"/>
  <c r="K1048" i="11"/>
  <c r="I1048" i="11"/>
  <c r="J1048" i="11" s="1"/>
  <c r="K1047" i="11"/>
  <c r="I1047" i="11"/>
  <c r="J1047" i="11" s="1"/>
  <c r="K1046" i="11"/>
  <c r="I1046" i="11"/>
  <c r="J1046" i="11" s="1"/>
  <c r="K1045" i="11"/>
  <c r="I1045" i="11"/>
  <c r="J1045" i="11" s="1"/>
  <c r="K1044" i="11"/>
  <c r="I1044" i="11"/>
  <c r="J1044" i="11" s="1"/>
  <c r="K1043" i="11"/>
  <c r="I1043" i="11"/>
  <c r="J1043" i="11" s="1"/>
  <c r="K1042" i="11"/>
  <c r="I1042" i="11"/>
  <c r="J1042" i="11" s="1"/>
  <c r="K1041" i="11"/>
  <c r="I1041" i="11"/>
  <c r="J1041" i="11" s="1"/>
  <c r="K1040" i="11"/>
  <c r="I1040" i="11"/>
  <c r="J1040" i="11" s="1"/>
  <c r="K1039" i="11"/>
  <c r="I1039" i="11"/>
  <c r="J1039" i="11" s="1"/>
  <c r="K1038" i="11"/>
  <c r="I1038" i="11"/>
  <c r="J1038" i="11" s="1"/>
  <c r="K1037" i="11"/>
  <c r="I1037" i="11"/>
  <c r="J1037" i="11" s="1"/>
  <c r="K1036" i="11"/>
  <c r="I1036" i="11"/>
  <c r="J1036" i="11" s="1"/>
  <c r="K1035" i="11"/>
  <c r="I1035" i="11"/>
  <c r="J1035" i="11" s="1"/>
  <c r="K1034" i="11"/>
  <c r="I1034" i="11"/>
  <c r="J1034" i="11" s="1"/>
  <c r="K1033" i="11"/>
  <c r="I1033" i="11"/>
  <c r="J1033" i="11" s="1"/>
  <c r="K1032" i="11"/>
  <c r="I1032" i="11"/>
  <c r="J1032" i="11" s="1"/>
  <c r="K1031" i="11"/>
  <c r="I1031" i="11"/>
  <c r="J1031" i="11" s="1"/>
  <c r="K1030" i="11"/>
  <c r="I1030" i="11"/>
  <c r="J1030" i="11" s="1"/>
  <c r="K1029" i="11"/>
  <c r="I1029" i="11"/>
  <c r="J1029" i="11" s="1"/>
  <c r="K1028" i="11"/>
  <c r="I1028" i="11"/>
  <c r="J1028" i="11" s="1"/>
  <c r="K1027" i="11"/>
  <c r="I1027" i="11"/>
  <c r="J1027" i="11" s="1"/>
  <c r="K1026" i="11"/>
  <c r="I1026" i="11"/>
  <c r="J1026" i="11" s="1"/>
  <c r="K1025" i="11"/>
  <c r="I1025" i="11"/>
  <c r="J1025" i="11" s="1"/>
  <c r="K1024" i="11"/>
  <c r="I1024" i="11"/>
  <c r="J1024" i="11" s="1"/>
  <c r="K1023" i="11"/>
  <c r="I1023" i="11"/>
  <c r="J1023" i="11" s="1"/>
  <c r="K1022" i="11"/>
  <c r="I1022" i="11"/>
  <c r="J1022" i="11" s="1"/>
  <c r="K1021" i="11"/>
  <c r="I1021" i="11"/>
  <c r="J1021" i="11" s="1"/>
  <c r="K1020" i="11"/>
  <c r="I1020" i="11"/>
  <c r="J1020" i="11" s="1"/>
  <c r="K1019" i="11"/>
  <c r="I1019" i="11"/>
  <c r="J1019" i="11" s="1"/>
  <c r="K1018" i="11"/>
  <c r="I1018" i="11"/>
  <c r="J1018" i="11" s="1"/>
  <c r="K1017" i="11"/>
  <c r="I1017" i="11"/>
  <c r="J1017" i="11" s="1"/>
  <c r="K1016" i="11"/>
  <c r="I1016" i="11"/>
  <c r="J1016" i="11" s="1"/>
  <c r="K1015" i="11"/>
  <c r="I1015" i="11"/>
  <c r="J1015" i="11" s="1"/>
  <c r="K1014" i="11"/>
  <c r="I1014" i="11"/>
  <c r="J1014" i="11" s="1"/>
  <c r="K1013" i="11"/>
  <c r="I1013" i="11"/>
  <c r="J1013" i="11" s="1"/>
  <c r="K1012" i="11"/>
  <c r="I1012" i="11"/>
  <c r="J1012" i="11" s="1"/>
  <c r="K1011" i="11"/>
  <c r="I1011" i="11"/>
  <c r="J1011" i="11" s="1"/>
  <c r="K1010" i="11"/>
  <c r="I1010" i="11"/>
  <c r="J1010" i="11" s="1"/>
  <c r="K1009" i="11"/>
  <c r="I1009" i="11"/>
  <c r="J1009" i="11" s="1"/>
  <c r="K1008" i="11"/>
  <c r="I1008" i="11"/>
  <c r="J1008" i="11" s="1"/>
  <c r="K1007" i="11"/>
  <c r="I1007" i="11"/>
  <c r="J1007" i="11" s="1"/>
  <c r="K1006" i="11"/>
  <c r="I1006" i="11"/>
  <c r="J1006" i="11" s="1"/>
  <c r="K1005" i="11"/>
  <c r="I1005" i="11"/>
  <c r="J1005" i="11" s="1"/>
  <c r="K1004" i="11"/>
  <c r="I1004" i="11"/>
  <c r="J1004" i="11" s="1"/>
  <c r="K1003" i="11"/>
  <c r="I1003" i="11"/>
  <c r="J1003" i="11" s="1"/>
  <c r="K1002" i="11"/>
  <c r="I1002" i="11"/>
  <c r="J1002" i="11" s="1"/>
  <c r="K1001" i="11"/>
  <c r="I1001" i="11"/>
  <c r="J1001" i="11" s="1"/>
  <c r="K1000" i="11"/>
  <c r="I1000" i="11"/>
  <c r="J1000" i="11" s="1"/>
  <c r="K999" i="11"/>
  <c r="I999" i="11"/>
  <c r="J999" i="11" s="1"/>
  <c r="K998" i="11"/>
  <c r="I998" i="11"/>
  <c r="J998" i="11" s="1"/>
  <c r="K997" i="11"/>
  <c r="I997" i="11"/>
  <c r="J997" i="11" s="1"/>
  <c r="K996" i="11"/>
  <c r="I996" i="11"/>
  <c r="J996" i="11" s="1"/>
  <c r="K995" i="11"/>
  <c r="I995" i="11"/>
  <c r="J995" i="11" s="1"/>
  <c r="K994" i="11"/>
  <c r="I994" i="11"/>
  <c r="J994" i="11" s="1"/>
  <c r="K993" i="11"/>
  <c r="I993" i="11"/>
  <c r="J993" i="11" s="1"/>
  <c r="K992" i="11"/>
  <c r="I992" i="11"/>
  <c r="J992" i="11" s="1"/>
  <c r="K991" i="11"/>
  <c r="I991" i="11"/>
  <c r="J991" i="11" s="1"/>
  <c r="K990" i="11"/>
  <c r="I990" i="11"/>
  <c r="J990" i="11" s="1"/>
  <c r="K989" i="11"/>
  <c r="I989" i="11"/>
  <c r="J989" i="11" s="1"/>
  <c r="K988" i="11"/>
  <c r="I988" i="11"/>
  <c r="J988" i="11" s="1"/>
  <c r="K987" i="11"/>
  <c r="I987" i="11"/>
  <c r="J987" i="11" s="1"/>
  <c r="K986" i="11"/>
  <c r="I986" i="11"/>
  <c r="J986" i="11" s="1"/>
  <c r="K985" i="11"/>
  <c r="I985" i="11"/>
  <c r="J985" i="11" s="1"/>
  <c r="K984" i="11"/>
  <c r="I984" i="11"/>
  <c r="J984" i="11" s="1"/>
  <c r="K983" i="11"/>
  <c r="I983" i="11"/>
  <c r="J983" i="11" s="1"/>
  <c r="K982" i="11"/>
  <c r="I982" i="11"/>
  <c r="J982" i="11" s="1"/>
  <c r="K981" i="11"/>
  <c r="I981" i="11"/>
  <c r="J981" i="11" s="1"/>
  <c r="K980" i="11"/>
  <c r="I980" i="11"/>
  <c r="J980" i="11" s="1"/>
  <c r="K979" i="11"/>
  <c r="I979" i="11"/>
  <c r="J979" i="11" s="1"/>
  <c r="K978" i="11"/>
  <c r="I978" i="11"/>
  <c r="J978" i="11" s="1"/>
  <c r="K977" i="11"/>
  <c r="I977" i="11"/>
  <c r="J977" i="11" s="1"/>
  <c r="K976" i="11"/>
  <c r="I976" i="11"/>
  <c r="J976" i="11" s="1"/>
  <c r="K975" i="11"/>
  <c r="I975" i="11"/>
  <c r="J975" i="11" s="1"/>
  <c r="K974" i="11"/>
  <c r="I974" i="11"/>
  <c r="J974" i="11" s="1"/>
  <c r="K973" i="11"/>
  <c r="I973" i="11"/>
  <c r="J973" i="11" s="1"/>
  <c r="K972" i="11"/>
  <c r="I972" i="11"/>
  <c r="J972" i="11" s="1"/>
  <c r="K971" i="11"/>
  <c r="I971" i="11"/>
  <c r="J971" i="11" s="1"/>
  <c r="K970" i="11"/>
  <c r="I970" i="11"/>
  <c r="J970" i="11" s="1"/>
  <c r="K969" i="11"/>
  <c r="I969" i="11"/>
  <c r="J969" i="11" s="1"/>
  <c r="K968" i="11"/>
  <c r="I968" i="11"/>
  <c r="J968" i="11" s="1"/>
  <c r="K967" i="11"/>
  <c r="I967" i="11"/>
  <c r="J967" i="11" s="1"/>
  <c r="K966" i="11"/>
  <c r="I966" i="11"/>
  <c r="J966" i="11" s="1"/>
  <c r="K965" i="11"/>
  <c r="I965" i="11"/>
  <c r="J965" i="11" s="1"/>
  <c r="K964" i="11"/>
  <c r="I964" i="11"/>
  <c r="J964" i="11" s="1"/>
  <c r="K963" i="11"/>
  <c r="I963" i="11"/>
  <c r="J963" i="11" s="1"/>
  <c r="K962" i="11"/>
  <c r="I962" i="11"/>
  <c r="J962" i="11" s="1"/>
  <c r="K961" i="11"/>
  <c r="I961" i="11"/>
  <c r="J961" i="11" s="1"/>
  <c r="K960" i="11"/>
  <c r="I960" i="11"/>
  <c r="J960" i="11" s="1"/>
  <c r="K959" i="11"/>
  <c r="I959" i="11"/>
  <c r="J959" i="11" s="1"/>
  <c r="K958" i="11"/>
  <c r="I958" i="11"/>
  <c r="J958" i="11" s="1"/>
  <c r="K957" i="11"/>
  <c r="I957" i="11"/>
  <c r="J957" i="11" s="1"/>
  <c r="K956" i="11"/>
  <c r="I956" i="11"/>
  <c r="J956" i="11" s="1"/>
  <c r="K955" i="11"/>
  <c r="I955" i="11"/>
  <c r="J955" i="11" s="1"/>
  <c r="K954" i="11"/>
  <c r="I954" i="11"/>
  <c r="J954" i="11" s="1"/>
  <c r="K953" i="11"/>
  <c r="I953" i="11"/>
  <c r="J953" i="11" s="1"/>
  <c r="K952" i="11"/>
  <c r="I952" i="11"/>
  <c r="J952" i="11" s="1"/>
  <c r="K951" i="11"/>
  <c r="I951" i="11"/>
  <c r="J951" i="11" s="1"/>
  <c r="K950" i="11"/>
  <c r="I950" i="11"/>
  <c r="J950" i="11" s="1"/>
  <c r="K949" i="11"/>
  <c r="I949" i="11"/>
  <c r="J949" i="11" s="1"/>
  <c r="K948" i="11"/>
  <c r="I948" i="11"/>
  <c r="J948" i="11" s="1"/>
  <c r="K947" i="11"/>
  <c r="I947" i="11"/>
  <c r="J947" i="11" s="1"/>
  <c r="K946" i="11"/>
  <c r="I946" i="11"/>
  <c r="J946" i="11" s="1"/>
  <c r="K945" i="11"/>
  <c r="I945" i="11"/>
  <c r="J945" i="11" s="1"/>
  <c r="K944" i="11"/>
  <c r="I944" i="11"/>
  <c r="J944" i="11" s="1"/>
  <c r="K943" i="11"/>
  <c r="I943" i="11"/>
  <c r="J943" i="11" s="1"/>
  <c r="K942" i="11"/>
  <c r="I942" i="11"/>
  <c r="J942" i="11" s="1"/>
  <c r="K941" i="11"/>
  <c r="I941" i="11"/>
  <c r="J941" i="11" s="1"/>
  <c r="K940" i="11"/>
  <c r="I940" i="11"/>
  <c r="J940" i="11" s="1"/>
  <c r="K939" i="11"/>
  <c r="I939" i="11"/>
  <c r="J939" i="11" s="1"/>
  <c r="K938" i="11"/>
  <c r="I938" i="11"/>
  <c r="J938" i="11" s="1"/>
  <c r="K937" i="11"/>
  <c r="I937" i="11"/>
  <c r="J937" i="11" s="1"/>
  <c r="K936" i="11"/>
  <c r="I936" i="11"/>
  <c r="J936" i="11" s="1"/>
  <c r="K935" i="11"/>
  <c r="I935" i="11"/>
  <c r="J935" i="11" s="1"/>
  <c r="K934" i="11"/>
  <c r="I934" i="11"/>
  <c r="J934" i="11" s="1"/>
  <c r="K933" i="11"/>
  <c r="I933" i="11"/>
  <c r="J933" i="11" s="1"/>
  <c r="K932" i="11"/>
  <c r="I932" i="11"/>
  <c r="J932" i="11" s="1"/>
  <c r="K931" i="11"/>
  <c r="I931" i="11"/>
  <c r="J931" i="11" s="1"/>
  <c r="K930" i="11"/>
  <c r="I930" i="11"/>
  <c r="J930" i="11" s="1"/>
  <c r="K929" i="11"/>
  <c r="I929" i="11"/>
  <c r="J929" i="11" s="1"/>
  <c r="K928" i="11"/>
  <c r="I928" i="11"/>
  <c r="J928" i="11" s="1"/>
  <c r="K927" i="11"/>
  <c r="I927" i="11"/>
  <c r="J927" i="11" s="1"/>
  <c r="K926" i="11"/>
  <c r="I926" i="11"/>
  <c r="J926" i="11" s="1"/>
  <c r="K925" i="11"/>
  <c r="I925" i="11"/>
  <c r="J925" i="11" s="1"/>
  <c r="K924" i="11"/>
  <c r="I924" i="11"/>
  <c r="J924" i="11" s="1"/>
  <c r="K923" i="11"/>
  <c r="I923" i="11"/>
  <c r="J923" i="11" s="1"/>
  <c r="K922" i="11"/>
  <c r="I922" i="11"/>
  <c r="J922" i="11" s="1"/>
  <c r="K921" i="11"/>
  <c r="I921" i="11"/>
  <c r="J921" i="11" s="1"/>
  <c r="K920" i="11"/>
  <c r="I920" i="11"/>
  <c r="J920" i="11" s="1"/>
  <c r="K919" i="11"/>
  <c r="I919" i="11"/>
  <c r="J919" i="11" s="1"/>
  <c r="K918" i="11"/>
  <c r="I918" i="11"/>
  <c r="J918" i="11" s="1"/>
  <c r="K917" i="11"/>
  <c r="I917" i="11"/>
  <c r="J917" i="11" s="1"/>
  <c r="K916" i="11"/>
  <c r="I916" i="11"/>
  <c r="J916" i="11" s="1"/>
  <c r="K915" i="11"/>
  <c r="I915" i="11"/>
  <c r="J915" i="11" s="1"/>
  <c r="K914" i="11"/>
  <c r="I914" i="11"/>
  <c r="J914" i="11" s="1"/>
  <c r="K913" i="11"/>
  <c r="I913" i="11"/>
  <c r="J913" i="11" s="1"/>
  <c r="K912" i="11"/>
  <c r="I912" i="11"/>
  <c r="J912" i="11" s="1"/>
  <c r="K911" i="11"/>
  <c r="I911" i="11"/>
  <c r="J911" i="11" s="1"/>
  <c r="K910" i="11"/>
  <c r="I910" i="11"/>
  <c r="J910" i="11" s="1"/>
  <c r="K909" i="11"/>
  <c r="I909" i="11"/>
  <c r="J909" i="11" s="1"/>
  <c r="K908" i="11"/>
  <c r="I908" i="11"/>
  <c r="J908" i="11" s="1"/>
  <c r="K907" i="11"/>
  <c r="I907" i="11"/>
  <c r="J907" i="11" s="1"/>
  <c r="K906" i="11"/>
  <c r="I906" i="11"/>
  <c r="J906" i="11" s="1"/>
  <c r="K905" i="11"/>
  <c r="I905" i="11"/>
  <c r="J905" i="11" s="1"/>
  <c r="K904" i="11"/>
  <c r="I904" i="11"/>
  <c r="J904" i="11" s="1"/>
  <c r="K903" i="11"/>
  <c r="I903" i="11"/>
  <c r="J903" i="11" s="1"/>
  <c r="K902" i="11"/>
  <c r="I902" i="11"/>
  <c r="J902" i="11" s="1"/>
  <c r="K901" i="11"/>
  <c r="I901" i="11"/>
  <c r="J901" i="11" s="1"/>
  <c r="K900" i="11"/>
  <c r="I900" i="11"/>
  <c r="J900" i="11" s="1"/>
  <c r="K899" i="11"/>
  <c r="I899" i="11"/>
  <c r="J899" i="11" s="1"/>
  <c r="K898" i="11"/>
  <c r="I898" i="11"/>
  <c r="J898" i="11" s="1"/>
  <c r="K897" i="11"/>
  <c r="I897" i="11"/>
  <c r="J897" i="11" s="1"/>
  <c r="K896" i="11"/>
  <c r="I896" i="11"/>
  <c r="J896" i="11" s="1"/>
  <c r="K895" i="11"/>
  <c r="I895" i="11"/>
  <c r="J895" i="11" s="1"/>
  <c r="K894" i="11"/>
  <c r="I894" i="11"/>
  <c r="J894" i="11" s="1"/>
  <c r="K893" i="11"/>
  <c r="I893" i="11"/>
  <c r="J893" i="11" s="1"/>
  <c r="K892" i="11"/>
  <c r="I892" i="11"/>
  <c r="J892" i="11" s="1"/>
  <c r="K891" i="11"/>
  <c r="I891" i="11"/>
  <c r="J891" i="11" s="1"/>
  <c r="K890" i="11"/>
  <c r="I890" i="11"/>
  <c r="J890" i="11" s="1"/>
  <c r="K889" i="11"/>
  <c r="I889" i="11"/>
  <c r="J889" i="11" s="1"/>
  <c r="K888" i="11"/>
  <c r="I888" i="11"/>
  <c r="J888" i="11" s="1"/>
  <c r="K887" i="11"/>
  <c r="I887" i="11"/>
  <c r="J887" i="11" s="1"/>
  <c r="K886" i="11"/>
  <c r="I886" i="11"/>
  <c r="J886" i="11" s="1"/>
  <c r="K885" i="11"/>
  <c r="I885" i="11"/>
  <c r="J885" i="11" s="1"/>
  <c r="K884" i="11"/>
  <c r="I884" i="11"/>
  <c r="J884" i="11" s="1"/>
  <c r="K883" i="11"/>
  <c r="I883" i="11"/>
  <c r="J883" i="11" s="1"/>
  <c r="K882" i="11"/>
  <c r="I882" i="11"/>
  <c r="J882" i="11" s="1"/>
  <c r="K881" i="11"/>
  <c r="I881" i="11"/>
  <c r="J881" i="11" s="1"/>
  <c r="K880" i="11"/>
  <c r="I880" i="11"/>
  <c r="J880" i="11" s="1"/>
  <c r="K879" i="11"/>
  <c r="I879" i="11"/>
  <c r="J879" i="11" s="1"/>
  <c r="K878" i="11"/>
  <c r="I878" i="11"/>
  <c r="J878" i="11" s="1"/>
  <c r="K877" i="11"/>
  <c r="I877" i="11"/>
  <c r="J877" i="11" s="1"/>
  <c r="K876" i="11"/>
  <c r="I876" i="11"/>
  <c r="J876" i="11" s="1"/>
  <c r="K875" i="11"/>
  <c r="I875" i="11"/>
  <c r="J875" i="11" s="1"/>
  <c r="K874" i="11"/>
  <c r="I874" i="11"/>
  <c r="J874" i="11" s="1"/>
  <c r="K873" i="11"/>
  <c r="I873" i="11"/>
  <c r="J873" i="11" s="1"/>
  <c r="K872" i="11"/>
  <c r="I872" i="11"/>
  <c r="J872" i="11" s="1"/>
  <c r="K871" i="11"/>
  <c r="I871" i="11"/>
  <c r="J871" i="11" s="1"/>
  <c r="K870" i="11"/>
  <c r="I870" i="11"/>
  <c r="J870" i="11" s="1"/>
  <c r="K869" i="11"/>
  <c r="I869" i="11"/>
  <c r="J869" i="11" s="1"/>
  <c r="K868" i="11"/>
  <c r="I868" i="11"/>
  <c r="J868" i="11" s="1"/>
  <c r="K867" i="11"/>
  <c r="I867" i="11"/>
  <c r="J867" i="11" s="1"/>
  <c r="K866" i="11"/>
  <c r="I866" i="11"/>
  <c r="J866" i="11" s="1"/>
  <c r="K865" i="11"/>
  <c r="I865" i="11"/>
  <c r="J865" i="11" s="1"/>
  <c r="K864" i="11"/>
  <c r="I864" i="11"/>
  <c r="J864" i="11" s="1"/>
  <c r="K863" i="11"/>
  <c r="I863" i="11"/>
  <c r="J863" i="11" s="1"/>
  <c r="K862" i="11"/>
  <c r="I862" i="11"/>
  <c r="J862" i="11" s="1"/>
  <c r="K861" i="11"/>
  <c r="I861" i="11"/>
  <c r="J861" i="11" s="1"/>
  <c r="K860" i="11"/>
  <c r="I860" i="11"/>
  <c r="J860" i="11" s="1"/>
  <c r="K859" i="11"/>
  <c r="I859" i="11"/>
  <c r="J859" i="11" s="1"/>
  <c r="K858" i="11"/>
  <c r="I858" i="11"/>
  <c r="J858" i="11" s="1"/>
  <c r="K857" i="11"/>
  <c r="I857" i="11"/>
  <c r="J857" i="11" s="1"/>
  <c r="K856" i="11"/>
  <c r="I856" i="11"/>
  <c r="J856" i="11" s="1"/>
  <c r="K855" i="11"/>
  <c r="I855" i="11"/>
  <c r="J855" i="11" s="1"/>
  <c r="K854" i="11"/>
  <c r="I854" i="11"/>
  <c r="J854" i="11" s="1"/>
  <c r="K853" i="11"/>
  <c r="I853" i="11"/>
  <c r="J853" i="11" s="1"/>
  <c r="K852" i="11"/>
  <c r="I852" i="11"/>
  <c r="J852" i="11" s="1"/>
  <c r="K851" i="11"/>
  <c r="I851" i="11"/>
  <c r="J851" i="11" s="1"/>
  <c r="K850" i="11"/>
  <c r="I850" i="11"/>
  <c r="J850" i="11" s="1"/>
  <c r="K849" i="11"/>
  <c r="I849" i="11"/>
  <c r="J849" i="11" s="1"/>
  <c r="K848" i="11"/>
  <c r="I848" i="11"/>
  <c r="J848" i="11" s="1"/>
  <c r="K847" i="11"/>
  <c r="I847" i="11"/>
  <c r="J847" i="11" s="1"/>
  <c r="K846" i="11"/>
  <c r="I846" i="11"/>
  <c r="J846" i="11" s="1"/>
  <c r="K845" i="11"/>
  <c r="I845" i="11"/>
  <c r="J845" i="11" s="1"/>
  <c r="K844" i="11"/>
  <c r="I844" i="11"/>
  <c r="J844" i="11" s="1"/>
  <c r="K843" i="11"/>
  <c r="I843" i="11"/>
  <c r="J843" i="11" s="1"/>
  <c r="K842" i="11"/>
  <c r="I842" i="11"/>
  <c r="J842" i="11" s="1"/>
  <c r="K841" i="11"/>
  <c r="I841" i="11"/>
  <c r="J841" i="11" s="1"/>
  <c r="K840" i="11"/>
  <c r="I840" i="11"/>
  <c r="J840" i="11" s="1"/>
  <c r="K839" i="11"/>
  <c r="I839" i="11"/>
  <c r="J839" i="11" s="1"/>
  <c r="K838" i="11"/>
  <c r="I838" i="11"/>
  <c r="J838" i="11" s="1"/>
  <c r="K837" i="11"/>
  <c r="I837" i="11"/>
  <c r="J837" i="11" s="1"/>
  <c r="K836" i="11"/>
  <c r="I836" i="11"/>
  <c r="J836" i="11" s="1"/>
  <c r="K835" i="11"/>
  <c r="I835" i="11"/>
  <c r="J835" i="11" s="1"/>
  <c r="K834" i="11"/>
  <c r="I834" i="11"/>
  <c r="J834" i="11" s="1"/>
  <c r="K833" i="11"/>
  <c r="I833" i="11"/>
  <c r="J833" i="11" s="1"/>
  <c r="K832" i="11"/>
  <c r="I832" i="11"/>
  <c r="J832" i="11" s="1"/>
  <c r="K831" i="11"/>
  <c r="I831" i="11"/>
  <c r="J831" i="11" s="1"/>
  <c r="K830" i="11"/>
  <c r="I830" i="11"/>
  <c r="J830" i="11" s="1"/>
  <c r="K829" i="11"/>
  <c r="I829" i="11"/>
  <c r="J829" i="11" s="1"/>
  <c r="K828" i="11"/>
  <c r="I828" i="11"/>
  <c r="J828" i="11" s="1"/>
  <c r="K827" i="11"/>
  <c r="I827" i="11"/>
  <c r="J827" i="11" s="1"/>
  <c r="K826" i="11"/>
  <c r="I826" i="11"/>
  <c r="J826" i="11" s="1"/>
  <c r="K825" i="11"/>
  <c r="I825" i="11"/>
  <c r="J825" i="11" s="1"/>
  <c r="K824" i="11"/>
  <c r="I824" i="11"/>
  <c r="J824" i="11" s="1"/>
  <c r="K823" i="11"/>
  <c r="I823" i="11"/>
  <c r="J823" i="11" s="1"/>
  <c r="K822" i="11"/>
  <c r="I822" i="11"/>
  <c r="J822" i="11" s="1"/>
  <c r="K821" i="11"/>
  <c r="I821" i="11"/>
  <c r="J821" i="11" s="1"/>
  <c r="K820" i="11"/>
  <c r="I820" i="11"/>
  <c r="J820" i="11" s="1"/>
  <c r="K819" i="11"/>
  <c r="I819" i="11"/>
  <c r="J819" i="11" s="1"/>
  <c r="K818" i="11"/>
  <c r="I818" i="11"/>
  <c r="J818" i="11" s="1"/>
  <c r="K817" i="11"/>
  <c r="I817" i="11"/>
  <c r="J817" i="11" s="1"/>
  <c r="K816" i="11"/>
  <c r="I816" i="11"/>
  <c r="J816" i="11" s="1"/>
  <c r="K815" i="11"/>
  <c r="I815" i="11"/>
  <c r="J815" i="11" s="1"/>
  <c r="K814" i="11"/>
  <c r="I814" i="11"/>
  <c r="J814" i="11" s="1"/>
  <c r="K813" i="11"/>
  <c r="I813" i="11"/>
  <c r="J813" i="11" s="1"/>
  <c r="K812" i="11"/>
  <c r="I812" i="11"/>
  <c r="J812" i="11" s="1"/>
  <c r="K811" i="11"/>
  <c r="I811" i="11"/>
  <c r="J811" i="11" s="1"/>
  <c r="K810" i="11"/>
  <c r="I810" i="11"/>
  <c r="J810" i="11" s="1"/>
  <c r="K809" i="11"/>
  <c r="I809" i="11"/>
  <c r="J809" i="11" s="1"/>
  <c r="K808" i="11"/>
  <c r="I808" i="11"/>
  <c r="J808" i="11" s="1"/>
  <c r="K807" i="11"/>
  <c r="I807" i="11"/>
  <c r="J807" i="11" s="1"/>
  <c r="K806" i="11"/>
  <c r="I806" i="11"/>
  <c r="J806" i="11" s="1"/>
  <c r="K805" i="11"/>
  <c r="I805" i="11"/>
  <c r="J805" i="11" s="1"/>
  <c r="K804" i="11"/>
  <c r="I804" i="11"/>
  <c r="J804" i="11" s="1"/>
  <c r="K803" i="11"/>
  <c r="I803" i="11"/>
  <c r="J803" i="11" s="1"/>
  <c r="K802" i="11"/>
  <c r="I802" i="11"/>
  <c r="J802" i="11" s="1"/>
  <c r="K801" i="11"/>
  <c r="I801" i="11"/>
  <c r="J801" i="11" s="1"/>
  <c r="K800" i="11"/>
  <c r="I800" i="11"/>
  <c r="J800" i="11" s="1"/>
  <c r="K799" i="11"/>
  <c r="I799" i="11"/>
  <c r="J799" i="11" s="1"/>
  <c r="K798" i="11"/>
  <c r="I798" i="11"/>
  <c r="J798" i="11" s="1"/>
  <c r="K797" i="11"/>
  <c r="I797" i="11"/>
  <c r="J797" i="11" s="1"/>
  <c r="K796" i="11"/>
  <c r="I796" i="11"/>
  <c r="J796" i="11" s="1"/>
  <c r="K795" i="11"/>
  <c r="I795" i="11"/>
  <c r="J795" i="11" s="1"/>
  <c r="K794" i="11"/>
  <c r="I794" i="11"/>
  <c r="J794" i="11" s="1"/>
  <c r="K793" i="11"/>
  <c r="I793" i="11"/>
  <c r="J793" i="11" s="1"/>
  <c r="K792" i="11"/>
  <c r="I792" i="11"/>
  <c r="K791" i="11"/>
  <c r="I791" i="11"/>
  <c r="J791" i="11" s="1"/>
  <c r="K790" i="11"/>
  <c r="I790" i="11"/>
  <c r="J790" i="11" s="1"/>
  <c r="K789" i="11"/>
  <c r="I789" i="11"/>
  <c r="K788" i="11"/>
  <c r="I788" i="11"/>
  <c r="J788" i="11" s="1"/>
  <c r="K787" i="11"/>
  <c r="I787" i="11"/>
  <c r="J787" i="11" s="1"/>
  <c r="K786" i="11"/>
  <c r="I786" i="11"/>
  <c r="J786" i="11" s="1"/>
  <c r="K785" i="11"/>
  <c r="I785" i="11"/>
  <c r="J785" i="11" s="1"/>
  <c r="K784" i="11"/>
  <c r="I784" i="11"/>
  <c r="J784" i="11" s="1"/>
  <c r="K783" i="11"/>
  <c r="I783" i="11"/>
  <c r="J783" i="11" s="1"/>
  <c r="K782" i="11"/>
  <c r="I782" i="11"/>
  <c r="J782" i="11" s="1"/>
  <c r="K781" i="11"/>
  <c r="I781" i="11"/>
  <c r="J781" i="11" s="1"/>
  <c r="K780" i="11"/>
  <c r="I780" i="11"/>
  <c r="J780" i="11" s="1"/>
  <c r="K779" i="11"/>
  <c r="I779" i="11"/>
  <c r="J779" i="11" s="1"/>
  <c r="K778" i="11"/>
  <c r="I778" i="11"/>
  <c r="K777" i="11"/>
  <c r="I777" i="11"/>
  <c r="J777" i="11" s="1"/>
  <c r="K776" i="11"/>
  <c r="L776" i="11" s="1"/>
  <c r="I776" i="11"/>
  <c r="J776" i="11" s="1"/>
  <c r="K775" i="11"/>
  <c r="I775" i="11"/>
  <c r="J775" i="11" s="1"/>
  <c r="K774" i="11"/>
  <c r="I774" i="11"/>
  <c r="J774" i="11" s="1"/>
  <c r="K773" i="11"/>
  <c r="I773" i="11"/>
  <c r="J773" i="11" s="1"/>
  <c r="K772" i="11"/>
  <c r="I772" i="11"/>
  <c r="J772" i="11" s="1"/>
  <c r="K771" i="11"/>
  <c r="I771" i="11"/>
  <c r="J771" i="11" s="1"/>
  <c r="K770" i="11"/>
  <c r="I770" i="11"/>
  <c r="J770" i="11" s="1"/>
  <c r="K769" i="11"/>
  <c r="I769" i="11"/>
  <c r="J769" i="11" s="1"/>
  <c r="K768" i="11"/>
  <c r="I768" i="11"/>
  <c r="J768" i="11" s="1"/>
  <c r="K767" i="11"/>
  <c r="I767" i="11"/>
  <c r="J767" i="11" s="1"/>
  <c r="K766" i="11"/>
  <c r="I766" i="11"/>
  <c r="J766" i="11" s="1"/>
  <c r="K765" i="11"/>
  <c r="I765" i="11"/>
  <c r="J765" i="11" s="1"/>
  <c r="K764" i="11"/>
  <c r="I764" i="11"/>
  <c r="J764" i="11" s="1"/>
  <c r="K763" i="11"/>
  <c r="I763" i="11"/>
  <c r="J763" i="11" s="1"/>
  <c r="K762" i="11"/>
  <c r="I762" i="11"/>
  <c r="J762" i="11" s="1"/>
  <c r="K761" i="11"/>
  <c r="I761" i="11"/>
  <c r="J761" i="11" s="1"/>
  <c r="K760" i="11"/>
  <c r="I760" i="11"/>
  <c r="J760" i="11" s="1"/>
  <c r="K759" i="11"/>
  <c r="I759" i="11"/>
  <c r="J759" i="11" s="1"/>
  <c r="K758" i="11"/>
  <c r="I758" i="11"/>
  <c r="J758" i="11" s="1"/>
  <c r="K757" i="11"/>
  <c r="I757" i="11"/>
  <c r="J757" i="11" s="1"/>
  <c r="K756" i="11"/>
  <c r="I756" i="11"/>
  <c r="J756" i="11" s="1"/>
  <c r="K755" i="11"/>
  <c r="I755" i="11"/>
  <c r="J755" i="11" s="1"/>
  <c r="K754" i="11"/>
  <c r="I754" i="11"/>
  <c r="J754" i="11" s="1"/>
  <c r="K753" i="11"/>
  <c r="I753" i="11"/>
  <c r="J753" i="11" s="1"/>
  <c r="K752" i="11"/>
  <c r="I752" i="11"/>
  <c r="J752" i="11" s="1"/>
  <c r="K751" i="11"/>
  <c r="I751" i="11"/>
  <c r="J751" i="11" s="1"/>
  <c r="K750" i="11"/>
  <c r="I750" i="11"/>
  <c r="J750" i="11" s="1"/>
  <c r="K749" i="11"/>
  <c r="I749" i="11"/>
  <c r="J749" i="11" s="1"/>
  <c r="K748" i="11"/>
  <c r="I748" i="11"/>
  <c r="J748" i="11" s="1"/>
  <c r="K747" i="11"/>
  <c r="I747" i="11"/>
  <c r="J747" i="11" s="1"/>
  <c r="K746" i="11"/>
  <c r="I746" i="11"/>
  <c r="J746" i="11" s="1"/>
  <c r="K745" i="11"/>
  <c r="I745" i="11"/>
  <c r="J745" i="11" s="1"/>
  <c r="K744" i="11"/>
  <c r="I744" i="11"/>
  <c r="J744" i="11" s="1"/>
  <c r="K743" i="11"/>
  <c r="I743" i="11"/>
  <c r="J743" i="11" s="1"/>
  <c r="K742" i="11"/>
  <c r="I742" i="11"/>
  <c r="J742" i="11" s="1"/>
  <c r="K741" i="11"/>
  <c r="I741" i="11"/>
  <c r="J741" i="11" s="1"/>
  <c r="K740" i="11"/>
  <c r="I740" i="11"/>
  <c r="J740" i="11" s="1"/>
  <c r="K739" i="11"/>
  <c r="I739" i="11"/>
  <c r="J739" i="11" s="1"/>
  <c r="K738" i="11"/>
  <c r="I738" i="11"/>
  <c r="J738" i="11" s="1"/>
  <c r="K737" i="11"/>
  <c r="I737" i="11"/>
  <c r="J737" i="11" s="1"/>
  <c r="K736" i="11"/>
  <c r="I736" i="11"/>
  <c r="J736" i="11" s="1"/>
  <c r="K735" i="11"/>
  <c r="I735" i="11"/>
  <c r="J735" i="11" s="1"/>
  <c r="K734" i="11"/>
  <c r="I734" i="11"/>
  <c r="J734" i="11" s="1"/>
  <c r="K733" i="11"/>
  <c r="I733" i="11"/>
  <c r="J733" i="11" s="1"/>
  <c r="K732" i="11"/>
  <c r="I732" i="11"/>
  <c r="J732" i="11" s="1"/>
  <c r="K731" i="11"/>
  <c r="I731" i="11"/>
  <c r="J731" i="11" s="1"/>
  <c r="K730" i="11"/>
  <c r="I730" i="11"/>
  <c r="J730" i="11" s="1"/>
  <c r="K729" i="11"/>
  <c r="I729" i="11"/>
  <c r="J729" i="11" s="1"/>
  <c r="K728" i="11"/>
  <c r="I728" i="11"/>
  <c r="J728" i="11" s="1"/>
  <c r="K727" i="11"/>
  <c r="I727" i="11"/>
  <c r="J727" i="11" s="1"/>
  <c r="K726" i="11"/>
  <c r="I726" i="11"/>
  <c r="J726" i="11" s="1"/>
  <c r="K725" i="11"/>
  <c r="I725" i="11"/>
  <c r="J725" i="11" s="1"/>
  <c r="K724" i="11"/>
  <c r="I724" i="11"/>
  <c r="J724" i="11" s="1"/>
  <c r="K723" i="11"/>
  <c r="I723" i="11"/>
  <c r="J723" i="11" s="1"/>
  <c r="K722" i="11"/>
  <c r="I722" i="11"/>
  <c r="J722" i="11" s="1"/>
  <c r="K721" i="11"/>
  <c r="I721" i="11"/>
  <c r="J721" i="11" s="1"/>
  <c r="K720" i="11"/>
  <c r="I720" i="11"/>
  <c r="J720" i="11" s="1"/>
  <c r="K719" i="11"/>
  <c r="I719" i="11"/>
  <c r="J719" i="11" s="1"/>
  <c r="K718" i="11"/>
  <c r="I718" i="11"/>
  <c r="J718" i="11" s="1"/>
  <c r="K717" i="11"/>
  <c r="I717" i="11"/>
  <c r="J717" i="11" s="1"/>
  <c r="K716" i="11"/>
  <c r="I716" i="11"/>
  <c r="J716" i="11" s="1"/>
  <c r="K715" i="11"/>
  <c r="I715" i="11"/>
  <c r="J715" i="11" s="1"/>
  <c r="K714" i="11"/>
  <c r="I714" i="11"/>
  <c r="J714" i="11" s="1"/>
  <c r="K713" i="11"/>
  <c r="I713" i="11"/>
  <c r="J713" i="11" s="1"/>
  <c r="K712" i="11"/>
  <c r="I712" i="11"/>
  <c r="J712" i="11" s="1"/>
  <c r="K711" i="11"/>
  <c r="I711" i="11"/>
  <c r="J711" i="11" s="1"/>
  <c r="K710" i="11"/>
  <c r="I710" i="11"/>
  <c r="J710" i="11" s="1"/>
  <c r="K709" i="11"/>
  <c r="I709" i="11"/>
  <c r="J709" i="11" s="1"/>
  <c r="K708" i="11"/>
  <c r="I708" i="11"/>
  <c r="J708" i="11" s="1"/>
  <c r="K707" i="11"/>
  <c r="I707" i="11"/>
  <c r="J707" i="11" s="1"/>
  <c r="K706" i="11"/>
  <c r="I706" i="11"/>
  <c r="J706" i="11" s="1"/>
  <c r="K705" i="11"/>
  <c r="I705" i="11"/>
  <c r="J705" i="11" s="1"/>
  <c r="K704" i="11"/>
  <c r="I704" i="11"/>
  <c r="J704" i="11" s="1"/>
  <c r="K703" i="11"/>
  <c r="I703" i="11"/>
  <c r="J703" i="11" s="1"/>
  <c r="K702" i="11"/>
  <c r="I702" i="11"/>
  <c r="J702" i="11" s="1"/>
  <c r="K701" i="11"/>
  <c r="I701" i="11"/>
  <c r="J701" i="11" s="1"/>
  <c r="K700" i="11"/>
  <c r="I700" i="11"/>
  <c r="J700" i="11" s="1"/>
  <c r="K699" i="11"/>
  <c r="I699" i="11"/>
  <c r="J699" i="11" s="1"/>
  <c r="K698" i="11"/>
  <c r="I698" i="11"/>
  <c r="J698" i="11" s="1"/>
  <c r="K697" i="11"/>
  <c r="I697" i="11"/>
  <c r="J697" i="11" s="1"/>
  <c r="K696" i="11"/>
  <c r="I696" i="11"/>
  <c r="J696" i="11" s="1"/>
  <c r="K695" i="11"/>
  <c r="I695" i="11"/>
  <c r="J695" i="11" s="1"/>
  <c r="K694" i="11"/>
  <c r="I694" i="11"/>
  <c r="J694" i="11" s="1"/>
  <c r="K693" i="11"/>
  <c r="I693" i="11"/>
  <c r="J693" i="11" s="1"/>
  <c r="K692" i="11"/>
  <c r="I692" i="11"/>
  <c r="J692" i="11" s="1"/>
  <c r="K691" i="11"/>
  <c r="I691" i="11"/>
  <c r="J691" i="11" s="1"/>
  <c r="K690" i="11"/>
  <c r="I690" i="11"/>
  <c r="J690" i="11" s="1"/>
  <c r="K689" i="11"/>
  <c r="I689" i="11"/>
  <c r="J689" i="11" s="1"/>
  <c r="K688" i="11"/>
  <c r="I688" i="11"/>
  <c r="J688" i="11" s="1"/>
  <c r="K687" i="11"/>
  <c r="I687" i="11"/>
  <c r="J687" i="11" s="1"/>
  <c r="K686" i="11"/>
  <c r="I686" i="11"/>
  <c r="J686" i="11" s="1"/>
  <c r="K685" i="11"/>
  <c r="I685" i="11"/>
  <c r="J685" i="11" s="1"/>
  <c r="K684" i="11"/>
  <c r="I684" i="11"/>
  <c r="J684" i="11" s="1"/>
  <c r="K683" i="11"/>
  <c r="I683" i="11"/>
  <c r="J683" i="11" s="1"/>
  <c r="K682" i="11"/>
  <c r="I682" i="11"/>
  <c r="J682" i="11" s="1"/>
  <c r="K681" i="11"/>
  <c r="I681" i="11"/>
  <c r="J681" i="11" s="1"/>
  <c r="K680" i="11"/>
  <c r="I680" i="11"/>
  <c r="J680" i="11" s="1"/>
  <c r="K679" i="11"/>
  <c r="I679" i="11"/>
  <c r="J679" i="11" s="1"/>
  <c r="K678" i="11"/>
  <c r="I678" i="11"/>
  <c r="J678" i="11" s="1"/>
  <c r="K677" i="11"/>
  <c r="I677" i="11"/>
  <c r="J677" i="11" s="1"/>
  <c r="K676" i="11"/>
  <c r="I676" i="11"/>
  <c r="J676" i="11" s="1"/>
  <c r="K675" i="11"/>
  <c r="I675" i="11"/>
  <c r="J675" i="11" s="1"/>
  <c r="K674" i="11"/>
  <c r="I674" i="11"/>
  <c r="J674" i="11" s="1"/>
  <c r="K673" i="11"/>
  <c r="I673" i="11"/>
  <c r="J673" i="11" s="1"/>
  <c r="K672" i="11"/>
  <c r="I672" i="11"/>
  <c r="J672" i="11" s="1"/>
  <c r="K671" i="11"/>
  <c r="I671" i="11"/>
  <c r="J671" i="11" s="1"/>
  <c r="K670" i="11"/>
  <c r="I670" i="11"/>
  <c r="J670" i="11" s="1"/>
  <c r="K669" i="11"/>
  <c r="I669" i="11"/>
  <c r="J669" i="11" s="1"/>
  <c r="K668" i="11"/>
  <c r="I668" i="11"/>
  <c r="J668" i="11" s="1"/>
  <c r="K667" i="11"/>
  <c r="I667" i="11"/>
  <c r="J667" i="11" s="1"/>
  <c r="K666" i="11"/>
  <c r="I666" i="11"/>
  <c r="J666" i="11" s="1"/>
  <c r="K665" i="11"/>
  <c r="I665" i="11"/>
  <c r="J665" i="11" s="1"/>
  <c r="K664" i="11"/>
  <c r="I664" i="11"/>
  <c r="J664" i="11" s="1"/>
  <c r="K663" i="11"/>
  <c r="I663" i="11"/>
  <c r="J663" i="11" s="1"/>
  <c r="K662" i="11"/>
  <c r="I662" i="11"/>
  <c r="J662" i="11" s="1"/>
  <c r="K661" i="11"/>
  <c r="I661" i="11"/>
  <c r="J661" i="11" s="1"/>
  <c r="K660" i="11"/>
  <c r="I660" i="11"/>
  <c r="J660" i="11" s="1"/>
  <c r="K659" i="11"/>
  <c r="I659" i="11"/>
  <c r="J659" i="11" s="1"/>
  <c r="K658" i="11"/>
  <c r="I658" i="11"/>
  <c r="J658" i="11" s="1"/>
  <c r="K657" i="11"/>
  <c r="I657" i="11"/>
  <c r="J657" i="11" s="1"/>
  <c r="K656" i="11"/>
  <c r="I656" i="11"/>
  <c r="J656" i="11" s="1"/>
  <c r="K655" i="11"/>
  <c r="I655" i="11"/>
  <c r="J655" i="11" s="1"/>
  <c r="K654" i="11"/>
  <c r="I654" i="11"/>
  <c r="J654" i="11" s="1"/>
  <c r="K653" i="11"/>
  <c r="I653" i="11"/>
  <c r="J653" i="11" s="1"/>
  <c r="K652" i="11"/>
  <c r="I652" i="11"/>
  <c r="J652" i="11" s="1"/>
  <c r="K651" i="11"/>
  <c r="I651" i="11"/>
  <c r="J651" i="11" s="1"/>
  <c r="K650" i="11"/>
  <c r="I650" i="11"/>
  <c r="J650" i="11" s="1"/>
  <c r="K649" i="11"/>
  <c r="I649" i="11"/>
  <c r="J649" i="11" s="1"/>
  <c r="K648" i="11"/>
  <c r="I648" i="11"/>
  <c r="J648" i="11" s="1"/>
  <c r="K647" i="11"/>
  <c r="I647" i="11"/>
  <c r="J647" i="11" s="1"/>
  <c r="K646" i="11"/>
  <c r="I646" i="11"/>
  <c r="J646" i="11" s="1"/>
  <c r="K645" i="11"/>
  <c r="I645" i="11"/>
  <c r="J645" i="11" s="1"/>
  <c r="K644" i="11"/>
  <c r="I644" i="11"/>
  <c r="J644" i="11" s="1"/>
  <c r="K643" i="11"/>
  <c r="I643" i="11"/>
  <c r="J643" i="11" s="1"/>
  <c r="K642" i="11"/>
  <c r="I642" i="11"/>
  <c r="J642" i="11" s="1"/>
  <c r="K641" i="11"/>
  <c r="I641" i="11"/>
  <c r="J641" i="11" s="1"/>
  <c r="K640" i="11"/>
  <c r="I640" i="11"/>
  <c r="J640" i="11" s="1"/>
  <c r="K639" i="11"/>
  <c r="I639" i="11"/>
  <c r="J639" i="11" s="1"/>
  <c r="K638" i="11"/>
  <c r="I638" i="11"/>
  <c r="J638" i="11" s="1"/>
  <c r="K637" i="11"/>
  <c r="I637" i="11"/>
  <c r="J637" i="11" s="1"/>
  <c r="K636" i="11"/>
  <c r="I636" i="11"/>
  <c r="J636" i="11" s="1"/>
  <c r="K635" i="11"/>
  <c r="I635" i="11"/>
  <c r="J635" i="11" s="1"/>
  <c r="K634" i="11"/>
  <c r="I634" i="11"/>
  <c r="J634" i="11" s="1"/>
  <c r="K633" i="11"/>
  <c r="I633" i="11"/>
  <c r="J633" i="11" s="1"/>
  <c r="K632" i="11"/>
  <c r="I632" i="11"/>
  <c r="J632" i="11" s="1"/>
  <c r="K631" i="11"/>
  <c r="I631" i="11"/>
  <c r="J631" i="11" s="1"/>
  <c r="K630" i="11"/>
  <c r="I630" i="11"/>
  <c r="J630" i="11" s="1"/>
  <c r="K629" i="11"/>
  <c r="I629" i="11"/>
  <c r="J629" i="11" s="1"/>
  <c r="K628" i="11"/>
  <c r="I628" i="11"/>
  <c r="J628" i="11" s="1"/>
  <c r="K627" i="11"/>
  <c r="I627" i="11"/>
  <c r="J627" i="11" s="1"/>
  <c r="K626" i="11"/>
  <c r="I626" i="11"/>
  <c r="J626" i="11" s="1"/>
  <c r="K625" i="11"/>
  <c r="I625" i="11"/>
  <c r="J625" i="11" s="1"/>
  <c r="K624" i="11"/>
  <c r="I624" i="11"/>
  <c r="J624" i="11" s="1"/>
  <c r="K623" i="11"/>
  <c r="I623" i="11"/>
  <c r="J623" i="11" s="1"/>
  <c r="K622" i="11"/>
  <c r="I622" i="11"/>
  <c r="J622" i="11" s="1"/>
  <c r="K621" i="11"/>
  <c r="I621" i="11"/>
  <c r="J621" i="11" s="1"/>
  <c r="K620" i="11"/>
  <c r="I620" i="11"/>
  <c r="J620" i="11" s="1"/>
  <c r="K619" i="11"/>
  <c r="I619" i="11"/>
  <c r="J619" i="11" s="1"/>
  <c r="K618" i="11"/>
  <c r="I618" i="11"/>
  <c r="J618" i="11" s="1"/>
  <c r="K617" i="11"/>
  <c r="I617" i="11"/>
  <c r="J617" i="11" s="1"/>
  <c r="K616" i="11"/>
  <c r="I616" i="11"/>
  <c r="J616" i="11" s="1"/>
  <c r="K615" i="11"/>
  <c r="I615" i="11"/>
  <c r="J615" i="11" s="1"/>
  <c r="K614" i="11"/>
  <c r="I614" i="11"/>
  <c r="J614" i="11" s="1"/>
  <c r="K613" i="11"/>
  <c r="I613" i="11"/>
  <c r="J613" i="11" s="1"/>
  <c r="K612" i="11"/>
  <c r="I612" i="11"/>
  <c r="J612" i="11" s="1"/>
  <c r="K611" i="11"/>
  <c r="I611" i="11"/>
  <c r="J611" i="11" s="1"/>
  <c r="K610" i="11"/>
  <c r="I610" i="11"/>
  <c r="J610" i="11" s="1"/>
  <c r="K609" i="11"/>
  <c r="I609" i="11"/>
  <c r="J609" i="11" s="1"/>
  <c r="K608" i="11"/>
  <c r="I608" i="11"/>
  <c r="J608" i="11" s="1"/>
  <c r="K607" i="11"/>
  <c r="I607" i="11"/>
  <c r="J607" i="11" s="1"/>
  <c r="K606" i="11"/>
  <c r="I606" i="11"/>
  <c r="J606" i="11" s="1"/>
  <c r="K605" i="11"/>
  <c r="I605" i="11"/>
  <c r="J605" i="11" s="1"/>
  <c r="K604" i="11"/>
  <c r="I604" i="11"/>
  <c r="J604" i="11" s="1"/>
  <c r="K603" i="11"/>
  <c r="I603" i="11"/>
  <c r="J603" i="11" s="1"/>
  <c r="K602" i="11"/>
  <c r="I602" i="11"/>
  <c r="J602" i="11" s="1"/>
  <c r="K601" i="11"/>
  <c r="I601" i="11"/>
  <c r="J601" i="11" s="1"/>
  <c r="K600" i="11"/>
  <c r="I600" i="11"/>
  <c r="J600" i="11" s="1"/>
  <c r="K599" i="11"/>
  <c r="I599" i="11"/>
  <c r="J599" i="11" s="1"/>
  <c r="K598" i="11"/>
  <c r="I598" i="11"/>
  <c r="J598" i="11" s="1"/>
  <c r="K597" i="11"/>
  <c r="I597" i="11"/>
  <c r="J597" i="11" s="1"/>
  <c r="K596" i="11"/>
  <c r="I596" i="11"/>
  <c r="J596" i="11" s="1"/>
  <c r="K595" i="11"/>
  <c r="I595" i="11"/>
  <c r="J595" i="11" s="1"/>
  <c r="K594" i="11"/>
  <c r="I594" i="11"/>
  <c r="J594" i="11" s="1"/>
  <c r="K593" i="11"/>
  <c r="I593" i="11"/>
  <c r="J593" i="11" s="1"/>
  <c r="K592" i="11"/>
  <c r="I592" i="11"/>
  <c r="J592" i="11" s="1"/>
  <c r="K591" i="11"/>
  <c r="I591" i="11"/>
  <c r="J591" i="11" s="1"/>
  <c r="K590" i="11"/>
  <c r="I590" i="11"/>
  <c r="J590" i="11" s="1"/>
  <c r="K589" i="11"/>
  <c r="I589" i="11"/>
  <c r="J589" i="11" s="1"/>
  <c r="K588" i="11"/>
  <c r="I588" i="11"/>
  <c r="J588" i="11" s="1"/>
  <c r="K587" i="11"/>
  <c r="I587" i="11"/>
  <c r="J587" i="11" s="1"/>
  <c r="K586" i="11"/>
  <c r="I586" i="11"/>
  <c r="J586" i="11" s="1"/>
  <c r="K585" i="11"/>
  <c r="I585" i="11"/>
  <c r="J585" i="11" s="1"/>
  <c r="K584" i="11"/>
  <c r="I584" i="11"/>
  <c r="J584" i="11" s="1"/>
  <c r="K583" i="11"/>
  <c r="I583" i="11"/>
  <c r="J583" i="11" s="1"/>
  <c r="K582" i="11"/>
  <c r="I582" i="11"/>
  <c r="J582" i="11" s="1"/>
  <c r="K581" i="11"/>
  <c r="I581" i="11"/>
  <c r="J581" i="11" s="1"/>
  <c r="K580" i="11"/>
  <c r="I580" i="11"/>
  <c r="J580" i="11" s="1"/>
  <c r="K579" i="11"/>
  <c r="I579" i="11"/>
  <c r="J579" i="11" s="1"/>
  <c r="K578" i="11"/>
  <c r="I578" i="11"/>
  <c r="J578" i="11" s="1"/>
  <c r="K577" i="11"/>
  <c r="I577" i="11"/>
  <c r="J577" i="11" s="1"/>
  <c r="K576" i="11"/>
  <c r="I576" i="11"/>
  <c r="J576" i="11" s="1"/>
  <c r="K575" i="11"/>
  <c r="I575" i="11"/>
  <c r="J575" i="11" s="1"/>
  <c r="K574" i="11"/>
  <c r="I574" i="11"/>
  <c r="J574" i="11" s="1"/>
  <c r="K573" i="11"/>
  <c r="I573" i="11"/>
  <c r="J573" i="11" s="1"/>
  <c r="K572" i="11"/>
  <c r="I572" i="11"/>
  <c r="J572" i="11" s="1"/>
  <c r="K571" i="11"/>
  <c r="I571" i="11"/>
  <c r="J571" i="11" s="1"/>
  <c r="K570" i="11"/>
  <c r="I570" i="11"/>
  <c r="J570" i="11" s="1"/>
  <c r="K569" i="11"/>
  <c r="I569" i="11"/>
  <c r="J569" i="11" s="1"/>
  <c r="K568" i="11"/>
  <c r="I568" i="11"/>
  <c r="J568" i="11" s="1"/>
  <c r="K567" i="11"/>
  <c r="I567" i="11"/>
  <c r="J567" i="11" s="1"/>
  <c r="K566" i="11"/>
  <c r="I566" i="11"/>
  <c r="J566" i="11" s="1"/>
  <c r="K565" i="11"/>
  <c r="I565" i="11"/>
  <c r="J565" i="11" s="1"/>
  <c r="K564" i="11"/>
  <c r="I564" i="11"/>
  <c r="J564" i="11" s="1"/>
  <c r="K563" i="11"/>
  <c r="I563" i="11"/>
  <c r="J563" i="11" s="1"/>
  <c r="K562" i="11"/>
  <c r="I562" i="11"/>
  <c r="J562" i="11" s="1"/>
  <c r="K561" i="11"/>
  <c r="I561" i="11"/>
  <c r="J561" i="11" s="1"/>
  <c r="K560" i="11"/>
  <c r="I560" i="11"/>
  <c r="J560" i="11" s="1"/>
  <c r="K559" i="11"/>
  <c r="I559" i="11"/>
  <c r="J559" i="11" s="1"/>
  <c r="K558" i="11"/>
  <c r="I558" i="11"/>
  <c r="J558" i="11" s="1"/>
  <c r="K557" i="11"/>
  <c r="I557" i="11"/>
  <c r="J557" i="11" s="1"/>
  <c r="K556" i="11"/>
  <c r="I556" i="11"/>
  <c r="J556" i="11" s="1"/>
  <c r="K555" i="11"/>
  <c r="I555" i="11"/>
  <c r="J555" i="11" s="1"/>
  <c r="K554" i="11"/>
  <c r="I554" i="11"/>
  <c r="J554" i="11" s="1"/>
  <c r="K553" i="11"/>
  <c r="I553" i="11"/>
  <c r="J553" i="11" s="1"/>
  <c r="K552" i="11"/>
  <c r="I552" i="11"/>
  <c r="J552" i="11" s="1"/>
  <c r="K551" i="11"/>
  <c r="I551" i="11"/>
  <c r="J551" i="11" s="1"/>
  <c r="K550" i="11"/>
  <c r="I550" i="11"/>
  <c r="J550" i="11" s="1"/>
  <c r="K549" i="11"/>
  <c r="I549" i="11"/>
  <c r="J549" i="11" s="1"/>
  <c r="K548" i="11"/>
  <c r="I548" i="11"/>
  <c r="J548" i="11" s="1"/>
  <c r="K547" i="11"/>
  <c r="I547" i="11"/>
  <c r="J547" i="11" s="1"/>
  <c r="K546" i="11"/>
  <c r="I546" i="11"/>
  <c r="J546" i="11" s="1"/>
  <c r="K545" i="11"/>
  <c r="I545" i="11"/>
  <c r="J545" i="11" s="1"/>
  <c r="K544" i="11"/>
  <c r="I544" i="11"/>
  <c r="J544" i="11" s="1"/>
  <c r="K543" i="11"/>
  <c r="I543" i="11"/>
  <c r="J543" i="11" s="1"/>
  <c r="K542" i="11"/>
  <c r="I542" i="11"/>
  <c r="J542" i="11" s="1"/>
  <c r="K541" i="11"/>
  <c r="I541" i="11"/>
  <c r="J541" i="11" s="1"/>
  <c r="K540" i="11"/>
  <c r="I540" i="11"/>
  <c r="J540" i="11" s="1"/>
  <c r="K539" i="11"/>
  <c r="I539" i="11"/>
  <c r="J539" i="11" s="1"/>
  <c r="K538" i="11"/>
  <c r="I538" i="11"/>
  <c r="J538" i="11" s="1"/>
  <c r="K537" i="11"/>
  <c r="I537" i="11"/>
  <c r="J537" i="11" s="1"/>
  <c r="K536" i="11"/>
  <c r="I536" i="11"/>
  <c r="J536" i="11" s="1"/>
  <c r="K535" i="11"/>
  <c r="I535" i="11"/>
  <c r="J535" i="11" s="1"/>
  <c r="K534" i="11"/>
  <c r="I534" i="11"/>
  <c r="J534" i="11" s="1"/>
  <c r="K533" i="11"/>
  <c r="I533" i="11"/>
  <c r="J533" i="11" s="1"/>
  <c r="K532" i="11"/>
  <c r="I532" i="11"/>
  <c r="J532" i="11" s="1"/>
  <c r="K531" i="11"/>
  <c r="I531" i="11"/>
  <c r="J531" i="11" s="1"/>
  <c r="K530" i="11"/>
  <c r="I530" i="11"/>
  <c r="J530" i="11" s="1"/>
  <c r="K529" i="11"/>
  <c r="I529" i="11"/>
  <c r="J529" i="11" s="1"/>
  <c r="K528" i="11"/>
  <c r="I528" i="11"/>
  <c r="J528" i="11" s="1"/>
  <c r="K527" i="11"/>
  <c r="I527" i="11"/>
  <c r="J527" i="11" s="1"/>
  <c r="K526" i="11"/>
  <c r="I526" i="11"/>
  <c r="J526" i="11" s="1"/>
  <c r="K525" i="11"/>
  <c r="I525" i="11"/>
  <c r="J525" i="11" s="1"/>
  <c r="K524" i="11"/>
  <c r="I524" i="11"/>
  <c r="J524" i="11" s="1"/>
  <c r="K523" i="11"/>
  <c r="I523" i="11"/>
  <c r="J523" i="11" s="1"/>
  <c r="K522" i="11"/>
  <c r="I522" i="11"/>
  <c r="J522" i="11" s="1"/>
  <c r="K521" i="11"/>
  <c r="I521" i="11"/>
  <c r="J521" i="11" s="1"/>
  <c r="K520" i="11"/>
  <c r="I520" i="11"/>
  <c r="J520" i="11" s="1"/>
  <c r="K519" i="11"/>
  <c r="I519" i="11"/>
  <c r="J519" i="11" s="1"/>
  <c r="K518" i="11"/>
  <c r="I518" i="11"/>
  <c r="J518" i="11" s="1"/>
  <c r="K517" i="11"/>
  <c r="I517" i="11"/>
  <c r="J517" i="11" s="1"/>
  <c r="K516" i="11"/>
  <c r="I516" i="11"/>
  <c r="J516" i="11" s="1"/>
  <c r="K515" i="11"/>
  <c r="I515" i="11"/>
  <c r="J515" i="11" s="1"/>
  <c r="K514" i="11"/>
  <c r="I514" i="11"/>
  <c r="J514" i="11" s="1"/>
  <c r="K513" i="11"/>
  <c r="I513" i="11"/>
  <c r="J513" i="11" s="1"/>
  <c r="K512" i="11"/>
  <c r="I512" i="11"/>
  <c r="J512" i="11" s="1"/>
  <c r="K511" i="11"/>
  <c r="I511" i="11"/>
  <c r="J511" i="11" s="1"/>
  <c r="K510" i="11"/>
  <c r="I510" i="11"/>
  <c r="J510" i="11" s="1"/>
  <c r="K509" i="11"/>
  <c r="I509" i="11"/>
  <c r="J509" i="11" s="1"/>
  <c r="K508" i="11"/>
  <c r="I508" i="11"/>
  <c r="J508" i="11" s="1"/>
  <c r="K507" i="11"/>
  <c r="I507" i="11"/>
  <c r="J507" i="11" s="1"/>
  <c r="K506" i="11"/>
  <c r="I506" i="11"/>
  <c r="J506" i="11" s="1"/>
  <c r="K505" i="11"/>
  <c r="I505" i="11"/>
  <c r="J505" i="11" s="1"/>
  <c r="K504" i="11"/>
  <c r="I504" i="11"/>
  <c r="J504" i="11" s="1"/>
  <c r="K503" i="11"/>
  <c r="I503" i="11"/>
  <c r="J503" i="11" s="1"/>
  <c r="K502" i="11"/>
  <c r="I502" i="11"/>
  <c r="J502" i="11" s="1"/>
  <c r="K501" i="11"/>
  <c r="I501" i="11"/>
  <c r="J501" i="11" s="1"/>
  <c r="K500" i="11"/>
  <c r="I500" i="11"/>
  <c r="J500" i="11" s="1"/>
  <c r="K499" i="11"/>
  <c r="I499" i="11"/>
  <c r="J499" i="11" s="1"/>
  <c r="K498" i="11"/>
  <c r="I498" i="11"/>
  <c r="J498" i="11" s="1"/>
  <c r="K497" i="11"/>
  <c r="I497" i="11"/>
  <c r="J497" i="11" s="1"/>
  <c r="K496" i="11"/>
  <c r="I496" i="11"/>
  <c r="J496" i="11" s="1"/>
  <c r="K495" i="11"/>
  <c r="I495" i="11"/>
  <c r="J495" i="11" s="1"/>
  <c r="K494" i="11"/>
  <c r="I494" i="11"/>
  <c r="J494" i="11" s="1"/>
  <c r="K493" i="11"/>
  <c r="I493" i="11"/>
  <c r="J493" i="11" s="1"/>
  <c r="K492" i="11"/>
  <c r="I492" i="11"/>
  <c r="J492" i="11" s="1"/>
  <c r="K491" i="11"/>
  <c r="I491" i="11"/>
  <c r="J491" i="11" s="1"/>
  <c r="K490" i="11"/>
  <c r="I490" i="11"/>
  <c r="J490" i="11" s="1"/>
  <c r="K489" i="11"/>
  <c r="I489" i="11"/>
  <c r="J489" i="11" s="1"/>
  <c r="K488" i="11"/>
  <c r="I488" i="11"/>
  <c r="J488" i="11" s="1"/>
  <c r="K487" i="11"/>
  <c r="I487" i="11"/>
  <c r="J487" i="11" s="1"/>
  <c r="K486" i="11"/>
  <c r="I486" i="11"/>
  <c r="J486" i="11" s="1"/>
  <c r="K485" i="11"/>
  <c r="I485" i="11"/>
  <c r="J485" i="11" s="1"/>
  <c r="K484" i="11"/>
  <c r="I484" i="11"/>
  <c r="J484" i="11" s="1"/>
  <c r="K483" i="11"/>
  <c r="I483" i="11"/>
  <c r="J483" i="11" s="1"/>
  <c r="K482" i="11"/>
  <c r="I482" i="11"/>
  <c r="J482" i="11" s="1"/>
  <c r="K481" i="11"/>
  <c r="I481" i="11"/>
  <c r="J481" i="11" s="1"/>
  <c r="K480" i="11"/>
  <c r="I480" i="11"/>
  <c r="J480" i="11" s="1"/>
  <c r="K479" i="11"/>
  <c r="I479" i="11"/>
  <c r="J479" i="11" s="1"/>
  <c r="K478" i="11"/>
  <c r="I478" i="11"/>
  <c r="J478" i="11" s="1"/>
  <c r="K477" i="11"/>
  <c r="I477" i="11"/>
  <c r="J477" i="11" s="1"/>
  <c r="K476" i="11"/>
  <c r="I476" i="11"/>
  <c r="J476" i="11" s="1"/>
  <c r="K475" i="11"/>
  <c r="I475" i="11"/>
  <c r="J475" i="11" s="1"/>
  <c r="K474" i="11"/>
  <c r="I474" i="11"/>
  <c r="J474" i="11" s="1"/>
  <c r="K473" i="11"/>
  <c r="I473" i="11"/>
  <c r="J473" i="11" s="1"/>
  <c r="K472" i="11"/>
  <c r="I472" i="11"/>
  <c r="J472" i="11" s="1"/>
  <c r="K471" i="11"/>
  <c r="I471" i="11"/>
  <c r="J471" i="11" s="1"/>
  <c r="K470" i="11"/>
  <c r="I470" i="11"/>
  <c r="J470" i="11" s="1"/>
  <c r="K469" i="11"/>
  <c r="I469" i="11"/>
  <c r="J469" i="11" s="1"/>
  <c r="K468" i="11"/>
  <c r="I468" i="11"/>
  <c r="J468" i="11" s="1"/>
  <c r="K467" i="11"/>
  <c r="I467" i="11"/>
  <c r="J467" i="11" s="1"/>
  <c r="K466" i="11"/>
  <c r="I466" i="11"/>
  <c r="J466" i="11" s="1"/>
  <c r="K465" i="11"/>
  <c r="I465" i="11"/>
  <c r="J465" i="11" s="1"/>
  <c r="K464" i="11"/>
  <c r="I464" i="11"/>
  <c r="J464" i="11" s="1"/>
  <c r="K463" i="11"/>
  <c r="I463" i="11"/>
  <c r="J463" i="11" s="1"/>
  <c r="K462" i="11"/>
  <c r="I462" i="11"/>
  <c r="J462" i="11" s="1"/>
  <c r="K461" i="11"/>
  <c r="I461" i="11"/>
  <c r="J461" i="11" s="1"/>
  <c r="K460" i="11"/>
  <c r="I460" i="11"/>
  <c r="J460" i="11" s="1"/>
  <c r="K459" i="11"/>
  <c r="I459" i="11"/>
  <c r="J459" i="11" s="1"/>
  <c r="K458" i="11"/>
  <c r="I458" i="11"/>
  <c r="J458" i="11" s="1"/>
  <c r="K457" i="11"/>
  <c r="I457" i="11"/>
  <c r="J457" i="11" s="1"/>
  <c r="K456" i="11"/>
  <c r="I456" i="11"/>
  <c r="J456" i="11" s="1"/>
  <c r="K455" i="11"/>
  <c r="I455" i="11"/>
  <c r="J455" i="11" s="1"/>
  <c r="K454" i="11"/>
  <c r="I454" i="11"/>
  <c r="J454" i="11" s="1"/>
  <c r="K453" i="11"/>
  <c r="I453" i="11"/>
  <c r="J453" i="11" s="1"/>
  <c r="K452" i="11"/>
  <c r="I452" i="11"/>
  <c r="J452" i="11" s="1"/>
  <c r="K451" i="11"/>
  <c r="I451" i="11"/>
  <c r="J451" i="11" s="1"/>
  <c r="K450" i="11"/>
  <c r="I450" i="11"/>
  <c r="J450" i="11" s="1"/>
  <c r="K449" i="11"/>
  <c r="I449" i="11"/>
  <c r="J449" i="11" s="1"/>
  <c r="K448" i="11"/>
  <c r="I448" i="11"/>
  <c r="J448" i="11" s="1"/>
  <c r="K447" i="11"/>
  <c r="I447" i="11"/>
  <c r="J447" i="11" s="1"/>
  <c r="K446" i="11"/>
  <c r="I446" i="11"/>
  <c r="J446" i="11" s="1"/>
  <c r="K445" i="11"/>
  <c r="I445" i="11"/>
  <c r="J445" i="11" s="1"/>
  <c r="K444" i="11"/>
  <c r="I444" i="11"/>
  <c r="J444" i="11" s="1"/>
  <c r="K443" i="11"/>
  <c r="I443" i="11"/>
  <c r="J443" i="11" s="1"/>
  <c r="K442" i="11"/>
  <c r="I442" i="11"/>
  <c r="J442" i="11" s="1"/>
  <c r="K441" i="11"/>
  <c r="I441" i="11"/>
  <c r="J441" i="11" s="1"/>
  <c r="K440" i="11"/>
  <c r="I440" i="11"/>
  <c r="J440" i="11" s="1"/>
  <c r="K439" i="11"/>
  <c r="I439" i="11"/>
  <c r="J439" i="11" s="1"/>
  <c r="K438" i="11"/>
  <c r="I438" i="11"/>
  <c r="J438" i="11" s="1"/>
  <c r="K437" i="11"/>
  <c r="I437" i="11"/>
  <c r="J437" i="11" s="1"/>
  <c r="K436" i="11"/>
  <c r="I436" i="11"/>
  <c r="J436" i="11" s="1"/>
  <c r="K435" i="11"/>
  <c r="I435" i="11"/>
  <c r="J435" i="11" s="1"/>
  <c r="K434" i="11"/>
  <c r="I434" i="11"/>
  <c r="J434" i="11" s="1"/>
  <c r="K433" i="11"/>
  <c r="I433" i="11"/>
  <c r="J433" i="11" s="1"/>
  <c r="K432" i="11"/>
  <c r="I432" i="11"/>
  <c r="J432" i="11" s="1"/>
  <c r="K431" i="11"/>
  <c r="I431" i="11"/>
  <c r="J431" i="11" s="1"/>
  <c r="K430" i="11"/>
  <c r="I430" i="11"/>
  <c r="J430" i="11" s="1"/>
  <c r="K429" i="11"/>
  <c r="I429" i="11"/>
  <c r="J429" i="11" s="1"/>
  <c r="K428" i="11"/>
  <c r="I428" i="11"/>
  <c r="J428" i="11" s="1"/>
  <c r="K427" i="11"/>
  <c r="I427" i="11"/>
  <c r="J427" i="11" s="1"/>
  <c r="K426" i="11"/>
  <c r="I426" i="11"/>
  <c r="J426" i="11" s="1"/>
  <c r="K425" i="11"/>
  <c r="I425" i="11"/>
  <c r="J425" i="11" s="1"/>
  <c r="K424" i="11"/>
  <c r="I424" i="11"/>
  <c r="J424" i="11" s="1"/>
  <c r="K423" i="11"/>
  <c r="I423" i="11"/>
  <c r="J423" i="11" s="1"/>
  <c r="K422" i="11"/>
  <c r="I422" i="11"/>
  <c r="J422" i="11" s="1"/>
  <c r="K421" i="11"/>
  <c r="I421" i="11"/>
  <c r="J421" i="11" s="1"/>
  <c r="K420" i="11"/>
  <c r="I420" i="11"/>
  <c r="J420" i="11" s="1"/>
  <c r="K419" i="11"/>
  <c r="I419" i="11"/>
  <c r="J419" i="11" s="1"/>
  <c r="K418" i="11"/>
  <c r="I418" i="11"/>
  <c r="J418" i="11" s="1"/>
  <c r="K417" i="11"/>
  <c r="I417" i="11"/>
  <c r="J417" i="11" s="1"/>
  <c r="K416" i="11"/>
  <c r="I416" i="11"/>
  <c r="J416" i="11" s="1"/>
  <c r="K415" i="11"/>
  <c r="I415" i="11"/>
  <c r="J415" i="11" s="1"/>
  <c r="K414" i="11"/>
  <c r="I414" i="11"/>
  <c r="J414" i="11" s="1"/>
  <c r="K413" i="11"/>
  <c r="I413" i="11"/>
  <c r="J413" i="11" s="1"/>
  <c r="K412" i="11"/>
  <c r="I412" i="11"/>
  <c r="J412" i="11" s="1"/>
  <c r="K411" i="11"/>
  <c r="I411" i="11"/>
  <c r="J411" i="11" s="1"/>
  <c r="K410" i="11"/>
  <c r="I410" i="11"/>
  <c r="J410" i="11" s="1"/>
  <c r="K409" i="11"/>
  <c r="I409" i="11"/>
  <c r="J409" i="11" s="1"/>
  <c r="K408" i="11"/>
  <c r="I408" i="11"/>
  <c r="J408" i="11" s="1"/>
  <c r="K407" i="11"/>
  <c r="I407" i="11"/>
  <c r="J407" i="11" s="1"/>
  <c r="K406" i="11"/>
  <c r="I406" i="11"/>
  <c r="J406" i="11" s="1"/>
  <c r="K405" i="11"/>
  <c r="I405" i="11"/>
  <c r="J405" i="11" s="1"/>
  <c r="K404" i="11"/>
  <c r="I404" i="11"/>
  <c r="J404" i="11" s="1"/>
  <c r="K403" i="11"/>
  <c r="I403" i="11"/>
  <c r="J403" i="11" s="1"/>
  <c r="K402" i="11"/>
  <c r="I402" i="11"/>
  <c r="J402" i="11" s="1"/>
  <c r="K401" i="11"/>
  <c r="I401" i="11"/>
  <c r="J401" i="11" s="1"/>
  <c r="K400" i="11"/>
  <c r="I400" i="11"/>
  <c r="J400" i="11" s="1"/>
  <c r="K399" i="11"/>
  <c r="I399" i="11"/>
  <c r="J399" i="11" s="1"/>
  <c r="K398" i="11"/>
  <c r="I398" i="11"/>
  <c r="J398" i="11" s="1"/>
  <c r="K397" i="11"/>
  <c r="I397" i="11"/>
  <c r="J397" i="11" s="1"/>
  <c r="K396" i="11"/>
  <c r="I396" i="11"/>
  <c r="J396" i="11" s="1"/>
  <c r="K395" i="11"/>
  <c r="I395" i="11"/>
  <c r="J395" i="11" s="1"/>
  <c r="K394" i="11"/>
  <c r="I394" i="11"/>
  <c r="J394" i="11" s="1"/>
  <c r="K393" i="11"/>
  <c r="I393" i="11"/>
  <c r="J393" i="11" s="1"/>
  <c r="K392" i="11"/>
  <c r="I392" i="11"/>
  <c r="J392" i="11" s="1"/>
  <c r="K391" i="11"/>
  <c r="I391" i="11"/>
  <c r="J391" i="11" s="1"/>
  <c r="K390" i="11"/>
  <c r="I390" i="11"/>
  <c r="J390" i="11" s="1"/>
  <c r="K389" i="11"/>
  <c r="I389" i="11"/>
  <c r="J389" i="11" s="1"/>
  <c r="K388" i="11"/>
  <c r="I388" i="11"/>
  <c r="J388" i="11" s="1"/>
  <c r="K387" i="11"/>
  <c r="I387" i="11"/>
  <c r="J387" i="11" s="1"/>
  <c r="K386" i="11"/>
  <c r="I386" i="11"/>
  <c r="J386" i="11" s="1"/>
  <c r="K385" i="11"/>
  <c r="I385" i="11"/>
  <c r="J385" i="11" s="1"/>
  <c r="K384" i="11"/>
  <c r="I384" i="11"/>
  <c r="J384" i="11" s="1"/>
  <c r="K383" i="11"/>
  <c r="I383" i="11"/>
  <c r="J383" i="11" s="1"/>
  <c r="K382" i="11"/>
  <c r="I382" i="11"/>
  <c r="J382" i="11" s="1"/>
  <c r="K381" i="11"/>
  <c r="I381" i="11"/>
  <c r="J381" i="11" s="1"/>
  <c r="K380" i="11"/>
  <c r="I380" i="11"/>
  <c r="J380" i="11" s="1"/>
  <c r="K379" i="11"/>
  <c r="I379" i="11"/>
  <c r="J379" i="11" s="1"/>
  <c r="K378" i="11"/>
  <c r="I378" i="11"/>
  <c r="J378" i="11" s="1"/>
  <c r="K377" i="11"/>
  <c r="I377" i="11"/>
  <c r="J377" i="11" s="1"/>
  <c r="K376" i="11"/>
  <c r="I376" i="11"/>
  <c r="J376" i="11" s="1"/>
  <c r="K375" i="11"/>
  <c r="I375" i="11"/>
  <c r="J375" i="11" s="1"/>
  <c r="K374" i="11"/>
  <c r="I374" i="11"/>
  <c r="J374" i="11" s="1"/>
  <c r="K373" i="11"/>
  <c r="I373" i="11"/>
  <c r="J373" i="11" s="1"/>
  <c r="K372" i="11"/>
  <c r="I372" i="11"/>
  <c r="J372" i="11" s="1"/>
  <c r="K371" i="11"/>
  <c r="I371" i="11"/>
  <c r="J371" i="11" s="1"/>
  <c r="K370" i="11"/>
  <c r="I370" i="11"/>
  <c r="J370" i="11" s="1"/>
  <c r="K369" i="11"/>
  <c r="I369" i="11"/>
  <c r="J369" i="11" s="1"/>
  <c r="K368" i="11"/>
  <c r="I368" i="11"/>
  <c r="J368" i="11" s="1"/>
  <c r="K367" i="11"/>
  <c r="I367" i="11"/>
  <c r="J367" i="11" s="1"/>
  <c r="K366" i="11"/>
  <c r="I366" i="11"/>
  <c r="J366" i="11" s="1"/>
  <c r="K365" i="11"/>
  <c r="I365" i="11"/>
  <c r="J365" i="11" s="1"/>
  <c r="K364" i="11"/>
  <c r="I364" i="11"/>
  <c r="J364" i="11" s="1"/>
  <c r="K363" i="11"/>
  <c r="I363" i="11"/>
  <c r="J363" i="11" s="1"/>
  <c r="K362" i="11"/>
  <c r="I362" i="11"/>
  <c r="J362" i="11" s="1"/>
  <c r="K361" i="11"/>
  <c r="I361" i="11"/>
  <c r="J361" i="11" s="1"/>
  <c r="K360" i="11"/>
  <c r="I360" i="11"/>
  <c r="J360" i="11" s="1"/>
  <c r="K359" i="11"/>
  <c r="I359" i="11"/>
  <c r="J359" i="11" s="1"/>
  <c r="K358" i="11"/>
  <c r="I358" i="11"/>
  <c r="J358" i="11" s="1"/>
  <c r="K357" i="11"/>
  <c r="I357" i="11"/>
  <c r="J357" i="11" s="1"/>
  <c r="K356" i="11"/>
  <c r="I356" i="11"/>
  <c r="J356" i="11" s="1"/>
  <c r="K355" i="11"/>
  <c r="I355" i="11"/>
  <c r="J355" i="11" s="1"/>
  <c r="K354" i="11"/>
  <c r="I354" i="11"/>
  <c r="J354" i="11" s="1"/>
  <c r="K353" i="11"/>
  <c r="I353" i="11"/>
  <c r="J353" i="11" s="1"/>
  <c r="K352" i="11"/>
  <c r="I352" i="11"/>
  <c r="J352" i="11" s="1"/>
  <c r="K351" i="11"/>
  <c r="I351" i="11"/>
  <c r="J351" i="11" s="1"/>
  <c r="K350" i="11"/>
  <c r="I350" i="11"/>
  <c r="J350" i="11" s="1"/>
  <c r="K349" i="11"/>
  <c r="I349" i="11"/>
  <c r="J349" i="11" s="1"/>
  <c r="K348" i="11"/>
  <c r="I348" i="11"/>
  <c r="J348" i="11" s="1"/>
  <c r="K347" i="11"/>
  <c r="I347" i="11"/>
  <c r="J347" i="11" s="1"/>
  <c r="K346" i="11"/>
  <c r="I346" i="11"/>
  <c r="J346" i="11" s="1"/>
  <c r="K345" i="11"/>
  <c r="I345" i="11"/>
  <c r="J345" i="11" s="1"/>
  <c r="K344" i="11"/>
  <c r="I344" i="11"/>
  <c r="J344" i="11" s="1"/>
  <c r="K343" i="11"/>
  <c r="I343" i="11"/>
  <c r="J343" i="11" s="1"/>
  <c r="K342" i="11"/>
  <c r="I342" i="11"/>
  <c r="J342" i="11" s="1"/>
  <c r="K341" i="11"/>
  <c r="I341" i="11"/>
  <c r="J341" i="11" s="1"/>
  <c r="K340" i="11"/>
  <c r="I340" i="11"/>
  <c r="J340" i="11" s="1"/>
  <c r="K339" i="11"/>
  <c r="I339" i="11"/>
  <c r="J339" i="11" s="1"/>
  <c r="K338" i="11"/>
  <c r="I338" i="11"/>
  <c r="J338" i="11" s="1"/>
  <c r="K337" i="11"/>
  <c r="I337" i="11"/>
  <c r="J337" i="11" s="1"/>
  <c r="K336" i="11"/>
  <c r="I336" i="11"/>
  <c r="J336" i="11" s="1"/>
  <c r="K335" i="11"/>
  <c r="I335" i="11"/>
  <c r="J335" i="11" s="1"/>
  <c r="K334" i="11"/>
  <c r="I334" i="11"/>
  <c r="J334" i="11" s="1"/>
  <c r="K333" i="11"/>
  <c r="I333" i="11"/>
  <c r="J333" i="11" s="1"/>
  <c r="K332" i="11"/>
  <c r="I332" i="11"/>
  <c r="J332" i="11" s="1"/>
  <c r="K331" i="11"/>
  <c r="I331" i="11"/>
  <c r="J331" i="11" s="1"/>
  <c r="K330" i="11"/>
  <c r="I330" i="11"/>
  <c r="J330" i="11" s="1"/>
  <c r="K329" i="11"/>
  <c r="I329" i="11"/>
  <c r="J329" i="11" s="1"/>
  <c r="K328" i="11"/>
  <c r="I328" i="11"/>
  <c r="J328" i="11" s="1"/>
  <c r="K327" i="11"/>
  <c r="I327" i="11"/>
  <c r="J327" i="11" s="1"/>
  <c r="K326" i="11"/>
  <c r="I326" i="11"/>
  <c r="J326" i="11" s="1"/>
  <c r="K325" i="11"/>
  <c r="I325" i="11"/>
  <c r="J325" i="11" s="1"/>
  <c r="K324" i="11"/>
  <c r="I324" i="11"/>
  <c r="J324" i="11" s="1"/>
  <c r="K323" i="11"/>
  <c r="I323" i="11"/>
  <c r="J323" i="11" s="1"/>
  <c r="K322" i="11"/>
  <c r="I322" i="11"/>
  <c r="J322" i="11" s="1"/>
  <c r="K321" i="11"/>
  <c r="I321" i="11"/>
  <c r="J321" i="11" s="1"/>
  <c r="K320" i="11"/>
  <c r="I320" i="11"/>
  <c r="J320" i="11" s="1"/>
  <c r="K319" i="11"/>
  <c r="I319" i="11"/>
  <c r="J319" i="11" s="1"/>
  <c r="K318" i="11"/>
  <c r="I318" i="11"/>
  <c r="J318" i="11" s="1"/>
  <c r="K317" i="11"/>
  <c r="I317" i="11"/>
  <c r="J317" i="11" s="1"/>
  <c r="K316" i="11"/>
  <c r="I316" i="11"/>
  <c r="J316" i="11" s="1"/>
  <c r="K315" i="11"/>
  <c r="I315" i="11"/>
  <c r="J315" i="11" s="1"/>
  <c r="K314" i="11"/>
  <c r="I314" i="11"/>
  <c r="J314" i="11" s="1"/>
  <c r="K313" i="11"/>
  <c r="I313" i="11"/>
  <c r="J313" i="11" s="1"/>
  <c r="K312" i="11"/>
  <c r="I312" i="11"/>
  <c r="J312" i="11" s="1"/>
  <c r="K311" i="11"/>
  <c r="I311" i="11"/>
  <c r="J311" i="11" s="1"/>
  <c r="K310" i="11"/>
  <c r="I310" i="11"/>
  <c r="J310" i="11" s="1"/>
  <c r="K309" i="11"/>
  <c r="I309" i="11"/>
  <c r="J309" i="11" s="1"/>
  <c r="K308" i="11"/>
  <c r="I308" i="11"/>
  <c r="J308" i="11" s="1"/>
  <c r="K307" i="11"/>
  <c r="I307" i="11"/>
  <c r="J307" i="11" s="1"/>
  <c r="K306" i="11"/>
  <c r="I306" i="11"/>
  <c r="J306" i="11" s="1"/>
  <c r="K305" i="11"/>
  <c r="I305" i="11"/>
  <c r="J305" i="11" s="1"/>
  <c r="K304" i="11"/>
  <c r="I304" i="11"/>
  <c r="J304" i="11" s="1"/>
  <c r="K303" i="11"/>
  <c r="I303" i="11"/>
  <c r="J303" i="11" s="1"/>
  <c r="K302" i="11"/>
  <c r="I302" i="11"/>
  <c r="J302" i="11" s="1"/>
  <c r="K301" i="11"/>
  <c r="I301" i="11"/>
  <c r="J301" i="11" s="1"/>
  <c r="K300" i="11"/>
  <c r="I300" i="11"/>
  <c r="J300" i="11" s="1"/>
  <c r="K299" i="11"/>
  <c r="I299" i="11"/>
  <c r="J299" i="11" s="1"/>
  <c r="K298" i="11"/>
  <c r="I298" i="11"/>
  <c r="J298" i="11" s="1"/>
  <c r="K297" i="11"/>
  <c r="I297" i="11"/>
  <c r="J297" i="11" s="1"/>
  <c r="K296" i="11"/>
  <c r="I296" i="11"/>
  <c r="J296" i="11" s="1"/>
  <c r="K295" i="11"/>
  <c r="I295" i="11"/>
  <c r="J295" i="11" s="1"/>
  <c r="K294" i="11"/>
  <c r="I294" i="11"/>
  <c r="J294" i="11" s="1"/>
  <c r="K293" i="11"/>
  <c r="I293" i="11"/>
  <c r="J293" i="11" s="1"/>
  <c r="K292" i="11"/>
  <c r="I292" i="11"/>
  <c r="J292" i="11" s="1"/>
  <c r="K291" i="11"/>
  <c r="I291" i="11"/>
  <c r="J291" i="11" s="1"/>
  <c r="K290" i="11"/>
  <c r="I290" i="11"/>
  <c r="J290" i="11" s="1"/>
  <c r="K289" i="11"/>
  <c r="I289" i="11"/>
  <c r="J289" i="11" s="1"/>
  <c r="K288" i="11"/>
  <c r="I288" i="11"/>
  <c r="J288" i="11" s="1"/>
  <c r="K287" i="11"/>
  <c r="I287" i="11"/>
  <c r="J287" i="11" s="1"/>
  <c r="K286" i="11"/>
  <c r="I286" i="11"/>
  <c r="J286" i="11" s="1"/>
  <c r="K285" i="11"/>
  <c r="I285" i="11"/>
  <c r="J285" i="11" s="1"/>
  <c r="K284" i="11"/>
  <c r="I284" i="11"/>
  <c r="J284" i="11" s="1"/>
  <c r="K283" i="11"/>
  <c r="I283" i="11"/>
  <c r="J283" i="11" s="1"/>
  <c r="K282" i="11"/>
  <c r="I282" i="11"/>
  <c r="J282" i="11" s="1"/>
  <c r="K281" i="11"/>
  <c r="I281" i="11"/>
  <c r="J281" i="11" s="1"/>
  <c r="K280" i="11"/>
  <c r="I280" i="11"/>
  <c r="J280" i="11" s="1"/>
  <c r="K279" i="11"/>
  <c r="I279" i="11"/>
  <c r="J279" i="11" s="1"/>
  <c r="K278" i="11"/>
  <c r="I278" i="11"/>
  <c r="J278" i="11" s="1"/>
  <c r="K277" i="11"/>
  <c r="I277" i="11"/>
  <c r="J277" i="11" s="1"/>
  <c r="K276" i="11"/>
  <c r="I276" i="11"/>
  <c r="J276" i="11" s="1"/>
  <c r="K275" i="11"/>
  <c r="I275" i="11"/>
  <c r="J275" i="11" s="1"/>
  <c r="K274" i="11"/>
  <c r="I274" i="11"/>
  <c r="J274" i="11" s="1"/>
  <c r="K273" i="11"/>
  <c r="I273" i="11"/>
  <c r="J273" i="11" s="1"/>
  <c r="K272" i="11"/>
  <c r="I272" i="11"/>
  <c r="J272" i="11" s="1"/>
  <c r="K271" i="11"/>
  <c r="I271" i="11"/>
  <c r="J271" i="11" s="1"/>
  <c r="K270" i="11"/>
  <c r="I270" i="11"/>
  <c r="J270" i="11" s="1"/>
  <c r="K269" i="11"/>
  <c r="I269" i="11"/>
  <c r="J269" i="11" s="1"/>
  <c r="K268" i="11"/>
  <c r="I268" i="11"/>
  <c r="J268" i="11" s="1"/>
  <c r="K267" i="11"/>
  <c r="I267" i="11"/>
  <c r="J267" i="11" s="1"/>
  <c r="K266" i="11"/>
  <c r="I266" i="11"/>
  <c r="J266" i="11" s="1"/>
  <c r="K265" i="11"/>
  <c r="I265" i="11"/>
  <c r="J265" i="11" s="1"/>
  <c r="K264" i="11"/>
  <c r="I264" i="11"/>
  <c r="J264" i="11" s="1"/>
  <c r="K263" i="11"/>
  <c r="I263" i="11"/>
  <c r="J263" i="11" s="1"/>
  <c r="K262" i="11"/>
  <c r="I262" i="11"/>
  <c r="J262" i="11" s="1"/>
  <c r="K261" i="11"/>
  <c r="I261" i="11"/>
  <c r="J261" i="11" s="1"/>
  <c r="K260" i="11"/>
  <c r="I260" i="11"/>
  <c r="J260" i="11" s="1"/>
  <c r="K259" i="11"/>
  <c r="I259" i="11"/>
  <c r="J259" i="11" s="1"/>
  <c r="K258" i="11"/>
  <c r="I258" i="11"/>
  <c r="J258" i="11" s="1"/>
  <c r="K257" i="11"/>
  <c r="I257" i="11"/>
  <c r="J257" i="11" s="1"/>
  <c r="K256" i="11"/>
  <c r="I256" i="11"/>
  <c r="J256" i="11" s="1"/>
  <c r="K255" i="11"/>
  <c r="I255" i="11"/>
  <c r="J255" i="11" s="1"/>
  <c r="K254" i="11"/>
  <c r="I254" i="11"/>
  <c r="J254" i="11" s="1"/>
  <c r="K253" i="11"/>
  <c r="I253" i="11"/>
  <c r="J253" i="11" s="1"/>
  <c r="K252" i="11"/>
  <c r="I252" i="11"/>
  <c r="J252" i="11" s="1"/>
  <c r="K251" i="11"/>
  <c r="I251" i="11"/>
  <c r="J251" i="11" s="1"/>
  <c r="K250" i="11"/>
  <c r="I250" i="11"/>
  <c r="J250" i="11" s="1"/>
  <c r="K249" i="11"/>
  <c r="I249" i="11"/>
  <c r="J249" i="11" s="1"/>
  <c r="K248" i="11"/>
  <c r="I248" i="11"/>
  <c r="J248" i="11" s="1"/>
  <c r="K247" i="11"/>
  <c r="I247" i="11"/>
  <c r="J247" i="11" s="1"/>
  <c r="K246" i="11"/>
  <c r="I246" i="11"/>
  <c r="J246" i="11" s="1"/>
  <c r="K245" i="11"/>
  <c r="I245" i="11"/>
  <c r="J245" i="11" s="1"/>
  <c r="K244" i="11"/>
  <c r="I244" i="11"/>
  <c r="J244" i="11" s="1"/>
  <c r="K243" i="11"/>
  <c r="I243" i="11"/>
  <c r="J243" i="11" s="1"/>
  <c r="K242" i="11"/>
  <c r="I242" i="11"/>
  <c r="J242" i="11" s="1"/>
  <c r="K241" i="11"/>
  <c r="I241" i="11"/>
  <c r="J241" i="11" s="1"/>
  <c r="K240" i="11"/>
  <c r="I240" i="11"/>
  <c r="J240" i="11" s="1"/>
  <c r="K239" i="11"/>
  <c r="I239" i="11"/>
  <c r="J239" i="11" s="1"/>
  <c r="K238" i="11"/>
  <c r="I238" i="11"/>
  <c r="J238" i="11" s="1"/>
  <c r="K237" i="11"/>
  <c r="I237" i="11"/>
  <c r="J237" i="11" s="1"/>
  <c r="K236" i="11"/>
  <c r="I236" i="11"/>
  <c r="J236" i="11" s="1"/>
  <c r="K235" i="11"/>
  <c r="I235" i="11"/>
  <c r="J235" i="11" s="1"/>
  <c r="K234" i="11"/>
  <c r="I234" i="11"/>
  <c r="J234" i="11" s="1"/>
  <c r="K233" i="11"/>
  <c r="I233" i="11"/>
  <c r="J233" i="11" s="1"/>
  <c r="K232" i="11"/>
  <c r="I232" i="11"/>
  <c r="J232" i="11" s="1"/>
  <c r="K231" i="11"/>
  <c r="I231" i="11"/>
  <c r="J231" i="11" s="1"/>
  <c r="K230" i="11"/>
  <c r="I230" i="11"/>
  <c r="J230" i="11" s="1"/>
  <c r="K229" i="11"/>
  <c r="I229" i="11"/>
  <c r="J229" i="11" s="1"/>
  <c r="K228" i="11"/>
  <c r="I228" i="11"/>
  <c r="J228" i="11" s="1"/>
  <c r="K227" i="11"/>
  <c r="I227" i="11"/>
  <c r="J227" i="11" s="1"/>
  <c r="K226" i="11"/>
  <c r="I226" i="11"/>
  <c r="J226" i="11" s="1"/>
  <c r="K225" i="11"/>
  <c r="I225" i="11"/>
  <c r="J225" i="11" s="1"/>
  <c r="K224" i="11"/>
  <c r="I224" i="11"/>
  <c r="J224" i="11" s="1"/>
  <c r="K223" i="11"/>
  <c r="I223" i="11"/>
  <c r="J223" i="11" s="1"/>
  <c r="K222" i="11"/>
  <c r="I222" i="11"/>
  <c r="J222" i="11" s="1"/>
  <c r="K221" i="11"/>
  <c r="I221" i="11"/>
  <c r="J221" i="11" s="1"/>
  <c r="K220" i="11"/>
  <c r="I220" i="11"/>
  <c r="J220" i="11" s="1"/>
  <c r="K219" i="11"/>
  <c r="I219" i="11"/>
  <c r="J219" i="11" s="1"/>
  <c r="K218" i="11"/>
  <c r="I218" i="11"/>
  <c r="J218" i="11" s="1"/>
  <c r="K217" i="11"/>
  <c r="I217" i="11"/>
  <c r="J217" i="11" s="1"/>
  <c r="K216" i="11"/>
  <c r="I216" i="11"/>
  <c r="J216" i="11" s="1"/>
  <c r="K215" i="11"/>
  <c r="I215" i="11"/>
  <c r="J215" i="11" s="1"/>
  <c r="K214" i="11"/>
  <c r="I214" i="11"/>
  <c r="J214" i="11" s="1"/>
  <c r="K213" i="11"/>
  <c r="I213" i="11"/>
  <c r="J213" i="11" s="1"/>
  <c r="K212" i="11"/>
  <c r="I212" i="11"/>
  <c r="J212" i="11" s="1"/>
  <c r="K211" i="11"/>
  <c r="I211" i="11"/>
  <c r="J211" i="11" s="1"/>
  <c r="K210" i="11"/>
  <c r="I210" i="11"/>
  <c r="J210" i="11" s="1"/>
  <c r="K209" i="11"/>
  <c r="I209" i="11"/>
  <c r="J209" i="11" s="1"/>
  <c r="K208" i="11"/>
  <c r="I208" i="11"/>
  <c r="J208" i="11" s="1"/>
  <c r="K207" i="11"/>
  <c r="I207" i="11"/>
  <c r="J207" i="11" s="1"/>
  <c r="K206" i="11"/>
  <c r="I206" i="11"/>
  <c r="J206" i="11" s="1"/>
  <c r="K205" i="11"/>
  <c r="I205" i="11"/>
  <c r="J205" i="11" s="1"/>
  <c r="K204" i="11"/>
  <c r="I204" i="11"/>
  <c r="J204" i="11" s="1"/>
  <c r="K203" i="11"/>
  <c r="I203" i="11"/>
  <c r="J203" i="11" s="1"/>
  <c r="K202" i="11"/>
  <c r="I202" i="11"/>
  <c r="J202" i="11" s="1"/>
  <c r="K201" i="11"/>
  <c r="I201" i="11"/>
  <c r="J201" i="11" s="1"/>
  <c r="K200" i="11"/>
  <c r="I200" i="11"/>
  <c r="J200" i="11" s="1"/>
  <c r="K199" i="11"/>
  <c r="I199" i="11"/>
  <c r="J199" i="11" s="1"/>
  <c r="K198" i="11"/>
  <c r="I198" i="11"/>
  <c r="J198" i="11" s="1"/>
  <c r="K197" i="11"/>
  <c r="I197" i="11"/>
  <c r="J197" i="11" s="1"/>
  <c r="K196" i="11"/>
  <c r="I196" i="11"/>
  <c r="J196" i="11" s="1"/>
  <c r="K195" i="11"/>
  <c r="I195" i="11"/>
  <c r="J195" i="11" s="1"/>
  <c r="K194" i="11"/>
  <c r="I194" i="11"/>
  <c r="J194" i="11" s="1"/>
  <c r="K193" i="11"/>
  <c r="I193" i="11"/>
  <c r="J193" i="11" s="1"/>
  <c r="K192" i="11"/>
  <c r="I192" i="11"/>
  <c r="J192" i="11" s="1"/>
  <c r="K191" i="11"/>
  <c r="I191" i="11"/>
  <c r="J191" i="11" s="1"/>
  <c r="K190" i="11"/>
  <c r="I190" i="11"/>
  <c r="J190" i="11" s="1"/>
  <c r="K189" i="11"/>
  <c r="I189" i="11"/>
  <c r="J189" i="11" s="1"/>
  <c r="K188" i="11"/>
  <c r="I188" i="11"/>
  <c r="J188" i="11" s="1"/>
  <c r="K187" i="11"/>
  <c r="I187" i="11"/>
  <c r="J187" i="11" s="1"/>
  <c r="K186" i="11"/>
  <c r="I186" i="11"/>
  <c r="J186" i="11" s="1"/>
  <c r="K185" i="11"/>
  <c r="I185" i="11"/>
  <c r="J185" i="11" s="1"/>
  <c r="K184" i="11"/>
  <c r="I184" i="11"/>
  <c r="J184" i="11" s="1"/>
  <c r="K183" i="11"/>
  <c r="I183" i="11"/>
  <c r="J183" i="11" s="1"/>
  <c r="K182" i="11"/>
  <c r="I182" i="11"/>
  <c r="J182" i="11" s="1"/>
  <c r="K181" i="11"/>
  <c r="I181" i="11"/>
  <c r="J181" i="11" s="1"/>
  <c r="K180" i="11"/>
  <c r="I180" i="11"/>
  <c r="J180" i="11" s="1"/>
  <c r="K179" i="11"/>
  <c r="I179" i="11"/>
  <c r="J179" i="11" s="1"/>
  <c r="K178" i="11"/>
  <c r="I178" i="11"/>
  <c r="J178" i="11" s="1"/>
  <c r="K177" i="11"/>
  <c r="I177" i="11"/>
  <c r="J177" i="11" s="1"/>
  <c r="K176" i="11"/>
  <c r="I176" i="11"/>
  <c r="J176" i="11" s="1"/>
  <c r="K175" i="11"/>
  <c r="I175" i="11"/>
  <c r="J175" i="11" s="1"/>
  <c r="K174" i="11"/>
  <c r="I174" i="11"/>
  <c r="J174" i="11" s="1"/>
  <c r="K173" i="11"/>
  <c r="I173" i="11"/>
  <c r="J173" i="11" s="1"/>
  <c r="K172" i="11"/>
  <c r="I172" i="11"/>
  <c r="J172" i="11" s="1"/>
  <c r="K171" i="11"/>
  <c r="I171" i="11"/>
  <c r="J171" i="11" s="1"/>
  <c r="K170" i="11"/>
  <c r="I170" i="11"/>
  <c r="J170" i="11" s="1"/>
  <c r="K169" i="11"/>
  <c r="I169" i="11"/>
  <c r="J169" i="11" s="1"/>
  <c r="K168" i="11"/>
  <c r="I168" i="11"/>
  <c r="J168" i="11" s="1"/>
  <c r="K167" i="11"/>
  <c r="I167" i="11"/>
  <c r="J167" i="11" s="1"/>
  <c r="K166" i="11"/>
  <c r="I166" i="11"/>
  <c r="J166" i="11" s="1"/>
  <c r="K165" i="11"/>
  <c r="I165" i="11"/>
  <c r="J165" i="11" s="1"/>
  <c r="K164" i="11"/>
  <c r="I164" i="11"/>
  <c r="J164" i="11" s="1"/>
  <c r="K163" i="11"/>
  <c r="I163" i="11"/>
  <c r="J163" i="11" s="1"/>
  <c r="K162" i="11"/>
  <c r="I162" i="11"/>
  <c r="J162" i="11" s="1"/>
  <c r="K161" i="11"/>
  <c r="I161" i="11"/>
  <c r="J161" i="11" s="1"/>
  <c r="K160" i="11"/>
  <c r="I160" i="11"/>
  <c r="J160" i="11" s="1"/>
  <c r="K159" i="11"/>
  <c r="I159" i="11"/>
  <c r="J159" i="11" s="1"/>
  <c r="K158" i="11"/>
  <c r="I158" i="11"/>
  <c r="J158" i="11" s="1"/>
  <c r="K157" i="11"/>
  <c r="I157" i="11"/>
  <c r="J157" i="11" s="1"/>
  <c r="K156" i="11"/>
  <c r="I156" i="11"/>
  <c r="J156" i="11" s="1"/>
  <c r="K155" i="11"/>
  <c r="I155" i="11"/>
  <c r="J155" i="11" s="1"/>
  <c r="K154" i="11"/>
  <c r="I154" i="11"/>
  <c r="J154" i="11" s="1"/>
  <c r="K153" i="11"/>
  <c r="I153" i="11"/>
  <c r="J153" i="11" s="1"/>
  <c r="K152" i="11"/>
  <c r="I152" i="11"/>
  <c r="J152" i="11" s="1"/>
  <c r="K151" i="11"/>
  <c r="I151" i="11"/>
  <c r="J151" i="11" s="1"/>
  <c r="K150" i="11"/>
  <c r="I150" i="11"/>
  <c r="J150" i="11" s="1"/>
  <c r="K149" i="11"/>
  <c r="I149" i="11"/>
  <c r="J149" i="11" s="1"/>
  <c r="K148" i="11"/>
  <c r="I148" i="11"/>
  <c r="J148" i="11" s="1"/>
  <c r="K147" i="11"/>
  <c r="I147" i="11"/>
  <c r="J147" i="11" s="1"/>
  <c r="K146" i="11"/>
  <c r="I146" i="11"/>
  <c r="J146" i="11" s="1"/>
  <c r="K145" i="11"/>
  <c r="I145" i="11"/>
  <c r="J145" i="11" s="1"/>
  <c r="K144" i="11"/>
  <c r="I144" i="11"/>
  <c r="J144" i="11" s="1"/>
  <c r="K143" i="11"/>
  <c r="I143" i="11"/>
  <c r="J143" i="11" s="1"/>
  <c r="K142" i="11"/>
  <c r="I142" i="11"/>
  <c r="J142" i="11" s="1"/>
  <c r="K141" i="11"/>
  <c r="I141" i="11"/>
  <c r="J141" i="11" s="1"/>
  <c r="K140" i="11"/>
  <c r="I140" i="11"/>
  <c r="J140" i="11" s="1"/>
  <c r="K139" i="11"/>
  <c r="I139" i="11"/>
  <c r="J139" i="11" s="1"/>
  <c r="K138" i="11"/>
  <c r="I138" i="11"/>
  <c r="J138" i="11" s="1"/>
  <c r="K137" i="11"/>
  <c r="I137" i="11"/>
  <c r="J137" i="11" s="1"/>
  <c r="K136" i="11"/>
  <c r="I136" i="11"/>
  <c r="J136" i="11" s="1"/>
  <c r="K135" i="11"/>
  <c r="I135" i="11"/>
  <c r="J135" i="11" s="1"/>
  <c r="K134" i="11"/>
  <c r="I134" i="11"/>
  <c r="J134" i="11" s="1"/>
  <c r="K133" i="11"/>
  <c r="I133" i="11"/>
  <c r="J133" i="11" s="1"/>
  <c r="K132" i="11"/>
  <c r="I132" i="11"/>
  <c r="J132" i="11" s="1"/>
  <c r="K131" i="11"/>
  <c r="I131" i="11"/>
  <c r="J131" i="11" s="1"/>
  <c r="K130" i="11"/>
  <c r="I130" i="11"/>
  <c r="J130" i="11" s="1"/>
  <c r="K129" i="11"/>
  <c r="I129" i="11"/>
  <c r="J129" i="11" s="1"/>
  <c r="K128" i="11"/>
  <c r="I128" i="11"/>
  <c r="J128" i="11" s="1"/>
  <c r="K127" i="11"/>
  <c r="I127" i="11"/>
  <c r="J127" i="11" s="1"/>
  <c r="K126" i="11"/>
  <c r="I126" i="11"/>
  <c r="J126" i="11" s="1"/>
  <c r="K125" i="11"/>
  <c r="I125" i="11"/>
  <c r="J125" i="11" s="1"/>
  <c r="K124" i="11"/>
  <c r="I124" i="11"/>
  <c r="J124" i="11" s="1"/>
  <c r="K123" i="11"/>
  <c r="I123" i="11"/>
  <c r="J123" i="11" s="1"/>
  <c r="K122" i="11"/>
  <c r="I122" i="11"/>
  <c r="J122" i="11" s="1"/>
  <c r="K121" i="11"/>
  <c r="I121" i="11"/>
  <c r="J121" i="11" s="1"/>
  <c r="K120" i="11"/>
  <c r="I120" i="11"/>
  <c r="J120" i="11" s="1"/>
  <c r="K119" i="11"/>
  <c r="I119" i="11"/>
  <c r="J119" i="11" s="1"/>
  <c r="K118" i="11"/>
  <c r="I118" i="11"/>
  <c r="J118" i="11" s="1"/>
  <c r="K117" i="11"/>
  <c r="I117" i="11"/>
  <c r="J117" i="11" s="1"/>
  <c r="K116" i="11"/>
  <c r="I116" i="11"/>
  <c r="J116" i="11" s="1"/>
  <c r="K115" i="11"/>
  <c r="I115" i="11"/>
  <c r="J115" i="11" s="1"/>
  <c r="K114" i="11"/>
  <c r="I114" i="11"/>
  <c r="J114" i="11" s="1"/>
  <c r="K113" i="11"/>
  <c r="I113" i="11"/>
  <c r="J113" i="11" s="1"/>
  <c r="K112" i="11"/>
  <c r="I112" i="11"/>
  <c r="J112" i="11" s="1"/>
  <c r="K111" i="11"/>
  <c r="I111" i="11"/>
  <c r="J111" i="11" s="1"/>
  <c r="K110" i="11"/>
  <c r="I110" i="11"/>
  <c r="J110" i="11" s="1"/>
  <c r="K109" i="11"/>
  <c r="I109" i="11"/>
  <c r="J109" i="11" s="1"/>
  <c r="K108" i="11"/>
  <c r="I108" i="11"/>
  <c r="J108" i="11" s="1"/>
  <c r="K107" i="11"/>
  <c r="I107" i="11"/>
  <c r="J107" i="11" s="1"/>
  <c r="K106" i="11"/>
  <c r="I106" i="11"/>
  <c r="J106" i="11" s="1"/>
  <c r="K105" i="11"/>
  <c r="I105" i="11"/>
  <c r="J105" i="11" s="1"/>
  <c r="K104" i="11"/>
  <c r="I104" i="11"/>
  <c r="J104" i="11" s="1"/>
  <c r="K103" i="11"/>
  <c r="I103" i="11"/>
  <c r="J103" i="11" s="1"/>
  <c r="K102" i="11"/>
  <c r="I102" i="11"/>
  <c r="J102" i="11" s="1"/>
  <c r="K101" i="11"/>
  <c r="I101" i="11"/>
  <c r="J101" i="11" s="1"/>
  <c r="K100" i="11"/>
  <c r="I100" i="11"/>
  <c r="J100" i="11" s="1"/>
  <c r="K99" i="11"/>
  <c r="I99" i="11"/>
  <c r="J99" i="11" s="1"/>
  <c r="K98" i="11"/>
  <c r="I98" i="11"/>
  <c r="J98" i="11" s="1"/>
  <c r="K97" i="11"/>
  <c r="I97" i="11"/>
  <c r="J97" i="11" s="1"/>
  <c r="K96" i="11"/>
  <c r="I96" i="11"/>
  <c r="J96" i="11" s="1"/>
  <c r="K95" i="11"/>
  <c r="I95" i="11"/>
  <c r="J95" i="11" s="1"/>
  <c r="K94" i="11"/>
  <c r="I94" i="11"/>
  <c r="J94" i="11" s="1"/>
  <c r="K93" i="11"/>
  <c r="I93" i="11"/>
  <c r="J93" i="11" s="1"/>
  <c r="K92" i="11"/>
  <c r="I92" i="11"/>
  <c r="J92" i="11" s="1"/>
  <c r="K91" i="11"/>
  <c r="I91" i="11"/>
  <c r="J91" i="11" s="1"/>
  <c r="K90" i="11"/>
  <c r="I90" i="11"/>
  <c r="J90" i="11" s="1"/>
  <c r="K89" i="11"/>
  <c r="I89" i="11"/>
  <c r="J89" i="11" s="1"/>
  <c r="K88" i="11"/>
  <c r="I88" i="11"/>
  <c r="J88" i="11" s="1"/>
  <c r="K87" i="11"/>
  <c r="I87" i="11"/>
  <c r="J87" i="11" s="1"/>
  <c r="K86" i="11"/>
  <c r="I86" i="11"/>
  <c r="J86" i="11" s="1"/>
  <c r="K85" i="11"/>
  <c r="I85" i="11"/>
  <c r="J85" i="11" s="1"/>
  <c r="K84" i="11"/>
  <c r="I84" i="11"/>
  <c r="J84" i="11" s="1"/>
  <c r="K83" i="11"/>
  <c r="I83" i="11"/>
  <c r="J83" i="11" s="1"/>
  <c r="K82" i="11"/>
  <c r="I82" i="11"/>
  <c r="J82" i="11" s="1"/>
  <c r="K81" i="11"/>
  <c r="I81" i="11"/>
  <c r="J81" i="11" s="1"/>
  <c r="K80" i="11"/>
  <c r="I80" i="11"/>
  <c r="J80" i="11" s="1"/>
  <c r="K79" i="11"/>
  <c r="I79" i="11"/>
  <c r="J79" i="11" s="1"/>
  <c r="K78" i="11"/>
  <c r="I78" i="11"/>
  <c r="J78" i="11" s="1"/>
  <c r="K77" i="11"/>
  <c r="I77" i="11"/>
  <c r="J77" i="11" s="1"/>
  <c r="K76" i="11"/>
  <c r="I76" i="11"/>
  <c r="J76" i="11" s="1"/>
  <c r="K75" i="11"/>
  <c r="I75" i="11"/>
  <c r="J75" i="11" s="1"/>
  <c r="K74" i="11"/>
  <c r="I74" i="11"/>
  <c r="J74" i="11" s="1"/>
  <c r="K73" i="11"/>
  <c r="I73" i="11"/>
  <c r="J73" i="11" s="1"/>
  <c r="K72" i="11"/>
  <c r="I72" i="11"/>
  <c r="J72" i="11" s="1"/>
  <c r="K71" i="11"/>
  <c r="I71" i="11"/>
  <c r="J71" i="11" s="1"/>
  <c r="K70" i="11"/>
  <c r="I70" i="11"/>
  <c r="J70" i="11" s="1"/>
  <c r="K69" i="11"/>
  <c r="I69" i="11"/>
  <c r="J69" i="11" s="1"/>
  <c r="K68" i="11"/>
  <c r="I68" i="11"/>
  <c r="J68" i="11" s="1"/>
  <c r="K67" i="11"/>
  <c r="I67" i="11"/>
  <c r="J67" i="11" s="1"/>
  <c r="K66" i="11"/>
  <c r="I66" i="11"/>
  <c r="J66" i="11" s="1"/>
  <c r="K65" i="11"/>
  <c r="I65" i="11"/>
  <c r="J65" i="11" s="1"/>
  <c r="K64" i="11"/>
  <c r="I64" i="11"/>
  <c r="J64" i="11" s="1"/>
  <c r="K63" i="11"/>
  <c r="I63" i="11"/>
  <c r="J63" i="11" s="1"/>
  <c r="K62" i="11"/>
  <c r="I62" i="11"/>
  <c r="J62" i="11" s="1"/>
  <c r="K61" i="11"/>
  <c r="I61" i="11"/>
  <c r="J61" i="11" s="1"/>
  <c r="K60" i="11"/>
  <c r="I60" i="11"/>
  <c r="J60" i="11" s="1"/>
  <c r="K59" i="11"/>
  <c r="I59" i="11"/>
  <c r="J59" i="11" s="1"/>
  <c r="K58" i="11"/>
  <c r="I58" i="11"/>
  <c r="J58" i="11" s="1"/>
  <c r="K57" i="11"/>
  <c r="I57" i="11"/>
  <c r="J57" i="11" s="1"/>
  <c r="K56" i="11"/>
  <c r="I56" i="11"/>
  <c r="J56" i="11" s="1"/>
  <c r="K55" i="11"/>
  <c r="I55" i="11"/>
  <c r="J55" i="11" s="1"/>
  <c r="K54" i="11"/>
  <c r="I54" i="11"/>
  <c r="J54" i="11" s="1"/>
  <c r="K53" i="11"/>
  <c r="I53" i="11"/>
  <c r="J53" i="11" s="1"/>
  <c r="K52" i="11"/>
  <c r="I52" i="11"/>
  <c r="J52" i="11" s="1"/>
  <c r="K51" i="11"/>
  <c r="I51" i="11"/>
  <c r="J51" i="11" s="1"/>
  <c r="K50" i="11"/>
  <c r="I50" i="11"/>
  <c r="J50" i="11" s="1"/>
  <c r="K49" i="11"/>
  <c r="I49" i="11"/>
  <c r="J49" i="11" s="1"/>
  <c r="K48" i="11"/>
  <c r="I48" i="11"/>
  <c r="K47" i="11"/>
  <c r="I47" i="11"/>
  <c r="J47" i="11" s="1"/>
  <c r="K46" i="11"/>
  <c r="I46" i="11"/>
  <c r="J46" i="11" s="1"/>
  <c r="K45" i="11"/>
  <c r="I45" i="11"/>
  <c r="J45" i="11" s="1"/>
  <c r="K44" i="11"/>
  <c r="I44" i="11"/>
  <c r="J44" i="11" s="1"/>
  <c r="K43" i="11"/>
  <c r="I43" i="11"/>
  <c r="J43" i="11" s="1"/>
  <c r="K42" i="11"/>
  <c r="I42" i="11"/>
  <c r="J42" i="11" s="1"/>
  <c r="K41" i="11"/>
  <c r="I41" i="11"/>
  <c r="K40" i="11"/>
  <c r="I40" i="11"/>
  <c r="J40" i="11" s="1"/>
  <c r="K39" i="11"/>
  <c r="I39" i="11"/>
  <c r="J39" i="11" s="1"/>
  <c r="K38" i="11"/>
  <c r="I38" i="11"/>
  <c r="J38" i="11" s="1"/>
  <c r="K37" i="11"/>
  <c r="I37" i="11"/>
  <c r="J37" i="11" s="1"/>
  <c r="K36" i="11"/>
  <c r="I36" i="11"/>
  <c r="K35" i="11"/>
  <c r="I35" i="11"/>
  <c r="J35" i="11" s="1"/>
  <c r="K34" i="11"/>
  <c r="L34" i="11" s="1"/>
  <c r="I34" i="11"/>
  <c r="J34" i="11" s="1"/>
  <c r="K33" i="11"/>
  <c r="I33" i="11"/>
  <c r="K32" i="11"/>
  <c r="L32" i="11" s="1"/>
  <c r="I32" i="11"/>
  <c r="J32" i="11" s="1"/>
  <c r="K31" i="11"/>
  <c r="I31" i="11"/>
  <c r="J31" i="11" s="1"/>
  <c r="K30" i="11"/>
  <c r="I30" i="11"/>
  <c r="J30" i="11" s="1"/>
  <c r="K29" i="11"/>
  <c r="I29" i="11"/>
  <c r="J29" i="11" s="1"/>
  <c r="K28" i="11"/>
  <c r="I28" i="11"/>
  <c r="J28" i="11" s="1"/>
  <c r="K27" i="11"/>
  <c r="I27" i="11"/>
  <c r="J27" i="11" s="1"/>
  <c r="K26" i="11"/>
  <c r="I26" i="11"/>
  <c r="J26" i="11" s="1"/>
  <c r="K25" i="11"/>
  <c r="I25" i="11"/>
  <c r="J25" i="11" s="1"/>
  <c r="K24" i="11"/>
  <c r="I24" i="11"/>
  <c r="J24" i="11" s="1"/>
  <c r="K23" i="11"/>
  <c r="I23" i="11"/>
  <c r="J23" i="11" s="1"/>
  <c r="K22" i="11"/>
  <c r="I22" i="11"/>
  <c r="J22" i="11" s="1"/>
  <c r="K21" i="11"/>
  <c r="I21" i="11"/>
  <c r="J21" i="11" s="1"/>
  <c r="K20" i="11"/>
  <c r="I20" i="11"/>
  <c r="J20" i="11" s="1"/>
  <c r="K19" i="11"/>
  <c r="I19" i="11"/>
  <c r="J19" i="11" s="1"/>
  <c r="K18" i="11"/>
  <c r="I18" i="11"/>
  <c r="J18" i="11" s="1"/>
  <c r="K17" i="11"/>
  <c r="I17" i="11"/>
  <c r="J17" i="11" s="1"/>
  <c r="K16" i="11"/>
  <c r="I16" i="11"/>
  <c r="J16" i="11" s="1"/>
  <c r="K15" i="11"/>
  <c r="I15" i="11"/>
  <c r="J15" i="11" s="1"/>
  <c r="K14" i="11"/>
  <c r="I14" i="11"/>
  <c r="J14" i="11" s="1"/>
  <c r="K13" i="11"/>
  <c r="I13" i="11"/>
  <c r="J13" i="11" s="1"/>
  <c r="K12" i="11"/>
  <c r="I12" i="11"/>
  <c r="J12" i="11" s="1"/>
  <c r="K11" i="11"/>
  <c r="I11" i="11"/>
  <c r="J11" i="11" s="1"/>
  <c r="K10" i="11"/>
  <c r="I10" i="11"/>
  <c r="J10" i="11" s="1"/>
  <c r="K9" i="11"/>
  <c r="I9" i="11"/>
  <c r="J9" i="11" s="1"/>
  <c r="K8" i="11"/>
  <c r="I8" i="11"/>
  <c r="J8" i="11" s="1"/>
  <c r="K7" i="11"/>
  <c r="I7" i="11"/>
  <c r="J7" i="11" s="1"/>
  <c r="K6" i="11"/>
  <c r="I6" i="11"/>
  <c r="J6" i="11" s="1"/>
  <c r="K5" i="11"/>
  <c r="I5" i="11"/>
  <c r="J5" i="11" s="1"/>
  <c r="L4" i="11"/>
  <c r="K4" i="11"/>
  <c r="I4" i="11"/>
  <c r="J4" i="11" s="1"/>
  <c r="N2114" i="10"/>
  <c r="M2114" i="10"/>
  <c r="O2114" i="10" s="1"/>
  <c r="K2114" i="10"/>
  <c r="L2114" i="10" s="1"/>
  <c r="N2113" i="10"/>
  <c r="M2113" i="10"/>
  <c r="O2113" i="10" s="1"/>
  <c r="K2113" i="10"/>
  <c r="L2113" i="10" s="1"/>
  <c r="N2112" i="10"/>
  <c r="M2112" i="10"/>
  <c r="O2112" i="10" s="1"/>
  <c r="K2112" i="10"/>
  <c r="L2112" i="10" s="1"/>
  <c r="N2111" i="10"/>
  <c r="M2111" i="10"/>
  <c r="O2111" i="10" s="1"/>
  <c r="K2111" i="10"/>
  <c r="L2111" i="10" s="1"/>
  <c r="N2110" i="10"/>
  <c r="M2110" i="10"/>
  <c r="O2110" i="10" s="1"/>
  <c r="K2110" i="10"/>
  <c r="L2110" i="10" s="1"/>
  <c r="N2109" i="10"/>
  <c r="M2109" i="10"/>
  <c r="O2109" i="10" s="1"/>
  <c r="K2109" i="10"/>
  <c r="L2109" i="10" s="1"/>
  <c r="N2108" i="10"/>
  <c r="M2108" i="10"/>
  <c r="O2108" i="10" s="1"/>
  <c r="K2108" i="10"/>
  <c r="L2108" i="10" s="1"/>
  <c r="N2107" i="10"/>
  <c r="M2107" i="10"/>
  <c r="O2107" i="10" s="1"/>
  <c r="K2107" i="10"/>
  <c r="L2107" i="10" s="1"/>
  <c r="N2106" i="10"/>
  <c r="M2106" i="10"/>
  <c r="O2106" i="10" s="1"/>
  <c r="K2106" i="10"/>
  <c r="L2106" i="10" s="1"/>
  <c r="N2105" i="10"/>
  <c r="M2105" i="10"/>
  <c r="O2105" i="10" s="1"/>
  <c r="K2105" i="10"/>
  <c r="L2105" i="10" s="1"/>
  <c r="N2104" i="10"/>
  <c r="M2104" i="10"/>
  <c r="O2104" i="10" s="1"/>
  <c r="K2104" i="10"/>
  <c r="L2104" i="10" s="1"/>
  <c r="N2103" i="10"/>
  <c r="M2103" i="10"/>
  <c r="O2103" i="10" s="1"/>
  <c r="K2103" i="10"/>
  <c r="L2103" i="10" s="1"/>
  <c r="N2102" i="10"/>
  <c r="M2102" i="10"/>
  <c r="O2102" i="10" s="1"/>
  <c r="K2102" i="10"/>
  <c r="L2102" i="10" s="1"/>
  <c r="N2101" i="10"/>
  <c r="M2101" i="10"/>
  <c r="O2101" i="10" s="1"/>
  <c r="K2101" i="10"/>
  <c r="L2101" i="10" s="1"/>
  <c r="N2100" i="10"/>
  <c r="M2100" i="10"/>
  <c r="O2100" i="10" s="1"/>
  <c r="K2100" i="10"/>
  <c r="L2100" i="10" s="1"/>
  <c r="N2099" i="10"/>
  <c r="M2099" i="10"/>
  <c r="O2099" i="10" s="1"/>
  <c r="K2099" i="10"/>
  <c r="L2099" i="10" s="1"/>
  <c r="N2098" i="10"/>
  <c r="M2098" i="10"/>
  <c r="O2098" i="10" s="1"/>
  <c r="K2098" i="10"/>
  <c r="L2098" i="10" s="1"/>
  <c r="N2097" i="10"/>
  <c r="M2097" i="10"/>
  <c r="O2097" i="10" s="1"/>
  <c r="K2097" i="10"/>
  <c r="L2097" i="10" s="1"/>
  <c r="N2096" i="10"/>
  <c r="M2096" i="10"/>
  <c r="O2096" i="10" s="1"/>
  <c r="K2096" i="10"/>
  <c r="L2096" i="10" s="1"/>
  <c r="N2095" i="10"/>
  <c r="M2095" i="10"/>
  <c r="O2095" i="10" s="1"/>
  <c r="K2095" i="10"/>
  <c r="L2095" i="10" s="1"/>
  <c r="N2094" i="10"/>
  <c r="M2094" i="10"/>
  <c r="O2094" i="10" s="1"/>
  <c r="K2094" i="10"/>
  <c r="L2094" i="10" s="1"/>
  <c r="N2093" i="10"/>
  <c r="M2093" i="10"/>
  <c r="O2093" i="10" s="1"/>
  <c r="K2093" i="10"/>
  <c r="L2093" i="10" s="1"/>
  <c r="N2092" i="10"/>
  <c r="M2092" i="10"/>
  <c r="O2092" i="10" s="1"/>
  <c r="K2092" i="10"/>
  <c r="L2092" i="10" s="1"/>
  <c r="N2091" i="10"/>
  <c r="M2091" i="10"/>
  <c r="O2091" i="10" s="1"/>
  <c r="K2091" i="10"/>
  <c r="L2091" i="10" s="1"/>
  <c r="N2090" i="10"/>
  <c r="M2090" i="10"/>
  <c r="O2090" i="10" s="1"/>
  <c r="K2090" i="10"/>
  <c r="L2090" i="10" s="1"/>
  <c r="N2089" i="10"/>
  <c r="M2089" i="10"/>
  <c r="O2089" i="10" s="1"/>
  <c r="K2089" i="10"/>
  <c r="L2089" i="10" s="1"/>
  <c r="N2088" i="10"/>
  <c r="M2088" i="10"/>
  <c r="O2088" i="10" s="1"/>
  <c r="K2088" i="10"/>
  <c r="L2088" i="10" s="1"/>
  <c r="N2087" i="10"/>
  <c r="M2087" i="10"/>
  <c r="O2087" i="10" s="1"/>
  <c r="K2087" i="10"/>
  <c r="L2087" i="10" s="1"/>
  <c r="N2086" i="10"/>
  <c r="M2086" i="10"/>
  <c r="O2086" i="10" s="1"/>
  <c r="K2086" i="10"/>
  <c r="L2086" i="10" s="1"/>
  <c r="N2085" i="10"/>
  <c r="M2085" i="10"/>
  <c r="O2085" i="10" s="1"/>
  <c r="K2085" i="10"/>
  <c r="L2085" i="10" s="1"/>
  <c r="N2084" i="10"/>
  <c r="M2084" i="10"/>
  <c r="O2084" i="10" s="1"/>
  <c r="K2084" i="10"/>
  <c r="L2084" i="10" s="1"/>
  <c r="N2083" i="10"/>
  <c r="M2083" i="10"/>
  <c r="O2083" i="10" s="1"/>
  <c r="K2083" i="10"/>
  <c r="L2083" i="10" s="1"/>
  <c r="N2082" i="10"/>
  <c r="M2082" i="10"/>
  <c r="O2082" i="10" s="1"/>
  <c r="K2082" i="10"/>
  <c r="L2082" i="10" s="1"/>
  <c r="N2081" i="10"/>
  <c r="M2081" i="10"/>
  <c r="O2081" i="10" s="1"/>
  <c r="K2081" i="10"/>
  <c r="L2081" i="10" s="1"/>
  <c r="N2080" i="10"/>
  <c r="M2080" i="10"/>
  <c r="O2080" i="10" s="1"/>
  <c r="K2080" i="10"/>
  <c r="L2080" i="10" s="1"/>
  <c r="N2079" i="10"/>
  <c r="M2079" i="10"/>
  <c r="O2079" i="10" s="1"/>
  <c r="K2079" i="10"/>
  <c r="L2079" i="10" s="1"/>
  <c r="N2078" i="10"/>
  <c r="M2078" i="10"/>
  <c r="O2078" i="10" s="1"/>
  <c r="K2078" i="10"/>
  <c r="L2078" i="10" s="1"/>
  <c r="N2077" i="10"/>
  <c r="M2077" i="10"/>
  <c r="O2077" i="10" s="1"/>
  <c r="K2077" i="10"/>
  <c r="L2077" i="10" s="1"/>
  <c r="N2076" i="10"/>
  <c r="M2076" i="10"/>
  <c r="O2076" i="10" s="1"/>
  <c r="K2076" i="10"/>
  <c r="L2076" i="10" s="1"/>
  <c r="N2075" i="10"/>
  <c r="M2075" i="10"/>
  <c r="O2075" i="10" s="1"/>
  <c r="K2075" i="10"/>
  <c r="L2075" i="10" s="1"/>
  <c r="N2074" i="10"/>
  <c r="M2074" i="10"/>
  <c r="O2074" i="10" s="1"/>
  <c r="K2074" i="10"/>
  <c r="L2074" i="10" s="1"/>
  <c r="N2073" i="10"/>
  <c r="M2073" i="10"/>
  <c r="O2073" i="10" s="1"/>
  <c r="K2073" i="10"/>
  <c r="L2073" i="10" s="1"/>
  <c r="N2072" i="10"/>
  <c r="M2072" i="10"/>
  <c r="O2072" i="10" s="1"/>
  <c r="K2072" i="10"/>
  <c r="L2072" i="10" s="1"/>
  <c r="N2071" i="10"/>
  <c r="M2071" i="10"/>
  <c r="O2071" i="10" s="1"/>
  <c r="K2071" i="10"/>
  <c r="L2071" i="10" s="1"/>
  <c r="N2070" i="10"/>
  <c r="M2070" i="10"/>
  <c r="O2070" i="10" s="1"/>
  <c r="K2070" i="10"/>
  <c r="L2070" i="10" s="1"/>
  <c r="N2069" i="10"/>
  <c r="M2069" i="10"/>
  <c r="O2069" i="10" s="1"/>
  <c r="K2069" i="10"/>
  <c r="L2069" i="10" s="1"/>
  <c r="N2068" i="10"/>
  <c r="M2068" i="10"/>
  <c r="O2068" i="10" s="1"/>
  <c r="K2068" i="10"/>
  <c r="L2068" i="10" s="1"/>
  <c r="N2067" i="10"/>
  <c r="M2067" i="10"/>
  <c r="O2067" i="10" s="1"/>
  <c r="K2067" i="10"/>
  <c r="L2067" i="10" s="1"/>
  <c r="N2066" i="10"/>
  <c r="M2066" i="10"/>
  <c r="O2066" i="10" s="1"/>
  <c r="K2066" i="10"/>
  <c r="L2066" i="10" s="1"/>
  <c r="N2065" i="10"/>
  <c r="M2065" i="10"/>
  <c r="O2065" i="10" s="1"/>
  <c r="K2065" i="10"/>
  <c r="L2065" i="10" s="1"/>
  <c r="N2064" i="10"/>
  <c r="M2064" i="10"/>
  <c r="O2064" i="10" s="1"/>
  <c r="K2064" i="10"/>
  <c r="L2064" i="10" s="1"/>
  <c r="N2063" i="10"/>
  <c r="M2063" i="10"/>
  <c r="O2063" i="10" s="1"/>
  <c r="K2063" i="10"/>
  <c r="L2063" i="10" s="1"/>
  <c r="N2062" i="10"/>
  <c r="M2062" i="10"/>
  <c r="O2062" i="10" s="1"/>
  <c r="K2062" i="10"/>
  <c r="L2062" i="10" s="1"/>
  <c r="N2061" i="10"/>
  <c r="M2061" i="10"/>
  <c r="O2061" i="10" s="1"/>
  <c r="K2061" i="10"/>
  <c r="L2061" i="10" s="1"/>
  <c r="N2060" i="10"/>
  <c r="M2060" i="10"/>
  <c r="O2060" i="10" s="1"/>
  <c r="K2060" i="10"/>
  <c r="L2060" i="10" s="1"/>
  <c r="N2059" i="10"/>
  <c r="M2059" i="10"/>
  <c r="O2059" i="10" s="1"/>
  <c r="K2059" i="10"/>
  <c r="L2059" i="10" s="1"/>
  <c r="N2058" i="10"/>
  <c r="M2058" i="10"/>
  <c r="O2058" i="10" s="1"/>
  <c r="K2058" i="10"/>
  <c r="L2058" i="10" s="1"/>
  <c r="N2057" i="10"/>
  <c r="M2057" i="10"/>
  <c r="O2057" i="10" s="1"/>
  <c r="K2057" i="10"/>
  <c r="L2057" i="10" s="1"/>
  <c r="N2056" i="10"/>
  <c r="M2056" i="10"/>
  <c r="O2056" i="10" s="1"/>
  <c r="K2056" i="10"/>
  <c r="L2056" i="10" s="1"/>
  <c r="N2055" i="10"/>
  <c r="M2055" i="10"/>
  <c r="O2055" i="10" s="1"/>
  <c r="K2055" i="10"/>
  <c r="L2055" i="10" s="1"/>
  <c r="N2054" i="10"/>
  <c r="M2054" i="10"/>
  <c r="O2054" i="10" s="1"/>
  <c r="K2054" i="10"/>
  <c r="L2054" i="10" s="1"/>
  <c r="N2053" i="10"/>
  <c r="M2053" i="10"/>
  <c r="O2053" i="10" s="1"/>
  <c r="K2053" i="10"/>
  <c r="L2053" i="10" s="1"/>
  <c r="N2052" i="10"/>
  <c r="M2052" i="10"/>
  <c r="O2052" i="10" s="1"/>
  <c r="K2052" i="10"/>
  <c r="L2052" i="10" s="1"/>
  <c r="N2051" i="10"/>
  <c r="M2051" i="10"/>
  <c r="O2051" i="10" s="1"/>
  <c r="K2051" i="10"/>
  <c r="L2051" i="10" s="1"/>
  <c r="N2050" i="10"/>
  <c r="M2050" i="10"/>
  <c r="O2050" i="10" s="1"/>
  <c r="K2050" i="10"/>
  <c r="L2050" i="10" s="1"/>
  <c r="N2049" i="10"/>
  <c r="M2049" i="10"/>
  <c r="O2049" i="10" s="1"/>
  <c r="K2049" i="10"/>
  <c r="L2049" i="10" s="1"/>
  <c r="N2048" i="10"/>
  <c r="M2048" i="10"/>
  <c r="O2048" i="10" s="1"/>
  <c r="K2048" i="10"/>
  <c r="L2048" i="10" s="1"/>
  <c r="N2047" i="10"/>
  <c r="M2047" i="10"/>
  <c r="O2047" i="10" s="1"/>
  <c r="K2047" i="10"/>
  <c r="L2047" i="10" s="1"/>
  <c r="N2046" i="10"/>
  <c r="M2046" i="10"/>
  <c r="O2046" i="10" s="1"/>
  <c r="K2046" i="10"/>
  <c r="L2046" i="10" s="1"/>
  <c r="N2045" i="10"/>
  <c r="M2045" i="10"/>
  <c r="O2045" i="10" s="1"/>
  <c r="K2045" i="10"/>
  <c r="L2045" i="10" s="1"/>
  <c r="N2044" i="10"/>
  <c r="M2044" i="10"/>
  <c r="O2044" i="10" s="1"/>
  <c r="K2044" i="10"/>
  <c r="L2044" i="10" s="1"/>
  <c r="N2043" i="10"/>
  <c r="M2043" i="10"/>
  <c r="O2043" i="10" s="1"/>
  <c r="K2043" i="10"/>
  <c r="L2043" i="10" s="1"/>
  <c r="N2042" i="10"/>
  <c r="M2042" i="10"/>
  <c r="O2042" i="10" s="1"/>
  <c r="K2042" i="10"/>
  <c r="L2042" i="10" s="1"/>
  <c r="N2041" i="10"/>
  <c r="M2041" i="10"/>
  <c r="O2041" i="10" s="1"/>
  <c r="K2041" i="10"/>
  <c r="L2041" i="10" s="1"/>
  <c r="N2040" i="10"/>
  <c r="M2040" i="10"/>
  <c r="O2040" i="10" s="1"/>
  <c r="K2040" i="10"/>
  <c r="L2040" i="10" s="1"/>
  <c r="N2039" i="10"/>
  <c r="M2039" i="10"/>
  <c r="O2039" i="10" s="1"/>
  <c r="K2039" i="10"/>
  <c r="L2039" i="10" s="1"/>
  <c r="N2038" i="10"/>
  <c r="M2038" i="10"/>
  <c r="O2038" i="10" s="1"/>
  <c r="K2038" i="10"/>
  <c r="L2038" i="10" s="1"/>
  <c r="N2037" i="10"/>
  <c r="M2037" i="10"/>
  <c r="O2037" i="10" s="1"/>
  <c r="K2037" i="10"/>
  <c r="L2037" i="10" s="1"/>
  <c r="N2036" i="10"/>
  <c r="M2036" i="10"/>
  <c r="O2036" i="10" s="1"/>
  <c r="K2036" i="10"/>
  <c r="L2036" i="10" s="1"/>
  <c r="N2035" i="10"/>
  <c r="M2035" i="10"/>
  <c r="O2035" i="10" s="1"/>
  <c r="K2035" i="10"/>
  <c r="L2035" i="10" s="1"/>
  <c r="N2034" i="10"/>
  <c r="M2034" i="10"/>
  <c r="O2034" i="10" s="1"/>
  <c r="K2034" i="10"/>
  <c r="L2034" i="10" s="1"/>
  <c r="N2033" i="10"/>
  <c r="M2033" i="10"/>
  <c r="O2033" i="10" s="1"/>
  <c r="K2033" i="10"/>
  <c r="L2033" i="10" s="1"/>
  <c r="N2032" i="10"/>
  <c r="M2032" i="10"/>
  <c r="O2032" i="10" s="1"/>
  <c r="K2032" i="10"/>
  <c r="L2032" i="10" s="1"/>
  <c r="N2031" i="10"/>
  <c r="M2031" i="10"/>
  <c r="O2031" i="10" s="1"/>
  <c r="K2031" i="10"/>
  <c r="L2031" i="10" s="1"/>
  <c r="N2030" i="10"/>
  <c r="M2030" i="10"/>
  <c r="O2030" i="10" s="1"/>
  <c r="K2030" i="10"/>
  <c r="L2030" i="10" s="1"/>
  <c r="N2029" i="10"/>
  <c r="M2029" i="10"/>
  <c r="O2029" i="10" s="1"/>
  <c r="K2029" i="10"/>
  <c r="L2029" i="10" s="1"/>
  <c r="N2028" i="10"/>
  <c r="M2028" i="10"/>
  <c r="O2028" i="10" s="1"/>
  <c r="K2028" i="10"/>
  <c r="L2028" i="10" s="1"/>
  <c r="N2027" i="10"/>
  <c r="M2027" i="10"/>
  <c r="O2027" i="10" s="1"/>
  <c r="K2027" i="10"/>
  <c r="L2027" i="10" s="1"/>
  <c r="N2026" i="10"/>
  <c r="M2026" i="10"/>
  <c r="O2026" i="10" s="1"/>
  <c r="K2026" i="10"/>
  <c r="L2026" i="10" s="1"/>
  <c r="N2025" i="10"/>
  <c r="M2025" i="10"/>
  <c r="O2025" i="10" s="1"/>
  <c r="K2025" i="10"/>
  <c r="L2025" i="10" s="1"/>
  <c r="N2024" i="10"/>
  <c r="M2024" i="10"/>
  <c r="O2024" i="10" s="1"/>
  <c r="K2024" i="10"/>
  <c r="L2024" i="10" s="1"/>
  <c r="N2023" i="10"/>
  <c r="M2023" i="10"/>
  <c r="O2023" i="10" s="1"/>
  <c r="K2023" i="10"/>
  <c r="L2023" i="10" s="1"/>
  <c r="N2022" i="10"/>
  <c r="M2022" i="10"/>
  <c r="O2022" i="10" s="1"/>
  <c r="K2022" i="10"/>
  <c r="L2022" i="10" s="1"/>
  <c r="N2021" i="10"/>
  <c r="M2021" i="10"/>
  <c r="O2021" i="10" s="1"/>
  <c r="K2021" i="10"/>
  <c r="L2021" i="10" s="1"/>
  <c r="N2020" i="10"/>
  <c r="M2020" i="10"/>
  <c r="O2020" i="10" s="1"/>
  <c r="K2020" i="10"/>
  <c r="L2020" i="10" s="1"/>
  <c r="N2019" i="10"/>
  <c r="M2019" i="10"/>
  <c r="O2019" i="10" s="1"/>
  <c r="K2019" i="10"/>
  <c r="L2019" i="10" s="1"/>
  <c r="N2018" i="10"/>
  <c r="M2018" i="10"/>
  <c r="O2018" i="10" s="1"/>
  <c r="K2018" i="10"/>
  <c r="L2018" i="10" s="1"/>
  <c r="N2017" i="10"/>
  <c r="M2017" i="10"/>
  <c r="O2017" i="10" s="1"/>
  <c r="K2017" i="10"/>
  <c r="L2017" i="10" s="1"/>
  <c r="N2016" i="10"/>
  <c r="M2016" i="10"/>
  <c r="O2016" i="10" s="1"/>
  <c r="K2016" i="10"/>
  <c r="L2016" i="10" s="1"/>
  <c r="N2015" i="10"/>
  <c r="M2015" i="10"/>
  <c r="O2015" i="10" s="1"/>
  <c r="K2015" i="10"/>
  <c r="L2015" i="10" s="1"/>
  <c r="N2014" i="10"/>
  <c r="M2014" i="10"/>
  <c r="O2014" i="10" s="1"/>
  <c r="K2014" i="10"/>
  <c r="L2014" i="10" s="1"/>
  <c r="N2013" i="10"/>
  <c r="M2013" i="10"/>
  <c r="O2013" i="10" s="1"/>
  <c r="K2013" i="10"/>
  <c r="L2013" i="10" s="1"/>
  <c r="N2012" i="10"/>
  <c r="M2012" i="10"/>
  <c r="O2012" i="10" s="1"/>
  <c r="K2012" i="10"/>
  <c r="L2012" i="10" s="1"/>
  <c r="N2011" i="10"/>
  <c r="M2011" i="10"/>
  <c r="O2011" i="10" s="1"/>
  <c r="K2011" i="10"/>
  <c r="L2011" i="10" s="1"/>
  <c r="N2010" i="10"/>
  <c r="M2010" i="10"/>
  <c r="O2010" i="10" s="1"/>
  <c r="K2010" i="10"/>
  <c r="L2010" i="10" s="1"/>
  <c r="N2009" i="10"/>
  <c r="M2009" i="10"/>
  <c r="O2009" i="10" s="1"/>
  <c r="K2009" i="10"/>
  <c r="L2009" i="10" s="1"/>
  <c r="N2008" i="10"/>
  <c r="M2008" i="10"/>
  <c r="O2008" i="10" s="1"/>
  <c r="K2008" i="10"/>
  <c r="L2008" i="10" s="1"/>
  <c r="N2007" i="10"/>
  <c r="M2007" i="10"/>
  <c r="O2007" i="10" s="1"/>
  <c r="K2007" i="10"/>
  <c r="L2007" i="10" s="1"/>
  <c r="N2006" i="10"/>
  <c r="M2006" i="10"/>
  <c r="O2006" i="10" s="1"/>
  <c r="K2006" i="10"/>
  <c r="L2006" i="10" s="1"/>
  <c r="N2005" i="10"/>
  <c r="M2005" i="10"/>
  <c r="O2005" i="10" s="1"/>
  <c r="K2005" i="10"/>
  <c r="L2005" i="10" s="1"/>
  <c r="N2004" i="10"/>
  <c r="M2004" i="10"/>
  <c r="O2004" i="10" s="1"/>
  <c r="K2004" i="10"/>
  <c r="L2004" i="10" s="1"/>
  <c r="N2003" i="10"/>
  <c r="M2003" i="10"/>
  <c r="O2003" i="10" s="1"/>
  <c r="K2003" i="10"/>
  <c r="L2003" i="10" s="1"/>
  <c r="N2002" i="10"/>
  <c r="M2002" i="10"/>
  <c r="O2002" i="10" s="1"/>
  <c r="K2002" i="10"/>
  <c r="L2002" i="10" s="1"/>
  <c r="N2001" i="10"/>
  <c r="M2001" i="10"/>
  <c r="O2001" i="10" s="1"/>
  <c r="K2001" i="10"/>
  <c r="L2001" i="10" s="1"/>
  <c r="N2000" i="10"/>
  <c r="M2000" i="10"/>
  <c r="O2000" i="10" s="1"/>
  <c r="K2000" i="10"/>
  <c r="L2000" i="10" s="1"/>
  <c r="N1999" i="10"/>
  <c r="M1999" i="10"/>
  <c r="O1999" i="10" s="1"/>
  <c r="K1999" i="10"/>
  <c r="L1999" i="10" s="1"/>
  <c r="N1998" i="10"/>
  <c r="M1998" i="10"/>
  <c r="O1998" i="10" s="1"/>
  <c r="K1998" i="10"/>
  <c r="L1998" i="10" s="1"/>
  <c r="N1997" i="10"/>
  <c r="M1997" i="10"/>
  <c r="O1997" i="10" s="1"/>
  <c r="K1997" i="10"/>
  <c r="L1997" i="10" s="1"/>
  <c r="N1996" i="10"/>
  <c r="M1996" i="10"/>
  <c r="O1996" i="10" s="1"/>
  <c r="K1996" i="10"/>
  <c r="L1996" i="10" s="1"/>
  <c r="N1995" i="10"/>
  <c r="M1995" i="10"/>
  <c r="O1995" i="10" s="1"/>
  <c r="K1995" i="10"/>
  <c r="L1995" i="10" s="1"/>
  <c r="N1994" i="10"/>
  <c r="M1994" i="10"/>
  <c r="O1994" i="10" s="1"/>
  <c r="K1994" i="10"/>
  <c r="L1994" i="10" s="1"/>
  <c r="N1993" i="10"/>
  <c r="M1993" i="10"/>
  <c r="O1993" i="10" s="1"/>
  <c r="K1993" i="10"/>
  <c r="L1993" i="10" s="1"/>
  <c r="N1992" i="10"/>
  <c r="M1992" i="10"/>
  <c r="O1992" i="10" s="1"/>
  <c r="K1992" i="10"/>
  <c r="L1992" i="10" s="1"/>
  <c r="N1991" i="10"/>
  <c r="M1991" i="10"/>
  <c r="O1991" i="10" s="1"/>
  <c r="K1991" i="10"/>
  <c r="L1991" i="10" s="1"/>
  <c r="N1990" i="10"/>
  <c r="M1990" i="10"/>
  <c r="O1990" i="10" s="1"/>
  <c r="K1990" i="10"/>
  <c r="L1990" i="10" s="1"/>
  <c r="N1989" i="10"/>
  <c r="M1989" i="10"/>
  <c r="O1989" i="10" s="1"/>
  <c r="K1989" i="10"/>
  <c r="L1989" i="10" s="1"/>
  <c r="N1988" i="10"/>
  <c r="M1988" i="10"/>
  <c r="O1988" i="10" s="1"/>
  <c r="K1988" i="10"/>
  <c r="L1988" i="10" s="1"/>
  <c r="N1987" i="10"/>
  <c r="M1987" i="10"/>
  <c r="O1987" i="10" s="1"/>
  <c r="K1987" i="10"/>
  <c r="L1987" i="10" s="1"/>
  <c r="N1986" i="10"/>
  <c r="M1986" i="10"/>
  <c r="O1986" i="10" s="1"/>
  <c r="K1986" i="10"/>
  <c r="L1986" i="10" s="1"/>
  <c r="N1985" i="10"/>
  <c r="M1985" i="10"/>
  <c r="O1985" i="10" s="1"/>
  <c r="K1985" i="10"/>
  <c r="L1985" i="10" s="1"/>
  <c r="N1984" i="10"/>
  <c r="M1984" i="10"/>
  <c r="K1984" i="10"/>
  <c r="L1984" i="10" s="1"/>
  <c r="N1983" i="10"/>
  <c r="M1983" i="10"/>
  <c r="O1983" i="10" s="1"/>
  <c r="K1983" i="10"/>
  <c r="L1983" i="10" s="1"/>
  <c r="N1982" i="10"/>
  <c r="M1982" i="10"/>
  <c r="O1982" i="10" s="1"/>
  <c r="K1982" i="10"/>
  <c r="L1982" i="10" s="1"/>
  <c r="N1981" i="10"/>
  <c r="M1981" i="10"/>
  <c r="K1981" i="10"/>
  <c r="L1981" i="10" s="1"/>
  <c r="N1980" i="10"/>
  <c r="M1980" i="10"/>
  <c r="K1980" i="10"/>
  <c r="L1980" i="10" s="1"/>
  <c r="N1979" i="10"/>
  <c r="M1979" i="10"/>
  <c r="O1979" i="10" s="1"/>
  <c r="K1979" i="10"/>
  <c r="L1979" i="10" s="1"/>
  <c r="N1978" i="10"/>
  <c r="M1978" i="10"/>
  <c r="K1978" i="10"/>
  <c r="L1978" i="10" s="1"/>
  <c r="N1977" i="10"/>
  <c r="M1977" i="10"/>
  <c r="K1977" i="10"/>
  <c r="L1977" i="10" s="1"/>
  <c r="N1976" i="10"/>
  <c r="M1976" i="10"/>
  <c r="K1976" i="10"/>
  <c r="L1976" i="10" s="1"/>
  <c r="N1975" i="10"/>
  <c r="M1975" i="10"/>
  <c r="O1975" i="10" s="1"/>
  <c r="K1975" i="10"/>
  <c r="L1975" i="10" s="1"/>
  <c r="N1974" i="10"/>
  <c r="M1974" i="10"/>
  <c r="O1974" i="10" s="1"/>
  <c r="K1974" i="10"/>
  <c r="L1974" i="10" s="1"/>
  <c r="N1973" i="10"/>
  <c r="M1973" i="10"/>
  <c r="K1973" i="10"/>
  <c r="L1973" i="10" s="1"/>
  <c r="N1972" i="10"/>
  <c r="M1972" i="10"/>
  <c r="K1972" i="10"/>
  <c r="L1972" i="10" s="1"/>
  <c r="N1971" i="10"/>
  <c r="M1971" i="10"/>
  <c r="K1971" i="10"/>
  <c r="L1971" i="10" s="1"/>
  <c r="N1970" i="10"/>
  <c r="M1970" i="10"/>
  <c r="O1970" i="10" s="1"/>
  <c r="K1970" i="10"/>
  <c r="L1970" i="10" s="1"/>
  <c r="N1969" i="10"/>
  <c r="M1969" i="10"/>
  <c r="K1969" i="10"/>
  <c r="L1969" i="10" s="1"/>
  <c r="N1968" i="10"/>
  <c r="M1968" i="10"/>
  <c r="K1968" i="10"/>
  <c r="L1968" i="10" s="1"/>
  <c r="N1967" i="10"/>
  <c r="M1967" i="10"/>
  <c r="K1967" i="10"/>
  <c r="L1967" i="10" s="1"/>
  <c r="N1966" i="10"/>
  <c r="M1966" i="10"/>
  <c r="K1966" i="10"/>
  <c r="L1966" i="10" s="1"/>
  <c r="N1965" i="10"/>
  <c r="M1965" i="10"/>
  <c r="K1965" i="10"/>
  <c r="L1965" i="10" s="1"/>
  <c r="N1964" i="10"/>
  <c r="M1964" i="10"/>
  <c r="O1964" i="10" s="1"/>
  <c r="K1964" i="10"/>
  <c r="L1964" i="10" s="1"/>
  <c r="N1963" i="10"/>
  <c r="M1963" i="10"/>
  <c r="K1963" i="10"/>
  <c r="L1963" i="10" s="1"/>
  <c r="N1962" i="10"/>
  <c r="M1962" i="10"/>
  <c r="K1962" i="10"/>
  <c r="L1962" i="10" s="1"/>
  <c r="N1961" i="10"/>
  <c r="M1961" i="10"/>
  <c r="O1961" i="10" s="1"/>
  <c r="K1961" i="10"/>
  <c r="L1961" i="10" s="1"/>
  <c r="N1960" i="10"/>
  <c r="M1960" i="10"/>
  <c r="K1960" i="10"/>
  <c r="L1960" i="10" s="1"/>
  <c r="N1959" i="10"/>
  <c r="M1959" i="10"/>
  <c r="O1959" i="10" s="1"/>
  <c r="K1959" i="10"/>
  <c r="L1959" i="10" s="1"/>
  <c r="N1958" i="10"/>
  <c r="M1958" i="10"/>
  <c r="K1958" i="10"/>
  <c r="L1958" i="10" s="1"/>
  <c r="N1957" i="10"/>
  <c r="M1957" i="10"/>
  <c r="O1957" i="10" s="1"/>
  <c r="K1957" i="10"/>
  <c r="L1957" i="10" s="1"/>
  <c r="N1956" i="10"/>
  <c r="M1956" i="10"/>
  <c r="K1956" i="10"/>
  <c r="L1956" i="10" s="1"/>
  <c r="N1955" i="10"/>
  <c r="M1955" i="10"/>
  <c r="K1955" i="10"/>
  <c r="L1955" i="10" s="1"/>
  <c r="N1954" i="10"/>
  <c r="M1954" i="10"/>
  <c r="O1954" i="10" s="1"/>
  <c r="K1954" i="10"/>
  <c r="L1954" i="10" s="1"/>
  <c r="N1953" i="10"/>
  <c r="M1953" i="10"/>
  <c r="O1953" i="10" s="1"/>
  <c r="K1953" i="10"/>
  <c r="L1953" i="10" s="1"/>
  <c r="N1952" i="10"/>
  <c r="M1952" i="10"/>
  <c r="K1952" i="10"/>
  <c r="L1952" i="10" s="1"/>
  <c r="N1951" i="10"/>
  <c r="M1951" i="10"/>
  <c r="K1951" i="10"/>
  <c r="L1951" i="10" s="1"/>
  <c r="N1950" i="10"/>
  <c r="M1950" i="10"/>
  <c r="O1950" i="10" s="1"/>
  <c r="K1950" i="10"/>
  <c r="L1950" i="10" s="1"/>
  <c r="N1949" i="10"/>
  <c r="M1949" i="10"/>
  <c r="K1949" i="10"/>
  <c r="L1949" i="10" s="1"/>
  <c r="N1948" i="10"/>
  <c r="M1948" i="10"/>
  <c r="O1948" i="10" s="1"/>
  <c r="K1948" i="10"/>
  <c r="L1948" i="10" s="1"/>
  <c r="N1947" i="10"/>
  <c r="M1947" i="10"/>
  <c r="K1947" i="10"/>
  <c r="L1947" i="10" s="1"/>
  <c r="N1946" i="10"/>
  <c r="M1946" i="10"/>
  <c r="K1946" i="10"/>
  <c r="L1946" i="10" s="1"/>
  <c r="N1945" i="10"/>
  <c r="M1945" i="10"/>
  <c r="O1945" i="10" s="1"/>
  <c r="K1945" i="10"/>
  <c r="L1945" i="10" s="1"/>
  <c r="N1944" i="10"/>
  <c r="M1944" i="10"/>
  <c r="K1944" i="10"/>
  <c r="L1944" i="10" s="1"/>
  <c r="N1943" i="10"/>
  <c r="M1943" i="10"/>
  <c r="O1943" i="10" s="1"/>
  <c r="K1943" i="10"/>
  <c r="L1943" i="10" s="1"/>
  <c r="N1942" i="10"/>
  <c r="M1942" i="10"/>
  <c r="K1942" i="10"/>
  <c r="L1942" i="10" s="1"/>
  <c r="N1941" i="10"/>
  <c r="M1941" i="10"/>
  <c r="K1941" i="10"/>
  <c r="L1941" i="10" s="1"/>
  <c r="N1940" i="10"/>
  <c r="M1940" i="10"/>
  <c r="O1940" i="10" s="1"/>
  <c r="K1940" i="10"/>
  <c r="L1940" i="10" s="1"/>
  <c r="N1939" i="10"/>
  <c r="M1939" i="10"/>
  <c r="K1939" i="10"/>
  <c r="L1939" i="10" s="1"/>
  <c r="N1938" i="10"/>
  <c r="M1938" i="10"/>
  <c r="K1938" i="10"/>
  <c r="L1938" i="10" s="1"/>
  <c r="N1937" i="10"/>
  <c r="M1937" i="10"/>
  <c r="O1937" i="10" s="1"/>
  <c r="K1937" i="10"/>
  <c r="L1937" i="10" s="1"/>
  <c r="N1936" i="10"/>
  <c r="M1936" i="10"/>
  <c r="K1936" i="10"/>
  <c r="L1936" i="10" s="1"/>
  <c r="N1935" i="10"/>
  <c r="M1935" i="10"/>
  <c r="K1935" i="10"/>
  <c r="L1935" i="10" s="1"/>
  <c r="N1934" i="10"/>
  <c r="M1934" i="10"/>
  <c r="K1934" i="10"/>
  <c r="L1934" i="10" s="1"/>
  <c r="N1933" i="10"/>
  <c r="M1933" i="10"/>
  <c r="K1933" i="10"/>
  <c r="L1933" i="10" s="1"/>
  <c r="N1932" i="10"/>
  <c r="M1932" i="10"/>
  <c r="O1932" i="10" s="1"/>
  <c r="K1932" i="10"/>
  <c r="L1932" i="10" s="1"/>
  <c r="N1931" i="10"/>
  <c r="M1931" i="10"/>
  <c r="K1931" i="10"/>
  <c r="L1931" i="10" s="1"/>
  <c r="N1930" i="10"/>
  <c r="M1930" i="10"/>
  <c r="O1930" i="10" s="1"/>
  <c r="K1930" i="10"/>
  <c r="L1930" i="10" s="1"/>
  <c r="N1929" i="10"/>
  <c r="M1929" i="10"/>
  <c r="K1929" i="10"/>
  <c r="L1929" i="10" s="1"/>
  <c r="N1928" i="10"/>
  <c r="M1928" i="10"/>
  <c r="K1928" i="10"/>
  <c r="L1928" i="10" s="1"/>
  <c r="N1927" i="10"/>
  <c r="M1927" i="10"/>
  <c r="K1927" i="10"/>
  <c r="L1927" i="10" s="1"/>
  <c r="N1926" i="10"/>
  <c r="M1926" i="10"/>
  <c r="O1926" i="10" s="1"/>
  <c r="K1926" i="10"/>
  <c r="L1926" i="10" s="1"/>
  <c r="N1925" i="10"/>
  <c r="M1925" i="10"/>
  <c r="O1925" i="10" s="1"/>
  <c r="K1925" i="10"/>
  <c r="L1925" i="10" s="1"/>
  <c r="N1924" i="10"/>
  <c r="M1924" i="10"/>
  <c r="K1924" i="10"/>
  <c r="L1924" i="10" s="1"/>
  <c r="N1923" i="10"/>
  <c r="M1923" i="10"/>
  <c r="O1923" i="10" s="1"/>
  <c r="K1923" i="10"/>
  <c r="L1923" i="10" s="1"/>
  <c r="N1922" i="10"/>
  <c r="M1922" i="10"/>
  <c r="K1922" i="10"/>
  <c r="L1922" i="10" s="1"/>
  <c r="N1921" i="10"/>
  <c r="M1921" i="10"/>
  <c r="K1921" i="10"/>
  <c r="L1921" i="10" s="1"/>
  <c r="N1920" i="10"/>
  <c r="M1920" i="10"/>
  <c r="K1920" i="10"/>
  <c r="L1920" i="10" s="1"/>
  <c r="N1919" i="10"/>
  <c r="M1919" i="10"/>
  <c r="K1919" i="10"/>
  <c r="L1919" i="10" s="1"/>
  <c r="N1918" i="10"/>
  <c r="M1918" i="10"/>
  <c r="O1918" i="10" s="1"/>
  <c r="K1918" i="10"/>
  <c r="L1918" i="10" s="1"/>
  <c r="N1917" i="10"/>
  <c r="M1917" i="10"/>
  <c r="O1917" i="10" s="1"/>
  <c r="K1917" i="10"/>
  <c r="L1917" i="10" s="1"/>
  <c r="N1916" i="10"/>
  <c r="M1916" i="10"/>
  <c r="K1916" i="10"/>
  <c r="L1916" i="10" s="1"/>
  <c r="N1915" i="10"/>
  <c r="M1915" i="10"/>
  <c r="K1915" i="10"/>
  <c r="L1915" i="10" s="1"/>
  <c r="N1914" i="10"/>
  <c r="M1914" i="10"/>
  <c r="K1914" i="10"/>
  <c r="L1914" i="10" s="1"/>
  <c r="N1913" i="10"/>
  <c r="M1913" i="10"/>
  <c r="K1913" i="10"/>
  <c r="L1913" i="10" s="1"/>
  <c r="N1912" i="10"/>
  <c r="M1912" i="10"/>
  <c r="O1912" i="10" s="1"/>
  <c r="K1912" i="10"/>
  <c r="L1912" i="10" s="1"/>
  <c r="N1911" i="10"/>
  <c r="M1911" i="10"/>
  <c r="K1911" i="10"/>
  <c r="L1911" i="10" s="1"/>
  <c r="N1910" i="10"/>
  <c r="M1910" i="10"/>
  <c r="K1910" i="10"/>
  <c r="L1910" i="10" s="1"/>
  <c r="N1909" i="10"/>
  <c r="M1909" i="10"/>
  <c r="O1909" i="10" s="1"/>
  <c r="K1909" i="10"/>
  <c r="L1909" i="10" s="1"/>
  <c r="N1908" i="10"/>
  <c r="M1908" i="10"/>
  <c r="K1908" i="10"/>
  <c r="L1908" i="10" s="1"/>
  <c r="N1907" i="10"/>
  <c r="M1907" i="10"/>
  <c r="K1907" i="10"/>
  <c r="L1907" i="10" s="1"/>
  <c r="N1906" i="10"/>
  <c r="M1906" i="10"/>
  <c r="O1906" i="10" s="1"/>
  <c r="K1906" i="10"/>
  <c r="L1906" i="10" s="1"/>
  <c r="N1905" i="10"/>
  <c r="M1905" i="10"/>
  <c r="O1905" i="10" s="1"/>
  <c r="K1905" i="10"/>
  <c r="L1905" i="10" s="1"/>
  <c r="N1904" i="10"/>
  <c r="M1904" i="10"/>
  <c r="K1904" i="10"/>
  <c r="L1904" i="10" s="1"/>
  <c r="N1903" i="10"/>
  <c r="M1903" i="10"/>
  <c r="K1903" i="10"/>
  <c r="L1903" i="10" s="1"/>
  <c r="N1902" i="10"/>
  <c r="M1902" i="10"/>
  <c r="K1902" i="10"/>
  <c r="L1902" i="10" s="1"/>
  <c r="N1901" i="10"/>
  <c r="M1901" i="10"/>
  <c r="K1901" i="10"/>
  <c r="L1901" i="10" s="1"/>
  <c r="N1900" i="10"/>
  <c r="M1900" i="10"/>
  <c r="O1900" i="10" s="1"/>
  <c r="K1900" i="10"/>
  <c r="L1900" i="10" s="1"/>
  <c r="N1899" i="10"/>
  <c r="M1899" i="10"/>
  <c r="K1899" i="10"/>
  <c r="L1899" i="10" s="1"/>
  <c r="N1898" i="10"/>
  <c r="M1898" i="10"/>
  <c r="K1898" i="10"/>
  <c r="L1898" i="10" s="1"/>
  <c r="N1897" i="10"/>
  <c r="M1897" i="10"/>
  <c r="O1897" i="10" s="1"/>
  <c r="K1897" i="10"/>
  <c r="L1897" i="10" s="1"/>
  <c r="N1896" i="10"/>
  <c r="M1896" i="10"/>
  <c r="O1896" i="10" s="1"/>
  <c r="K1896" i="10"/>
  <c r="L1896" i="10" s="1"/>
  <c r="N1895" i="10"/>
  <c r="M1895" i="10"/>
  <c r="K1895" i="10"/>
  <c r="L1895" i="10" s="1"/>
  <c r="N1894" i="10"/>
  <c r="M1894" i="10"/>
  <c r="O1894" i="10" s="1"/>
  <c r="K1894" i="10"/>
  <c r="L1894" i="10" s="1"/>
  <c r="N1893" i="10"/>
  <c r="M1893" i="10"/>
  <c r="K1893" i="10"/>
  <c r="L1893" i="10" s="1"/>
  <c r="N1892" i="10"/>
  <c r="M1892" i="10"/>
  <c r="K1892" i="10"/>
  <c r="L1892" i="10" s="1"/>
  <c r="N1891" i="10"/>
  <c r="M1891" i="10"/>
  <c r="K1891" i="10"/>
  <c r="L1891" i="10" s="1"/>
  <c r="N1890" i="10"/>
  <c r="M1890" i="10"/>
  <c r="O1890" i="10" s="1"/>
  <c r="K1890" i="10"/>
  <c r="L1890" i="10" s="1"/>
  <c r="N1889" i="10"/>
  <c r="M1889" i="10"/>
  <c r="K1889" i="10"/>
  <c r="L1889" i="10" s="1"/>
  <c r="N1888" i="10"/>
  <c r="M1888" i="10"/>
  <c r="O1888" i="10" s="1"/>
  <c r="K1888" i="10"/>
  <c r="L1888" i="10" s="1"/>
  <c r="N1887" i="10"/>
  <c r="M1887" i="10"/>
  <c r="K1887" i="10"/>
  <c r="L1887" i="10" s="1"/>
  <c r="N1886" i="10"/>
  <c r="M1886" i="10"/>
  <c r="O1886" i="10" s="1"/>
  <c r="K1886" i="10"/>
  <c r="L1886" i="10" s="1"/>
  <c r="N1885" i="10"/>
  <c r="M1885" i="10"/>
  <c r="O1885" i="10" s="1"/>
  <c r="K1885" i="10"/>
  <c r="L1885" i="10" s="1"/>
  <c r="N1884" i="10"/>
  <c r="M1884" i="10"/>
  <c r="O1884" i="10" s="1"/>
  <c r="K1884" i="10"/>
  <c r="L1884" i="10" s="1"/>
  <c r="N1883" i="10"/>
  <c r="M1883" i="10"/>
  <c r="K1883" i="10"/>
  <c r="L1883" i="10" s="1"/>
  <c r="N1882" i="10"/>
  <c r="M1882" i="10"/>
  <c r="O1882" i="10" s="1"/>
  <c r="K1882" i="10"/>
  <c r="L1882" i="10" s="1"/>
  <c r="N1881" i="10"/>
  <c r="M1881" i="10"/>
  <c r="K1881" i="10"/>
  <c r="L1881" i="10" s="1"/>
  <c r="N1880" i="10"/>
  <c r="M1880" i="10"/>
  <c r="O1880" i="10" s="1"/>
  <c r="K1880" i="10"/>
  <c r="L1880" i="10" s="1"/>
  <c r="N1879" i="10"/>
  <c r="M1879" i="10"/>
  <c r="K1879" i="10"/>
  <c r="L1879" i="10" s="1"/>
  <c r="N1878" i="10"/>
  <c r="M1878" i="10"/>
  <c r="O1878" i="10" s="1"/>
  <c r="K1878" i="10"/>
  <c r="L1878" i="10" s="1"/>
  <c r="N1877" i="10"/>
  <c r="M1877" i="10"/>
  <c r="O1877" i="10" s="1"/>
  <c r="K1877" i="10"/>
  <c r="L1877" i="10" s="1"/>
  <c r="N1876" i="10"/>
  <c r="M1876" i="10"/>
  <c r="K1876" i="10"/>
  <c r="L1876" i="10" s="1"/>
  <c r="N1875" i="10"/>
  <c r="M1875" i="10"/>
  <c r="O1875" i="10" s="1"/>
  <c r="K1875" i="10"/>
  <c r="L1875" i="10" s="1"/>
  <c r="N1874" i="10"/>
  <c r="M1874" i="10"/>
  <c r="K1874" i="10"/>
  <c r="L1874" i="10" s="1"/>
  <c r="N1873" i="10"/>
  <c r="M1873" i="10"/>
  <c r="O1873" i="10" s="1"/>
  <c r="K1873" i="10"/>
  <c r="L1873" i="10" s="1"/>
  <c r="N1872" i="10"/>
  <c r="M1872" i="10"/>
  <c r="K1872" i="10"/>
  <c r="L1872" i="10" s="1"/>
  <c r="N1871" i="10"/>
  <c r="M1871" i="10"/>
  <c r="K1871" i="10"/>
  <c r="L1871" i="10" s="1"/>
  <c r="N1870" i="10"/>
  <c r="M1870" i="10"/>
  <c r="K1870" i="10"/>
  <c r="L1870" i="10" s="1"/>
  <c r="N1869" i="10"/>
  <c r="M1869" i="10"/>
  <c r="K1869" i="10"/>
  <c r="L1869" i="10" s="1"/>
  <c r="N1868" i="10"/>
  <c r="M1868" i="10"/>
  <c r="O1868" i="10" s="1"/>
  <c r="K1868" i="10"/>
  <c r="L1868" i="10" s="1"/>
  <c r="N1867" i="10"/>
  <c r="M1867" i="10"/>
  <c r="K1867" i="10"/>
  <c r="L1867" i="10" s="1"/>
  <c r="N1866" i="10"/>
  <c r="M1866" i="10"/>
  <c r="O1866" i="10" s="1"/>
  <c r="K1866" i="10"/>
  <c r="L1866" i="10" s="1"/>
  <c r="N1865" i="10"/>
  <c r="M1865" i="10"/>
  <c r="K1865" i="10"/>
  <c r="L1865" i="10" s="1"/>
  <c r="N1864" i="10"/>
  <c r="M1864" i="10"/>
  <c r="O1864" i="10" s="1"/>
  <c r="K1864" i="10"/>
  <c r="L1864" i="10" s="1"/>
  <c r="N1863" i="10"/>
  <c r="M1863" i="10"/>
  <c r="O1863" i="10" s="1"/>
  <c r="K1863" i="10"/>
  <c r="L1863" i="10" s="1"/>
  <c r="N1862" i="10"/>
  <c r="M1862" i="10"/>
  <c r="O1862" i="10" s="1"/>
  <c r="K1862" i="10"/>
  <c r="L1862" i="10" s="1"/>
  <c r="N1861" i="10"/>
  <c r="M1861" i="10"/>
  <c r="O1861" i="10" s="1"/>
  <c r="K1861" i="10"/>
  <c r="L1861" i="10" s="1"/>
  <c r="N1860" i="10"/>
  <c r="M1860" i="10"/>
  <c r="O1860" i="10" s="1"/>
  <c r="K1860" i="10"/>
  <c r="L1860" i="10" s="1"/>
  <c r="N1859" i="10"/>
  <c r="M1859" i="10"/>
  <c r="O1859" i="10" s="1"/>
  <c r="K1859" i="10"/>
  <c r="L1859" i="10" s="1"/>
  <c r="N1858" i="10"/>
  <c r="M1858" i="10"/>
  <c r="O1858" i="10" s="1"/>
  <c r="K1858" i="10"/>
  <c r="L1858" i="10" s="1"/>
  <c r="N1857" i="10"/>
  <c r="M1857" i="10"/>
  <c r="O1857" i="10" s="1"/>
  <c r="K1857" i="10"/>
  <c r="L1857" i="10" s="1"/>
  <c r="N1856" i="10"/>
  <c r="M1856" i="10"/>
  <c r="O1856" i="10" s="1"/>
  <c r="K1856" i="10"/>
  <c r="L1856" i="10" s="1"/>
  <c r="N1855" i="10"/>
  <c r="M1855" i="10"/>
  <c r="K1855" i="10"/>
  <c r="L1855" i="10" s="1"/>
  <c r="N1854" i="10"/>
  <c r="M1854" i="10"/>
  <c r="O1854" i="10" s="1"/>
  <c r="K1854" i="10"/>
  <c r="L1854" i="10" s="1"/>
  <c r="N1853" i="10"/>
  <c r="M1853" i="10"/>
  <c r="O1853" i="10" s="1"/>
  <c r="K1853" i="10"/>
  <c r="L1853" i="10" s="1"/>
  <c r="N1852" i="10"/>
  <c r="M1852" i="10"/>
  <c r="O1852" i="10" s="1"/>
  <c r="K1852" i="10"/>
  <c r="L1852" i="10" s="1"/>
  <c r="N1851" i="10"/>
  <c r="M1851" i="10"/>
  <c r="O1851" i="10" s="1"/>
  <c r="K1851" i="10"/>
  <c r="L1851" i="10" s="1"/>
  <c r="N1850" i="10"/>
  <c r="M1850" i="10"/>
  <c r="O1850" i="10" s="1"/>
  <c r="K1850" i="10"/>
  <c r="L1850" i="10" s="1"/>
  <c r="N1849" i="10"/>
  <c r="M1849" i="10"/>
  <c r="K1849" i="10"/>
  <c r="L1849" i="10" s="1"/>
  <c r="N1848" i="10"/>
  <c r="M1848" i="10"/>
  <c r="O1848" i="10" s="1"/>
  <c r="K1848" i="10"/>
  <c r="L1848" i="10" s="1"/>
  <c r="N1847" i="10"/>
  <c r="M1847" i="10"/>
  <c r="K1847" i="10"/>
  <c r="L1847" i="10" s="1"/>
  <c r="N1846" i="10"/>
  <c r="M1846" i="10"/>
  <c r="K1846" i="10"/>
  <c r="L1846" i="10" s="1"/>
  <c r="N1845" i="10"/>
  <c r="M1845" i="10"/>
  <c r="O1845" i="10" s="1"/>
  <c r="K1845" i="10"/>
  <c r="L1845" i="10" s="1"/>
  <c r="N1844" i="10"/>
  <c r="M1844" i="10"/>
  <c r="O1844" i="10" s="1"/>
  <c r="K1844" i="10"/>
  <c r="L1844" i="10" s="1"/>
  <c r="N1843" i="10"/>
  <c r="M1843" i="10"/>
  <c r="O1843" i="10" s="1"/>
  <c r="K1843" i="10"/>
  <c r="L1843" i="10" s="1"/>
  <c r="N1842" i="10"/>
  <c r="M1842" i="10"/>
  <c r="O1842" i="10" s="1"/>
  <c r="K1842" i="10"/>
  <c r="L1842" i="10" s="1"/>
  <c r="N1841" i="10"/>
  <c r="M1841" i="10"/>
  <c r="K1841" i="10"/>
  <c r="L1841" i="10" s="1"/>
  <c r="N1840" i="10"/>
  <c r="M1840" i="10"/>
  <c r="K1840" i="10"/>
  <c r="L1840" i="10" s="1"/>
  <c r="N1839" i="10"/>
  <c r="M1839" i="10"/>
  <c r="O1839" i="10" s="1"/>
  <c r="K1839" i="10"/>
  <c r="L1839" i="10" s="1"/>
  <c r="N1838" i="10"/>
  <c r="M1838" i="10"/>
  <c r="O1838" i="10" s="1"/>
  <c r="K1838" i="10"/>
  <c r="L1838" i="10" s="1"/>
  <c r="N1837" i="10"/>
  <c r="M1837" i="10"/>
  <c r="O1837" i="10" s="1"/>
  <c r="K1837" i="10"/>
  <c r="L1837" i="10" s="1"/>
  <c r="N1836" i="10"/>
  <c r="M1836" i="10"/>
  <c r="O1836" i="10" s="1"/>
  <c r="K1836" i="10"/>
  <c r="L1836" i="10" s="1"/>
  <c r="N1835" i="10"/>
  <c r="M1835" i="10"/>
  <c r="O1835" i="10" s="1"/>
  <c r="K1835" i="10"/>
  <c r="L1835" i="10" s="1"/>
  <c r="N1834" i="10"/>
  <c r="M1834" i="10"/>
  <c r="O1834" i="10" s="1"/>
  <c r="K1834" i="10"/>
  <c r="L1834" i="10" s="1"/>
  <c r="N1833" i="10"/>
  <c r="M1833" i="10"/>
  <c r="O1833" i="10" s="1"/>
  <c r="K1833" i="10"/>
  <c r="L1833" i="10" s="1"/>
  <c r="N1832" i="10"/>
  <c r="M1832" i="10"/>
  <c r="O1832" i="10" s="1"/>
  <c r="K1832" i="10"/>
  <c r="L1832" i="10" s="1"/>
  <c r="N1831" i="10"/>
  <c r="M1831" i="10"/>
  <c r="O1831" i="10" s="1"/>
  <c r="K1831" i="10"/>
  <c r="L1831" i="10" s="1"/>
  <c r="N1830" i="10"/>
  <c r="M1830" i="10"/>
  <c r="O1830" i="10" s="1"/>
  <c r="K1830" i="10"/>
  <c r="L1830" i="10" s="1"/>
  <c r="N1829" i="10"/>
  <c r="M1829" i="10"/>
  <c r="O1829" i="10" s="1"/>
  <c r="K1829" i="10"/>
  <c r="L1829" i="10" s="1"/>
  <c r="N1828" i="10"/>
  <c r="M1828" i="10"/>
  <c r="O1828" i="10" s="1"/>
  <c r="K1828" i="10"/>
  <c r="L1828" i="10" s="1"/>
  <c r="N1827" i="10"/>
  <c r="M1827" i="10"/>
  <c r="O1827" i="10" s="1"/>
  <c r="K1827" i="10"/>
  <c r="L1827" i="10" s="1"/>
  <c r="N1826" i="10"/>
  <c r="M1826" i="10"/>
  <c r="O1826" i="10" s="1"/>
  <c r="K1826" i="10"/>
  <c r="L1826" i="10" s="1"/>
  <c r="N1825" i="10"/>
  <c r="M1825" i="10"/>
  <c r="O1825" i="10" s="1"/>
  <c r="K1825" i="10"/>
  <c r="L1825" i="10" s="1"/>
  <c r="N1824" i="10"/>
  <c r="M1824" i="10"/>
  <c r="O1824" i="10" s="1"/>
  <c r="K1824" i="10"/>
  <c r="L1824" i="10" s="1"/>
  <c r="N1823" i="10"/>
  <c r="M1823" i="10"/>
  <c r="O1823" i="10" s="1"/>
  <c r="K1823" i="10"/>
  <c r="L1823" i="10" s="1"/>
  <c r="N1822" i="10"/>
  <c r="M1822" i="10"/>
  <c r="K1822" i="10"/>
  <c r="L1822" i="10" s="1"/>
  <c r="N1821" i="10"/>
  <c r="M1821" i="10"/>
  <c r="K1821" i="10"/>
  <c r="L1821" i="10" s="1"/>
  <c r="N1820" i="10"/>
  <c r="M1820" i="10"/>
  <c r="K1820" i="10"/>
  <c r="L1820" i="10" s="1"/>
  <c r="N1819" i="10"/>
  <c r="M1819" i="10"/>
  <c r="O1819" i="10" s="1"/>
  <c r="K1819" i="10"/>
  <c r="L1819" i="10" s="1"/>
  <c r="N1818" i="10"/>
  <c r="M1818" i="10"/>
  <c r="K1818" i="10"/>
  <c r="L1818" i="10" s="1"/>
  <c r="N1817" i="10"/>
  <c r="M1817" i="10"/>
  <c r="K1817" i="10"/>
  <c r="L1817" i="10" s="1"/>
  <c r="N1816" i="10"/>
  <c r="M1816" i="10"/>
  <c r="K1816" i="10"/>
  <c r="L1816" i="10" s="1"/>
  <c r="N1815" i="10"/>
  <c r="M1815" i="10"/>
  <c r="O1815" i="10" s="1"/>
  <c r="K1815" i="10"/>
  <c r="L1815" i="10" s="1"/>
  <c r="N1814" i="10"/>
  <c r="M1814" i="10"/>
  <c r="O1814" i="10" s="1"/>
  <c r="K1814" i="10"/>
  <c r="L1814" i="10" s="1"/>
  <c r="N1813" i="10"/>
  <c r="M1813" i="10"/>
  <c r="O1813" i="10" s="1"/>
  <c r="K1813" i="10"/>
  <c r="L1813" i="10" s="1"/>
  <c r="N1812" i="10"/>
  <c r="M1812" i="10"/>
  <c r="K1812" i="10"/>
  <c r="L1812" i="10" s="1"/>
  <c r="N1811" i="10"/>
  <c r="M1811" i="10"/>
  <c r="O1811" i="10" s="1"/>
  <c r="K1811" i="10"/>
  <c r="L1811" i="10" s="1"/>
  <c r="N1810" i="10"/>
  <c r="M1810" i="10"/>
  <c r="K1810" i="10"/>
  <c r="L1810" i="10" s="1"/>
  <c r="N1809" i="10"/>
  <c r="M1809" i="10"/>
  <c r="K1809" i="10"/>
  <c r="L1809" i="10" s="1"/>
  <c r="N1808" i="10"/>
  <c r="M1808" i="10"/>
  <c r="K1808" i="10"/>
  <c r="L1808" i="10" s="1"/>
  <c r="N1807" i="10"/>
  <c r="M1807" i="10"/>
  <c r="O1807" i="10" s="1"/>
  <c r="K1807" i="10"/>
  <c r="L1807" i="10" s="1"/>
  <c r="N1806" i="10"/>
  <c r="M1806" i="10"/>
  <c r="O1806" i="10" s="1"/>
  <c r="K1806" i="10"/>
  <c r="L1806" i="10" s="1"/>
  <c r="N1805" i="10"/>
  <c r="M1805" i="10"/>
  <c r="K1805" i="10"/>
  <c r="L1805" i="10" s="1"/>
  <c r="N1804" i="10"/>
  <c r="M1804" i="10"/>
  <c r="O1804" i="10" s="1"/>
  <c r="K1804" i="10"/>
  <c r="L1804" i="10" s="1"/>
  <c r="N1803" i="10"/>
  <c r="M1803" i="10"/>
  <c r="K1803" i="10"/>
  <c r="L1803" i="10" s="1"/>
  <c r="N1802" i="10"/>
  <c r="M1802" i="10"/>
  <c r="K1802" i="10"/>
  <c r="L1802" i="10" s="1"/>
  <c r="N1801" i="10"/>
  <c r="M1801" i="10"/>
  <c r="K1801" i="10"/>
  <c r="L1801" i="10" s="1"/>
  <c r="N1800" i="10"/>
  <c r="M1800" i="10"/>
  <c r="K1800" i="10"/>
  <c r="L1800" i="10" s="1"/>
  <c r="N1799" i="10"/>
  <c r="M1799" i="10"/>
  <c r="K1799" i="10"/>
  <c r="L1799" i="10" s="1"/>
  <c r="N1798" i="10"/>
  <c r="M1798" i="10"/>
  <c r="K1798" i="10"/>
  <c r="L1798" i="10" s="1"/>
  <c r="N1797" i="10"/>
  <c r="M1797" i="10"/>
  <c r="K1797" i="10"/>
  <c r="L1797" i="10" s="1"/>
  <c r="N1796" i="10"/>
  <c r="M1796" i="10"/>
  <c r="K1796" i="10"/>
  <c r="L1796" i="10" s="1"/>
  <c r="N1795" i="10"/>
  <c r="M1795" i="10"/>
  <c r="K1795" i="10"/>
  <c r="L1795" i="10" s="1"/>
  <c r="N1794" i="10"/>
  <c r="M1794" i="10"/>
  <c r="K1794" i="10"/>
  <c r="L1794" i="10" s="1"/>
  <c r="N1793" i="10"/>
  <c r="M1793" i="10"/>
  <c r="K1793" i="10"/>
  <c r="L1793" i="10" s="1"/>
  <c r="N1792" i="10"/>
  <c r="M1792" i="10"/>
  <c r="O1792" i="10" s="1"/>
  <c r="K1792" i="10"/>
  <c r="L1792" i="10" s="1"/>
  <c r="N1791" i="10"/>
  <c r="M1791" i="10"/>
  <c r="O1791" i="10" s="1"/>
  <c r="K1791" i="10"/>
  <c r="L1791" i="10" s="1"/>
  <c r="N1790" i="10"/>
  <c r="M1790" i="10"/>
  <c r="K1790" i="10"/>
  <c r="L1790" i="10" s="1"/>
  <c r="N1789" i="10"/>
  <c r="M1789" i="10"/>
  <c r="O1789" i="10" s="1"/>
  <c r="K1789" i="10"/>
  <c r="L1789" i="10" s="1"/>
  <c r="N1788" i="10"/>
  <c r="M1788" i="10"/>
  <c r="K1788" i="10"/>
  <c r="L1788" i="10" s="1"/>
  <c r="N1787" i="10"/>
  <c r="M1787" i="10"/>
  <c r="O1787" i="10" s="1"/>
  <c r="K1787" i="10"/>
  <c r="L1787" i="10" s="1"/>
  <c r="N1786" i="10"/>
  <c r="M1786" i="10"/>
  <c r="K1786" i="10"/>
  <c r="L1786" i="10" s="1"/>
  <c r="N1785" i="10"/>
  <c r="M1785" i="10"/>
  <c r="O1785" i="10" s="1"/>
  <c r="K1785" i="10"/>
  <c r="L1785" i="10" s="1"/>
  <c r="N1784" i="10"/>
  <c r="M1784" i="10"/>
  <c r="O1784" i="10" s="1"/>
  <c r="K1784" i="10"/>
  <c r="L1784" i="10" s="1"/>
  <c r="N1783" i="10"/>
  <c r="M1783" i="10"/>
  <c r="K1783" i="10"/>
  <c r="L1783" i="10" s="1"/>
  <c r="N1782" i="10"/>
  <c r="M1782" i="10"/>
  <c r="O1782" i="10" s="1"/>
  <c r="K1782" i="10"/>
  <c r="L1782" i="10" s="1"/>
  <c r="N1781" i="10"/>
  <c r="M1781" i="10"/>
  <c r="K1781" i="10"/>
  <c r="L1781" i="10" s="1"/>
  <c r="N1780" i="10"/>
  <c r="M1780" i="10"/>
  <c r="K1780" i="10"/>
  <c r="L1780" i="10" s="1"/>
  <c r="N1779" i="10"/>
  <c r="M1779" i="10"/>
  <c r="O1779" i="10" s="1"/>
  <c r="K1779" i="10"/>
  <c r="L1779" i="10" s="1"/>
  <c r="N1778" i="10"/>
  <c r="M1778" i="10"/>
  <c r="K1778" i="10"/>
  <c r="L1778" i="10" s="1"/>
  <c r="N1777" i="10"/>
  <c r="M1777" i="10"/>
  <c r="O1777" i="10" s="1"/>
  <c r="K1777" i="10"/>
  <c r="L1777" i="10" s="1"/>
  <c r="N1776" i="10"/>
  <c r="M1776" i="10"/>
  <c r="O1776" i="10" s="1"/>
  <c r="K1776" i="10"/>
  <c r="L1776" i="10" s="1"/>
  <c r="N1775" i="10"/>
  <c r="M1775" i="10"/>
  <c r="K1775" i="10"/>
  <c r="L1775" i="10" s="1"/>
  <c r="N1774" i="10"/>
  <c r="M1774" i="10"/>
  <c r="O1774" i="10" s="1"/>
  <c r="K1774" i="10"/>
  <c r="L1774" i="10" s="1"/>
  <c r="N1773" i="10"/>
  <c r="M1773" i="10"/>
  <c r="K1773" i="10"/>
  <c r="L1773" i="10" s="1"/>
  <c r="N1772" i="10"/>
  <c r="M1772" i="10"/>
  <c r="O1772" i="10" s="1"/>
  <c r="K1772" i="10"/>
  <c r="L1772" i="10" s="1"/>
  <c r="N1771" i="10"/>
  <c r="M1771" i="10"/>
  <c r="K1771" i="10"/>
  <c r="L1771" i="10" s="1"/>
  <c r="N1770" i="10"/>
  <c r="M1770" i="10"/>
  <c r="O1770" i="10" s="1"/>
  <c r="K1770" i="10"/>
  <c r="L1770" i="10" s="1"/>
  <c r="N1769" i="10"/>
  <c r="M1769" i="10"/>
  <c r="K1769" i="10"/>
  <c r="L1769" i="10" s="1"/>
  <c r="N1768" i="10"/>
  <c r="M1768" i="10"/>
  <c r="K1768" i="10"/>
  <c r="L1768" i="10" s="1"/>
  <c r="N1767" i="10"/>
  <c r="M1767" i="10"/>
  <c r="K1767" i="10"/>
  <c r="L1767" i="10" s="1"/>
  <c r="N1766" i="10"/>
  <c r="M1766" i="10"/>
  <c r="K1766" i="10"/>
  <c r="L1766" i="10" s="1"/>
  <c r="N1765" i="10"/>
  <c r="M1765" i="10"/>
  <c r="O1765" i="10" s="1"/>
  <c r="K1765" i="10"/>
  <c r="L1765" i="10" s="1"/>
  <c r="N1764" i="10"/>
  <c r="M1764" i="10"/>
  <c r="O1764" i="10" s="1"/>
  <c r="K1764" i="10"/>
  <c r="L1764" i="10" s="1"/>
  <c r="N1763" i="10"/>
  <c r="M1763" i="10"/>
  <c r="O1763" i="10" s="1"/>
  <c r="K1763" i="10"/>
  <c r="L1763" i="10" s="1"/>
  <c r="N1762" i="10"/>
  <c r="M1762" i="10"/>
  <c r="O1762" i="10" s="1"/>
  <c r="K1762" i="10"/>
  <c r="L1762" i="10" s="1"/>
  <c r="N1761" i="10"/>
  <c r="M1761" i="10"/>
  <c r="O1761" i="10" s="1"/>
  <c r="K1761" i="10"/>
  <c r="L1761" i="10" s="1"/>
  <c r="N1760" i="10"/>
  <c r="M1760" i="10"/>
  <c r="O1760" i="10" s="1"/>
  <c r="K1760" i="10"/>
  <c r="L1760" i="10" s="1"/>
  <c r="N1759" i="10"/>
  <c r="M1759" i="10"/>
  <c r="O1759" i="10" s="1"/>
  <c r="K1759" i="10"/>
  <c r="L1759" i="10" s="1"/>
  <c r="N1758" i="10"/>
  <c r="M1758" i="10"/>
  <c r="O1758" i="10" s="1"/>
  <c r="K1758" i="10"/>
  <c r="L1758" i="10" s="1"/>
  <c r="N1757" i="10"/>
  <c r="M1757" i="10"/>
  <c r="O1757" i="10" s="1"/>
  <c r="K1757" i="10"/>
  <c r="L1757" i="10" s="1"/>
  <c r="N1756" i="10"/>
  <c r="M1756" i="10"/>
  <c r="O1756" i="10" s="1"/>
  <c r="K1756" i="10"/>
  <c r="L1756" i="10" s="1"/>
  <c r="N1755" i="10"/>
  <c r="M1755" i="10"/>
  <c r="O1755" i="10" s="1"/>
  <c r="K1755" i="10"/>
  <c r="L1755" i="10" s="1"/>
  <c r="N1754" i="10"/>
  <c r="M1754" i="10"/>
  <c r="K1754" i="10"/>
  <c r="L1754" i="10" s="1"/>
  <c r="N1753" i="10"/>
  <c r="M1753" i="10"/>
  <c r="O1753" i="10" s="1"/>
  <c r="K1753" i="10"/>
  <c r="L1753" i="10" s="1"/>
  <c r="N1752" i="10"/>
  <c r="M1752" i="10"/>
  <c r="K1752" i="10"/>
  <c r="L1752" i="10" s="1"/>
  <c r="N1751" i="10"/>
  <c r="M1751" i="10"/>
  <c r="K1751" i="10"/>
  <c r="L1751" i="10" s="1"/>
  <c r="N1750" i="10"/>
  <c r="M1750" i="10"/>
  <c r="K1750" i="10"/>
  <c r="L1750" i="10" s="1"/>
  <c r="N1749" i="10"/>
  <c r="M1749" i="10"/>
  <c r="O1749" i="10" s="1"/>
  <c r="K1749" i="10"/>
  <c r="L1749" i="10" s="1"/>
  <c r="N1748" i="10"/>
  <c r="M1748" i="10"/>
  <c r="K1748" i="10"/>
  <c r="L1748" i="10" s="1"/>
  <c r="N1747" i="10"/>
  <c r="M1747" i="10"/>
  <c r="O1747" i="10" s="1"/>
  <c r="K1747" i="10"/>
  <c r="L1747" i="10" s="1"/>
  <c r="N1746" i="10"/>
  <c r="M1746" i="10"/>
  <c r="O1746" i="10" s="1"/>
  <c r="K1746" i="10"/>
  <c r="L1746" i="10" s="1"/>
  <c r="N1745" i="10"/>
  <c r="M1745" i="10"/>
  <c r="O1745" i="10" s="1"/>
  <c r="K1745" i="10"/>
  <c r="L1745" i="10" s="1"/>
  <c r="N1744" i="10"/>
  <c r="M1744" i="10"/>
  <c r="O1744" i="10" s="1"/>
  <c r="K1744" i="10"/>
  <c r="L1744" i="10" s="1"/>
  <c r="N1743" i="10"/>
  <c r="M1743" i="10"/>
  <c r="O1743" i="10" s="1"/>
  <c r="K1743" i="10"/>
  <c r="L1743" i="10" s="1"/>
  <c r="N1742" i="10"/>
  <c r="M1742" i="10"/>
  <c r="O1742" i="10" s="1"/>
  <c r="K1742" i="10"/>
  <c r="L1742" i="10" s="1"/>
  <c r="N1741" i="10"/>
  <c r="M1741" i="10"/>
  <c r="O1741" i="10" s="1"/>
  <c r="K1741" i="10"/>
  <c r="L1741" i="10" s="1"/>
  <c r="N1740" i="10"/>
  <c r="M1740" i="10"/>
  <c r="O1740" i="10" s="1"/>
  <c r="K1740" i="10"/>
  <c r="L1740" i="10" s="1"/>
  <c r="N1739" i="10"/>
  <c r="M1739" i="10"/>
  <c r="O1739" i="10" s="1"/>
  <c r="K1739" i="10"/>
  <c r="L1739" i="10" s="1"/>
  <c r="N1738" i="10"/>
  <c r="M1738" i="10"/>
  <c r="O1738" i="10" s="1"/>
  <c r="K1738" i="10"/>
  <c r="L1738" i="10" s="1"/>
  <c r="N1737" i="10"/>
  <c r="M1737" i="10"/>
  <c r="O1737" i="10" s="1"/>
  <c r="K1737" i="10"/>
  <c r="L1737" i="10" s="1"/>
  <c r="N1736" i="10"/>
  <c r="M1736" i="10"/>
  <c r="O1736" i="10" s="1"/>
  <c r="K1736" i="10"/>
  <c r="L1736" i="10" s="1"/>
  <c r="N1735" i="10"/>
  <c r="M1735" i="10"/>
  <c r="O1735" i="10" s="1"/>
  <c r="K1735" i="10"/>
  <c r="L1735" i="10" s="1"/>
  <c r="N1734" i="10"/>
  <c r="M1734" i="10"/>
  <c r="O1734" i="10" s="1"/>
  <c r="K1734" i="10"/>
  <c r="L1734" i="10" s="1"/>
  <c r="N1733" i="10"/>
  <c r="M1733" i="10"/>
  <c r="K1733" i="10"/>
  <c r="L1733" i="10" s="1"/>
  <c r="N1732" i="10"/>
  <c r="M1732" i="10"/>
  <c r="O1732" i="10" s="1"/>
  <c r="K1732" i="10"/>
  <c r="L1732" i="10" s="1"/>
  <c r="N1731" i="10"/>
  <c r="M1731" i="10"/>
  <c r="K1731" i="10"/>
  <c r="L1731" i="10" s="1"/>
  <c r="N1730" i="10"/>
  <c r="M1730" i="10"/>
  <c r="O1730" i="10" s="1"/>
  <c r="K1730" i="10"/>
  <c r="L1730" i="10" s="1"/>
  <c r="N1729" i="10"/>
  <c r="M1729" i="10"/>
  <c r="K1729" i="10"/>
  <c r="L1729" i="10" s="1"/>
  <c r="N1728" i="10"/>
  <c r="M1728" i="10"/>
  <c r="K1728" i="10"/>
  <c r="L1728" i="10" s="1"/>
  <c r="N1727" i="10"/>
  <c r="M1727" i="10"/>
  <c r="O1727" i="10" s="1"/>
  <c r="K1727" i="10"/>
  <c r="L1727" i="10" s="1"/>
  <c r="N1726" i="10"/>
  <c r="M1726" i="10"/>
  <c r="K1726" i="10"/>
  <c r="L1726" i="10" s="1"/>
  <c r="N1725" i="10"/>
  <c r="M1725" i="10"/>
  <c r="K1725" i="10"/>
  <c r="L1725" i="10" s="1"/>
  <c r="N1724" i="10"/>
  <c r="M1724" i="10"/>
  <c r="O1724" i="10" s="1"/>
  <c r="K1724" i="10"/>
  <c r="L1724" i="10" s="1"/>
  <c r="N1723" i="10"/>
  <c r="M1723" i="10"/>
  <c r="K1723" i="10"/>
  <c r="L1723" i="10" s="1"/>
  <c r="N1722" i="10"/>
  <c r="M1722" i="10"/>
  <c r="K1722" i="10"/>
  <c r="L1722" i="10" s="1"/>
  <c r="N1721" i="10"/>
  <c r="M1721" i="10"/>
  <c r="K1721" i="10"/>
  <c r="L1721" i="10" s="1"/>
  <c r="N1720" i="10"/>
  <c r="M1720" i="10"/>
  <c r="K1720" i="10"/>
  <c r="L1720" i="10" s="1"/>
  <c r="N1719" i="10"/>
  <c r="M1719" i="10"/>
  <c r="K1719" i="10"/>
  <c r="L1719" i="10" s="1"/>
  <c r="N1718" i="10"/>
  <c r="M1718" i="10"/>
  <c r="K1718" i="10"/>
  <c r="L1718" i="10" s="1"/>
  <c r="N1717" i="10"/>
  <c r="M1717" i="10"/>
  <c r="O1717" i="10" s="1"/>
  <c r="K1717" i="10"/>
  <c r="L1717" i="10" s="1"/>
  <c r="N1716" i="10"/>
  <c r="M1716" i="10"/>
  <c r="O1716" i="10" s="1"/>
  <c r="K1716" i="10"/>
  <c r="L1716" i="10" s="1"/>
  <c r="N1715" i="10"/>
  <c r="M1715" i="10"/>
  <c r="O1715" i="10" s="1"/>
  <c r="K1715" i="10"/>
  <c r="L1715" i="10" s="1"/>
  <c r="N1714" i="10"/>
  <c r="M1714" i="10"/>
  <c r="K1714" i="10"/>
  <c r="L1714" i="10" s="1"/>
  <c r="N1713" i="10"/>
  <c r="M1713" i="10"/>
  <c r="O1713" i="10" s="1"/>
  <c r="K1713" i="10"/>
  <c r="L1713" i="10" s="1"/>
  <c r="N1712" i="10"/>
  <c r="M1712" i="10"/>
  <c r="K1712" i="10"/>
  <c r="L1712" i="10" s="1"/>
  <c r="N1711" i="10"/>
  <c r="M1711" i="10"/>
  <c r="O1711" i="10" s="1"/>
  <c r="K1711" i="10"/>
  <c r="L1711" i="10" s="1"/>
  <c r="N1710" i="10"/>
  <c r="M1710" i="10"/>
  <c r="O1710" i="10" s="1"/>
  <c r="K1710" i="10"/>
  <c r="L1710" i="10" s="1"/>
  <c r="N1709" i="10"/>
  <c r="M1709" i="10"/>
  <c r="O1709" i="10" s="1"/>
  <c r="K1709" i="10"/>
  <c r="L1709" i="10" s="1"/>
  <c r="N1708" i="10"/>
  <c r="M1708" i="10"/>
  <c r="O1708" i="10" s="1"/>
  <c r="K1708" i="10"/>
  <c r="L1708" i="10" s="1"/>
  <c r="N1707" i="10"/>
  <c r="M1707" i="10"/>
  <c r="K1707" i="10"/>
  <c r="L1707" i="10" s="1"/>
  <c r="N1706" i="10"/>
  <c r="M1706" i="10"/>
  <c r="K1706" i="10"/>
  <c r="L1706" i="10" s="1"/>
  <c r="N1705" i="10"/>
  <c r="M1705" i="10"/>
  <c r="O1705" i="10" s="1"/>
  <c r="K1705" i="10"/>
  <c r="L1705" i="10" s="1"/>
  <c r="N1704" i="10"/>
  <c r="M1704" i="10"/>
  <c r="K1704" i="10"/>
  <c r="L1704" i="10" s="1"/>
  <c r="N1703" i="10"/>
  <c r="M1703" i="10"/>
  <c r="K1703" i="10"/>
  <c r="L1703" i="10" s="1"/>
  <c r="N1702" i="10"/>
  <c r="M1702" i="10"/>
  <c r="K1702" i="10"/>
  <c r="L1702" i="10" s="1"/>
  <c r="N1701" i="10"/>
  <c r="M1701" i="10"/>
  <c r="O1701" i="10" s="1"/>
  <c r="K1701" i="10"/>
  <c r="L1701" i="10" s="1"/>
  <c r="N1700" i="10"/>
  <c r="M1700" i="10"/>
  <c r="K1700" i="10"/>
  <c r="L1700" i="10" s="1"/>
  <c r="N1699" i="10"/>
  <c r="M1699" i="10"/>
  <c r="O1699" i="10" s="1"/>
  <c r="K1699" i="10"/>
  <c r="L1699" i="10" s="1"/>
  <c r="N1698" i="10"/>
  <c r="M1698" i="10"/>
  <c r="K1698" i="10"/>
  <c r="L1698" i="10" s="1"/>
  <c r="N1697" i="10"/>
  <c r="M1697" i="10"/>
  <c r="O1697" i="10" s="1"/>
  <c r="K1697" i="10"/>
  <c r="L1697" i="10" s="1"/>
  <c r="N1696" i="10"/>
  <c r="M1696" i="10"/>
  <c r="O1696" i="10" s="1"/>
  <c r="K1696" i="10"/>
  <c r="L1696" i="10" s="1"/>
  <c r="N1695" i="10"/>
  <c r="M1695" i="10"/>
  <c r="K1695" i="10"/>
  <c r="L1695" i="10" s="1"/>
  <c r="N1694" i="10"/>
  <c r="M1694" i="10"/>
  <c r="O1694" i="10" s="1"/>
  <c r="K1694" i="10"/>
  <c r="L1694" i="10" s="1"/>
  <c r="N1693" i="10"/>
  <c r="M1693" i="10"/>
  <c r="O1693" i="10" s="1"/>
  <c r="K1693" i="10"/>
  <c r="L1693" i="10" s="1"/>
  <c r="N1692" i="10"/>
  <c r="M1692" i="10"/>
  <c r="K1692" i="10"/>
  <c r="L1692" i="10" s="1"/>
  <c r="N1691" i="10"/>
  <c r="M1691" i="10"/>
  <c r="K1691" i="10"/>
  <c r="L1691" i="10" s="1"/>
  <c r="N1690" i="10"/>
  <c r="M1690" i="10"/>
  <c r="O1690" i="10" s="1"/>
  <c r="K1690" i="10"/>
  <c r="L1690" i="10" s="1"/>
  <c r="N1689" i="10"/>
  <c r="M1689" i="10"/>
  <c r="O1689" i="10" s="1"/>
  <c r="K1689" i="10"/>
  <c r="L1689" i="10" s="1"/>
  <c r="N1688" i="10"/>
  <c r="M1688" i="10"/>
  <c r="O1688" i="10" s="1"/>
  <c r="K1688" i="10"/>
  <c r="L1688" i="10" s="1"/>
  <c r="N1687" i="10"/>
  <c r="M1687" i="10"/>
  <c r="K1687" i="10"/>
  <c r="L1687" i="10" s="1"/>
  <c r="N1686" i="10"/>
  <c r="M1686" i="10"/>
  <c r="K1686" i="10"/>
  <c r="L1686" i="10" s="1"/>
  <c r="N1685" i="10"/>
  <c r="M1685" i="10"/>
  <c r="K1685" i="10"/>
  <c r="L1685" i="10" s="1"/>
  <c r="N1684" i="10"/>
  <c r="M1684" i="10"/>
  <c r="K1684" i="10"/>
  <c r="L1684" i="10" s="1"/>
  <c r="N1683" i="10"/>
  <c r="M1683" i="10"/>
  <c r="K1683" i="10"/>
  <c r="L1683" i="10" s="1"/>
  <c r="N1682" i="10"/>
  <c r="M1682" i="10"/>
  <c r="O1682" i="10" s="1"/>
  <c r="K1682" i="10"/>
  <c r="L1682" i="10" s="1"/>
  <c r="N1681" i="10"/>
  <c r="M1681" i="10"/>
  <c r="K1681" i="10"/>
  <c r="L1681" i="10" s="1"/>
  <c r="N1680" i="10"/>
  <c r="M1680" i="10"/>
  <c r="K1680" i="10"/>
  <c r="L1680" i="10" s="1"/>
  <c r="N1679" i="10"/>
  <c r="M1679" i="10"/>
  <c r="K1679" i="10"/>
  <c r="L1679" i="10" s="1"/>
  <c r="N1678" i="10"/>
  <c r="M1678" i="10"/>
  <c r="O1678" i="10" s="1"/>
  <c r="K1678" i="10"/>
  <c r="L1678" i="10" s="1"/>
  <c r="N1677" i="10"/>
  <c r="M1677" i="10"/>
  <c r="K1677" i="10"/>
  <c r="L1677" i="10" s="1"/>
  <c r="N1676" i="10"/>
  <c r="M1676" i="10"/>
  <c r="K1676" i="10"/>
  <c r="L1676" i="10" s="1"/>
  <c r="N1675" i="10"/>
  <c r="M1675" i="10"/>
  <c r="K1675" i="10"/>
  <c r="L1675" i="10" s="1"/>
  <c r="N1674" i="10"/>
  <c r="M1674" i="10"/>
  <c r="K1674" i="10"/>
  <c r="L1674" i="10" s="1"/>
  <c r="N1673" i="10"/>
  <c r="M1673" i="10"/>
  <c r="O1673" i="10" s="1"/>
  <c r="K1673" i="10"/>
  <c r="L1673" i="10" s="1"/>
  <c r="N1672" i="10"/>
  <c r="M1672" i="10"/>
  <c r="K1672" i="10"/>
  <c r="L1672" i="10" s="1"/>
  <c r="N1671" i="10"/>
  <c r="M1671" i="10"/>
  <c r="K1671" i="10"/>
  <c r="L1671" i="10" s="1"/>
  <c r="N1670" i="10"/>
  <c r="M1670" i="10"/>
  <c r="K1670" i="10"/>
  <c r="L1670" i="10" s="1"/>
  <c r="N1669" i="10"/>
  <c r="M1669" i="10"/>
  <c r="O1669" i="10" s="1"/>
  <c r="K1669" i="10"/>
  <c r="L1669" i="10" s="1"/>
  <c r="N1668" i="10"/>
  <c r="M1668" i="10"/>
  <c r="O1668" i="10" s="1"/>
  <c r="K1668" i="10"/>
  <c r="L1668" i="10" s="1"/>
  <c r="N1667" i="10"/>
  <c r="M1667" i="10"/>
  <c r="O1667" i="10" s="1"/>
  <c r="K1667" i="10"/>
  <c r="L1667" i="10" s="1"/>
  <c r="N1666" i="10"/>
  <c r="M1666" i="10"/>
  <c r="K1666" i="10"/>
  <c r="L1666" i="10" s="1"/>
  <c r="N1665" i="10"/>
  <c r="M1665" i="10"/>
  <c r="K1665" i="10"/>
  <c r="L1665" i="10" s="1"/>
  <c r="N1664" i="10"/>
  <c r="M1664" i="10"/>
  <c r="K1664" i="10"/>
  <c r="L1664" i="10" s="1"/>
  <c r="N1663" i="10"/>
  <c r="M1663" i="10"/>
  <c r="O1663" i="10" s="1"/>
  <c r="K1663" i="10"/>
  <c r="L1663" i="10" s="1"/>
  <c r="N1662" i="10"/>
  <c r="M1662" i="10"/>
  <c r="O1662" i="10" s="1"/>
  <c r="K1662" i="10"/>
  <c r="L1662" i="10" s="1"/>
  <c r="N1661" i="10"/>
  <c r="M1661" i="10"/>
  <c r="K1661" i="10"/>
  <c r="L1661" i="10" s="1"/>
  <c r="N1660" i="10"/>
  <c r="M1660" i="10"/>
  <c r="O1660" i="10" s="1"/>
  <c r="K1660" i="10"/>
  <c r="L1660" i="10" s="1"/>
  <c r="N1659" i="10"/>
  <c r="M1659" i="10"/>
  <c r="O1659" i="10" s="1"/>
  <c r="K1659" i="10"/>
  <c r="L1659" i="10" s="1"/>
  <c r="N1658" i="10"/>
  <c r="M1658" i="10"/>
  <c r="O1658" i="10" s="1"/>
  <c r="K1658" i="10"/>
  <c r="L1658" i="10" s="1"/>
  <c r="N1657" i="10"/>
  <c r="M1657" i="10"/>
  <c r="O1657" i="10" s="1"/>
  <c r="K1657" i="10"/>
  <c r="L1657" i="10" s="1"/>
  <c r="N1656" i="10"/>
  <c r="M1656" i="10"/>
  <c r="O1656" i="10" s="1"/>
  <c r="K1656" i="10"/>
  <c r="L1656" i="10" s="1"/>
  <c r="N1655" i="10"/>
  <c r="M1655" i="10"/>
  <c r="O1655" i="10" s="1"/>
  <c r="K1655" i="10"/>
  <c r="L1655" i="10" s="1"/>
  <c r="N1654" i="10"/>
  <c r="M1654" i="10"/>
  <c r="O1654" i="10" s="1"/>
  <c r="K1654" i="10"/>
  <c r="L1654" i="10" s="1"/>
  <c r="N1653" i="10"/>
  <c r="M1653" i="10"/>
  <c r="O1653" i="10" s="1"/>
  <c r="K1653" i="10"/>
  <c r="L1653" i="10" s="1"/>
  <c r="N1652" i="10"/>
  <c r="M1652" i="10"/>
  <c r="O1652" i="10" s="1"/>
  <c r="K1652" i="10"/>
  <c r="L1652" i="10" s="1"/>
  <c r="N1651" i="10"/>
  <c r="M1651" i="10"/>
  <c r="O1651" i="10" s="1"/>
  <c r="K1651" i="10"/>
  <c r="L1651" i="10" s="1"/>
  <c r="N1650" i="10"/>
  <c r="M1650" i="10"/>
  <c r="O1650" i="10" s="1"/>
  <c r="K1650" i="10"/>
  <c r="L1650" i="10" s="1"/>
  <c r="N1649" i="10"/>
  <c r="M1649" i="10"/>
  <c r="O1649" i="10" s="1"/>
  <c r="K1649" i="10"/>
  <c r="L1649" i="10" s="1"/>
  <c r="N1648" i="10"/>
  <c r="M1648" i="10"/>
  <c r="O1648" i="10" s="1"/>
  <c r="K1648" i="10"/>
  <c r="L1648" i="10" s="1"/>
  <c r="N1647" i="10"/>
  <c r="M1647" i="10"/>
  <c r="O1647" i="10" s="1"/>
  <c r="K1647" i="10"/>
  <c r="L1647" i="10" s="1"/>
  <c r="N1646" i="10"/>
  <c r="M1646" i="10"/>
  <c r="O1646" i="10" s="1"/>
  <c r="K1646" i="10"/>
  <c r="L1646" i="10" s="1"/>
  <c r="N1645" i="10"/>
  <c r="M1645" i="10"/>
  <c r="O1645" i="10" s="1"/>
  <c r="K1645" i="10"/>
  <c r="L1645" i="10" s="1"/>
  <c r="N1644" i="10"/>
  <c r="M1644" i="10"/>
  <c r="O1644" i="10" s="1"/>
  <c r="K1644" i="10"/>
  <c r="L1644" i="10" s="1"/>
  <c r="N1643" i="10"/>
  <c r="M1643" i="10"/>
  <c r="O1643" i="10" s="1"/>
  <c r="K1643" i="10"/>
  <c r="L1643" i="10" s="1"/>
  <c r="N1642" i="10"/>
  <c r="M1642" i="10"/>
  <c r="O1642" i="10" s="1"/>
  <c r="K1642" i="10"/>
  <c r="L1642" i="10" s="1"/>
  <c r="N1641" i="10"/>
  <c r="M1641" i="10"/>
  <c r="O1641" i="10" s="1"/>
  <c r="K1641" i="10"/>
  <c r="L1641" i="10" s="1"/>
  <c r="N1640" i="10"/>
  <c r="M1640" i="10"/>
  <c r="O1640" i="10" s="1"/>
  <c r="K1640" i="10"/>
  <c r="L1640" i="10" s="1"/>
  <c r="N1639" i="10"/>
  <c r="M1639" i="10"/>
  <c r="O1639" i="10" s="1"/>
  <c r="K1639" i="10"/>
  <c r="L1639" i="10" s="1"/>
  <c r="N1638" i="10"/>
  <c r="M1638" i="10"/>
  <c r="O1638" i="10" s="1"/>
  <c r="K1638" i="10"/>
  <c r="L1638" i="10" s="1"/>
  <c r="N1637" i="10"/>
  <c r="M1637" i="10"/>
  <c r="O1637" i="10" s="1"/>
  <c r="K1637" i="10"/>
  <c r="L1637" i="10" s="1"/>
  <c r="N1636" i="10"/>
  <c r="M1636" i="10"/>
  <c r="O1636" i="10" s="1"/>
  <c r="K1636" i="10"/>
  <c r="L1636" i="10" s="1"/>
  <c r="N1635" i="10"/>
  <c r="M1635" i="10"/>
  <c r="O1635" i="10" s="1"/>
  <c r="K1635" i="10"/>
  <c r="L1635" i="10" s="1"/>
  <c r="N1634" i="10"/>
  <c r="M1634" i="10"/>
  <c r="O1634" i="10" s="1"/>
  <c r="K1634" i="10"/>
  <c r="L1634" i="10" s="1"/>
  <c r="N1633" i="10"/>
  <c r="M1633" i="10"/>
  <c r="O1633" i="10" s="1"/>
  <c r="K1633" i="10"/>
  <c r="L1633" i="10" s="1"/>
  <c r="N1632" i="10"/>
  <c r="M1632" i="10"/>
  <c r="O1632" i="10" s="1"/>
  <c r="K1632" i="10"/>
  <c r="L1632" i="10" s="1"/>
  <c r="N1631" i="10"/>
  <c r="M1631" i="10"/>
  <c r="O1631" i="10" s="1"/>
  <c r="K1631" i="10"/>
  <c r="L1631" i="10" s="1"/>
  <c r="N1630" i="10"/>
  <c r="M1630" i="10"/>
  <c r="O1630" i="10" s="1"/>
  <c r="K1630" i="10"/>
  <c r="L1630" i="10" s="1"/>
  <c r="N1629" i="10"/>
  <c r="M1629" i="10"/>
  <c r="O1629" i="10" s="1"/>
  <c r="K1629" i="10"/>
  <c r="L1629" i="10" s="1"/>
  <c r="N1628" i="10"/>
  <c r="M1628" i="10"/>
  <c r="O1628" i="10" s="1"/>
  <c r="K1628" i="10"/>
  <c r="L1628" i="10" s="1"/>
  <c r="N1627" i="10"/>
  <c r="M1627" i="10"/>
  <c r="O1627" i="10" s="1"/>
  <c r="K1627" i="10"/>
  <c r="L1627" i="10" s="1"/>
  <c r="N1626" i="10"/>
  <c r="M1626" i="10"/>
  <c r="O1626" i="10" s="1"/>
  <c r="K1626" i="10"/>
  <c r="L1626" i="10" s="1"/>
  <c r="N1625" i="10"/>
  <c r="M1625" i="10"/>
  <c r="O1625" i="10" s="1"/>
  <c r="K1625" i="10"/>
  <c r="L1625" i="10" s="1"/>
  <c r="N1624" i="10"/>
  <c r="M1624" i="10"/>
  <c r="K1624" i="10"/>
  <c r="L1624" i="10" s="1"/>
  <c r="N1623" i="10"/>
  <c r="M1623" i="10"/>
  <c r="O1623" i="10" s="1"/>
  <c r="K1623" i="10"/>
  <c r="L1623" i="10" s="1"/>
  <c r="N1622" i="10"/>
  <c r="M1622" i="10"/>
  <c r="O1622" i="10" s="1"/>
  <c r="K1622" i="10"/>
  <c r="L1622" i="10" s="1"/>
  <c r="N1621" i="10"/>
  <c r="M1621" i="10"/>
  <c r="K1621" i="10"/>
  <c r="L1621" i="10" s="1"/>
  <c r="N1620" i="10"/>
  <c r="M1620" i="10"/>
  <c r="K1620" i="10"/>
  <c r="L1620" i="10" s="1"/>
  <c r="N1619" i="10"/>
  <c r="M1619" i="10"/>
  <c r="K1619" i="10"/>
  <c r="L1619" i="10" s="1"/>
  <c r="N1618" i="10"/>
  <c r="M1618" i="10"/>
  <c r="K1618" i="10"/>
  <c r="L1618" i="10" s="1"/>
  <c r="N1617" i="10"/>
  <c r="M1617" i="10"/>
  <c r="O1617" i="10" s="1"/>
  <c r="K1617" i="10"/>
  <c r="L1617" i="10" s="1"/>
  <c r="N1616" i="10"/>
  <c r="M1616" i="10"/>
  <c r="K1616" i="10"/>
  <c r="L1616" i="10" s="1"/>
  <c r="N1615" i="10"/>
  <c r="M1615" i="10"/>
  <c r="K1615" i="10"/>
  <c r="L1615" i="10" s="1"/>
  <c r="N1614" i="10"/>
  <c r="M1614" i="10"/>
  <c r="O1614" i="10" s="1"/>
  <c r="K1614" i="10"/>
  <c r="L1614" i="10" s="1"/>
  <c r="N1613" i="10"/>
  <c r="M1613" i="10"/>
  <c r="K1613" i="10"/>
  <c r="L1613" i="10" s="1"/>
  <c r="N1612" i="10"/>
  <c r="M1612" i="10"/>
  <c r="O1612" i="10" s="1"/>
  <c r="K1612" i="10"/>
  <c r="L1612" i="10" s="1"/>
  <c r="N1611" i="10"/>
  <c r="M1611" i="10"/>
  <c r="O1611" i="10" s="1"/>
  <c r="K1611" i="10"/>
  <c r="L1611" i="10" s="1"/>
  <c r="N1610" i="10"/>
  <c r="M1610" i="10"/>
  <c r="K1610" i="10"/>
  <c r="L1610" i="10" s="1"/>
  <c r="N1609" i="10"/>
  <c r="M1609" i="10"/>
  <c r="O1609" i="10" s="1"/>
  <c r="K1609" i="10"/>
  <c r="L1609" i="10" s="1"/>
  <c r="N1608" i="10"/>
  <c r="M1608" i="10"/>
  <c r="K1608" i="10"/>
  <c r="L1608" i="10" s="1"/>
  <c r="N1607" i="10"/>
  <c r="M1607" i="10"/>
  <c r="K1607" i="10"/>
  <c r="L1607" i="10" s="1"/>
  <c r="N1606" i="10"/>
  <c r="M1606" i="10"/>
  <c r="O1606" i="10" s="1"/>
  <c r="K1606" i="10"/>
  <c r="L1606" i="10" s="1"/>
  <c r="N1605" i="10"/>
  <c r="M1605" i="10"/>
  <c r="K1605" i="10"/>
  <c r="L1605" i="10" s="1"/>
  <c r="N1604" i="10"/>
  <c r="M1604" i="10"/>
  <c r="K1604" i="10"/>
  <c r="L1604" i="10" s="1"/>
  <c r="N1603" i="10"/>
  <c r="M1603" i="10"/>
  <c r="O1603" i="10" s="1"/>
  <c r="K1603" i="10"/>
  <c r="L1603" i="10" s="1"/>
  <c r="N1602" i="10"/>
  <c r="M1602" i="10"/>
  <c r="K1602" i="10"/>
  <c r="L1602" i="10" s="1"/>
  <c r="N1601" i="10"/>
  <c r="M1601" i="10"/>
  <c r="K1601" i="10"/>
  <c r="L1601" i="10" s="1"/>
  <c r="N1600" i="10"/>
  <c r="M1600" i="10"/>
  <c r="O1600" i="10" s="1"/>
  <c r="K1600" i="10"/>
  <c r="L1600" i="10" s="1"/>
  <c r="N1599" i="10"/>
  <c r="M1599" i="10"/>
  <c r="K1599" i="10"/>
  <c r="L1599" i="10" s="1"/>
  <c r="N1598" i="10"/>
  <c r="M1598" i="10"/>
  <c r="K1598" i="10"/>
  <c r="L1598" i="10" s="1"/>
  <c r="N1597" i="10"/>
  <c r="M1597" i="10"/>
  <c r="K1597" i="10"/>
  <c r="L1597" i="10" s="1"/>
  <c r="N1596" i="10"/>
  <c r="M1596" i="10"/>
  <c r="O1596" i="10" s="1"/>
  <c r="K1596" i="10"/>
  <c r="L1596" i="10" s="1"/>
  <c r="N1595" i="10"/>
  <c r="M1595" i="10"/>
  <c r="K1595" i="10"/>
  <c r="L1595" i="10" s="1"/>
  <c r="N1594" i="10"/>
  <c r="M1594" i="10"/>
  <c r="K1594" i="10"/>
  <c r="L1594" i="10" s="1"/>
  <c r="N1593" i="10"/>
  <c r="M1593" i="10"/>
  <c r="K1593" i="10"/>
  <c r="L1593" i="10" s="1"/>
  <c r="N1592" i="10"/>
  <c r="M1592" i="10"/>
  <c r="O1592" i="10" s="1"/>
  <c r="K1592" i="10"/>
  <c r="L1592" i="10" s="1"/>
  <c r="N1591" i="10"/>
  <c r="M1591" i="10"/>
  <c r="K1591" i="10"/>
  <c r="L1591" i="10" s="1"/>
  <c r="N1590" i="10"/>
  <c r="M1590" i="10"/>
  <c r="K1590" i="10"/>
  <c r="L1590" i="10" s="1"/>
  <c r="N1589" i="10"/>
  <c r="M1589" i="10"/>
  <c r="O1589" i="10" s="1"/>
  <c r="K1589" i="10"/>
  <c r="L1589" i="10" s="1"/>
  <c r="N1588" i="10"/>
  <c r="M1588" i="10"/>
  <c r="O1588" i="10" s="1"/>
  <c r="K1588" i="10"/>
  <c r="L1588" i="10" s="1"/>
  <c r="N1587" i="10"/>
  <c r="M1587" i="10"/>
  <c r="O1587" i="10" s="1"/>
  <c r="K1587" i="10"/>
  <c r="L1587" i="10" s="1"/>
  <c r="N1586" i="10"/>
  <c r="M1586" i="10"/>
  <c r="K1586" i="10"/>
  <c r="L1586" i="10" s="1"/>
  <c r="N1585" i="10"/>
  <c r="M1585" i="10"/>
  <c r="K1585" i="10"/>
  <c r="L1585" i="10" s="1"/>
  <c r="N1584" i="10"/>
  <c r="M1584" i="10"/>
  <c r="K1584" i="10"/>
  <c r="L1584" i="10" s="1"/>
  <c r="N1583" i="10"/>
  <c r="M1583" i="10"/>
  <c r="K1583" i="10"/>
  <c r="L1583" i="10" s="1"/>
  <c r="N1582" i="10"/>
  <c r="M1582" i="10"/>
  <c r="O1582" i="10" s="1"/>
  <c r="K1582" i="10"/>
  <c r="L1582" i="10" s="1"/>
  <c r="N1581" i="10"/>
  <c r="M1581" i="10"/>
  <c r="O1581" i="10" s="1"/>
  <c r="K1581" i="10"/>
  <c r="L1581" i="10" s="1"/>
  <c r="N1580" i="10"/>
  <c r="M1580" i="10"/>
  <c r="K1580" i="10"/>
  <c r="L1580" i="10" s="1"/>
  <c r="N1579" i="10"/>
  <c r="M1579" i="10"/>
  <c r="K1579" i="10"/>
  <c r="L1579" i="10" s="1"/>
  <c r="N1578" i="10"/>
  <c r="M1578" i="10"/>
  <c r="K1578" i="10"/>
  <c r="L1578" i="10" s="1"/>
  <c r="N1577" i="10"/>
  <c r="M1577" i="10"/>
  <c r="K1577" i="10"/>
  <c r="L1577" i="10" s="1"/>
  <c r="N1576" i="10"/>
  <c r="M1576" i="10"/>
  <c r="O1576" i="10" s="1"/>
  <c r="K1576" i="10"/>
  <c r="L1576" i="10" s="1"/>
  <c r="N1575" i="10"/>
  <c r="M1575" i="10"/>
  <c r="O1575" i="10" s="1"/>
  <c r="K1575" i="10"/>
  <c r="L1575" i="10" s="1"/>
  <c r="N1574" i="10"/>
  <c r="M1574" i="10"/>
  <c r="K1574" i="10"/>
  <c r="L1574" i="10" s="1"/>
  <c r="N1573" i="10"/>
  <c r="M1573" i="10"/>
  <c r="O1573" i="10" s="1"/>
  <c r="K1573" i="10"/>
  <c r="L1573" i="10" s="1"/>
  <c r="N1572" i="10"/>
  <c r="M1572" i="10"/>
  <c r="O1572" i="10" s="1"/>
  <c r="K1572" i="10"/>
  <c r="L1572" i="10" s="1"/>
  <c r="N1571" i="10"/>
  <c r="M1571" i="10"/>
  <c r="O1571" i="10" s="1"/>
  <c r="K1571" i="10"/>
  <c r="L1571" i="10" s="1"/>
  <c r="N1570" i="10"/>
  <c r="M1570" i="10"/>
  <c r="K1570" i="10"/>
  <c r="L1570" i="10" s="1"/>
  <c r="N1569" i="10"/>
  <c r="M1569" i="10"/>
  <c r="K1569" i="10"/>
  <c r="L1569" i="10" s="1"/>
  <c r="N1568" i="10"/>
  <c r="M1568" i="10"/>
  <c r="K1568" i="10"/>
  <c r="L1568" i="10" s="1"/>
  <c r="N1567" i="10"/>
  <c r="M1567" i="10"/>
  <c r="O1567" i="10" s="1"/>
  <c r="K1567" i="10"/>
  <c r="L1567" i="10" s="1"/>
  <c r="N1566" i="10"/>
  <c r="M1566" i="10"/>
  <c r="K1566" i="10"/>
  <c r="L1566" i="10" s="1"/>
  <c r="N1565" i="10"/>
  <c r="M1565" i="10"/>
  <c r="K1565" i="10"/>
  <c r="L1565" i="10" s="1"/>
  <c r="N1564" i="10"/>
  <c r="M1564" i="10"/>
  <c r="O1564" i="10" s="1"/>
  <c r="K1564" i="10"/>
  <c r="L1564" i="10" s="1"/>
  <c r="N1563" i="10"/>
  <c r="M1563" i="10"/>
  <c r="K1563" i="10"/>
  <c r="L1563" i="10" s="1"/>
  <c r="N1562" i="10"/>
  <c r="M1562" i="10"/>
  <c r="O1562" i="10" s="1"/>
  <c r="K1562" i="10"/>
  <c r="L1562" i="10" s="1"/>
  <c r="N1561" i="10"/>
  <c r="M1561" i="10"/>
  <c r="O1561" i="10" s="1"/>
  <c r="K1561" i="10"/>
  <c r="L1561" i="10" s="1"/>
  <c r="N1560" i="10"/>
  <c r="M1560" i="10"/>
  <c r="K1560" i="10"/>
  <c r="L1560" i="10" s="1"/>
  <c r="N1559" i="10"/>
  <c r="M1559" i="10"/>
  <c r="K1559" i="10"/>
  <c r="L1559" i="10" s="1"/>
  <c r="N1558" i="10"/>
  <c r="M1558" i="10"/>
  <c r="K1558" i="10"/>
  <c r="L1558" i="10" s="1"/>
  <c r="N1557" i="10"/>
  <c r="M1557" i="10"/>
  <c r="K1557" i="10"/>
  <c r="L1557" i="10" s="1"/>
  <c r="N1556" i="10"/>
  <c r="M1556" i="10"/>
  <c r="O1556" i="10" s="1"/>
  <c r="K1556" i="10"/>
  <c r="L1556" i="10" s="1"/>
  <c r="N1555" i="10"/>
  <c r="M1555" i="10"/>
  <c r="K1555" i="10"/>
  <c r="L1555" i="10" s="1"/>
  <c r="N1554" i="10"/>
  <c r="M1554" i="10"/>
  <c r="K1554" i="10"/>
  <c r="L1554" i="10" s="1"/>
  <c r="N1553" i="10"/>
  <c r="M1553" i="10"/>
  <c r="K1553" i="10"/>
  <c r="L1553" i="10" s="1"/>
  <c r="N1552" i="10"/>
  <c r="M1552" i="10"/>
  <c r="K1552" i="10"/>
  <c r="L1552" i="10" s="1"/>
  <c r="N1551" i="10"/>
  <c r="M1551" i="10"/>
  <c r="O1551" i="10" s="1"/>
  <c r="K1551" i="10"/>
  <c r="L1551" i="10" s="1"/>
  <c r="N1550" i="10"/>
  <c r="M1550" i="10"/>
  <c r="K1550" i="10"/>
  <c r="L1550" i="10" s="1"/>
  <c r="N1549" i="10"/>
  <c r="M1549" i="10"/>
  <c r="K1549" i="10"/>
  <c r="L1549" i="10" s="1"/>
  <c r="N1548" i="10"/>
  <c r="M1548" i="10"/>
  <c r="O1548" i="10" s="1"/>
  <c r="K1548" i="10"/>
  <c r="L1548" i="10" s="1"/>
  <c r="N1547" i="10"/>
  <c r="M1547" i="10"/>
  <c r="K1547" i="10"/>
  <c r="L1547" i="10" s="1"/>
  <c r="N1546" i="10"/>
  <c r="M1546" i="10"/>
  <c r="O1546" i="10" s="1"/>
  <c r="K1546" i="10"/>
  <c r="L1546" i="10" s="1"/>
  <c r="N1545" i="10"/>
  <c r="M1545" i="10"/>
  <c r="O1545" i="10" s="1"/>
  <c r="K1545" i="10"/>
  <c r="L1545" i="10" s="1"/>
  <c r="N1544" i="10"/>
  <c r="M1544" i="10"/>
  <c r="O1544" i="10" s="1"/>
  <c r="K1544" i="10"/>
  <c r="L1544" i="10" s="1"/>
  <c r="N1543" i="10"/>
  <c r="M1543" i="10"/>
  <c r="O1543" i="10" s="1"/>
  <c r="K1543" i="10"/>
  <c r="L1543" i="10" s="1"/>
  <c r="N1542" i="10"/>
  <c r="M1542" i="10"/>
  <c r="O1542" i="10" s="1"/>
  <c r="K1542" i="10"/>
  <c r="L1542" i="10" s="1"/>
  <c r="N1541" i="10"/>
  <c r="M1541" i="10"/>
  <c r="O1541" i="10" s="1"/>
  <c r="K1541" i="10"/>
  <c r="L1541" i="10" s="1"/>
  <c r="N1540" i="10"/>
  <c r="M1540" i="10"/>
  <c r="O1540" i="10" s="1"/>
  <c r="K1540" i="10"/>
  <c r="L1540" i="10" s="1"/>
  <c r="N1539" i="10"/>
  <c r="M1539" i="10"/>
  <c r="O1539" i="10" s="1"/>
  <c r="K1539" i="10"/>
  <c r="L1539" i="10" s="1"/>
  <c r="N1538" i="10"/>
  <c r="M1538" i="10"/>
  <c r="O1538" i="10" s="1"/>
  <c r="K1538" i="10"/>
  <c r="L1538" i="10" s="1"/>
  <c r="N1537" i="10"/>
  <c r="M1537" i="10"/>
  <c r="O1537" i="10" s="1"/>
  <c r="K1537" i="10"/>
  <c r="L1537" i="10" s="1"/>
  <c r="N1536" i="10"/>
  <c r="M1536" i="10"/>
  <c r="O1536" i="10" s="1"/>
  <c r="K1536" i="10"/>
  <c r="L1536" i="10" s="1"/>
  <c r="N1535" i="10"/>
  <c r="M1535" i="10"/>
  <c r="O1535" i="10" s="1"/>
  <c r="K1535" i="10"/>
  <c r="L1535" i="10" s="1"/>
  <c r="N1534" i="10"/>
  <c r="M1534" i="10"/>
  <c r="O1534" i="10" s="1"/>
  <c r="K1534" i="10"/>
  <c r="L1534" i="10" s="1"/>
  <c r="N1533" i="10"/>
  <c r="M1533" i="10"/>
  <c r="O1533" i="10" s="1"/>
  <c r="K1533" i="10"/>
  <c r="L1533" i="10" s="1"/>
  <c r="N1532" i="10"/>
  <c r="M1532" i="10"/>
  <c r="O1532" i="10" s="1"/>
  <c r="K1532" i="10"/>
  <c r="L1532" i="10" s="1"/>
  <c r="N1531" i="10"/>
  <c r="M1531" i="10"/>
  <c r="O1531" i="10" s="1"/>
  <c r="K1531" i="10"/>
  <c r="L1531" i="10" s="1"/>
  <c r="N1530" i="10"/>
  <c r="M1530" i="10"/>
  <c r="O1530" i="10" s="1"/>
  <c r="K1530" i="10"/>
  <c r="L1530" i="10" s="1"/>
  <c r="N1529" i="10"/>
  <c r="M1529" i="10"/>
  <c r="O1529" i="10" s="1"/>
  <c r="K1529" i="10"/>
  <c r="L1529" i="10" s="1"/>
  <c r="N1528" i="10"/>
  <c r="M1528" i="10"/>
  <c r="O1528" i="10" s="1"/>
  <c r="K1528" i="10"/>
  <c r="L1528" i="10" s="1"/>
  <c r="N1527" i="10"/>
  <c r="M1527" i="10"/>
  <c r="O1527" i="10" s="1"/>
  <c r="K1527" i="10"/>
  <c r="L1527" i="10" s="1"/>
  <c r="N1526" i="10"/>
  <c r="M1526" i="10"/>
  <c r="O1526" i="10" s="1"/>
  <c r="K1526" i="10"/>
  <c r="L1526" i="10" s="1"/>
  <c r="N1525" i="10"/>
  <c r="M1525" i="10"/>
  <c r="O1525" i="10" s="1"/>
  <c r="K1525" i="10"/>
  <c r="L1525" i="10" s="1"/>
  <c r="N1524" i="10"/>
  <c r="M1524" i="10"/>
  <c r="O1524" i="10" s="1"/>
  <c r="K1524" i="10"/>
  <c r="L1524" i="10" s="1"/>
  <c r="N1523" i="10"/>
  <c r="M1523" i="10"/>
  <c r="O1523" i="10" s="1"/>
  <c r="K1523" i="10"/>
  <c r="L1523" i="10" s="1"/>
  <c r="N1522" i="10"/>
  <c r="M1522" i="10"/>
  <c r="O1522" i="10" s="1"/>
  <c r="K1522" i="10"/>
  <c r="L1522" i="10" s="1"/>
  <c r="N1521" i="10"/>
  <c r="M1521" i="10"/>
  <c r="O1521" i="10" s="1"/>
  <c r="K1521" i="10"/>
  <c r="L1521" i="10" s="1"/>
  <c r="N1520" i="10"/>
  <c r="M1520" i="10"/>
  <c r="O1520" i="10" s="1"/>
  <c r="K1520" i="10"/>
  <c r="L1520" i="10" s="1"/>
  <c r="N1519" i="10"/>
  <c r="M1519" i="10"/>
  <c r="O1519" i="10" s="1"/>
  <c r="K1519" i="10"/>
  <c r="L1519" i="10" s="1"/>
  <c r="N1518" i="10"/>
  <c r="M1518" i="10"/>
  <c r="O1518" i="10" s="1"/>
  <c r="K1518" i="10"/>
  <c r="L1518" i="10" s="1"/>
  <c r="N1517" i="10"/>
  <c r="M1517" i="10"/>
  <c r="O1517" i="10" s="1"/>
  <c r="K1517" i="10"/>
  <c r="L1517" i="10" s="1"/>
  <c r="N1516" i="10"/>
  <c r="M1516" i="10"/>
  <c r="O1516" i="10" s="1"/>
  <c r="K1516" i="10"/>
  <c r="L1516" i="10" s="1"/>
  <c r="N1515" i="10"/>
  <c r="M1515" i="10"/>
  <c r="O1515" i="10" s="1"/>
  <c r="K1515" i="10"/>
  <c r="L1515" i="10" s="1"/>
  <c r="N1514" i="10"/>
  <c r="M1514" i="10"/>
  <c r="O1514" i="10" s="1"/>
  <c r="K1514" i="10"/>
  <c r="L1514" i="10" s="1"/>
  <c r="N1513" i="10"/>
  <c r="M1513" i="10"/>
  <c r="O1513" i="10" s="1"/>
  <c r="K1513" i="10"/>
  <c r="L1513" i="10" s="1"/>
  <c r="N1512" i="10"/>
  <c r="M1512" i="10"/>
  <c r="O1512" i="10" s="1"/>
  <c r="K1512" i="10"/>
  <c r="L1512" i="10" s="1"/>
  <c r="N1511" i="10"/>
  <c r="M1511" i="10"/>
  <c r="O1511" i="10" s="1"/>
  <c r="K1511" i="10"/>
  <c r="L1511" i="10" s="1"/>
  <c r="N1510" i="10"/>
  <c r="M1510" i="10"/>
  <c r="O1510" i="10" s="1"/>
  <c r="K1510" i="10"/>
  <c r="L1510" i="10" s="1"/>
  <c r="N1509" i="10"/>
  <c r="M1509" i="10"/>
  <c r="O1509" i="10" s="1"/>
  <c r="K1509" i="10"/>
  <c r="L1509" i="10" s="1"/>
  <c r="N1508" i="10"/>
  <c r="M1508" i="10"/>
  <c r="O1508" i="10" s="1"/>
  <c r="K1508" i="10"/>
  <c r="L1508" i="10" s="1"/>
  <c r="N1507" i="10"/>
  <c r="M1507" i="10"/>
  <c r="O1507" i="10" s="1"/>
  <c r="K1507" i="10"/>
  <c r="L1507" i="10" s="1"/>
  <c r="N1506" i="10"/>
  <c r="M1506" i="10"/>
  <c r="O1506" i="10" s="1"/>
  <c r="K1506" i="10"/>
  <c r="L1506" i="10" s="1"/>
  <c r="N1505" i="10"/>
  <c r="M1505" i="10"/>
  <c r="O1505" i="10" s="1"/>
  <c r="K1505" i="10"/>
  <c r="L1505" i="10" s="1"/>
  <c r="N1504" i="10"/>
  <c r="M1504" i="10"/>
  <c r="O1504" i="10" s="1"/>
  <c r="K1504" i="10"/>
  <c r="L1504" i="10" s="1"/>
  <c r="N1503" i="10"/>
  <c r="M1503" i="10"/>
  <c r="O1503" i="10" s="1"/>
  <c r="K1503" i="10"/>
  <c r="L1503" i="10" s="1"/>
  <c r="N1502" i="10"/>
  <c r="M1502" i="10"/>
  <c r="O1502" i="10" s="1"/>
  <c r="K1502" i="10"/>
  <c r="L1502" i="10" s="1"/>
  <c r="N1501" i="10"/>
  <c r="M1501" i="10"/>
  <c r="O1501" i="10" s="1"/>
  <c r="K1501" i="10"/>
  <c r="L1501" i="10" s="1"/>
  <c r="N1500" i="10"/>
  <c r="M1500" i="10"/>
  <c r="O1500" i="10" s="1"/>
  <c r="K1500" i="10"/>
  <c r="L1500" i="10" s="1"/>
  <c r="N1499" i="10"/>
  <c r="M1499" i="10"/>
  <c r="O1499" i="10" s="1"/>
  <c r="K1499" i="10"/>
  <c r="L1499" i="10" s="1"/>
  <c r="N1498" i="10"/>
  <c r="M1498" i="10"/>
  <c r="O1498" i="10" s="1"/>
  <c r="K1498" i="10"/>
  <c r="L1498" i="10" s="1"/>
  <c r="N1497" i="10"/>
  <c r="M1497" i="10"/>
  <c r="O1497" i="10" s="1"/>
  <c r="K1497" i="10"/>
  <c r="L1497" i="10" s="1"/>
  <c r="N1496" i="10"/>
  <c r="M1496" i="10"/>
  <c r="O1496" i="10" s="1"/>
  <c r="K1496" i="10"/>
  <c r="L1496" i="10" s="1"/>
  <c r="N1495" i="10"/>
  <c r="M1495" i="10"/>
  <c r="O1495" i="10" s="1"/>
  <c r="K1495" i="10"/>
  <c r="L1495" i="10" s="1"/>
  <c r="N1494" i="10"/>
  <c r="M1494" i="10"/>
  <c r="O1494" i="10" s="1"/>
  <c r="K1494" i="10"/>
  <c r="L1494" i="10" s="1"/>
  <c r="N1493" i="10"/>
  <c r="M1493" i="10"/>
  <c r="O1493" i="10" s="1"/>
  <c r="K1493" i="10"/>
  <c r="L1493" i="10" s="1"/>
  <c r="N1492" i="10"/>
  <c r="M1492" i="10"/>
  <c r="O1492" i="10" s="1"/>
  <c r="K1492" i="10"/>
  <c r="L1492" i="10" s="1"/>
  <c r="N1491" i="10"/>
  <c r="M1491" i="10"/>
  <c r="O1491" i="10" s="1"/>
  <c r="K1491" i="10"/>
  <c r="L1491" i="10" s="1"/>
  <c r="N1490" i="10"/>
  <c r="M1490" i="10"/>
  <c r="O1490" i="10" s="1"/>
  <c r="K1490" i="10"/>
  <c r="L1490" i="10" s="1"/>
  <c r="N1489" i="10"/>
  <c r="M1489" i="10"/>
  <c r="O1489" i="10" s="1"/>
  <c r="K1489" i="10"/>
  <c r="L1489" i="10" s="1"/>
  <c r="N1488" i="10"/>
  <c r="M1488" i="10"/>
  <c r="O1488" i="10" s="1"/>
  <c r="K1488" i="10"/>
  <c r="L1488" i="10" s="1"/>
  <c r="N1487" i="10"/>
  <c r="M1487" i="10"/>
  <c r="O1487" i="10" s="1"/>
  <c r="K1487" i="10"/>
  <c r="L1487" i="10" s="1"/>
  <c r="N1486" i="10"/>
  <c r="M1486" i="10"/>
  <c r="O1486" i="10" s="1"/>
  <c r="K1486" i="10"/>
  <c r="L1486" i="10" s="1"/>
  <c r="N1485" i="10"/>
  <c r="M1485" i="10"/>
  <c r="O1485" i="10" s="1"/>
  <c r="K1485" i="10"/>
  <c r="L1485" i="10" s="1"/>
  <c r="N1484" i="10"/>
  <c r="M1484" i="10"/>
  <c r="O1484" i="10" s="1"/>
  <c r="K1484" i="10"/>
  <c r="L1484" i="10" s="1"/>
  <c r="N1483" i="10"/>
  <c r="M1483" i="10"/>
  <c r="O1483" i="10" s="1"/>
  <c r="K1483" i="10"/>
  <c r="L1483" i="10" s="1"/>
  <c r="N1482" i="10"/>
  <c r="M1482" i="10"/>
  <c r="O1482" i="10" s="1"/>
  <c r="K1482" i="10"/>
  <c r="L1482" i="10" s="1"/>
  <c r="N1481" i="10"/>
  <c r="M1481" i="10"/>
  <c r="O1481" i="10" s="1"/>
  <c r="K1481" i="10"/>
  <c r="L1481" i="10" s="1"/>
  <c r="N1480" i="10"/>
  <c r="M1480" i="10"/>
  <c r="O1480" i="10" s="1"/>
  <c r="K1480" i="10"/>
  <c r="L1480" i="10" s="1"/>
  <c r="N1479" i="10"/>
  <c r="M1479" i="10"/>
  <c r="O1479" i="10" s="1"/>
  <c r="K1479" i="10"/>
  <c r="L1479" i="10" s="1"/>
  <c r="N1478" i="10"/>
  <c r="M1478" i="10"/>
  <c r="O1478" i="10" s="1"/>
  <c r="K1478" i="10"/>
  <c r="L1478" i="10" s="1"/>
  <c r="N1477" i="10"/>
  <c r="M1477" i="10"/>
  <c r="O1477" i="10" s="1"/>
  <c r="K1477" i="10"/>
  <c r="L1477" i="10" s="1"/>
  <c r="N1476" i="10"/>
  <c r="M1476" i="10"/>
  <c r="O1476" i="10" s="1"/>
  <c r="K1476" i="10"/>
  <c r="L1476" i="10" s="1"/>
  <c r="N1475" i="10"/>
  <c r="M1475" i="10"/>
  <c r="O1475" i="10" s="1"/>
  <c r="K1475" i="10"/>
  <c r="L1475" i="10" s="1"/>
  <c r="N1474" i="10"/>
  <c r="M1474" i="10"/>
  <c r="O1474" i="10" s="1"/>
  <c r="K1474" i="10"/>
  <c r="L1474" i="10" s="1"/>
  <c r="N1473" i="10"/>
  <c r="M1473" i="10"/>
  <c r="O1473" i="10" s="1"/>
  <c r="K1473" i="10"/>
  <c r="L1473" i="10" s="1"/>
  <c r="N1472" i="10"/>
  <c r="M1472" i="10"/>
  <c r="O1472" i="10" s="1"/>
  <c r="K1472" i="10"/>
  <c r="L1472" i="10" s="1"/>
  <c r="N1471" i="10"/>
  <c r="M1471" i="10"/>
  <c r="O1471" i="10" s="1"/>
  <c r="K1471" i="10"/>
  <c r="L1471" i="10" s="1"/>
  <c r="N1470" i="10"/>
  <c r="M1470" i="10"/>
  <c r="O1470" i="10" s="1"/>
  <c r="K1470" i="10"/>
  <c r="L1470" i="10" s="1"/>
  <c r="N1469" i="10"/>
  <c r="M1469" i="10"/>
  <c r="O1469" i="10" s="1"/>
  <c r="K1469" i="10"/>
  <c r="L1469" i="10" s="1"/>
  <c r="N1468" i="10"/>
  <c r="M1468" i="10"/>
  <c r="O1468" i="10" s="1"/>
  <c r="K1468" i="10"/>
  <c r="L1468" i="10" s="1"/>
  <c r="N1467" i="10"/>
  <c r="M1467" i="10"/>
  <c r="O1467" i="10" s="1"/>
  <c r="K1467" i="10"/>
  <c r="L1467" i="10" s="1"/>
  <c r="N1466" i="10"/>
  <c r="M1466" i="10"/>
  <c r="O1466" i="10" s="1"/>
  <c r="K1466" i="10"/>
  <c r="L1466" i="10" s="1"/>
  <c r="N1465" i="10"/>
  <c r="M1465" i="10"/>
  <c r="O1465" i="10" s="1"/>
  <c r="K1465" i="10"/>
  <c r="L1465" i="10" s="1"/>
  <c r="N1464" i="10"/>
  <c r="M1464" i="10"/>
  <c r="O1464" i="10" s="1"/>
  <c r="K1464" i="10"/>
  <c r="L1464" i="10" s="1"/>
  <c r="N1463" i="10"/>
  <c r="M1463" i="10"/>
  <c r="O1463" i="10" s="1"/>
  <c r="K1463" i="10"/>
  <c r="L1463" i="10" s="1"/>
  <c r="N1462" i="10"/>
  <c r="M1462" i="10"/>
  <c r="O1462" i="10" s="1"/>
  <c r="K1462" i="10"/>
  <c r="L1462" i="10" s="1"/>
  <c r="N1461" i="10"/>
  <c r="M1461" i="10"/>
  <c r="O1461" i="10" s="1"/>
  <c r="K1461" i="10"/>
  <c r="L1461" i="10" s="1"/>
  <c r="N1460" i="10"/>
  <c r="M1460" i="10"/>
  <c r="O1460" i="10" s="1"/>
  <c r="K1460" i="10"/>
  <c r="L1460" i="10" s="1"/>
  <c r="N1459" i="10"/>
  <c r="M1459" i="10"/>
  <c r="O1459" i="10" s="1"/>
  <c r="K1459" i="10"/>
  <c r="L1459" i="10" s="1"/>
  <c r="N1458" i="10"/>
  <c r="M1458" i="10"/>
  <c r="O1458" i="10" s="1"/>
  <c r="K1458" i="10"/>
  <c r="L1458" i="10" s="1"/>
  <c r="N1457" i="10"/>
  <c r="M1457" i="10"/>
  <c r="O1457" i="10" s="1"/>
  <c r="K1457" i="10"/>
  <c r="L1457" i="10" s="1"/>
  <c r="N1456" i="10"/>
  <c r="M1456" i="10"/>
  <c r="O1456" i="10" s="1"/>
  <c r="K1456" i="10"/>
  <c r="L1456" i="10" s="1"/>
  <c r="N1455" i="10"/>
  <c r="M1455" i="10"/>
  <c r="O1455" i="10" s="1"/>
  <c r="K1455" i="10"/>
  <c r="L1455" i="10" s="1"/>
  <c r="N1454" i="10"/>
  <c r="M1454" i="10"/>
  <c r="O1454" i="10" s="1"/>
  <c r="K1454" i="10"/>
  <c r="L1454" i="10" s="1"/>
  <c r="N1453" i="10"/>
  <c r="M1453" i="10"/>
  <c r="O1453" i="10" s="1"/>
  <c r="K1453" i="10"/>
  <c r="L1453" i="10" s="1"/>
  <c r="N1452" i="10"/>
  <c r="M1452" i="10"/>
  <c r="O1452" i="10" s="1"/>
  <c r="K1452" i="10"/>
  <c r="L1452" i="10" s="1"/>
  <c r="N1451" i="10"/>
  <c r="M1451" i="10"/>
  <c r="O1451" i="10" s="1"/>
  <c r="K1451" i="10"/>
  <c r="L1451" i="10" s="1"/>
  <c r="N1450" i="10"/>
  <c r="M1450" i="10"/>
  <c r="O1450" i="10" s="1"/>
  <c r="K1450" i="10"/>
  <c r="L1450" i="10" s="1"/>
  <c r="N1449" i="10"/>
  <c r="M1449" i="10"/>
  <c r="O1449" i="10" s="1"/>
  <c r="K1449" i="10"/>
  <c r="L1449" i="10" s="1"/>
  <c r="N1448" i="10"/>
  <c r="M1448" i="10"/>
  <c r="O1448" i="10" s="1"/>
  <c r="K1448" i="10"/>
  <c r="L1448" i="10" s="1"/>
  <c r="N1447" i="10"/>
  <c r="M1447" i="10"/>
  <c r="O1447" i="10" s="1"/>
  <c r="K1447" i="10"/>
  <c r="L1447" i="10" s="1"/>
  <c r="N1446" i="10"/>
  <c r="M1446" i="10"/>
  <c r="O1446" i="10" s="1"/>
  <c r="K1446" i="10"/>
  <c r="L1446" i="10" s="1"/>
  <c r="N1445" i="10"/>
  <c r="M1445" i="10"/>
  <c r="O1445" i="10" s="1"/>
  <c r="K1445" i="10"/>
  <c r="L1445" i="10" s="1"/>
  <c r="N1444" i="10"/>
  <c r="M1444" i="10"/>
  <c r="O1444" i="10" s="1"/>
  <c r="K1444" i="10"/>
  <c r="L1444" i="10" s="1"/>
  <c r="N1443" i="10"/>
  <c r="M1443" i="10"/>
  <c r="O1443" i="10" s="1"/>
  <c r="K1443" i="10"/>
  <c r="L1443" i="10" s="1"/>
  <c r="N1442" i="10"/>
  <c r="M1442" i="10"/>
  <c r="O1442" i="10" s="1"/>
  <c r="K1442" i="10"/>
  <c r="L1442" i="10" s="1"/>
  <c r="N1441" i="10"/>
  <c r="M1441" i="10"/>
  <c r="O1441" i="10" s="1"/>
  <c r="K1441" i="10"/>
  <c r="L1441" i="10" s="1"/>
  <c r="N1440" i="10"/>
  <c r="M1440" i="10"/>
  <c r="O1440" i="10" s="1"/>
  <c r="K1440" i="10"/>
  <c r="L1440" i="10" s="1"/>
  <c r="N1439" i="10"/>
  <c r="M1439" i="10"/>
  <c r="O1439" i="10" s="1"/>
  <c r="K1439" i="10"/>
  <c r="L1439" i="10" s="1"/>
  <c r="N1438" i="10"/>
  <c r="M1438" i="10"/>
  <c r="O1438" i="10" s="1"/>
  <c r="K1438" i="10"/>
  <c r="L1438" i="10" s="1"/>
  <c r="N1437" i="10"/>
  <c r="M1437" i="10"/>
  <c r="O1437" i="10" s="1"/>
  <c r="K1437" i="10"/>
  <c r="L1437" i="10" s="1"/>
  <c r="N1436" i="10"/>
  <c r="M1436" i="10"/>
  <c r="O1436" i="10" s="1"/>
  <c r="K1436" i="10"/>
  <c r="L1436" i="10" s="1"/>
  <c r="N1435" i="10"/>
  <c r="M1435" i="10"/>
  <c r="O1435" i="10" s="1"/>
  <c r="K1435" i="10"/>
  <c r="L1435" i="10" s="1"/>
  <c r="N1434" i="10"/>
  <c r="M1434" i="10"/>
  <c r="O1434" i="10" s="1"/>
  <c r="K1434" i="10"/>
  <c r="L1434" i="10" s="1"/>
  <c r="N1433" i="10"/>
  <c r="M1433" i="10"/>
  <c r="O1433" i="10" s="1"/>
  <c r="K1433" i="10"/>
  <c r="L1433" i="10" s="1"/>
  <c r="N1432" i="10"/>
  <c r="M1432" i="10"/>
  <c r="O1432" i="10" s="1"/>
  <c r="K1432" i="10"/>
  <c r="L1432" i="10" s="1"/>
  <c r="N1431" i="10"/>
  <c r="M1431" i="10"/>
  <c r="O1431" i="10" s="1"/>
  <c r="K1431" i="10"/>
  <c r="L1431" i="10" s="1"/>
  <c r="N1430" i="10"/>
  <c r="M1430" i="10"/>
  <c r="O1430" i="10" s="1"/>
  <c r="K1430" i="10"/>
  <c r="L1430" i="10" s="1"/>
  <c r="N1429" i="10"/>
  <c r="M1429" i="10"/>
  <c r="O1429" i="10" s="1"/>
  <c r="K1429" i="10"/>
  <c r="L1429" i="10" s="1"/>
  <c r="N1428" i="10"/>
  <c r="M1428" i="10"/>
  <c r="O1428" i="10" s="1"/>
  <c r="K1428" i="10"/>
  <c r="L1428" i="10" s="1"/>
  <c r="N1427" i="10"/>
  <c r="M1427" i="10"/>
  <c r="O1427" i="10" s="1"/>
  <c r="K1427" i="10"/>
  <c r="L1427" i="10" s="1"/>
  <c r="N1426" i="10"/>
  <c r="M1426" i="10"/>
  <c r="O1426" i="10" s="1"/>
  <c r="K1426" i="10"/>
  <c r="L1426" i="10" s="1"/>
  <c r="N1425" i="10"/>
  <c r="M1425" i="10"/>
  <c r="O1425" i="10" s="1"/>
  <c r="K1425" i="10"/>
  <c r="L1425" i="10" s="1"/>
  <c r="N1424" i="10"/>
  <c r="M1424" i="10"/>
  <c r="O1424" i="10" s="1"/>
  <c r="K1424" i="10"/>
  <c r="L1424" i="10" s="1"/>
  <c r="N1423" i="10"/>
  <c r="M1423" i="10"/>
  <c r="O1423" i="10" s="1"/>
  <c r="K1423" i="10"/>
  <c r="L1423" i="10" s="1"/>
  <c r="N1422" i="10"/>
  <c r="M1422" i="10"/>
  <c r="O1422" i="10" s="1"/>
  <c r="K1422" i="10"/>
  <c r="L1422" i="10" s="1"/>
  <c r="N1421" i="10"/>
  <c r="M1421" i="10"/>
  <c r="O1421" i="10" s="1"/>
  <c r="K1421" i="10"/>
  <c r="L1421" i="10" s="1"/>
  <c r="N1420" i="10"/>
  <c r="M1420" i="10"/>
  <c r="O1420" i="10" s="1"/>
  <c r="K1420" i="10"/>
  <c r="L1420" i="10" s="1"/>
  <c r="N1419" i="10"/>
  <c r="M1419" i="10"/>
  <c r="O1419" i="10" s="1"/>
  <c r="K1419" i="10"/>
  <c r="L1419" i="10" s="1"/>
  <c r="N1418" i="10"/>
  <c r="M1418" i="10"/>
  <c r="O1418" i="10" s="1"/>
  <c r="K1418" i="10"/>
  <c r="L1418" i="10" s="1"/>
  <c r="N1417" i="10"/>
  <c r="M1417" i="10"/>
  <c r="O1417" i="10" s="1"/>
  <c r="K1417" i="10"/>
  <c r="L1417" i="10" s="1"/>
  <c r="N1416" i="10"/>
  <c r="M1416" i="10"/>
  <c r="O1416" i="10" s="1"/>
  <c r="K1416" i="10"/>
  <c r="L1416" i="10" s="1"/>
  <c r="N1415" i="10"/>
  <c r="M1415" i="10"/>
  <c r="O1415" i="10" s="1"/>
  <c r="K1415" i="10"/>
  <c r="L1415" i="10" s="1"/>
  <c r="N1414" i="10"/>
  <c r="M1414" i="10"/>
  <c r="O1414" i="10" s="1"/>
  <c r="K1414" i="10"/>
  <c r="L1414" i="10" s="1"/>
  <c r="N1413" i="10"/>
  <c r="M1413" i="10"/>
  <c r="O1413" i="10" s="1"/>
  <c r="K1413" i="10"/>
  <c r="L1413" i="10" s="1"/>
  <c r="N1412" i="10"/>
  <c r="M1412" i="10"/>
  <c r="O1412" i="10" s="1"/>
  <c r="K1412" i="10"/>
  <c r="L1412" i="10" s="1"/>
  <c r="N1411" i="10"/>
  <c r="M1411" i="10"/>
  <c r="O1411" i="10" s="1"/>
  <c r="K1411" i="10"/>
  <c r="L1411" i="10" s="1"/>
  <c r="N1410" i="10"/>
  <c r="M1410" i="10"/>
  <c r="O1410" i="10" s="1"/>
  <c r="K1410" i="10"/>
  <c r="L1410" i="10" s="1"/>
  <c r="N1409" i="10"/>
  <c r="M1409" i="10"/>
  <c r="O1409" i="10" s="1"/>
  <c r="K1409" i="10"/>
  <c r="L1409" i="10" s="1"/>
  <c r="N1408" i="10"/>
  <c r="M1408" i="10"/>
  <c r="O1408" i="10" s="1"/>
  <c r="K1408" i="10"/>
  <c r="L1408" i="10" s="1"/>
  <c r="N1407" i="10"/>
  <c r="M1407" i="10"/>
  <c r="O1407" i="10" s="1"/>
  <c r="K1407" i="10"/>
  <c r="L1407" i="10" s="1"/>
  <c r="N1406" i="10"/>
  <c r="M1406" i="10"/>
  <c r="O1406" i="10" s="1"/>
  <c r="K1406" i="10"/>
  <c r="L1406" i="10" s="1"/>
  <c r="N1405" i="10"/>
  <c r="M1405" i="10"/>
  <c r="O1405" i="10" s="1"/>
  <c r="K1405" i="10"/>
  <c r="L1405" i="10" s="1"/>
  <c r="N1404" i="10"/>
  <c r="M1404" i="10"/>
  <c r="O1404" i="10" s="1"/>
  <c r="K1404" i="10"/>
  <c r="L1404" i="10" s="1"/>
  <c r="N1403" i="10"/>
  <c r="M1403" i="10"/>
  <c r="O1403" i="10" s="1"/>
  <c r="K1403" i="10"/>
  <c r="L1403" i="10" s="1"/>
  <c r="N1402" i="10"/>
  <c r="M1402" i="10"/>
  <c r="O1402" i="10" s="1"/>
  <c r="K1402" i="10"/>
  <c r="L1402" i="10" s="1"/>
  <c r="N1401" i="10"/>
  <c r="M1401" i="10"/>
  <c r="O1401" i="10" s="1"/>
  <c r="K1401" i="10"/>
  <c r="L1401" i="10" s="1"/>
  <c r="N1400" i="10"/>
  <c r="M1400" i="10"/>
  <c r="O1400" i="10" s="1"/>
  <c r="K1400" i="10"/>
  <c r="L1400" i="10" s="1"/>
  <c r="N1399" i="10"/>
  <c r="M1399" i="10"/>
  <c r="O1399" i="10" s="1"/>
  <c r="K1399" i="10"/>
  <c r="L1399" i="10" s="1"/>
  <c r="N1398" i="10"/>
  <c r="M1398" i="10"/>
  <c r="O1398" i="10" s="1"/>
  <c r="K1398" i="10"/>
  <c r="L1398" i="10" s="1"/>
  <c r="N1397" i="10"/>
  <c r="M1397" i="10"/>
  <c r="O1397" i="10" s="1"/>
  <c r="K1397" i="10"/>
  <c r="L1397" i="10" s="1"/>
  <c r="N1396" i="10"/>
  <c r="M1396" i="10"/>
  <c r="O1396" i="10" s="1"/>
  <c r="K1396" i="10"/>
  <c r="L1396" i="10" s="1"/>
  <c r="N1395" i="10"/>
  <c r="M1395" i="10"/>
  <c r="O1395" i="10" s="1"/>
  <c r="K1395" i="10"/>
  <c r="L1395" i="10" s="1"/>
  <c r="N1394" i="10"/>
  <c r="M1394" i="10"/>
  <c r="O1394" i="10" s="1"/>
  <c r="K1394" i="10"/>
  <c r="L1394" i="10" s="1"/>
  <c r="N1393" i="10"/>
  <c r="M1393" i="10"/>
  <c r="O1393" i="10" s="1"/>
  <c r="K1393" i="10"/>
  <c r="L1393" i="10" s="1"/>
  <c r="N1392" i="10"/>
  <c r="M1392" i="10"/>
  <c r="O1392" i="10" s="1"/>
  <c r="K1392" i="10"/>
  <c r="L1392" i="10" s="1"/>
  <c r="N1391" i="10"/>
  <c r="M1391" i="10"/>
  <c r="O1391" i="10" s="1"/>
  <c r="K1391" i="10"/>
  <c r="L1391" i="10" s="1"/>
  <c r="N1390" i="10"/>
  <c r="M1390" i="10"/>
  <c r="O1390" i="10" s="1"/>
  <c r="K1390" i="10"/>
  <c r="L1390" i="10" s="1"/>
  <c r="N1389" i="10"/>
  <c r="M1389" i="10"/>
  <c r="O1389" i="10" s="1"/>
  <c r="K1389" i="10"/>
  <c r="L1389" i="10" s="1"/>
  <c r="N1388" i="10"/>
  <c r="M1388" i="10"/>
  <c r="O1388" i="10" s="1"/>
  <c r="K1388" i="10"/>
  <c r="L1388" i="10" s="1"/>
  <c r="N1387" i="10"/>
  <c r="M1387" i="10"/>
  <c r="O1387" i="10" s="1"/>
  <c r="K1387" i="10"/>
  <c r="L1387" i="10" s="1"/>
  <c r="N1386" i="10"/>
  <c r="M1386" i="10"/>
  <c r="O1386" i="10" s="1"/>
  <c r="K1386" i="10"/>
  <c r="L1386" i="10" s="1"/>
  <c r="N1385" i="10"/>
  <c r="M1385" i="10"/>
  <c r="O1385" i="10" s="1"/>
  <c r="K1385" i="10"/>
  <c r="L1385" i="10" s="1"/>
  <c r="N1384" i="10"/>
  <c r="M1384" i="10"/>
  <c r="O1384" i="10" s="1"/>
  <c r="K1384" i="10"/>
  <c r="L1384" i="10" s="1"/>
  <c r="N1383" i="10"/>
  <c r="M1383" i="10"/>
  <c r="O1383" i="10" s="1"/>
  <c r="K1383" i="10"/>
  <c r="L1383" i="10" s="1"/>
  <c r="N1382" i="10"/>
  <c r="M1382" i="10"/>
  <c r="O1382" i="10" s="1"/>
  <c r="K1382" i="10"/>
  <c r="L1382" i="10" s="1"/>
  <c r="N1381" i="10"/>
  <c r="M1381" i="10"/>
  <c r="O1381" i="10" s="1"/>
  <c r="K1381" i="10"/>
  <c r="L1381" i="10" s="1"/>
  <c r="N1380" i="10"/>
  <c r="M1380" i="10"/>
  <c r="O1380" i="10" s="1"/>
  <c r="K1380" i="10"/>
  <c r="L1380" i="10" s="1"/>
  <c r="N1379" i="10"/>
  <c r="M1379" i="10"/>
  <c r="O1379" i="10" s="1"/>
  <c r="K1379" i="10"/>
  <c r="L1379" i="10" s="1"/>
  <c r="N1378" i="10"/>
  <c r="M1378" i="10"/>
  <c r="O1378" i="10" s="1"/>
  <c r="K1378" i="10"/>
  <c r="L1378" i="10" s="1"/>
  <c r="N1377" i="10"/>
  <c r="M1377" i="10"/>
  <c r="O1377" i="10" s="1"/>
  <c r="K1377" i="10"/>
  <c r="L1377" i="10" s="1"/>
  <c r="N1376" i="10"/>
  <c r="M1376" i="10"/>
  <c r="O1376" i="10" s="1"/>
  <c r="K1376" i="10"/>
  <c r="L1376" i="10" s="1"/>
  <c r="N1375" i="10"/>
  <c r="M1375" i="10"/>
  <c r="O1375" i="10" s="1"/>
  <c r="K1375" i="10"/>
  <c r="L1375" i="10" s="1"/>
  <c r="N1374" i="10"/>
  <c r="M1374" i="10"/>
  <c r="O1374" i="10" s="1"/>
  <c r="K1374" i="10"/>
  <c r="L1374" i="10" s="1"/>
  <c r="N1373" i="10"/>
  <c r="M1373" i="10"/>
  <c r="O1373" i="10" s="1"/>
  <c r="K1373" i="10"/>
  <c r="L1373" i="10" s="1"/>
  <c r="N1372" i="10"/>
  <c r="M1372" i="10"/>
  <c r="O1372" i="10" s="1"/>
  <c r="K1372" i="10"/>
  <c r="L1372" i="10" s="1"/>
  <c r="N1371" i="10"/>
  <c r="M1371" i="10"/>
  <c r="O1371" i="10" s="1"/>
  <c r="K1371" i="10"/>
  <c r="L1371" i="10" s="1"/>
  <c r="N1370" i="10"/>
  <c r="M1370" i="10"/>
  <c r="O1370" i="10" s="1"/>
  <c r="K1370" i="10"/>
  <c r="L1370" i="10" s="1"/>
  <c r="N1369" i="10"/>
  <c r="M1369" i="10"/>
  <c r="O1369" i="10" s="1"/>
  <c r="K1369" i="10"/>
  <c r="L1369" i="10" s="1"/>
  <c r="N1368" i="10"/>
  <c r="M1368" i="10"/>
  <c r="O1368" i="10" s="1"/>
  <c r="K1368" i="10"/>
  <c r="L1368" i="10" s="1"/>
  <c r="N1367" i="10"/>
  <c r="M1367" i="10"/>
  <c r="O1367" i="10" s="1"/>
  <c r="K1367" i="10"/>
  <c r="L1367" i="10" s="1"/>
  <c r="N1366" i="10"/>
  <c r="M1366" i="10"/>
  <c r="O1366" i="10" s="1"/>
  <c r="K1366" i="10"/>
  <c r="L1366" i="10" s="1"/>
  <c r="N1365" i="10"/>
  <c r="M1365" i="10"/>
  <c r="O1365" i="10" s="1"/>
  <c r="K1365" i="10"/>
  <c r="L1365" i="10" s="1"/>
  <c r="N1364" i="10"/>
  <c r="M1364" i="10"/>
  <c r="O1364" i="10" s="1"/>
  <c r="K1364" i="10"/>
  <c r="L1364" i="10" s="1"/>
  <c r="N1363" i="10"/>
  <c r="M1363" i="10"/>
  <c r="O1363" i="10" s="1"/>
  <c r="K1363" i="10"/>
  <c r="L1363" i="10" s="1"/>
  <c r="N1362" i="10"/>
  <c r="M1362" i="10"/>
  <c r="O1362" i="10" s="1"/>
  <c r="K1362" i="10"/>
  <c r="L1362" i="10" s="1"/>
  <c r="N1361" i="10"/>
  <c r="M1361" i="10"/>
  <c r="O1361" i="10" s="1"/>
  <c r="K1361" i="10"/>
  <c r="L1361" i="10" s="1"/>
  <c r="N1360" i="10"/>
  <c r="M1360" i="10"/>
  <c r="O1360" i="10" s="1"/>
  <c r="K1360" i="10"/>
  <c r="L1360" i="10" s="1"/>
  <c r="N1359" i="10"/>
  <c r="M1359" i="10"/>
  <c r="O1359" i="10" s="1"/>
  <c r="K1359" i="10"/>
  <c r="L1359" i="10" s="1"/>
  <c r="N1358" i="10"/>
  <c r="M1358" i="10"/>
  <c r="O1358" i="10" s="1"/>
  <c r="K1358" i="10"/>
  <c r="L1358" i="10" s="1"/>
  <c r="N1357" i="10"/>
  <c r="M1357" i="10"/>
  <c r="O1357" i="10" s="1"/>
  <c r="K1357" i="10"/>
  <c r="L1357" i="10" s="1"/>
  <c r="N1356" i="10"/>
  <c r="M1356" i="10"/>
  <c r="O1356" i="10" s="1"/>
  <c r="K1356" i="10"/>
  <c r="L1356" i="10" s="1"/>
  <c r="N1355" i="10"/>
  <c r="M1355" i="10"/>
  <c r="O1355" i="10" s="1"/>
  <c r="K1355" i="10"/>
  <c r="L1355" i="10" s="1"/>
  <c r="N1354" i="10"/>
  <c r="M1354" i="10"/>
  <c r="O1354" i="10" s="1"/>
  <c r="K1354" i="10"/>
  <c r="L1354" i="10" s="1"/>
  <c r="N1353" i="10"/>
  <c r="M1353" i="10"/>
  <c r="O1353" i="10" s="1"/>
  <c r="K1353" i="10"/>
  <c r="L1353" i="10" s="1"/>
  <c r="N1352" i="10"/>
  <c r="M1352" i="10"/>
  <c r="O1352" i="10" s="1"/>
  <c r="K1352" i="10"/>
  <c r="L1352" i="10" s="1"/>
  <c r="N1351" i="10"/>
  <c r="M1351" i="10"/>
  <c r="O1351" i="10" s="1"/>
  <c r="K1351" i="10"/>
  <c r="L1351" i="10" s="1"/>
  <c r="N1350" i="10"/>
  <c r="M1350" i="10"/>
  <c r="O1350" i="10" s="1"/>
  <c r="K1350" i="10"/>
  <c r="L1350" i="10" s="1"/>
  <c r="N1349" i="10"/>
  <c r="M1349" i="10"/>
  <c r="O1349" i="10" s="1"/>
  <c r="K1349" i="10"/>
  <c r="L1349" i="10" s="1"/>
  <c r="N1348" i="10"/>
  <c r="M1348" i="10"/>
  <c r="O1348" i="10" s="1"/>
  <c r="K1348" i="10"/>
  <c r="L1348" i="10" s="1"/>
  <c r="N1347" i="10"/>
  <c r="M1347" i="10"/>
  <c r="O1347" i="10" s="1"/>
  <c r="K1347" i="10"/>
  <c r="L1347" i="10" s="1"/>
  <c r="N1346" i="10"/>
  <c r="M1346" i="10"/>
  <c r="O1346" i="10" s="1"/>
  <c r="K1346" i="10"/>
  <c r="L1346" i="10" s="1"/>
  <c r="N1345" i="10"/>
  <c r="M1345" i="10"/>
  <c r="O1345" i="10" s="1"/>
  <c r="K1345" i="10"/>
  <c r="L1345" i="10" s="1"/>
  <c r="N1344" i="10"/>
  <c r="M1344" i="10"/>
  <c r="O1344" i="10" s="1"/>
  <c r="K1344" i="10"/>
  <c r="L1344" i="10" s="1"/>
  <c r="N1343" i="10"/>
  <c r="M1343" i="10"/>
  <c r="O1343" i="10" s="1"/>
  <c r="K1343" i="10"/>
  <c r="L1343" i="10" s="1"/>
  <c r="N1342" i="10"/>
  <c r="M1342" i="10"/>
  <c r="O1342" i="10" s="1"/>
  <c r="K1342" i="10"/>
  <c r="L1342" i="10" s="1"/>
  <c r="N1341" i="10"/>
  <c r="M1341" i="10"/>
  <c r="O1341" i="10" s="1"/>
  <c r="K1341" i="10"/>
  <c r="L1341" i="10" s="1"/>
  <c r="N1340" i="10"/>
  <c r="M1340" i="10"/>
  <c r="O1340" i="10" s="1"/>
  <c r="K1340" i="10"/>
  <c r="L1340" i="10" s="1"/>
  <c r="N1339" i="10"/>
  <c r="M1339" i="10"/>
  <c r="O1339" i="10" s="1"/>
  <c r="K1339" i="10"/>
  <c r="L1339" i="10" s="1"/>
  <c r="N1338" i="10"/>
  <c r="M1338" i="10"/>
  <c r="O1338" i="10" s="1"/>
  <c r="K1338" i="10"/>
  <c r="L1338" i="10" s="1"/>
  <c r="N1337" i="10"/>
  <c r="M1337" i="10"/>
  <c r="O1337" i="10" s="1"/>
  <c r="K1337" i="10"/>
  <c r="L1337" i="10" s="1"/>
  <c r="N1336" i="10"/>
  <c r="M1336" i="10"/>
  <c r="O1336" i="10" s="1"/>
  <c r="K1336" i="10"/>
  <c r="L1336" i="10" s="1"/>
  <c r="N1335" i="10"/>
  <c r="M1335" i="10"/>
  <c r="O1335" i="10" s="1"/>
  <c r="K1335" i="10"/>
  <c r="L1335" i="10" s="1"/>
  <c r="N1334" i="10"/>
  <c r="M1334" i="10"/>
  <c r="O1334" i="10" s="1"/>
  <c r="K1334" i="10"/>
  <c r="L1334" i="10" s="1"/>
  <c r="N1333" i="10"/>
  <c r="M1333" i="10"/>
  <c r="O1333" i="10" s="1"/>
  <c r="K1333" i="10"/>
  <c r="L1333" i="10" s="1"/>
  <c r="N1332" i="10"/>
  <c r="M1332" i="10"/>
  <c r="O1332" i="10" s="1"/>
  <c r="K1332" i="10"/>
  <c r="L1332" i="10" s="1"/>
  <c r="N1331" i="10"/>
  <c r="M1331" i="10"/>
  <c r="O1331" i="10" s="1"/>
  <c r="K1331" i="10"/>
  <c r="L1331" i="10" s="1"/>
  <c r="N1330" i="10"/>
  <c r="M1330" i="10"/>
  <c r="O1330" i="10" s="1"/>
  <c r="K1330" i="10"/>
  <c r="L1330" i="10" s="1"/>
  <c r="N1329" i="10"/>
  <c r="M1329" i="10"/>
  <c r="O1329" i="10" s="1"/>
  <c r="K1329" i="10"/>
  <c r="L1329" i="10" s="1"/>
  <c r="N1328" i="10"/>
  <c r="M1328" i="10"/>
  <c r="O1328" i="10" s="1"/>
  <c r="K1328" i="10"/>
  <c r="L1328" i="10" s="1"/>
  <c r="N1327" i="10"/>
  <c r="M1327" i="10"/>
  <c r="O1327" i="10" s="1"/>
  <c r="K1327" i="10"/>
  <c r="L1327" i="10" s="1"/>
  <c r="N1326" i="10"/>
  <c r="M1326" i="10"/>
  <c r="O1326" i="10" s="1"/>
  <c r="K1326" i="10"/>
  <c r="L1326" i="10" s="1"/>
  <c r="N1325" i="10"/>
  <c r="M1325" i="10"/>
  <c r="O1325" i="10" s="1"/>
  <c r="K1325" i="10"/>
  <c r="L1325" i="10" s="1"/>
  <c r="N1324" i="10"/>
  <c r="M1324" i="10"/>
  <c r="O1324" i="10" s="1"/>
  <c r="K1324" i="10"/>
  <c r="L1324" i="10" s="1"/>
  <c r="N1323" i="10"/>
  <c r="M1323" i="10"/>
  <c r="O1323" i="10" s="1"/>
  <c r="K1323" i="10"/>
  <c r="L1323" i="10" s="1"/>
  <c r="N1322" i="10"/>
  <c r="M1322" i="10"/>
  <c r="O1322" i="10" s="1"/>
  <c r="K1322" i="10"/>
  <c r="L1322" i="10" s="1"/>
  <c r="N1321" i="10"/>
  <c r="M1321" i="10"/>
  <c r="O1321" i="10" s="1"/>
  <c r="K1321" i="10"/>
  <c r="L1321" i="10" s="1"/>
  <c r="N1320" i="10"/>
  <c r="M1320" i="10"/>
  <c r="O1320" i="10" s="1"/>
  <c r="K1320" i="10"/>
  <c r="L1320" i="10" s="1"/>
  <c r="N1319" i="10"/>
  <c r="M1319" i="10"/>
  <c r="O1319" i="10" s="1"/>
  <c r="K1319" i="10"/>
  <c r="L1319" i="10" s="1"/>
  <c r="N1318" i="10"/>
  <c r="M1318" i="10"/>
  <c r="O1318" i="10" s="1"/>
  <c r="K1318" i="10"/>
  <c r="L1318" i="10" s="1"/>
  <c r="N1317" i="10"/>
  <c r="M1317" i="10"/>
  <c r="O1317" i="10" s="1"/>
  <c r="K1317" i="10"/>
  <c r="L1317" i="10" s="1"/>
  <c r="N1316" i="10"/>
  <c r="M1316" i="10"/>
  <c r="O1316" i="10" s="1"/>
  <c r="K1316" i="10"/>
  <c r="L1316" i="10" s="1"/>
  <c r="N1315" i="10"/>
  <c r="M1315" i="10"/>
  <c r="O1315" i="10" s="1"/>
  <c r="K1315" i="10"/>
  <c r="L1315" i="10" s="1"/>
  <c r="N1314" i="10"/>
  <c r="M1314" i="10"/>
  <c r="O1314" i="10" s="1"/>
  <c r="K1314" i="10"/>
  <c r="L1314" i="10" s="1"/>
  <c r="N1313" i="10"/>
  <c r="M1313" i="10"/>
  <c r="O1313" i="10" s="1"/>
  <c r="K1313" i="10"/>
  <c r="L1313" i="10" s="1"/>
  <c r="N1312" i="10"/>
  <c r="M1312" i="10"/>
  <c r="O1312" i="10" s="1"/>
  <c r="K1312" i="10"/>
  <c r="L1312" i="10" s="1"/>
  <c r="N1311" i="10"/>
  <c r="M1311" i="10"/>
  <c r="O1311" i="10" s="1"/>
  <c r="K1311" i="10"/>
  <c r="L1311" i="10" s="1"/>
  <c r="N1310" i="10"/>
  <c r="M1310" i="10"/>
  <c r="O1310" i="10" s="1"/>
  <c r="K1310" i="10"/>
  <c r="L1310" i="10" s="1"/>
  <c r="N1309" i="10"/>
  <c r="M1309" i="10"/>
  <c r="O1309" i="10" s="1"/>
  <c r="K1309" i="10"/>
  <c r="L1309" i="10" s="1"/>
  <c r="N1308" i="10"/>
  <c r="M1308" i="10"/>
  <c r="O1308" i="10" s="1"/>
  <c r="K1308" i="10"/>
  <c r="L1308" i="10" s="1"/>
  <c r="N1307" i="10"/>
  <c r="M1307" i="10"/>
  <c r="O1307" i="10" s="1"/>
  <c r="K1307" i="10"/>
  <c r="L1307" i="10" s="1"/>
  <c r="N1306" i="10"/>
  <c r="M1306" i="10"/>
  <c r="O1306" i="10" s="1"/>
  <c r="K1306" i="10"/>
  <c r="L1306" i="10" s="1"/>
  <c r="N1305" i="10"/>
  <c r="M1305" i="10"/>
  <c r="O1305" i="10" s="1"/>
  <c r="K1305" i="10"/>
  <c r="L1305" i="10" s="1"/>
  <c r="N1304" i="10"/>
  <c r="M1304" i="10"/>
  <c r="O1304" i="10" s="1"/>
  <c r="K1304" i="10"/>
  <c r="L1304" i="10" s="1"/>
  <c r="N1303" i="10"/>
  <c r="M1303" i="10"/>
  <c r="O1303" i="10" s="1"/>
  <c r="K1303" i="10"/>
  <c r="L1303" i="10" s="1"/>
  <c r="N1302" i="10"/>
  <c r="M1302" i="10"/>
  <c r="O1302" i="10" s="1"/>
  <c r="K1302" i="10"/>
  <c r="L1302" i="10" s="1"/>
  <c r="N1301" i="10"/>
  <c r="M1301" i="10"/>
  <c r="O1301" i="10" s="1"/>
  <c r="K1301" i="10"/>
  <c r="L1301" i="10" s="1"/>
  <c r="N1300" i="10"/>
  <c r="M1300" i="10"/>
  <c r="O1300" i="10" s="1"/>
  <c r="K1300" i="10"/>
  <c r="L1300" i="10" s="1"/>
  <c r="N1299" i="10"/>
  <c r="M1299" i="10"/>
  <c r="O1299" i="10" s="1"/>
  <c r="K1299" i="10"/>
  <c r="L1299" i="10" s="1"/>
  <c r="N1298" i="10"/>
  <c r="M1298" i="10"/>
  <c r="O1298" i="10" s="1"/>
  <c r="K1298" i="10"/>
  <c r="L1298" i="10" s="1"/>
  <c r="N1297" i="10"/>
  <c r="M1297" i="10"/>
  <c r="O1297" i="10" s="1"/>
  <c r="K1297" i="10"/>
  <c r="L1297" i="10" s="1"/>
  <c r="N1296" i="10"/>
  <c r="M1296" i="10"/>
  <c r="O1296" i="10" s="1"/>
  <c r="K1296" i="10"/>
  <c r="L1296" i="10" s="1"/>
  <c r="N1295" i="10"/>
  <c r="M1295" i="10"/>
  <c r="O1295" i="10" s="1"/>
  <c r="K1295" i="10"/>
  <c r="L1295" i="10" s="1"/>
  <c r="N1294" i="10"/>
  <c r="M1294" i="10"/>
  <c r="O1294" i="10" s="1"/>
  <c r="K1294" i="10"/>
  <c r="L1294" i="10" s="1"/>
  <c r="N1293" i="10"/>
  <c r="M1293" i="10"/>
  <c r="O1293" i="10" s="1"/>
  <c r="K1293" i="10"/>
  <c r="L1293" i="10" s="1"/>
  <c r="N1292" i="10"/>
  <c r="M1292" i="10"/>
  <c r="O1292" i="10" s="1"/>
  <c r="K1292" i="10"/>
  <c r="L1292" i="10" s="1"/>
  <c r="N1291" i="10"/>
  <c r="M1291" i="10"/>
  <c r="O1291" i="10" s="1"/>
  <c r="K1291" i="10"/>
  <c r="L1291" i="10" s="1"/>
  <c r="N1290" i="10"/>
  <c r="M1290" i="10"/>
  <c r="O1290" i="10" s="1"/>
  <c r="K1290" i="10"/>
  <c r="L1290" i="10" s="1"/>
  <c r="N1289" i="10"/>
  <c r="M1289" i="10"/>
  <c r="O1289" i="10" s="1"/>
  <c r="K1289" i="10"/>
  <c r="L1289" i="10" s="1"/>
  <c r="N1288" i="10"/>
  <c r="M1288" i="10"/>
  <c r="O1288" i="10" s="1"/>
  <c r="K1288" i="10"/>
  <c r="L1288" i="10" s="1"/>
  <c r="N1287" i="10"/>
  <c r="M1287" i="10"/>
  <c r="O1287" i="10" s="1"/>
  <c r="K1287" i="10"/>
  <c r="L1287" i="10" s="1"/>
  <c r="N1286" i="10"/>
  <c r="M1286" i="10"/>
  <c r="O1286" i="10" s="1"/>
  <c r="K1286" i="10"/>
  <c r="L1286" i="10" s="1"/>
  <c r="N1285" i="10"/>
  <c r="M1285" i="10"/>
  <c r="O1285" i="10" s="1"/>
  <c r="K1285" i="10"/>
  <c r="L1285" i="10" s="1"/>
  <c r="N1284" i="10"/>
  <c r="M1284" i="10"/>
  <c r="O1284" i="10" s="1"/>
  <c r="K1284" i="10"/>
  <c r="L1284" i="10" s="1"/>
  <c r="N1283" i="10"/>
  <c r="M1283" i="10"/>
  <c r="O1283" i="10" s="1"/>
  <c r="K1283" i="10"/>
  <c r="L1283" i="10" s="1"/>
  <c r="N1282" i="10"/>
  <c r="M1282" i="10"/>
  <c r="O1282" i="10" s="1"/>
  <c r="K1282" i="10"/>
  <c r="L1282" i="10" s="1"/>
  <c r="N1281" i="10"/>
  <c r="M1281" i="10"/>
  <c r="O1281" i="10" s="1"/>
  <c r="K1281" i="10"/>
  <c r="L1281" i="10" s="1"/>
  <c r="N1280" i="10"/>
  <c r="M1280" i="10"/>
  <c r="O1280" i="10" s="1"/>
  <c r="K1280" i="10"/>
  <c r="L1280" i="10" s="1"/>
  <c r="N1279" i="10"/>
  <c r="M1279" i="10"/>
  <c r="O1279" i="10" s="1"/>
  <c r="K1279" i="10"/>
  <c r="L1279" i="10" s="1"/>
  <c r="N1278" i="10"/>
  <c r="M1278" i="10"/>
  <c r="O1278" i="10" s="1"/>
  <c r="K1278" i="10"/>
  <c r="L1278" i="10" s="1"/>
  <c r="N1277" i="10"/>
  <c r="M1277" i="10"/>
  <c r="O1277" i="10" s="1"/>
  <c r="K1277" i="10"/>
  <c r="L1277" i="10" s="1"/>
  <c r="N1276" i="10"/>
  <c r="M1276" i="10"/>
  <c r="O1276" i="10" s="1"/>
  <c r="K1276" i="10"/>
  <c r="L1276" i="10" s="1"/>
  <c r="N1275" i="10"/>
  <c r="M1275" i="10"/>
  <c r="O1275" i="10" s="1"/>
  <c r="K1275" i="10"/>
  <c r="L1275" i="10" s="1"/>
  <c r="N1274" i="10"/>
  <c r="M1274" i="10"/>
  <c r="O1274" i="10" s="1"/>
  <c r="K1274" i="10"/>
  <c r="L1274" i="10" s="1"/>
  <c r="N1273" i="10"/>
  <c r="M1273" i="10"/>
  <c r="O1273" i="10" s="1"/>
  <c r="K1273" i="10"/>
  <c r="L1273" i="10" s="1"/>
  <c r="N1272" i="10"/>
  <c r="M1272" i="10"/>
  <c r="O1272" i="10" s="1"/>
  <c r="K1272" i="10"/>
  <c r="L1272" i="10" s="1"/>
  <c r="N1271" i="10"/>
  <c r="M1271" i="10"/>
  <c r="O1271" i="10" s="1"/>
  <c r="K1271" i="10"/>
  <c r="L1271" i="10" s="1"/>
  <c r="N1270" i="10"/>
  <c r="M1270" i="10"/>
  <c r="O1270" i="10" s="1"/>
  <c r="K1270" i="10"/>
  <c r="L1270" i="10" s="1"/>
  <c r="N1269" i="10"/>
  <c r="M1269" i="10"/>
  <c r="O1269" i="10" s="1"/>
  <c r="K1269" i="10"/>
  <c r="L1269" i="10" s="1"/>
  <c r="N1268" i="10"/>
  <c r="M1268" i="10"/>
  <c r="O1268" i="10" s="1"/>
  <c r="K1268" i="10"/>
  <c r="L1268" i="10" s="1"/>
  <c r="N1267" i="10"/>
  <c r="M1267" i="10"/>
  <c r="O1267" i="10" s="1"/>
  <c r="K1267" i="10"/>
  <c r="L1267" i="10" s="1"/>
  <c r="N1266" i="10"/>
  <c r="M1266" i="10"/>
  <c r="O1266" i="10" s="1"/>
  <c r="K1266" i="10"/>
  <c r="L1266" i="10" s="1"/>
  <c r="N1265" i="10"/>
  <c r="M1265" i="10"/>
  <c r="O1265" i="10" s="1"/>
  <c r="K1265" i="10"/>
  <c r="L1265" i="10" s="1"/>
  <c r="N1264" i="10"/>
  <c r="M1264" i="10"/>
  <c r="O1264" i="10" s="1"/>
  <c r="K1264" i="10"/>
  <c r="L1264" i="10" s="1"/>
  <c r="N1263" i="10"/>
  <c r="M1263" i="10"/>
  <c r="O1263" i="10" s="1"/>
  <c r="K1263" i="10"/>
  <c r="L1263" i="10" s="1"/>
  <c r="N1262" i="10"/>
  <c r="M1262" i="10"/>
  <c r="O1262" i="10" s="1"/>
  <c r="K1262" i="10"/>
  <c r="L1262" i="10" s="1"/>
  <c r="N1261" i="10"/>
  <c r="M1261" i="10"/>
  <c r="O1261" i="10" s="1"/>
  <c r="K1261" i="10"/>
  <c r="L1261" i="10" s="1"/>
  <c r="N1260" i="10"/>
  <c r="M1260" i="10"/>
  <c r="O1260" i="10" s="1"/>
  <c r="K1260" i="10"/>
  <c r="L1260" i="10" s="1"/>
  <c r="N1259" i="10"/>
  <c r="M1259" i="10"/>
  <c r="O1259" i="10" s="1"/>
  <c r="K1259" i="10"/>
  <c r="L1259" i="10" s="1"/>
  <c r="N1258" i="10"/>
  <c r="M1258" i="10"/>
  <c r="O1258" i="10" s="1"/>
  <c r="K1258" i="10"/>
  <c r="L1258" i="10" s="1"/>
  <c r="N1257" i="10"/>
  <c r="M1257" i="10"/>
  <c r="O1257" i="10" s="1"/>
  <c r="K1257" i="10"/>
  <c r="L1257" i="10" s="1"/>
  <c r="N1256" i="10"/>
  <c r="M1256" i="10"/>
  <c r="O1256" i="10" s="1"/>
  <c r="K1256" i="10"/>
  <c r="L1256" i="10" s="1"/>
  <c r="N1255" i="10"/>
  <c r="M1255" i="10"/>
  <c r="O1255" i="10" s="1"/>
  <c r="K1255" i="10"/>
  <c r="L1255" i="10" s="1"/>
  <c r="N1254" i="10"/>
  <c r="M1254" i="10"/>
  <c r="O1254" i="10" s="1"/>
  <c r="K1254" i="10"/>
  <c r="L1254" i="10" s="1"/>
  <c r="N1253" i="10"/>
  <c r="M1253" i="10"/>
  <c r="O1253" i="10" s="1"/>
  <c r="K1253" i="10"/>
  <c r="L1253" i="10" s="1"/>
  <c r="N1252" i="10"/>
  <c r="M1252" i="10"/>
  <c r="O1252" i="10" s="1"/>
  <c r="K1252" i="10"/>
  <c r="L1252" i="10" s="1"/>
  <c r="N1251" i="10"/>
  <c r="M1251" i="10"/>
  <c r="O1251" i="10" s="1"/>
  <c r="K1251" i="10"/>
  <c r="L1251" i="10" s="1"/>
  <c r="N1250" i="10"/>
  <c r="M1250" i="10"/>
  <c r="O1250" i="10" s="1"/>
  <c r="K1250" i="10"/>
  <c r="L1250" i="10" s="1"/>
  <c r="N1249" i="10"/>
  <c r="M1249" i="10"/>
  <c r="O1249" i="10" s="1"/>
  <c r="K1249" i="10"/>
  <c r="L1249" i="10" s="1"/>
  <c r="N1248" i="10"/>
  <c r="M1248" i="10"/>
  <c r="O1248" i="10" s="1"/>
  <c r="K1248" i="10"/>
  <c r="L1248" i="10" s="1"/>
  <c r="N1247" i="10"/>
  <c r="M1247" i="10"/>
  <c r="O1247" i="10" s="1"/>
  <c r="K1247" i="10"/>
  <c r="L1247" i="10" s="1"/>
  <c r="N1246" i="10"/>
  <c r="M1246" i="10"/>
  <c r="O1246" i="10" s="1"/>
  <c r="K1246" i="10"/>
  <c r="L1246" i="10" s="1"/>
  <c r="N1245" i="10"/>
  <c r="M1245" i="10"/>
  <c r="O1245" i="10" s="1"/>
  <c r="K1245" i="10"/>
  <c r="L1245" i="10" s="1"/>
  <c r="N1244" i="10"/>
  <c r="M1244" i="10"/>
  <c r="O1244" i="10" s="1"/>
  <c r="K1244" i="10"/>
  <c r="L1244" i="10" s="1"/>
  <c r="N1243" i="10"/>
  <c r="M1243" i="10"/>
  <c r="O1243" i="10" s="1"/>
  <c r="K1243" i="10"/>
  <c r="L1243" i="10" s="1"/>
  <c r="N1242" i="10"/>
  <c r="M1242" i="10"/>
  <c r="O1242" i="10" s="1"/>
  <c r="K1242" i="10"/>
  <c r="L1242" i="10" s="1"/>
  <c r="N1241" i="10"/>
  <c r="M1241" i="10"/>
  <c r="O1241" i="10" s="1"/>
  <c r="K1241" i="10"/>
  <c r="L1241" i="10" s="1"/>
  <c r="N1240" i="10"/>
  <c r="M1240" i="10"/>
  <c r="O1240" i="10" s="1"/>
  <c r="K1240" i="10"/>
  <c r="L1240" i="10" s="1"/>
  <c r="N1239" i="10"/>
  <c r="M1239" i="10"/>
  <c r="O1239" i="10" s="1"/>
  <c r="K1239" i="10"/>
  <c r="L1239" i="10" s="1"/>
  <c r="N1238" i="10"/>
  <c r="M1238" i="10"/>
  <c r="O1238" i="10" s="1"/>
  <c r="K1238" i="10"/>
  <c r="L1238" i="10" s="1"/>
  <c r="N1237" i="10"/>
  <c r="M1237" i="10"/>
  <c r="O1237" i="10" s="1"/>
  <c r="K1237" i="10"/>
  <c r="L1237" i="10" s="1"/>
  <c r="N1236" i="10"/>
  <c r="M1236" i="10"/>
  <c r="O1236" i="10" s="1"/>
  <c r="K1236" i="10"/>
  <c r="L1236" i="10" s="1"/>
  <c r="N1235" i="10"/>
  <c r="M1235" i="10"/>
  <c r="O1235" i="10" s="1"/>
  <c r="K1235" i="10"/>
  <c r="L1235" i="10" s="1"/>
  <c r="N1234" i="10"/>
  <c r="M1234" i="10"/>
  <c r="O1234" i="10" s="1"/>
  <c r="K1234" i="10"/>
  <c r="L1234" i="10" s="1"/>
  <c r="N1233" i="10"/>
  <c r="M1233" i="10"/>
  <c r="O1233" i="10" s="1"/>
  <c r="K1233" i="10"/>
  <c r="L1233" i="10" s="1"/>
  <c r="N1232" i="10"/>
  <c r="M1232" i="10"/>
  <c r="O1232" i="10" s="1"/>
  <c r="K1232" i="10"/>
  <c r="L1232" i="10" s="1"/>
  <c r="N1231" i="10"/>
  <c r="M1231" i="10"/>
  <c r="O1231" i="10" s="1"/>
  <c r="K1231" i="10"/>
  <c r="L1231" i="10" s="1"/>
  <c r="N1230" i="10"/>
  <c r="M1230" i="10"/>
  <c r="O1230" i="10" s="1"/>
  <c r="K1230" i="10"/>
  <c r="L1230" i="10" s="1"/>
  <c r="N1229" i="10"/>
  <c r="M1229" i="10"/>
  <c r="O1229" i="10" s="1"/>
  <c r="K1229" i="10"/>
  <c r="L1229" i="10" s="1"/>
  <c r="N1228" i="10"/>
  <c r="M1228" i="10"/>
  <c r="O1228" i="10" s="1"/>
  <c r="K1228" i="10"/>
  <c r="L1228" i="10" s="1"/>
  <c r="N1227" i="10"/>
  <c r="M1227" i="10"/>
  <c r="O1227" i="10" s="1"/>
  <c r="K1227" i="10"/>
  <c r="L1227" i="10" s="1"/>
  <c r="N1226" i="10"/>
  <c r="M1226" i="10"/>
  <c r="O1226" i="10" s="1"/>
  <c r="K1226" i="10"/>
  <c r="L1226" i="10" s="1"/>
  <c r="N1225" i="10"/>
  <c r="M1225" i="10"/>
  <c r="O1225" i="10" s="1"/>
  <c r="K1225" i="10"/>
  <c r="L1225" i="10" s="1"/>
  <c r="N1224" i="10"/>
  <c r="M1224" i="10"/>
  <c r="O1224" i="10" s="1"/>
  <c r="K1224" i="10"/>
  <c r="L1224" i="10" s="1"/>
  <c r="N1223" i="10"/>
  <c r="M1223" i="10"/>
  <c r="O1223" i="10" s="1"/>
  <c r="K1223" i="10"/>
  <c r="L1223" i="10" s="1"/>
  <c r="N1222" i="10"/>
  <c r="M1222" i="10"/>
  <c r="O1222" i="10" s="1"/>
  <c r="K1222" i="10"/>
  <c r="L1222" i="10" s="1"/>
  <c r="N1221" i="10"/>
  <c r="M1221" i="10"/>
  <c r="O1221" i="10" s="1"/>
  <c r="K1221" i="10"/>
  <c r="L1221" i="10" s="1"/>
  <c r="N1220" i="10"/>
  <c r="M1220" i="10"/>
  <c r="O1220" i="10" s="1"/>
  <c r="K1220" i="10"/>
  <c r="L1220" i="10" s="1"/>
  <c r="N1219" i="10"/>
  <c r="M1219" i="10"/>
  <c r="O1219" i="10" s="1"/>
  <c r="K1219" i="10"/>
  <c r="L1219" i="10" s="1"/>
  <c r="N1218" i="10"/>
  <c r="M1218" i="10"/>
  <c r="O1218" i="10" s="1"/>
  <c r="K1218" i="10"/>
  <c r="L1218" i="10" s="1"/>
  <c r="N1217" i="10"/>
  <c r="M1217" i="10"/>
  <c r="O1217" i="10" s="1"/>
  <c r="K1217" i="10"/>
  <c r="L1217" i="10" s="1"/>
  <c r="N1216" i="10"/>
  <c r="M1216" i="10"/>
  <c r="O1216" i="10" s="1"/>
  <c r="K1216" i="10"/>
  <c r="L1216" i="10" s="1"/>
  <c r="N1215" i="10"/>
  <c r="M1215" i="10"/>
  <c r="O1215" i="10" s="1"/>
  <c r="K1215" i="10"/>
  <c r="L1215" i="10" s="1"/>
  <c r="N1214" i="10"/>
  <c r="M1214" i="10"/>
  <c r="O1214" i="10" s="1"/>
  <c r="K1214" i="10"/>
  <c r="L1214" i="10" s="1"/>
  <c r="N1213" i="10"/>
  <c r="M1213" i="10"/>
  <c r="O1213" i="10" s="1"/>
  <c r="K1213" i="10"/>
  <c r="L1213" i="10" s="1"/>
  <c r="N1212" i="10"/>
  <c r="M1212" i="10"/>
  <c r="O1212" i="10" s="1"/>
  <c r="K1212" i="10"/>
  <c r="L1212" i="10" s="1"/>
  <c r="N1211" i="10"/>
  <c r="M1211" i="10"/>
  <c r="O1211" i="10" s="1"/>
  <c r="K1211" i="10"/>
  <c r="L1211" i="10" s="1"/>
  <c r="N1210" i="10"/>
  <c r="M1210" i="10"/>
  <c r="O1210" i="10" s="1"/>
  <c r="K1210" i="10"/>
  <c r="L1210" i="10" s="1"/>
  <c r="N1209" i="10"/>
  <c r="M1209" i="10"/>
  <c r="O1209" i="10" s="1"/>
  <c r="K1209" i="10"/>
  <c r="L1209" i="10" s="1"/>
  <c r="N1208" i="10"/>
  <c r="M1208" i="10"/>
  <c r="O1208" i="10" s="1"/>
  <c r="K1208" i="10"/>
  <c r="L1208" i="10" s="1"/>
  <c r="N1207" i="10"/>
  <c r="M1207" i="10"/>
  <c r="O1207" i="10" s="1"/>
  <c r="K1207" i="10"/>
  <c r="L1207" i="10" s="1"/>
  <c r="N1206" i="10"/>
  <c r="M1206" i="10"/>
  <c r="O1206" i="10" s="1"/>
  <c r="K1206" i="10"/>
  <c r="L1206" i="10" s="1"/>
  <c r="N1205" i="10"/>
  <c r="M1205" i="10"/>
  <c r="O1205" i="10" s="1"/>
  <c r="K1205" i="10"/>
  <c r="L1205" i="10" s="1"/>
  <c r="N1204" i="10"/>
  <c r="M1204" i="10"/>
  <c r="O1204" i="10" s="1"/>
  <c r="K1204" i="10"/>
  <c r="L1204" i="10" s="1"/>
  <c r="N1203" i="10"/>
  <c r="M1203" i="10"/>
  <c r="O1203" i="10" s="1"/>
  <c r="K1203" i="10"/>
  <c r="L1203" i="10" s="1"/>
  <c r="N1202" i="10"/>
  <c r="M1202" i="10"/>
  <c r="O1202" i="10" s="1"/>
  <c r="K1202" i="10"/>
  <c r="L1202" i="10" s="1"/>
  <c r="N1201" i="10"/>
  <c r="M1201" i="10"/>
  <c r="O1201" i="10" s="1"/>
  <c r="K1201" i="10"/>
  <c r="L1201" i="10" s="1"/>
  <c r="N1200" i="10"/>
  <c r="M1200" i="10"/>
  <c r="O1200" i="10" s="1"/>
  <c r="K1200" i="10"/>
  <c r="L1200" i="10" s="1"/>
  <c r="N1199" i="10"/>
  <c r="M1199" i="10"/>
  <c r="O1199" i="10" s="1"/>
  <c r="K1199" i="10"/>
  <c r="L1199" i="10" s="1"/>
  <c r="N1198" i="10"/>
  <c r="M1198" i="10"/>
  <c r="O1198" i="10" s="1"/>
  <c r="K1198" i="10"/>
  <c r="L1198" i="10" s="1"/>
  <c r="N1197" i="10"/>
  <c r="M1197" i="10"/>
  <c r="O1197" i="10" s="1"/>
  <c r="K1197" i="10"/>
  <c r="L1197" i="10" s="1"/>
  <c r="N1196" i="10"/>
  <c r="M1196" i="10"/>
  <c r="O1196" i="10" s="1"/>
  <c r="K1196" i="10"/>
  <c r="L1196" i="10" s="1"/>
  <c r="N1195" i="10"/>
  <c r="M1195" i="10"/>
  <c r="O1195" i="10" s="1"/>
  <c r="K1195" i="10"/>
  <c r="L1195" i="10" s="1"/>
  <c r="N1194" i="10"/>
  <c r="M1194" i="10"/>
  <c r="O1194" i="10" s="1"/>
  <c r="K1194" i="10"/>
  <c r="L1194" i="10" s="1"/>
  <c r="N1193" i="10"/>
  <c r="M1193" i="10"/>
  <c r="O1193" i="10" s="1"/>
  <c r="K1193" i="10"/>
  <c r="L1193" i="10" s="1"/>
  <c r="N1192" i="10"/>
  <c r="M1192" i="10"/>
  <c r="O1192" i="10" s="1"/>
  <c r="K1192" i="10"/>
  <c r="L1192" i="10" s="1"/>
  <c r="N1191" i="10"/>
  <c r="M1191" i="10"/>
  <c r="O1191" i="10" s="1"/>
  <c r="K1191" i="10"/>
  <c r="L1191" i="10" s="1"/>
  <c r="N1190" i="10"/>
  <c r="M1190" i="10"/>
  <c r="O1190" i="10" s="1"/>
  <c r="K1190" i="10"/>
  <c r="L1190" i="10" s="1"/>
  <c r="N1189" i="10"/>
  <c r="M1189" i="10"/>
  <c r="O1189" i="10" s="1"/>
  <c r="K1189" i="10"/>
  <c r="L1189" i="10" s="1"/>
  <c r="N1188" i="10"/>
  <c r="M1188" i="10"/>
  <c r="O1188" i="10" s="1"/>
  <c r="K1188" i="10"/>
  <c r="L1188" i="10" s="1"/>
  <c r="N1187" i="10"/>
  <c r="M1187" i="10"/>
  <c r="O1187" i="10" s="1"/>
  <c r="K1187" i="10"/>
  <c r="L1187" i="10" s="1"/>
  <c r="N1186" i="10"/>
  <c r="M1186" i="10"/>
  <c r="O1186" i="10" s="1"/>
  <c r="K1186" i="10"/>
  <c r="L1186" i="10" s="1"/>
  <c r="N1185" i="10"/>
  <c r="M1185" i="10"/>
  <c r="O1185" i="10" s="1"/>
  <c r="K1185" i="10"/>
  <c r="L1185" i="10" s="1"/>
  <c r="N1184" i="10"/>
  <c r="M1184" i="10"/>
  <c r="O1184" i="10" s="1"/>
  <c r="K1184" i="10"/>
  <c r="L1184" i="10" s="1"/>
  <c r="N1183" i="10"/>
  <c r="M1183" i="10"/>
  <c r="O1183" i="10" s="1"/>
  <c r="K1183" i="10"/>
  <c r="L1183" i="10" s="1"/>
  <c r="N1182" i="10"/>
  <c r="M1182" i="10"/>
  <c r="O1182" i="10" s="1"/>
  <c r="K1182" i="10"/>
  <c r="L1182" i="10" s="1"/>
  <c r="N1181" i="10"/>
  <c r="M1181" i="10"/>
  <c r="O1181" i="10" s="1"/>
  <c r="K1181" i="10"/>
  <c r="L1181" i="10" s="1"/>
  <c r="N1180" i="10"/>
  <c r="M1180" i="10"/>
  <c r="O1180" i="10" s="1"/>
  <c r="K1180" i="10"/>
  <c r="L1180" i="10" s="1"/>
  <c r="N1179" i="10"/>
  <c r="M1179" i="10"/>
  <c r="O1179" i="10" s="1"/>
  <c r="K1179" i="10"/>
  <c r="L1179" i="10" s="1"/>
  <c r="N1178" i="10"/>
  <c r="M1178" i="10"/>
  <c r="O1178" i="10" s="1"/>
  <c r="K1178" i="10"/>
  <c r="L1178" i="10" s="1"/>
  <c r="N1177" i="10"/>
  <c r="M1177" i="10"/>
  <c r="O1177" i="10" s="1"/>
  <c r="K1177" i="10"/>
  <c r="L1177" i="10" s="1"/>
  <c r="N1176" i="10"/>
  <c r="M1176" i="10"/>
  <c r="O1176" i="10" s="1"/>
  <c r="K1176" i="10"/>
  <c r="L1176" i="10" s="1"/>
  <c r="N1175" i="10"/>
  <c r="M1175" i="10"/>
  <c r="O1175" i="10" s="1"/>
  <c r="K1175" i="10"/>
  <c r="L1175" i="10" s="1"/>
  <c r="N1174" i="10"/>
  <c r="M1174" i="10"/>
  <c r="O1174" i="10" s="1"/>
  <c r="K1174" i="10"/>
  <c r="L1174" i="10" s="1"/>
  <c r="N1173" i="10"/>
  <c r="M1173" i="10"/>
  <c r="O1173" i="10" s="1"/>
  <c r="K1173" i="10"/>
  <c r="L1173" i="10" s="1"/>
  <c r="N1172" i="10"/>
  <c r="M1172" i="10"/>
  <c r="O1172" i="10" s="1"/>
  <c r="K1172" i="10"/>
  <c r="L1172" i="10" s="1"/>
  <c r="N1171" i="10"/>
  <c r="M1171" i="10"/>
  <c r="O1171" i="10" s="1"/>
  <c r="K1171" i="10"/>
  <c r="L1171" i="10" s="1"/>
  <c r="N1170" i="10"/>
  <c r="M1170" i="10"/>
  <c r="O1170" i="10" s="1"/>
  <c r="K1170" i="10"/>
  <c r="L1170" i="10" s="1"/>
  <c r="N1169" i="10"/>
  <c r="M1169" i="10"/>
  <c r="O1169" i="10" s="1"/>
  <c r="K1169" i="10"/>
  <c r="L1169" i="10" s="1"/>
  <c r="N1168" i="10"/>
  <c r="M1168" i="10"/>
  <c r="O1168" i="10" s="1"/>
  <c r="K1168" i="10"/>
  <c r="L1168" i="10" s="1"/>
  <c r="N1167" i="10"/>
  <c r="M1167" i="10"/>
  <c r="O1167" i="10" s="1"/>
  <c r="K1167" i="10"/>
  <c r="L1167" i="10" s="1"/>
  <c r="N1166" i="10"/>
  <c r="M1166" i="10"/>
  <c r="O1166" i="10" s="1"/>
  <c r="K1166" i="10"/>
  <c r="L1166" i="10" s="1"/>
  <c r="N1165" i="10"/>
  <c r="M1165" i="10"/>
  <c r="O1165" i="10" s="1"/>
  <c r="K1165" i="10"/>
  <c r="L1165" i="10" s="1"/>
  <c r="N1164" i="10"/>
  <c r="M1164" i="10"/>
  <c r="O1164" i="10" s="1"/>
  <c r="K1164" i="10"/>
  <c r="L1164" i="10" s="1"/>
  <c r="N1163" i="10"/>
  <c r="M1163" i="10"/>
  <c r="O1163" i="10" s="1"/>
  <c r="K1163" i="10"/>
  <c r="L1163" i="10" s="1"/>
  <c r="N1162" i="10"/>
  <c r="M1162" i="10"/>
  <c r="O1162" i="10" s="1"/>
  <c r="K1162" i="10"/>
  <c r="L1162" i="10" s="1"/>
  <c r="N1161" i="10"/>
  <c r="M1161" i="10"/>
  <c r="O1161" i="10" s="1"/>
  <c r="K1161" i="10"/>
  <c r="L1161" i="10" s="1"/>
  <c r="N1160" i="10"/>
  <c r="M1160" i="10"/>
  <c r="O1160" i="10" s="1"/>
  <c r="K1160" i="10"/>
  <c r="L1160" i="10" s="1"/>
  <c r="N1159" i="10"/>
  <c r="M1159" i="10"/>
  <c r="O1159" i="10" s="1"/>
  <c r="K1159" i="10"/>
  <c r="L1159" i="10" s="1"/>
  <c r="N1158" i="10"/>
  <c r="M1158" i="10"/>
  <c r="O1158" i="10" s="1"/>
  <c r="K1158" i="10"/>
  <c r="L1158" i="10" s="1"/>
  <c r="N1157" i="10"/>
  <c r="M1157" i="10"/>
  <c r="O1157" i="10" s="1"/>
  <c r="K1157" i="10"/>
  <c r="L1157" i="10" s="1"/>
  <c r="N1156" i="10"/>
  <c r="M1156" i="10"/>
  <c r="O1156" i="10" s="1"/>
  <c r="K1156" i="10"/>
  <c r="L1156" i="10" s="1"/>
  <c r="N1155" i="10"/>
  <c r="M1155" i="10"/>
  <c r="O1155" i="10" s="1"/>
  <c r="K1155" i="10"/>
  <c r="L1155" i="10" s="1"/>
  <c r="N1154" i="10"/>
  <c r="M1154" i="10"/>
  <c r="O1154" i="10" s="1"/>
  <c r="K1154" i="10"/>
  <c r="L1154" i="10" s="1"/>
  <c r="N1153" i="10"/>
  <c r="M1153" i="10"/>
  <c r="O1153" i="10" s="1"/>
  <c r="K1153" i="10"/>
  <c r="L1153" i="10" s="1"/>
  <c r="N1152" i="10"/>
  <c r="M1152" i="10"/>
  <c r="O1152" i="10" s="1"/>
  <c r="K1152" i="10"/>
  <c r="L1152" i="10" s="1"/>
  <c r="N1151" i="10"/>
  <c r="M1151" i="10"/>
  <c r="O1151" i="10" s="1"/>
  <c r="K1151" i="10"/>
  <c r="L1151" i="10" s="1"/>
  <c r="N1150" i="10"/>
  <c r="M1150" i="10"/>
  <c r="O1150" i="10" s="1"/>
  <c r="K1150" i="10"/>
  <c r="L1150" i="10" s="1"/>
  <c r="N1149" i="10"/>
  <c r="M1149" i="10"/>
  <c r="O1149" i="10" s="1"/>
  <c r="K1149" i="10"/>
  <c r="L1149" i="10" s="1"/>
  <c r="N1148" i="10"/>
  <c r="M1148" i="10"/>
  <c r="O1148" i="10" s="1"/>
  <c r="K1148" i="10"/>
  <c r="L1148" i="10" s="1"/>
  <c r="N1147" i="10"/>
  <c r="M1147" i="10"/>
  <c r="O1147" i="10" s="1"/>
  <c r="K1147" i="10"/>
  <c r="L1147" i="10" s="1"/>
  <c r="N1146" i="10"/>
  <c r="M1146" i="10"/>
  <c r="O1146" i="10" s="1"/>
  <c r="K1146" i="10"/>
  <c r="L1146" i="10" s="1"/>
  <c r="N1145" i="10"/>
  <c r="M1145" i="10"/>
  <c r="O1145" i="10" s="1"/>
  <c r="K1145" i="10"/>
  <c r="L1145" i="10" s="1"/>
  <c r="N1144" i="10"/>
  <c r="M1144" i="10"/>
  <c r="O1144" i="10" s="1"/>
  <c r="K1144" i="10"/>
  <c r="L1144" i="10" s="1"/>
  <c r="N1143" i="10"/>
  <c r="M1143" i="10"/>
  <c r="O1143" i="10" s="1"/>
  <c r="K1143" i="10"/>
  <c r="L1143" i="10" s="1"/>
  <c r="N1142" i="10"/>
  <c r="M1142" i="10"/>
  <c r="O1142" i="10" s="1"/>
  <c r="K1142" i="10"/>
  <c r="L1142" i="10" s="1"/>
  <c r="N1141" i="10"/>
  <c r="M1141" i="10"/>
  <c r="O1141" i="10" s="1"/>
  <c r="K1141" i="10"/>
  <c r="L1141" i="10" s="1"/>
  <c r="N1140" i="10"/>
  <c r="M1140" i="10"/>
  <c r="O1140" i="10" s="1"/>
  <c r="K1140" i="10"/>
  <c r="L1140" i="10" s="1"/>
  <c r="N1139" i="10"/>
  <c r="M1139" i="10"/>
  <c r="O1139" i="10" s="1"/>
  <c r="K1139" i="10"/>
  <c r="L1139" i="10" s="1"/>
  <c r="N1138" i="10"/>
  <c r="M1138" i="10"/>
  <c r="O1138" i="10" s="1"/>
  <c r="K1138" i="10"/>
  <c r="L1138" i="10" s="1"/>
  <c r="N1137" i="10"/>
  <c r="M1137" i="10"/>
  <c r="O1137" i="10" s="1"/>
  <c r="K1137" i="10"/>
  <c r="L1137" i="10" s="1"/>
  <c r="N1136" i="10"/>
  <c r="M1136" i="10"/>
  <c r="O1136" i="10" s="1"/>
  <c r="K1136" i="10"/>
  <c r="L1136" i="10" s="1"/>
  <c r="N1135" i="10"/>
  <c r="M1135" i="10"/>
  <c r="O1135" i="10" s="1"/>
  <c r="K1135" i="10"/>
  <c r="L1135" i="10" s="1"/>
  <c r="N1134" i="10"/>
  <c r="M1134" i="10"/>
  <c r="O1134" i="10" s="1"/>
  <c r="K1134" i="10"/>
  <c r="L1134" i="10" s="1"/>
  <c r="N1133" i="10"/>
  <c r="M1133" i="10"/>
  <c r="O1133" i="10" s="1"/>
  <c r="K1133" i="10"/>
  <c r="L1133" i="10" s="1"/>
  <c r="N1132" i="10"/>
  <c r="M1132" i="10"/>
  <c r="O1132" i="10" s="1"/>
  <c r="K1132" i="10"/>
  <c r="L1132" i="10" s="1"/>
  <c r="N1131" i="10"/>
  <c r="M1131" i="10"/>
  <c r="O1131" i="10" s="1"/>
  <c r="K1131" i="10"/>
  <c r="L1131" i="10" s="1"/>
  <c r="N1130" i="10"/>
  <c r="M1130" i="10"/>
  <c r="O1130" i="10" s="1"/>
  <c r="K1130" i="10"/>
  <c r="L1130" i="10" s="1"/>
  <c r="N1129" i="10"/>
  <c r="M1129" i="10"/>
  <c r="O1129" i="10" s="1"/>
  <c r="K1129" i="10"/>
  <c r="L1129" i="10" s="1"/>
  <c r="N1128" i="10"/>
  <c r="M1128" i="10"/>
  <c r="O1128" i="10" s="1"/>
  <c r="K1128" i="10"/>
  <c r="L1128" i="10" s="1"/>
  <c r="N1127" i="10"/>
  <c r="M1127" i="10"/>
  <c r="O1127" i="10" s="1"/>
  <c r="K1127" i="10"/>
  <c r="L1127" i="10" s="1"/>
  <c r="N1126" i="10"/>
  <c r="M1126" i="10"/>
  <c r="K1126" i="10"/>
  <c r="L1126" i="10" s="1"/>
  <c r="N1125" i="10"/>
  <c r="M1125" i="10"/>
  <c r="K1125" i="10"/>
  <c r="L1125" i="10" s="1"/>
  <c r="N1124" i="10"/>
  <c r="M1124" i="10"/>
  <c r="O1124" i="10" s="1"/>
  <c r="K1124" i="10"/>
  <c r="L1124" i="10" s="1"/>
  <c r="N1123" i="10"/>
  <c r="M1123" i="10"/>
  <c r="O1123" i="10" s="1"/>
  <c r="K1123" i="10"/>
  <c r="L1123" i="10" s="1"/>
  <c r="N1122" i="10"/>
  <c r="M1122" i="10"/>
  <c r="K1122" i="10"/>
  <c r="L1122" i="10" s="1"/>
  <c r="N1121" i="10"/>
  <c r="M1121" i="10"/>
  <c r="O1121" i="10" s="1"/>
  <c r="K1121" i="10"/>
  <c r="L1121" i="10" s="1"/>
  <c r="N1120" i="10"/>
  <c r="M1120" i="10"/>
  <c r="O1120" i="10" s="1"/>
  <c r="K1120" i="10"/>
  <c r="L1120" i="10" s="1"/>
  <c r="N1119" i="10"/>
  <c r="M1119" i="10"/>
  <c r="O1119" i="10" s="1"/>
  <c r="K1119" i="10"/>
  <c r="L1119" i="10" s="1"/>
  <c r="N1118" i="10"/>
  <c r="M1118" i="10"/>
  <c r="O1118" i="10" s="1"/>
  <c r="K1118" i="10"/>
  <c r="L1118" i="10" s="1"/>
  <c r="N1117" i="10"/>
  <c r="M1117" i="10"/>
  <c r="K1117" i="10"/>
  <c r="L1117" i="10" s="1"/>
  <c r="N1116" i="10"/>
  <c r="M1116" i="10"/>
  <c r="O1116" i="10" s="1"/>
  <c r="K1116" i="10"/>
  <c r="L1116" i="10" s="1"/>
  <c r="N1115" i="10"/>
  <c r="M1115" i="10"/>
  <c r="K1115" i="10"/>
  <c r="L1115" i="10" s="1"/>
  <c r="N1114" i="10"/>
  <c r="M1114" i="10"/>
  <c r="K1114" i="10"/>
  <c r="L1114" i="10" s="1"/>
  <c r="N1113" i="10"/>
  <c r="M1113" i="10"/>
  <c r="K1113" i="10"/>
  <c r="L1113" i="10" s="1"/>
  <c r="N1112" i="10"/>
  <c r="M1112" i="10"/>
  <c r="O1112" i="10" s="1"/>
  <c r="K1112" i="10"/>
  <c r="L1112" i="10" s="1"/>
  <c r="N1111" i="10"/>
  <c r="M1111" i="10"/>
  <c r="O1111" i="10" s="1"/>
  <c r="K1111" i="10"/>
  <c r="L1111" i="10" s="1"/>
  <c r="N1110" i="10"/>
  <c r="M1110" i="10"/>
  <c r="O1110" i="10" s="1"/>
  <c r="K1110" i="10"/>
  <c r="L1110" i="10" s="1"/>
  <c r="N1109" i="10"/>
  <c r="M1109" i="10"/>
  <c r="K1109" i="10"/>
  <c r="L1109" i="10" s="1"/>
  <c r="N1108" i="10"/>
  <c r="M1108" i="10"/>
  <c r="K1108" i="10"/>
  <c r="L1108" i="10" s="1"/>
  <c r="N1107" i="10"/>
  <c r="M1107" i="10"/>
  <c r="K1107" i="10"/>
  <c r="L1107" i="10" s="1"/>
  <c r="N1106" i="10"/>
  <c r="M1106" i="10"/>
  <c r="O1106" i="10" s="1"/>
  <c r="K1106" i="10"/>
  <c r="L1106" i="10" s="1"/>
  <c r="N1105" i="10"/>
  <c r="M1105" i="10"/>
  <c r="K1105" i="10"/>
  <c r="L1105" i="10" s="1"/>
  <c r="N1104" i="10"/>
  <c r="M1104" i="10"/>
  <c r="O1104" i="10" s="1"/>
  <c r="K1104" i="10"/>
  <c r="L1104" i="10" s="1"/>
  <c r="N1103" i="10"/>
  <c r="M1103" i="10"/>
  <c r="O1103" i="10" s="1"/>
  <c r="K1103" i="10"/>
  <c r="L1103" i="10" s="1"/>
  <c r="N1102" i="10"/>
  <c r="M1102" i="10"/>
  <c r="O1102" i="10" s="1"/>
  <c r="K1102" i="10"/>
  <c r="L1102" i="10" s="1"/>
  <c r="N1101" i="10"/>
  <c r="M1101" i="10"/>
  <c r="O1101" i="10" s="1"/>
  <c r="K1101" i="10"/>
  <c r="L1101" i="10" s="1"/>
  <c r="N1100" i="10"/>
  <c r="M1100" i="10"/>
  <c r="K1100" i="10"/>
  <c r="L1100" i="10" s="1"/>
  <c r="N1099" i="10"/>
  <c r="M1099" i="10"/>
  <c r="O1099" i="10" s="1"/>
  <c r="K1099" i="10"/>
  <c r="L1099" i="10" s="1"/>
  <c r="N1098" i="10"/>
  <c r="M1098" i="10"/>
  <c r="K1098" i="10"/>
  <c r="L1098" i="10" s="1"/>
  <c r="N1097" i="10"/>
  <c r="M1097" i="10"/>
  <c r="K1097" i="10"/>
  <c r="L1097" i="10" s="1"/>
  <c r="N1096" i="10"/>
  <c r="M1096" i="10"/>
  <c r="K1096" i="10"/>
  <c r="L1096" i="10" s="1"/>
  <c r="N1095" i="10"/>
  <c r="M1095" i="10"/>
  <c r="K1095" i="10"/>
  <c r="L1095" i="10" s="1"/>
  <c r="N1094" i="10"/>
  <c r="M1094" i="10"/>
  <c r="O1094" i="10" s="1"/>
  <c r="K1094" i="10"/>
  <c r="L1094" i="10" s="1"/>
  <c r="N1093" i="10"/>
  <c r="M1093" i="10"/>
  <c r="K1093" i="10"/>
  <c r="L1093" i="10" s="1"/>
  <c r="N1092" i="10"/>
  <c r="M1092" i="10"/>
  <c r="O1092" i="10" s="1"/>
  <c r="K1092" i="10"/>
  <c r="L1092" i="10" s="1"/>
  <c r="N1091" i="10"/>
  <c r="M1091" i="10"/>
  <c r="K1091" i="10"/>
  <c r="L1091" i="10" s="1"/>
  <c r="N1090" i="10"/>
  <c r="M1090" i="10"/>
  <c r="O1090" i="10" s="1"/>
  <c r="K1090" i="10"/>
  <c r="L1090" i="10" s="1"/>
  <c r="N1089" i="10"/>
  <c r="M1089" i="10"/>
  <c r="O1089" i="10" s="1"/>
  <c r="K1089" i="10"/>
  <c r="L1089" i="10" s="1"/>
  <c r="N1088" i="10"/>
  <c r="M1088" i="10"/>
  <c r="K1088" i="10"/>
  <c r="L1088" i="10" s="1"/>
  <c r="N1087" i="10"/>
  <c r="M1087" i="10"/>
  <c r="O1087" i="10" s="1"/>
  <c r="K1087" i="10"/>
  <c r="L1087" i="10" s="1"/>
  <c r="N1086" i="10"/>
  <c r="M1086" i="10"/>
  <c r="O1086" i="10" s="1"/>
  <c r="K1086" i="10"/>
  <c r="L1086" i="10" s="1"/>
  <c r="N1085" i="10"/>
  <c r="M1085" i="10"/>
  <c r="K1085" i="10"/>
  <c r="L1085" i="10" s="1"/>
  <c r="N1084" i="10"/>
  <c r="M1084" i="10"/>
  <c r="K1084" i="10"/>
  <c r="L1084" i="10" s="1"/>
  <c r="N1083" i="10"/>
  <c r="M1083" i="10"/>
  <c r="K1083" i="10"/>
  <c r="L1083" i="10" s="1"/>
  <c r="N1082" i="10"/>
  <c r="M1082" i="10"/>
  <c r="K1082" i="10"/>
  <c r="L1082" i="10" s="1"/>
  <c r="N1081" i="10"/>
  <c r="M1081" i="10"/>
  <c r="O1081" i="10" s="1"/>
  <c r="K1081" i="10"/>
  <c r="L1081" i="10" s="1"/>
  <c r="N1080" i="10"/>
  <c r="M1080" i="10"/>
  <c r="O1080" i="10" s="1"/>
  <c r="K1080" i="10"/>
  <c r="L1080" i="10" s="1"/>
  <c r="N1079" i="10"/>
  <c r="M1079" i="10"/>
  <c r="K1079" i="10"/>
  <c r="L1079" i="10" s="1"/>
  <c r="N1078" i="10"/>
  <c r="M1078" i="10"/>
  <c r="K1078" i="10"/>
  <c r="L1078" i="10" s="1"/>
  <c r="N1077" i="10"/>
  <c r="M1077" i="10"/>
  <c r="O1077" i="10" s="1"/>
  <c r="K1077" i="10"/>
  <c r="L1077" i="10" s="1"/>
  <c r="N1076" i="10"/>
  <c r="M1076" i="10"/>
  <c r="K1076" i="10"/>
  <c r="L1076" i="10" s="1"/>
  <c r="N1075" i="10"/>
  <c r="M1075" i="10"/>
  <c r="O1075" i="10" s="1"/>
  <c r="K1075" i="10"/>
  <c r="L1075" i="10" s="1"/>
  <c r="N1074" i="10"/>
  <c r="M1074" i="10"/>
  <c r="K1074" i="10"/>
  <c r="L1074" i="10" s="1"/>
  <c r="N1073" i="10"/>
  <c r="M1073" i="10"/>
  <c r="K1073" i="10"/>
  <c r="L1073" i="10" s="1"/>
  <c r="N1072" i="10"/>
  <c r="M1072" i="10"/>
  <c r="K1072" i="10"/>
  <c r="L1072" i="10" s="1"/>
  <c r="N1071" i="10"/>
  <c r="M1071" i="10"/>
  <c r="O1071" i="10" s="1"/>
  <c r="K1071" i="10"/>
  <c r="L1071" i="10" s="1"/>
  <c r="N1070" i="10"/>
  <c r="M1070" i="10"/>
  <c r="K1070" i="10"/>
  <c r="L1070" i="10" s="1"/>
  <c r="N1069" i="10"/>
  <c r="M1069" i="10"/>
  <c r="K1069" i="10"/>
  <c r="L1069" i="10" s="1"/>
  <c r="N1068" i="10"/>
  <c r="M1068" i="10"/>
  <c r="K1068" i="10"/>
  <c r="L1068" i="10" s="1"/>
  <c r="N1067" i="10"/>
  <c r="M1067" i="10"/>
  <c r="K1067" i="10"/>
  <c r="L1067" i="10" s="1"/>
  <c r="N1066" i="10"/>
  <c r="M1066" i="10"/>
  <c r="K1066" i="10"/>
  <c r="L1066" i="10" s="1"/>
  <c r="N1065" i="10"/>
  <c r="M1065" i="10"/>
  <c r="K1065" i="10"/>
  <c r="L1065" i="10" s="1"/>
  <c r="N1064" i="10"/>
  <c r="M1064" i="10"/>
  <c r="K1064" i="10"/>
  <c r="L1064" i="10" s="1"/>
  <c r="N1063" i="10"/>
  <c r="M1063" i="10"/>
  <c r="O1063" i="10" s="1"/>
  <c r="K1063" i="10"/>
  <c r="L1063" i="10" s="1"/>
  <c r="N1062" i="10"/>
  <c r="M1062" i="10"/>
  <c r="K1062" i="10"/>
  <c r="L1062" i="10" s="1"/>
  <c r="N1061" i="10"/>
  <c r="M1061" i="10"/>
  <c r="O1061" i="10" s="1"/>
  <c r="K1061" i="10"/>
  <c r="L1061" i="10" s="1"/>
  <c r="N1060" i="10"/>
  <c r="M1060" i="10"/>
  <c r="O1060" i="10" s="1"/>
  <c r="K1060" i="10"/>
  <c r="L1060" i="10" s="1"/>
  <c r="N1059" i="10"/>
  <c r="M1059" i="10"/>
  <c r="O1059" i="10" s="1"/>
  <c r="K1059" i="10"/>
  <c r="L1059" i="10" s="1"/>
  <c r="N1058" i="10"/>
  <c r="M1058" i="10"/>
  <c r="K1058" i="10"/>
  <c r="L1058" i="10" s="1"/>
  <c r="N1057" i="10"/>
  <c r="M1057" i="10"/>
  <c r="K1057" i="10"/>
  <c r="L1057" i="10" s="1"/>
  <c r="N1056" i="10"/>
  <c r="M1056" i="10"/>
  <c r="K1056" i="10"/>
  <c r="L1056" i="10" s="1"/>
  <c r="N1055" i="10"/>
  <c r="M1055" i="10"/>
  <c r="K1055" i="10"/>
  <c r="L1055" i="10" s="1"/>
  <c r="N1054" i="10"/>
  <c r="M1054" i="10"/>
  <c r="K1054" i="10"/>
  <c r="L1054" i="10" s="1"/>
  <c r="N1053" i="10"/>
  <c r="M1053" i="10"/>
  <c r="O1053" i="10" s="1"/>
  <c r="K1053" i="10"/>
  <c r="L1053" i="10" s="1"/>
  <c r="N1052" i="10"/>
  <c r="M1052" i="10"/>
  <c r="K1052" i="10"/>
  <c r="L1052" i="10" s="1"/>
  <c r="N1051" i="10"/>
  <c r="M1051" i="10"/>
  <c r="O1051" i="10" s="1"/>
  <c r="K1051" i="10"/>
  <c r="L1051" i="10" s="1"/>
  <c r="N1050" i="10"/>
  <c r="M1050" i="10"/>
  <c r="O1050" i="10" s="1"/>
  <c r="K1050" i="10"/>
  <c r="L1050" i="10" s="1"/>
  <c r="N1049" i="10"/>
  <c r="M1049" i="10"/>
  <c r="K1049" i="10"/>
  <c r="L1049" i="10" s="1"/>
  <c r="N1048" i="10"/>
  <c r="M1048" i="10"/>
  <c r="K1048" i="10"/>
  <c r="L1048" i="10" s="1"/>
  <c r="N1047" i="10"/>
  <c r="M1047" i="10"/>
  <c r="K1047" i="10"/>
  <c r="L1047" i="10" s="1"/>
  <c r="N1046" i="10"/>
  <c r="M1046" i="10"/>
  <c r="K1046" i="10"/>
  <c r="L1046" i="10" s="1"/>
  <c r="N1045" i="10"/>
  <c r="M1045" i="10"/>
  <c r="O1045" i="10" s="1"/>
  <c r="K1045" i="10"/>
  <c r="L1045" i="10" s="1"/>
  <c r="N1044" i="10"/>
  <c r="M1044" i="10"/>
  <c r="K1044" i="10"/>
  <c r="L1044" i="10" s="1"/>
  <c r="N1043" i="10"/>
  <c r="M1043" i="10"/>
  <c r="K1043" i="10"/>
  <c r="L1043" i="10" s="1"/>
  <c r="N1042" i="10"/>
  <c r="M1042" i="10"/>
  <c r="K1042" i="10"/>
  <c r="L1042" i="10" s="1"/>
  <c r="N1041" i="10"/>
  <c r="M1041" i="10"/>
  <c r="K1041" i="10"/>
  <c r="L1041" i="10" s="1"/>
  <c r="N1040" i="10"/>
  <c r="M1040" i="10"/>
  <c r="O1040" i="10" s="1"/>
  <c r="K1040" i="10"/>
  <c r="L1040" i="10" s="1"/>
  <c r="N1039" i="10"/>
  <c r="M1039" i="10"/>
  <c r="K1039" i="10"/>
  <c r="L1039" i="10" s="1"/>
  <c r="N1038" i="10"/>
  <c r="M1038" i="10"/>
  <c r="O1038" i="10" s="1"/>
  <c r="K1038" i="10"/>
  <c r="L1038" i="10" s="1"/>
  <c r="N1037" i="10"/>
  <c r="M1037" i="10"/>
  <c r="K1037" i="10"/>
  <c r="L1037" i="10" s="1"/>
  <c r="N1036" i="10"/>
  <c r="M1036" i="10"/>
  <c r="K1036" i="10"/>
  <c r="L1036" i="10" s="1"/>
  <c r="N1035" i="10"/>
  <c r="M1035" i="10"/>
  <c r="K1035" i="10"/>
  <c r="L1035" i="10" s="1"/>
  <c r="N1034" i="10"/>
  <c r="M1034" i="10"/>
  <c r="O1034" i="10" s="1"/>
  <c r="K1034" i="10"/>
  <c r="L1034" i="10" s="1"/>
  <c r="N1033" i="10"/>
  <c r="M1033" i="10"/>
  <c r="K1033" i="10"/>
  <c r="L1033" i="10" s="1"/>
  <c r="N1032" i="10"/>
  <c r="M1032" i="10"/>
  <c r="K1032" i="10"/>
  <c r="L1032" i="10" s="1"/>
  <c r="N1031" i="10"/>
  <c r="M1031" i="10"/>
  <c r="O1031" i="10" s="1"/>
  <c r="K1031" i="10"/>
  <c r="L1031" i="10" s="1"/>
  <c r="N1030" i="10"/>
  <c r="M1030" i="10"/>
  <c r="K1030" i="10"/>
  <c r="L1030" i="10" s="1"/>
  <c r="N1029" i="10"/>
  <c r="M1029" i="10"/>
  <c r="K1029" i="10"/>
  <c r="L1029" i="10" s="1"/>
  <c r="N1028" i="10"/>
  <c r="M1028" i="10"/>
  <c r="K1028" i="10"/>
  <c r="L1028" i="10" s="1"/>
  <c r="N1027" i="10"/>
  <c r="M1027" i="10"/>
  <c r="O1027" i="10" s="1"/>
  <c r="K1027" i="10"/>
  <c r="L1027" i="10" s="1"/>
  <c r="N1026" i="10"/>
  <c r="M1026" i="10"/>
  <c r="O1026" i="10" s="1"/>
  <c r="K1026" i="10"/>
  <c r="L1026" i="10" s="1"/>
  <c r="N1025" i="10"/>
  <c r="M1025" i="10"/>
  <c r="O1025" i="10" s="1"/>
  <c r="K1025" i="10"/>
  <c r="L1025" i="10" s="1"/>
  <c r="N1024" i="10"/>
  <c r="M1024" i="10"/>
  <c r="K1024" i="10"/>
  <c r="L1024" i="10" s="1"/>
  <c r="N1023" i="10"/>
  <c r="M1023" i="10"/>
  <c r="O1023" i="10" s="1"/>
  <c r="K1023" i="10"/>
  <c r="L1023" i="10" s="1"/>
  <c r="N1022" i="10"/>
  <c r="M1022" i="10"/>
  <c r="K1022" i="10"/>
  <c r="L1022" i="10" s="1"/>
  <c r="N1021" i="10"/>
  <c r="M1021" i="10"/>
  <c r="K1021" i="10"/>
  <c r="L1021" i="10" s="1"/>
  <c r="N1020" i="10"/>
  <c r="M1020" i="10"/>
  <c r="O1020" i="10" s="1"/>
  <c r="K1020" i="10"/>
  <c r="L1020" i="10" s="1"/>
  <c r="N1019" i="10"/>
  <c r="M1019" i="10"/>
  <c r="O1019" i="10" s="1"/>
  <c r="K1019" i="10"/>
  <c r="L1019" i="10" s="1"/>
  <c r="N1018" i="10"/>
  <c r="M1018" i="10"/>
  <c r="K1018" i="10"/>
  <c r="L1018" i="10" s="1"/>
  <c r="N1017" i="10"/>
  <c r="M1017" i="10"/>
  <c r="K1017" i="10"/>
  <c r="L1017" i="10" s="1"/>
  <c r="N1016" i="10"/>
  <c r="M1016" i="10"/>
  <c r="O1016" i="10" s="1"/>
  <c r="K1016" i="10"/>
  <c r="L1016" i="10" s="1"/>
  <c r="N1015" i="10"/>
  <c r="M1015" i="10"/>
  <c r="K1015" i="10"/>
  <c r="L1015" i="10" s="1"/>
  <c r="N1014" i="10"/>
  <c r="M1014" i="10"/>
  <c r="O1014" i="10" s="1"/>
  <c r="K1014" i="10"/>
  <c r="L1014" i="10" s="1"/>
  <c r="N1013" i="10"/>
  <c r="M1013" i="10"/>
  <c r="K1013" i="10"/>
  <c r="L1013" i="10" s="1"/>
  <c r="N1012" i="10"/>
  <c r="M1012" i="10"/>
  <c r="O1012" i="10" s="1"/>
  <c r="K1012" i="10"/>
  <c r="L1012" i="10" s="1"/>
  <c r="N1011" i="10"/>
  <c r="M1011" i="10"/>
  <c r="K1011" i="10"/>
  <c r="L1011" i="10" s="1"/>
  <c r="N1010" i="10"/>
  <c r="M1010" i="10"/>
  <c r="O1010" i="10" s="1"/>
  <c r="K1010" i="10"/>
  <c r="L1010" i="10" s="1"/>
  <c r="N1009" i="10"/>
  <c r="M1009" i="10"/>
  <c r="K1009" i="10"/>
  <c r="L1009" i="10" s="1"/>
  <c r="N1008" i="10"/>
  <c r="M1008" i="10"/>
  <c r="K1008" i="10"/>
  <c r="L1008" i="10" s="1"/>
  <c r="N1007" i="10"/>
  <c r="M1007" i="10"/>
  <c r="K1007" i="10"/>
  <c r="L1007" i="10" s="1"/>
  <c r="N1006" i="10"/>
  <c r="M1006" i="10"/>
  <c r="O1006" i="10" s="1"/>
  <c r="K1006" i="10"/>
  <c r="L1006" i="10" s="1"/>
  <c r="N1005" i="10"/>
  <c r="M1005" i="10"/>
  <c r="O1005" i="10" s="1"/>
  <c r="K1005" i="10"/>
  <c r="L1005" i="10" s="1"/>
  <c r="N1004" i="10"/>
  <c r="M1004" i="10"/>
  <c r="O1004" i="10" s="1"/>
  <c r="K1004" i="10"/>
  <c r="L1004" i="10" s="1"/>
  <c r="N1003" i="10"/>
  <c r="M1003" i="10"/>
  <c r="O1003" i="10" s="1"/>
  <c r="K1003" i="10"/>
  <c r="L1003" i="10" s="1"/>
  <c r="N1002" i="10"/>
  <c r="M1002" i="10"/>
  <c r="K1002" i="10"/>
  <c r="L1002" i="10" s="1"/>
  <c r="N1001" i="10"/>
  <c r="M1001" i="10"/>
  <c r="K1001" i="10"/>
  <c r="L1001" i="10" s="1"/>
  <c r="N1000" i="10"/>
  <c r="M1000" i="10"/>
  <c r="K1000" i="10"/>
  <c r="L1000" i="10" s="1"/>
  <c r="N999" i="10"/>
  <c r="M999" i="10"/>
  <c r="K999" i="10"/>
  <c r="L999" i="10" s="1"/>
  <c r="N998" i="10"/>
  <c r="M998" i="10"/>
  <c r="O998" i="10" s="1"/>
  <c r="K998" i="10"/>
  <c r="L998" i="10" s="1"/>
  <c r="N997" i="10"/>
  <c r="M997" i="10"/>
  <c r="O997" i="10" s="1"/>
  <c r="K997" i="10"/>
  <c r="L997" i="10" s="1"/>
  <c r="N996" i="10"/>
  <c r="M996" i="10"/>
  <c r="O996" i="10" s="1"/>
  <c r="K996" i="10"/>
  <c r="L996" i="10" s="1"/>
  <c r="N995" i="10"/>
  <c r="M995" i="10"/>
  <c r="K995" i="10"/>
  <c r="L995" i="10" s="1"/>
  <c r="N994" i="10"/>
  <c r="M994" i="10"/>
  <c r="O994" i="10" s="1"/>
  <c r="K994" i="10"/>
  <c r="L994" i="10" s="1"/>
  <c r="N993" i="10"/>
  <c r="M993" i="10"/>
  <c r="K993" i="10"/>
  <c r="L993" i="10" s="1"/>
  <c r="N992" i="10"/>
  <c r="M992" i="10"/>
  <c r="K992" i="10"/>
  <c r="L992" i="10" s="1"/>
  <c r="N991" i="10"/>
  <c r="M991" i="10"/>
  <c r="K991" i="10"/>
  <c r="L991" i="10" s="1"/>
  <c r="N990" i="10"/>
  <c r="M990" i="10"/>
  <c r="O990" i="10" s="1"/>
  <c r="K990" i="10"/>
  <c r="L990" i="10" s="1"/>
  <c r="N989" i="10"/>
  <c r="M989" i="10"/>
  <c r="K989" i="10"/>
  <c r="L989" i="10" s="1"/>
  <c r="N988" i="10"/>
  <c r="M988" i="10"/>
  <c r="K988" i="10"/>
  <c r="L988" i="10" s="1"/>
  <c r="N987" i="10"/>
  <c r="M987" i="10"/>
  <c r="K987" i="10"/>
  <c r="L987" i="10" s="1"/>
  <c r="N986" i="10"/>
  <c r="M986" i="10"/>
  <c r="K986" i="10"/>
  <c r="L986" i="10" s="1"/>
  <c r="N985" i="10"/>
  <c r="M985" i="10"/>
  <c r="K985" i="10"/>
  <c r="L985" i="10" s="1"/>
  <c r="N984" i="10"/>
  <c r="M984" i="10"/>
  <c r="K984" i="10"/>
  <c r="L984" i="10" s="1"/>
  <c r="N983" i="10"/>
  <c r="M983" i="10"/>
  <c r="K983" i="10"/>
  <c r="L983" i="10" s="1"/>
  <c r="N982" i="10"/>
  <c r="M982" i="10"/>
  <c r="K982" i="10"/>
  <c r="L982" i="10" s="1"/>
  <c r="N981" i="10"/>
  <c r="M981" i="10"/>
  <c r="K981" i="10"/>
  <c r="L981" i="10" s="1"/>
  <c r="N980" i="10"/>
  <c r="M980" i="10"/>
  <c r="K980" i="10"/>
  <c r="L980" i="10" s="1"/>
  <c r="N979" i="10"/>
  <c r="M979" i="10"/>
  <c r="O979" i="10" s="1"/>
  <c r="K979" i="10"/>
  <c r="L979" i="10" s="1"/>
  <c r="N978" i="10"/>
  <c r="M978" i="10"/>
  <c r="O978" i="10" s="1"/>
  <c r="K978" i="10"/>
  <c r="L978" i="10" s="1"/>
  <c r="N977" i="10"/>
  <c r="M977" i="10"/>
  <c r="K977" i="10"/>
  <c r="L977" i="10" s="1"/>
  <c r="N976" i="10"/>
  <c r="M976" i="10"/>
  <c r="K976" i="10"/>
  <c r="L976" i="10" s="1"/>
  <c r="N975" i="10"/>
  <c r="M975" i="10"/>
  <c r="O975" i="10" s="1"/>
  <c r="K975" i="10"/>
  <c r="L975" i="10" s="1"/>
  <c r="N974" i="10"/>
  <c r="M974" i="10"/>
  <c r="K974" i="10"/>
  <c r="L974" i="10" s="1"/>
  <c r="N973" i="10"/>
  <c r="M973" i="10"/>
  <c r="O973" i="10" s="1"/>
  <c r="K973" i="10"/>
  <c r="L973" i="10" s="1"/>
  <c r="N972" i="10"/>
  <c r="M972" i="10"/>
  <c r="K972" i="10"/>
  <c r="L972" i="10" s="1"/>
  <c r="N971" i="10"/>
  <c r="M971" i="10"/>
  <c r="K971" i="10"/>
  <c r="L971" i="10" s="1"/>
  <c r="N970" i="10"/>
  <c r="M970" i="10"/>
  <c r="O970" i="10" s="1"/>
  <c r="K970" i="10"/>
  <c r="L970" i="10" s="1"/>
  <c r="N969" i="10"/>
  <c r="M969" i="10"/>
  <c r="O969" i="10" s="1"/>
  <c r="K969" i="10"/>
  <c r="L969" i="10" s="1"/>
  <c r="N968" i="10"/>
  <c r="M968" i="10"/>
  <c r="K968" i="10"/>
  <c r="L968" i="10" s="1"/>
  <c r="N967" i="10"/>
  <c r="M967" i="10"/>
  <c r="K967" i="10"/>
  <c r="L967" i="10" s="1"/>
  <c r="N966" i="10"/>
  <c r="M966" i="10"/>
  <c r="K966" i="10"/>
  <c r="L966" i="10" s="1"/>
  <c r="N965" i="10"/>
  <c r="M965" i="10"/>
  <c r="O965" i="10" s="1"/>
  <c r="K965" i="10"/>
  <c r="L965" i="10" s="1"/>
  <c r="N964" i="10"/>
  <c r="M964" i="10"/>
  <c r="K964" i="10"/>
  <c r="L964" i="10" s="1"/>
  <c r="N963" i="10"/>
  <c r="M963" i="10"/>
  <c r="K963" i="10"/>
  <c r="L963" i="10" s="1"/>
  <c r="N962" i="10"/>
  <c r="M962" i="10"/>
  <c r="O962" i="10" s="1"/>
  <c r="K962" i="10"/>
  <c r="L962" i="10" s="1"/>
  <c r="N961" i="10"/>
  <c r="M961" i="10"/>
  <c r="K961" i="10"/>
  <c r="L961" i="10" s="1"/>
  <c r="N960" i="10"/>
  <c r="M960" i="10"/>
  <c r="K960" i="10"/>
  <c r="L960" i="10" s="1"/>
  <c r="N959" i="10"/>
  <c r="M959" i="10"/>
  <c r="O959" i="10" s="1"/>
  <c r="K959" i="10"/>
  <c r="L959" i="10" s="1"/>
  <c r="N958" i="10"/>
  <c r="M958" i="10"/>
  <c r="K958" i="10"/>
  <c r="L958" i="10" s="1"/>
  <c r="N957" i="10"/>
  <c r="M957" i="10"/>
  <c r="O957" i="10" s="1"/>
  <c r="K957" i="10"/>
  <c r="L957" i="10" s="1"/>
  <c r="N956" i="10"/>
  <c r="M956" i="10"/>
  <c r="K956" i="10"/>
  <c r="L956" i="10" s="1"/>
  <c r="N955" i="10"/>
  <c r="M955" i="10"/>
  <c r="K955" i="10"/>
  <c r="L955" i="10" s="1"/>
  <c r="N954" i="10"/>
  <c r="M954" i="10"/>
  <c r="K954" i="10"/>
  <c r="L954" i="10" s="1"/>
  <c r="N953" i="10"/>
  <c r="M953" i="10"/>
  <c r="K953" i="10"/>
  <c r="L953" i="10" s="1"/>
  <c r="N952" i="10"/>
  <c r="M952" i="10"/>
  <c r="K952" i="10"/>
  <c r="L952" i="10" s="1"/>
  <c r="N951" i="10"/>
  <c r="M951" i="10"/>
  <c r="O951" i="10" s="1"/>
  <c r="K951" i="10"/>
  <c r="L951" i="10" s="1"/>
  <c r="N950" i="10"/>
  <c r="M950" i="10"/>
  <c r="O950" i="10" s="1"/>
  <c r="K950" i="10"/>
  <c r="L950" i="10" s="1"/>
  <c r="N949" i="10"/>
  <c r="M949" i="10"/>
  <c r="O949" i="10" s="1"/>
  <c r="K949" i="10"/>
  <c r="L949" i="10" s="1"/>
  <c r="N948" i="10"/>
  <c r="M948" i="10"/>
  <c r="O948" i="10" s="1"/>
  <c r="K948" i="10"/>
  <c r="L948" i="10" s="1"/>
  <c r="N947" i="10"/>
  <c r="M947" i="10"/>
  <c r="O947" i="10" s="1"/>
  <c r="K947" i="10"/>
  <c r="L947" i="10" s="1"/>
  <c r="N946" i="10"/>
  <c r="M946" i="10"/>
  <c r="K946" i="10"/>
  <c r="L946" i="10" s="1"/>
  <c r="N945" i="10"/>
  <c r="M945" i="10"/>
  <c r="O945" i="10" s="1"/>
  <c r="K945" i="10"/>
  <c r="L945" i="10" s="1"/>
  <c r="N944" i="10"/>
  <c r="M944" i="10"/>
  <c r="O944" i="10" s="1"/>
  <c r="K944" i="10"/>
  <c r="L944" i="10" s="1"/>
  <c r="N943" i="10"/>
  <c r="M943" i="10"/>
  <c r="O943" i="10" s="1"/>
  <c r="K943" i="10"/>
  <c r="L943" i="10" s="1"/>
  <c r="N942" i="10"/>
  <c r="M942" i="10"/>
  <c r="O942" i="10" s="1"/>
  <c r="K942" i="10"/>
  <c r="L942" i="10" s="1"/>
  <c r="N941" i="10"/>
  <c r="M941" i="10"/>
  <c r="O941" i="10" s="1"/>
  <c r="K941" i="10"/>
  <c r="L941" i="10" s="1"/>
  <c r="N940" i="10"/>
  <c r="M940" i="10"/>
  <c r="O940" i="10" s="1"/>
  <c r="K940" i="10"/>
  <c r="L940" i="10" s="1"/>
  <c r="N939" i="10"/>
  <c r="M939" i="10"/>
  <c r="O939" i="10" s="1"/>
  <c r="K939" i="10"/>
  <c r="L939" i="10" s="1"/>
  <c r="N938" i="10"/>
  <c r="M938" i="10"/>
  <c r="O938" i="10" s="1"/>
  <c r="K938" i="10"/>
  <c r="L938" i="10" s="1"/>
  <c r="N937" i="10"/>
  <c r="M937" i="10"/>
  <c r="O937" i="10" s="1"/>
  <c r="K937" i="10"/>
  <c r="L937" i="10" s="1"/>
  <c r="N936" i="10"/>
  <c r="M936" i="10"/>
  <c r="O936" i="10" s="1"/>
  <c r="K936" i="10"/>
  <c r="L936" i="10" s="1"/>
  <c r="N935" i="10"/>
  <c r="M935" i="10"/>
  <c r="O935" i="10" s="1"/>
  <c r="K935" i="10"/>
  <c r="L935" i="10" s="1"/>
  <c r="N934" i="10"/>
  <c r="M934" i="10"/>
  <c r="O934" i="10" s="1"/>
  <c r="K934" i="10"/>
  <c r="L934" i="10" s="1"/>
  <c r="N933" i="10"/>
  <c r="M933" i="10"/>
  <c r="O933" i="10" s="1"/>
  <c r="K933" i="10"/>
  <c r="L933" i="10" s="1"/>
  <c r="N932" i="10"/>
  <c r="M932" i="10"/>
  <c r="O932" i="10" s="1"/>
  <c r="K932" i="10"/>
  <c r="L932" i="10" s="1"/>
  <c r="N931" i="10"/>
  <c r="M931" i="10"/>
  <c r="O931" i="10" s="1"/>
  <c r="K931" i="10"/>
  <c r="L931" i="10" s="1"/>
  <c r="N930" i="10"/>
  <c r="M930" i="10"/>
  <c r="O930" i="10" s="1"/>
  <c r="K930" i="10"/>
  <c r="L930" i="10" s="1"/>
  <c r="N929" i="10"/>
  <c r="M929" i="10"/>
  <c r="O929" i="10" s="1"/>
  <c r="K929" i="10"/>
  <c r="L929" i="10" s="1"/>
  <c r="N928" i="10"/>
  <c r="M928" i="10"/>
  <c r="O928" i="10" s="1"/>
  <c r="K928" i="10"/>
  <c r="L928" i="10" s="1"/>
  <c r="N927" i="10"/>
  <c r="M927" i="10"/>
  <c r="O927" i="10" s="1"/>
  <c r="K927" i="10"/>
  <c r="L927" i="10" s="1"/>
  <c r="N926" i="10"/>
  <c r="M926" i="10"/>
  <c r="O926" i="10" s="1"/>
  <c r="K926" i="10"/>
  <c r="L926" i="10" s="1"/>
  <c r="N925" i="10"/>
  <c r="M925" i="10"/>
  <c r="O925" i="10" s="1"/>
  <c r="K925" i="10"/>
  <c r="L925" i="10" s="1"/>
  <c r="N924" i="10"/>
  <c r="M924" i="10"/>
  <c r="O924" i="10" s="1"/>
  <c r="K924" i="10"/>
  <c r="L924" i="10" s="1"/>
  <c r="N923" i="10"/>
  <c r="M923" i="10"/>
  <c r="O923" i="10" s="1"/>
  <c r="K923" i="10"/>
  <c r="L923" i="10" s="1"/>
  <c r="N922" i="10"/>
  <c r="M922" i="10"/>
  <c r="O922" i="10" s="1"/>
  <c r="K922" i="10"/>
  <c r="L922" i="10" s="1"/>
  <c r="N921" i="10"/>
  <c r="M921" i="10"/>
  <c r="O921" i="10" s="1"/>
  <c r="K921" i="10"/>
  <c r="L921" i="10" s="1"/>
  <c r="N920" i="10"/>
  <c r="M920" i="10"/>
  <c r="O920" i="10" s="1"/>
  <c r="K920" i="10"/>
  <c r="L920" i="10" s="1"/>
  <c r="N919" i="10"/>
  <c r="M919" i="10"/>
  <c r="O919" i="10" s="1"/>
  <c r="K919" i="10"/>
  <c r="L919" i="10" s="1"/>
  <c r="N918" i="10"/>
  <c r="M918" i="10"/>
  <c r="O918" i="10" s="1"/>
  <c r="K918" i="10"/>
  <c r="L918" i="10" s="1"/>
  <c r="N917" i="10"/>
  <c r="M917" i="10"/>
  <c r="O917" i="10" s="1"/>
  <c r="K917" i="10"/>
  <c r="L917" i="10" s="1"/>
  <c r="N916" i="10"/>
  <c r="M916" i="10"/>
  <c r="O916" i="10" s="1"/>
  <c r="K916" i="10"/>
  <c r="L916" i="10" s="1"/>
  <c r="N915" i="10"/>
  <c r="M915" i="10"/>
  <c r="O915" i="10" s="1"/>
  <c r="K915" i="10"/>
  <c r="L915" i="10" s="1"/>
  <c r="N914" i="10"/>
  <c r="M914" i="10"/>
  <c r="O914" i="10" s="1"/>
  <c r="K914" i="10"/>
  <c r="L914" i="10" s="1"/>
  <c r="N913" i="10"/>
  <c r="M913" i="10"/>
  <c r="O913" i="10" s="1"/>
  <c r="K913" i="10"/>
  <c r="L913" i="10" s="1"/>
  <c r="N912" i="10"/>
  <c r="M912" i="10"/>
  <c r="O912" i="10" s="1"/>
  <c r="K912" i="10"/>
  <c r="L912" i="10" s="1"/>
  <c r="N911" i="10"/>
  <c r="M911" i="10"/>
  <c r="O911" i="10" s="1"/>
  <c r="K911" i="10"/>
  <c r="L911" i="10" s="1"/>
  <c r="N910" i="10"/>
  <c r="M910" i="10"/>
  <c r="O910" i="10" s="1"/>
  <c r="K910" i="10"/>
  <c r="L910" i="10" s="1"/>
  <c r="N909" i="10"/>
  <c r="M909" i="10"/>
  <c r="O909" i="10" s="1"/>
  <c r="K909" i="10"/>
  <c r="L909" i="10" s="1"/>
  <c r="N908" i="10"/>
  <c r="M908" i="10"/>
  <c r="O908" i="10" s="1"/>
  <c r="K908" i="10"/>
  <c r="L908" i="10" s="1"/>
  <c r="N907" i="10"/>
  <c r="M907" i="10"/>
  <c r="O907" i="10" s="1"/>
  <c r="K907" i="10"/>
  <c r="L907" i="10" s="1"/>
  <c r="N906" i="10"/>
  <c r="M906" i="10"/>
  <c r="O906" i="10" s="1"/>
  <c r="K906" i="10"/>
  <c r="L906" i="10" s="1"/>
  <c r="N905" i="10"/>
  <c r="M905" i="10"/>
  <c r="O905" i="10" s="1"/>
  <c r="K905" i="10"/>
  <c r="L905" i="10" s="1"/>
  <c r="N904" i="10"/>
  <c r="M904" i="10"/>
  <c r="O904" i="10" s="1"/>
  <c r="K904" i="10"/>
  <c r="L904" i="10" s="1"/>
  <c r="N903" i="10"/>
  <c r="M903" i="10"/>
  <c r="O903" i="10" s="1"/>
  <c r="K903" i="10"/>
  <c r="L903" i="10" s="1"/>
  <c r="N902" i="10"/>
  <c r="M902" i="10"/>
  <c r="O902" i="10" s="1"/>
  <c r="K902" i="10"/>
  <c r="L902" i="10" s="1"/>
  <c r="N901" i="10"/>
  <c r="M901" i="10"/>
  <c r="O901" i="10" s="1"/>
  <c r="K901" i="10"/>
  <c r="L901" i="10" s="1"/>
  <c r="N900" i="10"/>
  <c r="M900" i="10"/>
  <c r="O900" i="10" s="1"/>
  <c r="K900" i="10"/>
  <c r="L900" i="10" s="1"/>
  <c r="N899" i="10"/>
  <c r="M899" i="10"/>
  <c r="O899" i="10" s="1"/>
  <c r="K899" i="10"/>
  <c r="L899" i="10" s="1"/>
  <c r="N898" i="10"/>
  <c r="M898" i="10"/>
  <c r="O898" i="10" s="1"/>
  <c r="K898" i="10"/>
  <c r="L898" i="10" s="1"/>
  <c r="N897" i="10"/>
  <c r="M897" i="10"/>
  <c r="O897" i="10" s="1"/>
  <c r="K897" i="10"/>
  <c r="L897" i="10" s="1"/>
  <c r="N896" i="10"/>
  <c r="M896" i="10"/>
  <c r="O896" i="10" s="1"/>
  <c r="K896" i="10"/>
  <c r="L896" i="10" s="1"/>
  <c r="N895" i="10"/>
  <c r="M895" i="10"/>
  <c r="O895" i="10" s="1"/>
  <c r="K895" i="10"/>
  <c r="L895" i="10" s="1"/>
  <c r="N894" i="10"/>
  <c r="M894" i="10"/>
  <c r="O894" i="10" s="1"/>
  <c r="K894" i="10"/>
  <c r="L894" i="10" s="1"/>
  <c r="N893" i="10"/>
  <c r="M893" i="10"/>
  <c r="O893" i="10" s="1"/>
  <c r="K893" i="10"/>
  <c r="L893" i="10" s="1"/>
  <c r="N892" i="10"/>
  <c r="M892" i="10"/>
  <c r="O892" i="10" s="1"/>
  <c r="K892" i="10"/>
  <c r="L892" i="10" s="1"/>
  <c r="N891" i="10"/>
  <c r="M891" i="10"/>
  <c r="O891" i="10" s="1"/>
  <c r="K891" i="10"/>
  <c r="L891" i="10" s="1"/>
  <c r="N890" i="10"/>
  <c r="M890" i="10"/>
  <c r="O890" i="10" s="1"/>
  <c r="K890" i="10"/>
  <c r="L890" i="10" s="1"/>
  <c r="N889" i="10"/>
  <c r="M889" i="10"/>
  <c r="O889" i="10" s="1"/>
  <c r="K889" i="10"/>
  <c r="L889" i="10" s="1"/>
  <c r="N888" i="10"/>
  <c r="M888" i="10"/>
  <c r="O888" i="10" s="1"/>
  <c r="K888" i="10"/>
  <c r="L888" i="10" s="1"/>
  <c r="N887" i="10"/>
  <c r="M887" i="10"/>
  <c r="O887" i="10" s="1"/>
  <c r="K887" i="10"/>
  <c r="L887" i="10" s="1"/>
  <c r="N886" i="10"/>
  <c r="M886" i="10"/>
  <c r="O886" i="10" s="1"/>
  <c r="K886" i="10"/>
  <c r="L886" i="10" s="1"/>
  <c r="N885" i="10"/>
  <c r="M885" i="10"/>
  <c r="O885" i="10" s="1"/>
  <c r="K885" i="10"/>
  <c r="L885" i="10" s="1"/>
  <c r="N884" i="10"/>
  <c r="M884" i="10"/>
  <c r="O884" i="10" s="1"/>
  <c r="K884" i="10"/>
  <c r="L884" i="10" s="1"/>
  <c r="N883" i="10"/>
  <c r="M883" i="10"/>
  <c r="O883" i="10" s="1"/>
  <c r="K883" i="10"/>
  <c r="L883" i="10" s="1"/>
  <c r="N882" i="10"/>
  <c r="M882" i="10"/>
  <c r="O882" i="10" s="1"/>
  <c r="K882" i="10"/>
  <c r="L882" i="10" s="1"/>
  <c r="N881" i="10"/>
  <c r="M881" i="10"/>
  <c r="O881" i="10" s="1"/>
  <c r="K881" i="10"/>
  <c r="L881" i="10" s="1"/>
  <c r="N880" i="10"/>
  <c r="M880" i="10"/>
  <c r="O880" i="10" s="1"/>
  <c r="K880" i="10"/>
  <c r="L880" i="10" s="1"/>
  <c r="N879" i="10"/>
  <c r="M879" i="10"/>
  <c r="O879" i="10" s="1"/>
  <c r="K879" i="10"/>
  <c r="L879" i="10" s="1"/>
  <c r="N878" i="10"/>
  <c r="M878" i="10"/>
  <c r="O878" i="10" s="1"/>
  <c r="K878" i="10"/>
  <c r="L878" i="10" s="1"/>
  <c r="N877" i="10"/>
  <c r="M877" i="10"/>
  <c r="O877" i="10" s="1"/>
  <c r="K877" i="10"/>
  <c r="L877" i="10" s="1"/>
  <c r="N876" i="10"/>
  <c r="M876" i="10"/>
  <c r="O876" i="10" s="1"/>
  <c r="K876" i="10"/>
  <c r="L876" i="10" s="1"/>
  <c r="N875" i="10"/>
  <c r="M875" i="10"/>
  <c r="O875" i="10" s="1"/>
  <c r="K875" i="10"/>
  <c r="L875" i="10" s="1"/>
  <c r="N874" i="10"/>
  <c r="M874" i="10"/>
  <c r="O874" i="10" s="1"/>
  <c r="K874" i="10"/>
  <c r="L874" i="10" s="1"/>
  <c r="N873" i="10"/>
  <c r="M873" i="10"/>
  <c r="O873" i="10" s="1"/>
  <c r="K873" i="10"/>
  <c r="L873" i="10" s="1"/>
  <c r="N872" i="10"/>
  <c r="M872" i="10"/>
  <c r="O872" i="10" s="1"/>
  <c r="K872" i="10"/>
  <c r="L872" i="10" s="1"/>
  <c r="N871" i="10"/>
  <c r="M871" i="10"/>
  <c r="O871" i="10" s="1"/>
  <c r="K871" i="10"/>
  <c r="L871" i="10" s="1"/>
  <c r="N870" i="10"/>
  <c r="M870" i="10"/>
  <c r="O870" i="10" s="1"/>
  <c r="K870" i="10"/>
  <c r="L870" i="10" s="1"/>
  <c r="N869" i="10"/>
  <c r="M869" i="10"/>
  <c r="O869" i="10" s="1"/>
  <c r="K869" i="10"/>
  <c r="L869" i="10" s="1"/>
  <c r="N868" i="10"/>
  <c r="M868" i="10"/>
  <c r="O868" i="10" s="1"/>
  <c r="K868" i="10"/>
  <c r="L868" i="10" s="1"/>
  <c r="N867" i="10"/>
  <c r="M867" i="10"/>
  <c r="O867" i="10" s="1"/>
  <c r="K867" i="10"/>
  <c r="L867" i="10" s="1"/>
  <c r="N866" i="10"/>
  <c r="M866" i="10"/>
  <c r="O866" i="10" s="1"/>
  <c r="K866" i="10"/>
  <c r="L866" i="10" s="1"/>
  <c r="N865" i="10"/>
  <c r="M865" i="10"/>
  <c r="O865" i="10" s="1"/>
  <c r="K865" i="10"/>
  <c r="L865" i="10" s="1"/>
  <c r="N864" i="10"/>
  <c r="M864" i="10"/>
  <c r="O864" i="10" s="1"/>
  <c r="K864" i="10"/>
  <c r="L864" i="10" s="1"/>
  <c r="N863" i="10"/>
  <c r="M863" i="10"/>
  <c r="O863" i="10" s="1"/>
  <c r="K863" i="10"/>
  <c r="L863" i="10" s="1"/>
  <c r="N862" i="10"/>
  <c r="M862" i="10"/>
  <c r="O862" i="10" s="1"/>
  <c r="K862" i="10"/>
  <c r="L862" i="10" s="1"/>
  <c r="N861" i="10"/>
  <c r="M861" i="10"/>
  <c r="O861" i="10" s="1"/>
  <c r="K861" i="10"/>
  <c r="L861" i="10" s="1"/>
  <c r="N860" i="10"/>
  <c r="M860" i="10"/>
  <c r="O860" i="10" s="1"/>
  <c r="K860" i="10"/>
  <c r="L860" i="10" s="1"/>
  <c r="N859" i="10"/>
  <c r="M859" i="10"/>
  <c r="O859" i="10" s="1"/>
  <c r="K859" i="10"/>
  <c r="L859" i="10" s="1"/>
  <c r="N858" i="10"/>
  <c r="M858" i="10"/>
  <c r="O858" i="10" s="1"/>
  <c r="K858" i="10"/>
  <c r="L858" i="10" s="1"/>
  <c r="N857" i="10"/>
  <c r="M857" i="10"/>
  <c r="O857" i="10" s="1"/>
  <c r="K857" i="10"/>
  <c r="L857" i="10" s="1"/>
  <c r="N856" i="10"/>
  <c r="M856" i="10"/>
  <c r="O856" i="10" s="1"/>
  <c r="K856" i="10"/>
  <c r="L856" i="10" s="1"/>
  <c r="N855" i="10"/>
  <c r="M855" i="10"/>
  <c r="O855" i="10" s="1"/>
  <c r="K855" i="10"/>
  <c r="L855" i="10" s="1"/>
  <c r="N854" i="10"/>
  <c r="M854" i="10"/>
  <c r="O854" i="10" s="1"/>
  <c r="K854" i="10"/>
  <c r="L854" i="10" s="1"/>
  <c r="N853" i="10"/>
  <c r="M853" i="10"/>
  <c r="O853" i="10" s="1"/>
  <c r="K853" i="10"/>
  <c r="L853" i="10" s="1"/>
  <c r="N852" i="10"/>
  <c r="M852" i="10"/>
  <c r="O852" i="10" s="1"/>
  <c r="K852" i="10"/>
  <c r="L852" i="10" s="1"/>
  <c r="N851" i="10"/>
  <c r="M851" i="10"/>
  <c r="O851" i="10" s="1"/>
  <c r="K851" i="10"/>
  <c r="L851" i="10" s="1"/>
  <c r="N850" i="10"/>
  <c r="M850" i="10"/>
  <c r="O850" i="10" s="1"/>
  <c r="K850" i="10"/>
  <c r="L850" i="10" s="1"/>
  <c r="N849" i="10"/>
  <c r="M849" i="10"/>
  <c r="O849" i="10" s="1"/>
  <c r="K849" i="10"/>
  <c r="L849" i="10" s="1"/>
  <c r="N848" i="10"/>
  <c r="M848" i="10"/>
  <c r="O848" i="10" s="1"/>
  <c r="K848" i="10"/>
  <c r="L848" i="10" s="1"/>
  <c r="N847" i="10"/>
  <c r="M847" i="10"/>
  <c r="O847" i="10" s="1"/>
  <c r="K847" i="10"/>
  <c r="L847" i="10" s="1"/>
  <c r="N846" i="10"/>
  <c r="M846" i="10"/>
  <c r="O846" i="10" s="1"/>
  <c r="K846" i="10"/>
  <c r="L846" i="10" s="1"/>
  <c r="N845" i="10"/>
  <c r="M845" i="10"/>
  <c r="O845" i="10" s="1"/>
  <c r="K845" i="10"/>
  <c r="L845" i="10" s="1"/>
  <c r="N844" i="10"/>
  <c r="M844" i="10"/>
  <c r="O844" i="10" s="1"/>
  <c r="K844" i="10"/>
  <c r="L844" i="10" s="1"/>
  <c r="N843" i="10"/>
  <c r="M843" i="10"/>
  <c r="O843" i="10" s="1"/>
  <c r="K843" i="10"/>
  <c r="L843" i="10" s="1"/>
  <c r="N842" i="10"/>
  <c r="M842" i="10"/>
  <c r="O842" i="10" s="1"/>
  <c r="K842" i="10"/>
  <c r="L842" i="10" s="1"/>
  <c r="N841" i="10"/>
  <c r="M841" i="10"/>
  <c r="O841" i="10" s="1"/>
  <c r="K841" i="10"/>
  <c r="L841" i="10" s="1"/>
  <c r="N840" i="10"/>
  <c r="M840" i="10"/>
  <c r="O840" i="10" s="1"/>
  <c r="K840" i="10"/>
  <c r="L840" i="10" s="1"/>
  <c r="N839" i="10"/>
  <c r="M839" i="10"/>
  <c r="O839" i="10" s="1"/>
  <c r="K839" i="10"/>
  <c r="L839" i="10" s="1"/>
  <c r="N838" i="10"/>
  <c r="M838" i="10"/>
  <c r="O838" i="10" s="1"/>
  <c r="K838" i="10"/>
  <c r="L838" i="10" s="1"/>
  <c r="N837" i="10"/>
  <c r="M837" i="10"/>
  <c r="O837" i="10" s="1"/>
  <c r="K837" i="10"/>
  <c r="L837" i="10" s="1"/>
  <c r="N836" i="10"/>
  <c r="M836" i="10"/>
  <c r="O836" i="10" s="1"/>
  <c r="K836" i="10"/>
  <c r="L836" i="10" s="1"/>
  <c r="N835" i="10"/>
  <c r="M835" i="10"/>
  <c r="O835" i="10" s="1"/>
  <c r="K835" i="10"/>
  <c r="L835" i="10" s="1"/>
  <c r="N834" i="10"/>
  <c r="M834" i="10"/>
  <c r="O834" i="10" s="1"/>
  <c r="K834" i="10"/>
  <c r="L834" i="10" s="1"/>
  <c r="N833" i="10"/>
  <c r="M833" i="10"/>
  <c r="O833" i="10" s="1"/>
  <c r="K833" i="10"/>
  <c r="L833" i="10" s="1"/>
  <c r="N832" i="10"/>
  <c r="M832" i="10"/>
  <c r="O832" i="10" s="1"/>
  <c r="K832" i="10"/>
  <c r="L832" i="10" s="1"/>
  <c r="N831" i="10"/>
  <c r="M831" i="10"/>
  <c r="O831" i="10" s="1"/>
  <c r="K831" i="10"/>
  <c r="L831" i="10" s="1"/>
  <c r="N830" i="10"/>
  <c r="M830" i="10"/>
  <c r="O830" i="10" s="1"/>
  <c r="K830" i="10"/>
  <c r="L830" i="10" s="1"/>
  <c r="N829" i="10"/>
  <c r="M829" i="10"/>
  <c r="O829" i="10" s="1"/>
  <c r="K829" i="10"/>
  <c r="L829" i="10" s="1"/>
  <c r="N828" i="10"/>
  <c r="M828" i="10"/>
  <c r="O828" i="10" s="1"/>
  <c r="K828" i="10"/>
  <c r="L828" i="10" s="1"/>
  <c r="N827" i="10"/>
  <c r="M827" i="10"/>
  <c r="O827" i="10" s="1"/>
  <c r="K827" i="10"/>
  <c r="L827" i="10" s="1"/>
  <c r="N826" i="10"/>
  <c r="M826" i="10"/>
  <c r="O826" i="10" s="1"/>
  <c r="K826" i="10"/>
  <c r="L826" i="10" s="1"/>
  <c r="N825" i="10"/>
  <c r="M825" i="10"/>
  <c r="O825" i="10" s="1"/>
  <c r="K825" i="10"/>
  <c r="L825" i="10" s="1"/>
  <c r="N824" i="10"/>
  <c r="M824" i="10"/>
  <c r="O824" i="10" s="1"/>
  <c r="K824" i="10"/>
  <c r="L824" i="10" s="1"/>
  <c r="N823" i="10"/>
  <c r="M823" i="10"/>
  <c r="O823" i="10" s="1"/>
  <c r="K823" i="10"/>
  <c r="L823" i="10" s="1"/>
  <c r="N822" i="10"/>
  <c r="M822" i="10"/>
  <c r="O822" i="10" s="1"/>
  <c r="K822" i="10"/>
  <c r="L822" i="10" s="1"/>
  <c r="N821" i="10"/>
  <c r="M821" i="10"/>
  <c r="O821" i="10" s="1"/>
  <c r="K821" i="10"/>
  <c r="L821" i="10" s="1"/>
  <c r="N820" i="10"/>
  <c r="M820" i="10"/>
  <c r="O820" i="10" s="1"/>
  <c r="K820" i="10"/>
  <c r="L820" i="10" s="1"/>
  <c r="N819" i="10"/>
  <c r="M819" i="10"/>
  <c r="O819" i="10" s="1"/>
  <c r="K819" i="10"/>
  <c r="L819" i="10" s="1"/>
  <c r="N818" i="10"/>
  <c r="M818" i="10"/>
  <c r="O818" i="10" s="1"/>
  <c r="K818" i="10"/>
  <c r="L818" i="10" s="1"/>
  <c r="N817" i="10"/>
  <c r="M817" i="10"/>
  <c r="O817" i="10" s="1"/>
  <c r="K817" i="10"/>
  <c r="L817" i="10" s="1"/>
  <c r="N816" i="10"/>
  <c r="M816" i="10"/>
  <c r="O816" i="10" s="1"/>
  <c r="K816" i="10"/>
  <c r="L816" i="10" s="1"/>
  <c r="N815" i="10"/>
  <c r="M815" i="10"/>
  <c r="O815" i="10" s="1"/>
  <c r="K815" i="10"/>
  <c r="L815" i="10" s="1"/>
  <c r="N814" i="10"/>
  <c r="M814" i="10"/>
  <c r="O814" i="10" s="1"/>
  <c r="K814" i="10"/>
  <c r="L814" i="10" s="1"/>
  <c r="N813" i="10"/>
  <c r="M813" i="10"/>
  <c r="O813" i="10" s="1"/>
  <c r="K813" i="10"/>
  <c r="L813" i="10" s="1"/>
  <c r="N812" i="10"/>
  <c r="M812" i="10"/>
  <c r="O812" i="10" s="1"/>
  <c r="K812" i="10"/>
  <c r="L812" i="10" s="1"/>
  <c r="N811" i="10"/>
  <c r="M811" i="10"/>
  <c r="O811" i="10" s="1"/>
  <c r="K811" i="10"/>
  <c r="L811" i="10" s="1"/>
  <c r="N810" i="10"/>
  <c r="M810" i="10"/>
  <c r="O810" i="10" s="1"/>
  <c r="K810" i="10"/>
  <c r="L810" i="10" s="1"/>
  <c r="N809" i="10"/>
  <c r="M809" i="10"/>
  <c r="O809" i="10" s="1"/>
  <c r="K809" i="10"/>
  <c r="L809" i="10" s="1"/>
  <c r="N808" i="10"/>
  <c r="M808" i="10"/>
  <c r="O808" i="10" s="1"/>
  <c r="K808" i="10"/>
  <c r="L808" i="10" s="1"/>
  <c r="N807" i="10"/>
  <c r="M807" i="10"/>
  <c r="O807" i="10" s="1"/>
  <c r="K807" i="10"/>
  <c r="L807" i="10" s="1"/>
  <c r="N806" i="10"/>
  <c r="M806" i="10"/>
  <c r="O806" i="10" s="1"/>
  <c r="K806" i="10"/>
  <c r="L806" i="10" s="1"/>
  <c r="N805" i="10"/>
  <c r="M805" i="10"/>
  <c r="O805" i="10" s="1"/>
  <c r="K805" i="10"/>
  <c r="L805" i="10" s="1"/>
  <c r="N804" i="10"/>
  <c r="M804" i="10"/>
  <c r="O804" i="10" s="1"/>
  <c r="K804" i="10"/>
  <c r="L804" i="10" s="1"/>
  <c r="N803" i="10"/>
  <c r="M803" i="10"/>
  <c r="O803" i="10" s="1"/>
  <c r="K803" i="10"/>
  <c r="L803" i="10" s="1"/>
  <c r="N802" i="10"/>
  <c r="M802" i="10"/>
  <c r="O802" i="10" s="1"/>
  <c r="K802" i="10"/>
  <c r="L802" i="10" s="1"/>
  <c r="N801" i="10"/>
  <c r="M801" i="10"/>
  <c r="O801" i="10" s="1"/>
  <c r="K801" i="10"/>
  <c r="L801" i="10" s="1"/>
  <c r="N800" i="10"/>
  <c r="M800" i="10"/>
  <c r="O800" i="10" s="1"/>
  <c r="K800" i="10"/>
  <c r="L800" i="10" s="1"/>
  <c r="N799" i="10"/>
  <c r="M799" i="10"/>
  <c r="O799" i="10" s="1"/>
  <c r="K799" i="10"/>
  <c r="L799" i="10" s="1"/>
  <c r="N798" i="10"/>
  <c r="M798" i="10"/>
  <c r="O798" i="10" s="1"/>
  <c r="K798" i="10"/>
  <c r="L798" i="10" s="1"/>
  <c r="N797" i="10"/>
  <c r="M797" i="10"/>
  <c r="O797" i="10" s="1"/>
  <c r="K797" i="10"/>
  <c r="L797" i="10" s="1"/>
  <c r="N796" i="10"/>
  <c r="M796" i="10"/>
  <c r="O796" i="10" s="1"/>
  <c r="K796" i="10"/>
  <c r="L796" i="10" s="1"/>
  <c r="N795" i="10"/>
  <c r="M795" i="10"/>
  <c r="O795" i="10" s="1"/>
  <c r="K795" i="10"/>
  <c r="L795" i="10" s="1"/>
  <c r="N794" i="10"/>
  <c r="M794" i="10"/>
  <c r="O794" i="10" s="1"/>
  <c r="K794" i="10"/>
  <c r="L794" i="10" s="1"/>
  <c r="N793" i="10"/>
  <c r="M793" i="10"/>
  <c r="O793" i="10" s="1"/>
  <c r="K793" i="10"/>
  <c r="L793" i="10" s="1"/>
  <c r="N792" i="10"/>
  <c r="M792" i="10"/>
  <c r="O792" i="10" s="1"/>
  <c r="K792" i="10"/>
  <c r="L792" i="10" s="1"/>
  <c r="N791" i="10"/>
  <c r="M791" i="10"/>
  <c r="O791" i="10" s="1"/>
  <c r="K791" i="10"/>
  <c r="L791" i="10" s="1"/>
  <c r="N790" i="10"/>
  <c r="M790" i="10"/>
  <c r="O790" i="10" s="1"/>
  <c r="K790" i="10"/>
  <c r="L790" i="10" s="1"/>
  <c r="N789" i="10"/>
  <c r="M789" i="10"/>
  <c r="O789" i="10" s="1"/>
  <c r="K789" i="10"/>
  <c r="L789" i="10" s="1"/>
  <c r="N788" i="10"/>
  <c r="M788" i="10"/>
  <c r="O788" i="10" s="1"/>
  <c r="K788" i="10"/>
  <c r="L788" i="10" s="1"/>
  <c r="N787" i="10"/>
  <c r="M787" i="10"/>
  <c r="O787" i="10" s="1"/>
  <c r="K787" i="10"/>
  <c r="L787" i="10" s="1"/>
  <c r="N786" i="10"/>
  <c r="M786" i="10"/>
  <c r="O786" i="10" s="1"/>
  <c r="K786" i="10"/>
  <c r="L786" i="10" s="1"/>
  <c r="N785" i="10"/>
  <c r="M785" i="10"/>
  <c r="O785" i="10" s="1"/>
  <c r="K785" i="10"/>
  <c r="L785" i="10" s="1"/>
  <c r="N784" i="10"/>
  <c r="M784" i="10"/>
  <c r="O784" i="10" s="1"/>
  <c r="K784" i="10"/>
  <c r="L784" i="10" s="1"/>
  <c r="N783" i="10"/>
  <c r="M783" i="10"/>
  <c r="O783" i="10" s="1"/>
  <c r="K783" i="10"/>
  <c r="L783" i="10" s="1"/>
  <c r="N782" i="10"/>
  <c r="M782" i="10"/>
  <c r="O782" i="10" s="1"/>
  <c r="K782" i="10"/>
  <c r="L782" i="10" s="1"/>
  <c r="N781" i="10"/>
  <c r="M781" i="10"/>
  <c r="O781" i="10" s="1"/>
  <c r="K781" i="10"/>
  <c r="L781" i="10" s="1"/>
  <c r="N780" i="10"/>
  <c r="M780" i="10"/>
  <c r="O780" i="10" s="1"/>
  <c r="K780" i="10"/>
  <c r="L780" i="10" s="1"/>
  <c r="N779" i="10"/>
  <c r="M779" i="10"/>
  <c r="O779" i="10" s="1"/>
  <c r="K779" i="10"/>
  <c r="L779" i="10" s="1"/>
  <c r="N778" i="10"/>
  <c r="M778" i="10"/>
  <c r="O778" i="10" s="1"/>
  <c r="K778" i="10"/>
  <c r="L778" i="10" s="1"/>
  <c r="N777" i="10"/>
  <c r="M777" i="10"/>
  <c r="O777" i="10" s="1"/>
  <c r="K777" i="10"/>
  <c r="L777" i="10" s="1"/>
  <c r="N776" i="10"/>
  <c r="M776" i="10"/>
  <c r="O776" i="10" s="1"/>
  <c r="K776" i="10"/>
  <c r="L776" i="10" s="1"/>
  <c r="N775" i="10"/>
  <c r="M775" i="10"/>
  <c r="O775" i="10" s="1"/>
  <c r="K775" i="10"/>
  <c r="L775" i="10" s="1"/>
  <c r="N774" i="10"/>
  <c r="M774" i="10"/>
  <c r="O774" i="10" s="1"/>
  <c r="K774" i="10"/>
  <c r="L774" i="10" s="1"/>
  <c r="N773" i="10"/>
  <c r="M773" i="10"/>
  <c r="O773" i="10" s="1"/>
  <c r="K773" i="10"/>
  <c r="L773" i="10" s="1"/>
  <c r="N772" i="10"/>
  <c r="M772" i="10"/>
  <c r="O772" i="10" s="1"/>
  <c r="K772" i="10"/>
  <c r="L772" i="10" s="1"/>
  <c r="N771" i="10"/>
  <c r="M771" i="10"/>
  <c r="O771" i="10" s="1"/>
  <c r="K771" i="10"/>
  <c r="L771" i="10" s="1"/>
  <c r="N770" i="10"/>
  <c r="M770" i="10"/>
  <c r="O770" i="10" s="1"/>
  <c r="K770" i="10"/>
  <c r="L770" i="10" s="1"/>
  <c r="N769" i="10"/>
  <c r="M769" i="10"/>
  <c r="O769" i="10" s="1"/>
  <c r="K769" i="10"/>
  <c r="L769" i="10" s="1"/>
  <c r="N768" i="10"/>
  <c r="M768" i="10"/>
  <c r="O768" i="10" s="1"/>
  <c r="K768" i="10"/>
  <c r="L768" i="10" s="1"/>
  <c r="N767" i="10"/>
  <c r="M767" i="10"/>
  <c r="O767" i="10" s="1"/>
  <c r="K767" i="10"/>
  <c r="L767" i="10" s="1"/>
  <c r="N766" i="10"/>
  <c r="M766" i="10"/>
  <c r="O766" i="10" s="1"/>
  <c r="K766" i="10"/>
  <c r="L766" i="10" s="1"/>
  <c r="N765" i="10"/>
  <c r="M765" i="10"/>
  <c r="O765" i="10" s="1"/>
  <c r="K765" i="10"/>
  <c r="L765" i="10" s="1"/>
  <c r="N764" i="10"/>
  <c r="M764" i="10"/>
  <c r="O764" i="10" s="1"/>
  <c r="K764" i="10"/>
  <c r="L764" i="10" s="1"/>
  <c r="N763" i="10"/>
  <c r="M763" i="10"/>
  <c r="O763" i="10" s="1"/>
  <c r="K763" i="10"/>
  <c r="L763" i="10" s="1"/>
  <c r="N762" i="10"/>
  <c r="M762" i="10"/>
  <c r="O762" i="10" s="1"/>
  <c r="K762" i="10"/>
  <c r="L762" i="10" s="1"/>
  <c r="N761" i="10"/>
  <c r="M761" i="10"/>
  <c r="O761" i="10" s="1"/>
  <c r="K761" i="10"/>
  <c r="L761" i="10" s="1"/>
  <c r="N760" i="10"/>
  <c r="M760" i="10"/>
  <c r="O760" i="10" s="1"/>
  <c r="K760" i="10"/>
  <c r="L760" i="10" s="1"/>
  <c r="N759" i="10"/>
  <c r="M759" i="10"/>
  <c r="O759" i="10" s="1"/>
  <c r="K759" i="10"/>
  <c r="L759" i="10" s="1"/>
  <c r="N758" i="10"/>
  <c r="M758" i="10"/>
  <c r="O758" i="10" s="1"/>
  <c r="K758" i="10"/>
  <c r="L758" i="10" s="1"/>
  <c r="N757" i="10"/>
  <c r="M757" i="10"/>
  <c r="O757" i="10" s="1"/>
  <c r="K757" i="10"/>
  <c r="L757" i="10" s="1"/>
  <c r="N756" i="10"/>
  <c r="M756" i="10"/>
  <c r="O756" i="10" s="1"/>
  <c r="K756" i="10"/>
  <c r="L756" i="10" s="1"/>
  <c r="N755" i="10"/>
  <c r="M755" i="10"/>
  <c r="O755" i="10" s="1"/>
  <c r="K755" i="10"/>
  <c r="L755" i="10" s="1"/>
  <c r="N754" i="10"/>
  <c r="M754" i="10"/>
  <c r="O754" i="10" s="1"/>
  <c r="K754" i="10"/>
  <c r="L754" i="10" s="1"/>
  <c r="N753" i="10"/>
  <c r="M753" i="10"/>
  <c r="O753" i="10" s="1"/>
  <c r="K753" i="10"/>
  <c r="L753" i="10" s="1"/>
  <c r="N752" i="10"/>
  <c r="M752" i="10"/>
  <c r="O752" i="10" s="1"/>
  <c r="K752" i="10"/>
  <c r="L752" i="10" s="1"/>
  <c r="N751" i="10"/>
  <c r="M751" i="10"/>
  <c r="O751" i="10" s="1"/>
  <c r="K751" i="10"/>
  <c r="L751" i="10" s="1"/>
  <c r="N750" i="10"/>
  <c r="M750" i="10"/>
  <c r="O750" i="10" s="1"/>
  <c r="K750" i="10"/>
  <c r="L750" i="10" s="1"/>
  <c r="N749" i="10"/>
  <c r="M749" i="10"/>
  <c r="O749" i="10" s="1"/>
  <c r="K749" i="10"/>
  <c r="L749" i="10" s="1"/>
  <c r="N748" i="10"/>
  <c r="M748" i="10"/>
  <c r="O748" i="10" s="1"/>
  <c r="K748" i="10"/>
  <c r="L748" i="10" s="1"/>
  <c r="N747" i="10"/>
  <c r="M747" i="10"/>
  <c r="O747" i="10" s="1"/>
  <c r="K747" i="10"/>
  <c r="L747" i="10" s="1"/>
  <c r="N746" i="10"/>
  <c r="M746" i="10"/>
  <c r="O746" i="10" s="1"/>
  <c r="K746" i="10"/>
  <c r="L746" i="10" s="1"/>
  <c r="N745" i="10"/>
  <c r="M745" i="10"/>
  <c r="O745" i="10" s="1"/>
  <c r="K745" i="10"/>
  <c r="L745" i="10" s="1"/>
  <c r="N744" i="10"/>
  <c r="M744" i="10"/>
  <c r="O744" i="10" s="1"/>
  <c r="K744" i="10"/>
  <c r="L744" i="10" s="1"/>
  <c r="N743" i="10"/>
  <c r="M743" i="10"/>
  <c r="O743" i="10" s="1"/>
  <c r="K743" i="10"/>
  <c r="L743" i="10" s="1"/>
  <c r="N742" i="10"/>
  <c r="M742" i="10"/>
  <c r="O742" i="10" s="1"/>
  <c r="K742" i="10"/>
  <c r="L742" i="10" s="1"/>
  <c r="N741" i="10"/>
  <c r="M741" i="10"/>
  <c r="O741" i="10" s="1"/>
  <c r="K741" i="10"/>
  <c r="L741" i="10" s="1"/>
  <c r="N740" i="10"/>
  <c r="M740" i="10"/>
  <c r="O740" i="10" s="1"/>
  <c r="K740" i="10"/>
  <c r="L740" i="10" s="1"/>
  <c r="N739" i="10"/>
  <c r="M739" i="10"/>
  <c r="O739" i="10" s="1"/>
  <c r="K739" i="10"/>
  <c r="L739" i="10" s="1"/>
  <c r="N738" i="10"/>
  <c r="M738" i="10"/>
  <c r="O738" i="10" s="1"/>
  <c r="K738" i="10"/>
  <c r="L738" i="10" s="1"/>
  <c r="N737" i="10"/>
  <c r="M737" i="10"/>
  <c r="O737" i="10" s="1"/>
  <c r="K737" i="10"/>
  <c r="L737" i="10" s="1"/>
  <c r="N736" i="10"/>
  <c r="M736" i="10"/>
  <c r="O736" i="10" s="1"/>
  <c r="K736" i="10"/>
  <c r="L736" i="10" s="1"/>
  <c r="N735" i="10"/>
  <c r="M735" i="10"/>
  <c r="O735" i="10" s="1"/>
  <c r="K735" i="10"/>
  <c r="L735" i="10" s="1"/>
  <c r="N734" i="10"/>
  <c r="M734" i="10"/>
  <c r="O734" i="10" s="1"/>
  <c r="K734" i="10"/>
  <c r="L734" i="10" s="1"/>
  <c r="N733" i="10"/>
  <c r="M733" i="10"/>
  <c r="O733" i="10" s="1"/>
  <c r="K733" i="10"/>
  <c r="L733" i="10" s="1"/>
  <c r="N732" i="10"/>
  <c r="M732" i="10"/>
  <c r="O732" i="10" s="1"/>
  <c r="K732" i="10"/>
  <c r="L732" i="10" s="1"/>
  <c r="N731" i="10"/>
  <c r="M731" i="10"/>
  <c r="O731" i="10" s="1"/>
  <c r="K731" i="10"/>
  <c r="L731" i="10" s="1"/>
  <c r="N730" i="10"/>
  <c r="M730" i="10"/>
  <c r="O730" i="10" s="1"/>
  <c r="K730" i="10"/>
  <c r="L730" i="10" s="1"/>
  <c r="N729" i="10"/>
  <c r="M729" i="10"/>
  <c r="O729" i="10" s="1"/>
  <c r="K729" i="10"/>
  <c r="L729" i="10" s="1"/>
  <c r="N728" i="10"/>
  <c r="M728" i="10"/>
  <c r="O728" i="10" s="1"/>
  <c r="K728" i="10"/>
  <c r="L728" i="10" s="1"/>
  <c r="N727" i="10"/>
  <c r="M727" i="10"/>
  <c r="O727" i="10" s="1"/>
  <c r="K727" i="10"/>
  <c r="L727" i="10" s="1"/>
  <c r="N726" i="10"/>
  <c r="M726" i="10"/>
  <c r="O726" i="10" s="1"/>
  <c r="K726" i="10"/>
  <c r="L726" i="10" s="1"/>
  <c r="N725" i="10"/>
  <c r="M725" i="10"/>
  <c r="O725" i="10" s="1"/>
  <c r="K725" i="10"/>
  <c r="L725" i="10" s="1"/>
  <c r="N724" i="10"/>
  <c r="M724" i="10"/>
  <c r="O724" i="10" s="1"/>
  <c r="K724" i="10"/>
  <c r="L724" i="10" s="1"/>
  <c r="N723" i="10"/>
  <c r="M723" i="10"/>
  <c r="O723" i="10" s="1"/>
  <c r="K723" i="10"/>
  <c r="L723" i="10" s="1"/>
  <c r="N722" i="10"/>
  <c r="M722" i="10"/>
  <c r="O722" i="10" s="1"/>
  <c r="K722" i="10"/>
  <c r="L722" i="10" s="1"/>
  <c r="N721" i="10"/>
  <c r="M721" i="10"/>
  <c r="O721" i="10" s="1"/>
  <c r="K721" i="10"/>
  <c r="L721" i="10" s="1"/>
  <c r="N720" i="10"/>
  <c r="M720" i="10"/>
  <c r="O720" i="10" s="1"/>
  <c r="K720" i="10"/>
  <c r="L720" i="10" s="1"/>
  <c r="N719" i="10"/>
  <c r="M719" i="10"/>
  <c r="O719" i="10" s="1"/>
  <c r="K719" i="10"/>
  <c r="L719" i="10" s="1"/>
  <c r="N718" i="10"/>
  <c r="M718" i="10"/>
  <c r="O718" i="10" s="1"/>
  <c r="K718" i="10"/>
  <c r="L718" i="10" s="1"/>
  <c r="N717" i="10"/>
  <c r="M717" i="10"/>
  <c r="O717" i="10" s="1"/>
  <c r="K717" i="10"/>
  <c r="L717" i="10" s="1"/>
  <c r="N716" i="10"/>
  <c r="M716" i="10"/>
  <c r="O716" i="10" s="1"/>
  <c r="K716" i="10"/>
  <c r="L716" i="10" s="1"/>
  <c r="N715" i="10"/>
  <c r="M715" i="10"/>
  <c r="O715" i="10" s="1"/>
  <c r="K715" i="10"/>
  <c r="L715" i="10" s="1"/>
  <c r="N714" i="10"/>
  <c r="M714" i="10"/>
  <c r="O714" i="10" s="1"/>
  <c r="K714" i="10"/>
  <c r="L714" i="10" s="1"/>
  <c r="N713" i="10"/>
  <c r="M713" i="10"/>
  <c r="O713" i="10" s="1"/>
  <c r="K713" i="10"/>
  <c r="L713" i="10" s="1"/>
  <c r="N712" i="10"/>
  <c r="M712" i="10"/>
  <c r="O712" i="10" s="1"/>
  <c r="K712" i="10"/>
  <c r="L712" i="10" s="1"/>
  <c r="N711" i="10"/>
  <c r="M711" i="10"/>
  <c r="O711" i="10" s="1"/>
  <c r="K711" i="10"/>
  <c r="L711" i="10" s="1"/>
  <c r="N710" i="10"/>
  <c r="M710" i="10"/>
  <c r="O710" i="10" s="1"/>
  <c r="K710" i="10"/>
  <c r="L710" i="10" s="1"/>
  <c r="N709" i="10"/>
  <c r="M709" i="10"/>
  <c r="O709" i="10" s="1"/>
  <c r="K709" i="10"/>
  <c r="L709" i="10" s="1"/>
  <c r="N708" i="10"/>
  <c r="M708" i="10"/>
  <c r="O708" i="10" s="1"/>
  <c r="K708" i="10"/>
  <c r="L708" i="10" s="1"/>
  <c r="N707" i="10"/>
  <c r="M707" i="10"/>
  <c r="O707" i="10" s="1"/>
  <c r="K707" i="10"/>
  <c r="L707" i="10" s="1"/>
  <c r="N706" i="10"/>
  <c r="M706" i="10"/>
  <c r="O706" i="10" s="1"/>
  <c r="K706" i="10"/>
  <c r="L706" i="10" s="1"/>
  <c r="N705" i="10"/>
  <c r="M705" i="10"/>
  <c r="O705" i="10" s="1"/>
  <c r="K705" i="10"/>
  <c r="L705" i="10" s="1"/>
  <c r="N704" i="10"/>
  <c r="M704" i="10"/>
  <c r="O704" i="10" s="1"/>
  <c r="K704" i="10"/>
  <c r="L704" i="10" s="1"/>
  <c r="N703" i="10"/>
  <c r="M703" i="10"/>
  <c r="O703" i="10" s="1"/>
  <c r="K703" i="10"/>
  <c r="L703" i="10" s="1"/>
  <c r="N702" i="10"/>
  <c r="M702" i="10"/>
  <c r="O702" i="10" s="1"/>
  <c r="K702" i="10"/>
  <c r="L702" i="10" s="1"/>
  <c r="N701" i="10"/>
  <c r="M701" i="10"/>
  <c r="O701" i="10" s="1"/>
  <c r="K701" i="10"/>
  <c r="L701" i="10" s="1"/>
  <c r="N700" i="10"/>
  <c r="M700" i="10"/>
  <c r="O700" i="10" s="1"/>
  <c r="K700" i="10"/>
  <c r="L700" i="10" s="1"/>
  <c r="N699" i="10"/>
  <c r="M699" i="10"/>
  <c r="O699" i="10" s="1"/>
  <c r="K699" i="10"/>
  <c r="L699" i="10" s="1"/>
  <c r="N698" i="10"/>
  <c r="M698" i="10"/>
  <c r="O698" i="10" s="1"/>
  <c r="K698" i="10"/>
  <c r="L698" i="10" s="1"/>
  <c r="N697" i="10"/>
  <c r="M697" i="10"/>
  <c r="O697" i="10" s="1"/>
  <c r="K697" i="10"/>
  <c r="L697" i="10" s="1"/>
  <c r="N696" i="10"/>
  <c r="M696" i="10"/>
  <c r="O696" i="10" s="1"/>
  <c r="K696" i="10"/>
  <c r="L696" i="10" s="1"/>
  <c r="N695" i="10"/>
  <c r="M695" i="10"/>
  <c r="O695" i="10" s="1"/>
  <c r="K695" i="10"/>
  <c r="L695" i="10" s="1"/>
  <c r="N694" i="10"/>
  <c r="M694" i="10"/>
  <c r="O694" i="10" s="1"/>
  <c r="K694" i="10"/>
  <c r="L694" i="10" s="1"/>
  <c r="N693" i="10"/>
  <c r="M693" i="10"/>
  <c r="O693" i="10" s="1"/>
  <c r="K693" i="10"/>
  <c r="L693" i="10" s="1"/>
  <c r="N692" i="10"/>
  <c r="M692" i="10"/>
  <c r="O692" i="10" s="1"/>
  <c r="K692" i="10"/>
  <c r="L692" i="10" s="1"/>
  <c r="N691" i="10"/>
  <c r="M691" i="10"/>
  <c r="O691" i="10" s="1"/>
  <c r="K691" i="10"/>
  <c r="L691" i="10" s="1"/>
  <c r="N690" i="10"/>
  <c r="M690" i="10"/>
  <c r="O690" i="10" s="1"/>
  <c r="K690" i="10"/>
  <c r="L690" i="10" s="1"/>
  <c r="N689" i="10"/>
  <c r="M689" i="10"/>
  <c r="O689" i="10" s="1"/>
  <c r="K689" i="10"/>
  <c r="L689" i="10" s="1"/>
  <c r="N688" i="10"/>
  <c r="M688" i="10"/>
  <c r="O688" i="10" s="1"/>
  <c r="K688" i="10"/>
  <c r="L688" i="10" s="1"/>
  <c r="N687" i="10"/>
  <c r="M687" i="10"/>
  <c r="O687" i="10" s="1"/>
  <c r="K687" i="10"/>
  <c r="L687" i="10" s="1"/>
  <c r="N686" i="10"/>
  <c r="M686" i="10"/>
  <c r="O686" i="10" s="1"/>
  <c r="K686" i="10"/>
  <c r="L686" i="10" s="1"/>
  <c r="N685" i="10"/>
  <c r="M685" i="10"/>
  <c r="O685" i="10" s="1"/>
  <c r="K685" i="10"/>
  <c r="L685" i="10" s="1"/>
  <c r="N684" i="10"/>
  <c r="M684" i="10"/>
  <c r="O684" i="10" s="1"/>
  <c r="K684" i="10"/>
  <c r="L684" i="10" s="1"/>
  <c r="N683" i="10"/>
  <c r="M683" i="10"/>
  <c r="O683" i="10" s="1"/>
  <c r="K683" i="10"/>
  <c r="L683" i="10" s="1"/>
  <c r="N682" i="10"/>
  <c r="M682" i="10"/>
  <c r="O682" i="10" s="1"/>
  <c r="K682" i="10"/>
  <c r="L682" i="10" s="1"/>
  <c r="N681" i="10"/>
  <c r="M681" i="10"/>
  <c r="O681" i="10" s="1"/>
  <c r="K681" i="10"/>
  <c r="L681" i="10" s="1"/>
  <c r="N680" i="10"/>
  <c r="M680" i="10"/>
  <c r="O680" i="10" s="1"/>
  <c r="K680" i="10"/>
  <c r="L680" i="10" s="1"/>
  <c r="N679" i="10"/>
  <c r="M679" i="10"/>
  <c r="O679" i="10" s="1"/>
  <c r="K679" i="10"/>
  <c r="L679" i="10" s="1"/>
  <c r="N678" i="10"/>
  <c r="M678" i="10"/>
  <c r="O678" i="10" s="1"/>
  <c r="K678" i="10"/>
  <c r="L678" i="10" s="1"/>
  <c r="N677" i="10"/>
  <c r="M677" i="10"/>
  <c r="O677" i="10" s="1"/>
  <c r="K677" i="10"/>
  <c r="L677" i="10" s="1"/>
  <c r="N676" i="10"/>
  <c r="M676" i="10"/>
  <c r="O676" i="10" s="1"/>
  <c r="K676" i="10"/>
  <c r="L676" i="10" s="1"/>
  <c r="N675" i="10"/>
  <c r="M675" i="10"/>
  <c r="O675" i="10" s="1"/>
  <c r="K675" i="10"/>
  <c r="L675" i="10" s="1"/>
  <c r="N674" i="10"/>
  <c r="M674" i="10"/>
  <c r="O674" i="10" s="1"/>
  <c r="K674" i="10"/>
  <c r="L674" i="10" s="1"/>
  <c r="N673" i="10"/>
  <c r="M673" i="10"/>
  <c r="O673" i="10" s="1"/>
  <c r="K673" i="10"/>
  <c r="L673" i="10" s="1"/>
  <c r="N672" i="10"/>
  <c r="M672" i="10"/>
  <c r="O672" i="10" s="1"/>
  <c r="K672" i="10"/>
  <c r="L672" i="10" s="1"/>
  <c r="N671" i="10"/>
  <c r="M671" i="10"/>
  <c r="O671" i="10" s="1"/>
  <c r="K671" i="10"/>
  <c r="L671" i="10" s="1"/>
  <c r="N670" i="10"/>
  <c r="M670" i="10"/>
  <c r="O670" i="10" s="1"/>
  <c r="K670" i="10"/>
  <c r="L670" i="10" s="1"/>
  <c r="N669" i="10"/>
  <c r="M669" i="10"/>
  <c r="O669" i="10" s="1"/>
  <c r="K669" i="10"/>
  <c r="L669" i="10" s="1"/>
  <c r="N668" i="10"/>
  <c r="M668" i="10"/>
  <c r="O668" i="10" s="1"/>
  <c r="K668" i="10"/>
  <c r="L668" i="10" s="1"/>
  <c r="N667" i="10"/>
  <c r="M667" i="10"/>
  <c r="O667" i="10" s="1"/>
  <c r="K667" i="10"/>
  <c r="L667" i="10" s="1"/>
  <c r="N666" i="10"/>
  <c r="M666" i="10"/>
  <c r="O666" i="10" s="1"/>
  <c r="K666" i="10"/>
  <c r="L666" i="10" s="1"/>
  <c r="N665" i="10"/>
  <c r="M665" i="10"/>
  <c r="O665" i="10" s="1"/>
  <c r="K665" i="10"/>
  <c r="L665" i="10" s="1"/>
  <c r="N664" i="10"/>
  <c r="M664" i="10"/>
  <c r="O664" i="10" s="1"/>
  <c r="K664" i="10"/>
  <c r="L664" i="10" s="1"/>
  <c r="N663" i="10"/>
  <c r="M663" i="10"/>
  <c r="O663" i="10" s="1"/>
  <c r="K663" i="10"/>
  <c r="L663" i="10" s="1"/>
  <c r="N662" i="10"/>
  <c r="M662" i="10"/>
  <c r="O662" i="10" s="1"/>
  <c r="K662" i="10"/>
  <c r="L662" i="10" s="1"/>
  <c r="N661" i="10"/>
  <c r="M661" i="10"/>
  <c r="O661" i="10" s="1"/>
  <c r="K661" i="10"/>
  <c r="L661" i="10" s="1"/>
  <c r="N660" i="10"/>
  <c r="M660" i="10"/>
  <c r="O660" i="10" s="1"/>
  <c r="K660" i="10"/>
  <c r="L660" i="10" s="1"/>
  <c r="N659" i="10"/>
  <c r="M659" i="10"/>
  <c r="O659" i="10" s="1"/>
  <c r="K659" i="10"/>
  <c r="L659" i="10" s="1"/>
  <c r="N658" i="10"/>
  <c r="M658" i="10"/>
  <c r="O658" i="10" s="1"/>
  <c r="K658" i="10"/>
  <c r="L658" i="10" s="1"/>
  <c r="N657" i="10"/>
  <c r="M657" i="10"/>
  <c r="O657" i="10" s="1"/>
  <c r="K657" i="10"/>
  <c r="L657" i="10" s="1"/>
  <c r="N656" i="10"/>
  <c r="M656" i="10"/>
  <c r="O656" i="10" s="1"/>
  <c r="K656" i="10"/>
  <c r="L656" i="10" s="1"/>
  <c r="N655" i="10"/>
  <c r="M655" i="10"/>
  <c r="O655" i="10" s="1"/>
  <c r="K655" i="10"/>
  <c r="L655" i="10" s="1"/>
  <c r="N654" i="10"/>
  <c r="M654" i="10"/>
  <c r="O654" i="10" s="1"/>
  <c r="K654" i="10"/>
  <c r="L654" i="10" s="1"/>
  <c r="N653" i="10"/>
  <c r="M653" i="10"/>
  <c r="O653" i="10" s="1"/>
  <c r="K653" i="10"/>
  <c r="L653" i="10" s="1"/>
  <c r="N652" i="10"/>
  <c r="M652" i="10"/>
  <c r="O652" i="10" s="1"/>
  <c r="K652" i="10"/>
  <c r="L652" i="10" s="1"/>
  <c r="N651" i="10"/>
  <c r="M651" i="10"/>
  <c r="O651" i="10" s="1"/>
  <c r="K651" i="10"/>
  <c r="L651" i="10" s="1"/>
  <c r="N650" i="10"/>
  <c r="M650" i="10"/>
  <c r="O650" i="10" s="1"/>
  <c r="K650" i="10"/>
  <c r="L650" i="10" s="1"/>
  <c r="N649" i="10"/>
  <c r="M649" i="10"/>
  <c r="O649" i="10" s="1"/>
  <c r="K649" i="10"/>
  <c r="L649" i="10" s="1"/>
  <c r="N648" i="10"/>
  <c r="M648" i="10"/>
  <c r="O648" i="10" s="1"/>
  <c r="K648" i="10"/>
  <c r="L648" i="10" s="1"/>
  <c r="N647" i="10"/>
  <c r="M647" i="10"/>
  <c r="O647" i="10" s="1"/>
  <c r="K647" i="10"/>
  <c r="L647" i="10" s="1"/>
  <c r="N646" i="10"/>
  <c r="M646" i="10"/>
  <c r="O646" i="10" s="1"/>
  <c r="K646" i="10"/>
  <c r="L646" i="10" s="1"/>
  <c r="N645" i="10"/>
  <c r="M645" i="10"/>
  <c r="O645" i="10" s="1"/>
  <c r="K645" i="10"/>
  <c r="L645" i="10" s="1"/>
  <c r="N644" i="10"/>
  <c r="M644" i="10"/>
  <c r="O644" i="10" s="1"/>
  <c r="K644" i="10"/>
  <c r="L644" i="10" s="1"/>
  <c r="N643" i="10"/>
  <c r="M643" i="10"/>
  <c r="O643" i="10" s="1"/>
  <c r="K643" i="10"/>
  <c r="L643" i="10" s="1"/>
  <c r="N642" i="10"/>
  <c r="M642" i="10"/>
  <c r="O642" i="10" s="1"/>
  <c r="K642" i="10"/>
  <c r="L642" i="10" s="1"/>
  <c r="N641" i="10"/>
  <c r="M641" i="10"/>
  <c r="O641" i="10" s="1"/>
  <c r="K641" i="10"/>
  <c r="L641" i="10" s="1"/>
  <c r="N640" i="10"/>
  <c r="M640" i="10"/>
  <c r="O640" i="10" s="1"/>
  <c r="K640" i="10"/>
  <c r="L640" i="10" s="1"/>
  <c r="N639" i="10"/>
  <c r="M639" i="10"/>
  <c r="O639" i="10" s="1"/>
  <c r="K639" i="10"/>
  <c r="L639" i="10" s="1"/>
  <c r="N638" i="10"/>
  <c r="M638" i="10"/>
  <c r="O638" i="10" s="1"/>
  <c r="K638" i="10"/>
  <c r="L638" i="10" s="1"/>
  <c r="N637" i="10"/>
  <c r="M637" i="10"/>
  <c r="O637" i="10" s="1"/>
  <c r="K637" i="10"/>
  <c r="L637" i="10" s="1"/>
  <c r="N636" i="10"/>
  <c r="M636" i="10"/>
  <c r="O636" i="10" s="1"/>
  <c r="K636" i="10"/>
  <c r="L636" i="10" s="1"/>
  <c r="N635" i="10"/>
  <c r="M635" i="10"/>
  <c r="O635" i="10" s="1"/>
  <c r="K635" i="10"/>
  <c r="L635" i="10" s="1"/>
  <c r="N634" i="10"/>
  <c r="M634" i="10"/>
  <c r="O634" i="10" s="1"/>
  <c r="K634" i="10"/>
  <c r="L634" i="10" s="1"/>
  <c r="N633" i="10"/>
  <c r="M633" i="10"/>
  <c r="O633" i="10" s="1"/>
  <c r="K633" i="10"/>
  <c r="L633" i="10" s="1"/>
  <c r="N632" i="10"/>
  <c r="M632" i="10"/>
  <c r="O632" i="10" s="1"/>
  <c r="K632" i="10"/>
  <c r="L632" i="10" s="1"/>
  <c r="N631" i="10"/>
  <c r="M631" i="10"/>
  <c r="O631" i="10" s="1"/>
  <c r="K631" i="10"/>
  <c r="L631" i="10" s="1"/>
  <c r="N630" i="10"/>
  <c r="M630" i="10"/>
  <c r="O630" i="10" s="1"/>
  <c r="K630" i="10"/>
  <c r="L630" i="10" s="1"/>
  <c r="N629" i="10"/>
  <c r="M629" i="10"/>
  <c r="O629" i="10" s="1"/>
  <c r="K629" i="10"/>
  <c r="L629" i="10" s="1"/>
  <c r="N628" i="10"/>
  <c r="M628" i="10"/>
  <c r="O628" i="10" s="1"/>
  <c r="K628" i="10"/>
  <c r="L628" i="10" s="1"/>
  <c r="N627" i="10"/>
  <c r="M627" i="10"/>
  <c r="O627" i="10" s="1"/>
  <c r="K627" i="10"/>
  <c r="L627" i="10" s="1"/>
  <c r="N626" i="10"/>
  <c r="M626" i="10"/>
  <c r="O626" i="10" s="1"/>
  <c r="K626" i="10"/>
  <c r="L626" i="10" s="1"/>
  <c r="N625" i="10"/>
  <c r="M625" i="10"/>
  <c r="O625" i="10" s="1"/>
  <c r="K625" i="10"/>
  <c r="L625" i="10" s="1"/>
  <c r="N624" i="10"/>
  <c r="M624" i="10"/>
  <c r="O624" i="10" s="1"/>
  <c r="K624" i="10"/>
  <c r="L624" i="10" s="1"/>
  <c r="N623" i="10"/>
  <c r="M623" i="10"/>
  <c r="O623" i="10" s="1"/>
  <c r="K623" i="10"/>
  <c r="L623" i="10" s="1"/>
  <c r="N622" i="10"/>
  <c r="M622" i="10"/>
  <c r="O622" i="10" s="1"/>
  <c r="K622" i="10"/>
  <c r="L622" i="10" s="1"/>
  <c r="N621" i="10"/>
  <c r="M621" i="10"/>
  <c r="O621" i="10" s="1"/>
  <c r="K621" i="10"/>
  <c r="L621" i="10" s="1"/>
  <c r="N620" i="10"/>
  <c r="M620" i="10"/>
  <c r="O620" i="10" s="1"/>
  <c r="K620" i="10"/>
  <c r="L620" i="10" s="1"/>
  <c r="N619" i="10"/>
  <c r="M619" i="10"/>
  <c r="O619" i="10" s="1"/>
  <c r="K619" i="10"/>
  <c r="L619" i="10" s="1"/>
  <c r="N618" i="10"/>
  <c r="M618" i="10"/>
  <c r="O618" i="10" s="1"/>
  <c r="K618" i="10"/>
  <c r="L618" i="10" s="1"/>
  <c r="N617" i="10"/>
  <c r="M617" i="10"/>
  <c r="O617" i="10" s="1"/>
  <c r="K617" i="10"/>
  <c r="L617" i="10" s="1"/>
  <c r="N616" i="10"/>
  <c r="M616" i="10"/>
  <c r="O616" i="10" s="1"/>
  <c r="K616" i="10"/>
  <c r="L616" i="10" s="1"/>
  <c r="N615" i="10"/>
  <c r="M615" i="10"/>
  <c r="O615" i="10" s="1"/>
  <c r="K615" i="10"/>
  <c r="L615" i="10" s="1"/>
  <c r="N614" i="10"/>
  <c r="M614" i="10"/>
  <c r="O614" i="10" s="1"/>
  <c r="K614" i="10"/>
  <c r="L614" i="10" s="1"/>
  <c r="N613" i="10"/>
  <c r="M613" i="10"/>
  <c r="O613" i="10" s="1"/>
  <c r="K613" i="10"/>
  <c r="L613" i="10" s="1"/>
  <c r="N612" i="10"/>
  <c r="M612" i="10"/>
  <c r="O612" i="10" s="1"/>
  <c r="K612" i="10"/>
  <c r="L612" i="10" s="1"/>
  <c r="N611" i="10"/>
  <c r="M611" i="10"/>
  <c r="O611" i="10" s="1"/>
  <c r="K611" i="10"/>
  <c r="L611" i="10" s="1"/>
  <c r="N610" i="10"/>
  <c r="M610" i="10"/>
  <c r="O610" i="10" s="1"/>
  <c r="K610" i="10"/>
  <c r="L610" i="10" s="1"/>
  <c r="N609" i="10"/>
  <c r="M609" i="10"/>
  <c r="O609" i="10" s="1"/>
  <c r="K609" i="10"/>
  <c r="L609" i="10" s="1"/>
  <c r="N608" i="10"/>
  <c r="M608" i="10"/>
  <c r="O608" i="10" s="1"/>
  <c r="K608" i="10"/>
  <c r="L608" i="10" s="1"/>
  <c r="N607" i="10"/>
  <c r="M607" i="10"/>
  <c r="O607" i="10" s="1"/>
  <c r="K607" i="10"/>
  <c r="L607" i="10" s="1"/>
  <c r="N606" i="10"/>
  <c r="M606" i="10"/>
  <c r="O606" i="10" s="1"/>
  <c r="K606" i="10"/>
  <c r="L606" i="10" s="1"/>
  <c r="N605" i="10"/>
  <c r="M605" i="10"/>
  <c r="O605" i="10" s="1"/>
  <c r="K605" i="10"/>
  <c r="L605" i="10" s="1"/>
  <c r="N604" i="10"/>
  <c r="M604" i="10"/>
  <c r="O604" i="10" s="1"/>
  <c r="K604" i="10"/>
  <c r="L604" i="10" s="1"/>
  <c r="N603" i="10"/>
  <c r="M603" i="10"/>
  <c r="O603" i="10" s="1"/>
  <c r="K603" i="10"/>
  <c r="L603" i="10" s="1"/>
  <c r="N602" i="10"/>
  <c r="M602" i="10"/>
  <c r="O602" i="10" s="1"/>
  <c r="K602" i="10"/>
  <c r="L602" i="10" s="1"/>
  <c r="N601" i="10"/>
  <c r="M601" i="10"/>
  <c r="O601" i="10" s="1"/>
  <c r="K601" i="10"/>
  <c r="L601" i="10" s="1"/>
  <c r="N600" i="10"/>
  <c r="M600" i="10"/>
  <c r="O600" i="10" s="1"/>
  <c r="K600" i="10"/>
  <c r="L600" i="10" s="1"/>
  <c r="N599" i="10"/>
  <c r="M599" i="10"/>
  <c r="O599" i="10" s="1"/>
  <c r="K599" i="10"/>
  <c r="L599" i="10" s="1"/>
  <c r="N598" i="10"/>
  <c r="M598" i="10"/>
  <c r="O598" i="10" s="1"/>
  <c r="K598" i="10"/>
  <c r="L598" i="10" s="1"/>
  <c r="N597" i="10"/>
  <c r="M597" i="10"/>
  <c r="O597" i="10" s="1"/>
  <c r="K597" i="10"/>
  <c r="L597" i="10" s="1"/>
  <c r="N596" i="10"/>
  <c r="M596" i="10"/>
  <c r="O596" i="10" s="1"/>
  <c r="K596" i="10"/>
  <c r="L596" i="10" s="1"/>
  <c r="N595" i="10"/>
  <c r="M595" i="10"/>
  <c r="O595" i="10" s="1"/>
  <c r="K595" i="10"/>
  <c r="L595" i="10" s="1"/>
  <c r="N594" i="10"/>
  <c r="M594" i="10"/>
  <c r="O594" i="10" s="1"/>
  <c r="K594" i="10"/>
  <c r="L594" i="10" s="1"/>
  <c r="N593" i="10"/>
  <c r="M593" i="10"/>
  <c r="O593" i="10" s="1"/>
  <c r="K593" i="10"/>
  <c r="L593" i="10" s="1"/>
  <c r="N592" i="10"/>
  <c r="M592" i="10"/>
  <c r="O592" i="10" s="1"/>
  <c r="K592" i="10"/>
  <c r="L592" i="10" s="1"/>
  <c r="N591" i="10"/>
  <c r="M591" i="10"/>
  <c r="O591" i="10" s="1"/>
  <c r="K591" i="10"/>
  <c r="L591" i="10" s="1"/>
  <c r="N590" i="10"/>
  <c r="M590" i="10"/>
  <c r="O590" i="10" s="1"/>
  <c r="K590" i="10"/>
  <c r="L590" i="10" s="1"/>
  <c r="N589" i="10"/>
  <c r="M589" i="10"/>
  <c r="O589" i="10" s="1"/>
  <c r="K589" i="10"/>
  <c r="L589" i="10" s="1"/>
  <c r="N588" i="10"/>
  <c r="M588" i="10"/>
  <c r="O588" i="10" s="1"/>
  <c r="K588" i="10"/>
  <c r="L588" i="10" s="1"/>
  <c r="N587" i="10"/>
  <c r="M587" i="10"/>
  <c r="O587" i="10" s="1"/>
  <c r="K587" i="10"/>
  <c r="L587" i="10" s="1"/>
  <c r="N586" i="10"/>
  <c r="M586" i="10"/>
  <c r="O586" i="10" s="1"/>
  <c r="K586" i="10"/>
  <c r="L586" i="10" s="1"/>
  <c r="N585" i="10"/>
  <c r="M585" i="10"/>
  <c r="O585" i="10" s="1"/>
  <c r="K585" i="10"/>
  <c r="L585" i="10" s="1"/>
  <c r="N584" i="10"/>
  <c r="M584" i="10"/>
  <c r="O584" i="10" s="1"/>
  <c r="K584" i="10"/>
  <c r="L584" i="10" s="1"/>
  <c r="N583" i="10"/>
  <c r="M583" i="10"/>
  <c r="O583" i="10" s="1"/>
  <c r="K583" i="10"/>
  <c r="L583" i="10" s="1"/>
  <c r="N582" i="10"/>
  <c r="M582" i="10"/>
  <c r="O582" i="10" s="1"/>
  <c r="K582" i="10"/>
  <c r="L582" i="10" s="1"/>
  <c r="N581" i="10"/>
  <c r="M581" i="10"/>
  <c r="O581" i="10" s="1"/>
  <c r="K581" i="10"/>
  <c r="L581" i="10" s="1"/>
  <c r="N580" i="10"/>
  <c r="M580" i="10"/>
  <c r="O580" i="10" s="1"/>
  <c r="K580" i="10"/>
  <c r="L580" i="10" s="1"/>
  <c r="N579" i="10"/>
  <c r="M579" i="10"/>
  <c r="O579" i="10" s="1"/>
  <c r="K579" i="10"/>
  <c r="L579" i="10" s="1"/>
  <c r="N578" i="10"/>
  <c r="M578" i="10"/>
  <c r="O578" i="10" s="1"/>
  <c r="K578" i="10"/>
  <c r="L578" i="10" s="1"/>
  <c r="N577" i="10"/>
  <c r="M577" i="10"/>
  <c r="O577" i="10" s="1"/>
  <c r="K577" i="10"/>
  <c r="L577" i="10" s="1"/>
  <c r="N576" i="10"/>
  <c r="M576" i="10"/>
  <c r="O576" i="10" s="1"/>
  <c r="K576" i="10"/>
  <c r="L576" i="10" s="1"/>
  <c r="N575" i="10"/>
  <c r="M575" i="10"/>
  <c r="O575" i="10" s="1"/>
  <c r="K575" i="10"/>
  <c r="L575" i="10" s="1"/>
  <c r="N574" i="10"/>
  <c r="M574" i="10"/>
  <c r="O574" i="10" s="1"/>
  <c r="K574" i="10"/>
  <c r="L574" i="10" s="1"/>
  <c r="N573" i="10"/>
  <c r="M573" i="10"/>
  <c r="O573" i="10" s="1"/>
  <c r="K573" i="10"/>
  <c r="L573" i="10" s="1"/>
  <c r="N572" i="10"/>
  <c r="M572" i="10"/>
  <c r="O572" i="10" s="1"/>
  <c r="K572" i="10"/>
  <c r="L572" i="10" s="1"/>
  <c r="N571" i="10"/>
  <c r="M571" i="10"/>
  <c r="O571" i="10" s="1"/>
  <c r="K571" i="10"/>
  <c r="L571" i="10" s="1"/>
  <c r="N570" i="10"/>
  <c r="M570" i="10"/>
  <c r="O570" i="10" s="1"/>
  <c r="K570" i="10"/>
  <c r="L570" i="10" s="1"/>
  <c r="N569" i="10"/>
  <c r="M569" i="10"/>
  <c r="O569" i="10" s="1"/>
  <c r="K569" i="10"/>
  <c r="L569" i="10" s="1"/>
  <c r="N568" i="10"/>
  <c r="M568" i="10"/>
  <c r="O568" i="10" s="1"/>
  <c r="K568" i="10"/>
  <c r="L568" i="10" s="1"/>
  <c r="N567" i="10"/>
  <c r="M567" i="10"/>
  <c r="O567" i="10" s="1"/>
  <c r="K567" i="10"/>
  <c r="L567" i="10" s="1"/>
  <c r="N566" i="10"/>
  <c r="M566" i="10"/>
  <c r="O566" i="10" s="1"/>
  <c r="K566" i="10"/>
  <c r="L566" i="10" s="1"/>
  <c r="N565" i="10"/>
  <c r="M565" i="10"/>
  <c r="O565" i="10" s="1"/>
  <c r="K565" i="10"/>
  <c r="L565" i="10" s="1"/>
  <c r="N564" i="10"/>
  <c r="M564" i="10"/>
  <c r="O564" i="10" s="1"/>
  <c r="K564" i="10"/>
  <c r="L564" i="10" s="1"/>
  <c r="N563" i="10"/>
  <c r="M563" i="10"/>
  <c r="O563" i="10" s="1"/>
  <c r="K563" i="10"/>
  <c r="L563" i="10" s="1"/>
  <c r="N562" i="10"/>
  <c r="M562" i="10"/>
  <c r="K562" i="10"/>
  <c r="L562" i="10" s="1"/>
  <c r="N561" i="10"/>
  <c r="M561" i="10"/>
  <c r="O561" i="10" s="1"/>
  <c r="K561" i="10"/>
  <c r="L561" i="10" s="1"/>
  <c r="N560" i="10"/>
  <c r="M560" i="10"/>
  <c r="K560" i="10"/>
  <c r="L560" i="10" s="1"/>
  <c r="N559" i="10"/>
  <c r="M559" i="10"/>
  <c r="K559" i="10"/>
  <c r="L559" i="10" s="1"/>
  <c r="N558" i="10"/>
  <c r="M558" i="10"/>
  <c r="K558" i="10"/>
  <c r="L558" i="10" s="1"/>
  <c r="N557" i="10"/>
  <c r="M557" i="10"/>
  <c r="K557" i="10"/>
  <c r="L557" i="10" s="1"/>
  <c r="N556" i="10"/>
  <c r="M556" i="10"/>
  <c r="K556" i="10"/>
  <c r="L556" i="10" s="1"/>
  <c r="N555" i="10"/>
  <c r="M555" i="10"/>
  <c r="K555" i="10"/>
  <c r="L555" i="10" s="1"/>
  <c r="N554" i="10"/>
  <c r="M554" i="10"/>
  <c r="K554" i="10"/>
  <c r="L554" i="10" s="1"/>
  <c r="N553" i="10"/>
  <c r="M553" i="10"/>
  <c r="K553" i="10"/>
  <c r="L553" i="10" s="1"/>
  <c r="N552" i="10"/>
  <c r="M552" i="10"/>
  <c r="O552" i="10" s="1"/>
  <c r="K552" i="10"/>
  <c r="L552" i="10" s="1"/>
  <c r="N551" i="10"/>
  <c r="M551" i="10"/>
  <c r="O551" i="10" s="1"/>
  <c r="K551" i="10"/>
  <c r="L551" i="10" s="1"/>
  <c r="N550" i="10"/>
  <c r="M550" i="10"/>
  <c r="O550" i="10" s="1"/>
  <c r="K550" i="10"/>
  <c r="L550" i="10" s="1"/>
  <c r="N549" i="10"/>
  <c r="M549" i="10"/>
  <c r="K549" i="10"/>
  <c r="L549" i="10" s="1"/>
  <c r="N548" i="10"/>
  <c r="M548" i="10"/>
  <c r="O548" i="10" s="1"/>
  <c r="K548" i="10"/>
  <c r="L548" i="10" s="1"/>
  <c r="N547" i="10"/>
  <c r="M547" i="10"/>
  <c r="K547" i="10"/>
  <c r="L547" i="10" s="1"/>
  <c r="N546" i="10"/>
  <c r="M546" i="10"/>
  <c r="K546" i="10"/>
  <c r="L546" i="10" s="1"/>
  <c r="N545" i="10"/>
  <c r="M545" i="10"/>
  <c r="K545" i="10"/>
  <c r="L545" i="10" s="1"/>
  <c r="N544" i="10"/>
  <c r="M544" i="10"/>
  <c r="K544" i="10"/>
  <c r="L544" i="10" s="1"/>
  <c r="N543" i="10"/>
  <c r="M543" i="10"/>
  <c r="K543" i="10"/>
  <c r="L543" i="10" s="1"/>
  <c r="N542" i="10"/>
  <c r="M542" i="10"/>
  <c r="K542" i="10"/>
  <c r="L542" i="10" s="1"/>
  <c r="N541" i="10"/>
  <c r="M541" i="10"/>
  <c r="O541" i="10" s="1"/>
  <c r="K541" i="10"/>
  <c r="L541" i="10" s="1"/>
  <c r="N540" i="10"/>
  <c r="M540" i="10"/>
  <c r="O540" i="10" s="1"/>
  <c r="K540" i="10"/>
  <c r="L540" i="10" s="1"/>
  <c r="N539" i="10"/>
  <c r="M539" i="10"/>
  <c r="K539" i="10"/>
  <c r="L539" i="10" s="1"/>
  <c r="N538" i="10"/>
  <c r="M538" i="10"/>
  <c r="O538" i="10" s="1"/>
  <c r="K538" i="10"/>
  <c r="L538" i="10" s="1"/>
  <c r="N537" i="10"/>
  <c r="M537" i="10"/>
  <c r="O537" i="10" s="1"/>
  <c r="K537" i="10"/>
  <c r="L537" i="10" s="1"/>
  <c r="N536" i="10"/>
  <c r="M536" i="10"/>
  <c r="O536" i="10" s="1"/>
  <c r="K536" i="10"/>
  <c r="L536" i="10" s="1"/>
  <c r="N535" i="10"/>
  <c r="M535" i="10"/>
  <c r="K535" i="10"/>
  <c r="L535" i="10" s="1"/>
  <c r="N534" i="10"/>
  <c r="M534" i="10"/>
  <c r="K534" i="10"/>
  <c r="L534" i="10" s="1"/>
  <c r="N533" i="10"/>
  <c r="M533" i="10"/>
  <c r="O533" i="10" s="1"/>
  <c r="K533" i="10"/>
  <c r="L533" i="10" s="1"/>
  <c r="N532" i="10"/>
  <c r="M532" i="10"/>
  <c r="O532" i="10" s="1"/>
  <c r="K532" i="10"/>
  <c r="L532" i="10" s="1"/>
  <c r="N531" i="10"/>
  <c r="M531" i="10"/>
  <c r="O531" i="10" s="1"/>
  <c r="K531" i="10"/>
  <c r="L531" i="10" s="1"/>
  <c r="N530" i="10"/>
  <c r="M530" i="10"/>
  <c r="K530" i="10"/>
  <c r="L530" i="10" s="1"/>
  <c r="N529" i="10"/>
  <c r="M529" i="10"/>
  <c r="K529" i="10"/>
  <c r="L529" i="10" s="1"/>
  <c r="N528" i="10"/>
  <c r="M528" i="10"/>
  <c r="O528" i="10" s="1"/>
  <c r="K528" i="10"/>
  <c r="L528" i="10" s="1"/>
  <c r="N527" i="10"/>
  <c r="M527" i="10"/>
  <c r="K527" i="10"/>
  <c r="L527" i="10" s="1"/>
  <c r="N526" i="10"/>
  <c r="M526" i="10"/>
  <c r="K526" i="10"/>
  <c r="L526" i="10" s="1"/>
  <c r="N525" i="10"/>
  <c r="M525" i="10"/>
  <c r="K525" i="10"/>
  <c r="L525" i="10" s="1"/>
  <c r="N524" i="10"/>
  <c r="M524" i="10"/>
  <c r="O524" i="10" s="1"/>
  <c r="K524" i="10"/>
  <c r="L524" i="10" s="1"/>
  <c r="N523" i="10"/>
  <c r="M523" i="10"/>
  <c r="K523" i="10"/>
  <c r="L523" i="10" s="1"/>
  <c r="N522" i="10"/>
  <c r="M522" i="10"/>
  <c r="K522" i="10"/>
  <c r="L522" i="10" s="1"/>
  <c r="N521" i="10"/>
  <c r="M521" i="10"/>
  <c r="O521" i="10" s="1"/>
  <c r="K521" i="10"/>
  <c r="L521" i="10" s="1"/>
  <c r="N520" i="10"/>
  <c r="M520" i="10"/>
  <c r="O520" i="10" s="1"/>
  <c r="K520" i="10"/>
  <c r="L520" i="10" s="1"/>
  <c r="N519" i="10"/>
  <c r="M519" i="10"/>
  <c r="O519" i="10" s="1"/>
  <c r="K519" i="10"/>
  <c r="L519" i="10" s="1"/>
  <c r="N518" i="10"/>
  <c r="M518" i="10"/>
  <c r="K518" i="10"/>
  <c r="L518" i="10" s="1"/>
  <c r="N517" i="10"/>
  <c r="M517" i="10"/>
  <c r="K517" i="10"/>
  <c r="L517" i="10" s="1"/>
  <c r="N516" i="10"/>
  <c r="M516" i="10"/>
  <c r="K516" i="10"/>
  <c r="L516" i="10" s="1"/>
  <c r="N515" i="10"/>
  <c r="M515" i="10"/>
  <c r="O515" i="10" s="1"/>
  <c r="K515" i="10"/>
  <c r="L515" i="10" s="1"/>
  <c r="N514" i="10"/>
  <c r="M514" i="10"/>
  <c r="K514" i="10"/>
  <c r="L514" i="10" s="1"/>
  <c r="N513" i="10"/>
  <c r="M513" i="10"/>
  <c r="K513" i="10"/>
  <c r="L513" i="10" s="1"/>
  <c r="N512" i="10"/>
  <c r="M512" i="10"/>
  <c r="O512" i="10" s="1"/>
  <c r="K512" i="10"/>
  <c r="L512" i="10" s="1"/>
  <c r="N511" i="10"/>
  <c r="M511" i="10"/>
  <c r="K511" i="10"/>
  <c r="L511" i="10" s="1"/>
  <c r="N510" i="10"/>
  <c r="M510" i="10"/>
  <c r="O510" i="10" s="1"/>
  <c r="K510" i="10"/>
  <c r="L510" i="10" s="1"/>
  <c r="N509" i="10"/>
  <c r="M509" i="10"/>
  <c r="K509" i="10"/>
  <c r="L509" i="10" s="1"/>
  <c r="N508" i="10"/>
  <c r="M508" i="10"/>
  <c r="K508" i="10"/>
  <c r="L508" i="10" s="1"/>
  <c r="N507" i="10"/>
  <c r="M507" i="10"/>
  <c r="K507" i="10"/>
  <c r="L507" i="10" s="1"/>
  <c r="N506" i="10"/>
  <c r="M506" i="10"/>
  <c r="O506" i="10" s="1"/>
  <c r="K506" i="10"/>
  <c r="L506" i="10" s="1"/>
  <c r="N505" i="10"/>
  <c r="M505" i="10"/>
  <c r="K505" i="10"/>
  <c r="L505" i="10" s="1"/>
  <c r="N504" i="10"/>
  <c r="M504" i="10"/>
  <c r="O504" i="10" s="1"/>
  <c r="K504" i="10"/>
  <c r="L504" i="10" s="1"/>
  <c r="N503" i="10"/>
  <c r="M503" i="10"/>
  <c r="K503" i="10"/>
  <c r="L503" i="10" s="1"/>
  <c r="N502" i="10"/>
  <c r="M502" i="10"/>
  <c r="K502" i="10"/>
  <c r="L502" i="10" s="1"/>
  <c r="N501" i="10"/>
  <c r="M501" i="10"/>
  <c r="K501" i="10"/>
  <c r="L501" i="10" s="1"/>
  <c r="N500" i="10"/>
  <c r="M500" i="10"/>
  <c r="K500" i="10"/>
  <c r="L500" i="10" s="1"/>
  <c r="N499" i="10"/>
  <c r="M499" i="10"/>
  <c r="O499" i="10" s="1"/>
  <c r="K499" i="10"/>
  <c r="L499" i="10" s="1"/>
  <c r="N498" i="10"/>
  <c r="M498" i="10"/>
  <c r="K498" i="10"/>
  <c r="L498" i="10" s="1"/>
  <c r="N497" i="10"/>
  <c r="M497" i="10"/>
  <c r="K497" i="10"/>
  <c r="L497" i="10" s="1"/>
  <c r="N496" i="10"/>
  <c r="M496" i="10"/>
  <c r="K496" i="10"/>
  <c r="L496" i="10" s="1"/>
  <c r="N495" i="10"/>
  <c r="M495" i="10"/>
  <c r="K495" i="10"/>
  <c r="L495" i="10" s="1"/>
  <c r="N494" i="10"/>
  <c r="M494" i="10"/>
  <c r="O494" i="10" s="1"/>
  <c r="K494" i="10"/>
  <c r="L494" i="10" s="1"/>
  <c r="N493" i="10"/>
  <c r="M493" i="10"/>
  <c r="K493" i="10"/>
  <c r="L493" i="10" s="1"/>
  <c r="N492" i="10"/>
  <c r="M492" i="10"/>
  <c r="K492" i="10"/>
  <c r="L492" i="10" s="1"/>
  <c r="N491" i="10"/>
  <c r="M491" i="10"/>
  <c r="K491" i="10"/>
  <c r="L491" i="10" s="1"/>
  <c r="N490" i="10"/>
  <c r="M490" i="10"/>
  <c r="K490" i="10"/>
  <c r="L490" i="10" s="1"/>
  <c r="N489" i="10"/>
  <c r="M489" i="10"/>
  <c r="K489" i="10"/>
  <c r="L489" i="10" s="1"/>
  <c r="N488" i="10"/>
  <c r="M488" i="10"/>
  <c r="K488" i="10"/>
  <c r="L488" i="10" s="1"/>
  <c r="N487" i="10"/>
  <c r="M487" i="10"/>
  <c r="K487" i="10"/>
  <c r="L487" i="10" s="1"/>
  <c r="N486" i="10"/>
  <c r="M486" i="10"/>
  <c r="K486" i="10"/>
  <c r="L486" i="10" s="1"/>
  <c r="N485" i="10"/>
  <c r="M485" i="10"/>
  <c r="O485" i="10" s="1"/>
  <c r="K485" i="10"/>
  <c r="L485" i="10" s="1"/>
  <c r="N484" i="10"/>
  <c r="M484" i="10"/>
  <c r="K484" i="10"/>
  <c r="L484" i="10" s="1"/>
  <c r="N483" i="10"/>
  <c r="M483" i="10"/>
  <c r="K483" i="10"/>
  <c r="L483" i="10" s="1"/>
  <c r="N482" i="10"/>
  <c r="M482" i="10"/>
  <c r="O482" i="10" s="1"/>
  <c r="K482" i="10"/>
  <c r="L482" i="10" s="1"/>
  <c r="N481" i="10"/>
  <c r="M481" i="10"/>
  <c r="K481" i="10"/>
  <c r="L481" i="10" s="1"/>
  <c r="N480" i="10"/>
  <c r="M480" i="10"/>
  <c r="K480" i="10"/>
  <c r="L480" i="10" s="1"/>
  <c r="N479" i="10"/>
  <c r="M479" i="10"/>
  <c r="K479" i="10"/>
  <c r="L479" i="10" s="1"/>
  <c r="N478" i="10"/>
  <c r="M478" i="10"/>
  <c r="K478" i="10"/>
  <c r="L478" i="10" s="1"/>
  <c r="N477" i="10"/>
  <c r="M477" i="10"/>
  <c r="O477" i="10" s="1"/>
  <c r="K477" i="10"/>
  <c r="L477" i="10" s="1"/>
  <c r="N476" i="10"/>
  <c r="M476" i="10"/>
  <c r="K476" i="10"/>
  <c r="L476" i="10" s="1"/>
  <c r="N475" i="10"/>
  <c r="M475" i="10"/>
  <c r="K475" i="10"/>
  <c r="L475" i="10" s="1"/>
  <c r="N474" i="10"/>
  <c r="M474" i="10"/>
  <c r="K474" i="10"/>
  <c r="L474" i="10" s="1"/>
  <c r="N473" i="10"/>
  <c r="M473" i="10"/>
  <c r="K473" i="10"/>
  <c r="L473" i="10" s="1"/>
  <c r="N472" i="10"/>
  <c r="M472" i="10"/>
  <c r="K472" i="10"/>
  <c r="L472" i="10" s="1"/>
  <c r="N471" i="10"/>
  <c r="M471" i="10"/>
  <c r="K471" i="10"/>
  <c r="L471" i="10" s="1"/>
  <c r="N470" i="10"/>
  <c r="M470" i="10"/>
  <c r="K470" i="10"/>
  <c r="L470" i="10" s="1"/>
  <c r="N469" i="10"/>
  <c r="M469" i="10"/>
  <c r="K469" i="10"/>
  <c r="L469" i="10" s="1"/>
  <c r="N468" i="10"/>
  <c r="M468" i="10"/>
  <c r="K468" i="10"/>
  <c r="L468" i="10" s="1"/>
  <c r="N467" i="10"/>
  <c r="M467" i="10"/>
  <c r="K467" i="10"/>
  <c r="L467" i="10" s="1"/>
  <c r="N466" i="10"/>
  <c r="M466" i="10"/>
  <c r="O466" i="10" s="1"/>
  <c r="K466" i="10"/>
  <c r="L466" i="10" s="1"/>
  <c r="N465" i="10"/>
  <c r="M465" i="10"/>
  <c r="K465" i="10"/>
  <c r="L465" i="10" s="1"/>
  <c r="N464" i="10"/>
  <c r="M464" i="10"/>
  <c r="K464" i="10"/>
  <c r="L464" i="10" s="1"/>
  <c r="N463" i="10"/>
  <c r="M463" i="10"/>
  <c r="O463" i="10" s="1"/>
  <c r="K463" i="10"/>
  <c r="L463" i="10" s="1"/>
  <c r="N462" i="10"/>
  <c r="M462" i="10"/>
  <c r="K462" i="10"/>
  <c r="L462" i="10" s="1"/>
  <c r="N461" i="10"/>
  <c r="M461" i="10"/>
  <c r="K461" i="10"/>
  <c r="L461" i="10" s="1"/>
  <c r="N460" i="10"/>
  <c r="M460" i="10"/>
  <c r="K460" i="10"/>
  <c r="L460" i="10" s="1"/>
  <c r="N459" i="10"/>
  <c r="M459" i="10"/>
  <c r="K459" i="10"/>
  <c r="L459" i="10" s="1"/>
  <c r="N458" i="10"/>
  <c r="M458" i="10"/>
  <c r="K458" i="10"/>
  <c r="L458" i="10" s="1"/>
  <c r="N457" i="10"/>
  <c r="M457" i="10"/>
  <c r="K457" i="10"/>
  <c r="L457" i="10" s="1"/>
  <c r="N456" i="10"/>
  <c r="M456" i="10"/>
  <c r="K456" i="10"/>
  <c r="L456" i="10" s="1"/>
  <c r="N455" i="10"/>
  <c r="M455" i="10"/>
  <c r="K455" i="10"/>
  <c r="L455" i="10" s="1"/>
  <c r="N454" i="10"/>
  <c r="M454" i="10"/>
  <c r="K454" i="10"/>
  <c r="L454" i="10" s="1"/>
  <c r="N453" i="10"/>
  <c r="M453" i="10"/>
  <c r="K453" i="10"/>
  <c r="L453" i="10" s="1"/>
  <c r="N452" i="10"/>
  <c r="M452" i="10"/>
  <c r="K452" i="10"/>
  <c r="L452" i="10" s="1"/>
  <c r="N451" i="10"/>
  <c r="M451" i="10"/>
  <c r="K451" i="10"/>
  <c r="L451" i="10" s="1"/>
  <c r="N450" i="10"/>
  <c r="M450" i="10"/>
  <c r="K450" i="10"/>
  <c r="L450" i="10" s="1"/>
  <c r="N449" i="10"/>
  <c r="M449" i="10"/>
  <c r="O449" i="10" s="1"/>
  <c r="K449" i="10"/>
  <c r="L449" i="10" s="1"/>
  <c r="N448" i="10"/>
  <c r="M448" i="10"/>
  <c r="K448" i="10"/>
  <c r="L448" i="10" s="1"/>
  <c r="N447" i="10"/>
  <c r="M447" i="10"/>
  <c r="O447" i="10" s="1"/>
  <c r="K447" i="10"/>
  <c r="L447" i="10" s="1"/>
  <c r="N446" i="10"/>
  <c r="M446" i="10"/>
  <c r="O446" i="10" s="1"/>
  <c r="K446" i="10"/>
  <c r="L446" i="10" s="1"/>
  <c r="N445" i="10"/>
  <c r="M445" i="10"/>
  <c r="K445" i="10"/>
  <c r="L445" i="10" s="1"/>
  <c r="N444" i="10"/>
  <c r="M444" i="10"/>
  <c r="K444" i="10"/>
  <c r="L444" i="10" s="1"/>
  <c r="N443" i="10"/>
  <c r="M443" i="10"/>
  <c r="K443" i="10"/>
  <c r="L443" i="10" s="1"/>
  <c r="N442" i="10"/>
  <c r="M442" i="10"/>
  <c r="O442" i="10" s="1"/>
  <c r="K442" i="10"/>
  <c r="L442" i="10" s="1"/>
  <c r="N441" i="10"/>
  <c r="M441" i="10"/>
  <c r="O441" i="10" s="1"/>
  <c r="K441" i="10"/>
  <c r="L441" i="10" s="1"/>
  <c r="N440" i="10"/>
  <c r="M440" i="10"/>
  <c r="K440" i="10"/>
  <c r="L440" i="10" s="1"/>
  <c r="N439" i="10"/>
  <c r="M439" i="10"/>
  <c r="K439" i="10"/>
  <c r="L439" i="10" s="1"/>
  <c r="N438" i="10"/>
  <c r="M438" i="10"/>
  <c r="O438" i="10" s="1"/>
  <c r="K438" i="10"/>
  <c r="L438" i="10" s="1"/>
  <c r="N437" i="10"/>
  <c r="M437" i="10"/>
  <c r="K437" i="10"/>
  <c r="L437" i="10" s="1"/>
  <c r="N436" i="10"/>
  <c r="M436" i="10"/>
  <c r="O436" i="10" s="1"/>
  <c r="K436" i="10"/>
  <c r="L436" i="10" s="1"/>
  <c r="N435" i="10"/>
  <c r="M435" i="10"/>
  <c r="K435" i="10"/>
  <c r="L435" i="10" s="1"/>
  <c r="N434" i="10"/>
  <c r="M434" i="10"/>
  <c r="K434" i="10"/>
  <c r="L434" i="10" s="1"/>
  <c r="N433" i="10"/>
  <c r="M433" i="10"/>
  <c r="O433" i="10" s="1"/>
  <c r="K433" i="10"/>
  <c r="L433" i="10" s="1"/>
  <c r="N432" i="10"/>
  <c r="M432" i="10"/>
  <c r="K432" i="10"/>
  <c r="L432" i="10" s="1"/>
  <c r="N431" i="10"/>
  <c r="M431" i="10"/>
  <c r="O431" i="10" s="1"/>
  <c r="K431" i="10"/>
  <c r="L431" i="10" s="1"/>
  <c r="N430" i="10"/>
  <c r="M430" i="10"/>
  <c r="K430" i="10"/>
  <c r="L430" i="10" s="1"/>
  <c r="N429" i="10"/>
  <c r="M429" i="10"/>
  <c r="K429" i="10"/>
  <c r="L429" i="10" s="1"/>
  <c r="N428" i="10"/>
  <c r="M428" i="10"/>
  <c r="K428" i="10"/>
  <c r="L428" i="10" s="1"/>
  <c r="N427" i="10"/>
  <c r="M427" i="10"/>
  <c r="K427" i="10"/>
  <c r="L427" i="10" s="1"/>
  <c r="N426" i="10"/>
  <c r="M426" i="10"/>
  <c r="K426" i="10"/>
  <c r="L426" i="10" s="1"/>
  <c r="N425" i="10"/>
  <c r="M425" i="10"/>
  <c r="O425" i="10" s="1"/>
  <c r="K425" i="10"/>
  <c r="L425" i="10" s="1"/>
  <c r="N424" i="10"/>
  <c r="M424" i="10"/>
  <c r="O424" i="10" s="1"/>
  <c r="K424" i="10"/>
  <c r="L424" i="10" s="1"/>
  <c r="N423" i="10"/>
  <c r="M423" i="10"/>
  <c r="O423" i="10" s="1"/>
  <c r="K423" i="10"/>
  <c r="L423" i="10" s="1"/>
  <c r="N422" i="10"/>
  <c r="M422" i="10"/>
  <c r="O422" i="10" s="1"/>
  <c r="K422" i="10"/>
  <c r="L422" i="10" s="1"/>
  <c r="N421" i="10"/>
  <c r="M421" i="10"/>
  <c r="K421" i="10"/>
  <c r="L421" i="10" s="1"/>
  <c r="N420" i="10"/>
  <c r="M420" i="10"/>
  <c r="K420" i="10"/>
  <c r="L420" i="10" s="1"/>
  <c r="N419" i="10"/>
  <c r="M419" i="10"/>
  <c r="O419" i="10" s="1"/>
  <c r="K419" i="10"/>
  <c r="L419" i="10" s="1"/>
  <c r="N418" i="10"/>
  <c r="M418" i="10"/>
  <c r="K418" i="10"/>
  <c r="L418" i="10" s="1"/>
  <c r="N417" i="10"/>
  <c r="M417" i="10"/>
  <c r="K417" i="10"/>
  <c r="L417" i="10" s="1"/>
  <c r="N416" i="10"/>
  <c r="M416" i="10"/>
  <c r="O416" i="10" s="1"/>
  <c r="K416" i="10"/>
  <c r="L416" i="10" s="1"/>
  <c r="N415" i="10"/>
  <c r="M415" i="10"/>
  <c r="K415" i="10"/>
  <c r="L415" i="10" s="1"/>
  <c r="N414" i="10"/>
  <c r="M414" i="10"/>
  <c r="K414" i="10"/>
  <c r="L414" i="10" s="1"/>
  <c r="N413" i="10"/>
  <c r="M413" i="10"/>
  <c r="K413" i="10"/>
  <c r="L413" i="10" s="1"/>
  <c r="N412" i="10"/>
  <c r="M412" i="10"/>
  <c r="K412" i="10"/>
  <c r="L412" i="10" s="1"/>
  <c r="N411" i="10"/>
  <c r="M411" i="10"/>
  <c r="K411" i="10"/>
  <c r="L411" i="10" s="1"/>
  <c r="N410" i="10"/>
  <c r="M410" i="10"/>
  <c r="K410" i="10"/>
  <c r="L410" i="10" s="1"/>
  <c r="N409" i="10"/>
  <c r="M409" i="10"/>
  <c r="K409" i="10"/>
  <c r="L409" i="10" s="1"/>
  <c r="N408" i="10"/>
  <c r="M408" i="10"/>
  <c r="K408" i="10"/>
  <c r="L408" i="10" s="1"/>
  <c r="N407" i="10"/>
  <c r="M407" i="10"/>
  <c r="O407" i="10" s="1"/>
  <c r="K407" i="10"/>
  <c r="L407" i="10" s="1"/>
  <c r="N406" i="10"/>
  <c r="M406" i="10"/>
  <c r="O406" i="10" s="1"/>
  <c r="K406" i="10"/>
  <c r="L406" i="10" s="1"/>
  <c r="N405" i="10"/>
  <c r="M405" i="10"/>
  <c r="K405" i="10"/>
  <c r="L405" i="10" s="1"/>
  <c r="N404" i="10"/>
  <c r="M404" i="10"/>
  <c r="O404" i="10" s="1"/>
  <c r="K404" i="10"/>
  <c r="L404" i="10" s="1"/>
  <c r="N403" i="10"/>
  <c r="M403" i="10"/>
  <c r="K403" i="10"/>
  <c r="L403" i="10" s="1"/>
  <c r="N402" i="10"/>
  <c r="M402" i="10"/>
  <c r="K402" i="10"/>
  <c r="L402" i="10" s="1"/>
  <c r="N401" i="10"/>
  <c r="M401" i="10"/>
  <c r="K401" i="10"/>
  <c r="L401" i="10" s="1"/>
  <c r="N400" i="10"/>
  <c r="M400" i="10"/>
  <c r="K400" i="10"/>
  <c r="L400" i="10" s="1"/>
  <c r="N399" i="10"/>
  <c r="M399" i="10"/>
  <c r="K399" i="10"/>
  <c r="L399" i="10" s="1"/>
  <c r="N398" i="10"/>
  <c r="M398" i="10"/>
  <c r="K398" i="10"/>
  <c r="L398" i="10" s="1"/>
  <c r="N397" i="10"/>
  <c r="M397" i="10"/>
  <c r="O397" i="10" s="1"/>
  <c r="K397" i="10"/>
  <c r="L397" i="10" s="1"/>
  <c r="N396" i="10"/>
  <c r="M396" i="10"/>
  <c r="O396" i="10" s="1"/>
  <c r="K396" i="10"/>
  <c r="L396" i="10" s="1"/>
  <c r="N395" i="10"/>
  <c r="M395" i="10"/>
  <c r="K395" i="10"/>
  <c r="L395" i="10" s="1"/>
  <c r="N394" i="10"/>
  <c r="M394" i="10"/>
  <c r="O394" i="10" s="1"/>
  <c r="K394" i="10"/>
  <c r="L394" i="10" s="1"/>
  <c r="N393" i="10"/>
  <c r="M393" i="10"/>
  <c r="K393" i="10"/>
  <c r="L393" i="10" s="1"/>
  <c r="N392" i="10"/>
  <c r="M392" i="10"/>
  <c r="O392" i="10" s="1"/>
  <c r="K392" i="10"/>
  <c r="L392" i="10" s="1"/>
  <c r="N391" i="10"/>
  <c r="M391" i="10"/>
  <c r="K391" i="10"/>
  <c r="L391" i="10" s="1"/>
  <c r="N390" i="10"/>
  <c r="M390" i="10"/>
  <c r="K390" i="10"/>
  <c r="L390" i="10" s="1"/>
  <c r="N389" i="10"/>
  <c r="M389" i="10"/>
  <c r="K389" i="10"/>
  <c r="L389" i="10" s="1"/>
  <c r="N388" i="10"/>
  <c r="M388" i="10"/>
  <c r="K388" i="10"/>
  <c r="L388" i="10" s="1"/>
  <c r="N387" i="10"/>
  <c r="M387" i="10"/>
  <c r="O387" i="10" s="1"/>
  <c r="K387" i="10"/>
  <c r="L387" i="10" s="1"/>
  <c r="N386" i="10"/>
  <c r="M386" i="10"/>
  <c r="K386" i="10"/>
  <c r="L386" i="10" s="1"/>
  <c r="N385" i="10"/>
  <c r="M385" i="10"/>
  <c r="O385" i="10" s="1"/>
  <c r="K385" i="10"/>
  <c r="L385" i="10" s="1"/>
  <c r="N384" i="10"/>
  <c r="M384" i="10"/>
  <c r="O384" i="10" s="1"/>
  <c r="K384" i="10"/>
  <c r="L384" i="10" s="1"/>
  <c r="N383" i="10"/>
  <c r="M383" i="10"/>
  <c r="K383" i="10"/>
  <c r="L383" i="10" s="1"/>
  <c r="N382" i="10"/>
  <c r="M382" i="10"/>
  <c r="O382" i="10" s="1"/>
  <c r="K382" i="10"/>
  <c r="L382" i="10" s="1"/>
  <c r="N381" i="10"/>
  <c r="M381" i="10"/>
  <c r="O381" i="10" s="1"/>
  <c r="K381" i="10"/>
  <c r="L381" i="10" s="1"/>
  <c r="N380" i="10"/>
  <c r="M380" i="10"/>
  <c r="K380" i="10"/>
  <c r="L380" i="10" s="1"/>
  <c r="N379" i="10"/>
  <c r="M379" i="10"/>
  <c r="K379" i="10"/>
  <c r="L379" i="10" s="1"/>
  <c r="N378" i="10"/>
  <c r="M378" i="10"/>
  <c r="K378" i="10"/>
  <c r="L378" i="10" s="1"/>
  <c r="N377" i="10"/>
  <c r="M377" i="10"/>
  <c r="O377" i="10" s="1"/>
  <c r="K377" i="10"/>
  <c r="L377" i="10" s="1"/>
  <c r="N376" i="10"/>
  <c r="M376" i="10"/>
  <c r="K376" i="10"/>
  <c r="L376" i="10" s="1"/>
  <c r="N375" i="10"/>
  <c r="M375" i="10"/>
  <c r="K375" i="10"/>
  <c r="L375" i="10" s="1"/>
  <c r="N374" i="10"/>
  <c r="M374" i="10"/>
  <c r="O374" i="10" s="1"/>
  <c r="K374" i="10"/>
  <c r="L374" i="10" s="1"/>
  <c r="N373" i="10"/>
  <c r="M373" i="10"/>
  <c r="K373" i="10"/>
  <c r="L373" i="10" s="1"/>
  <c r="N372" i="10"/>
  <c r="M372" i="10"/>
  <c r="K372" i="10"/>
  <c r="L372" i="10" s="1"/>
  <c r="N371" i="10"/>
  <c r="M371" i="10"/>
  <c r="K371" i="10"/>
  <c r="L371" i="10" s="1"/>
  <c r="N370" i="10"/>
  <c r="M370" i="10"/>
  <c r="K370" i="10"/>
  <c r="L370" i="10" s="1"/>
  <c r="N369" i="10"/>
  <c r="M369" i="10"/>
  <c r="O369" i="10" s="1"/>
  <c r="K369" i="10"/>
  <c r="L369" i="10" s="1"/>
  <c r="N368" i="10"/>
  <c r="M368" i="10"/>
  <c r="K368" i="10"/>
  <c r="L368" i="10" s="1"/>
  <c r="N367" i="10"/>
  <c r="M367" i="10"/>
  <c r="K367" i="10"/>
  <c r="L367" i="10" s="1"/>
  <c r="N366" i="10"/>
  <c r="M366" i="10"/>
  <c r="O366" i="10" s="1"/>
  <c r="K366" i="10"/>
  <c r="L366" i="10" s="1"/>
  <c r="N365" i="10"/>
  <c r="M365" i="10"/>
  <c r="O365" i="10" s="1"/>
  <c r="K365" i="10"/>
  <c r="L365" i="10" s="1"/>
  <c r="N364" i="10"/>
  <c r="M364" i="10"/>
  <c r="K364" i="10"/>
  <c r="L364" i="10" s="1"/>
  <c r="N363" i="10"/>
  <c r="M363" i="10"/>
  <c r="K363" i="10"/>
  <c r="L363" i="10" s="1"/>
  <c r="N362" i="10"/>
  <c r="M362" i="10"/>
  <c r="K362" i="10"/>
  <c r="L362" i="10" s="1"/>
  <c r="N361" i="10"/>
  <c r="M361" i="10"/>
  <c r="K361" i="10"/>
  <c r="L361" i="10" s="1"/>
  <c r="N360" i="10"/>
  <c r="M360" i="10"/>
  <c r="K360" i="10"/>
  <c r="L360" i="10" s="1"/>
  <c r="N359" i="10"/>
  <c r="M359" i="10"/>
  <c r="K359" i="10"/>
  <c r="L359" i="10" s="1"/>
  <c r="N358" i="10"/>
  <c r="M358" i="10"/>
  <c r="K358" i="10"/>
  <c r="L358" i="10" s="1"/>
  <c r="N357" i="10"/>
  <c r="M357" i="10"/>
  <c r="O357" i="10" s="1"/>
  <c r="K357" i="10"/>
  <c r="L357" i="10" s="1"/>
  <c r="N356" i="10"/>
  <c r="M356" i="10"/>
  <c r="O356" i="10" s="1"/>
  <c r="K356" i="10"/>
  <c r="L356" i="10" s="1"/>
  <c r="N355" i="10"/>
  <c r="M355" i="10"/>
  <c r="O355" i="10" s="1"/>
  <c r="K355" i="10"/>
  <c r="L355" i="10" s="1"/>
  <c r="N354" i="10"/>
  <c r="M354" i="10"/>
  <c r="O354" i="10" s="1"/>
  <c r="K354" i="10"/>
  <c r="L354" i="10" s="1"/>
  <c r="N353" i="10"/>
  <c r="M353" i="10"/>
  <c r="O353" i="10" s="1"/>
  <c r="K353" i="10"/>
  <c r="L353" i="10" s="1"/>
  <c r="N352" i="10"/>
  <c r="M352" i="10"/>
  <c r="O352" i="10" s="1"/>
  <c r="K352" i="10"/>
  <c r="L352" i="10" s="1"/>
  <c r="N351" i="10"/>
  <c r="M351" i="10"/>
  <c r="O351" i="10" s="1"/>
  <c r="K351" i="10"/>
  <c r="L351" i="10" s="1"/>
  <c r="N350" i="10"/>
  <c r="M350" i="10"/>
  <c r="O350" i="10" s="1"/>
  <c r="K350" i="10"/>
  <c r="L350" i="10" s="1"/>
  <c r="N349" i="10"/>
  <c r="M349" i="10"/>
  <c r="O349" i="10" s="1"/>
  <c r="K349" i="10"/>
  <c r="L349" i="10" s="1"/>
  <c r="N348" i="10"/>
  <c r="M348" i="10"/>
  <c r="O348" i="10" s="1"/>
  <c r="K348" i="10"/>
  <c r="L348" i="10" s="1"/>
  <c r="N347" i="10"/>
  <c r="M347" i="10"/>
  <c r="O347" i="10" s="1"/>
  <c r="K347" i="10"/>
  <c r="L347" i="10" s="1"/>
  <c r="N346" i="10"/>
  <c r="M346" i="10"/>
  <c r="O346" i="10" s="1"/>
  <c r="K346" i="10"/>
  <c r="L346" i="10" s="1"/>
  <c r="N345" i="10"/>
  <c r="M345" i="10"/>
  <c r="O345" i="10" s="1"/>
  <c r="K345" i="10"/>
  <c r="L345" i="10" s="1"/>
  <c r="N344" i="10"/>
  <c r="M344" i="10"/>
  <c r="O344" i="10" s="1"/>
  <c r="K344" i="10"/>
  <c r="L344" i="10" s="1"/>
  <c r="N343" i="10"/>
  <c r="M343" i="10"/>
  <c r="O343" i="10" s="1"/>
  <c r="K343" i="10"/>
  <c r="L343" i="10" s="1"/>
  <c r="N342" i="10"/>
  <c r="M342" i="10"/>
  <c r="O342" i="10" s="1"/>
  <c r="K342" i="10"/>
  <c r="L342" i="10" s="1"/>
  <c r="N341" i="10"/>
  <c r="M341" i="10"/>
  <c r="O341" i="10" s="1"/>
  <c r="K341" i="10"/>
  <c r="L341" i="10" s="1"/>
  <c r="N340" i="10"/>
  <c r="M340" i="10"/>
  <c r="O340" i="10" s="1"/>
  <c r="K340" i="10"/>
  <c r="L340" i="10" s="1"/>
  <c r="N339" i="10"/>
  <c r="M339" i="10"/>
  <c r="O339" i="10" s="1"/>
  <c r="K339" i="10"/>
  <c r="L339" i="10" s="1"/>
  <c r="N338" i="10"/>
  <c r="M338" i="10"/>
  <c r="O338" i="10" s="1"/>
  <c r="K338" i="10"/>
  <c r="L338" i="10" s="1"/>
  <c r="N337" i="10"/>
  <c r="M337" i="10"/>
  <c r="O337" i="10" s="1"/>
  <c r="K337" i="10"/>
  <c r="L337" i="10" s="1"/>
  <c r="N336" i="10"/>
  <c r="M336" i="10"/>
  <c r="O336" i="10" s="1"/>
  <c r="K336" i="10"/>
  <c r="L336" i="10" s="1"/>
  <c r="N335" i="10"/>
  <c r="M335" i="10"/>
  <c r="O335" i="10" s="1"/>
  <c r="K335" i="10"/>
  <c r="L335" i="10" s="1"/>
  <c r="N334" i="10"/>
  <c r="M334" i="10"/>
  <c r="O334" i="10" s="1"/>
  <c r="K334" i="10"/>
  <c r="L334" i="10" s="1"/>
  <c r="N333" i="10"/>
  <c r="M333" i="10"/>
  <c r="O333" i="10" s="1"/>
  <c r="K333" i="10"/>
  <c r="L333" i="10" s="1"/>
  <c r="N332" i="10"/>
  <c r="M332" i="10"/>
  <c r="O332" i="10" s="1"/>
  <c r="K332" i="10"/>
  <c r="L332" i="10" s="1"/>
  <c r="N331" i="10"/>
  <c r="M331" i="10"/>
  <c r="O331" i="10" s="1"/>
  <c r="K331" i="10"/>
  <c r="L331" i="10" s="1"/>
  <c r="N330" i="10"/>
  <c r="M330" i="10"/>
  <c r="O330" i="10" s="1"/>
  <c r="K330" i="10"/>
  <c r="L330" i="10" s="1"/>
  <c r="N329" i="10"/>
  <c r="M329" i="10"/>
  <c r="O329" i="10" s="1"/>
  <c r="K329" i="10"/>
  <c r="L329" i="10" s="1"/>
  <c r="N328" i="10"/>
  <c r="M328" i="10"/>
  <c r="O328" i="10" s="1"/>
  <c r="K328" i="10"/>
  <c r="L328" i="10" s="1"/>
  <c r="N327" i="10"/>
  <c r="M327" i="10"/>
  <c r="O327" i="10" s="1"/>
  <c r="K327" i="10"/>
  <c r="L327" i="10" s="1"/>
  <c r="N326" i="10"/>
  <c r="M326" i="10"/>
  <c r="O326" i="10" s="1"/>
  <c r="K326" i="10"/>
  <c r="L326" i="10" s="1"/>
  <c r="N325" i="10"/>
  <c r="M325" i="10"/>
  <c r="O325" i="10" s="1"/>
  <c r="K325" i="10"/>
  <c r="L325" i="10" s="1"/>
  <c r="N324" i="10"/>
  <c r="M324" i="10"/>
  <c r="O324" i="10" s="1"/>
  <c r="K324" i="10"/>
  <c r="L324" i="10" s="1"/>
  <c r="N323" i="10"/>
  <c r="M323" i="10"/>
  <c r="O323" i="10" s="1"/>
  <c r="K323" i="10"/>
  <c r="L323" i="10" s="1"/>
  <c r="N322" i="10"/>
  <c r="M322" i="10"/>
  <c r="O322" i="10" s="1"/>
  <c r="K322" i="10"/>
  <c r="L322" i="10" s="1"/>
  <c r="N321" i="10"/>
  <c r="M321" i="10"/>
  <c r="O321" i="10" s="1"/>
  <c r="K321" i="10"/>
  <c r="L321" i="10" s="1"/>
  <c r="N320" i="10"/>
  <c r="M320" i="10"/>
  <c r="O320" i="10" s="1"/>
  <c r="K320" i="10"/>
  <c r="L320" i="10" s="1"/>
  <c r="N319" i="10"/>
  <c r="M319" i="10"/>
  <c r="O319" i="10" s="1"/>
  <c r="K319" i="10"/>
  <c r="L319" i="10" s="1"/>
  <c r="N318" i="10"/>
  <c r="M318" i="10"/>
  <c r="O318" i="10" s="1"/>
  <c r="K318" i="10"/>
  <c r="L318" i="10" s="1"/>
  <c r="N317" i="10"/>
  <c r="M317" i="10"/>
  <c r="O317" i="10" s="1"/>
  <c r="K317" i="10"/>
  <c r="L317" i="10" s="1"/>
  <c r="N316" i="10"/>
  <c r="M316" i="10"/>
  <c r="O316" i="10" s="1"/>
  <c r="K316" i="10"/>
  <c r="L316" i="10" s="1"/>
  <c r="N315" i="10"/>
  <c r="M315" i="10"/>
  <c r="O315" i="10" s="1"/>
  <c r="K315" i="10"/>
  <c r="L315" i="10" s="1"/>
  <c r="N314" i="10"/>
  <c r="M314" i="10"/>
  <c r="O314" i="10" s="1"/>
  <c r="K314" i="10"/>
  <c r="L314" i="10" s="1"/>
  <c r="N313" i="10"/>
  <c r="M313" i="10"/>
  <c r="O313" i="10" s="1"/>
  <c r="K313" i="10"/>
  <c r="L313" i="10" s="1"/>
  <c r="N312" i="10"/>
  <c r="M312" i="10"/>
  <c r="O312" i="10" s="1"/>
  <c r="K312" i="10"/>
  <c r="L312" i="10" s="1"/>
  <c r="N311" i="10"/>
  <c r="M311" i="10"/>
  <c r="O311" i="10" s="1"/>
  <c r="K311" i="10"/>
  <c r="L311" i="10" s="1"/>
  <c r="N310" i="10"/>
  <c r="M310" i="10"/>
  <c r="O310" i="10" s="1"/>
  <c r="K310" i="10"/>
  <c r="L310" i="10" s="1"/>
  <c r="N309" i="10"/>
  <c r="M309" i="10"/>
  <c r="O309" i="10" s="1"/>
  <c r="K309" i="10"/>
  <c r="L309" i="10" s="1"/>
  <c r="N308" i="10"/>
  <c r="M308" i="10"/>
  <c r="O308" i="10" s="1"/>
  <c r="K308" i="10"/>
  <c r="L308" i="10" s="1"/>
  <c r="N307" i="10"/>
  <c r="M307" i="10"/>
  <c r="O307" i="10" s="1"/>
  <c r="K307" i="10"/>
  <c r="L307" i="10" s="1"/>
  <c r="N306" i="10"/>
  <c r="M306" i="10"/>
  <c r="O306" i="10" s="1"/>
  <c r="K306" i="10"/>
  <c r="L306" i="10" s="1"/>
  <c r="N305" i="10"/>
  <c r="M305" i="10"/>
  <c r="O305" i="10" s="1"/>
  <c r="K305" i="10"/>
  <c r="L305" i="10" s="1"/>
  <c r="N304" i="10"/>
  <c r="M304" i="10"/>
  <c r="O304" i="10" s="1"/>
  <c r="K304" i="10"/>
  <c r="L304" i="10" s="1"/>
  <c r="N303" i="10"/>
  <c r="M303" i="10"/>
  <c r="O303" i="10" s="1"/>
  <c r="K303" i="10"/>
  <c r="L303" i="10" s="1"/>
  <c r="N302" i="10"/>
  <c r="M302" i="10"/>
  <c r="O302" i="10" s="1"/>
  <c r="K302" i="10"/>
  <c r="L302" i="10" s="1"/>
  <c r="N301" i="10"/>
  <c r="M301" i="10"/>
  <c r="O301" i="10" s="1"/>
  <c r="K301" i="10"/>
  <c r="L301" i="10" s="1"/>
  <c r="N300" i="10"/>
  <c r="M300" i="10"/>
  <c r="O300" i="10" s="1"/>
  <c r="K300" i="10"/>
  <c r="L300" i="10" s="1"/>
  <c r="N299" i="10"/>
  <c r="M299" i="10"/>
  <c r="O299" i="10" s="1"/>
  <c r="K299" i="10"/>
  <c r="L299" i="10" s="1"/>
  <c r="N298" i="10"/>
  <c r="M298" i="10"/>
  <c r="O298" i="10" s="1"/>
  <c r="K298" i="10"/>
  <c r="L298" i="10" s="1"/>
  <c r="N297" i="10"/>
  <c r="M297" i="10"/>
  <c r="O297" i="10" s="1"/>
  <c r="K297" i="10"/>
  <c r="L297" i="10" s="1"/>
  <c r="N296" i="10"/>
  <c r="M296" i="10"/>
  <c r="O296" i="10" s="1"/>
  <c r="K296" i="10"/>
  <c r="L296" i="10" s="1"/>
  <c r="N295" i="10"/>
  <c r="M295" i="10"/>
  <c r="O295" i="10" s="1"/>
  <c r="K295" i="10"/>
  <c r="L295" i="10" s="1"/>
  <c r="N294" i="10"/>
  <c r="M294" i="10"/>
  <c r="O294" i="10" s="1"/>
  <c r="K294" i="10"/>
  <c r="L294" i="10" s="1"/>
  <c r="N293" i="10"/>
  <c r="M293" i="10"/>
  <c r="O293" i="10" s="1"/>
  <c r="K293" i="10"/>
  <c r="L293" i="10" s="1"/>
  <c r="N292" i="10"/>
  <c r="M292" i="10"/>
  <c r="O292" i="10" s="1"/>
  <c r="K292" i="10"/>
  <c r="L292" i="10" s="1"/>
  <c r="N291" i="10"/>
  <c r="M291" i="10"/>
  <c r="O291" i="10" s="1"/>
  <c r="K291" i="10"/>
  <c r="L291" i="10" s="1"/>
  <c r="N290" i="10"/>
  <c r="M290" i="10"/>
  <c r="O290" i="10" s="1"/>
  <c r="K290" i="10"/>
  <c r="L290" i="10" s="1"/>
  <c r="N289" i="10"/>
  <c r="M289" i="10"/>
  <c r="O289" i="10" s="1"/>
  <c r="K289" i="10"/>
  <c r="L289" i="10" s="1"/>
  <c r="N288" i="10"/>
  <c r="M288" i="10"/>
  <c r="O288" i="10" s="1"/>
  <c r="K288" i="10"/>
  <c r="L288" i="10" s="1"/>
  <c r="N287" i="10"/>
  <c r="M287" i="10"/>
  <c r="O287" i="10" s="1"/>
  <c r="K287" i="10"/>
  <c r="L287" i="10" s="1"/>
  <c r="N286" i="10"/>
  <c r="M286" i="10"/>
  <c r="O286" i="10" s="1"/>
  <c r="K286" i="10"/>
  <c r="L286" i="10" s="1"/>
  <c r="N285" i="10"/>
  <c r="M285" i="10"/>
  <c r="O285" i="10" s="1"/>
  <c r="K285" i="10"/>
  <c r="L285" i="10" s="1"/>
  <c r="N284" i="10"/>
  <c r="M284" i="10"/>
  <c r="O284" i="10" s="1"/>
  <c r="K284" i="10"/>
  <c r="L284" i="10" s="1"/>
  <c r="N283" i="10"/>
  <c r="M283" i="10"/>
  <c r="O283" i="10" s="1"/>
  <c r="K283" i="10"/>
  <c r="L283" i="10" s="1"/>
  <c r="N282" i="10"/>
  <c r="M282" i="10"/>
  <c r="O282" i="10" s="1"/>
  <c r="K282" i="10"/>
  <c r="L282" i="10" s="1"/>
  <c r="N281" i="10"/>
  <c r="M281" i="10"/>
  <c r="O281" i="10" s="1"/>
  <c r="K281" i="10"/>
  <c r="L281" i="10" s="1"/>
  <c r="N280" i="10"/>
  <c r="M280" i="10"/>
  <c r="O280" i="10" s="1"/>
  <c r="K280" i="10"/>
  <c r="L280" i="10" s="1"/>
  <c r="N279" i="10"/>
  <c r="M279" i="10"/>
  <c r="O279" i="10" s="1"/>
  <c r="K279" i="10"/>
  <c r="L279" i="10" s="1"/>
  <c r="N278" i="10"/>
  <c r="M278" i="10"/>
  <c r="O278" i="10" s="1"/>
  <c r="K278" i="10"/>
  <c r="L278" i="10" s="1"/>
  <c r="N277" i="10"/>
  <c r="M277" i="10"/>
  <c r="O277" i="10" s="1"/>
  <c r="K277" i="10"/>
  <c r="L277" i="10" s="1"/>
  <c r="N276" i="10"/>
  <c r="M276" i="10"/>
  <c r="O276" i="10" s="1"/>
  <c r="K276" i="10"/>
  <c r="L276" i="10" s="1"/>
  <c r="N275" i="10"/>
  <c r="M275" i="10"/>
  <c r="O275" i="10" s="1"/>
  <c r="K275" i="10"/>
  <c r="L275" i="10" s="1"/>
  <c r="N274" i="10"/>
  <c r="M274" i="10"/>
  <c r="O274" i="10" s="1"/>
  <c r="K274" i="10"/>
  <c r="L274" i="10" s="1"/>
  <c r="N273" i="10"/>
  <c r="M273" i="10"/>
  <c r="O273" i="10" s="1"/>
  <c r="K273" i="10"/>
  <c r="L273" i="10" s="1"/>
  <c r="N272" i="10"/>
  <c r="M272" i="10"/>
  <c r="O272" i="10" s="1"/>
  <c r="K272" i="10"/>
  <c r="L272" i="10" s="1"/>
  <c r="N271" i="10"/>
  <c r="M271" i="10"/>
  <c r="O271" i="10" s="1"/>
  <c r="K271" i="10"/>
  <c r="L271" i="10" s="1"/>
  <c r="N270" i="10"/>
  <c r="M270" i="10"/>
  <c r="O270" i="10" s="1"/>
  <c r="K270" i="10"/>
  <c r="L270" i="10" s="1"/>
  <c r="N269" i="10"/>
  <c r="M269" i="10"/>
  <c r="O269" i="10" s="1"/>
  <c r="K269" i="10"/>
  <c r="L269" i="10" s="1"/>
  <c r="N268" i="10"/>
  <c r="M268" i="10"/>
  <c r="O268" i="10" s="1"/>
  <c r="K268" i="10"/>
  <c r="L268" i="10" s="1"/>
  <c r="N267" i="10"/>
  <c r="M267" i="10"/>
  <c r="O267" i="10" s="1"/>
  <c r="K267" i="10"/>
  <c r="L267" i="10" s="1"/>
  <c r="N266" i="10"/>
  <c r="M266" i="10"/>
  <c r="O266" i="10" s="1"/>
  <c r="K266" i="10"/>
  <c r="L266" i="10" s="1"/>
  <c r="N265" i="10"/>
  <c r="M265" i="10"/>
  <c r="O265" i="10" s="1"/>
  <c r="K265" i="10"/>
  <c r="L265" i="10" s="1"/>
  <c r="N264" i="10"/>
  <c r="M264" i="10"/>
  <c r="O264" i="10" s="1"/>
  <c r="K264" i="10"/>
  <c r="L264" i="10" s="1"/>
  <c r="N263" i="10"/>
  <c r="M263" i="10"/>
  <c r="O263" i="10" s="1"/>
  <c r="K263" i="10"/>
  <c r="L263" i="10" s="1"/>
  <c r="N262" i="10"/>
  <c r="M262" i="10"/>
  <c r="O262" i="10" s="1"/>
  <c r="K262" i="10"/>
  <c r="L262" i="10" s="1"/>
  <c r="N261" i="10"/>
  <c r="M261" i="10"/>
  <c r="O261" i="10" s="1"/>
  <c r="K261" i="10"/>
  <c r="L261" i="10" s="1"/>
  <c r="N260" i="10"/>
  <c r="M260" i="10"/>
  <c r="O260" i="10" s="1"/>
  <c r="K260" i="10"/>
  <c r="L260" i="10" s="1"/>
  <c r="N259" i="10"/>
  <c r="M259" i="10"/>
  <c r="O259" i="10" s="1"/>
  <c r="K259" i="10"/>
  <c r="L259" i="10" s="1"/>
  <c r="N258" i="10"/>
  <c r="M258" i="10"/>
  <c r="O258" i="10" s="1"/>
  <c r="K258" i="10"/>
  <c r="L258" i="10" s="1"/>
  <c r="N257" i="10"/>
  <c r="M257" i="10"/>
  <c r="O257" i="10" s="1"/>
  <c r="K257" i="10"/>
  <c r="L257" i="10" s="1"/>
  <c r="N256" i="10"/>
  <c r="M256" i="10"/>
  <c r="O256" i="10" s="1"/>
  <c r="K256" i="10"/>
  <c r="L256" i="10" s="1"/>
  <c r="N255" i="10"/>
  <c r="M255" i="10"/>
  <c r="O255" i="10" s="1"/>
  <c r="K255" i="10"/>
  <c r="L255" i="10" s="1"/>
  <c r="N254" i="10"/>
  <c r="M254" i="10"/>
  <c r="O254" i="10" s="1"/>
  <c r="K254" i="10"/>
  <c r="L254" i="10" s="1"/>
  <c r="N253" i="10"/>
  <c r="M253" i="10"/>
  <c r="O253" i="10" s="1"/>
  <c r="K253" i="10"/>
  <c r="L253" i="10" s="1"/>
  <c r="N252" i="10"/>
  <c r="M252" i="10"/>
  <c r="O252" i="10" s="1"/>
  <c r="K252" i="10"/>
  <c r="L252" i="10" s="1"/>
  <c r="N251" i="10"/>
  <c r="M251" i="10"/>
  <c r="O251" i="10" s="1"/>
  <c r="K251" i="10"/>
  <c r="L251" i="10" s="1"/>
  <c r="N250" i="10"/>
  <c r="M250" i="10"/>
  <c r="O250" i="10" s="1"/>
  <c r="K250" i="10"/>
  <c r="L250" i="10" s="1"/>
  <c r="N249" i="10"/>
  <c r="M249" i="10"/>
  <c r="O249" i="10" s="1"/>
  <c r="K249" i="10"/>
  <c r="L249" i="10" s="1"/>
  <c r="N248" i="10"/>
  <c r="M248" i="10"/>
  <c r="O248" i="10" s="1"/>
  <c r="K248" i="10"/>
  <c r="L248" i="10" s="1"/>
  <c r="N247" i="10"/>
  <c r="M247" i="10"/>
  <c r="O247" i="10" s="1"/>
  <c r="K247" i="10"/>
  <c r="L247" i="10" s="1"/>
  <c r="N246" i="10"/>
  <c r="M246" i="10"/>
  <c r="O246" i="10" s="1"/>
  <c r="K246" i="10"/>
  <c r="L246" i="10" s="1"/>
  <c r="N245" i="10"/>
  <c r="M245" i="10"/>
  <c r="O245" i="10" s="1"/>
  <c r="K245" i="10"/>
  <c r="L245" i="10" s="1"/>
  <c r="N244" i="10"/>
  <c r="M244" i="10"/>
  <c r="O244" i="10" s="1"/>
  <c r="K244" i="10"/>
  <c r="L244" i="10" s="1"/>
  <c r="N243" i="10"/>
  <c r="M243" i="10"/>
  <c r="O243" i="10" s="1"/>
  <c r="K243" i="10"/>
  <c r="L243" i="10" s="1"/>
  <c r="N242" i="10"/>
  <c r="M242" i="10"/>
  <c r="O242" i="10" s="1"/>
  <c r="K242" i="10"/>
  <c r="L242" i="10" s="1"/>
  <c r="N241" i="10"/>
  <c r="M241" i="10"/>
  <c r="O241" i="10" s="1"/>
  <c r="K241" i="10"/>
  <c r="L241" i="10" s="1"/>
  <c r="N240" i="10"/>
  <c r="M240" i="10"/>
  <c r="O240" i="10" s="1"/>
  <c r="K240" i="10"/>
  <c r="L240" i="10" s="1"/>
  <c r="N239" i="10"/>
  <c r="M239" i="10"/>
  <c r="O239" i="10" s="1"/>
  <c r="K239" i="10"/>
  <c r="L239" i="10" s="1"/>
  <c r="N238" i="10"/>
  <c r="M238" i="10"/>
  <c r="O238" i="10" s="1"/>
  <c r="K238" i="10"/>
  <c r="L238" i="10" s="1"/>
  <c r="N237" i="10"/>
  <c r="M237" i="10"/>
  <c r="O237" i="10" s="1"/>
  <c r="K237" i="10"/>
  <c r="L237" i="10" s="1"/>
  <c r="N236" i="10"/>
  <c r="M236" i="10"/>
  <c r="O236" i="10" s="1"/>
  <c r="K236" i="10"/>
  <c r="L236" i="10" s="1"/>
  <c r="N235" i="10"/>
  <c r="M235" i="10"/>
  <c r="O235" i="10" s="1"/>
  <c r="K235" i="10"/>
  <c r="L235" i="10" s="1"/>
  <c r="N234" i="10"/>
  <c r="M234" i="10"/>
  <c r="O234" i="10" s="1"/>
  <c r="K234" i="10"/>
  <c r="L234" i="10" s="1"/>
  <c r="N233" i="10"/>
  <c r="M233" i="10"/>
  <c r="O233" i="10" s="1"/>
  <c r="K233" i="10"/>
  <c r="L233" i="10" s="1"/>
  <c r="N232" i="10"/>
  <c r="M232" i="10"/>
  <c r="O232" i="10" s="1"/>
  <c r="K232" i="10"/>
  <c r="L232" i="10" s="1"/>
  <c r="N231" i="10"/>
  <c r="M231" i="10"/>
  <c r="O231" i="10" s="1"/>
  <c r="K231" i="10"/>
  <c r="L231" i="10" s="1"/>
  <c r="N230" i="10"/>
  <c r="M230" i="10"/>
  <c r="O230" i="10" s="1"/>
  <c r="K230" i="10"/>
  <c r="L230" i="10" s="1"/>
  <c r="N229" i="10"/>
  <c r="M229" i="10"/>
  <c r="O229" i="10" s="1"/>
  <c r="K229" i="10"/>
  <c r="L229" i="10" s="1"/>
  <c r="N228" i="10"/>
  <c r="M228" i="10"/>
  <c r="O228" i="10" s="1"/>
  <c r="K228" i="10"/>
  <c r="L228" i="10" s="1"/>
  <c r="N227" i="10"/>
  <c r="M227" i="10"/>
  <c r="O227" i="10" s="1"/>
  <c r="K227" i="10"/>
  <c r="L227" i="10" s="1"/>
  <c r="N226" i="10"/>
  <c r="M226" i="10"/>
  <c r="O226" i="10" s="1"/>
  <c r="K226" i="10"/>
  <c r="L226" i="10" s="1"/>
  <c r="N225" i="10"/>
  <c r="M225" i="10"/>
  <c r="O225" i="10" s="1"/>
  <c r="K225" i="10"/>
  <c r="L225" i="10" s="1"/>
  <c r="N224" i="10"/>
  <c r="M224" i="10"/>
  <c r="O224" i="10" s="1"/>
  <c r="K224" i="10"/>
  <c r="L224" i="10" s="1"/>
  <c r="N223" i="10"/>
  <c r="M223" i="10"/>
  <c r="O223" i="10" s="1"/>
  <c r="K223" i="10"/>
  <c r="L223" i="10" s="1"/>
  <c r="N222" i="10"/>
  <c r="M222" i="10"/>
  <c r="O222" i="10" s="1"/>
  <c r="K222" i="10"/>
  <c r="L222" i="10" s="1"/>
  <c r="N221" i="10"/>
  <c r="M221" i="10"/>
  <c r="O221" i="10" s="1"/>
  <c r="K221" i="10"/>
  <c r="L221" i="10" s="1"/>
  <c r="N220" i="10"/>
  <c r="M220" i="10"/>
  <c r="O220" i="10" s="1"/>
  <c r="K220" i="10"/>
  <c r="L220" i="10" s="1"/>
  <c r="N219" i="10"/>
  <c r="M219" i="10"/>
  <c r="O219" i="10" s="1"/>
  <c r="K219" i="10"/>
  <c r="L219" i="10" s="1"/>
  <c r="N218" i="10"/>
  <c r="M218" i="10"/>
  <c r="O218" i="10" s="1"/>
  <c r="K218" i="10"/>
  <c r="L218" i="10" s="1"/>
  <c r="N217" i="10"/>
  <c r="M217" i="10"/>
  <c r="O217" i="10" s="1"/>
  <c r="K217" i="10"/>
  <c r="L217" i="10" s="1"/>
  <c r="N216" i="10"/>
  <c r="M216" i="10"/>
  <c r="O216" i="10" s="1"/>
  <c r="K216" i="10"/>
  <c r="L216" i="10" s="1"/>
  <c r="N215" i="10"/>
  <c r="M215" i="10"/>
  <c r="O215" i="10" s="1"/>
  <c r="K215" i="10"/>
  <c r="L215" i="10" s="1"/>
  <c r="N214" i="10"/>
  <c r="M214" i="10"/>
  <c r="O214" i="10" s="1"/>
  <c r="K214" i="10"/>
  <c r="L214" i="10" s="1"/>
  <c r="N213" i="10"/>
  <c r="M213" i="10"/>
  <c r="O213" i="10" s="1"/>
  <c r="K213" i="10"/>
  <c r="L213" i="10" s="1"/>
  <c r="N212" i="10"/>
  <c r="M212" i="10"/>
  <c r="O212" i="10" s="1"/>
  <c r="K212" i="10"/>
  <c r="L212" i="10" s="1"/>
  <c r="N211" i="10"/>
  <c r="M211" i="10"/>
  <c r="O211" i="10" s="1"/>
  <c r="K211" i="10"/>
  <c r="L211" i="10" s="1"/>
  <c r="N210" i="10"/>
  <c r="M210" i="10"/>
  <c r="O210" i="10" s="1"/>
  <c r="K210" i="10"/>
  <c r="L210" i="10" s="1"/>
  <c r="N209" i="10"/>
  <c r="M209" i="10"/>
  <c r="O209" i="10" s="1"/>
  <c r="K209" i="10"/>
  <c r="L209" i="10" s="1"/>
  <c r="N208" i="10"/>
  <c r="M208" i="10"/>
  <c r="O208" i="10" s="1"/>
  <c r="K208" i="10"/>
  <c r="L208" i="10" s="1"/>
  <c r="N207" i="10"/>
  <c r="M207" i="10"/>
  <c r="O207" i="10" s="1"/>
  <c r="K207" i="10"/>
  <c r="L207" i="10" s="1"/>
  <c r="N206" i="10"/>
  <c r="M206" i="10"/>
  <c r="O206" i="10" s="1"/>
  <c r="K206" i="10"/>
  <c r="L206" i="10" s="1"/>
  <c r="N205" i="10"/>
  <c r="M205" i="10"/>
  <c r="O205" i="10" s="1"/>
  <c r="K205" i="10"/>
  <c r="L205" i="10" s="1"/>
  <c r="N204" i="10"/>
  <c r="M204" i="10"/>
  <c r="O204" i="10" s="1"/>
  <c r="K204" i="10"/>
  <c r="L204" i="10" s="1"/>
  <c r="N203" i="10"/>
  <c r="M203" i="10"/>
  <c r="O203" i="10" s="1"/>
  <c r="K203" i="10"/>
  <c r="L203" i="10" s="1"/>
  <c r="N202" i="10"/>
  <c r="M202" i="10"/>
  <c r="O202" i="10" s="1"/>
  <c r="K202" i="10"/>
  <c r="L202" i="10" s="1"/>
  <c r="N201" i="10"/>
  <c r="M201" i="10"/>
  <c r="O201" i="10" s="1"/>
  <c r="K201" i="10"/>
  <c r="L201" i="10" s="1"/>
  <c r="N200" i="10"/>
  <c r="M200" i="10"/>
  <c r="O200" i="10" s="1"/>
  <c r="K200" i="10"/>
  <c r="L200" i="10" s="1"/>
  <c r="N199" i="10"/>
  <c r="M199" i="10"/>
  <c r="O199" i="10" s="1"/>
  <c r="K199" i="10"/>
  <c r="L199" i="10" s="1"/>
  <c r="N198" i="10"/>
  <c r="M198" i="10"/>
  <c r="O198" i="10" s="1"/>
  <c r="K198" i="10"/>
  <c r="L198" i="10" s="1"/>
  <c r="N197" i="10"/>
  <c r="M197" i="10"/>
  <c r="O197" i="10" s="1"/>
  <c r="K197" i="10"/>
  <c r="L197" i="10" s="1"/>
  <c r="N196" i="10"/>
  <c r="M196" i="10"/>
  <c r="O196" i="10" s="1"/>
  <c r="K196" i="10"/>
  <c r="L196" i="10" s="1"/>
  <c r="N195" i="10"/>
  <c r="M195" i="10"/>
  <c r="O195" i="10" s="1"/>
  <c r="K195" i="10"/>
  <c r="L195" i="10" s="1"/>
  <c r="N194" i="10"/>
  <c r="M194" i="10"/>
  <c r="O194" i="10" s="1"/>
  <c r="K194" i="10"/>
  <c r="L194" i="10" s="1"/>
  <c r="N193" i="10"/>
  <c r="M193" i="10"/>
  <c r="O193" i="10" s="1"/>
  <c r="K193" i="10"/>
  <c r="L193" i="10" s="1"/>
  <c r="N192" i="10"/>
  <c r="M192" i="10"/>
  <c r="O192" i="10" s="1"/>
  <c r="K192" i="10"/>
  <c r="L192" i="10" s="1"/>
  <c r="N191" i="10"/>
  <c r="M191" i="10"/>
  <c r="O191" i="10" s="1"/>
  <c r="K191" i="10"/>
  <c r="L191" i="10" s="1"/>
  <c r="N190" i="10"/>
  <c r="M190" i="10"/>
  <c r="O190" i="10" s="1"/>
  <c r="K190" i="10"/>
  <c r="L190" i="10" s="1"/>
  <c r="N189" i="10"/>
  <c r="M189" i="10"/>
  <c r="O189" i="10" s="1"/>
  <c r="K189" i="10"/>
  <c r="L189" i="10" s="1"/>
  <c r="N188" i="10"/>
  <c r="M188" i="10"/>
  <c r="O188" i="10" s="1"/>
  <c r="K188" i="10"/>
  <c r="L188" i="10" s="1"/>
  <c r="N187" i="10"/>
  <c r="M187" i="10"/>
  <c r="O187" i="10" s="1"/>
  <c r="K187" i="10"/>
  <c r="L187" i="10" s="1"/>
  <c r="N186" i="10"/>
  <c r="M186" i="10"/>
  <c r="O186" i="10" s="1"/>
  <c r="K186" i="10"/>
  <c r="L186" i="10" s="1"/>
  <c r="N185" i="10"/>
  <c r="M185" i="10"/>
  <c r="O185" i="10" s="1"/>
  <c r="K185" i="10"/>
  <c r="L185" i="10" s="1"/>
  <c r="N184" i="10"/>
  <c r="M184" i="10"/>
  <c r="O184" i="10" s="1"/>
  <c r="K184" i="10"/>
  <c r="L184" i="10" s="1"/>
  <c r="N183" i="10"/>
  <c r="M183" i="10"/>
  <c r="O183" i="10" s="1"/>
  <c r="K183" i="10"/>
  <c r="L183" i="10" s="1"/>
  <c r="N182" i="10"/>
  <c r="M182" i="10"/>
  <c r="O182" i="10" s="1"/>
  <c r="K182" i="10"/>
  <c r="L182" i="10" s="1"/>
  <c r="N181" i="10"/>
  <c r="M181" i="10"/>
  <c r="O181" i="10" s="1"/>
  <c r="K181" i="10"/>
  <c r="L181" i="10" s="1"/>
  <c r="N180" i="10"/>
  <c r="M180" i="10"/>
  <c r="O180" i="10" s="1"/>
  <c r="K180" i="10"/>
  <c r="L180" i="10" s="1"/>
  <c r="N179" i="10"/>
  <c r="M179" i="10"/>
  <c r="O179" i="10" s="1"/>
  <c r="K179" i="10"/>
  <c r="L179" i="10" s="1"/>
  <c r="N178" i="10"/>
  <c r="M178" i="10"/>
  <c r="O178" i="10" s="1"/>
  <c r="K178" i="10"/>
  <c r="L178" i="10" s="1"/>
  <c r="N177" i="10"/>
  <c r="M177" i="10"/>
  <c r="O177" i="10" s="1"/>
  <c r="K177" i="10"/>
  <c r="L177" i="10" s="1"/>
  <c r="N176" i="10"/>
  <c r="M176" i="10"/>
  <c r="O176" i="10" s="1"/>
  <c r="K176" i="10"/>
  <c r="L176" i="10" s="1"/>
  <c r="N175" i="10"/>
  <c r="M175" i="10"/>
  <c r="O175" i="10" s="1"/>
  <c r="K175" i="10"/>
  <c r="L175" i="10" s="1"/>
  <c r="N174" i="10"/>
  <c r="M174" i="10"/>
  <c r="O174" i="10" s="1"/>
  <c r="K174" i="10"/>
  <c r="L174" i="10" s="1"/>
  <c r="N173" i="10"/>
  <c r="M173" i="10"/>
  <c r="O173" i="10" s="1"/>
  <c r="K173" i="10"/>
  <c r="L173" i="10" s="1"/>
  <c r="N172" i="10"/>
  <c r="M172" i="10"/>
  <c r="O172" i="10" s="1"/>
  <c r="K172" i="10"/>
  <c r="L172" i="10" s="1"/>
  <c r="N171" i="10"/>
  <c r="M171" i="10"/>
  <c r="O171" i="10" s="1"/>
  <c r="K171" i="10"/>
  <c r="L171" i="10" s="1"/>
  <c r="N170" i="10"/>
  <c r="M170" i="10"/>
  <c r="O170" i="10" s="1"/>
  <c r="K170" i="10"/>
  <c r="L170" i="10" s="1"/>
  <c r="N169" i="10"/>
  <c r="M169" i="10"/>
  <c r="O169" i="10" s="1"/>
  <c r="K169" i="10"/>
  <c r="L169" i="10" s="1"/>
  <c r="N168" i="10"/>
  <c r="M168" i="10"/>
  <c r="O168" i="10" s="1"/>
  <c r="K168" i="10"/>
  <c r="L168" i="10" s="1"/>
  <c r="N167" i="10"/>
  <c r="M167" i="10"/>
  <c r="O167" i="10" s="1"/>
  <c r="K167" i="10"/>
  <c r="L167" i="10" s="1"/>
  <c r="N166" i="10"/>
  <c r="M166" i="10"/>
  <c r="O166" i="10" s="1"/>
  <c r="K166" i="10"/>
  <c r="L166" i="10" s="1"/>
  <c r="N165" i="10"/>
  <c r="M165" i="10"/>
  <c r="O165" i="10" s="1"/>
  <c r="K165" i="10"/>
  <c r="L165" i="10" s="1"/>
  <c r="N164" i="10"/>
  <c r="M164" i="10"/>
  <c r="O164" i="10" s="1"/>
  <c r="K164" i="10"/>
  <c r="L164" i="10" s="1"/>
  <c r="N163" i="10"/>
  <c r="M163" i="10"/>
  <c r="O163" i="10" s="1"/>
  <c r="K163" i="10"/>
  <c r="L163" i="10" s="1"/>
  <c r="N162" i="10"/>
  <c r="M162" i="10"/>
  <c r="O162" i="10" s="1"/>
  <c r="K162" i="10"/>
  <c r="L162" i="10" s="1"/>
  <c r="N161" i="10"/>
  <c r="M161" i="10"/>
  <c r="O161" i="10" s="1"/>
  <c r="K161" i="10"/>
  <c r="L161" i="10" s="1"/>
  <c r="N160" i="10"/>
  <c r="M160" i="10"/>
  <c r="O160" i="10" s="1"/>
  <c r="K160" i="10"/>
  <c r="L160" i="10" s="1"/>
  <c r="N159" i="10"/>
  <c r="M159" i="10"/>
  <c r="O159" i="10" s="1"/>
  <c r="K159" i="10"/>
  <c r="L159" i="10" s="1"/>
  <c r="N158" i="10"/>
  <c r="M158" i="10"/>
  <c r="O158" i="10" s="1"/>
  <c r="K158" i="10"/>
  <c r="L158" i="10" s="1"/>
  <c r="N157" i="10"/>
  <c r="M157" i="10"/>
  <c r="O157" i="10" s="1"/>
  <c r="K157" i="10"/>
  <c r="L157" i="10" s="1"/>
  <c r="N156" i="10"/>
  <c r="M156" i="10"/>
  <c r="O156" i="10" s="1"/>
  <c r="K156" i="10"/>
  <c r="L156" i="10" s="1"/>
  <c r="N155" i="10"/>
  <c r="M155" i="10"/>
  <c r="O155" i="10" s="1"/>
  <c r="K155" i="10"/>
  <c r="L155" i="10" s="1"/>
  <c r="N154" i="10"/>
  <c r="M154" i="10"/>
  <c r="O154" i="10" s="1"/>
  <c r="K154" i="10"/>
  <c r="L154" i="10" s="1"/>
  <c r="N153" i="10"/>
  <c r="M153" i="10"/>
  <c r="O153" i="10" s="1"/>
  <c r="K153" i="10"/>
  <c r="L153" i="10" s="1"/>
  <c r="N152" i="10"/>
  <c r="M152" i="10"/>
  <c r="O152" i="10" s="1"/>
  <c r="K152" i="10"/>
  <c r="L152" i="10" s="1"/>
  <c r="N151" i="10"/>
  <c r="M151" i="10"/>
  <c r="O151" i="10" s="1"/>
  <c r="K151" i="10"/>
  <c r="L151" i="10" s="1"/>
  <c r="N150" i="10"/>
  <c r="M150" i="10"/>
  <c r="O150" i="10" s="1"/>
  <c r="K150" i="10"/>
  <c r="L150" i="10" s="1"/>
  <c r="N149" i="10"/>
  <c r="M149" i="10"/>
  <c r="O149" i="10" s="1"/>
  <c r="K149" i="10"/>
  <c r="L149" i="10" s="1"/>
  <c r="N148" i="10"/>
  <c r="M148" i="10"/>
  <c r="O148" i="10" s="1"/>
  <c r="K148" i="10"/>
  <c r="L148" i="10" s="1"/>
  <c r="N147" i="10"/>
  <c r="M147" i="10"/>
  <c r="O147" i="10" s="1"/>
  <c r="K147" i="10"/>
  <c r="L147" i="10" s="1"/>
  <c r="N146" i="10"/>
  <c r="M146" i="10"/>
  <c r="O146" i="10" s="1"/>
  <c r="K146" i="10"/>
  <c r="L146" i="10" s="1"/>
  <c r="N145" i="10"/>
  <c r="M145" i="10"/>
  <c r="O145" i="10" s="1"/>
  <c r="K145" i="10"/>
  <c r="L145" i="10" s="1"/>
  <c r="N144" i="10"/>
  <c r="M144" i="10"/>
  <c r="O144" i="10" s="1"/>
  <c r="K144" i="10"/>
  <c r="L144" i="10" s="1"/>
  <c r="N143" i="10"/>
  <c r="M143" i="10"/>
  <c r="O143" i="10" s="1"/>
  <c r="K143" i="10"/>
  <c r="L143" i="10" s="1"/>
  <c r="N142" i="10"/>
  <c r="M142" i="10"/>
  <c r="O142" i="10" s="1"/>
  <c r="K142" i="10"/>
  <c r="L142" i="10" s="1"/>
  <c r="N141" i="10"/>
  <c r="M141" i="10"/>
  <c r="O141" i="10" s="1"/>
  <c r="K141" i="10"/>
  <c r="L141" i="10" s="1"/>
  <c r="N140" i="10"/>
  <c r="M140" i="10"/>
  <c r="O140" i="10" s="1"/>
  <c r="K140" i="10"/>
  <c r="L140" i="10" s="1"/>
  <c r="N139" i="10"/>
  <c r="M139" i="10"/>
  <c r="O139" i="10" s="1"/>
  <c r="K139" i="10"/>
  <c r="L139" i="10" s="1"/>
  <c r="N138" i="10"/>
  <c r="M138" i="10"/>
  <c r="O138" i="10" s="1"/>
  <c r="K138" i="10"/>
  <c r="L138" i="10" s="1"/>
  <c r="N137" i="10"/>
  <c r="M137" i="10"/>
  <c r="O137" i="10" s="1"/>
  <c r="K137" i="10"/>
  <c r="L137" i="10" s="1"/>
  <c r="N136" i="10"/>
  <c r="M136" i="10"/>
  <c r="O136" i="10" s="1"/>
  <c r="K136" i="10"/>
  <c r="L136" i="10" s="1"/>
  <c r="N135" i="10"/>
  <c r="M135" i="10"/>
  <c r="O135" i="10" s="1"/>
  <c r="K135" i="10"/>
  <c r="L135" i="10" s="1"/>
  <c r="N134" i="10"/>
  <c r="M134" i="10"/>
  <c r="O134" i="10" s="1"/>
  <c r="K134" i="10"/>
  <c r="L134" i="10" s="1"/>
  <c r="N133" i="10"/>
  <c r="M133" i="10"/>
  <c r="O133" i="10" s="1"/>
  <c r="K133" i="10"/>
  <c r="L133" i="10" s="1"/>
  <c r="N132" i="10"/>
  <c r="M132" i="10"/>
  <c r="O132" i="10" s="1"/>
  <c r="K132" i="10"/>
  <c r="L132" i="10" s="1"/>
  <c r="N131" i="10"/>
  <c r="M131" i="10"/>
  <c r="O131" i="10" s="1"/>
  <c r="K131" i="10"/>
  <c r="L131" i="10" s="1"/>
  <c r="N130" i="10"/>
  <c r="M130" i="10"/>
  <c r="O130" i="10" s="1"/>
  <c r="K130" i="10"/>
  <c r="L130" i="10" s="1"/>
  <c r="N129" i="10"/>
  <c r="M129" i="10"/>
  <c r="O129" i="10" s="1"/>
  <c r="K129" i="10"/>
  <c r="L129" i="10" s="1"/>
  <c r="N128" i="10"/>
  <c r="M128" i="10"/>
  <c r="O128" i="10" s="1"/>
  <c r="K128" i="10"/>
  <c r="L128" i="10" s="1"/>
  <c r="N127" i="10"/>
  <c r="M127" i="10"/>
  <c r="O127" i="10" s="1"/>
  <c r="K127" i="10"/>
  <c r="L127" i="10" s="1"/>
  <c r="N126" i="10"/>
  <c r="M126" i="10"/>
  <c r="O126" i="10" s="1"/>
  <c r="K126" i="10"/>
  <c r="L126" i="10" s="1"/>
  <c r="N125" i="10"/>
  <c r="M125" i="10"/>
  <c r="O125" i="10" s="1"/>
  <c r="K125" i="10"/>
  <c r="L125" i="10" s="1"/>
  <c r="N124" i="10"/>
  <c r="M124" i="10"/>
  <c r="O124" i="10" s="1"/>
  <c r="K124" i="10"/>
  <c r="L124" i="10" s="1"/>
  <c r="N123" i="10"/>
  <c r="M123" i="10"/>
  <c r="O123" i="10" s="1"/>
  <c r="K123" i="10"/>
  <c r="L123" i="10" s="1"/>
  <c r="N122" i="10"/>
  <c r="M122" i="10"/>
  <c r="O122" i="10" s="1"/>
  <c r="K122" i="10"/>
  <c r="L122" i="10" s="1"/>
  <c r="N121" i="10"/>
  <c r="M121" i="10"/>
  <c r="O121" i="10" s="1"/>
  <c r="K121" i="10"/>
  <c r="L121" i="10" s="1"/>
  <c r="N120" i="10"/>
  <c r="M120" i="10"/>
  <c r="O120" i="10" s="1"/>
  <c r="K120" i="10"/>
  <c r="L120" i="10" s="1"/>
  <c r="N119" i="10"/>
  <c r="M119" i="10"/>
  <c r="O119" i="10" s="1"/>
  <c r="K119" i="10"/>
  <c r="L119" i="10" s="1"/>
  <c r="N118" i="10"/>
  <c r="M118" i="10"/>
  <c r="O118" i="10" s="1"/>
  <c r="K118" i="10"/>
  <c r="L118" i="10" s="1"/>
  <c r="N117" i="10"/>
  <c r="M117" i="10"/>
  <c r="O117" i="10" s="1"/>
  <c r="K117" i="10"/>
  <c r="L117" i="10" s="1"/>
  <c r="N116" i="10"/>
  <c r="M116" i="10"/>
  <c r="O116" i="10" s="1"/>
  <c r="K116" i="10"/>
  <c r="L116" i="10" s="1"/>
  <c r="N115" i="10"/>
  <c r="M115" i="10"/>
  <c r="O115" i="10" s="1"/>
  <c r="K115" i="10"/>
  <c r="L115" i="10" s="1"/>
  <c r="N114" i="10"/>
  <c r="M114" i="10"/>
  <c r="O114" i="10" s="1"/>
  <c r="K114" i="10"/>
  <c r="L114" i="10" s="1"/>
  <c r="N113" i="10"/>
  <c r="M113" i="10"/>
  <c r="O113" i="10" s="1"/>
  <c r="K113" i="10"/>
  <c r="L113" i="10" s="1"/>
  <c r="N112" i="10"/>
  <c r="M112" i="10"/>
  <c r="O112" i="10" s="1"/>
  <c r="K112" i="10"/>
  <c r="L112" i="10" s="1"/>
  <c r="N111" i="10"/>
  <c r="M111" i="10"/>
  <c r="O111" i="10" s="1"/>
  <c r="K111" i="10"/>
  <c r="L111" i="10" s="1"/>
  <c r="N110" i="10"/>
  <c r="M110" i="10"/>
  <c r="O110" i="10" s="1"/>
  <c r="K110" i="10"/>
  <c r="L110" i="10" s="1"/>
  <c r="N109" i="10"/>
  <c r="M109" i="10"/>
  <c r="O109" i="10" s="1"/>
  <c r="K109" i="10"/>
  <c r="L109" i="10" s="1"/>
  <c r="N108" i="10"/>
  <c r="M108" i="10"/>
  <c r="O108" i="10" s="1"/>
  <c r="K108" i="10"/>
  <c r="L108" i="10" s="1"/>
  <c r="N107" i="10"/>
  <c r="M107" i="10"/>
  <c r="O107" i="10" s="1"/>
  <c r="K107" i="10"/>
  <c r="L107" i="10" s="1"/>
  <c r="N106" i="10"/>
  <c r="M106" i="10"/>
  <c r="O106" i="10" s="1"/>
  <c r="K106" i="10"/>
  <c r="L106" i="10" s="1"/>
  <c r="N105" i="10"/>
  <c r="M105" i="10"/>
  <c r="O105" i="10" s="1"/>
  <c r="K105" i="10"/>
  <c r="L105" i="10" s="1"/>
  <c r="N104" i="10"/>
  <c r="M104" i="10"/>
  <c r="O104" i="10" s="1"/>
  <c r="K104" i="10"/>
  <c r="L104" i="10" s="1"/>
  <c r="N103" i="10"/>
  <c r="M103" i="10"/>
  <c r="O103" i="10" s="1"/>
  <c r="K103" i="10"/>
  <c r="L103" i="10" s="1"/>
  <c r="N102" i="10"/>
  <c r="M102" i="10"/>
  <c r="O102" i="10" s="1"/>
  <c r="K102" i="10"/>
  <c r="L102" i="10" s="1"/>
  <c r="N101" i="10"/>
  <c r="M101" i="10"/>
  <c r="O101" i="10" s="1"/>
  <c r="K101" i="10"/>
  <c r="L101" i="10" s="1"/>
  <c r="N100" i="10"/>
  <c r="M100" i="10"/>
  <c r="O100" i="10" s="1"/>
  <c r="K100" i="10"/>
  <c r="L100" i="10" s="1"/>
  <c r="N99" i="10"/>
  <c r="M99" i="10"/>
  <c r="O99" i="10" s="1"/>
  <c r="K99" i="10"/>
  <c r="L99" i="10" s="1"/>
  <c r="N98" i="10"/>
  <c r="M98" i="10"/>
  <c r="O98" i="10" s="1"/>
  <c r="K98" i="10"/>
  <c r="L98" i="10" s="1"/>
  <c r="N97" i="10"/>
  <c r="M97" i="10"/>
  <c r="O97" i="10" s="1"/>
  <c r="K97" i="10"/>
  <c r="L97" i="10" s="1"/>
  <c r="N96" i="10"/>
  <c r="M96" i="10"/>
  <c r="O96" i="10" s="1"/>
  <c r="K96" i="10"/>
  <c r="L96" i="10" s="1"/>
  <c r="N95" i="10"/>
  <c r="M95" i="10"/>
  <c r="O95" i="10" s="1"/>
  <c r="K95" i="10"/>
  <c r="L95" i="10" s="1"/>
  <c r="N94" i="10"/>
  <c r="M94" i="10"/>
  <c r="O94" i="10" s="1"/>
  <c r="K94" i="10"/>
  <c r="L94" i="10" s="1"/>
  <c r="N93" i="10"/>
  <c r="M93" i="10"/>
  <c r="O93" i="10" s="1"/>
  <c r="K93" i="10"/>
  <c r="L93" i="10" s="1"/>
  <c r="N92" i="10"/>
  <c r="M92" i="10"/>
  <c r="O92" i="10" s="1"/>
  <c r="K92" i="10"/>
  <c r="L92" i="10" s="1"/>
  <c r="N91" i="10"/>
  <c r="M91" i="10"/>
  <c r="O91" i="10" s="1"/>
  <c r="K91" i="10"/>
  <c r="L91" i="10" s="1"/>
  <c r="N90" i="10"/>
  <c r="M90" i="10"/>
  <c r="O90" i="10" s="1"/>
  <c r="K90" i="10"/>
  <c r="L90" i="10" s="1"/>
  <c r="N89" i="10"/>
  <c r="M89" i="10"/>
  <c r="O89" i="10" s="1"/>
  <c r="K89" i="10"/>
  <c r="L89" i="10" s="1"/>
  <c r="N88" i="10"/>
  <c r="M88" i="10"/>
  <c r="O88" i="10" s="1"/>
  <c r="K88" i="10"/>
  <c r="L88" i="10" s="1"/>
  <c r="N87" i="10"/>
  <c r="M87" i="10"/>
  <c r="O87" i="10" s="1"/>
  <c r="K87" i="10"/>
  <c r="L87" i="10" s="1"/>
  <c r="N86" i="10"/>
  <c r="M86" i="10"/>
  <c r="O86" i="10" s="1"/>
  <c r="K86" i="10"/>
  <c r="L86" i="10" s="1"/>
  <c r="N85" i="10"/>
  <c r="M85" i="10"/>
  <c r="O85" i="10" s="1"/>
  <c r="K85" i="10"/>
  <c r="L85" i="10" s="1"/>
  <c r="N84" i="10"/>
  <c r="M84" i="10"/>
  <c r="O84" i="10" s="1"/>
  <c r="K84" i="10"/>
  <c r="L84" i="10" s="1"/>
  <c r="N83" i="10"/>
  <c r="M83" i="10"/>
  <c r="O83" i="10" s="1"/>
  <c r="K83" i="10"/>
  <c r="L83" i="10" s="1"/>
  <c r="N82" i="10"/>
  <c r="M82" i="10"/>
  <c r="O82" i="10" s="1"/>
  <c r="K82" i="10"/>
  <c r="L82" i="10" s="1"/>
  <c r="N81" i="10"/>
  <c r="M81" i="10"/>
  <c r="O81" i="10" s="1"/>
  <c r="K81" i="10"/>
  <c r="L81" i="10" s="1"/>
  <c r="N80" i="10"/>
  <c r="M80" i="10"/>
  <c r="O80" i="10" s="1"/>
  <c r="K80" i="10"/>
  <c r="L80" i="10" s="1"/>
  <c r="N79" i="10"/>
  <c r="M79" i="10"/>
  <c r="O79" i="10" s="1"/>
  <c r="K79" i="10"/>
  <c r="L79" i="10" s="1"/>
  <c r="N78" i="10"/>
  <c r="M78" i="10"/>
  <c r="O78" i="10" s="1"/>
  <c r="K78" i="10"/>
  <c r="L78" i="10" s="1"/>
  <c r="N77" i="10"/>
  <c r="M77" i="10"/>
  <c r="O77" i="10" s="1"/>
  <c r="K77" i="10"/>
  <c r="L77" i="10" s="1"/>
  <c r="N76" i="10"/>
  <c r="M76" i="10"/>
  <c r="O76" i="10" s="1"/>
  <c r="K76" i="10"/>
  <c r="L76" i="10" s="1"/>
  <c r="N75" i="10"/>
  <c r="M75" i="10"/>
  <c r="O75" i="10" s="1"/>
  <c r="K75" i="10"/>
  <c r="L75" i="10" s="1"/>
  <c r="N74" i="10"/>
  <c r="M74" i="10"/>
  <c r="O74" i="10" s="1"/>
  <c r="K74" i="10"/>
  <c r="L74" i="10" s="1"/>
  <c r="N73" i="10"/>
  <c r="M73" i="10"/>
  <c r="O73" i="10" s="1"/>
  <c r="K73" i="10"/>
  <c r="L73" i="10" s="1"/>
  <c r="N72" i="10"/>
  <c r="M72" i="10"/>
  <c r="O72" i="10" s="1"/>
  <c r="K72" i="10"/>
  <c r="L72" i="10" s="1"/>
  <c r="N71" i="10"/>
  <c r="M71" i="10"/>
  <c r="O71" i="10" s="1"/>
  <c r="K71" i="10"/>
  <c r="L71" i="10" s="1"/>
  <c r="N70" i="10"/>
  <c r="M70" i="10"/>
  <c r="O70" i="10" s="1"/>
  <c r="K70" i="10"/>
  <c r="L70" i="10" s="1"/>
  <c r="N69" i="10"/>
  <c r="M69" i="10"/>
  <c r="O69" i="10" s="1"/>
  <c r="K69" i="10"/>
  <c r="L69" i="10" s="1"/>
  <c r="N68" i="10"/>
  <c r="M68" i="10"/>
  <c r="O68" i="10" s="1"/>
  <c r="K68" i="10"/>
  <c r="L68" i="10" s="1"/>
  <c r="N67" i="10"/>
  <c r="M67" i="10"/>
  <c r="O67" i="10" s="1"/>
  <c r="K67" i="10"/>
  <c r="L67" i="10" s="1"/>
  <c r="N66" i="10"/>
  <c r="M66" i="10"/>
  <c r="O66" i="10" s="1"/>
  <c r="K66" i="10"/>
  <c r="L66" i="10" s="1"/>
  <c r="N65" i="10"/>
  <c r="M65" i="10"/>
  <c r="O65" i="10" s="1"/>
  <c r="K65" i="10"/>
  <c r="L65" i="10" s="1"/>
  <c r="N64" i="10"/>
  <c r="M64" i="10"/>
  <c r="O64" i="10" s="1"/>
  <c r="K64" i="10"/>
  <c r="L64" i="10" s="1"/>
  <c r="N63" i="10"/>
  <c r="M63" i="10"/>
  <c r="O63" i="10" s="1"/>
  <c r="K63" i="10"/>
  <c r="L63" i="10" s="1"/>
  <c r="N62" i="10"/>
  <c r="M62" i="10"/>
  <c r="O62" i="10" s="1"/>
  <c r="K62" i="10"/>
  <c r="L62" i="10" s="1"/>
  <c r="N61" i="10"/>
  <c r="M61" i="10"/>
  <c r="O61" i="10" s="1"/>
  <c r="K61" i="10"/>
  <c r="L61" i="10" s="1"/>
  <c r="N60" i="10"/>
  <c r="M60" i="10"/>
  <c r="O60" i="10" s="1"/>
  <c r="K60" i="10"/>
  <c r="L60" i="10" s="1"/>
  <c r="N59" i="10"/>
  <c r="M59" i="10"/>
  <c r="O59" i="10" s="1"/>
  <c r="K59" i="10"/>
  <c r="L59" i="10" s="1"/>
  <c r="N58" i="10"/>
  <c r="M58" i="10"/>
  <c r="O58" i="10" s="1"/>
  <c r="K58" i="10"/>
  <c r="L58" i="10" s="1"/>
  <c r="N57" i="10"/>
  <c r="M57" i="10"/>
  <c r="O57" i="10" s="1"/>
  <c r="K57" i="10"/>
  <c r="L57" i="10" s="1"/>
  <c r="N56" i="10"/>
  <c r="M56" i="10"/>
  <c r="O56" i="10" s="1"/>
  <c r="K56" i="10"/>
  <c r="L56" i="10" s="1"/>
  <c r="N55" i="10"/>
  <c r="M55" i="10"/>
  <c r="O55" i="10" s="1"/>
  <c r="K55" i="10"/>
  <c r="L55" i="10" s="1"/>
  <c r="N54" i="10"/>
  <c r="M54" i="10"/>
  <c r="O54" i="10" s="1"/>
  <c r="K54" i="10"/>
  <c r="L54" i="10" s="1"/>
  <c r="N53" i="10"/>
  <c r="M53" i="10"/>
  <c r="O53" i="10" s="1"/>
  <c r="K53" i="10"/>
  <c r="L53" i="10" s="1"/>
  <c r="N52" i="10"/>
  <c r="M52" i="10"/>
  <c r="O52" i="10" s="1"/>
  <c r="K52" i="10"/>
  <c r="L52" i="10" s="1"/>
  <c r="N51" i="10"/>
  <c r="M51" i="10"/>
  <c r="O51" i="10" s="1"/>
  <c r="K51" i="10"/>
  <c r="L51" i="10" s="1"/>
  <c r="N50" i="10"/>
  <c r="M50" i="10"/>
  <c r="O50" i="10" s="1"/>
  <c r="K50" i="10"/>
  <c r="L50" i="10" s="1"/>
  <c r="N49" i="10"/>
  <c r="M49" i="10"/>
  <c r="O49" i="10" s="1"/>
  <c r="K49" i="10"/>
  <c r="L49" i="10" s="1"/>
  <c r="N48" i="10"/>
  <c r="M48" i="10"/>
  <c r="O48" i="10" s="1"/>
  <c r="K48" i="10"/>
  <c r="L48" i="10" s="1"/>
  <c r="N47" i="10"/>
  <c r="M47" i="10"/>
  <c r="O47" i="10" s="1"/>
  <c r="K47" i="10"/>
  <c r="L47" i="10" s="1"/>
  <c r="N46" i="10"/>
  <c r="M46" i="10"/>
  <c r="O46" i="10" s="1"/>
  <c r="K46" i="10"/>
  <c r="L46" i="10" s="1"/>
  <c r="N45" i="10"/>
  <c r="M45" i="10"/>
  <c r="O45" i="10" s="1"/>
  <c r="K45" i="10"/>
  <c r="L45" i="10" s="1"/>
  <c r="N44" i="10"/>
  <c r="M44" i="10"/>
  <c r="O44" i="10" s="1"/>
  <c r="K44" i="10"/>
  <c r="L44" i="10" s="1"/>
  <c r="N43" i="10"/>
  <c r="M43" i="10"/>
  <c r="O43" i="10" s="1"/>
  <c r="K43" i="10"/>
  <c r="L43" i="10" s="1"/>
  <c r="N42" i="10"/>
  <c r="M42" i="10"/>
  <c r="O42" i="10" s="1"/>
  <c r="K42" i="10"/>
  <c r="L42" i="10" s="1"/>
  <c r="N41" i="10"/>
  <c r="M41" i="10"/>
  <c r="O41" i="10" s="1"/>
  <c r="K41" i="10"/>
  <c r="L41" i="10" s="1"/>
  <c r="N40" i="10"/>
  <c r="M40" i="10"/>
  <c r="O40" i="10" s="1"/>
  <c r="K40" i="10"/>
  <c r="L40" i="10" s="1"/>
  <c r="N39" i="10"/>
  <c r="M39" i="10"/>
  <c r="O39" i="10" s="1"/>
  <c r="K39" i="10"/>
  <c r="L39" i="10" s="1"/>
  <c r="N38" i="10"/>
  <c r="M38" i="10"/>
  <c r="O38" i="10" s="1"/>
  <c r="K38" i="10"/>
  <c r="L38" i="10" s="1"/>
  <c r="N37" i="10"/>
  <c r="M37" i="10"/>
  <c r="O37" i="10" s="1"/>
  <c r="K37" i="10"/>
  <c r="L37" i="10" s="1"/>
  <c r="N36" i="10"/>
  <c r="M36" i="10"/>
  <c r="O36" i="10" s="1"/>
  <c r="K36" i="10"/>
  <c r="L36" i="10" s="1"/>
  <c r="N35" i="10"/>
  <c r="M35" i="10"/>
  <c r="O35" i="10" s="1"/>
  <c r="K35" i="10"/>
  <c r="L35" i="10" s="1"/>
  <c r="N34" i="10"/>
  <c r="M34" i="10"/>
  <c r="O34" i="10" s="1"/>
  <c r="K34" i="10"/>
  <c r="L34" i="10" s="1"/>
  <c r="N33" i="10"/>
  <c r="M33" i="10"/>
  <c r="O33" i="10" s="1"/>
  <c r="K33" i="10"/>
  <c r="L33" i="10" s="1"/>
  <c r="N32" i="10"/>
  <c r="M32" i="10"/>
  <c r="O32" i="10" s="1"/>
  <c r="K32" i="10"/>
  <c r="L32" i="10" s="1"/>
  <c r="N31" i="10"/>
  <c r="M31" i="10"/>
  <c r="O31" i="10" s="1"/>
  <c r="K31" i="10"/>
  <c r="L31" i="10" s="1"/>
  <c r="N30" i="10"/>
  <c r="M30" i="10"/>
  <c r="O30" i="10" s="1"/>
  <c r="K30" i="10"/>
  <c r="L30" i="10" s="1"/>
  <c r="N29" i="10"/>
  <c r="M29" i="10"/>
  <c r="O29" i="10" s="1"/>
  <c r="K29" i="10"/>
  <c r="L29" i="10" s="1"/>
  <c r="N28" i="10"/>
  <c r="M28" i="10"/>
  <c r="O28" i="10" s="1"/>
  <c r="K28" i="10"/>
  <c r="L28" i="10" s="1"/>
  <c r="N27" i="10"/>
  <c r="M27" i="10"/>
  <c r="O27" i="10" s="1"/>
  <c r="K27" i="10"/>
  <c r="L27" i="10" s="1"/>
  <c r="N26" i="10"/>
  <c r="M26" i="10"/>
  <c r="O26" i="10" s="1"/>
  <c r="K26" i="10"/>
  <c r="L26" i="10" s="1"/>
  <c r="N25" i="10"/>
  <c r="M25" i="10"/>
  <c r="O25" i="10" s="1"/>
  <c r="K25" i="10"/>
  <c r="L25" i="10" s="1"/>
  <c r="N24" i="10"/>
  <c r="M24" i="10"/>
  <c r="O24" i="10" s="1"/>
  <c r="K24" i="10"/>
  <c r="L24" i="10" s="1"/>
  <c r="N23" i="10"/>
  <c r="M23" i="10"/>
  <c r="O23" i="10" s="1"/>
  <c r="K23" i="10"/>
  <c r="L23" i="10" s="1"/>
  <c r="N22" i="10"/>
  <c r="M22" i="10"/>
  <c r="O22" i="10" s="1"/>
  <c r="K22" i="10"/>
  <c r="L22" i="10" s="1"/>
  <c r="N21" i="10"/>
  <c r="M21" i="10"/>
  <c r="O21" i="10" s="1"/>
  <c r="K21" i="10"/>
  <c r="L21" i="10" s="1"/>
  <c r="N20" i="10"/>
  <c r="M20" i="10"/>
  <c r="O20" i="10" s="1"/>
  <c r="K20" i="10"/>
  <c r="L20" i="10" s="1"/>
  <c r="N19" i="10"/>
  <c r="M19" i="10"/>
  <c r="O19" i="10" s="1"/>
  <c r="K19" i="10"/>
  <c r="L19" i="10" s="1"/>
  <c r="N18" i="10"/>
  <c r="M18" i="10"/>
  <c r="O18" i="10" s="1"/>
  <c r="K18" i="10"/>
  <c r="L18" i="10" s="1"/>
  <c r="N17" i="10"/>
  <c r="M17" i="10"/>
  <c r="O17" i="10" s="1"/>
  <c r="K17" i="10"/>
  <c r="L17" i="10" s="1"/>
  <c r="N16" i="10"/>
  <c r="M16" i="10"/>
  <c r="O16" i="10" s="1"/>
  <c r="K16" i="10"/>
  <c r="L16" i="10" s="1"/>
  <c r="N15" i="10"/>
  <c r="M15" i="10"/>
  <c r="O15" i="10" s="1"/>
  <c r="K15" i="10"/>
  <c r="L15" i="10" s="1"/>
  <c r="N14" i="10"/>
  <c r="M14" i="10"/>
  <c r="O14" i="10" s="1"/>
  <c r="K14" i="10"/>
  <c r="L14" i="10" s="1"/>
  <c r="N13" i="10"/>
  <c r="M13" i="10"/>
  <c r="O13" i="10" s="1"/>
  <c r="K13" i="10"/>
  <c r="L13" i="10" s="1"/>
  <c r="N12" i="10"/>
  <c r="M12" i="10"/>
  <c r="O12" i="10" s="1"/>
  <c r="K12" i="10"/>
  <c r="L12" i="10" s="1"/>
  <c r="N11" i="10"/>
  <c r="M11" i="10"/>
  <c r="O11" i="10" s="1"/>
  <c r="K11" i="10"/>
  <c r="L11" i="10" s="1"/>
  <c r="N10" i="10"/>
  <c r="M10" i="10"/>
  <c r="O10" i="10" s="1"/>
  <c r="K10" i="10"/>
  <c r="L10" i="10" s="1"/>
  <c r="N9" i="10"/>
  <c r="M9" i="10"/>
  <c r="O9" i="10" s="1"/>
  <c r="K9" i="10"/>
  <c r="L9" i="10" s="1"/>
  <c r="N8" i="10"/>
  <c r="M8" i="10"/>
  <c r="O8" i="10" s="1"/>
  <c r="K8" i="10"/>
  <c r="L8" i="10" s="1"/>
  <c r="N7" i="10"/>
  <c r="M7" i="10"/>
  <c r="O7" i="10" s="1"/>
  <c r="K7" i="10"/>
  <c r="L7" i="10" s="1"/>
  <c r="N6" i="10"/>
  <c r="M6" i="10"/>
  <c r="O6" i="10" s="1"/>
  <c r="K6" i="10"/>
  <c r="L6" i="10" s="1"/>
  <c r="N5" i="10"/>
  <c r="M5" i="10"/>
  <c r="O5" i="10" s="1"/>
  <c r="K5" i="10"/>
  <c r="L5" i="10" s="1"/>
  <c r="N4" i="10"/>
  <c r="M4" i="10"/>
  <c r="O4" i="10" s="1"/>
  <c r="K4" i="10"/>
  <c r="L4" i="10" s="1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M753" i="6"/>
  <c r="K753" i="6"/>
  <c r="L753" i="6" s="1"/>
  <c r="M752" i="6"/>
  <c r="K752" i="6"/>
  <c r="L752" i="6" s="1"/>
  <c r="M751" i="6"/>
  <c r="K751" i="6"/>
  <c r="L751" i="6" s="1"/>
  <c r="M750" i="6"/>
  <c r="K750" i="6"/>
  <c r="L750" i="6" s="1"/>
  <c r="M749" i="6"/>
  <c r="K749" i="6"/>
  <c r="L749" i="6" s="1"/>
  <c r="M748" i="6"/>
  <c r="K748" i="6"/>
  <c r="L748" i="6" s="1"/>
  <c r="M747" i="6"/>
  <c r="K747" i="6"/>
  <c r="L747" i="6" s="1"/>
  <c r="M746" i="6"/>
  <c r="K746" i="6"/>
  <c r="L746" i="6" s="1"/>
  <c r="M745" i="6"/>
  <c r="K745" i="6"/>
  <c r="L745" i="6" s="1"/>
  <c r="M744" i="6"/>
  <c r="K744" i="6"/>
  <c r="L744" i="6" s="1"/>
  <c r="M743" i="6"/>
  <c r="K743" i="6"/>
  <c r="L743" i="6" s="1"/>
  <c r="M742" i="6"/>
  <c r="K742" i="6"/>
  <c r="L742" i="6" s="1"/>
  <c r="M741" i="6"/>
  <c r="K741" i="6"/>
  <c r="L741" i="6" s="1"/>
  <c r="M740" i="6"/>
  <c r="K740" i="6"/>
  <c r="L740" i="6" s="1"/>
  <c r="M739" i="6"/>
  <c r="K739" i="6"/>
  <c r="L739" i="6" s="1"/>
  <c r="M738" i="6"/>
  <c r="K738" i="6"/>
  <c r="L738" i="6" s="1"/>
  <c r="M737" i="6"/>
  <c r="K737" i="6"/>
  <c r="L737" i="6" s="1"/>
  <c r="M736" i="6"/>
  <c r="K736" i="6"/>
  <c r="L736" i="6" s="1"/>
  <c r="M735" i="6"/>
  <c r="K735" i="6"/>
  <c r="L735" i="6" s="1"/>
  <c r="M734" i="6"/>
  <c r="K734" i="6"/>
  <c r="L734" i="6" s="1"/>
  <c r="M733" i="6"/>
  <c r="K733" i="6"/>
  <c r="L733" i="6" s="1"/>
  <c r="M732" i="6"/>
  <c r="K732" i="6"/>
  <c r="L732" i="6" s="1"/>
  <c r="M731" i="6"/>
  <c r="K731" i="6"/>
  <c r="L731" i="6" s="1"/>
  <c r="M730" i="6"/>
  <c r="K730" i="6"/>
  <c r="L730" i="6" s="1"/>
  <c r="M729" i="6"/>
  <c r="K729" i="6"/>
  <c r="L729" i="6" s="1"/>
  <c r="M728" i="6"/>
  <c r="K728" i="6"/>
  <c r="L728" i="6" s="1"/>
  <c r="M727" i="6"/>
  <c r="K727" i="6"/>
  <c r="L727" i="6" s="1"/>
  <c r="M726" i="6"/>
  <c r="K726" i="6"/>
  <c r="L726" i="6" s="1"/>
  <c r="M725" i="6"/>
  <c r="K725" i="6"/>
  <c r="L725" i="6" s="1"/>
  <c r="M724" i="6"/>
  <c r="K724" i="6"/>
  <c r="L724" i="6" s="1"/>
  <c r="M723" i="6"/>
  <c r="K723" i="6"/>
  <c r="L723" i="6" s="1"/>
  <c r="M722" i="6"/>
  <c r="K722" i="6"/>
  <c r="L722" i="6" s="1"/>
  <c r="M721" i="6"/>
  <c r="K721" i="6"/>
  <c r="L721" i="6" s="1"/>
  <c r="M720" i="6"/>
  <c r="K720" i="6"/>
  <c r="L720" i="6" s="1"/>
  <c r="M719" i="6"/>
  <c r="K719" i="6"/>
  <c r="L719" i="6" s="1"/>
  <c r="M718" i="6"/>
  <c r="K718" i="6"/>
  <c r="L718" i="6" s="1"/>
  <c r="M717" i="6"/>
  <c r="K717" i="6"/>
  <c r="L717" i="6" s="1"/>
  <c r="M716" i="6"/>
  <c r="K716" i="6"/>
  <c r="L716" i="6" s="1"/>
  <c r="M715" i="6"/>
  <c r="K715" i="6"/>
  <c r="L715" i="6" s="1"/>
  <c r="M714" i="6"/>
  <c r="K714" i="6"/>
  <c r="L714" i="6" s="1"/>
  <c r="M713" i="6"/>
  <c r="K713" i="6"/>
  <c r="L713" i="6" s="1"/>
  <c r="M712" i="6"/>
  <c r="K712" i="6"/>
  <c r="L712" i="6" s="1"/>
  <c r="M711" i="6"/>
  <c r="K711" i="6"/>
  <c r="L711" i="6" s="1"/>
  <c r="M710" i="6"/>
  <c r="K710" i="6"/>
  <c r="L710" i="6" s="1"/>
  <c r="M709" i="6"/>
  <c r="K709" i="6"/>
  <c r="L709" i="6" s="1"/>
  <c r="M708" i="6"/>
  <c r="K708" i="6"/>
  <c r="L708" i="6" s="1"/>
  <c r="M707" i="6"/>
  <c r="K707" i="6"/>
  <c r="L707" i="6" s="1"/>
  <c r="M706" i="6"/>
  <c r="K706" i="6"/>
  <c r="L706" i="6" s="1"/>
  <c r="M705" i="6"/>
  <c r="K705" i="6"/>
  <c r="L705" i="6" s="1"/>
  <c r="M704" i="6"/>
  <c r="K704" i="6"/>
  <c r="L704" i="6" s="1"/>
  <c r="M703" i="6"/>
  <c r="K703" i="6"/>
  <c r="L703" i="6" s="1"/>
  <c r="M702" i="6"/>
  <c r="K702" i="6"/>
  <c r="L702" i="6" s="1"/>
  <c r="M701" i="6"/>
  <c r="K701" i="6"/>
  <c r="L701" i="6" s="1"/>
  <c r="M700" i="6"/>
  <c r="K700" i="6"/>
  <c r="L700" i="6" s="1"/>
  <c r="M699" i="6"/>
  <c r="K699" i="6"/>
  <c r="L699" i="6" s="1"/>
  <c r="M698" i="6"/>
  <c r="K698" i="6"/>
  <c r="L698" i="6" s="1"/>
  <c r="M697" i="6"/>
  <c r="K697" i="6"/>
  <c r="L697" i="6" s="1"/>
  <c r="M696" i="6"/>
  <c r="K696" i="6"/>
  <c r="L696" i="6" s="1"/>
  <c r="M695" i="6"/>
  <c r="K695" i="6"/>
  <c r="L695" i="6" s="1"/>
  <c r="M694" i="6"/>
  <c r="K694" i="6"/>
  <c r="L694" i="6" s="1"/>
  <c r="M693" i="6"/>
  <c r="K693" i="6"/>
  <c r="L693" i="6" s="1"/>
  <c r="M692" i="6"/>
  <c r="K692" i="6"/>
  <c r="L692" i="6" s="1"/>
  <c r="M691" i="6"/>
  <c r="K691" i="6"/>
  <c r="L691" i="6" s="1"/>
  <c r="M690" i="6"/>
  <c r="K690" i="6"/>
  <c r="L690" i="6" s="1"/>
  <c r="M689" i="6"/>
  <c r="K689" i="6"/>
  <c r="L689" i="6" s="1"/>
  <c r="M688" i="6"/>
  <c r="K688" i="6"/>
  <c r="L688" i="6" s="1"/>
  <c r="M687" i="6"/>
  <c r="K687" i="6"/>
  <c r="L687" i="6" s="1"/>
  <c r="M686" i="6"/>
  <c r="K686" i="6"/>
  <c r="L686" i="6" s="1"/>
  <c r="M685" i="6"/>
  <c r="K685" i="6"/>
  <c r="L685" i="6" s="1"/>
  <c r="M684" i="6"/>
  <c r="K684" i="6"/>
  <c r="L684" i="6" s="1"/>
  <c r="M683" i="6"/>
  <c r="K683" i="6"/>
  <c r="L683" i="6" s="1"/>
  <c r="M682" i="6"/>
  <c r="K682" i="6"/>
  <c r="L682" i="6" s="1"/>
  <c r="M681" i="6"/>
  <c r="K681" i="6"/>
  <c r="L681" i="6" s="1"/>
  <c r="M680" i="6"/>
  <c r="K680" i="6"/>
  <c r="L680" i="6" s="1"/>
  <c r="M679" i="6"/>
  <c r="K679" i="6"/>
  <c r="L679" i="6" s="1"/>
  <c r="M678" i="6"/>
  <c r="K678" i="6"/>
  <c r="L678" i="6" s="1"/>
  <c r="M677" i="6"/>
  <c r="K677" i="6"/>
  <c r="L677" i="6" s="1"/>
  <c r="M676" i="6"/>
  <c r="K676" i="6"/>
  <c r="L676" i="6" s="1"/>
  <c r="M675" i="6"/>
  <c r="K675" i="6"/>
  <c r="L675" i="6" s="1"/>
  <c r="M674" i="6"/>
  <c r="K674" i="6"/>
  <c r="L674" i="6" s="1"/>
  <c r="M673" i="6"/>
  <c r="K673" i="6"/>
  <c r="L673" i="6" s="1"/>
  <c r="M672" i="6"/>
  <c r="K672" i="6"/>
  <c r="L672" i="6" s="1"/>
  <c r="M671" i="6"/>
  <c r="K671" i="6"/>
  <c r="L671" i="6" s="1"/>
  <c r="M670" i="6"/>
  <c r="K670" i="6"/>
  <c r="L670" i="6" s="1"/>
  <c r="M669" i="6"/>
  <c r="K669" i="6"/>
  <c r="L669" i="6" s="1"/>
  <c r="M668" i="6"/>
  <c r="K668" i="6"/>
  <c r="L668" i="6" s="1"/>
  <c r="M667" i="6"/>
  <c r="K667" i="6"/>
  <c r="L667" i="6" s="1"/>
  <c r="M666" i="6"/>
  <c r="K666" i="6"/>
  <c r="L666" i="6" s="1"/>
  <c r="M665" i="6"/>
  <c r="K665" i="6"/>
  <c r="L665" i="6" s="1"/>
  <c r="M664" i="6"/>
  <c r="K664" i="6"/>
  <c r="L664" i="6" s="1"/>
  <c r="M663" i="6"/>
  <c r="K663" i="6"/>
  <c r="L663" i="6" s="1"/>
  <c r="M662" i="6"/>
  <c r="K662" i="6"/>
  <c r="L662" i="6" s="1"/>
  <c r="M661" i="6"/>
  <c r="K661" i="6"/>
  <c r="L661" i="6" s="1"/>
  <c r="M660" i="6"/>
  <c r="K660" i="6"/>
  <c r="L660" i="6" s="1"/>
  <c r="M659" i="6"/>
  <c r="K659" i="6"/>
  <c r="L659" i="6" s="1"/>
  <c r="M658" i="6"/>
  <c r="K658" i="6"/>
  <c r="L658" i="6" s="1"/>
  <c r="M657" i="6"/>
  <c r="K657" i="6"/>
  <c r="L657" i="6" s="1"/>
  <c r="M656" i="6"/>
  <c r="K656" i="6"/>
  <c r="L656" i="6" s="1"/>
  <c r="M655" i="6"/>
  <c r="K655" i="6"/>
  <c r="L655" i="6" s="1"/>
  <c r="M654" i="6"/>
  <c r="K654" i="6"/>
  <c r="L654" i="6" s="1"/>
  <c r="M653" i="6"/>
  <c r="K653" i="6"/>
  <c r="L653" i="6" s="1"/>
  <c r="M652" i="6"/>
  <c r="K652" i="6"/>
  <c r="L652" i="6" s="1"/>
  <c r="M651" i="6"/>
  <c r="K651" i="6"/>
  <c r="L651" i="6" s="1"/>
  <c r="M650" i="6"/>
  <c r="K650" i="6"/>
  <c r="L650" i="6" s="1"/>
  <c r="M649" i="6"/>
  <c r="K649" i="6"/>
  <c r="L649" i="6" s="1"/>
  <c r="M648" i="6"/>
  <c r="K648" i="6"/>
  <c r="L648" i="6" s="1"/>
  <c r="M647" i="6"/>
  <c r="K647" i="6"/>
  <c r="L647" i="6" s="1"/>
  <c r="M646" i="6"/>
  <c r="K646" i="6"/>
  <c r="L646" i="6" s="1"/>
  <c r="M645" i="6"/>
  <c r="K645" i="6"/>
  <c r="L645" i="6" s="1"/>
  <c r="M644" i="6"/>
  <c r="K644" i="6"/>
  <c r="L644" i="6" s="1"/>
  <c r="M643" i="6"/>
  <c r="K643" i="6"/>
  <c r="L643" i="6" s="1"/>
  <c r="M642" i="6"/>
  <c r="K642" i="6"/>
  <c r="L642" i="6" s="1"/>
  <c r="M641" i="6"/>
  <c r="K641" i="6"/>
  <c r="L641" i="6" s="1"/>
  <c r="M640" i="6"/>
  <c r="K640" i="6"/>
  <c r="L640" i="6" s="1"/>
  <c r="M639" i="6"/>
  <c r="K639" i="6"/>
  <c r="L639" i="6" s="1"/>
  <c r="M638" i="6"/>
  <c r="K638" i="6"/>
  <c r="L638" i="6" s="1"/>
  <c r="M637" i="6"/>
  <c r="K637" i="6"/>
  <c r="L637" i="6" s="1"/>
  <c r="M636" i="6"/>
  <c r="K636" i="6"/>
  <c r="L636" i="6" s="1"/>
  <c r="M635" i="6"/>
  <c r="K635" i="6"/>
  <c r="L635" i="6" s="1"/>
  <c r="M634" i="6"/>
  <c r="K634" i="6"/>
  <c r="L634" i="6" s="1"/>
  <c r="M633" i="6"/>
  <c r="K633" i="6"/>
  <c r="L633" i="6" s="1"/>
  <c r="M632" i="6"/>
  <c r="K632" i="6"/>
  <c r="L632" i="6" s="1"/>
  <c r="M631" i="6"/>
  <c r="K631" i="6"/>
  <c r="L631" i="6" s="1"/>
  <c r="M630" i="6"/>
  <c r="K630" i="6"/>
  <c r="L630" i="6" s="1"/>
  <c r="M629" i="6"/>
  <c r="K629" i="6"/>
  <c r="L629" i="6" s="1"/>
  <c r="M628" i="6"/>
  <c r="K628" i="6"/>
  <c r="L628" i="6" s="1"/>
  <c r="M627" i="6"/>
  <c r="K627" i="6"/>
  <c r="L627" i="6" s="1"/>
  <c r="M626" i="6"/>
  <c r="K626" i="6"/>
  <c r="L626" i="6" s="1"/>
  <c r="M625" i="6"/>
  <c r="K625" i="6"/>
  <c r="L625" i="6" s="1"/>
  <c r="M624" i="6"/>
  <c r="K624" i="6"/>
  <c r="L624" i="6" s="1"/>
  <c r="M623" i="6"/>
  <c r="K623" i="6"/>
  <c r="L623" i="6" s="1"/>
  <c r="M622" i="6"/>
  <c r="K622" i="6"/>
  <c r="L622" i="6" s="1"/>
  <c r="M621" i="6"/>
  <c r="K621" i="6"/>
  <c r="L621" i="6" s="1"/>
  <c r="M620" i="6"/>
  <c r="K620" i="6"/>
  <c r="L620" i="6" s="1"/>
  <c r="M619" i="6"/>
  <c r="K619" i="6"/>
  <c r="L619" i="6" s="1"/>
  <c r="M618" i="6"/>
  <c r="K618" i="6"/>
  <c r="L618" i="6" s="1"/>
  <c r="M617" i="6"/>
  <c r="K617" i="6"/>
  <c r="L617" i="6" s="1"/>
  <c r="M616" i="6"/>
  <c r="K616" i="6"/>
  <c r="L616" i="6" s="1"/>
  <c r="M615" i="6"/>
  <c r="K615" i="6"/>
  <c r="L615" i="6" s="1"/>
  <c r="M614" i="6"/>
  <c r="K614" i="6"/>
  <c r="L614" i="6" s="1"/>
  <c r="M613" i="6"/>
  <c r="K613" i="6"/>
  <c r="L613" i="6" s="1"/>
  <c r="M612" i="6"/>
  <c r="K612" i="6"/>
  <c r="L612" i="6" s="1"/>
  <c r="M611" i="6"/>
  <c r="K611" i="6"/>
  <c r="L611" i="6" s="1"/>
  <c r="M610" i="6"/>
  <c r="K610" i="6"/>
  <c r="L610" i="6" s="1"/>
  <c r="M609" i="6"/>
  <c r="K609" i="6"/>
  <c r="L609" i="6" s="1"/>
  <c r="M608" i="6"/>
  <c r="K608" i="6"/>
  <c r="L608" i="6" s="1"/>
  <c r="M607" i="6"/>
  <c r="K607" i="6"/>
  <c r="L607" i="6" s="1"/>
  <c r="M606" i="6"/>
  <c r="K606" i="6"/>
  <c r="L606" i="6" s="1"/>
  <c r="M605" i="6"/>
  <c r="K605" i="6"/>
  <c r="L605" i="6" s="1"/>
  <c r="M604" i="6"/>
  <c r="K604" i="6"/>
  <c r="L604" i="6" s="1"/>
  <c r="M603" i="6"/>
  <c r="K603" i="6"/>
  <c r="L603" i="6" s="1"/>
  <c r="M602" i="6"/>
  <c r="K602" i="6"/>
  <c r="L602" i="6" s="1"/>
  <c r="M601" i="6"/>
  <c r="K601" i="6"/>
  <c r="L601" i="6" s="1"/>
  <c r="M600" i="6"/>
  <c r="K600" i="6"/>
  <c r="L600" i="6" s="1"/>
  <c r="M599" i="6"/>
  <c r="K599" i="6"/>
  <c r="L599" i="6" s="1"/>
  <c r="M598" i="6"/>
  <c r="K598" i="6"/>
  <c r="L598" i="6" s="1"/>
  <c r="M597" i="6"/>
  <c r="K597" i="6"/>
  <c r="L597" i="6" s="1"/>
  <c r="M596" i="6"/>
  <c r="K596" i="6"/>
  <c r="L596" i="6" s="1"/>
  <c r="M595" i="6"/>
  <c r="K595" i="6"/>
  <c r="L595" i="6" s="1"/>
  <c r="M594" i="6"/>
  <c r="K594" i="6"/>
  <c r="L594" i="6" s="1"/>
  <c r="M593" i="6"/>
  <c r="K593" i="6"/>
  <c r="L593" i="6" s="1"/>
  <c r="M592" i="6"/>
  <c r="K592" i="6"/>
  <c r="L592" i="6" s="1"/>
  <c r="M591" i="6"/>
  <c r="K591" i="6"/>
  <c r="L591" i="6" s="1"/>
  <c r="M590" i="6"/>
  <c r="K590" i="6"/>
  <c r="L590" i="6" s="1"/>
  <c r="M589" i="6"/>
  <c r="K589" i="6"/>
  <c r="L589" i="6" s="1"/>
  <c r="M588" i="6"/>
  <c r="K588" i="6"/>
  <c r="L588" i="6" s="1"/>
  <c r="M587" i="6"/>
  <c r="K587" i="6"/>
  <c r="L587" i="6" s="1"/>
  <c r="M586" i="6"/>
  <c r="K586" i="6"/>
  <c r="L586" i="6" s="1"/>
  <c r="M585" i="6"/>
  <c r="K585" i="6"/>
  <c r="L585" i="6" s="1"/>
  <c r="M584" i="6"/>
  <c r="K584" i="6"/>
  <c r="L584" i="6" s="1"/>
  <c r="M583" i="6"/>
  <c r="K583" i="6"/>
  <c r="L583" i="6" s="1"/>
  <c r="M582" i="6"/>
  <c r="K582" i="6"/>
  <c r="L582" i="6" s="1"/>
  <c r="M581" i="6"/>
  <c r="K581" i="6"/>
  <c r="L581" i="6" s="1"/>
  <c r="M580" i="6"/>
  <c r="K580" i="6"/>
  <c r="L580" i="6" s="1"/>
  <c r="M579" i="6"/>
  <c r="K579" i="6"/>
  <c r="L579" i="6" s="1"/>
  <c r="M578" i="6"/>
  <c r="K578" i="6"/>
  <c r="L578" i="6" s="1"/>
  <c r="M577" i="6"/>
  <c r="K577" i="6"/>
  <c r="L577" i="6" s="1"/>
  <c r="M576" i="6"/>
  <c r="K576" i="6"/>
  <c r="L576" i="6" s="1"/>
  <c r="M575" i="6"/>
  <c r="K575" i="6"/>
  <c r="L575" i="6" s="1"/>
  <c r="M574" i="6"/>
  <c r="K574" i="6"/>
  <c r="L574" i="6" s="1"/>
  <c r="M573" i="6"/>
  <c r="K573" i="6"/>
  <c r="L573" i="6" s="1"/>
  <c r="M572" i="6"/>
  <c r="K572" i="6"/>
  <c r="L572" i="6" s="1"/>
  <c r="M571" i="6"/>
  <c r="K571" i="6"/>
  <c r="L571" i="6" s="1"/>
  <c r="M570" i="6"/>
  <c r="K570" i="6"/>
  <c r="L570" i="6" s="1"/>
  <c r="M569" i="6"/>
  <c r="K569" i="6"/>
  <c r="L569" i="6" s="1"/>
  <c r="M568" i="6"/>
  <c r="K568" i="6"/>
  <c r="L568" i="6" s="1"/>
  <c r="M567" i="6"/>
  <c r="K567" i="6"/>
  <c r="L567" i="6" s="1"/>
  <c r="M566" i="6"/>
  <c r="K566" i="6"/>
  <c r="L566" i="6" s="1"/>
  <c r="M565" i="6"/>
  <c r="K565" i="6"/>
  <c r="L565" i="6" s="1"/>
  <c r="M564" i="6"/>
  <c r="K564" i="6"/>
  <c r="L564" i="6" s="1"/>
  <c r="M563" i="6"/>
  <c r="K563" i="6"/>
  <c r="L563" i="6" s="1"/>
  <c r="M562" i="6"/>
  <c r="K562" i="6"/>
  <c r="L562" i="6" s="1"/>
  <c r="M561" i="6"/>
  <c r="K561" i="6"/>
  <c r="L561" i="6" s="1"/>
  <c r="M560" i="6"/>
  <c r="K560" i="6"/>
  <c r="L560" i="6" s="1"/>
  <c r="M559" i="6"/>
  <c r="K559" i="6"/>
  <c r="L559" i="6" s="1"/>
  <c r="M558" i="6"/>
  <c r="K558" i="6"/>
  <c r="L558" i="6" s="1"/>
  <c r="M557" i="6"/>
  <c r="K557" i="6"/>
  <c r="L557" i="6" s="1"/>
  <c r="M556" i="6"/>
  <c r="K556" i="6"/>
  <c r="L556" i="6" s="1"/>
  <c r="M555" i="6"/>
  <c r="K555" i="6"/>
  <c r="L555" i="6" s="1"/>
  <c r="M554" i="6"/>
  <c r="K554" i="6"/>
  <c r="L554" i="6" s="1"/>
  <c r="M553" i="6"/>
  <c r="K553" i="6"/>
  <c r="L553" i="6" s="1"/>
  <c r="M552" i="6"/>
  <c r="K552" i="6"/>
  <c r="L552" i="6" s="1"/>
  <c r="M551" i="6"/>
  <c r="K551" i="6"/>
  <c r="L551" i="6" s="1"/>
  <c r="M550" i="6"/>
  <c r="K550" i="6"/>
  <c r="L550" i="6" s="1"/>
  <c r="M549" i="6"/>
  <c r="K549" i="6"/>
  <c r="L549" i="6" s="1"/>
  <c r="M548" i="6"/>
  <c r="K548" i="6"/>
  <c r="L548" i="6" s="1"/>
  <c r="M547" i="6"/>
  <c r="K547" i="6"/>
  <c r="L547" i="6" s="1"/>
  <c r="M546" i="6"/>
  <c r="K546" i="6"/>
  <c r="L546" i="6" s="1"/>
  <c r="M545" i="6"/>
  <c r="K545" i="6"/>
  <c r="L545" i="6" s="1"/>
  <c r="M544" i="6"/>
  <c r="K544" i="6"/>
  <c r="L544" i="6" s="1"/>
  <c r="M543" i="6"/>
  <c r="K543" i="6"/>
  <c r="L543" i="6" s="1"/>
  <c r="M542" i="6"/>
  <c r="K542" i="6"/>
  <c r="L542" i="6" s="1"/>
  <c r="M541" i="6"/>
  <c r="K541" i="6"/>
  <c r="L541" i="6" s="1"/>
  <c r="M540" i="6"/>
  <c r="K540" i="6"/>
  <c r="L540" i="6" s="1"/>
  <c r="M539" i="6"/>
  <c r="K539" i="6"/>
  <c r="L539" i="6" s="1"/>
  <c r="M538" i="6"/>
  <c r="K538" i="6"/>
  <c r="L538" i="6" s="1"/>
  <c r="M537" i="6"/>
  <c r="K537" i="6"/>
  <c r="L537" i="6" s="1"/>
  <c r="M536" i="6"/>
  <c r="K536" i="6"/>
  <c r="L536" i="6" s="1"/>
  <c r="M535" i="6"/>
  <c r="K535" i="6"/>
  <c r="L535" i="6" s="1"/>
  <c r="M534" i="6"/>
  <c r="K534" i="6"/>
  <c r="L534" i="6" s="1"/>
  <c r="M533" i="6"/>
  <c r="K533" i="6"/>
  <c r="L533" i="6" s="1"/>
  <c r="M532" i="6"/>
  <c r="K532" i="6"/>
  <c r="L532" i="6" s="1"/>
  <c r="M531" i="6"/>
  <c r="K531" i="6"/>
  <c r="L531" i="6" s="1"/>
  <c r="M530" i="6"/>
  <c r="K530" i="6"/>
  <c r="L530" i="6" s="1"/>
  <c r="M529" i="6"/>
  <c r="K529" i="6"/>
  <c r="L529" i="6" s="1"/>
  <c r="M528" i="6"/>
  <c r="K528" i="6"/>
  <c r="L528" i="6" s="1"/>
  <c r="M527" i="6"/>
  <c r="K527" i="6"/>
  <c r="L527" i="6" s="1"/>
  <c r="M526" i="6"/>
  <c r="K526" i="6"/>
  <c r="L526" i="6" s="1"/>
  <c r="M525" i="6"/>
  <c r="K525" i="6"/>
  <c r="L525" i="6" s="1"/>
  <c r="M524" i="6"/>
  <c r="K524" i="6"/>
  <c r="L524" i="6" s="1"/>
  <c r="M523" i="6"/>
  <c r="K523" i="6"/>
  <c r="L523" i="6" s="1"/>
  <c r="M522" i="6"/>
  <c r="K522" i="6"/>
  <c r="L522" i="6" s="1"/>
  <c r="M521" i="6"/>
  <c r="K521" i="6"/>
  <c r="L521" i="6" s="1"/>
  <c r="M520" i="6"/>
  <c r="K520" i="6"/>
  <c r="L520" i="6" s="1"/>
  <c r="M519" i="6"/>
  <c r="K519" i="6"/>
  <c r="L519" i="6" s="1"/>
  <c r="M518" i="6"/>
  <c r="K518" i="6"/>
  <c r="L518" i="6" s="1"/>
  <c r="M517" i="6"/>
  <c r="K517" i="6"/>
  <c r="L517" i="6" s="1"/>
  <c r="M516" i="6"/>
  <c r="K516" i="6"/>
  <c r="L516" i="6" s="1"/>
  <c r="M515" i="6"/>
  <c r="K515" i="6"/>
  <c r="L515" i="6" s="1"/>
  <c r="M514" i="6"/>
  <c r="K514" i="6"/>
  <c r="L514" i="6" s="1"/>
  <c r="M513" i="6"/>
  <c r="K513" i="6"/>
  <c r="L513" i="6" s="1"/>
  <c r="M512" i="6"/>
  <c r="K512" i="6"/>
  <c r="L512" i="6" s="1"/>
  <c r="M511" i="6"/>
  <c r="K511" i="6"/>
  <c r="L511" i="6" s="1"/>
  <c r="M510" i="6"/>
  <c r="K510" i="6"/>
  <c r="L510" i="6" s="1"/>
  <c r="M509" i="6"/>
  <c r="K509" i="6"/>
  <c r="L509" i="6" s="1"/>
  <c r="M508" i="6"/>
  <c r="K508" i="6"/>
  <c r="L508" i="6" s="1"/>
  <c r="M507" i="6"/>
  <c r="K507" i="6"/>
  <c r="L507" i="6" s="1"/>
  <c r="M506" i="6"/>
  <c r="K506" i="6"/>
  <c r="L506" i="6" s="1"/>
  <c r="M505" i="6"/>
  <c r="K505" i="6"/>
  <c r="L505" i="6" s="1"/>
  <c r="M504" i="6"/>
  <c r="K504" i="6"/>
  <c r="L504" i="6" s="1"/>
  <c r="M503" i="6"/>
  <c r="K503" i="6"/>
  <c r="L503" i="6" s="1"/>
  <c r="M502" i="6"/>
  <c r="K502" i="6"/>
  <c r="L502" i="6" s="1"/>
  <c r="M501" i="6"/>
  <c r="K501" i="6"/>
  <c r="L501" i="6" s="1"/>
  <c r="M500" i="6"/>
  <c r="K500" i="6"/>
  <c r="L500" i="6" s="1"/>
  <c r="M499" i="6"/>
  <c r="K499" i="6"/>
  <c r="L499" i="6" s="1"/>
  <c r="M498" i="6"/>
  <c r="K498" i="6"/>
  <c r="L498" i="6" s="1"/>
  <c r="M497" i="6"/>
  <c r="K497" i="6"/>
  <c r="L497" i="6" s="1"/>
  <c r="M496" i="6"/>
  <c r="K496" i="6"/>
  <c r="L496" i="6" s="1"/>
  <c r="M495" i="6"/>
  <c r="K495" i="6"/>
  <c r="L495" i="6" s="1"/>
  <c r="M494" i="6"/>
  <c r="K494" i="6"/>
  <c r="L494" i="6" s="1"/>
  <c r="M493" i="6"/>
  <c r="K493" i="6"/>
  <c r="L493" i="6" s="1"/>
  <c r="M492" i="6"/>
  <c r="K492" i="6"/>
  <c r="L492" i="6" s="1"/>
  <c r="M491" i="6"/>
  <c r="K491" i="6"/>
  <c r="L491" i="6" s="1"/>
  <c r="M490" i="6"/>
  <c r="K490" i="6"/>
  <c r="L490" i="6" s="1"/>
  <c r="M489" i="6"/>
  <c r="K489" i="6"/>
  <c r="L489" i="6" s="1"/>
  <c r="M488" i="6"/>
  <c r="K488" i="6"/>
  <c r="L488" i="6" s="1"/>
  <c r="M487" i="6"/>
  <c r="K487" i="6"/>
  <c r="L487" i="6" s="1"/>
  <c r="M486" i="6"/>
  <c r="K486" i="6"/>
  <c r="L486" i="6" s="1"/>
  <c r="M485" i="6"/>
  <c r="K485" i="6"/>
  <c r="L485" i="6" s="1"/>
  <c r="M484" i="6"/>
  <c r="K484" i="6"/>
  <c r="L484" i="6" s="1"/>
  <c r="M483" i="6"/>
  <c r="K483" i="6"/>
  <c r="L483" i="6" s="1"/>
  <c r="M482" i="6"/>
  <c r="K482" i="6"/>
  <c r="L482" i="6" s="1"/>
  <c r="M481" i="6"/>
  <c r="K481" i="6"/>
  <c r="L481" i="6" s="1"/>
  <c r="M480" i="6"/>
  <c r="K480" i="6"/>
  <c r="L480" i="6" s="1"/>
  <c r="M479" i="6"/>
  <c r="K479" i="6"/>
  <c r="L479" i="6" s="1"/>
  <c r="M478" i="6"/>
  <c r="K478" i="6"/>
  <c r="L478" i="6" s="1"/>
  <c r="M477" i="6"/>
  <c r="K477" i="6"/>
  <c r="L477" i="6" s="1"/>
  <c r="M476" i="6"/>
  <c r="K476" i="6"/>
  <c r="L476" i="6" s="1"/>
  <c r="M475" i="6"/>
  <c r="K475" i="6"/>
  <c r="L475" i="6" s="1"/>
  <c r="M474" i="6"/>
  <c r="K474" i="6"/>
  <c r="L474" i="6" s="1"/>
  <c r="M473" i="6"/>
  <c r="K473" i="6"/>
  <c r="L473" i="6" s="1"/>
  <c r="M472" i="6"/>
  <c r="K472" i="6"/>
  <c r="L472" i="6" s="1"/>
  <c r="M471" i="6"/>
  <c r="K471" i="6"/>
  <c r="L471" i="6" s="1"/>
  <c r="M470" i="6"/>
  <c r="K470" i="6"/>
  <c r="L470" i="6" s="1"/>
  <c r="M469" i="6"/>
  <c r="K469" i="6"/>
  <c r="L469" i="6" s="1"/>
  <c r="M468" i="6"/>
  <c r="K468" i="6"/>
  <c r="L468" i="6" s="1"/>
  <c r="M467" i="6"/>
  <c r="K467" i="6"/>
  <c r="L467" i="6" s="1"/>
  <c r="M466" i="6"/>
  <c r="K466" i="6"/>
  <c r="L466" i="6" s="1"/>
  <c r="M465" i="6"/>
  <c r="K465" i="6"/>
  <c r="L465" i="6" s="1"/>
  <c r="M464" i="6"/>
  <c r="K464" i="6"/>
  <c r="L464" i="6" s="1"/>
  <c r="M463" i="6"/>
  <c r="K463" i="6"/>
  <c r="L463" i="6" s="1"/>
  <c r="M462" i="6"/>
  <c r="K462" i="6"/>
  <c r="L462" i="6" s="1"/>
  <c r="M461" i="6"/>
  <c r="K461" i="6"/>
  <c r="L461" i="6" s="1"/>
  <c r="M460" i="6"/>
  <c r="K460" i="6"/>
  <c r="L460" i="6" s="1"/>
  <c r="M459" i="6"/>
  <c r="K459" i="6"/>
  <c r="L459" i="6" s="1"/>
  <c r="M458" i="6"/>
  <c r="K458" i="6"/>
  <c r="L458" i="6" s="1"/>
  <c r="M457" i="6"/>
  <c r="K457" i="6"/>
  <c r="L457" i="6" s="1"/>
  <c r="M456" i="6"/>
  <c r="K456" i="6"/>
  <c r="L456" i="6" s="1"/>
  <c r="M455" i="6"/>
  <c r="K455" i="6"/>
  <c r="L455" i="6" s="1"/>
  <c r="M454" i="6"/>
  <c r="K454" i="6"/>
  <c r="L454" i="6" s="1"/>
  <c r="M453" i="6"/>
  <c r="K453" i="6"/>
  <c r="L453" i="6" s="1"/>
  <c r="M452" i="6"/>
  <c r="K452" i="6"/>
  <c r="L452" i="6" s="1"/>
  <c r="M451" i="6"/>
  <c r="K451" i="6"/>
  <c r="L451" i="6" s="1"/>
  <c r="M450" i="6"/>
  <c r="K450" i="6"/>
  <c r="L450" i="6" s="1"/>
  <c r="M449" i="6"/>
  <c r="K449" i="6"/>
  <c r="L449" i="6" s="1"/>
  <c r="M448" i="6"/>
  <c r="K448" i="6"/>
  <c r="L448" i="6" s="1"/>
  <c r="M447" i="6"/>
  <c r="K447" i="6"/>
  <c r="L447" i="6" s="1"/>
  <c r="M446" i="6"/>
  <c r="K446" i="6"/>
  <c r="L446" i="6" s="1"/>
  <c r="M445" i="6"/>
  <c r="K445" i="6"/>
  <c r="L445" i="6" s="1"/>
  <c r="M444" i="6"/>
  <c r="K444" i="6"/>
  <c r="L444" i="6" s="1"/>
  <c r="M443" i="6"/>
  <c r="K443" i="6"/>
  <c r="L443" i="6" s="1"/>
  <c r="M442" i="6"/>
  <c r="K442" i="6"/>
  <c r="L442" i="6" s="1"/>
  <c r="M441" i="6"/>
  <c r="K441" i="6"/>
  <c r="L441" i="6" s="1"/>
  <c r="M440" i="6"/>
  <c r="K440" i="6"/>
  <c r="L440" i="6" s="1"/>
  <c r="M439" i="6"/>
  <c r="K439" i="6"/>
  <c r="L439" i="6" s="1"/>
  <c r="M438" i="6"/>
  <c r="K438" i="6"/>
  <c r="L438" i="6" s="1"/>
  <c r="M437" i="6"/>
  <c r="K437" i="6"/>
  <c r="L437" i="6" s="1"/>
  <c r="M436" i="6"/>
  <c r="K436" i="6"/>
  <c r="L436" i="6" s="1"/>
  <c r="M435" i="6"/>
  <c r="K435" i="6"/>
  <c r="L435" i="6" s="1"/>
  <c r="M434" i="6"/>
  <c r="K434" i="6"/>
  <c r="L434" i="6" s="1"/>
  <c r="M433" i="6"/>
  <c r="K433" i="6"/>
  <c r="L433" i="6" s="1"/>
  <c r="M432" i="6"/>
  <c r="K432" i="6"/>
  <c r="L432" i="6" s="1"/>
  <c r="M431" i="6"/>
  <c r="K431" i="6"/>
  <c r="L431" i="6" s="1"/>
  <c r="M430" i="6"/>
  <c r="K430" i="6"/>
  <c r="L430" i="6" s="1"/>
  <c r="M429" i="6"/>
  <c r="K429" i="6"/>
  <c r="L429" i="6" s="1"/>
  <c r="M428" i="6"/>
  <c r="K428" i="6"/>
  <c r="L428" i="6" s="1"/>
  <c r="M427" i="6"/>
  <c r="K427" i="6"/>
  <c r="L427" i="6" s="1"/>
  <c r="M426" i="6"/>
  <c r="K426" i="6"/>
  <c r="L426" i="6" s="1"/>
  <c r="M425" i="6"/>
  <c r="K425" i="6"/>
  <c r="L425" i="6" s="1"/>
  <c r="M424" i="6"/>
  <c r="K424" i="6"/>
  <c r="L424" i="6" s="1"/>
  <c r="M423" i="6"/>
  <c r="K423" i="6"/>
  <c r="L423" i="6" s="1"/>
  <c r="M422" i="6"/>
  <c r="K422" i="6"/>
  <c r="L422" i="6" s="1"/>
  <c r="M421" i="6"/>
  <c r="K421" i="6"/>
  <c r="L421" i="6" s="1"/>
  <c r="M420" i="6"/>
  <c r="K420" i="6"/>
  <c r="L420" i="6" s="1"/>
  <c r="M419" i="6"/>
  <c r="K419" i="6"/>
  <c r="L419" i="6" s="1"/>
  <c r="M418" i="6"/>
  <c r="K418" i="6"/>
  <c r="L418" i="6" s="1"/>
  <c r="M417" i="6"/>
  <c r="K417" i="6"/>
  <c r="L417" i="6" s="1"/>
  <c r="M416" i="6"/>
  <c r="K416" i="6"/>
  <c r="L416" i="6" s="1"/>
  <c r="M415" i="6"/>
  <c r="K415" i="6"/>
  <c r="L415" i="6" s="1"/>
  <c r="M414" i="6"/>
  <c r="K414" i="6"/>
  <c r="L414" i="6" s="1"/>
  <c r="M413" i="6"/>
  <c r="K413" i="6"/>
  <c r="L413" i="6" s="1"/>
  <c r="M412" i="6"/>
  <c r="K412" i="6"/>
  <c r="L412" i="6" s="1"/>
  <c r="M411" i="6"/>
  <c r="K411" i="6"/>
  <c r="L411" i="6" s="1"/>
  <c r="M410" i="6"/>
  <c r="K410" i="6"/>
  <c r="L410" i="6" s="1"/>
  <c r="M409" i="6"/>
  <c r="K409" i="6"/>
  <c r="L409" i="6" s="1"/>
  <c r="M408" i="6"/>
  <c r="K408" i="6"/>
  <c r="L408" i="6" s="1"/>
  <c r="M407" i="6"/>
  <c r="K407" i="6"/>
  <c r="L407" i="6" s="1"/>
  <c r="M406" i="6"/>
  <c r="K406" i="6"/>
  <c r="L406" i="6" s="1"/>
  <c r="M405" i="6"/>
  <c r="K405" i="6"/>
  <c r="L405" i="6" s="1"/>
  <c r="M404" i="6"/>
  <c r="K404" i="6"/>
  <c r="L404" i="6" s="1"/>
  <c r="M403" i="6"/>
  <c r="K403" i="6"/>
  <c r="L403" i="6" s="1"/>
  <c r="M402" i="6"/>
  <c r="K402" i="6"/>
  <c r="L402" i="6" s="1"/>
  <c r="M401" i="6"/>
  <c r="K401" i="6"/>
  <c r="L401" i="6" s="1"/>
  <c r="M400" i="6"/>
  <c r="K400" i="6"/>
  <c r="L400" i="6" s="1"/>
  <c r="M399" i="6"/>
  <c r="K399" i="6"/>
  <c r="L399" i="6" s="1"/>
  <c r="M398" i="6"/>
  <c r="K398" i="6"/>
  <c r="L398" i="6" s="1"/>
  <c r="M397" i="6"/>
  <c r="K397" i="6"/>
  <c r="L397" i="6" s="1"/>
  <c r="M396" i="6"/>
  <c r="K396" i="6"/>
  <c r="L396" i="6" s="1"/>
  <c r="M395" i="6"/>
  <c r="K395" i="6"/>
  <c r="L395" i="6" s="1"/>
  <c r="M394" i="6"/>
  <c r="K394" i="6"/>
  <c r="L394" i="6" s="1"/>
  <c r="M393" i="6"/>
  <c r="K393" i="6"/>
  <c r="L393" i="6" s="1"/>
  <c r="M392" i="6"/>
  <c r="K392" i="6"/>
  <c r="L392" i="6" s="1"/>
  <c r="M391" i="6"/>
  <c r="K391" i="6"/>
  <c r="L391" i="6" s="1"/>
  <c r="M390" i="6"/>
  <c r="K390" i="6"/>
  <c r="L390" i="6" s="1"/>
  <c r="M389" i="6"/>
  <c r="K389" i="6"/>
  <c r="L389" i="6" s="1"/>
  <c r="M388" i="6"/>
  <c r="K388" i="6"/>
  <c r="L388" i="6" s="1"/>
  <c r="M387" i="6"/>
  <c r="K387" i="6"/>
  <c r="L387" i="6" s="1"/>
  <c r="M386" i="6"/>
  <c r="K386" i="6"/>
  <c r="L386" i="6" s="1"/>
  <c r="M385" i="6"/>
  <c r="K385" i="6"/>
  <c r="L385" i="6" s="1"/>
  <c r="M384" i="6"/>
  <c r="K384" i="6"/>
  <c r="L384" i="6" s="1"/>
  <c r="M383" i="6"/>
  <c r="K383" i="6"/>
  <c r="L383" i="6" s="1"/>
  <c r="M382" i="6"/>
  <c r="K382" i="6"/>
  <c r="L382" i="6" s="1"/>
  <c r="M381" i="6"/>
  <c r="K381" i="6"/>
  <c r="L381" i="6" s="1"/>
  <c r="M380" i="6"/>
  <c r="K380" i="6"/>
  <c r="L380" i="6" s="1"/>
  <c r="M379" i="6"/>
  <c r="K379" i="6"/>
  <c r="L379" i="6" s="1"/>
  <c r="M378" i="6"/>
  <c r="K378" i="6"/>
  <c r="L378" i="6" s="1"/>
  <c r="M377" i="6"/>
  <c r="K377" i="6"/>
  <c r="L377" i="6" s="1"/>
  <c r="M376" i="6"/>
  <c r="K376" i="6"/>
  <c r="L376" i="6" s="1"/>
  <c r="M375" i="6"/>
  <c r="K375" i="6"/>
  <c r="L375" i="6" s="1"/>
  <c r="M374" i="6"/>
  <c r="K374" i="6"/>
  <c r="L374" i="6" s="1"/>
  <c r="M373" i="6"/>
  <c r="K373" i="6"/>
  <c r="L373" i="6" s="1"/>
  <c r="M372" i="6"/>
  <c r="K372" i="6"/>
  <c r="L372" i="6" s="1"/>
  <c r="M371" i="6"/>
  <c r="K371" i="6"/>
  <c r="L371" i="6" s="1"/>
  <c r="M370" i="6"/>
  <c r="K370" i="6"/>
  <c r="L370" i="6" s="1"/>
  <c r="M369" i="6"/>
  <c r="K369" i="6"/>
  <c r="L369" i="6" s="1"/>
  <c r="M368" i="6"/>
  <c r="K368" i="6"/>
  <c r="L368" i="6" s="1"/>
  <c r="M367" i="6"/>
  <c r="K367" i="6"/>
  <c r="L367" i="6" s="1"/>
  <c r="M366" i="6"/>
  <c r="K366" i="6"/>
  <c r="L366" i="6" s="1"/>
  <c r="M365" i="6"/>
  <c r="K365" i="6"/>
  <c r="L365" i="6" s="1"/>
  <c r="M364" i="6"/>
  <c r="K364" i="6"/>
  <c r="L364" i="6" s="1"/>
  <c r="M363" i="6"/>
  <c r="K363" i="6"/>
  <c r="L363" i="6" s="1"/>
  <c r="M362" i="6"/>
  <c r="K362" i="6"/>
  <c r="L362" i="6" s="1"/>
  <c r="M361" i="6"/>
  <c r="K361" i="6"/>
  <c r="L361" i="6" s="1"/>
  <c r="M360" i="6"/>
  <c r="K360" i="6"/>
  <c r="L360" i="6" s="1"/>
  <c r="M359" i="6"/>
  <c r="K359" i="6"/>
  <c r="L359" i="6" s="1"/>
  <c r="M358" i="6"/>
  <c r="K358" i="6"/>
  <c r="L358" i="6" s="1"/>
  <c r="M357" i="6"/>
  <c r="K357" i="6"/>
  <c r="L357" i="6" s="1"/>
  <c r="M356" i="6"/>
  <c r="K356" i="6"/>
  <c r="L356" i="6" s="1"/>
  <c r="M355" i="6"/>
  <c r="K355" i="6"/>
  <c r="L355" i="6" s="1"/>
  <c r="M354" i="6"/>
  <c r="K354" i="6"/>
  <c r="L354" i="6" s="1"/>
  <c r="M353" i="6"/>
  <c r="K353" i="6"/>
  <c r="L353" i="6" s="1"/>
  <c r="M352" i="6"/>
  <c r="K352" i="6"/>
  <c r="L352" i="6" s="1"/>
  <c r="M351" i="6"/>
  <c r="K351" i="6"/>
  <c r="L351" i="6" s="1"/>
  <c r="M350" i="6"/>
  <c r="K350" i="6"/>
  <c r="L350" i="6" s="1"/>
  <c r="M349" i="6"/>
  <c r="K349" i="6"/>
  <c r="L349" i="6" s="1"/>
  <c r="M348" i="6"/>
  <c r="K348" i="6"/>
  <c r="L348" i="6" s="1"/>
  <c r="M347" i="6"/>
  <c r="K347" i="6"/>
  <c r="L347" i="6" s="1"/>
  <c r="M346" i="6"/>
  <c r="K346" i="6"/>
  <c r="L346" i="6" s="1"/>
  <c r="M345" i="6"/>
  <c r="K345" i="6"/>
  <c r="L345" i="6" s="1"/>
  <c r="M344" i="6"/>
  <c r="K344" i="6"/>
  <c r="L344" i="6" s="1"/>
  <c r="M343" i="6"/>
  <c r="K343" i="6"/>
  <c r="L343" i="6" s="1"/>
  <c r="M342" i="6"/>
  <c r="K342" i="6"/>
  <c r="L342" i="6" s="1"/>
  <c r="M341" i="6"/>
  <c r="K341" i="6"/>
  <c r="L341" i="6" s="1"/>
  <c r="M340" i="6"/>
  <c r="K340" i="6"/>
  <c r="L340" i="6" s="1"/>
  <c r="M339" i="6"/>
  <c r="K339" i="6"/>
  <c r="L339" i="6" s="1"/>
  <c r="M338" i="6"/>
  <c r="K338" i="6"/>
  <c r="L338" i="6" s="1"/>
  <c r="M337" i="6"/>
  <c r="K337" i="6"/>
  <c r="L337" i="6" s="1"/>
  <c r="M336" i="6"/>
  <c r="K336" i="6"/>
  <c r="L336" i="6" s="1"/>
  <c r="M335" i="6"/>
  <c r="K335" i="6"/>
  <c r="L335" i="6" s="1"/>
  <c r="M334" i="6"/>
  <c r="K334" i="6"/>
  <c r="L334" i="6" s="1"/>
  <c r="M333" i="6"/>
  <c r="K333" i="6"/>
  <c r="L333" i="6" s="1"/>
  <c r="M332" i="6"/>
  <c r="K332" i="6"/>
  <c r="L332" i="6" s="1"/>
  <c r="M331" i="6"/>
  <c r="K331" i="6"/>
  <c r="L331" i="6" s="1"/>
  <c r="M330" i="6"/>
  <c r="K330" i="6"/>
  <c r="L330" i="6" s="1"/>
  <c r="M329" i="6"/>
  <c r="K329" i="6"/>
  <c r="L329" i="6" s="1"/>
  <c r="M328" i="6"/>
  <c r="K328" i="6"/>
  <c r="L328" i="6" s="1"/>
  <c r="M327" i="6"/>
  <c r="K327" i="6"/>
  <c r="L327" i="6" s="1"/>
  <c r="M326" i="6"/>
  <c r="K326" i="6"/>
  <c r="L326" i="6" s="1"/>
  <c r="M325" i="6"/>
  <c r="K325" i="6"/>
  <c r="L325" i="6" s="1"/>
  <c r="M324" i="6"/>
  <c r="K324" i="6"/>
  <c r="L324" i="6" s="1"/>
  <c r="M323" i="6"/>
  <c r="K323" i="6"/>
  <c r="L323" i="6" s="1"/>
  <c r="M322" i="6"/>
  <c r="K322" i="6"/>
  <c r="L322" i="6" s="1"/>
  <c r="M321" i="6"/>
  <c r="K321" i="6"/>
  <c r="L321" i="6" s="1"/>
  <c r="M320" i="6"/>
  <c r="K320" i="6"/>
  <c r="L320" i="6" s="1"/>
  <c r="M319" i="6"/>
  <c r="K319" i="6"/>
  <c r="L319" i="6" s="1"/>
  <c r="M318" i="6"/>
  <c r="K318" i="6"/>
  <c r="L318" i="6" s="1"/>
  <c r="M317" i="6"/>
  <c r="K317" i="6"/>
  <c r="L317" i="6" s="1"/>
  <c r="M316" i="6"/>
  <c r="K316" i="6"/>
  <c r="L316" i="6" s="1"/>
  <c r="M315" i="6"/>
  <c r="K315" i="6"/>
  <c r="L315" i="6" s="1"/>
  <c r="M314" i="6"/>
  <c r="K314" i="6"/>
  <c r="L314" i="6" s="1"/>
  <c r="M313" i="6"/>
  <c r="K313" i="6"/>
  <c r="L313" i="6" s="1"/>
  <c r="M312" i="6"/>
  <c r="K312" i="6"/>
  <c r="L312" i="6" s="1"/>
  <c r="M311" i="6"/>
  <c r="K311" i="6"/>
  <c r="L311" i="6" s="1"/>
  <c r="M310" i="6"/>
  <c r="K310" i="6"/>
  <c r="L310" i="6" s="1"/>
  <c r="M309" i="6"/>
  <c r="K309" i="6"/>
  <c r="L309" i="6" s="1"/>
  <c r="M308" i="6"/>
  <c r="K308" i="6"/>
  <c r="L308" i="6" s="1"/>
  <c r="M307" i="6"/>
  <c r="K307" i="6"/>
  <c r="L307" i="6" s="1"/>
  <c r="M306" i="6"/>
  <c r="K306" i="6"/>
  <c r="L306" i="6" s="1"/>
  <c r="M305" i="6"/>
  <c r="K305" i="6"/>
  <c r="L305" i="6" s="1"/>
  <c r="M304" i="6"/>
  <c r="K304" i="6"/>
  <c r="L304" i="6" s="1"/>
  <c r="M303" i="6"/>
  <c r="K303" i="6"/>
  <c r="L303" i="6" s="1"/>
  <c r="M302" i="6"/>
  <c r="K302" i="6"/>
  <c r="L302" i="6" s="1"/>
  <c r="M301" i="6"/>
  <c r="K301" i="6"/>
  <c r="L301" i="6" s="1"/>
  <c r="M300" i="6"/>
  <c r="K300" i="6"/>
  <c r="L300" i="6" s="1"/>
  <c r="M299" i="6"/>
  <c r="K299" i="6"/>
  <c r="L299" i="6" s="1"/>
  <c r="M298" i="6"/>
  <c r="K298" i="6"/>
  <c r="L298" i="6" s="1"/>
  <c r="M297" i="6"/>
  <c r="K297" i="6"/>
  <c r="L297" i="6" s="1"/>
  <c r="M296" i="6"/>
  <c r="K296" i="6"/>
  <c r="L296" i="6" s="1"/>
  <c r="M295" i="6"/>
  <c r="K295" i="6"/>
  <c r="L295" i="6" s="1"/>
  <c r="M294" i="6"/>
  <c r="K294" i="6"/>
  <c r="L294" i="6" s="1"/>
  <c r="M293" i="6"/>
  <c r="K293" i="6"/>
  <c r="L293" i="6" s="1"/>
  <c r="M292" i="6"/>
  <c r="K292" i="6"/>
  <c r="L292" i="6" s="1"/>
  <c r="M291" i="6"/>
  <c r="K291" i="6"/>
  <c r="L291" i="6" s="1"/>
  <c r="M290" i="6"/>
  <c r="K290" i="6"/>
  <c r="L290" i="6" s="1"/>
  <c r="M289" i="6"/>
  <c r="K289" i="6"/>
  <c r="L289" i="6" s="1"/>
  <c r="M288" i="6"/>
  <c r="K288" i="6"/>
  <c r="L288" i="6" s="1"/>
  <c r="M287" i="6"/>
  <c r="K287" i="6"/>
  <c r="L287" i="6" s="1"/>
  <c r="M286" i="6"/>
  <c r="K286" i="6"/>
  <c r="L286" i="6" s="1"/>
  <c r="M285" i="6"/>
  <c r="K285" i="6"/>
  <c r="L285" i="6" s="1"/>
  <c r="M284" i="6"/>
  <c r="K284" i="6"/>
  <c r="L284" i="6" s="1"/>
  <c r="M283" i="6"/>
  <c r="K283" i="6"/>
  <c r="L283" i="6" s="1"/>
  <c r="M282" i="6"/>
  <c r="K282" i="6"/>
  <c r="L282" i="6" s="1"/>
  <c r="M281" i="6"/>
  <c r="K281" i="6"/>
  <c r="L281" i="6" s="1"/>
  <c r="M280" i="6"/>
  <c r="K280" i="6"/>
  <c r="L280" i="6" s="1"/>
  <c r="M279" i="6"/>
  <c r="K279" i="6"/>
  <c r="L279" i="6" s="1"/>
  <c r="M278" i="6"/>
  <c r="K278" i="6"/>
  <c r="L278" i="6" s="1"/>
  <c r="M277" i="6"/>
  <c r="K277" i="6"/>
  <c r="L277" i="6" s="1"/>
  <c r="M276" i="6"/>
  <c r="K276" i="6"/>
  <c r="L276" i="6" s="1"/>
  <c r="M275" i="6"/>
  <c r="K275" i="6"/>
  <c r="L275" i="6" s="1"/>
  <c r="M274" i="6"/>
  <c r="K274" i="6"/>
  <c r="L274" i="6" s="1"/>
  <c r="M273" i="6"/>
  <c r="K273" i="6"/>
  <c r="L273" i="6" s="1"/>
  <c r="M272" i="6"/>
  <c r="K272" i="6"/>
  <c r="L272" i="6" s="1"/>
  <c r="M271" i="6"/>
  <c r="K271" i="6"/>
  <c r="L271" i="6" s="1"/>
  <c r="M270" i="6"/>
  <c r="K270" i="6"/>
  <c r="L270" i="6" s="1"/>
  <c r="M269" i="6"/>
  <c r="K269" i="6"/>
  <c r="L269" i="6" s="1"/>
  <c r="M268" i="6"/>
  <c r="K268" i="6"/>
  <c r="L268" i="6" s="1"/>
  <c r="M267" i="6"/>
  <c r="K267" i="6"/>
  <c r="L267" i="6" s="1"/>
  <c r="M266" i="6"/>
  <c r="K266" i="6"/>
  <c r="L266" i="6" s="1"/>
  <c r="M265" i="6"/>
  <c r="K265" i="6"/>
  <c r="L265" i="6" s="1"/>
  <c r="M264" i="6"/>
  <c r="K264" i="6"/>
  <c r="L264" i="6" s="1"/>
  <c r="M263" i="6"/>
  <c r="K263" i="6"/>
  <c r="L263" i="6" s="1"/>
  <c r="M262" i="6"/>
  <c r="K262" i="6"/>
  <c r="L262" i="6" s="1"/>
  <c r="M261" i="6"/>
  <c r="K261" i="6"/>
  <c r="L261" i="6" s="1"/>
  <c r="M260" i="6"/>
  <c r="K260" i="6"/>
  <c r="L260" i="6" s="1"/>
  <c r="M259" i="6"/>
  <c r="K259" i="6"/>
  <c r="L259" i="6" s="1"/>
  <c r="M258" i="6"/>
  <c r="K258" i="6"/>
  <c r="L258" i="6" s="1"/>
  <c r="M257" i="6"/>
  <c r="K257" i="6"/>
  <c r="L257" i="6" s="1"/>
  <c r="M256" i="6"/>
  <c r="K256" i="6"/>
  <c r="L256" i="6" s="1"/>
  <c r="M255" i="6"/>
  <c r="K255" i="6"/>
  <c r="L255" i="6" s="1"/>
  <c r="M254" i="6"/>
  <c r="K254" i="6"/>
  <c r="L254" i="6" s="1"/>
  <c r="M253" i="6"/>
  <c r="K253" i="6"/>
  <c r="L253" i="6" s="1"/>
  <c r="M252" i="6"/>
  <c r="K252" i="6"/>
  <c r="L252" i="6" s="1"/>
  <c r="M251" i="6"/>
  <c r="K251" i="6"/>
  <c r="L251" i="6" s="1"/>
  <c r="M250" i="6"/>
  <c r="K250" i="6"/>
  <c r="L250" i="6" s="1"/>
  <c r="M249" i="6"/>
  <c r="K249" i="6"/>
  <c r="L249" i="6" s="1"/>
  <c r="M248" i="6"/>
  <c r="K248" i="6"/>
  <c r="L248" i="6" s="1"/>
  <c r="M247" i="6"/>
  <c r="K247" i="6"/>
  <c r="L247" i="6" s="1"/>
  <c r="M246" i="6"/>
  <c r="K246" i="6"/>
  <c r="L246" i="6" s="1"/>
  <c r="M245" i="6"/>
  <c r="K245" i="6"/>
  <c r="L245" i="6" s="1"/>
  <c r="M244" i="6"/>
  <c r="K244" i="6"/>
  <c r="L244" i="6" s="1"/>
  <c r="M243" i="6"/>
  <c r="K243" i="6"/>
  <c r="L243" i="6" s="1"/>
  <c r="M242" i="6"/>
  <c r="K242" i="6"/>
  <c r="L242" i="6" s="1"/>
  <c r="M241" i="6"/>
  <c r="K241" i="6"/>
  <c r="L241" i="6" s="1"/>
  <c r="M240" i="6"/>
  <c r="K240" i="6"/>
  <c r="L240" i="6" s="1"/>
  <c r="M239" i="6"/>
  <c r="K239" i="6"/>
  <c r="L239" i="6" s="1"/>
  <c r="M238" i="6"/>
  <c r="K238" i="6"/>
  <c r="L238" i="6" s="1"/>
  <c r="M237" i="6"/>
  <c r="K237" i="6"/>
  <c r="L237" i="6" s="1"/>
  <c r="M236" i="6"/>
  <c r="K236" i="6"/>
  <c r="L236" i="6" s="1"/>
  <c r="M235" i="6"/>
  <c r="K235" i="6"/>
  <c r="L235" i="6" s="1"/>
  <c r="M234" i="6"/>
  <c r="K234" i="6"/>
  <c r="L234" i="6" s="1"/>
  <c r="M233" i="6"/>
  <c r="K233" i="6"/>
  <c r="L233" i="6" s="1"/>
  <c r="M232" i="6"/>
  <c r="K232" i="6"/>
  <c r="L232" i="6" s="1"/>
  <c r="M231" i="6"/>
  <c r="K231" i="6"/>
  <c r="L231" i="6" s="1"/>
  <c r="M230" i="6"/>
  <c r="K230" i="6"/>
  <c r="L230" i="6" s="1"/>
  <c r="M229" i="6"/>
  <c r="K229" i="6"/>
  <c r="L229" i="6" s="1"/>
  <c r="M228" i="6"/>
  <c r="K228" i="6"/>
  <c r="L228" i="6" s="1"/>
  <c r="M227" i="6"/>
  <c r="K227" i="6"/>
  <c r="L227" i="6" s="1"/>
  <c r="M226" i="6"/>
  <c r="K226" i="6"/>
  <c r="L226" i="6" s="1"/>
  <c r="M225" i="6"/>
  <c r="K225" i="6"/>
  <c r="L225" i="6" s="1"/>
  <c r="M224" i="6"/>
  <c r="K224" i="6"/>
  <c r="L224" i="6" s="1"/>
  <c r="M223" i="6"/>
  <c r="K223" i="6"/>
  <c r="L223" i="6" s="1"/>
  <c r="M222" i="6"/>
  <c r="K222" i="6"/>
  <c r="L222" i="6" s="1"/>
  <c r="M221" i="6"/>
  <c r="K221" i="6"/>
  <c r="L221" i="6" s="1"/>
  <c r="M220" i="6"/>
  <c r="K220" i="6"/>
  <c r="L220" i="6" s="1"/>
  <c r="M219" i="6"/>
  <c r="K219" i="6"/>
  <c r="L219" i="6" s="1"/>
  <c r="M218" i="6"/>
  <c r="K218" i="6"/>
  <c r="L218" i="6" s="1"/>
  <c r="M217" i="6"/>
  <c r="K217" i="6"/>
  <c r="L217" i="6" s="1"/>
  <c r="M216" i="6"/>
  <c r="K216" i="6"/>
  <c r="L216" i="6" s="1"/>
  <c r="M215" i="6"/>
  <c r="K215" i="6"/>
  <c r="L215" i="6" s="1"/>
  <c r="M214" i="6"/>
  <c r="K214" i="6"/>
  <c r="L214" i="6" s="1"/>
  <c r="M213" i="6"/>
  <c r="K213" i="6"/>
  <c r="L213" i="6" s="1"/>
  <c r="M212" i="6"/>
  <c r="K212" i="6"/>
  <c r="L212" i="6" s="1"/>
  <c r="M211" i="6"/>
  <c r="K211" i="6"/>
  <c r="L211" i="6" s="1"/>
  <c r="M210" i="6"/>
  <c r="K210" i="6"/>
  <c r="L210" i="6" s="1"/>
  <c r="M209" i="6"/>
  <c r="K209" i="6"/>
  <c r="L209" i="6" s="1"/>
  <c r="M208" i="6"/>
  <c r="K208" i="6"/>
  <c r="L208" i="6" s="1"/>
  <c r="M207" i="6"/>
  <c r="K207" i="6"/>
  <c r="L207" i="6" s="1"/>
  <c r="M206" i="6"/>
  <c r="K206" i="6"/>
  <c r="L206" i="6" s="1"/>
  <c r="M205" i="6"/>
  <c r="K205" i="6"/>
  <c r="L205" i="6" s="1"/>
  <c r="M204" i="6"/>
  <c r="K204" i="6"/>
  <c r="L204" i="6" s="1"/>
  <c r="M203" i="6"/>
  <c r="K203" i="6"/>
  <c r="L203" i="6" s="1"/>
  <c r="M202" i="6"/>
  <c r="K202" i="6"/>
  <c r="L202" i="6" s="1"/>
  <c r="M201" i="6"/>
  <c r="K201" i="6"/>
  <c r="L201" i="6" s="1"/>
  <c r="M200" i="6"/>
  <c r="K200" i="6"/>
  <c r="L200" i="6" s="1"/>
  <c r="M199" i="6"/>
  <c r="K199" i="6"/>
  <c r="L199" i="6" s="1"/>
  <c r="M198" i="6"/>
  <c r="K198" i="6"/>
  <c r="L198" i="6" s="1"/>
  <c r="M197" i="6"/>
  <c r="K197" i="6"/>
  <c r="L197" i="6" s="1"/>
  <c r="M196" i="6"/>
  <c r="K196" i="6"/>
  <c r="L196" i="6" s="1"/>
  <c r="M195" i="6"/>
  <c r="K195" i="6"/>
  <c r="L195" i="6" s="1"/>
  <c r="M194" i="6"/>
  <c r="K194" i="6"/>
  <c r="L194" i="6" s="1"/>
  <c r="M193" i="6"/>
  <c r="K193" i="6"/>
  <c r="L193" i="6" s="1"/>
  <c r="M192" i="6"/>
  <c r="K192" i="6"/>
  <c r="L192" i="6" s="1"/>
  <c r="M191" i="6"/>
  <c r="K191" i="6"/>
  <c r="L191" i="6" s="1"/>
  <c r="M190" i="6"/>
  <c r="K190" i="6"/>
  <c r="L190" i="6" s="1"/>
  <c r="M189" i="6"/>
  <c r="K189" i="6"/>
  <c r="L189" i="6" s="1"/>
  <c r="M188" i="6"/>
  <c r="K188" i="6"/>
  <c r="L188" i="6" s="1"/>
  <c r="M187" i="6"/>
  <c r="K187" i="6"/>
  <c r="L187" i="6" s="1"/>
  <c r="M186" i="6"/>
  <c r="K186" i="6"/>
  <c r="L186" i="6" s="1"/>
  <c r="M185" i="6"/>
  <c r="K185" i="6"/>
  <c r="L185" i="6" s="1"/>
  <c r="M184" i="6"/>
  <c r="K184" i="6"/>
  <c r="L184" i="6" s="1"/>
  <c r="M183" i="6"/>
  <c r="K183" i="6"/>
  <c r="L183" i="6" s="1"/>
  <c r="M182" i="6"/>
  <c r="K182" i="6"/>
  <c r="L182" i="6" s="1"/>
  <c r="M181" i="6"/>
  <c r="K181" i="6"/>
  <c r="L181" i="6" s="1"/>
  <c r="M180" i="6"/>
  <c r="K180" i="6"/>
  <c r="L180" i="6" s="1"/>
  <c r="M179" i="6"/>
  <c r="K179" i="6"/>
  <c r="L179" i="6" s="1"/>
  <c r="M178" i="6"/>
  <c r="K178" i="6"/>
  <c r="L178" i="6" s="1"/>
  <c r="M177" i="6"/>
  <c r="K177" i="6"/>
  <c r="L177" i="6" s="1"/>
  <c r="M176" i="6"/>
  <c r="K176" i="6"/>
  <c r="L176" i="6" s="1"/>
  <c r="M175" i="6"/>
  <c r="K175" i="6"/>
  <c r="L175" i="6" s="1"/>
  <c r="M174" i="6"/>
  <c r="K174" i="6"/>
  <c r="L174" i="6" s="1"/>
  <c r="M173" i="6"/>
  <c r="K173" i="6"/>
  <c r="L173" i="6" s="1"/>
  <c r="M172" i="6"/>
  <c r="K172" i="6"/>
  <c r="L172" i="6" s="1"/>
  <c r="M171" i="6"/>
  <c r="K171" i="6"/>
  <c r="L171" i="6" s="1"/>
  <c r="M170" i="6"/>
  <c r="K170" i="6"/>
  <c r="L170" i="6" s="1"/>
  <c r="M169" i="6"/>
  <c r="K169" i="6"/>
  <c r="L169" i="6" s="1"/>
  <c r="M168" i="6"/>
  <c r="K168" i="6"/>
  <c r="L168" i="6" s="1"/>
  <c r="M167" i="6"/>
  <c r="K167" i="6"/>
  <c r="L167" i="6" s="1"/>
  <c r="M166" i="6"/>
  <c r="K166" i="6"/>
  <c r="L166" i="6" s="1"/>
  <c r="M165" i="6"/>
  <c r="K165" i="6"/>
  <c r="L165" i="6" s="1"/>
  <c r="M164" i="6"/>
  <c r="K164" i="6"/>
  <c r="L164" i="6" s="1"/>
  <c r="M163" i="6"/>
  <c r="K163" i="6"/>
  <c r="L163" i="6" s="1"/>
  <c r="M162" i="6"/>
  <c r="K162" i="6"/>
  <c r="L162" i="6" s="1"/>
  <c r="M161" i="6"/>
  <c r="K161" i="6"/>
  <c r="L161" i="6" s="1"/>
  <c r="M160" i="6"/>
  <c r="K160" i="6"/>
  <c r="L160" i="6" s="1"/>
  <c r="M159" i="6"/>
  <c r="K159" i="6"/>
  <c r="L159" i="6" s="1"/>
  <c r="M158" i="6"/>
  <c r="K158" i="6"/>
  <c r="L158" i="6" s="1"/>
  <c r="M157" i="6"/>
  <c r="K157" i="6"/>
  <c r="L157" i="6" s="1"/>
  <c r="M156" i="6"/>
  <c r="K156" i="6"/>
  <c r="L156" i="6" s="1"/>
  <c r="M155" i="6"/>
  <c r="K155" i="6"/>
  <c r="L155" i="6" s="1"/>
  <c r="M154" i="6"/>
  <c r="K154" i="6"/>
  <c r="L154" i="6" s="1"/>
  <c r="M153" i="6"/>
  <c r="K153" i="6"/>
  <c r="L153" i="6" s="1"/>
  <c r="M152" i="6"/>
  <c r="K152" i="6"/>
  <c r="L152" i="6" s="1"/>
  <c r="M151" i="6"/>
  <c r="K151" i="6"/>
  <c r="L151" i="6" s="1"/>
  <c r="M150" i="6"/>
  <c r="K150" i="6"/>
  <c r="L150" i="6" s="1"/>
  <c r="M149" i="6"/>
  <c r="K149" i="6"/>
  <c r="L149" i="6" s="1"/>
  <c r="M148" i="6"/>
  <c r="K148" i="6"/>
  <c r="L148" i="6" s="1"/>
  <c r="M147" i="6"/>
  <c r="K147" i="6"/>
  <c r="L147" i="6" s="1"/>
  <c r="M146" i="6"/>
  <c r="K146" i="6"/>
  <c r="L146" i="6" s="1"/>
  <c r="M145" i="6"/>
  <c r="K145" i="6"/>
  <c r="L145" i="6" s="1"/>
  <c r="M144" i="6"/>
  <c r="K144" i="6"/>
  <c r="L144" i="6" s="1"/>
  <c r="M143" i="6"/>
  <c r="K143" i="6"/>
  <c r="L143" i="6" s="1"/>
  <c r="M142" i="6"/>
  <c r="K142" i="6"/>
  <c r="L142" i="6" s="1"/>
  <c r="M141" i="6"/>
  <c r="K141" i="6"/>
  <c r="L141" i="6" s="1"/>
  <c r="M140" i="6"/>
  <c r="K140" i="6"/>
  <c r="L140" i="6" s="1"/>
  <c r="M139" i="6"/>
  <c r="K139" i="6"/>
  <c r="L139" i="6" s="1"/>
  <c r="M138" i="6"/>
  <c r="K138" i="6"/>
  <c r="L138" i="6" s="1"/>
  <c r="M137" i="6"/>
  <c r="K137" i="6"/>
  <c r="L137" i="6" s="1"/>
  <c r="M136" i="6"/>
  <c r="K136" i="6"/>
  <c r="L136" i="6" s="1"/>
  <c r="M135" i="6"/>
  <c r="K135" i="6"/>
  <c r="L135" i="6" s="1"/>
  <c r="M134" i="6"/>
  <c r="K134" i="6"/>
  <c r="L134" i="6" s="1"/>
  <c r="M133" i="6"/>
  <c r="K133" i="6"/>
  <c r="L133" i="6" s="1"/>
  <c r="M132" i="6"/>
  <c r="K132" i="6"/>
  <c r="L132" i="6" s="1"/>
  <c r="M131" i="6"/>
  <c r="K131" i="6"/>
  <c r="L131" i="6" s="1"/>
  <c r="M130" i="6"/>
  <c r="K130" i="6"/>
  <c r="L130" i="6" s="1"/>
  <c r="M129" i="6"/>
  <c r="K129" i="6"/>
  <c r="L129" i="6" s="1"/>
  <c r="M128" i="6"/>
  <c r="K128" i="6"/>
  <c r="L128" i="6" s="1"/>
  <c r="M127" i="6"/>
  <c r="K127" i="6"/>
  <c r="L127" i="6" s="1"/>
  <c r="M126" i="6"/>
  <c r="K126" i="6"/>
  <c r="L126" i="6" s="1"/>
  <c r="M125" i="6"/>
  <c r="K125" i="6"/>
  <c r="L125" i="6" s="1"/>
  <c r="M124" i="6"/>
  <c r="K124" i="6"/>
  <c r="L124" i="6" s="1"/>
  <c r="M123" i="6"/>
  <c r="K123" i="6"/>
  <c r="L123" i="6" s="1"/>
  <c r="M122" i="6"/>
  <c r="K122" i="6"/>
  <c r="L122" i="6" s="1"/>
  <c r="M121" i="6"/>
  <c r="K121" i="6"/>
  <c r="L121" i="6" s="1"/>
  <c r="M120" i="6"/>
  <c r="K120" i="6"/>
  <c r="L120" i="6" s="1"/>
  <c r="M119" i="6"/>
  <c r="K119" i="6"/>
  <c r="L119" i="6" s="1"/>
  <c r="M118" i="6"/>
  <c r="K118" i="6"/>
  <c r="L118" i="6" s="1"/>
  <c r="M117" i="6"/>
  <c r="K117" i="6"/>
  <c r="L117" i="6" s="1"/>
  <c r="M116" i="6"/>
  <c r="K116" i="6"/>
  <c r="L116" i="6" s="1"/>
  <c r="M115" i="6"/>
  <c r="K115" i="6"/>
  <c r="L115" i="6" s="1"/>
  <c r="M114" i="6"/>
  <c r="K114" i="6"/>
  <c r="L114" i="6" s="1"/>
  <c r="M113" i="6"/>
  <c r="K113" i="6"/>
  <c r="L113" i="6" s="1"/>
  <c r="M112" i="6"/>
  <c r="K112" i="6"/>
  <c r="L112" i="6" s="1"/>
  <c r="M111" i="6"/>
  <c r="K111" i="6"/>
  <c r="L111" i="6" s="1"/>
  <c r="M110" i="6"/>
  <c r="K110" i="6"/>
  <c r="L110" i="6" s="1"/>
  <c r="M109" i="6"/>
  <c r="K109" i="6"/>
  <c r="L109" i="6" s="1"/>
  <c r="M108" i="6"/>
  <c r="K108" i="6"/>
  <c r="L108" i="6" s="1"/>
  <c r="M107" i="6"/>
  <c r="K107" i="6"/>
  <c r="L107" i="6" s="1"/>
  <c r="M106" i="6"/>
  <c r="K106" i="6"/>
  <c r="L106" i="6" s="1"/>
  <c r="M105" i="6"/>
  <c r="K105" i="6"/>
  <c r="L105" i="6" s="1"/>
  <c r="M104" i="6"/>
  <c r="K104" i="6"/>
  <c r="L104" i="6" s="1"/>
  <c r="M103" i="6"/>
  <c r="K103" i="6"/>
  <c r="L103" i="6" s="1"/>
  <c r="M102" i="6"/>
  <c r="K102" i="6"/>
  <c r="L102" i="6" s="1"/>
  <c r="M101" i="6"/>
  <c r="K101" i="6"/>
  <c r="L101" i="6" s="1"/>
  <c r="M100" i="6"/>
  <c r="K100" i="6"/>
  <c r="L100" i="6" s="1"/>
  <c r="M99" i="6"/>
  <c r="K99" i="6"/>
  <c r="L99" i="6" s="1"/>
  <c r="M98" i="6"/>
  <c r="K98" i="6"/>
  <c r="L98" i="6" s="1"/>
  <c r="M97" i="6"/>
  <c r="K97" i="6"/>
  <c r="L97" i="6" s="1"/>
  <c r="M96" i="6"/>
  <c r="K96" i="6"/>
  <c r="L96" i="6" s="1"/>
  <c r="M95" i="6"/>
  <c r="K95" i="6"/>
  <c r="L95" i="6" s="1"/>
  <c r="M94" i="6"/>
  <c r="K94" i="6"/>
  <c r="L94" i="6" s="1"/>
  <c r="M93" i="6"/>
  <c r="K93" i="6"/>
  <c r="L93" i="6" s="1"/>
  <c r="M92" i="6"/>
  <c r="K92" i="6"/>
  <c r="L92" i="6" s="1"/>
  <c r="M91" i="6"/>
  <c r="K91" i="6"/>
  <c r="L91" i="6" s="1"/>
  <c r="M90" i="6"/>
  <c r="K90" i="6"/>
  <c r="L90" i="6" s="1"/>
  <c r="M89" i="6"/>
  <c r="K89" i="6"/>
  <c r="L89" i="6" s="1"/>
  <c r="M88" i="6"/>
  <c r="K88" i="6"/>
  <c r="L88" i="6" s="1"/>
  <c r="M87" i="6"/>
  <c r="K87" i="6"/>
  <c r="L87" i="6" s="1"/>
  <c r="M86" i="6"/>
  <c r="K86" i="6"/>
  <c r="L86" i="6" s="1"/>
  <c r="M85" i="6"/>
  <c r="K85" i="6"/>
  <c r="L85" i="6" s="1"/>
  <c r="M84" i="6"/>
  <c r="K84" i="6"/>
  <c r="L84" i="6" s="1"/>
  <c r="M83" i="6"/>
  <c r="K83" i="6"/>
  <c r="L83" i="6" s="1"/>
  <c r="M82" i="6"/>
  <c r="K82" i="6"/>
  <c r="L82" i="6" s="1"/>
  <c r="M81" i="6"/>
  <c r="K81" i="6"/>
  <c r="L81" i="6" s="1"/>
  <c r="M80" i="6"/>
  <c r="K80" i="6"/>
  <c r="L80" i="6" s="1"/>
  <c r="M79" i="6"/>
  <c r="K79" i="6"/>
  <c r="L79" i="6" s="1"/>
  <c r="M78" i="6"/>
  <c r="K78" i="6"/>
  <c r="L78" i="6" s="1"/>
  <c r="M77" i="6"/>
  <c r="K77" i="6"/>
  <c r="L77" i="6" s="1"/>
  <c r="M76" i="6"/>
  <c r="K76" i="6"/>
  <c r="L76" i="6" s="1"/>
  <c r="M75" i="6"/>
  <c r="K75" i="6"/>
  <c r="L75" i="6" s="1"/>
  <c r="M74" i="6"/>
  <c r="K74" i="6"/>
  <c r="L74" i="6" s="1"/>
  <c r="M73" i="6"/>
  <c r="K73" i="6"/>
  <c r="L73" i="6" s="1"/>
  <c r="M72" i="6"/>
  <c r="K72" i="6"/>
  <c r="L72" i="6" s="1"/>
  <c r="M71" i="6"/>
  <c r="K71" i="6"/>
  <c r="L71" i="6" s="1"/>
  <c r="M70" i="6"/>
  <c r="K70" i="6"/>
  <c r="L70" i="6" s="1"/>
  <c r="M69" i="6"/>
  <c r="K69" i="6"/>
  <c r="L69" i="6" s="1"/>
  <c r="M68" i="6"/>
  <c r="K68" i="6"/>
  <c r="L68" i="6" s="1"/>
  <c r="M67" i="6"/>
  <c r="K67" i="6"/>
  <c r="L67" i="6" s="1"/>
  <c r="M66" i="6"/>
  <c r="K66" i="6"/>
  <c r="L66" i="6" s="1"/>
  <c r="M65" i="6"/>
  <c r="K65" i="6"/>
  <c r="L65" i="6" s="1"/>
  <c r="M64" i="6"/>
  <c r="K64" i="6"/>
  <c r="L64" i="6" s="1"/>
  <c r="M63" i="6"/>
  <c r="K63" i="6"/>
  <c r="L63" i="6" s="1"/>
  <c r="M62" i="6"/>
  <c r="K62" i="6"/>
  <c r="L62" i="6" s="1"/>
  <c r="M61" i="6"/>
  <c r="K61" i="6"/>
  <c r="L61" i="6" s="1"/>
  <c r="M60" i="6"/>
  <c r="K60" i="6"/>
  <c r="L60" i="6" s="1"/>
  <c r="M59" i="6"/>
  <c r="K59" i="6"/>
  <c r="L59" i="6" s="1"/>
  <c r="M58" i="6"/>
  <c r="K58" i="6"/>
  <c r="L58" i="6" s="1"/>
  <c r="M57" i="6"/>
  <c r="K57" i="6"/>
  <c r="L57" i="6" s="1"/>
  <c r="M56" i="6"/>
  <c r="K56" i="6"/>
  <c r="L56" i="6" s="1"/>
  <c r="M55" i="6"/>
  <c r="K55" i="6"/>
  <c r="L55" i="6" s="1"/>
  <c r="M54" i="6"/>
  <c r="K54" i="6"/>
  <c r="L54" i="6" s="1"/>
  <c r="M53" i="6"/>
  <c r="K53" i="6"/>
  <c r="L53" i="6" s="1"/>
  <c r="M52" i="6"/>
  <c r="K52" i="6"/>
  <c r="L52" i="6" s="1"/>
  <c r="M51" i="6"/>
  <c r="K51" i="6"/>
  <c r="L51" i="6" s="1"/>
  <c r="M50" i="6"/>
  <c r="K50" i="6"/>
  <c r="L50" i="6" s="1"/>
  <c r="M49" i="6"/>
  <c r="K49" i="6"/>
  <c r="L49" i="6" s="1"/>
  <c r="M48" i="6"/>
  <c r="K48" i="6"/>
  <c r="L48" i="6" s="1"/>
  <c r="M47" i="6"/>
  <c r="K47" i="6"/>
  <c r="L47" i="6" s="1"/>
  <c r="M46" i="6"/>
  <c r="K46" i="6"/>
  <c r="L46" i="6" s="1"/>
  <c r="M45" i="6"/>
  <c r="K45" i="6"/>
  <c r="L45" i="6" s="1"/>
  <c r="M44" i="6"/>
  <c r="K44" i="6"/>
  <c r="L44" i="6" s="1"/>
  <c r="M43" i="6"/>
  <c r="K43" i="6"/>
  <c r="L43" i="6" s="1"/>
  <c r="M42" i="6"/>
  <c r="K42" i="6"/>
  <c r="L42" i="6" s="1"/>
  <c r="M41" i="6"/>
  <c r="K41" i="6"/>
  <c r="L41" i="6" s="1"/>
  <c r="M40" i="6"/>
  <c r="K40" i="6"/>
  <c r="L40" i="6" s="1"/>
  <c r="M39" i="6"/>
  <c r="K39" i="6"/>
  <c r="L39" i="6" s="1"/>
  <c r="M38" i="6"/>
  <c r="K38" i="6"/>
  <c r="L38" i="6" s="1"/>
  <c r="M37" i="6"/>
  <c r="K37" i="6"/>
  <c r="L37" i="6" s="1"/>
  <c r="M36" i="6"/>
  <c r="K36" i="6"/>
  <c r="L36" i="6" s="1"/>
  <c r="M35" i="6"/>
  <c r="K35" i="6"/>
  <c r="L35" i="6" s="1"/>
  <c r="M34" i="6"/>
  <c r="K34" i="6"/>
  <c r="L34" i="6" s="1"/>
  <c r="M33" i="6"/>
  <c r="K33" i="6"/>
  <c r="L33" i="6" s="1"/>
  <c r="M32" i="6"/>
  <c r="K32" i="6"/>
  <c r="L32" i="6" s="1"/>
  <c r="M31" i="6"/>
  <c r="K31" i="6"/>
  <c r="L31" i="6" s="1"/>
  <c r="M30" i="6"/>
  <c r="K30" i="6"/>
  <c r="L30" i="6" s="1"/>
  <c r="M29" i="6"/>
  <c r="K29" i="6"/>
  <c r="L29" i="6" s="1"/>
  <c r="M28" i="6"/>
  <c r="K28" i="6"/>
  <c r="L28" i="6" s="1"/>
  <c r="M27" i="6"/>
  <c r="K27" i="6"/>
  <c r="L27" i="6" s="1"/>
  <c r="M26" i="6"/>
  <c r="K26" i="6"/>
  <c r="L26" i="6" s="1"/>
  <c r="M25" i="6"/>
  <c r="K25" i="6"/>
  <c r="L25" i="6" s="1"/>
  <c r="M24" i="6"/>
  <c r="K24" i="6"/>
  <c r="L24" i="6" s="1"/>
  <c r="M23" i="6"/>
  <c r="K23" i="6"/>
  <c r="L23" i="6" s="1"/>
  <c r="M22" i="6"/>
  <c r="K22" i="6"/>
  <c r="L22" i="6" s="1"/>
  <c r="M21" i="6"/>
  <c r="K21" i="6"/>
  <c r="L21" i="6" s="1"/>
  <c r="M20" i="6"/>
  <c r="K20" i="6"/>
  <c r="L20" i="6" s="1"/>
  <c r="M19" i="6"/>
  <c r="K19" i="6"/>
  <c r="L19" i="6" s="1"/>
  <c r="M18" i="6"/>
  <c r="K18" i="6"/>
  <c r="L18" i="6" s="1"/>
  <c r="M17" i="6"/>
  <c r="K17" i="6"/>
  <c r="L17" i="6" s="1"/>
  <c r="M16" i="6"/>
  <c r="K16" i="6"/>
  <c r="L16" i="6" s="1"/>
  <c r="M15" i="6"/>
  <c r="K15" i="6"/>
  <c r="L15" i="6" s="1"/>
  <c r="M14" i="6"/>
  <c r="K14" i="6"/>
  <c r="L14" i="6" s="1"/>
  <c r="M13" i="6"/>
  <c r="K13" i="6"/>
  <c r="L13" i="6" s="1"/>
  <c r="M12" i="6"/>
  <c r="K12" i="6"/>
  <c r="L12" i="6" s="1"/>
  <c r="M11" i="6"/>
  <c r="K11" i="6"/>
  <c r="L11" i="6" s="1"/>
  <c r="M10" i="6"/>
  <c r="K10" i="6"/>
  <c r="L10" i="6" s="1"/>
  <c r="M9" i="6"/>
  <c r="K9" i="6"/>
  <c r="L9" i="6" s="1"/>
  <c r="M8" i="6"/>
  <c r="K8" i="6"/>
  <c r="L8" i="6" s="1"/>
  <c r="M7" i="6"/>
  <c r="K7" i="6"/>
  <c r="L7" i="6" s="1"/>
  <c r="M6" i="6"/>
  <c r="K6" i="6"/>
  <c r="L6" i="6" s="1"/>
  <c r="M5" i="6"/>
  <c r="K5" i="6"/>
  <c r="L5" i="6" s="1"/>
  <c r="M4" i="6"/>
  <c r="K4" i="6"/>
  <c r="L4" i="6" s="1"/>
  <c r="U1303" i="5"/>
  <c r="S1303" i="5"/>
  <c r="T1303" i="5" s="1"/>
  <c r="U1302" i="5"/>
  <c r="S1302" i="5"/>
  <c r="T1302" i="5" s="1"/>
  <c r="U1301" i="5"/>
  <c r="S1301" i="5"/>
  <c r="T1301" i="5" s="1"/>
  <c r="U1300" i="5"/>
  <c r="S1300" i="5"/>
  <c r="T1300" i="5" s="1"/>
  <c r="U1299" i="5"/>
  <c r="S1299" i="5"/>
  <c r="T1299" i="5" s="1"/>
  <c r="U1298" i="5"/>
  <c r="S1298" i="5"/>
  <c r="T1298" i="5" s="1"/>
  <c r="U1297" i="5"/>
  <c r="S1297" i="5"/>
  <c r="T1297" i="5" s="1"/>
  <c r="U1296" i="5"/>
  <c r="S1296" i="5"/>
  <c r="T1296" i="5" s="1"/>
  <c r="U1295" i="5"/>
  <c r="S1295" i="5"/>
  <c r="T1295" i="5" s="1"/>
  <c r="U1294" i="5"/>
  <c r="S1294" i="5"/>
  <c r="T1294" i="5" s="1"/>
  <c r="U1293" i="5"/>
  <c r="S1293" i="5"/>
  <c r="T1293" i="5" s="1"/>
  <c r="U1292" i="5"/>
  <c r="S1292" i="5"/>
  <c r="T1292" i="5" s="1"/>
  <c r="U1291" i="5"/>
  <c r="S1291" i="5"/>
  <c r="T1291" i="5" s="1"/>
  <c r="U1290" i="5"/>
  <c r="S1290" i="5"/>
  <c r="T1290" i="5" s="1"/>
  <c r="U1289" i="5"/>
  <c r="S1289" i="5"/>
  <c r="T1289" i="5" s="1"/>
  <c r="U1288" i="5"/>
  <c r="S1288" i="5"/>
  <c r="T1288" i="5" s="1"/>
  <c r="U1287" i="5"/>
  <c r="S1287" i="5"/>
  <c r="T1287" i="5" s="1"/>
  <c r="U1286" i="5"/>
  <c r="S1286" i="5"/>
  <c r="T1286" i="5" s="1"/>
  <c r="U1285" i="5"/>
  <c r="S1285" i="5"/>
  <c r="T1285" i="5" s="1"/>
  <c r="U1284" i="5"/>
  <c r="S1284" i="5"/>
  <c r="T1284" i="5" s="1"/>
  <c r="U1283" i="5"/>
  <c r="S1283" i="5"/>
  <c r="T1283" i="5" s="1"/>
  <c r="U1282" i="5"/>
  <c r="S1282" i="5"/>
  <c r="T1282" i="5" s="1"/>
  <c r="U1281" i="5"/>
  <c r="S1281" i="5"/>
  <c r="T1281" i="5" s="1"/>
  <c r="U1280" i="5"/>
  <c r="S1280" i="5"/>
  <c r="T1280" i="5" s="1"/>
  <c r="U1279" i="5"/>
  <c r="S1279" i="5"/>
  <c r="T1279" i="5" s="1"/>
  <c r="U1278" i="5"/>
  <c r="S1278" i="5"/>
  <c r="T1278" i="5" s="1"/>
  <c r="U1277" i="5"/>
  <c r="S1277" i="5"/>
  <c r="T1277" i="5" s="1"/>
  <c r="U1276" i="5"/>
  <c r="S1276" i="5"/>
  <c r="T1276" i="5" s="1"/>
  <c r="U1275" i="5"/>
  <c r="S1275" i="5"/>
  <c r="T1275" i="5" s="1"/>
  <c r="U1274" i="5"/>
  <c r="S1274" i="5"/>
  <c r="T1274" i="5" s="1"/>
  <c r="U1273" i="5"/>
  <c r="S1273" i="5"/>
  <c r="T1273" i="5" s="1"/>
  <c r="U1272" i="5"/>
  <c r="S1272" i="5"/>
  <c r="T1272" i="5" s="1"/>
  <c r="U1271" i="5"/>
  <c r="S1271" i="5"/>
  <c r="T1271" i="5" s="1"/>
  <c r="U1270" i="5"/>
  <c r="S1270" i="5"/>
  <c r="T1270" i="5" s="1"/>
  <c r="U1269" i="5"/>
  <c r="S1269" i="5"/>
  <c r="T1269" i="5" s="1"/>
  <c r="U1268" i="5"/>
  <c r="S1268" i="5"/>
  <c r="T1268" i="5" s="1"/>
  <c r="U1267" i="5"/>
  <c r="S1267" i="5"/>
  <c r="T1267" i="5" s="1"/>
  <c r="U1266" i="5"/>
  <c r="S1266" i="5"/>
  <c r="T1266" i="5" s="1"/>
  <c r="U1265" i="5"/>
  <c r="S1265" i="5"/>
  <c r="T1265" i="5" s="1"/>
  <c r="U1264" i="5"/>
  <c r="S1264" i="5"/>
  <c r="T1264" i="5" s="1"/>
  <c r="U1263" i="5"/>
  <c r="S1263" i="5"/>
  <c r="T1263" i="5" s="1"/>
  <c r="U1262" i="5"/>
  <c r="S1262" i="5"/>
  <c r="T1262" i="5" s="1"/>
  <c r="U1261" i="5"/>
  <c r="S1261" i="5"/>
  <c r="T1261" i="5" s="1"/>
  <c r="U1260" i="5"/>
  <c r="S1260" i="5"/>
  <c r="T1260" i="5" s="1"/>
  <c r="U1259" i="5"/>
  <c r="S1259" i="5"/>
  <c r="T1259" i="5" s="1"/>
  <c r="U1258" i="5"/>
  <c r="S1258" i="5"/>
  <c r="T1258" i="5" s="1"/>
  <c r="U1257" i="5"/>
  <c r="S1257" i="5"/>
  <c r="T1257" i="5" s="1"/>
  <c r="U1256" i="5"/>
  <c r="S1256" i="5"/>
  <c r="T1256" i="5" s="1"/>
  <c r="U1255" i="5"/>
  <c r="S1255" i="5"/>
  <c r="T1255" i="5" s="1"/>
  <c r="U1254" i="5"/>
  <c r="S1254" i="5"/>
  <c r="T1254" i="5" s="1"/>
  <c r="U1253" i="5"/>
  <c r="S1253" i="5"/>
  <c r="T1253" i="5" s="1"/>
  <c r="U1252" i="5"/>
  <c r="S1252" i="5"/>
  <c r="T1252" i="5" s="1"/>
  <c r="U1251" i="5"/>
  <c r="S1251" i="5"/>
  <c r="T1251" i="5" s="1"/>
  <c r="U1250" i="5"/>
  <c r="S1250" i="5"/>
  <c r="T1250" i="5" s="1"/>
  <c r="U1249" i="5"/>
  <c r="S1249" i="5"/>
  <c r="T1249" i="5" s="1"/>
  <c r="U1248" i="5"/>
  <c r="S1248" i="5"/>
  <c r="T1248" i="5" s="1"/>
  <c r="U1247" i="5"/>
  <c r="S1247" i="5"/>
  <c r="T1247" i="5" s="1"/>
  <c r="U1246" i="5"/>
  <c r="S1246" i="5"/>
  <c r="T1246" i="5" s="1"/>
  <c r="U1245" i="5"/>
  <c r="S1245" i="5"/>
  <c r="T1245" i="5" s="1"/>
  <c r="U1244" i="5"/>
  <c r="S1244" i="5"/>
  <c r="T1244" i="5" s="1"/>
  <c r="U1243" i="5"/>
  <c r="S1243" i="5"/>
  <c r="T1243" i="5" s="1"/>
  <c r="U1242" i="5"/>
  <c r="S1242" i="5"/>
  <c r="T1242" i="5" s="1"/>
  <c r="U1241" i="5"/>
  <c r="S1241" i="5"/>
  <c r="T1241" i="5" s="1"/>
  <c r="U1240" i="5"/>
  <c r="S1240" i="5"/>
  <c r="T1240" i="5" s="1"/>
  <c r="U1239" i="5"/>
  <c r="S1239" i="5"/>
  <c r="T1239" i="5" s="1"/>
  <c r="U1238" i="5"/>
  <c r="S1238" i="5"/>
  <c r="T1238" i="5" s="1"/>
  <c r="U1237" i="5"/>
  <c r="S1237" i="5"/>
  <c r="T1237" i="5" s="1"/>
  <c r="U1236" i="5"/>
  <c r="S1236" i="5"/>
  <c r="T1236" i="5" s="1"/>
  <c r="U1235" i="5"/>
  <c r="S1235" i="5"/>
  <c r="T1235" i="5" s="1"/>
  <c r="U1234" i="5"/>
  <c r="S1234" i="5"/>
  <c r="T1234" i="5" s="1"/>
  <c r="U1233" i="5"/>
  <c r="S1233" i="5"/>
  <c r="T1233" i="5" s="1"/>
  <c r="U1232" i="5"/>
  <c r="S1232" i="5"/>
  <c r="T1232" i="5" s="1"/>
  <c r="U1231" i="5"/>
  <c r="S1231" i="5"/>
  <c r="T1231" i="5" s="1"/>
  <c r="U1230" i="5"/>
  <c r="S1230" i="5"/>
  <c r="T1230" i="5" s="1"/>
  <c r="U1229" i="5"/>
  <c r="S1229" i="5"/>
  <c r="T1229" i="5" s="1"/>
  <c r="U1228" i="5"/>
  <c r="S1228" i="5"/>
  <c r="T1228" i="5" s="1"/>
  <c r="U1227" i="5"/>
  <c r="S1227" i="5"/>
  <c r="T1227" i="5" s="1"/>
  <c r="U1226" i="5"/>
  <c r="S1226" i="5"/>
  <c r="T1226" i="5" s="1"/>
  <c r="U1225" i="5"/>
  <c r="S1225" i="5"/>
  <c r="T1225" i="5" s="1"/>
  <c r="U1224" i="5"/>
  <c r="S1224" i="5"/>
  <c r="T1224" i="5" s="1"/>
  <c r="U1223" i="5"/>
  <c r="S1223" i="5"/>
  <c r="T1223" i="5" s="1"/>
  <c r="U1222" i="5"/>
  <c r="S1222" i="5"/>
  <c r="T1222" i="5" s="1"/>
  <c r="U1221" i="5"/>
  <c r="S1221" i="5"/>
  <c r="T1221" i="5" s="1"/>
  <c r="U1220" i="5"/>
  <c r="S1220" i="5"/>
  <c r="T1220" i="5" s="1"/>
  <c r="U1219" i="5"/>
  <c r="S1219" i="5"/>
  <c r="T1219" i="5" s="1"/>
  <c r="U1218" i="5"/>
  <c r="S1218" i="5"/>
  <c r="T1218" i="5" s="1"/>
  <c r="U1217" i="5"/>
  <c r="S1217" i="5"/>
  <c r="T1217" i="5" s="1"/>
  <c r="U1216" i="5"/>
  <c r="S1216" i="5"/>
  <c r="T1216" i="5" s="1"/>
  <c r="U1215" i="5"/>
  <c r="S1215" i="5"/>
  <c r="T1215" i="5" s="1"/>
  <c r="U1214" i="5"/>
  <c r="S1214" i="5"/>
  <c r="T1214" i="5" s="1"/>
  <c r="U1213" i="5"/>
  <c r="S1213" i="5"/>
  <c r="T1213" i="5" s="1"/>
  <c r="U1212" i="5"/>
  <c r="S1212" i="5"/>
  <c r="T1212" i="5" s="1"/>
  <c r="U1211" i="5"/>
  <c r="S1211" i="5"/>
  <c r="T1211" i="5" s="1"/>
  <c r="U1210" i="5"/>
  <c r="S1210" i="5"/>
  <c r="T1210" i="5" s="1"/>
  <c r="U1209" i="5"/>
  <c r="S1209" i="5"/>
  <c r="T1209" i="5" s="1"/>
  <c r="U1208" i="5"/>
  <c r="S1208" i="5"/>
  <c r="T1208" i="5" s="1"/>
  <c r="U1207" i="5"/>
  <c r="S1207" i="5"/>
  <c r="T1207" i="5" s="1"/>
  <c r="U1206" i="5"/>
  <c r="S1206" i="5"/>
  <c r="T1206" i="5" s="1"/>
  <c r="U1205" i="5"/>
  <c r="S1205" i="5"/>
  <c r="T1205" i="5" s="1"/>
  <c r="U1204" i="5"/>
  <c r="S1204" i="5"/>
  <c r="T1204" i="5" s="1"/>
  <c r="U1203" i="5"/>
  <c r="S1203" i="5"/>
  <c r="T1203" i="5" s="1"/>
  <c r="U1202" i="5"/>
  <c r="S1202" i="5"/>
  <c r="T1202" i="5" s="1"/>
  <c r="U1201" i="5"/>
  <c r="S1201" i="5"/>
  <c r="T1201" i="5" s="1"/>
  <c r="U1200" i="5"/>
  <c r="S1200" i="5"/>
  <c r="T1200" i="5" s="1"/>
  <c r="U1199" i="5"/>
  <c r="S1199" i="5"/>
  <c r="T1199" i="5" s="1"/>
  <c r="U1198" i="5"/>
  <c r="S1198" i="5"/>
  <c r="T1198" i="5" s="1"/>
  <c r="U1197" i="5"/>
  <c r="S1197" i="5"/>
  <c r="T1197" i="5" s="1"/>
  <c r="U1196" i="5"/>
  <c r="S1196" i="5"/>
  <c r="T1196" i="5" s="1"/>
  <c r="U1195" i="5"/>
  <c r="S1195" i="5"/>
  <c r="T1195" i="5" s="1"/>
  <c r="U1194" i="5"/>
  <c r="S1194" i="5"/>
  <c r="T1194" i="5" s="1"/>
  <c r="U1193" i="5"/>
  <c r="S1193" i="5"/>
  <c r="T1193" i="5" s="1"/>
  <c r="U1192" i="5"/>
  <c r="S1192" i="5"/>
  <c r="T1192" i="5" s="1"/>
  <c r="U1191" i="5"/>
  <c r="S1191" i="5"/>
  <c r="T1191" i="5" s="1"/>
  <c r="U1190" i="5"/>
  <c r="S1190" i="5"/>
  <c r="T1190" i="5" s="1"/>
  <c r="U1189" i="5"/>
  <c r="S1189" i="5"/>
  <c r="T1189" i="5" s="1"/>
  <c r="U1188" i="5"/>
  <c r="S1188" i="5"/>
  <c r="T1188" i="5" s="1"/>
  <c r="U1187" i="5"/>
  <c r="S1187" i="5"/>
  <c r="T1187" i="5" s="1"/>
  <c r="U1186" i="5"/>
  <c r="S1186" i="5"/>
  <c r="T1186" i="5" s="1"/>
  <c r="U1185" i="5"/>
  <c r="S1185" i="5"/>
  <c r="T1185" i="5" s="1"/>
  <c r="U1184" i="5"/>
  <c r="S1184" i="5"/>
  <c r="T1184" i="5" s="1"/>
  <c r="U1183" i="5"/>
  <c r="S1183" i="5"/>
  <c r="T1183" i="5" s="1"/>
  <c r="U1182" i="5"/>
  <c r="S1182" i="5"/>
  <c r="T1182" i="5" s="1"/>
  <c r="U1181" i="5"/>
  <c r="S1181" i="5"/>
  <c r="T1181" i="5" s="1"/>
  <c r="U1180" i="5"/>
  <c r="S1180" i="5"/>
  <c r="T1180" i="5" s="1"/>
  <c r="U1179" i="5"/>
  <c r="S1179" i="5"/>
  <c r="T1179" i="5" s="1"/>
  <c r="U1178" i="5"/>
  <c r="S1178" i="5"/>
  <c r="T1178" i="5" s="1"/>
  <c r="U1177" i="5"/>
  <c r="S1177" i="5"/>
  <c r="T1177" i="5" s="1"/>
  <c r="U1176" i="5"/>
  <c r="S1176" i="5"/>
  <c r="T1176" i="5" s="1"/>
  <c r="U1175" i="5"/>
  <c r="S1175" i="5"/>
  <c r="T1175" i="5" s="1"/>
  <c r="U1174" i="5"/>
  <c r="S1174" i="5"/>
  <c r="T1174" i="5" s="1"/>
  <c r="U1173" i="5"/>
  <c r="S1173" i="5"/>
  <c r="T1173" i="5" s="1"/>
  <c r="U1172" i="5"/>
  <c r="S1172" i="5"/>
  <c r="T1172" i="5" s="1"/>
  <c r="U1171" i="5"/>
  <c r="S1171" i="5"/>
  <c r="T1171" i="5" s="1"/>
  <c r="U1170" i="5"/>
  <c r="S1170" i="5"/>
  <c r="T1170" i="5" s="1"/>
  <c r="U1169" i="5"/>
  <c r="S1169" i="5"/>
  <c r="T1169" i="5" s="1"/>
  <c r="U1168" i="5"/>
  <c r="S1168" i="5"/>
  <c r="T1168" i="5" s="1"/>
  <c r="U1167" i="5"/>
  <c r="S1167" i="5"/>
  <c r="T1167" i="5" s="1"/>
  <c r="U1166" i="5"/>
  <c r="S1166" i="5"/>
  <c r="T1166" i="5" s="1"/>
  <c r="U1165" i="5"/>
  <c r="S1165" i="5"/>
  <c r="T1165" i="5" s="1"/>
  <c r="U1164" i="5"/>
  <c r="S1164" i="5"/>
  <c r="T1164" i="5" s="1"/>
  <c r="U1163" i="5"/>
  <c r="S1163" i="5"/>
  <c r="T1163" i="5" s="1"/>
  <c r="U1162" i="5"/>
  <c r="S1162" i="5"/>
  <c r="T1162" i="5" s="1"/>
  <c r="U1161" i="5"/>
  <c r="S1161" i="5"/>
  <c r="T1161" i="5" s="1"/>
  <c r="U1160" i="5"/>
  <c r="S1160" i="5"/>
  <c r="T1160" i="5" s="1"/>
  <c r="U1159" i="5"/>
  <c r="S1159" i="5"/>
  <c r="T1159" i="5" s="1"/>
  <c r="U1158" i="5"/>
  <c r="S1158" i="5"/>
  <c r="T1158" i="5" s="1"/>
  <c r="U1157" i="5"/>
  <c r="S1157" i="5"/>
  <c r="T1157" i="5" s="1"/>
  <c r="U1156" i="5"/>
  <c r="S1156" i="5"/>
  <c r="T1156" i="5" s="1"/>
  <c r="U1155" i="5"/>
  <c r="S1155" i="5"/>
  <c r="T1155" i="5" s="1"/>
  <c r="U1154" i="5"/>
  <c r="S1154" i="5"/>
  <c r="T1154" i="5" s="1"/>
  <c r="U1153" i="5"/>
  <c r="S1153" i="5"/>
  <c r="T1153" i="5" s="1"/>
  <c r="U1152" i="5"/>
  <c r="S1152" i="5"/>
  <c r="T1152" i="5" s="1"/>
  <c r="U1151" i="5"/>
  <c r="S1151" i="5"/>
  <c r="T1151" i="5" s="1"/>
  <c r="U1150" i="5"/>
  <c r="S1150" i="5"/>
  <c r="T1150" i="5" s="1"/>
  <c r="U1149" i="5"/>
  <c r="S1149" i="5"/>
  <c r="T1149" i="5" s="1"/>
  <c r="U1148" i="5"/>
  <c r="S1148" i="5"/>
  <c r="T1148" i="5" s="1"/>
  <c r="U1147" i="5"/>
  <c r="S1147" i="5"/>
  <c r="T1147" i="5" s="1"/>
  <c r="U1146" i="5"/>
  <c r="S1146" i="5"/>
  <c r="T1146" i="5" s="1"/>
  <c r="U1145" i="5"/>
  <c r="S1145" i="5"/>
  <c r="T1145" i="5" s="1"/>
  <c r="U1144" i="5"/>
  <c r="S1144" i="5"/>
  <c r="T1144" i="5" s="1"/>
  <c r="U1143" i="5"/>
  <c r="S1143" i="5"/>
  <c r="T1143" i="5" s="1"/>
  <c r="U1142" i="5"/>
  <c r="S1142" i="5"/>
  <c r="T1142" i="5" s="1"/>
  <c r="U1141" i="5"/>
  <c r="S1141" i="5"/>
  <c r="T1141" i="5" s="1"/>
  <c r="U1140" i="5"/>
  <c r="S1140" i="5"/>
  <c r="T1140" i="5" s="1"/>
  <c r="U1139" i="5"/>
  <c r="S1139" i="5"/>
  <c r="T1139" i="5" s="1"/>
  <c r="U1138" i="5"/>
  <c r="S1138" i="5"/>
  <c r="T1138" i="5" s="1"/>
  <c r="U1137" i="5"/>
  <c r="S1137" i="5"/>
  <c r="T1137" i="5" s="1"/>
  <c r="U1136" i="5"/>
  <c r="S1136" i="5"/>
  <c r="T1136" i="5" s="1"/>
  <c r="U1135" i="5"/>
  <c r="S1135" i="5"/>
  <c r="T1135" i="5" s="1"/>
  <c r="U1134" i="5"/>
  <c r="S1134" i="5"/>
  <c r="T1134" i="5" s="1"/>
  <c r="U1133" i="5"/>
  <c r="S1133" i="5"/>
  <c r="T1133" i="5" s="1"/>
  <c r="U1132" i="5"/>
  <c r="S1132" i="5"/>
  <c r="T1132" i="5" s="1"/>
  <c r="U1131" i="5"/>
  <c r="S1131" i="5"/>
  <c r="T1131" i="5" s="1"/>
  <c r="U1130" i="5"/>
  <c r="S1130" i="5"/>
  <c r="T1130" i="5" s="1"/>
  <c r="U1129" i="5"/>
  <c r="S1129" i="5"/>
  <c r="T1129" i="5" s="1"/>
  <c r="U1128" i="5"/>
  <c r="S1128" i="5"/>
  <c r="T1128" i="5" s="1"/>
  <c r="U1127" i="5"/>
  <c r="S1127" i="5"/>
  <c r="T1127" i="5" s="1"/>
  <c r="U1126" i="5"/>
  <c r="S1126" i="5"/>
  <c r="T1126" i="5" s="1"/>
  <c r="U1125" i="5"/>
  <c r="S1125" i="5"/>
  <c r="T1125" i="5" s="1"/>
  <c r="U1124" i="5"/>
  <c r="S1124" i="5"/>
  <c r="T1124" i="5" s="1"/>
  <c r="U1123" i="5"/>
  <c r="S1123" i="5"/>
  <c r="T1123" i="5" s="1"/>
  <c r="U1122" i="5"/>
  <c r="S1122" i="5"/>
  <c r="T1122" i="5" s="1"/>
  <c r="U1121" i="5"/>
  <c r="S1121" i="5"/>
  <c r="T1121" i="5" s="1"/>
  <c r="U1120" i="5"/>
  <c r="S1120" i="5"/>
  <c r="T1120" i="5" s="1"/>
  <c r="U1119" i="5"/>
  <c r="S1119" i="5"/>
  <c r="T1119" i="5" s="1"/>
  <c r="U1118" i="5"/>
  <c r="S1118" i="5"/>
  <c r="T1118" i="5" s="1"/>
  <c r="U1117" i="5"/>
  <c r="S1117" i="5"/>
  <c r="T1117" i="5" s="1"/>
  <c r="U1116" i="5"/>
  <c r="S1116" i="5"/>
  <c r="T1116" i="5" s="1"/>
  <c r="U1115" i="5"/>
  <c r="S1115" i="5"/>
  <c r="T1115" i="5" s="1"/>
  <c r="U1114" i="5"/>
  <c r="S1114" i="5"/>
  <c r="T1114" i="5" s="1"/>
  <c r="U1113" i="5"/>
  <c r="S1113" i="5"/>
  <c r="T1113" i="5" s="1"/>
  <c r="U1112" i="5"/>
  <c r="S1112" i="5"/>
  <c r="T1112" i="5" s="1"/>
  <c r="U1111" i="5"/>
  <c r="S1111" i="5"/>
  <c r="T1111" i="5" s="1"/>
  <c r="U1110" i="5"/>
  <c r="S1110" i="5"/>
  <c r="T1110" i="5" s="1"/>
  <c r="U1109" i="5"/>
  <c r="S1109" i="5"/>
  <c r="T1109" i="5" s="1"/>
  <c r="U1108" i="5"/>
  <c r="S1108" i="5"/>
  <c r="T1108" i="5" s="1"/>
  <c r="U1107" i="5"/>
  <c r="S1107" i="5"/>
  <c r="T1107" i="5" s="1"/>
  <c r="U1106" i="5"/>
  <c r="S1106" i="5"/>
  <c r="T1106" i="5" s="1"/>
  <c r="U1105" i="5"/>
  <c r="S1105" i="5"/>
  <c r="T1105" i="5" s="1"/>
  <c r="U1104" i="5"/>
  <c r="S1104" i="5"/>
  <c r="T1104" i="5" s="1"/>
  <c r="U1103" i="5"/>
  <c r="S1103" i="5"/>
  <c r="T1103" i="5" s="1"/>
  <c r="U1102" i="5"/>
  <c r="S1102" i="5"/>
  <c r="T1102" i="5" s="1"/>
  <c r="U1101" i="5"/>
  <c r="S1101" i="5"/>
  <c r="T1101" i="5" s="1"/>
  <c r="U1100" i="5"/>
  <c r="S1100" i="5"/>
  <c r="T1100" i="5" s="1"/>
  <c r="U1099" i="5"/>
  <c r="S1099" i="5"/>
  <c r="T1099" i="5" s="1"/>
  <c r="U1098" i="5"/>
  <c r="S1098" i="5"/>
  <c r="T1098" i="5" s="1"/>
  <c r="U1097" i="5"/>
  <c r="S1097" i="5"/>
  <c r="T1097" i="5" s="1"/>
  <c r="U1096" i="5"/>
  <c r="S1096" i="5"/>
  <c r="T1096" i="5" s="1"/>
  <c r="U1095" i="5"/>
  <c r="S1095" i="5"/>
  <c r="T1095" i="5" s="1"/>
  <c r="U1094" i="5"/>
  <c r="S1094" i="5"/>
  <c r="T1094" i="5" s="1"/>
  <c r="U1093" i="5"/>
  <c r="S1093" i="5"/>
  <c r="T1093" i="5" s="1"/>
  <c r="U1092" i="5"/>
  <c r="S1092" i="5"/>
  <c r="T1092" i="5" s="1"/>
  <c r="U1091" i="5"/>
  <c r="S1091" i="5"/>
  <c r="T1091" i="5" s="1"/>
  <c r="U1090" i="5"/>
  <c r="S1090" i="5"/>
  <c r="T1090" i="5" s="1"/>
  <c r="U1089" i="5"/>
  <c r="S1089" i="5"/>
  <c r="T1089" i="5" s="1"/>
  <c r="U1088" i="5"/>
  <c r="S1088" i="5"/>
  <c r="T1088" i="5" s="1"/>
  <c r="U1087" i="5"/>
  <c r="S1087" i="5"/>
  <c r="T1087" i="5" s="1"/>
  <c r="U1086" i="5"/>
  <c r="S1086" i="5"/>
  <c r="T1086" i="5" s="1"/>
  <c r="U1085" i="5"/>
  <c r="S1085" i="5"/>
  <c r="T1085" i="5" s="1"/>
  <c r="U1084" i="5"/>
  <c r="S1084" i="5"/>
  <c r="T1084" i="5" s="1"/>
  <c r="U1083" i="5"/>
  <c r="S1083" i="5"/>
  <c r="T1083" i="5" s="1"/>
  <c r="U1082" i="5"/>
  <c r="S1082" i="5"/>
  <c r="T1082" i="5" s="1"/>
  <c r="U1081" i="5"/>
  <c r="S1081" i="5"/>
  <c r="T1081" i="5" s="1"/>
  <c r="U1080" i="5"/>
  <c r="S1080" i="5"/>
  <c r="T1080" i="5" s="1"/>
  <c r="U1079" i="5"/>
  <c r="S1079" i="5"/>
  <c r="T1079" i="5" s="1"/>
  <c r="U1078" i="5"/>
  <c r="S1078" i="5"/>
  <c r="T1078" i="5" s="1"/>
  <c r="U1077" i="5"/>
  <c r="S1077" i="5"/>
  <c r="T1077" i="5" s="1"/>
  <c r="U1076" i="5"/>
  <c r="S1076" i="5"/>
  <c r="T1076" i="5" s="1"/>
  <c r="U1075" i="5"/>
  <c r="S1075" i="5"/>
  <c r="T1075" i="5" s="1"/>
  <c r="U1074" i="5"/>
  <c r="S1074" i="5"/>
  <c r="T1074" i="5" s="1"/>
  <c r="U1073" i="5"/>
  <c r="S1073" i="5"/>
  <c r="T1073" i="5" s="1"/>
  <c r="U1072" i="5"/>
  <c r="S1072" i="5"/>
  <c r="T1072" i="5" s="1"/>
  <c r="U1071" i="5"/>
  <c r="S1071" i="5"/>
  <c r="T1071" i="5" s="1"/>
  <c r="U1070" i="5"/>
  <c r="S1070" i="5"/>
  <c r="T1070" i="5" s="1"/>
  <c r="U1069" i="5"/>
  <c r="S1069" i="5"/>
  <c r="T1069" i="5" s="1"/>
  <c r="U1068" i="5"/>
  <c r="S1068" i="5"/>
  <c r="T1068" i="5" s="1"/>
  <c r="U1067" i="5"/>
  <c r="S1067" i="5"/>
  <c r="T1067" i="5" s="1"/>
  <c r="U1066" i="5"/>
  <c r="S1066" i="5"/>
  <c r="T1066" i="5" s="1"/>
  <c r="U1065" i="5"/>
  <c r="S1065" i="5"/>
  <c r="T1065" i="5" s="1"/>
  <c r="U1064" i="5"/>
  <c r="S1064" i="5"/>
  <c r="T1064" i="5" s="1"/>
  <c r="U1063" i="5"/>
  <c r="S1063" i="5"/>
  <c r="T1063" i="5" s="1"/>
  <c r="U1062" i="5"/>
  <c r="S1062" i="5"/>
  <c r="T1062" i="5" s="1"/>
  <c r="U1061" i="5"/>
  <c r="S1061" i="5"/>
  <c r="T1061" i="5" s="1"/>
  <c r="U1060" i="5"/>
  <c r="S1060" i="5"/>
  <c r="T1060" i="5" s="1"/>
  <c r="U1059" i="5"/>
  <c r="S1059" i="5"/>
  <c r="T1059" i="5" s="1"/>
  <c r="U1058" i="5"/>
  <c r="S1058" i="5"/>
  <c r="T1058" i="5" s="1"/>
  <c r="U1057" i="5"/>
  <c r="S1057" i="5"/>
  <c r="T1057" i="5" s="1"/>
  <c r="U1056" i="5"/>
  <c r="S1056" i="5"/>
  <c r="T1056" i="5" s="1"/>
  <c r="U1055" i="5"/>
  <c r="S1055" i="5"/>
  <c r="T1055" i="5" s="1"/>
  <c r="U1054" i="5"/>
  <c r="S1054" i="5"/>
  <c r="T1054" i="5" s="1"/>
  <c r="U1053" i="5"/>
  <c r="S1053" i="5"/>
  <c r="T1053" i="5" s="1"/>
  <c r="U1052" i="5"/>
  <c r="S1052" i="5"/>
  <c r="T1052" i="5" s="1"/>
  <c r="U1051" i="5"/>
  <c r="S1051" i="5"/>
  <c r="T1051" i="5" s="1"/>
  <c r="U1050" i="5"/>
  <c r="S1050" i="5"/>
  <c r="T1050" i="5" s="1"/>
  <c r="U1049" i="5"/>
  <c r="S1049" i="5"/>
  <c r="T1049" i="5" s="1"/>
  <c r="U1048" i="5"/>
  <c r="S1048" i="5"/>
  <c r="T1048" i="5" s="1"/>
  <c r="U1047" i="5"/>
  <c r="S1047" i="5"/>
  <c r="T1047" i="5" s="1"/>
  <c r="U1046" i="5"/>
  <c r="S1046" i="5"/>
  <c r="T1046" i="5" s="1"/>
  <c r="U1045" i="5"/>
  <c r="S1045" i="5"/>
  <c r="T1045" i="5" s="1"/>
  <c r="U1044" i="5"/>
  <c r="S1044" i="5"/>
  <c r="T1044" i="5" s="1"/>
  <c r="U1043" i="5"/>
  <c r="S1043" i="5"/>
  <c r="T1043" i="5" s="1"/>
  <c r="U1042" i="5"/>
  <c r="S1042" i="5"/>
  <c r="T1042" i="5" s="1"/>
  <c r="U1041" i="5"/>
  <c r="S1041" i="5"/>
  <c r="T1041" i="5" s="1"/>
  <c r="U1040" i="5"/>
  <c r="S1040" i="5"/>
  <c r="T1040" i="5" s="1"/>
  <c r="U1039" i="5"/>
  <c r="S1039" i="5"/>
  <c r="T1039" i="5" s="1"/>
  <c r="U1038" i="5"/>
  <c r="S1038" i="5"/>
  <c r="T1038" i="5" s="1"/>
  <c r="U1037" i="5"/>
  <c r="S1037" i="5"/>
  <c r="T1037" i="5" s="1"/>
  <c r="U1036" i="5"/>
  <c r="S1036" i="5"/>
  <c r="T1036" i="5" s="1"/>
  <c r="U1035" i="5"/>
  <c r="S1035" i="5"/>
  <c r="T1035" i="5" s="1"/>
  <c r="U1034" i="5"/>
  <c r="S1034" i="5"/>
  <c r="T1034" i="5" s="1"/>
  <c r="U1033" i="5"/>
  <c r="S1033" i="5"/>
  <c r="T1033" i="5" s="1"/>
  <c r="U1032" i="5"/>
  <c r="S1032" i="5"/>
  <c r="T1032" i="5" s="1"/>
  <c r="U1031" i="5"/>
  <c r="S1031" i="5"/>
  <c r="T1031" i="5" s="1"/>
  <c r="U1030" i="5"/>
  <c r="S1030" i="5"/>
  <c r="T1030" i="5" s="1"/>
  <c r="U1029" i="5"/>
  <c r="S1029" i="5"/>
  <c r="T1029" i="5" s="1"/>
  <c r="U1028" i="5"/>
  <c r="S1028" i="5"/>
  <c r="T1028" i="5" s="1"/>
  <c r="U1027" i="5"/>
  <c r="S1027" i="5"/>
  <c r="T1027" i="5" s="1"/>
  <c r="U1026" i="5"/>
  <c r="S1026" i="5"/>
  <c r="T1026" i="5" s="1"/>
  <c r="U1025" i="5"/>
  <c r="S1025" i="5"/>
  <c r="T1025" i="5" s="1"/>
  <c r="U1024" i="5"/>
  <c r="S1024" i="5"/>
  <c r="T1024" i="5" s="1"/>
  <c r="U1023" i="5"/>
  <c r="S1023" i="5"/>
  <c r="T1023" i="5" s="1"/>
  <c r="U1022" i="5"/>
  <c r="S1022" i="5"/>
  <c r="T1022" i="5" s="1"/>
  <c r="U1021" i="5"/>
  <c r="S1021" i="5"/>
  <c r="T1021" i="5" s="1"/>
  <c r="U1020" i="5"/>
  <c r="S1020" i="5"/>
  <c r="T1020" i="5" s="1"/>
  <c r="U1019" i="5"/>
  <c r="S1019" i="5"/>
  <c r="T1019" i="5" s="1"/>
  <c r="U1018" i="5"/>
  <c r="S1018" i="5"/>
  <c r="T1018" i="5" s="1"/>
  <c r="U1017" i="5"/>
  <c r="S1017" i="5"/>
  <c r="T1017" i="5" s="1"/>
  <c r="U1016" i="5"/>
  <c r="S1016" i="5"/>
  <c r="T1016" i="5" s="1"/>
  <c r="U1015" i="5"/>
  <c r="S1015" i="5"/>
  <c r="T1015" i="5" s="1"/>
  <c r="U1014" i="5"/>
  <c r="S1014" i="5"/>
  <c r="T1014" i="5" s="1"/>
  <c r="U1013" i="5"/>
  <c r="S1013" i="5"/>
  <c r="T1013" i="5" s="1"/>
  <c r="U1012" i="5"/>
  <c r="S1012" i="5"/>
  <c r="T1012" i="5" s="1"/>
  <c r="U1011" i="5"/>
  <c r="S1011" i="5"/>
  <c r="T1011" i="5" s="1"/>
  <c r="U1010" i="5"/>
  <c r="S1010" i="5"/>
  <c r="T1010" i="5" s="1"/>
  <c r="U1009" i="5"/>
  <c r="S1009" i="5"/>
  <c r="T1009" i="5" s="1"/>
  <c r="U1008" i="5"/>
  <c r="S1008" i="5"/>
  <c r="T1008" i="5" s="1"/>
  <c r="U1007" i="5"/>
  <c r="S1007" i="5"/>
  <c r="T1007" i="5" s="1"/>
  <c r="U1006" i="5"/>
  <c r="S1006" i="5"/>
  <c r="T1006" i="5" s="1"/>
  <c r="U1005" i="5"/>
  <c r="S1005" i="5"/>
  <c r="T1005" i="5" s="1"/>
  <c r="U1004" i="5"/>
  <c r="S1004" i="5"/>
  <c r="T1004" i="5" s="1"/>
  <c r="U1003" i="5"/>
  <c r="S1003" i="5"/>
  <c r="T1003" i="5" s="1"/>
  <c r="U1002" i="5"/>
  <c r="S1002" i="5"/>
  <c r="T1002" i="5" s="1"/>
  <c r="U1001" i="5"/>
  <c r="S1001" i="5"/>
  <c r="T1001" i="5" s="1"/>
  <c r="U1000" i="5"/>
  <c r="S1000" i="5"/>
  <c r="T1000" i="5" s="1"/>
  <c r="U999" i="5"/>
  <c r="S999" i="5"/>
  <c r="T999" i="5" s="1"/>
  <c r="U998" i="5"/>
  <c r="S998" i="5"/>
  <c r="T998" i="5" s="1"/>
  <c r="U997" i="5"/>
  <c r="S997" i="5"/>
  <c r="T997" i="5" s="1"/>
  <c r="U996" i="5"/>
  <c r="S996" i="5"/>
  <c r="T996" i="5" s="1"/>
  <c r="U995" i="5"/>
  <c r="S995" i="5"/>
  <c r="T995" i="5" s="1"/>
  <c r="U994" i="5"/>
  <c r="S994" i="5"/>
  <c r="T994" i="5" s="1"/>
  <c r="U993" i="5"/>
  <c r="S993" i="5"/>
  <c r="T993" i="5" s="1"/>
  <c r="U992" i="5"/>
  <c r="S992" i="5"/>
  <c r="T992" i="5" s="1"/>
  <c r="U991" i="5"/>
  <c r="S991" i="5"/>
  <c r="T991" i="5" s="1"/>
  <c r="U990" i="5"/>
  <c r="S990" i="5"/>
  <c r="T990" i="5" s="1"/>
  <c r="U989" i="5"/>
  <c r="S989" i="5"/>
  <c r="T989" i="5" s="1"/>
  <c r="U988" i="5"/>
  <c r="S988" i="5"/>
  <c r="T988" i="5" s="1"/>
  <c r="U987" i="5"/>
  <c r="S987" i="5"/>
  <c r="T987" i="5" s="1"/>
  <c r="U986" i="5"/>
  <c r="S986" i="5"/>
  <c r="T986" i="5" s="1"/>
  <c r="U985" i="5"/>
  <c r="S985" i="5"/>
  <c r="T985" i="5" s="1"/>
  <c r="U984" i="5"/>
  <c r="S984" i="5"/>
  <c r="T984" i="5" s="1"/>
  <c r="U983" i="5"/>
  <c r="S983" i="5"/>
  <c r="T983" i="5" s="1"/>
  <c r="U982" i="5"/>
  <c r="S982" i="5"/>
  <c r="T982" i="5" s="1"/>
  <c r="U981" i="5"/>
  <c r="S981" i="5"/>
  <c r="T981" i="5" s="1"/>
  <c r="U980" i="5"/>
  <c r="S980" i="5"/>
  <c r="T980" i="5" s="1"/>
  <c r="U979" i="5"/>
  <c r="S979" i="5"/>
  <c r="T979" i="5" s="1"/>
  <c r="U978" i="5"/>
  <c r="S978" i="5"/>
  <c r="T978" i="5" s="1"/>
  <c r="U977" i="5"/>
  <c r="S977" i="5"/>
  <c r="T977" i="5" s="1"/>
  <c r="U976" i="5"/>
  <c r="S976" i="5"/>
  <c r="T976" i="5" s="1"/>
  <c r="U975" i="5"/>
  <c r="S975" i="5"/>
  <c r="T975" i="5" s="1"/>
  <c r="U974" i="5"/>
  <c r="S974" i="5"/>
  <c r="T974" i="5" s="1"/>
  <c r="U973" i="5"/>
  <c r="S973" i="5"/>
  <c r="T973" i="5" s="1"/>
  <c r="U972" i="5"/>
  <c r="S972" i="5"/>
  <c r="T972" i="5" s="1"/>
  <c r="U971" i="5"/>
  <c r="S971" i="5"/>
  <c r="T971" i="5" s="1"/>
  <c r="U970" i="5"/>
  <c r="S970" i="5"/>
  <c r="T970" i="5" s="1"/>
  <c r="U969" i="5"/>
  <c r="S969" i="5"/>
  <c r="T969" i="5" s="1"/>
  <c r="U968" i="5"/>
  <c r="S968" i="5"/>
  <c r="T968" i="5" s="1"/>
  <c r="U967" i="5"/>
  <c r="S967" i="5"/>
  <c r="T967" i="5" s="1"/>
  <c r="U966" i="5"/>
  <c r="S966" i="5"/>
  <c r="T966" i="5" s="1"/>
  <c r="U965" i="5"/>
  <c r="S965" i="5"/>
  <c r="T965" i="5" s="1"/>
  <c r="U964" i="5"/>
  <c r="S964" i="5"/>
  <c r="T964" i="5" s="1"/>
  <c r="U963" i="5"/>
  <c r="S963" i="5"/>
  <c r="T963" i="5" s="1"/>
  <c r="U962" i="5"/>
  <c r="S962" i="5"/>
  <c r="T962" i="5" s="1"/>
  <c r="U961" i="5"/>
  <c r="S961" i="5"/>
  <c r="T961" i="5" s="1"/>
  <c r="U960" i="5"/>
  <c r="S960" i="5"/>
  <c r="T960" i="5" s="1"/>
  <c r="U959" i="5"/>
  <c r="S959" i="5"/>
  <c r="T959" i="5" s="1"/>
  <c r="U958" i="5"/>
  <c r="S958" i="5"/>
  <c r="T958" i="5" s="1"/>
  <c r="U957" i="5"/>
  <c r="S957" i="5"/>
  <c r="T957" i="5" s="1"/>
  <c r="U956" i="5"/>
  <c r="S956" i="5"/>
  <c r="T956" i="5" s="1"/>
  <c r="U955" i="5"/>
  <c r="S955" i="5"/>
  <c r="T955" i="5" s="1"/>
  <c r="U954" i="5"/>
  <c r="S954" i="5"/>
  <c r="T954" i="5" s="1"/>
  <c r="U953" i="5"/>
  <c r="S953" i="5"/>
  <c r="T953" i="5" s="1"/>
  <c r="U952" i="5"/>
  <c r="S952" i="5"/>
  <c r="T952" i="5" s="1"/>
  <c r="U951" i="5"/>
  <c r="S951" i="5"/>
  <c r="T951" i="5" s="1"/>
  <c r="U950" i="5"/>
  <c r="S950" i="5"/>
  <c r="T950" i="5" s="1"/>
  <c r="U949" i="5"/>
  <c r="S949" i="5"/>
  <c r="T949" i="5" s="1"/>
  <c r="U948" i="5"/>
  <c r="S948" i="5"/>
  <c r="T948" i="5" s="1"/>
  <c r="U947" i="5"/>
  <c r="S947" i="5"/>
  <c r="T947" i="5" s="1"/>
  <c r="U946" i="5"/>
  <c r="S946" i="5"/>
  <c r="T946" i="5" s="1"/>
  <c r="U945" i="5"/>
  <c r="S945" i="5"/>
  <c r="T945" i="5" s="1"/>
  <c r="U944" i="5"/>
  <c r="S944" i="5"/>
  <c r="T944" i="5" s="1"/>
  <c r="U943" i="5"/>
  <c r="S943" i="5"/>
  <c r="T943" i="5" s="1"/>
  <c r="U942" i="5"/>
  <c r="S942" i="5"/>
  <c r="T942" i="5" s="1"/>
  <c r="U941" i="5"/>
  <c r="S941" i="5"/>
  <c r="T941" i="5" s="1"/>
  <c r="U940" i="5"/>
  <c r="S940" i="5"/>
  <c r="T940" i="5" s="1"/>
  <c r="U939" i="5"/>
  <c r="S939" i="5"/>
  <c r="T939" i="5" s="1"/>
  <c r="U938" i="5"/>
  <c r="S938" i="5"/>
  <c r="T938" i="5" s="1"/>
  <c r="U937" i="5"/>
  <c r="S937" i="5"/>
  <c r="T937" i="5" s="1"/>
  <c r="U936" i="5"/>
  <c r="S936" i="5"/>
  <c r="T936" i="5" s="1"/>
  <c r="U935" i="5"/>
  <c r="S935" i="5"/>
  <c r="T935" i="5" s="1"/>
  <c r="U934" i="5"/>
  <c r="S934" i="5"/>
  <c r="T934" i="5" s="1"/>
  <c r="U933" i="5"/>
  <c r="S933" i="5"/>
  <c r="T933" i="5" s="1"/>
  <c r="U932" i="5"/>
  <c r="S932" i="5"/>
  <c r="T932" i="5" s="1"/>
  <c r="U931" i="5"/>
  <c r="S931" i="5"/>
  <c r="T931" i="5" s="1"/>
  <c r="U930" i="5"/>
  <c r="S930" i="5"/>
  <c r="T930" i="5" s="1"/>
  <c r="U929" i="5"/>
  <c r="S929" i="5"/>
  <c r="T929" i="5" s="1"/>
  <c r="U928" i="5"/>
  <c r="S928" i="5"/>
  <c r="T928" i="5" s="1"/>
  <c r="U927" i="5"/>
  <c r="S927" i="5"/>
  <c r="T927" i="5" s="1"/>
  <c r="U926" i="5"/>
  <c r="S926" i="5"/>
  <c r="T926" i="5" s="1"/>
  <c r="U925" i="5"/>
  <c r="S925" i="5"/>
  <c r="T925" i="5" s="1"/>
  <c r="U924" i="5"/>
  <c r="S924" i="5"/>
  <c r="T924" i="5" s="1"/>
  <c r="U923" i="5"/>
  <c r="S923" i="5"/>
  <c r="T923" i="5" s="1"/>
  <c r="U922" i="5"/>
  <c r="S922" i="5"/>
  <c r="T922" i="5" s="1"/>
  <c r="U921" i="5"/>
  <c r="S921" i="5"/>
  <c r="T921" i="5" s="1"/>
  <c r="U920" i="5"/>
  <c r="S920" i="5"/>
  <c r="T920" i="5" s="1"/>
  <c r="U919" i="5"/>
  <c r="S919" i="5"/>
  <c r="T919" i="5" s="1"/>
  <c r="U918" i="5"/>
  <c r="S918" i="5"/>
  <c r="T918" i="5" s="1"/>
  <c r="U917" i="5"/>
  <c r="S917" i="5"/>
  <c r="T917" i="5" s="1"/>
  <c r="U916" i="5"/>
  <c r="S916" i="5"/>
  <c r="T916" i="5" s="1"/>
  <c r="U915" i="5"/>
  <c r="S915" i="5"/>
  <c r="T915" i="5" s="1"/>
  <c r="U914" i="5"/>
  <c r="S914" i="5"/>
  <c r="T914" i="5" s="1"/>
  <c r="U913" i="5"/>
  <c r="S913" i="5"/>
  <c r="T913" i="5" s="1"/>
  <c r="U912" i="5"/>
  <c r="S912" i="5"/>
  <c r="T912" i="5" s="1"/>
  <c r="U911" i="5"/>
  <c r="S911" i="5"/>
  <c r="T911" i="5" s="1"/>
  <c r="U910" i="5"/>
  <c r="S910" i="5"/>
  <c r="T910" i="5" s="1"/>
  <c r="U909" i="5"/>
  <c r="S909" i="5"/>
  <c r="T909" i="5" s="1"/>
  <c r="U908" i="5"/>
  <c r="S908" i="5"/>
  <c r="T908" i="5" s="1"/>
  <c r="U907" i="5"/>
  <c r="S907" i="5"/>
  <c r="T907" i="5" s="1"/>
  <c r="U906" i="5"/>
  <c r="S906" i="5"/>
  <c r="T906" i="5" s="1"/>
  <c r="U905" i="5"/>
  <c r="S905" i="5"/>
  <c r="T905" i="5" s="1"/>
  <c r="U904" i="5"/>
  <c r="S904" i="5"/>
  <c r="T904" i="5" s="1"/>
  <c r="U903" i="5"/>
  <c r="S903" i="5"/>
  <c r="T903" i="5" s="1"/>
  <c r="U902" i="5"/>
  <c r="S902" i="5"/>
  <c r="T902" i="5" s="1"/>
  <c r="U901" i="5"/>
  <c r="S901" i="5"/>
  <c r="T901" i="5" s="1"/>
  <c r="U900" i="5"/>
  <c r="S900" i="5"/>
  <c r="T900" i="5" s="1"/>
  <c r="U899" i="5"/>
  <c r="S899" i="5"/>
  <c r="T899" i="5" s="1"/>
  <c r="U898" i="5"/>
  <c r="S898" i="5"/>
  <c r="T898" i="5" s="1"/>
  <c r="U897" i="5"/>
  <c r="S897" i="5"/>
  <c r="T897" i="5" s="1"/>
  <c r="U896" i="5"/>
  <c r="S896" i="5"/>
  <c r="T896" i="5" s="1"/>
  <c r="U895" i="5"/>
  <c r="S895" i="5"/>
  <c r="T895" i="5" s="1"/>
  <c r="U894" i="5"/>
  <c r="S894" i="5"/>
  <c r="T894" i="5" s="1"/>
  <c r="U893" i="5"/>
  <c r="S893" i="5"/>
  <c r="T893" i="5" s="1"/>
  <c r="U892" i="5"/>
  <c r="S892" i="5"/>
  <c r="T892" i="5" s="1"/>
  <c r="U891" i="5"/>
  <c r="S891" i="5"/>
  <c r="T891" i="5" s="1"/>
  <c r="U890" i="5"/>
  <c r="S890" i="5"/>
  <c r="T890" i="5" s="1"/>
  <c r="U889" i="5"/>
  <c r="S889" i="5"/>
  <c r="T889" i="5" s="1"/>
  <c r="U888" i="5"/>
  <c r="S888" i="5"/>
  <c r="T888" i="5" s="1"/>
  <c r="U887" i="5"/>
  <c r="S887" i="5"/>
  <c r="T887" i="5" s="1"/>
  <c r="U886" i="5"/>
  <c r="S886" i="5"/>
  <c r="T886" i="5" s="1"/>
  <c r="U885" i="5"/>
  <c r="S885" i="5"/>
  <c r="T885" i="5" s="1"/>
  <c r="U884" i="5"/>
  <c r="S884" i="5"/>
  <c r="T884" i="5" s="1"/>
  <c r="U883" i="5"/>
  <c r="S883" i="5"/>
  <c r="T883" i="5" s="1"/>
  <c r="U882" i="5"/>
  <c r="S882" i="5"/>
  <c r="T882" i="5" s="1"/>
  <c r="U881" i="5"/>
  <c r="S881" i="5"/>
  <c r="T881" i="5" s="1"/>
  <c r="U880" i="5"/>
  <c r="S880" i="5"/>
  <c r="T880" i="5" s="1"/>
  <c r="U879" i="5"/>
  <c r="S879" i="5"/>
  <c r="T879" i="5" s="1"/>
  <c r="U878" i="5"/>
  <c r="S878" i="5"/>
  <c r="T878" i="5" s="1"/>
  <c r="U877" i="5"/>
  <c r="S877" i="5"/>
  <c r="T877" i="5" s="1"/>
  <c r="U876" i="5"/>
  <c r="S876" i="5"/>
  <c r="T876" i="5" s="1"/>
  <c r="U875" i="5"/>
  <c r="S875" i="5"/>
  <c r="T875" i="5" s="1"/>
  <c r="U874" i="5"/>
  <c r="S874" i="5"/>
  <c r="T874" i="5" s="1"/>
  <c r="U873" i="5"/>
  <c r="S873" i="5"/>
  <c r="T873" i="5" s="1"/>
  <c r="U872" i="5"/>
  <c r="S872" i="5"/>
  <c r="T872" i="5" s="1"/>
  <c r="U871" i="5"/>
  <c r="S871" i="5"/>
  <c r="T871" i="5" s="1"/>
  <c r="U870" i="5"/>
  <c r="S870" i="5"/>
  <c r="T870" i="5" s="1"/>
  <c r="U869" i="5"/>
  <c r="S869" i="5"/>
  <c r="T869" i="5" s="1"/>
  <c r="U868" i="5"/>
  <c r="S868" i="5"/>
  <c r="T868" i="5" s="1"/>
  <c r="U867" i="5"/>
  <c r="S867" i="5"/>
  <c r="T867" i="5" s="1"/>
  <c r="U866" i="5"/>
  <c r="S866" i="5"/>
  <c r="T866" i="5" s="1"/>
  <c r="U865" i="5"/>
  <c r="S865" i="5"/>
  <c r="T865" i="5" s="1"/>
  <c r="U864" i="5"/>
  <c r="S864" i="5"/>
  <c r="T864" i="5" s="1"/>
  <c r="U863" i="5"/>
  <c r="S863" i="5"/>
  <c r="T863" i="5" s="1"/>
  <c r="U862" i="5"/>
  <c r="S862" i="5"/>
  <c r="T862" i="5" s="1"/>
  <c r="U861" i="5"/>
  <c r="S861" i="5"/>
  <c r="T861" i="5" s="1"/>
  <c r="U860" i="5"/>
  <c r="S860" i="5"/>
  <c r="T860" i="5" s="1"/>
  <c r="U859" i="5"/>
  <c r="S859" i="5"/>
  <c r="T859" i="5" s="1"/>
  <c r="U858" i="5"/>
  <c r="S858" i="5"/>
  <c r="T858" i="5" s="1"/>
  <c r="U857" i="5"/>
  <c r="S857" i="5"/>
  <c r="T857" i="5" s="1"/>
  <c r="U856" i="5"/>
  <c r="S856" i="5"/>
  <c r="T856" i="5" s="1"/>
  <c r="U855" i="5"/>
  <c r="S855" i="5"/>
  <c r="T855" i="5" s="1"/>
  <c r="U854" i="5"/>
  <c r="S854" i="5"/>
  <c r="T854" i="5" s="1"/>
  <c r="U853" i="5"/>
  <c r="S853" i="5"/>
  <c r="T853" i="5" s="1"/>
  <c r="U852" i="5"/>
  <c r="S852" i="5"/>
  <c r="T852" i="5" s="1"/>
  <c r="U851" i="5"/>
  <c r="S851" i="5"/>
  <c r="T851" i="5" s="1"/>
  <c r="U850" i="5"/>
  <c r="S850" i="5"/>
  <c r="T850" i="5" s="1"/>
  <c r="U849" i="5"/>
  <c r="S849" i="5"/>
  <c r="T849" i="5" s="1"/>
  <c r="U848" i="5"/>
  <c r="S848" i="5"/>
  <c r="T848" i="5" s="1"/>
  <c r="U847" i="5"/>
  <c r="S847" i="5"/>
  <c r="T847" i="5" s="1"/>
  <c r="U846" i="5"/>
  <c r="S846" i="5"/>
  <c r="T846" i="5" s="1"/>
  <c r="U845" i="5"/>
  <c r="S845" i="5"/>
  <c r="T845" i="5" s="1"/>
  <c r="U844" i="5"/>
  <c r="S844" i="5"/>
  <c r="T844" i="5" s="1"/>
  <c r="U843" i="5"/>
  <c r="S843" i="5"/>
  <c r="T843" i="5" s="1"/>
  <c r="U842" i="5"/>
  <c r="S842" i="5"/>
  <c r="T842" i="5" s="1"/>
  <c r="U841" i="5"/>
  <c r="S841" i="5"/>
  <c r="T841" i="5" s="1"/>
  <c r="U840" i="5"/>
  <c r="S840" i="5"/>
  <c r="T840" i="5" s="1"/>
  <c r="U839" i="5"/>
  <c r="S839" i="5"/>
  <c r="T839" i="5" s="1"/>
  <c r="U838" i="5"/>
  <c r="S838" i="5"/>
  <c r="T838" i="5" s="1"/>
  <c r="U837" i="5"/>
  <c r="S837" i="5"/>
  <c r="T837" i="5" s="1"/>
  <c r="U836" i="5"/>
  <c r="S836" i="5"/>
  <c r="T836" i="5" s="1"/>
  <c r="U835" i="5"/>
  <c r="S835" i="5"/>
  <c r="T835" i="5" s="1"/>
  <c r="U834" i="5"/>
  <c r="S834" i="5"/>
  <c r="T834" i="5" s="1"/>
  <c r="U833" i="5"/>
  <c r="S833" i="5"/>
  <c r="T833" i="5" s="1"/>
  <c r="U832" i="5"/>
  <c r="S832" i="5"/>
  <c r="T832" i="5" s="1"/>
  <c r="U831" i="5"/>
  <c r="S831" i="5"/>
  <c r="T831" i="5" s="1"/>
  <c r="U830" i="5"/>
  <c r="S830" i="5"/>
  <c r="T830" i="5" s="1"/>
  <c r="U829" i="5"/>
  <c r="S829" i="5"/>
  <c r="T829" i="5" s="1"/>
  <c r="U828" i="5"/>
  <c r="S828" i="5"/>
  <c r="T828" i="5" s="1"/>
  <c r="U827" i="5"/>
  <c r="S827" i="5"/>
  <c r="T827" i="5" s="1"/>
  <c r="U826" i="5"/>
  <c r="S826" i="5"/>
  <c r="T826" i="5" s="1"/>
  <c r="U825" i="5"/>
  <c r="S825" i="5"/>
  <c r="T825" i="5" s="1"/>
  <c r="U824" i="5"/>
  <c r="S824" i="5"/>
  <c r="T824" i="5" s="1"/>
  <c r="U823" i="5"/>
  <c r="S823" i="5"/>
  <c r="T823" i="5" s="1"/>
  <c r="U822" i="5"/>
  <c r="S822" i="5"/>
  <c r="T822" i="5" s="1"/>
  <c r="U821" i="5"/>
  <c r="S821" i="5"/>
  <c r="T821" i="5" s="1"/>
  <c r="U820" i="5"/>
  <c r="S820" i="5"/>
  <c r="T820" i="5" s="1"/>
  <c r="U819" i="5"/>
  <c r="S819" i="5"/>
  <c r="T819" i="5" s="1"/>
  <c r="U818" i="5"/>
  <c r="S818" i="5"/>
  <c r="T818" i="5" s="1"/>
  <c r="U817" i="5"/>
  <c r="S817" i="5"/>
  <c r="T817" i="5" s="1"/>
  <c r="U816" i="5"/>
  <c r="S816" i="5"/>
  <c r="T816" i="5" s="1"/>
  <c r="U815" i="5"/>
  <c r="S815" i="5"/>
  <c r="T815" i="5" s="1"/>
  <c r="U814" i="5"/>
  <c r="S814" i="5"/>
  <c r="T814" i="5" s="1"/>
  <c r="U813" i="5"/>
  <c r="S813" i="5"/>
  <c r="T813" i="5" s="1"/>
  <c r="U812" i="5"/>
  <c r="S812" i="5"/>
  <c r="T812" i="5" s="1"/>
  <c r="U811" i="5"/>
  <c r="S811" i="5"/>
  <c r="T811" i="5" s="1"/>
  <c r="U810" i="5"/>
  <c r="S810" i="5"/>
  <c r="T810" i="5" s="1"/>
  <c r="U809" i="5"/>
  <c r="S809" i="5"/>
  <c r="T809" i="5" s="1"/>
  <c r="U808" i="5"/>
  <c r="S808" i="5"/>
  <c r="T808" i="5" s="1"/>
  <c r="U807" i="5"/>
  <c r="S807" i="5"/>
  <c r="T807" i="5" s="1"/>
  <c r="U806" i="5"/>
  <c r="S806" i="5"/>
  <c r="T806" i="5" s="1"/>
  <c r="U805" i="5"/>
  <c r="S805" i="5"/>
  <c r="T805" i="5" s="1"/>
  <c r="U804" i="5"/>
  <c r="S804" i="5"/>
  <c r="T804" i="5" s="1"/>
  <c r="U803" i="5"/>
  <c r="S803" i="5"/>
  <c r="T803" i="5" s="1"/>
  <c r="U802" i="5"/>
  <c r="S802" i="5"/>
  <c r="T802" i="5" s="1"/>
  <c r="U801" i="5"/>
  <c r="S801" i="5"/>
  <c r="T801" i="5" s="1"/>
  <c r="U800" i="5"/>
  <c r="S800" i="5"/>
  <c r="T800" i="5" s="1"/>
  <c r="U799" i="5"/>
  <c r="S799" i="5"/>
  <c r="T799" i="5" s="1"/>
  <c r="U798" i="5"/>
  <c r="S798" i="5"/>
  <c r="T798" i="5" s="1"/>
  <c r="U797" i="5"/>
  <c r="S797" i="5"/>
  <c r="T797" i="5" s="1"/>
  <c r="U796" i="5"/>
  <c r="S796" i="5"/>
  <c r="T796" i="5" s="1"/>
  <c r="U795" i="5"/>
  <c r="S795" i="5"/>
  <c r="T795" i="5" s="1"/>
  <c r="U794" i="5"/>
  <c r="S794" i="5"/>
  <c r="T794" i="5" s="1"/>
  <c r="U793" i="5"/>
  <c r="S793" i="5"/>
  <c r="T793" i="5" s="1"/>
  <c r="U792" i="5"/>
  <c r="S792" i="5"/>
  <c r="T792" i="5" s="1"/>
  <c r="U791" i="5"/>
  <c r="S791" i="5"/>
  <c r="T791" i="5" s="1"/>
  <c r="U790" i="5"/>
  <c r="S790" i="5"/>
  <c r="T790" i="5" s="1"/>
  <c r="U789" i="5"/>
  <c r="S789" i="5"/>
  <c r="T789" i="5" s="1"/>
  <c r="U788" i="5"/>
  <c r="S788" i="5"/>
  <c r="T788" i="5" s="1"/>
  <c r="U787" i="5"/>
  <c r="S787" i="5"/>
  <c r="T787" i="5" s="1"/>
  <c r="U786" i="5"/>
  <c r="S786" i="5"/>
  <c r="T786" i="5" s="1"/>
  <c r="U785" i="5"/>
  <c r="S785" i="5"/>
  <c r="T785" i="5" s="1"/>
  <c r="U784" i="5"/>
  <c r="S784" i="5"/>
  <c r="T784" i="5" s="1"/>
  <c r="U783" i="5"/>
  <c r="S783" i="5"/>
  <c r="T783" i="5" s="1"/>
  <c r="U782" i="5"/>
  <c r="S782" i="5"/>
  <c r="T782" i="5" s="1"/>
  <c r="U781" i="5"/>
  <c r="S781" i="5"/>
  <c r="T781" i="5" s="1"/>
  <c r="U780" i="5"/>
  <c r="S780" i="5"/>
  <c r="T780" i="5" s="1"/>
  <c r="U779" i="5"/>
  <c r="S779" i="5"/>
  <c r="T779" i="5" s="1"/>
  <c r="U778" i="5"/>
  <c r="S778" i="5"/>
  <c r="T778" i="5" s="1"/>
  <c r="U777" i="5"/>
  <c r="S777" i="5"/>
  <c r="T777" i="5" s="1"/>
  <c r="U776" i="5"/>
  <c r="S776" i="5"/>
  <c r="T776" i="5" s="1"/>
  <c r="U775" i="5"/>
  <c r="S775" i="5"/>
  <c r="T775" i="5" s="1"/>
  <c r="U774" i="5"/>
  <c r="S774" i="5"/>
  <c r="T774" i="5" s="1"/>
  <c r="U773" i="5"/>
  <c r="S773" i="5"/>
  <c r="T773" i="5" s="1"/>
  <c r="U772" i="5"/>
  <c r="S772" i="5"/>
  <c r="T772" i="5" s="1"/>
  <c r="U771" i="5"/>
  <c r="S771" i="5"/>
  <c r="T771" i="5" s="1"/>
  <c r="U770" i="5"/>
  <c r="S770" i="5"/>
  <c r="T770" i="5" s="1"/>
  <c r="U769" i="5"/>
  <c r="S769" i="5"/>
  <c r="T769" i="5" s="1"/>
  <c r="U768" i="5"/>
  <c r="S768" i="5"/>
  <c r="T768" i="5" s="1"/>
  <c r="U767" i="5"/>
  <c r="S767" i="5"/>
  <c r="T767" i="5" s="1"/>
  <c r="U766" i="5"/>
  <c r="S766" i="5"/>
  <c r="T766" i="5" s="1"/>
  <c r="U765" i="5"/>
  <c r="S765" i="5"/>
  <c r="T765" i="5" s="1"/>
  <c r="U764" i="5"/>
  <c r="S764" i="5"/>
  <c r="T764" i="5" s="1"/>
  <c r="U763" i="5"/>
  <c r="S763" i="5"/>
  <c r="T763" i="5" s="1"/>
  <c r="U762" i="5"/>
  <c r="S762" i="5"/>
  <c r="T762" i="5" s="1"/>
  <c r="U761" i="5"/>
  <c r="S761" i="5"/>
  <c r="T761" i="5" s="1"/>
  <c r="U760" i="5"/>
  <c r="S760" i="5"/>
  <c r="T760" i="5" s="1"/>
  <c r="U759" i="5"/>
  <c r="S759" i="5"/>
  <c r="T759" i="5" s="1"/>
  <c r="U758" i="5"/>
  <c r="S758" i="5"/>
  <c r="T758" i="5" s="1"/>
  <c r="U757" i="5"/>
  <c r="S757" i="5"/>
  <c r="T757" i="5" s="1"/>
  <c r="U756" i="5"/>
  <c r="S756" i="5"/>
  <c r="T756" i="5" s="1"/>
  <c r="U755" i="5"/>
  <c r="S755" i="5"/>
  <c r="T755" i="5" s="1"/>
  <c r="U754" i="5"/>
  <c r="S754" i="5"/>
  <c r="T754" i="5" s="1"/>
  <c r="U753" i="5"/>
  <c r="S753" i="5"/>
  <c r="T753" i="5" s="1"/>
  <c r="U752" i="5"/>
  <c r="S752" i="5"/>
  <c r="T752" i="5" s="1"/>
  <c r="U751" i="5"/>
  <c r="S751" i="5"/>
  <c r="T751" i="5" s="1"/>
  <c r="U750" i="5"/>
  <c r="S750" i="5"/>
  <c r="T750" i="5" s="1"/>
  <c r="U749" i="5"/>
  <c r="S749" i="5"/>
  <c r="T749" i="5" s="1"/>
  <c r="U748" i="5"/>
  <c r="S748" i="5"/>
  <c r="T748" i="5" s="1"/>
  <c r="U747" i="5"/>
  <c r="S747" i="5"/>
  <c r="T747" i="5" s="1"/>
  <c r="U746" i="5"/>
  <c r="S746" i="5"/>
  <c r="T746" i="5" s="1"/>
  <c r="U745" i="5"/>
  <c r="S745" i="5"/>
  <c r="T745" i="5" s="1"/>
  <c r="U744" i="5"/>
  <c r="S744" i="5"/>
  <c r="T744" i="5" s="1"/>
  <c r="U743" i="5"/>
  <c r="S743" i="5"/>
  <c r="T743" i="5" s="1"/>
  <c r="U742" i="5"/>
  <c r="S742" i="5"/>
  <c r="T742" i="5" s="1"/>
  <c r="U741" i="5"/>
  <c r="S741" i="5"/>
  <c r="T741" i="5" s="1"/>
  <c r="U740" i="5"/>
  <c r="S740" i="5"/>
  <c r="T740" i="5" s="1"/>
  <c r="U739" i="5"/>
  <c r="S739" i="5"/>
  <c r="T739" i="5" s="1"/>
  <c r="U738" i="5"/>
  <c r="S738" i="5"/>
  <c r="T738" i="5" s="1"/>
  <c r="U737" i="5"/>
  <c r="S737" i="5"/>
  <c r="T737" i="5" s="1"/>
  <c r="U736" i="5"/>
  <c r="S736" i="5"/>
  <c r="T736" i="5" s="1"/>
  <c r="U735" i="5"/>
  <c r="S735" i="5"/>
  <c r="T735" i="5" s="1"/>
  <c r="U734" i="5"/>
  <c r="S734" i="5"/>
  <c r="T734" i="5" s="1"/>
  <c r="U733" i="5"/>
  <c r="S733" i="5"/>
  <c r="T733" i="5" s="1"/>
  <c r="U732" i="5"/>
  <c r="S732" i="5"/>
  <c r="T732" i="5" s="1"/>
  <c r="U731" i="5"/>
  <c r="S731" i="5"/>
  <c r="T731" i="5" s="1"/>
  <c r="U730" i="5"/>
  <c r="S730" i="5"/>
  <c r="T730" i="5" s="1"/>
  <c r="U729" i="5"/>
  <c r="S729" i="5"/>
  <c r="T729" i="5" s="1"/>
  <c r="U728" i="5"/>
  <c r="S728" i="5"/>
  <c r="T728" i="5" s="1"/>
  <c r="U727" i="5"/>
  <c r="S727" i="5"/>
  <c r="T727" i="5" s="1"/>
  <c r="U726" i="5"/>
  <c r="S726" i="5"/>
  <c r="T726" i="5" s="1"/>
  <c r="U725" i="5"/>
  <c r="S725" i="5"/>
  <c r="T725" i="5" s="1"/>
  <c r="U724" i="5"/>
  <c r="S724" i="5"/>
  <c r="T724" i="5" s="1"/>
  <c r="U723" i="5"/>
  <c r="S723" i="5"/>
  <c r="T723" i="5" s="1"/>
  <c r="U722" i="5"/>
  <c r="S722" i="5"/>
  <c r="T722" i="5" s="1"/>
  <c r="U721" i="5"/>
  <c r="S721" i="5"/>
  <c r="T721" i="5" s="1"/>
  <c r="U720" i="5"/>
  <c r="S720" i="5"/>
  <c r="T720" i="5" s="1"/>
  <c r="U719" i="5"/>
  <c r="S719" i="5"/>
  <c r="T719" i="5" s="1"/>
  <c r="U718" i="5"/>
  <c r="S718" i="5"/>
  <c r="T718" i="5" s="1"/>
  <c r="U717" i="5"/>
  <c r="S717" i="5"/>
  <c r="T717" i="5" s="1"/>
  <c r="U716" i="5"/>
  <c r="S716" i="5"/>
  <c r="T716" i="5" s="1"/>
  <c r="U715" i="5"/>
  <c r="S715" i="5"/>
  <c r="T715" i="5" s="1"/>
  <c r="U714" i="5"/>
  <c r="S714" i="5"/>
  <c r="T714" i="5" s="1"/>
  <c r="U713" i="5"/>
  <c r="S713" i="5"/>
  <c r="T713" i="5" s="1"/>
  <c r="U712" i="5"/>
  <c r="S712" i="5"/>
  <c r="T712" i="5" s="1"/>
  <c r="U711" i="5"/>
  <c r="S711" i="5"/>
  <c r="T711" i="5" s="1"/>
  <c r="U710" i="5"/>
  <c r="S710" i="5"/>
  <c r="T710" i="5" s="1"/>
  <c r="U709" i="5"/>
  <c r="S709" i="5"/>
  <c r="T709" i="5" s="1"/>
  <c r="U708" i="5"/>
  <c r="S708" i="5"/>
  <c r="T708" i="5" s="1"/>
  <c r="U707" i="5"/>
  <c r="S707" i="5"/>
  <c r="T707" i="5" s="1"/>
  <c r="U706" i="5"/>
  <c r="S706" i="5"/>
  <c r="T706" i="5" s="1"/>
  <c r="U705" i="5"/>
  <c r="S705" i="5"/>
  <c r="T705" i="5" s="1"/>
  <c r="U704" i="5"/>
  <c r="S704" i="5"/>
  <c r="T704" i="5" s="1"/>
  <c r="U703" i="5"/>
  <c r="S703" i="5"/>
  <c r="T703" i="5" s="1"/>
  <c r="U702" i="5"/>
  <c r="S702" i="5"/>
  <c r="T702" i="5" s="1"/>
  <c r="U701" i="5"/>
  <c r="S701" i="5"/>
  <c r="T701" i="5" s="1"/>
  <c r="U700" i="5"/>
  <c r="S700" i="5"/>
  <c r="T700" i="5" s="1"/>
  <c r="U699" i="5"/>
  <c r="S699" i="5"/>
  <c r="T699" i="5" s="1"/>
  <c r="U698" i="5"/>
  <c r="S698" i="5"/>
  <c r="T698" i="5" s="1"/>
  <c r="U697" i="5"/>
  <c r="S697" i="5"/>
  <c r="T697" i="5" s="1"/>
  <c r="U696" i="5"/>
  <c r="S696" i="5"/>
  <c r="T696" i="5" s="1"/>
  <c r="U695" i="5"/>
  <c r="S695" i="5"/>
  <c r="T695" i="5" s="1"/>
  <c r="U694" i="5"/>
  <c r="S694" i="5"/>
  <c r="T694" i="5" s="1"/>
  <c r="U693" i="5"/>
  <c r="S693" i="5"/>
  <c r="T693" i="5" s="1"/>
  <c r="U692" i="5"/>
  <c r="S692" i="5"/>
  <c r="T692" i="5" s="1"/>
  <c r="U691" i="5"/>
  <c r="S691" i="5"/>
  <c r="T691" i="5" s="1"/>
  <c r="U690" i="5"/>
  <c r="S690" i="5"/>
  <c r="T690" i="5" s="1"/>
  <c r="U689" i="5"/>
  <c r="S689" i="5"/>
  <c r="T689" i="5" s="1"/>
  <c r="U688" i="5"/>
  <c r="S688" i="5"/>
  <c r="T688" i="5" s="1"/>
  <c r="U687" i="5"/>
  <c r="S687" i="5"/>
  <c r="T687" i="5" s="1"/>
  <c r="U686" i="5"/>
  <c r="S686" i="5"/>
  <c r="T686" i="5" s="1"/>
  <c r="U685" i="5"/>
  <c r="S685" i="5"/>
  <c r="T685" i="5" s="1"/>
  <c r="U684" i="5"/>
  <c r="S684" i="5"/>
  <c r="T684" i="5" s="1"/>
  <c r="U683" i="5"/>
  <c r="S683" i="5"/>
  <c r="T683" i="5" s="1"/>
  <c r="U682" i="5"/>
  <c r="S682" i="5"/>
  <c r="T682" i="5" s="1"/>
  <c r="U681" i="5"/>
  <c r="S681" i="5"/>
  <c r="T681" i="5" s="1"/>
  <c r="U680" i="5"/>
  <c r="S680" i="5"/>
  <c r="T680" i="5" s="1"/>
  <c r="U679" i="5"/>
  <c r="S679" i="5"/>
  <c r="T679" i="5" s="1"/>
  <c r="U678" i="5"/>
  <c r="S678" i="5"/>
  <c r="T678" i="5" s="1"/>
  <c r="U677" i="5"/>
  <c r="S677" i="5"/>
  <c r="T677" i="5" s="1"/>
  <c r="U676" i="5"/>
  <c r="S676" i="5"/>
  <c r="T676" i="5" s="1"/>
  <c r="U675" i="5"/>
  <c r="S675" i="5"/>
  <c r="T675" i="5" s="1"/>
  <c r="U674" i="5"/>
  <c r="S674" i="5"/>
  <c r="T674" i="5" s="1"/>
  <c r="U673" i="5"/>
  <c r="S673" i="5"/>
  <c r="T673" i="5" s="1"/>
  <c r="U672" i="5"/>
  <c r="S672" i="5"/>
  <c r="T672" i="5" s="1"/>
  <c r="U671" i="5"/>
  <c r="S671" i="5"/>
  <c r="T671" i="5" s="1"/>
  <c r="U670" i="5"/>
  <c r="S670" i="5"/>
  <c r="T670" i="5" s="1"/>
  <c r="U669" i="5"/>
  <c r="S669" i="5"/>
  <c r="T669" i="5" s="1"/>
  <c r="U668" i="5"/>
  <c r="S668" i="5"/>
  <c r="T668" i="5" s="1"/>
  <c r="U667" i="5"/>
  <c r="S667" i="5"/>
  <c r="T667" i="5" s="1"/>
  <c r="U666" i="5"/>
  <c r="S666" i="5"/>
  <c r="T666" i="5" s="1"/>
  <c r="U665" i="5"/>
  <c r="S665" i="5"/>
  <c r="T665" i="5" s="1"/>
  <c r="U664" i="5"/>
  <c r="S664" i="5"/>
  <c r="T664" i="5" s="1"/>
  <c r="U663" i="5"/>
  <c r="S663" i="5"/>
  <c r="T663" i="5" s="1"/>
  <c r="U662" i="5"/>
  <c r="S662" i="5"/>
  <c r="T662" i="5" s="1"/>
  <c r="U661" i="5"/>
  <c r="S661" i="5"/>
  <c r="T661" i="5" s="1"/>
  <c r="U660" i="5"/>
  <c r="S660" i="5"/>
  <c r="T660" i="5" s="1"/>
  <c r="U659" i="5"/>
  <c r="S659" i="5"/>
  <c r="T659" i="5" s="1"/>
  <c r="U658" i="5"/>
  <c r="S658" i="5"/>
  <c r="T658" i="5" s="1"/>
  <c r="U657" i="5"/>
  <c r="S657" i="5"/>
  <c r="T657" i="5" s="1"/>
  <c r="U656" i="5"/>
  <c r="S656" i="5"/>
  <c r="T656" i="5" s="1"/>
  <c r="U655" i="5"/>
  <c r="S655" i="5"/>
  <c r="T655" i="5" s="1"/>
  <c r="U654" i="5"/>
  <c r="S654" i="5"/>
  <c r="T654" i="5" s="1"/>
  <c r="U653" i="5"/>
  <c r="S653" i="5"/>
  <c r="T653" i="5" s="1"/>
  <c r="U652" i="5"/>
  <c r="S652" i="5"/>
  <c r="T652" i="5" s="1"/>
  <c r="U651" i="5"/>
  <c r="S651" i="5"/>
  <c r="T651" i="5" s="1"/>
  <c r="U650" i="5"/>
  <c r="S650" i="5"/>
  <c r="T650" i="5" s="1"/>
  <c r="U649" i="5"/>
  <c r="S649" i="5"/>
  <c r="T649" i="5" s="1"/>
  <c r="U648" i="5"/>
  <c r="S648" i="5"/>
  <c r="T648" i="5" s="1"/>
  <c r="U647" i="5"/>
  <c r="S647" i="5"/>
  <c r="T647" i="5" s="1"/>
  <c r="U646" i="5"/>
  <c r="S646" i="5"/>
  <c r="T646" i="5" s="1"/>
  <c r="U645" i="5"/>
  <c r="S645" i="5"/>
  <c r="T645" i="5" s="1"/>
  <c r="U644" i="5"/>
  <c r="S644" i="5"/>
  <c r="T644" i="5" s="1"/>
  <c r="U643" i="5"/>
  <c r="S643" i="5"/>
  <c r="T643" i="5" s="1"/>
  <c r="U642" i="5"/>
  <c r="S642" i="5"/>
  <c r="T642" i="5" s="1"/>
  <c r="U641" i="5"/>
  <c r="S641" i="5"/>
  <c r="T641" i="5" s="1"/>
  <c r="U640" i="5"/>
  <c r="S640" i="5"/>
  <c r="T640" i="5" s="1"/>
  <c r="U639" i="5"/>
  <c r="S639" i="5"/>
  <c r="T639" i="5" s="1"/>
  <c r="U638" i="5"/>
  <c r="S638" i="5"/>
  <c r="T638" i="5" s="1"/>
  <c r="U637" i="5"/>
  <c r="S637" i="5"/>
  <c r="T637" i="5" s="1"/>
  <c r="U636" i="5"/>
  <c r="S636" i="5"/>
  <c r="T636" i="5" s="1"/>
  <c r="U635" i="5"/>
  <c r="S635" i="5"/>
  <c r="T635" i="5" s="1"/>
  <c r="U634" i="5"/>
  <c r="S634" i="5"/>
  <c r="T634" i="5" s="1"/>
  <c r="U633" i="5"/>
  <c r="S633" i="5"/>
  <c r="T633" i="5" s="1"/>
  <c r="U632" i="5"/>
  <c r="S632" i="5"/>
  <c r="T632" i="5" s="1"/>
  <c r="U631" i="5"/>
  <c r="S631" i="5"/>
  <c r="T631" i="5" s="1"/>
  <c r="U630" i="5"/>
  <c r="S630" i="5"/>
  <c r="T630" i="5" s="1"/>
  <c r="U629" i="5"/>
  <c r="S629" i="5"/>
  <c r="T629" i="5" s="1"/>
  <c r="U628" i="5"/>
  <c r="S628" i="5"/>
  <c r="T628" i="5" s="1"/>
  <c r="U627" i="5"/>
  <c r="S627" i="5"/>
  <c r="T627" i="5" s="1"/>
  <c r="U626" i="5"/>
  <c r="S626" i="5"/>
  <c r="T626" i="5" s="1"/>
  <c r="U625" i="5"/>
  <c r="S625" i="5"/>
  <c r="T625" i="5" s="1"/>
  <c r="U624" i="5"/>
  <c r="S624" i="5"/>
  <c r="T624" i="5" s="1"/>
  <c r="U623" i="5"/>
  <c r="S623" i="5"/>
  <c r="T623" i="5" s="1"/>
  <c r="U622" i="5"/>
  <c r="S622" i="5"/>
  <c r="T622" i="5" s="1"/>
  <c r="U621" i="5"/>
  <c r="S621" i="5"/>
  <c r="T621" i="5" s="1"/>
  <c r="U620" i="5"/>
  <c r="S620" i="5"/>
  <c r="T620" i="5" s="1"/>
  <c r="U619" i="5"/>
  <c r="S619" i="5"/>
  <c r="T619" i="5" s="1"/>
  <c r="U618" i="5"/>
  <c r="S618" i="5"/>
  <c r="T618" i="5" s="1"/>
  <c r="U617" i="5"/>
  <c r="S617" i="5"/>
  <c r="T617" i="5" s="1"/>
  <c r="U616" i="5"/>
  <c r="S616" i="5"/>
  <c r="T616" i="5" s="1"/>
  <c r="U615" i="5"/>
  <c r="S615" i="5"/>
  <c r="T615" i="5" s="1"/>
  <c r="U614" i="5"/>
  <c r="S614" i="5"/>
  <c r="T614" i="5" s="1"/>
  <c r="U613" i="5"/>
  <c r="S613" i="5"/>
  <c r="T613" i="5" s="1"/>
  <c r="U612" i="5"/>
  <c r="S612" i="5"/>
  <c r="T612" i="5" s="1"/>
  <c r="U611" i="5"/>
  <c r="S611" i="5"/>
  <c r="T611" i="5" s="1"/>
  <c r="U610" i="5"/>
  <c r="S610" i="5"/>
  <c r="T610" i="5" s="1"/>
  <c r="U609" i="5"/>
  <c r="S609" i="5"/>
  <c r="T609" i="5" s="1"/>
  <c r="U608" i="5"/>
  <c r="S608" i="5"/>
  <c r="T608" i="5" s="1"/>
  <c r="U607" i="5"/>
  <c r="S607" i="5"/>
  <c r="T607" i="5" s="1"/>
  <c r="U606" i="5"/>
  <c r="S606" i="5"/>
  <c r="T606" i="5" s="1"/>
  <c r="U605" i="5"/>
  <c r="S605" i="5"/>
  <c r="T605" i="5" s="1"/>
  <c r="U604" i="5"/>
  <c r="S604" i="5"/>
  <c r="T604" i="5" s="1"/>
  <c r="U603" i="5"/>
  <c r="S603" i="5"/>
  <c r="T603" i="5" s="1"/>
  <c r="U602" i="5"/>
  <c r="S602" i="5"/>
  <c r="T602" i="5" s="1"/>
  <c r="U601" i="5"/>
  <c r="S601" i="5"/>
  <c r="T601" i="5" s="1"/>
  <c r="U600" i="5"/>
  <c r="S600" i="5"/>
  <c r="T600" i="5" s="1"/>
  <c r="U599" i="5"/>
  <c r="S599" i="5"/>
  <c r="T599" i="5" s="1"/>
  <c r="U598" i="5"/>
  <c r="S598" i="5"/>
  <c r="T598" i="5" s="1"/>
  <c r="U597" i="5"/>
  <c r="S597" i="5"/>
  <c r="T597" i="5" s="1"/>
  <c r="U596" i="5"/>
  <c r="S596" i="5"/>
  <c r="T596" i="5" s="1"/>
  <c r="U595" i="5"/>
  <c r="S595" i="5"/>
  <c r="T595" i="5" s="1"/>
  <c r="U594" i="5"/>
  <c r="S594" i="5"/>
  <c r="T594" i="5" s="1"/>
  <c r="U593" i="5"/>
  <c r="S593" i="5"/>
  <c r="T593" i="5" s="1"/>
  <c r="U592" i="5"/>
  <c r="S592" i="5"/>
  <c r="T592" i="5" s="1"/>
  <c r="U591" i="5"/>
  <c r="S591" i="5"/>
  <c r="T591" i="5" s="1"/>
  <c r="U590" i="5"/>
  <c r="S590" i="5"/>
  <c r="T590" i="5" s="1"/>
  <c r="U589" i="5"/>
  <c r="S589" i="5"/>
  <c r="T589" i="5" s="1"/>
  <c r="U588" i="5"/>
  <c r="S588" i="5"/>
  <c r="T588" i="5" s="1"/>
  <c r="U587" i="5"/>
  <c r="S587" i="5"/>
  <c r="T587" i="5" s="1"/>
  <c r="U586" i="5"/>
  <c r="S586" i="5"/>
  <c r="T586" i="5" s="1"/>
  <c r="U585" i="5"/>
  <c r="S585" i="5"/>
  <c r="T585" i="5" s="1"/>
  <c r="U584" i="5"/>
  <c r="S584" i="5"/>
  <c r="T584" i="5" s="1"/>
  <c r="U583" i="5"/>
  <c r="S583" i="5"/>
  <c r="T583" i="5" s="1"/>
  <c r="U582" i="5"/>
  <c r="S582" i="5"/>
  <c r="T582" i="5" s="1"/>
  <c r="U581" i="5"/>
  <c r="S581" i="5"/>
  <c r="T581" i="5" s="1"/>
  <c r="U580" i="5"/>
  <c r="S580" i="5"/>
  <c r="T580" i="5" s="1"/>
  <c r="U579" i="5"/>
  <c r="S579" i="5"/>
  <c r="T579" i="5" s="1"/>
  <c r="U578" i="5"/>
  <c r="S578" i="5"/>
  <c r="T578" i="5" s="1"/>
  <c r="U577" i="5"/>
  <c r="S577" i="5"/>
  <c r="T577" i="5" s="1"/>
  <c r="U576" i="5"/>
  <c r="S576" i="5"/>
  <c r="T576" i="5" s="1"/>
  <c r="U575" i="5"/>
  <c r="S575" i="5"/>
  <c r="T575" i="5" s="1"/>
  <c r="U574" i="5"/>
  <c r="S574" i="5"/>
  <c r="T574" i="5" s="1"/>
  <c r="U573" i="5"/>
  <c r="S573" i="5"/>
  <c r="T573" i="5" s="1"/>
  <c r="U572" i="5"/>
  <c r="S572" i="5"/>
  <c r="T572" i="5" s="1"/>
  <c r="U571" i="5"/>
  <c r="S571" i="5"/>
  <c r="T571" i="5" s="1"/>
  <c r="U570" i="5"/>
  <c r="S570" i="5"/>
  <c r="T570" i="5" s="1"/>
  <c r="U569" i="5"/>
  <c r="S569" i="5"/>
  <c r="T569" i="5" s="1"/>
  <c r="U568" i="5"/>
  <c r="S568" i="5"/>
  <c r="T568" i="5" s="1"/>
  <c r="U567" i="5"/>
  <c r="S567" i="5"/>
  <c r="T567" i="5" s="1"/>
  <c r="U566" i="5"/>
  <c r="S566" i="5"/>
  <c r="T566" i="5" s="1"/>
  <c r="U565" i="5"/>
  <c r="S565" i="5"/>
  <c r="T565" i="5" s="1"/>
  <c r="U564" i="5"/>
  <c r="S564" i="5"/>
  <c r="T564" i="5" s="1"/>
  <c r="U563" i="5"/>
  <c r="S563" i="5"/>
  <c r="T563" i="5" s="1"/>
  <c r="U562" i="5"/>
  <c r="S562" i="5"/>
  <c r="T562" i="5" s="1"/>
  <c r="U561" i="5"/>
  <c r="S561" i="5"/>
  <c r="T561" i="5" s="1"/>
  <c r="U560" i="5"/>
  <c r="S560" i="5"/>
  <c r="T560" i="5" s="1"/>
  <c r="U559" i="5"/>
  <c r="S559" i="5"/>
  <c r="T559" i="5" s="1"/>
  <c r="U558" i="5"/>
  <c r="S558" i="5"/>
  <c r="T558" i="5" s="1"/>
  <c r="U557" i="5"/>
  <c r="S557" i="5"/>
  <c r="T557" i="5" s="1"/>
  <c r="U556" i="5"/>
  <c r="S556" i="5"/>
  <c r="T556" i="5" s="1"/>
  <c r="U555" i="5"/>
  <c r="S555" i="5"/>
  <c r="T555" i="5" s="1"/>
  <c r="U554" i="5"/>
  <c r="S554" i="5"/>
  <c r="T554" i="5" s="1"/>
  <c r="U553" i="5"/>
  <c r="S553" i="5"/>
  <c r="T553" i="5" s="1"/>
  <c r="U552" i="5"/>
  <c r="S552" i="5"/>
  <c r="T552" i="5" s="1"/>
  <c r="U551" i="5"/>
  <c r="S551" i="5"/>
  <c r="T551" i="5" s="1"/>
  <c r="U550" i="5"/>
  <c r="S550" i="5"/>
  <c r="T550" i="5" s="1"/>
  <c r="U549" i="5"/>
  <c r="S549" i="5"/>
  <c r="T549" i="5" s="1"/>
  <c r="U548" i="5"/>
  <c r="S548" i="5"/>
  <c r="T548" i="5" s="1"/>
  <c r="U547" i="5"/>
  <c r="S547" i="5"/>
  <c r="T547" i="5" s="1"/>
  <c r="U546" i="5"/>
  <c r="S546" i="5"/>
  <c r="T546" i="5" s="1"/>
  <c r="U545" i="5"/>
  <c r="S545" i="5"/>
  <c r="T545" i="5" s="1"/>
  <c r="U544" i="5"/>
  <c r="S544" i="5"/>
  <c r="T544" i="5" s="1"/>
  <c r="U543" i="5"/>
  <c r="S543" i="5"/>
  <c r="T543" i="5" s="1"/>
  <c r="U542" i="5"/>
  <c r="S542" i="5"/>
  <c r="T542" i="5" s="1"/>
  <c r="U541" i="5"/>
  <c r="S541" i="5"/>
  <c r="T541" i="5" s="1"/>
  <c r="U540" i="5"/>
  <c r="S540" i="5"/>
  <c r="T540" i="5" s="1"/>
  <c r="U539" i="5"/>
  <c r="S539" i="5"/>
  <c r="T539" i="5" s="1"/>
  <c r="U538" i="5"/>
  <c r="S538" i="5"/>
  <c r="T538" i="5" s="1"/>
  <c r="U537" i="5"/>
  <c r="S537" i="5"/>
  <c r="T537" i="5" s="1"/>
  <c r="U536" i="5"/>
  <c r="S536" i="5"/>
  <c r="T536" i="5" s="1"/>
  <c r="U535" i="5"/>
  <c r="S535" i="5"/>
  <c r="T535" i="5" s="1"/>
  <c r="U534" i="5"/>
  <c r="S534" i="5"/>
  <c r="T534" i="5" s="1"/>
  <c r="U533" i="5"/>
  <c r="S533" i="5"/>
  <c r="T533" i="5" s="1"/>
  <c r="U532" i="5"/>
  <c r="S532" i="5"/>
  <c r="T532" i="5" s="1"/>
  <c r="U531" i="5"/>
  <c r="S531" i="5"/>
  <c r="T531" i="5" s="1"/>
  <c r="U530" i="5"/>
  <c r="S530" i="5"/>
  <c r="T530" i="5" s="1"/>
  <c r="U529" i="5"/>
  <c r="S529" i="5"/>
  <c r="T529" i="5" s="1"/>
  <c r="U528" i="5"/>
  <c r="S528" i="5"/>
  <c r="T528" i="5" s="1"/>
  <c r="U527" i="5"/>
  <c r="S527" i="5"/>
  <c r="T527" i="5" s="1"/>
  <c r="U526" i="5"/>
  <c r="S526" i="5"/>
  <c r="T526" i="5" s="1"/>
  <c r="U525" i="5"/>
  <c r="S525" i="5"/>
  <c r="T525" i="5" s="1"/>
  <c r="U524" i="5"/>
  <c r="S524" i="5"/>
  <c r="T524" i="5" s="1"/>
  <c r="U523" i="5"/>
  <c r="S523" i="5"/>
  <c r="T523" i="5" s="1"/>
  <c r="U522" i="5"/>
  <c r="S522" i="5"/>
  <c r="T522" i="5" s="1"/>
  <c r="U521" i="5"/>
  <c r="S521" i="5"/>
  <c r="T521" i="5" s="1"/>
  <c r="U520" i="5"/>
  <c r="S520" i="5"/>
  <c r="T520" i="5" s="1"/>
  <c r="U519" i="5"/>
  <c r="S519" i="5"/>
  <c r="T519" i="5" s="1"/>
  <c r="U518" i="5"/>
  <c r="S518" i="5"/>
  <c r="T518" i="5" s="1"/>
  <c r="U517" i="5"/>
  <c r="S517" i="5"/>
  <c r="T517" i="5" s="1"/>
  <c r="U516" i="5"/>
  <c r="S516" i="5"/>
  <c r="T516" i="5" s="1"/>
  <c r="U515" i="5"/>
  <c r="S515" i="5"/>
  <c r="T515" i="5" s="1"/>
  <c r="U514" i="5"/>
  <c r="S514" i="5"/>
  <c r="T514" i="5" s="1"/>
  <c r="U513" i="5"/>
  <c r="S513" i="5"/>
  <c r="T513" i="5" s="1"/>
  <c r="U512" i="5"/>
  <c r="S512" i="5"/>
  <c r="T512" i="5" s="1"/>
  <c r="U511" i="5"/>
  <c r="S511" i="5"/>
  <c r="T511" i="5" s="1"/>
  <c r="U510" i="5"/>
  <c r="S510" i="5"/>
  <c r="T510" i="5" s="1"/>
  <c r="U509" i="5"/>
  <c r="S509" i="5"/>
  <c r="T509" i="5" s="1"/>
  <c r="U508" i="5"/>
  <c r="S508" i="5"/>
  <c r="T508" i="5" s="1"/>
  <c r="U507" i="5"/>
  <c r="S507" i="5"/>
  <c r="T507" i="5" s="1"/>
  <c r="U506" i="5"/>
  <c r="S506" i="5"/>
  <c r="T506" i="5" s="1"/>
  <c r="U505" i="5"/>
  <c r="S505" i="5"/>
  <c r="T505" i="5" s="1"/>
  <c r="U504" i="5"/>
  <c r="S504" i="5"/>
  <c r="T504" i="5" s="1"/>
  <c r="U503" i="5"/>
  <c r="S503" i="5"/>
  <c r="T503" i="5" s="1"/>
  <c r="U502" i="5"/>
  <c r="S502" i="5"/>
  <c r="T502" i="5" s="1"/>
  <c r="U501" i="5"/>
  <c r="S501" i="5"/>
  <c r="T501" i="5" s="1"/>
  <c r="U500" i="5"/>
  <c r="S500" i="5"/>
  <c r="T500" i="5" s="1"/>
  <c r="U499" i="5"/>
  <c r="S499" i="5"/>
  <c r="T499" i="5" s="1"/>
  <c r="U498" i="5"/>
  <c r="S498" i="5"/>
  <c r="T498" i="5" s="1"/>
  <c r="U497" i="5"/>
  <c r="S497" i="5"/>
  <c r="T497" i="5" s="1"/>
  <c r="U496" i="5"/>
  <c r="S496" i="5"/>
  <c r="T496" i="5" s="1"/>
  <c r="U495" i="5"/>
  <c r="S495" i="5"/>
  <c r="T495" i="5" s="1"/>
  <c r="U494" i="5"/>
  <c r="S494" i="5"/>
  <c r="T494" i="5" s="1"/>
  <c r="U493" i="5"/>
  <c r="S493" i="5"/>
  <c r="T493" i="5" s="1"/>
  <c r="U492" i="5"/>
  <c r="S492" i="5"/>
  <c r="T492" i="5" s="1"/>
  <c r="U491" i="5"/>
  <c r="S491" i="5"/>
  <c r="T491" i="5" s="1"/>
  <c r="U490" i="5"/>
  <c r="S490" i="5"/>
  <c r="T490" i="5" s="1"/>
  <c r="U489" i="5"/>
  <c r="S489" i="5"/>
  <c r="T489" i="5" s="1"/>
  <c r="U488" i="5"/>
  <c r="S488" i="5"/>
  <c r="T488" i="5" s="1"/>
  <c r="U487" i="5"/>
  <c r="S487" i="5"/>
  <c r="T487" i="5" s="1"/>
  <c r="U486" i="5"/>
  <c r="S486" i="5"/>
  <c r="T486" i="5" s="1"/>
  <c r="U485" i="5"/>
  <c r="S485" i="5"/>
  <c r="T485" i="5" s="1"/>
  <c r="U484" i="5"/>
  <c r="S484" i="5"/>
  <c r="T484" i="5" s="1"/>
  <c r="U483" i="5"/>
  <c r="S483" i="5"/>
  <c r="T483" i="5" s="1"/>
  <c r="U482" i="5"/>
  <c r="S482" i="5"/>
  <c r="T482" i="5" s="1"/>
  <c r="U481" i="5"/>
  <c r="S481" i="5"/>
  <c r="T481" i="5" s="1"/>
  <c r="U480" i="5"/>
  <c r="S480" i="5"/>
  <c r="T480" i="5" s="1"/>
  <c r="U479" i="5"/>
  <c r="S479" i="5"/>
  <c r="T479" i="5" s="1"/>
  <c r="U478" i="5"/>
  <c r="S478" i="5"/>
  <c r="T478" i="5" s="1"/>
  <c r="U477" i="5"/>
  <c r="S477" i="5"/>
  <c r="T477" i="5" s="1"/>
  <c r="U476" i="5"/>
  <c r="S476" i="5"/>
  <c r="T476" i="5" s="1"/>
  <c r="U475" i="5"/>
  <c r="S475" i="5"/>
  <c r="T475" i="5" s="1"/>
  <c r="U474" i="5"/>
  <c r="S474" i="5"/>
  <c r="T474" i="5" s="1"/>
  <c r="U473" i="5"/>
  <c r="S473" i="5"/>
  <c r="T473" i="5" s="1"/>
  <c r="U472" i="5"/>
  <c r="S472" i="5"/>
  <c r="T472" i="5" s="1"/>
  <c r="U471" i="5"/>
  <c r="S471" i="5"/>
  <c r="T471" i="5" s="1"/>
  <c r="U470" i="5"/>
  <c r="S470" i="5"/>
  <c r="T470" i="5" s="1"/>
  <c r="U469" i="5"/>
  <c r="S469" i="5"/>
  <c r="T469" i="5" s="1"/>
  <c r="U468" i="5"/>
  <c r="S468" i="5"/>
  <c r="T468" i="5" s="1"/>
  <c r="U467" i="5"/>
  <c r="S467" i="5"/>
  <c r="T467" i="5" s="1"/>
  <c r="U466" i="5"/>
  <c r="S466" i="5"/>
  <c r="T466" i="5" s="1"/>
  <c r="U465" i="5"/>
  <c r="S465" i="5"/>
  <c r="T465" i="5" s="1"/>
  <c r="U464" i="5"/>
  <c r="S464" i="5"/>
  <c r="T464" i="5" s="1"/>
  <c r="U463" i="5"/>
  <c r="S463" i="5"/>
  <c r="T463" i="5" s="1"/>
  <c r="U462" i="5"/>
  <c r="S462" i="5"/>
  <c r="T462" i="5" s="1"/>
  <c r="U461" i="5"/>
  <c r="S461" i="5"/>
  <c r="T461" i="5" s="1"/>
  <c r="U460" i="5"/>
  <c r="S460" i="5"/>
  <c r="T460" i="5" s="1"/>
  <c r="U459" i="5"/>
  <c r="S459" i="5"/>
  <c r="T459" i="5" s="1"/>
  <c r="U458" i="5"/>
  <c r="S458" i="5"/>
  <c r="T458" i="5" s="1"/>
  <c r="U457" i="5"/>
  <c r="S457" i="5"/>
  <c r="T457" i="5" s="1"/>
  <c r="U456" i="5"/>
  <c r="S456" i="5"/>
  <c r="T456" i="5" s="1"/>
  <c r="U455" i="5"/>
  <c r="S455" i="5"/>
  <c r="T455" i="5" s="1"/>
  <c r="U454" i="5"/>
  <c r="S454" i="5"/>
  <c r="T454" i="5" s="1"/>
  <c r="U453" i="5"/>
  <c r="S453" i="5"/>
  <c r="T453" i="5" s="1"/>
  <c r="U452" i="5"/>
  <c r="S452" i="5"/>
  <c r="T452" i="5" s="1"/>
  <c r="U451" i="5"/>
  <c r="S451" i="5"/>
  <c r="T451" i="5" s="1"/>
  <c r="U450" i="5"/>
  <c r="S450" i="5"/>
  <c r="T450" i="5" s="1"/>
  <c r="U449" i="5"/>
  <c r="S449" i="5"/>
  <c r="T449" i="5" s="1"/>
  <c r="U448" i="5"/>
  <c r="S448" i="5"/>
  <c r="T448" i="5" s="1"/>
  <c r="U447" i="5"/>
  <c r="S447" i="5"/>
  <c r="T447" i="5" s="1"/>
  <c r="U446" i="5"/>
  <c r="S446" i="5"/>
  <c r="T446" i="5" s="1"/>
  <c r="U445" i="5"/>
  <c r="S445" i="5"/>
  <c r="T445" i="5" s="1"/>
  <c r="U444" i="5"/>
  <c r="S444" i="5"/>
  <c r="T444" i="5" s="1"/>
  <c r="U443" i="5"/>
  <c r="S443" i="5"/>
  <c r="T443" i="5" s="1"/>
  <c r="U442" i="5"/>
  <c r="S442" i="5"/>
  <c r="T442" i="5" s="1"/>
  <c r="U441" i="5"/>
  <c r="S441" i="5"/>
  <c r="T441" i="5" s="1"/>
  <c r="U440" i="5"/>
  <c r="S440" i="5"/>
  <c r="T440" i="5" s="1"/>
  <c r="U439" i="5"/>
  <c r="S439" i="5"/>
  <c r="T439" i="5" s="1"/>
  <c r="U438" i="5"/>
  <c r="S438" i="5"/>
  <c r="T438" i="5" s="1"/>
  <c r="U437" i="5"/>
  <c r="S437" i="5"/>
  <c r="T437" i="5" s="1"/>
  <c r="U436" i="5"/>
  <c r="S436" i="5"/>
  <c r="T436" i="5" s="1"/>
  <c r="U435" i="5"/>
  <c r="S435" i="5"/>
  <c r="T435" i="5" s="1"/>
  <c r="U434" i="5"/>
  <c r="S434" i="5"/>
  <c r="T434" i="5" s="1"/>
  <c r="U433" i="5"/>
  <c r="S433" i="5"/>
  <c r="T433" i="5" s="1"/>
  <c r="U432" i="5"/>
  <c r="S432" i="5"/>
  <c r="T432" i="5" s="1"/>
  <c r="U431" i="5"/>
  <c r="S431" i="5"/>
  <c r="T431" i="5" s="1"/>
  <c r="U430" i="5"/>
  <c r="S430" i="5"/>
  <c r="T430" i="5" s="1"/>
  <c r="U429" i="5"/>
  <c r="S429" i="5"/>
  <c r="T429" i="5" s="1"/>
  <c r="U428" i="5"/>
  <c r="S428" i="5"/>
  <c r="T428" i="5" s="1"/>
  <c r="U427" i="5"/>
  <c r="S427" i="5"/>
  <c r="T427" i="5" s="1"/>
  <c r="U426" i="5"/>
  <c r="S426" i="5"/>
  <c r="T426" i="5" s="1"/>
  <c r="U425" i="5"/>
  <c r="S425" i="5"/>
  <c r="T425" i="5" s="1"/>
  <c r="U424" i="5"/>
  <c r="S424" i="5"/>
  <c r="T424" i="5" s="1"/>
  <c r="U423" i="5"/>
  <c r="S423" i="5"/>
  <c r="T423" i="5" s="1"/>
  <c r="U422" i="5"/>
  <c r="S422" i="5"/>
  <c r="T422" i="5" s="1"/>
  <c r="U421" i="5"/>
  <c r="S421" i="5"/>
  <c r="T421" i="5" s="1"/>
  <c r="U420" i="5"/>
  <c r="S420" i="5"/>
  <c r="T420" i="5" s="1"/>
  <c r="U419" i="5"/>
  <c r="S419" i="5"/>
  <c r="T419" i="5" s="1"/>
  <c r="U418" i="5"/>
  <c r="S418" i="5"/>
  <c r="T418" i="5" s="1"/>
  <c r="U417" i="5"/>
  <c r="S417" i="5"/>
  <c r="T417" i="5" s="1"/>
  <c r="U416" i="5"/>
  <c r="S416" i="5"/>
  <c r="T416" i="5" s="1"/>
  <c r="U415" i="5"/>
  <c r="S415" i="5"/>
  <c r="T415" i="5" s="1"/>
  <c r="U414" i="5"/>
  <c r="S414" i="5"/>
  <c r="T414" i="5" s="1"/>
  <c r="U413" i="5"/>
  <c r="S413" i="5"/>
  <c r="T413" i="5" s="1"/>
  <c r="U412" i="5"/>
  <c r="S412" i="5"/>
  <c r="T412" i="5" s="1"/>
  <c r="U411" i="5"/>
  <c r="S411" i="5"/>
  <c r="T411" i="5" s="1"/>
  <c r="U410" i="5"/>
  <c r="S410" i="5"/>
  <c r="T410" i="5" s="1"/>
  <c r="U409" i="5"/>
  <c r="S409" i="5"/>
  <c r="T409" i="5" s="1"/>
  <c r="U408" i="5"/>
  <c r="S408" i="5"/>
  <c r="T408" i="5" s="1"/>
  <c r="U407" i="5"/>
  <c r="S407" i="5"/>
  <c r="T407" i="5" s="1"/>
  <c r="U406" i="5"/>
  <c r="S406" i="5"/>
  <c r="T406" i="5" s="1"/>
  <c r="U405" i="5"/>
  <c r="S405" i="5"/>
  <c r="T405" i="5" s="1"/>
  <c r="U404" i="5"/>
  <c r="S404" i="5"/>
  <c r="T404" i="5" s="1"/>
  <c r="U403" i="5"/>
  <c r="S403" i="5"/>
  <c r="T403" i="5" s="1"/>
  <c r="U402" i="5"/>
  <c r="S402" i="5"/>
  <c r="T402" i="5" s="1"/>
  <c r="U401" i="5"/>
  <c r="S401" i="5"/>
  <c r="T401" i="5" s="1"/>
  <c r="U400" i="5"/>
  <c r="S400" i="5"/>
  <c r="T400" i="5" s="1"/>
  <c r="U399" i="5"/>
  <c r="S399" i="5"/>
  <c r="T399" i="5" s="1"/>
  <c r="U398" i="5"/>
  <c r="S398" i="5"/>
  <c r="T398" i="5" s="1"/>
  <c r="U397" i="5"/>
  <c r="S397" i="5"/>
  <c r="T397" i="5" s="1"/>
  <c r="U396" i="5"/>
  <c r="S396" i="5"/>
  <c r="T396" i="5" s="1"/>
  <c r="U395" i="5"/>
  <c r="S395" i="5"/>
  <c r="T395" i="5" s="1"/>
  <c r="U394" i="5"/>
  <c r="S394" i="5"/>
  <c r="T394" i="5" s="1"/>
  <c r="U393" i="5"/>
  <c r="S393" i="5"/>
  <c r="T393" i="5" s="1"/>
  <c r="U392" i="5"/>
  <c r="S392" i="5"/>
  <c r="T392" i="5" s="1"/>
  <c r="U391" i="5"/>
  <c r="S391" i="5"/>
  <c r="T391" i="5" s="1"/>
  <c r="U390" i="5"/>
  <c r="S390" i="5"/>
  <c r="T390" i="5" s="1"/>
  <c r="U389" i="5"/>
  <c r="S389" i="5"/>
  <c r="T389" i="5" s="1"/>
  <c r="U388" i="5"/>
  <c r="S388" i="5"/>
  <c r="T388" i="5" s="1"/>
  <c r="U387" i="5"/>
  <c r="S387" i="5"/>
  <c r="T387" i="5" s="1"/>
  <c r="U386" i="5"/>
  <c r="S386" i="5"/>
  <c r="T386" i="5" s="1"/>
  <c r="U385" i="5"/>
  <c r="S385" i="5"/>
  <c r="T385" i="5" s="1"/>
  <c r="U384" i="5"/>
  <c r="S384" i="5"/>
  <c r="T384" i="5" s="1"/>
  <c r="U383" i="5"/>
  <c r="S383" i="5"/>
  <c r="T383" i="5" s="1"/>
  <c r="U382" i="5"/>
  <c r="S382" i="5"/>
  <c r="T382" i="5" s="1"/>
  <c r="U381" i="5"/>
  <c r="S381" i="5"/>
  <c r="T381" i="5" s="1"/>
  <c r="U380" i="5"/>
  <c r="S380" i="5"/>
  <c r="T380" i="5" s="1"/>
  <c r="U379" i="5"/>
  <c r="S379" i="5"/>
  <c r="T379" i="5" s="1"/>
  <c r="U378" i="5"/>
  <c r="S378" i="5"/>
  <c r="T378" i="5" s="1"/>
  <c r="U377" i="5"/>
  <c r="S377" i="5"/>
  <c r="T377" i="5" s="1"/>
  <c r="U376" i="5"/>
  <c r="S376" i="5"/>
  <c r="T376" i="5" s="1"/>
  <c r="U375" i="5"/>
  <c r="S375" i="5"/>
  <c r="T375" i="5" s="1"/>
  <c r="U374" i="5"/>
  <c r="S374" i="5"/>
  <c r="T374" i="5" s="1"/>
  <c r="U373" i="5"/>
  <c r="S373" i="5"/>
  <c r="T373" i="5" s="1"/>
  <c r="U372" i="5"/>
  <c r="S372" i="5"/>
  <c r="T372" i="5" s="1"/>
  <c r="U371" i="5"/>
  <c r="S371" i="5"/>
  <c r="T371" i="5" s="1"/>
  <c r="U370" i="5"/>
  <c r="S370" i="5"/>
  <c r="T370" i="5" s="1"/>
  <c r="U369" i="5"/>
  <c r="S369" i="5"/>
  <c r="T369" i="5" s="1"/>
  <c r="U368" i="5"/>
  <c r="S368" i="5"/>
  <c r="T368" i="5" s="1"/>
  <c r="U367" i="5"/>
  <c r="S367" i="5"/>
  <c r="T367" i="5" s="1"/>
  <c r="U366" i="5"/>
  <c r="S366" i="5"/>
  <c r="T366" i="5" s="1"/>
  <c r="U365" i="5"/>
  <c r="S365" i="5"/>
  <c r="T365" i="5" s="1"/>
  <c r="U364" i="5"/>
  <c r="S364" i="5"/>
  <c r="T364" i="5" s="1"/>
  <c r="U363" i="5"/>
  <c r="S363" i="5"/>
  <c r="T363" i="5" s="1"/>
  <c r="U362" i="5"/>
  <c r="S362" i="5"/>
  <c r="T362" i="5" s="1"/>
  <c r="U361" i="5"/>
  <c r="S361" i="5"/>
  <c r="T361" i="5" s="1"/>
  <c r="U360" i="5"/>
  <c r="S360" i="5"/>
  <c r="T360" i="5" s="1"/>
  <c r="U359" i="5"/>
  <c r="S359" i="5"/>
  <c r="T359" i="5" s="1"/>
  <c r="U358" i="5"/>
  <c r="S358" i="5"/>
  <c r="T358" i="5" s="1"/>
  <c r="U357" i="5"/>
  <c r="S357" i="5"/>
  <c r="T357" i="5" s="1"/>
  <c r="U356" i="5"/>
  <c r="S356" i="5"/>
  <c r="T356" i="5" s="1"/>
  <c r="U355" i="5"/>
  <c r="S355" i="5"/>
  <c r="T355" i="5" s="1"/>
  <c r="U354" i="5"/>
  <c r="S354" i="5"/>
  <c r="T354" i="5" s="1"/>
  <c r="U353" i="5"/>
  <c r="S353" i="5"/>
  <c r="T353" i="5" s="1"/>
  <c r="U352" i="5"/>
  <c r="S352" i="5"/>
  <c r="T352" i="5" s="1"/>
  <c r="U351" i="5"/>
  <c r="S351" i="5"/>
  <c r="T351" i="5" s="1"/>
  <c r="U350" i="5"/>
  <c r="S350" i="5"/>
  <c r="T350" i="5" s="1"/>
  <c r="U349" i="5"/>
  <c r="S349" i="5"/>
  <c r="T349" i="5" s="1"/>
  <c r="U348" i="5"/>
  <c r="S348" i="5"/>
  <c r="T348" i="5" s="1"/>
  <c r="U347" i="5"/>
  <c r="S347" i="5"/>
  <c r="T347" i="5" s="1"/>
  <c r="U346" i="5"/>
  <c r="S346" i="5"/>
  <c r="T346" i="5" s="1"/>
  <c r="U345" i="5"/>
  <c r="S345" i="5"/>
  <c r="T345" i="5" s="1"/>
  <c r="U344" i="5"/>
  <c r="S344" i="5"/>
  <c r="T344" i="5" s="1"/>
  <c r="U343" i="5"/>
  <c r="S343" i="5"/>
  <c r="T343" i="5" s="1"/>
  <c r="U342" i="5"/>
  <c r="S342" i="5"/>
  <c r="T342" i="5" s="1"/>
  <c r="U341" i="5"/>
  <c r="S341" i="5"/>
  <c r="T341" i="5" s="1"/>
  <c r="U340" i="5"/>
  <c r="S340" i="5"/>
  <c r="T340" i="5" s="1"/>
  <c r="U339" i="5"/>
  <c r="S339" i="5"/>
  <c r="T339" i="5" s="1"/>
  <c r="U338" i="5"/>
  <c r="S338" i="5"/>
  <c r="T338" i="5" s="1"/>
  <c r="U337" i="5"/>
  <c r="S337" i="5"/>
  <c r="T337" i="5" s="1"/>
  <c r="U336" i="5"/>
  <c r="S336" i="5"/>
  <c r="T336" i="5" s="1"/>
  <c r="U335" i="5"/>
  <c r="S335" i="5"/>
  <c r="T335" i="5" s="1"/>
  <c r="U334" i="5"/>
  <c r="S334" i="5"/>
  <c r="T334" i="5" s="1"/>
  <c r="U333" i="5"/>
  <c r="S333" i="5"/>
  <c r="T333" i="5" s="1"/>
  <c r="U332" i="5"/>
  <c r="S332" i="5"/>
  <c r="T332" i="5" s="1"/>
  <c r="U331" i="5"/>
  <c r="S331" i="5"/>
  <c r="T331" i="5" s="1"/>
  <c r="U330" i="5"/>
  <c r="S330" i="5"/>
  <c r="T330" i="5" s="1"/>
  <c r="U329" i="5"/>
  <c r="S329" i="5"/>
  <c r="T329" i="5" s="1"/>
  <c r="U328" i="5"/>
  <c r="S328" i="5"/>
  <c r="T328" i="5" s="1"/>
  <c r="U327" i="5"/>
  <c r="S327" i="5"/>
  <c r="T327" i="5" s="1"/>
  <c r="U326" i="5"/>
  <c r="S326" i="5"/>
  <c r="T326" i="5" s="1"/>
  <c r="U325" i="5"/>
  <c r="S325" i="5"/>
  <c r="T325" i="5" s="1"/>
  <c r="U324" i="5"/>
  <c r="S324" i="5"/>
  <c r="T324" i="5" s="1"/>
  <c r="U323" i="5"/>
  <c r="S323" i="5"/>
  <c r="T323" i="5" s="1"/>
  <c r="U322" i="5"/>
  <c r="S322" i="5"/>
  <c r="T322" i="5" s="1"/>
  <c r="U321" i="5"/>
  <c r="S321" i="5"/>
  <c r="T321" i="5" s="1"/>
  <c r="U320" i="5"/>
  <c r="S320" i="5"/>
  <c r="T320" i="5" s="1"/>
  <c r="U319" i="5"/>
  <c r="S319" i="5"/>
  <c r="T319" i="5" s="1"/>
  <c r="U318" i="5"/>
  <c r="S318" i="5"/>
  <c r="T318" i="5" s="1"/>
  <c r="U317" i="5"/>
  <c r="S317" i="5"/>
  <c r="T317" i="5" s="1"/>
  <c r="U316" i="5"/>
  <c r="S316" i="5"/>
  <c r="T316" i="5" s="1"/>
  <c r="U315" i="5"/>
  <c r="S315" i="5"/>
  <c r="T315" i="5" s="1"/>
  <c r="U314" i="5"/>
  <c r="S314" i="5"/>
  <c r="T314" i="5" s="1"/>
  <c r="U313" i="5"/>
  <c r="S313" i="5"/>
  <c r="T313" i="5" s="1"/>
  <c r="U312" i="5"/>
  <c r="S312" i="5"/>
  <c r="T312" i="5" s="1"/>
  <c r="U311" i="5"/>
  <c r="S311" i="5"/>
  <c r="T311" i="5" s="1"/>
  <c r="U310" i="5"/>
  <c r="S310" i="5"/>
  <c r="T310" i="5" s="1"/>
  <c r="U309" i="5"/>
  <c r="S309" i="5"/>
  <c r="T309" i="5" s="1"/>
  <c r="U308" i="5"/>
  <c r="S308" i="5"/>
  <c r="T308" i="5" s="1"/>
  <c r="U307" i="5"/>
  <c r="S307" i="5"/>
  <c r="T307" i="5" s="1"/>
  <c r="U306" i="5"/>
  <c r="S306" i="5"/>
  <c r="T306" i="5" s="1"/>
  <c r="U305" i="5"/>
  <c r="S305" i="5"/>
  <c r="T305" i="5" s="1"/>
  <c r="U304" i="5"/>
  <c r="S304" i="5"/>
  <c r="T304" i="5" s="1"/>
  <c r="U303" i="5"/>
  <c r="S303" i="5"/>
  <c r="T303" i="5" s="1"/>
  <c r="U302" i="5"/>
  <c r="S302" i="5"/>
  <c r="T302" i="5" s="1"/>
  <c r="U301" i="5"/>
  <c r="S301" i="5"/>
  <c r="T301" i="5" s="1"/>
  <c r="U300" i="5"/>
  <c r="S300" i="5"/>
  <c r="T300" i="5" s="1"/>
  <c r="U299" i="5"/>
  <c r="S299" i="5"/>
  <c r="T299" i="5" s="1"/>
  <c r="U298" i="5"/>
  <c r="S298" i="5"/>
  <c r="T298" i="5" s="1"/>
  <c r="U297" i="5"/>
  <c r="S297" i="5"/>
  <c r="T297" i="5" s="1"/>
  <c r="U296" i="5"/>
  <c r="S296" i="5"/>
  <c r="T296" i="5" s="1"/>
  <c r="U295" i="5"/>
  <c r="S295" i="5"/>
  <c r="T295" i="5" s="1"/>
  <c r="U294" i="5"/>
  <c r="S294" i="5"/>
  <c r="T294" i="5" s="1"/>
  <c r="U293" i="5"/>
  <c r="S293" i="5"/>
  <c r="T293" i="5" s="1"/>
  <c r="U292" i="5"/>
  <c r="S292" i="5"/>
  <c r="T292" i="5" s="1"/>
  <c r="U291" i="5"/>
  <c r="S291" i="5"/>
  <c r="T291" i="5" s="1"/>
  <c r="U290" i="5"/>
  <c r="S290" i="5"/>
  <c r="T290" i="5" s="1"/>
  <c r="U289" i="5"/>
  <c r="S289" i="5"/>
  <c r="T289" i="5" s="1"/>
  <c r="U288" i="5"/>
  <c r="S288" i="5"/>
  <c r="T288" i="5" s="1"/>
  <c r="U287" i="5"/>
  <c r="S287" i="5"/>
  <c r="T287" i="5" s="1"/>
  <c r="U286" i="5"/>
  <c r="S286" i="5"/>
  <c r="T286" i="5" s="1"/>
  <c r="U285" i="5"/>
  <c r="S285" i="5"/>
  <c r="T285" i="5" s="1"/>
  <c r="U284" i="5"/>
  <c r="S284" i="5"/>
  <c r="T284" i="5" s="1"/>
  <c r="U283" i="5"/>
  <c r="S283" i="5"/>
  <c r="T283" i="5" s="1"/>
  <c r="U282" i="5"/>
  <c r="S282" i="5"/>
  <c r="T282" i="5" s="1"/>
  <c r="U281" i="5"/>
  <c r="S281" i="5"/>
  <c r="T281" i="5" s="1"/>
  <c r="U280" i="5"/>
  <c r="S280" i="5"/>
  <c r="T280" i="5" s="1"/>
  <c r="U279" i="5"/>
  <c r="S279" i="5"/>
  <c r="T279" i="5" s="1"/>
  <c r="U278" i="5"/>
  <c r="S278" i="5"/>
  <c r="T278" i="5" s="1"/>
  <c r="U277" i="5"/>
  <c r="S277" i="5"/>
  <c r="T277" i="5" s="1"/>
  <c r="U276" i="5"/>
  <c r="S276" i="5"/>
  <c r="T276" i="5" s="1"/>
  <c r="U275" i="5"/>
  <c r="S275" i="5"/>
  <c r="T275" i="5" s="1"/>
  <c r="U274" i="5"/>
  <c r="S274" i="5"/>
  <c r="T274" i="5" s="1"/>
  <c r="U273" i="5"/>
  <c r="S273" i="5"/>
  <c r="T273" i="5" s="1"/>
  <c r="U272" i="5"/>
  <c r="S272" i="5"/>
  <c r="T272" i="5" s="1"/>
  <c r="U271" i="5"/>
  <c r="S271" i="5"/>
  <c r="T271" i="5" s="1"/>
  <c r="U270" i="5"/>
  <c r="S270" i="5"/>
  <c r="T270" i="5" s="1"/>
  <c r="U269" i="5"/>
  <c r="S269" i="5"/>
  <c r="T269" i="5" s="1"/>
  <c r="U268" i="5"/>
  <c r="S268" i="5"/>
  <c r="T268" i="5" s="1"/>
  <c r="U267" i="5"/>
  <c r="S267" i="5"/>
  <c r="T267" i="5" s="1"/>
  <c r="U266" i="5"/>
  <c r="S266" i="5"/>
  <c r="T266" i="5" s="1"/>
  <c r="U265" i="5"/>
  <c r="S265" i="5"/>
  <c r="T265" i="5" s="1"/>
  <c r="U264" i="5"/>
  <c r="S264" i="5"/>
  <c r="T264" i="5" s="1"/>
  <c r="U263" i="5"/>
  <c r="S263" i="5"/>
  <c r="T263" i="5" s="1"/>
  <c r="U262" i="5"/>
  <c r="S262" i="5"/>
  <c r="T262" i="5" s="1"/>
  <c r="U261" i="5"/>
  <c r="S261" i="5"/>
  <c r="T261" i="5" s="1"/>
  <c r="U260" i="5"/>
  <c r="S260" i="5"/>
  <c r="T260" i="5" s="1"/>
  <c r="U259" i="5"/>
  <c r="S259" i="5"/>
  <c r="T259" i="5" s="1"/>
  <c r="U258" i="5"/>
  <c r="S258" i="5"/>
  <c r="T258" i="5" s="1"/>
  <c r="U257" i="5"/>
  <c r="S257" i="5"/>
  <c r="T257" i="5" s="1"/>
  <c r="U256" i="5"/>
  <c r="S256" i="5"/>
  <c r="T256" i="5" s="1"/>
  <c r="U255" i="5"/>
  <c r="S255" i="5"/>
  <c r="T255" i="5" s="1"/>
  <c r="U254" i="5"/>
  <c r="S254" i="5"/>
  <c r="T254" i="5" s="1"/>
  <c r="U253" i="5"/>
  <c r="S253" i="5"/>
  <c r="T253" i="5" s="1"/>
  <c r="U252" i="5"/>
  <c r="S252" i="5"/>
  <c r="T252" i="5" s="1"/>
  <c r="U251" i="5"/>
  <c r="S251" i="5"/>
  <c r="T251" i="5" s="1"/>
  <c r="U250" i="5"/>
  <c r="S250" i="5"/>
  <c r="T250" i="5" s="1"/>
  <c r="U249" i="5"/>
  <c r="S249" i="5"/>
  <c r="T249" i="5" s="1"/>
  <c r="U248" i="5"/>
  <c r="S248" i="5"/>
  <c r="T248" i="5" s="1"/>
  <c r="U247" i="5"/>
  <c r="S247" i="5"/>
  <c r="T247" i="5" s="1"/>
  <c r="U246" i="5"/>
  <c r="S246" i="5"/>
  <c r="T246" i="5" s="1"/>
  <c r="U245" i="5"/>
  <c r="S245" i="5"/>
  <c r="T245" i="5" s="1"/>
  <c r="U244" i="5"/>
  <c r="S244" i="5"/>
  <c r="T244" i="5" s="1"/>
  <c r="U243" i="5"/>
  <c r="S243" i="5"/>
  <c r="T243" i="5" s="1"/>
  <c r="U242" i="5"/>
  <c r="S242" i="5"/>
  <c r="T242" i="5" s="1"/>
  <c r="U241" i="5"/>
  <c r="S241" i="5"/>
  <c r="T241" i="5" s="1"/>
  <c r="U240" i="5"/>
  <c r="S240" i="5"/>
  <c r="T240" i="5" s="1"/>
  <c r="U239" i="5"/>
  <c r="S239" i="5"/>
  <c r="T239" i="5" s="1"/>
  <c r="U238" i="5"/>
  <c r="S238" i="5"/>
  <c r="T238" i="5" s="1"/>
  <c r="U237" i="5"/>
  <c r="S237" i="5"/>
  <c r="T237" i="5" s="1"/>
  <c r="U236" i="5"/>
  <c r="S236" i="5"/>
  <c r="T236" i="5" s="1"/>
  <c r="U235" i="5"/>
  <c r="S235" i="5"/>
  <c r="T235" i="5" s="1"/>
  <c r="U234" i="5"/>
  <c r="S234" i="5"/>
  <c r="T234" i="5" s="1"/>
  <c r="U233" i="5"/>
  <c r="S233" i="5"/>
  <c r="T233" i="5" s="1"/>
  <c r="U232" i="5"/>
  <c r="S232" i="5"/>
  <c r="T232" i="5" s="1"/>
  <c r="U231" i="5"/>
  <c r="S231" i="5"/>
  <c r="T231" i="5" s="1"/>
  <c r="U230" i="5"/>
  <c r="S230" i="5"/>
  <c r="T230" i="5" s="1"/>
  <c r="U229" i="5"/>
  <c r="S229" i="5"/>
  <c r="T229" i="5" s="1"/>
  <c r="U228" i="5"/>
  <c r="S228" i="5"/>
  <c r="T228" i="5" s="1"/>
  <c r="U227" i="5"/>
  <c r="S227" i="5"/>
  <c r="T227" i="5" s="1"/>
  <c r="U226" i="5"/>
  <c r="S226" i="5"/>
  <c r="T226" i="5" s="1"/>
  <c r="U225" i="5"/>
  <c r="S225" i="5"/>
  <c r="T225" i="5" s="1"/>
  <c r="U224" i="5"/>
  <c r="S224" i="5"/>
  <c r="T224" i="5" s="1"/>
  <c r="U223" i="5"/>
  <c r="S223" i="5"/>
  <c r="T223" i="5" s="1"/>
  <c r="U222" i="5"/>
  <c r="S222" i="5"/>
  <c r="T222" i="5" s="1"/>
  <c r="U221" i="5"/>
  <c r="S221" i="5"/>
  <c r="T221" i="5" s="1"/>
  <c r="U220" i="5"/>
  <c r="S220" i="5"/>
  <c r="T220" i="5" s="1"/>
  <c r="U219" i="5"/>
  <c r="S219" i="5"/>
  <c r="T219" i="5" s="1"/>
  <c r="U218" i="5"/>
  <c r="S218" i="5"/>
  <c r="T218" i="5" s="1"/>
  <c r="U217" i="5"/>
  <c r="S217" i="5"/>
  <c r="T217" i="5" s="1"/>
  <c r="U216" i="5"/>
  <c r="S216" i="5"/>
  <c r="T216" i="5" s="1"/>
  <c r="U215" i="5"/>
  <c r="S215" i="5"/>
  <c r="T215" i="5" s="1"/>
  <c r="U214" i="5"/>
  <c r="S214" i="5"/>
  <c r="T214" i="5" s="1"/>
  <c r="U213" i="5"/>
  <c r="S213" i="5"/>
  <c r="T213" i="5" s="1"/>
  <c r="U212" i="5"/>
  <c r="S212" i="5"/>
  <c r="T212" i="5" s="1"/>
  <c r="U211" i="5"/>
  <c r="S211" i="5"/>
  <c r="T211" i="5" s="1"/>
  <c r="U210" i="5"/>
  <c r="S210" i="5"/>
  <c r="T210" i="5" s="1"/>
  <c r="U209" i="5"/>
  <c r="S209" i="5"/>
  <c r="T209" i="5" s="1"/>
  <c r="U208" i="5"/>
  <c r="S208" i="5"/>
  <c r="T208" i="5" s="1"/>
  <c r="U207" i="5"/>
  <c r="S207" i="5"/>
  <c r="T207" i="5" s="1"/>
  <c r="U206" i="5"/>
  <c r="S206" i="5"/>
  <c r="T206" i="5" s="1"/>
  <c r="U205" i="5"/>
  <c r="S205" i="5"/>
  <c r="T205" i="5" s="1"/>
  <c r="U204" i="5"/>
  <c r="S204" i="5"/>
  <c r="T204" i="5" s="1"/>
  <c r="U203" i="5"/>
  <c r="S203" i="5"/>
  <c r="T203" i="5" s="1"/>
  <c r="U202" i="5"/>
  <c r="S202" i="5"/>
  <c r="T202" i="5" s="1"/>
  <c r="U201" i="5"/>
  <c r="S201" i="5"/>
  <c r="T201" i="5" s="1"/>
  <c r="U200" i="5"/>
  <c r="S200" i="5"/>
  <c r="T200" i="5" s="1"/>
  <c r="U199" i="5"/>
  <c r="S199" i="5"/>
  <c r="T199" i="5" s="1"/>
  <c r="U198" i="5"/>
  <c r="S198" i="5"/>
  <c r="T198" i="5" s="1"/>
  <c r="U197" i="5"/>
  <c r="S197" i="5"/>
  <c r="T197" i="5" s="1"/>
  <c r="U196" i="5"/>
  <c r="S196" i="5"/>
  <c r="T196" i="5" s="1"/>
  <c r="U195" i="5"/>
  <c r="S195" i="5"/>
  <c r="T195" i="5" s="1"/>
  <c r="U194" i="5"/>
  <c r="S194" i="5"/>
  <c r="T194" i="5" s="1"/>
  <c r="U193" i="5"/>
  <c r="S193" i="5"/>
  <c r="T193" i="5" s="1"/>
  <c r="U192" i="5"/>
  <c r="S192" i="5"/>
  <c r="T192" i="5" s="1"/>
  <c r="U191" i="5"/>
  <c r="S191" i="5"/>
  <c r="T191" i="5" s="1"/>
  <c r="U190" i="5"/>
  <c r="S190" i="5"/>
  <c r="T190" i="5" s="1"/>
  <c r="U189" i="5"/>
  <c r="S189" i="5"/>
  <c r="T189" i="5" s="1"/>
  <c r="U188" i="5"/>
  <c r="S188" i="5"/>
  <c r="T188" i="5" s="1"/>
  <c r="U187" i="5"/>
  <c r="S187" i="5"/>
  <c r="T187" i="5" s="1"/>
  <c r="U186" i="5"/>
  <c r="S186" i="5"/>
  <c r="T186" i="5" s="1"/>
  <c r="U185" i="5"/>
  <c r="S185" i="5"/>
  <c r="T185" i="5" s="1"/>
  <c r="U184" i="5"/>
  <c r="S184" i="5"/>
  <c r="T184" i="5" s="1"/>
  <c r="U183" i="5"/>
  <c r="S183" i="5"/>
  <c r="T183" i="5" s="1"/>
  <c r="U182" i="5"/>
  <c r="S182" i="5"/>
  <c r="T182" i="5" s="1"/>
  <c r="U181" i="5"/>
  <c r="S181" i="5"/>
  <c r="T181" i="5" s="1"/>
  <c r="U180" i="5"/>
  <c r="S180" i="5"/>
  <c r="T180" i="5" s="1"/>
  <c r="U179" i="5"/>
  <c r="S179" i="5"/>
  <c r="T179" i="5" s="1"/>
  <c r="U178" i="5"/>
  <c r="S178" i="5"/>
  <c r="T178" i="5" s="1"/>
  <c r="U177" i="5"/>
  <c r="S177" i="5"/>
  <c r="T177" i="5" s="1"/>
  <c r="U176" i="5"/>
  <c r="S176" i="5"/>
  <c r="T176" i="5" s="1"/>
  <c r="U175" i="5"/>
  <c r="S175" i="5"/>
  <c r="T175" i="5" s="1"/>
  <c r="U174" i="5"/>
  <c r="S174" i="5"/>
  <c r="T174" i="5" s="1"/>
  <c r="U173" i="5"/>
  <c r="S173" i="5"/>
  <c r="T173" i="5" s="1"/>
  <c r="U172" i="5"/>
  <c r="S172" i="5"/>
  <c r="T172" i="5" s="1"/>
  <c r="U171" i="5"/>
  <c r="S171" i="5"/>
  <c r="T171" i="5" s="1"/>
  <c r="U170" i="5"/>
  <c r="S170" i="5"/>
  <c r="T170" i="5" s="1"/>
  <c r="U169" i="5"/>
  <c r="S169" i="5"/>
  <c r="T169" i="5" s="1"/>
  <c r="U168" i="5"/>
  <c r="S168" i="5"/>
  <c r="T168" i="5" s="1"/>
  <c r="U167" i="5"/>
  <c r="S167" i="5"/>
  <c r="T167" i="5" s="1"/>
  <c r="U166" i="5"/>
  <c r="S166" i="5"/>
  <c r="T166" i="5" s="1"/>
  <c r="U165" i="5"/>
  <c r="S165" i="5"/>
  <c r="T165" i="5" s="1"/>
  <c r="U164" i="5"/>
  <c r="S164" i="5"/>
  <c r="T164" i="5" s="1"/>
  <c r="U163" i="5"/>
  <c r="S163" i="5"/>
  <c r="T163" i="5" s="1"/>
  <c r="U162" i="5"/>
  <c r="S162" i="5"/>
  <c r="T162" i="5" s="1"/>
  <c r="U161" i="5"/>
  <c r="S161" i="5"/>
  <c r="T161" i="5" s="1"/>
  <c r="U160" i="5"/>
  <c r="S160" i="5"/>
  <c r="T160" i="5" s="1"/>
  <c r="U159" i="5"/>
  <c r="S159" i="5"/>
  <c r="T159" i="5" s="1"/>
  <c r="U158" i="5"/>
  <c r="S158" i="5"/>
  <c r="T158" i="5" s="1"/>
  <c r="U157" i="5"/>
  <c r="S157" i="5"/>
  <c r="T157" i="5" s="1"/>
  <c r="U156" i="5"/>
  <c r="S156" i="5"/>
  <c r="T156" i="5" s="1"/>
  <c r="U155" i="5"/>
  <c r="S155" i="5"/>
  <c r="T155" i="5" s="1"/>
  <c r="U154" i="5"/>
  <c r="S154" i="5"/>
  <c r="T154" i="5" s="1"/>
  <c r="U153" i="5"/>
  <c r="S153" i="5"/>
  <c r="T153" i="5" s="1"/>
  <c r="U152" i="5"/>
  <c r="S152" i="5"/>
  <c r="T152" i="5" s="1"/>
  <c r="U151" i="5"/>
  <c r="S151" i="5"/>
  <c r="T151" i="5" s="1"/>
  <c r="U150" i="5"/>
  <c r="S150" i="5"/>
  <c r="T150" i="5" s="1"/>
  <c r="U149" i="5"/>
  <c r="S149" i="5"/>
  <c r="T149" i="5" s="1"/>
  <c r="U148" i="5"/>
  <c r="S148" i="5"/>
  <c r="T148" i="5" s="1"/>
  <c r="U147" i="5"/>
  <c r="S147" i="5"/>
  <c r="T147" i="5" s="1"/>
  <c r="U146" i="5"/>
  <c r="S146" i="5"/>
  <c r="T146" i="5" s="1"/>
  <c r="U145" i="5"/>
  <c r="S145" i="5"/>
  <c r="T145" i="5" s="1"/>
  <c r="U144" i="5"/>
  <c r="S144" i="5"/>
  <c r="T144" i="5" s="1"/>
  <c r="U143" i="5"/>
  <c r="S143" i="5"/>
  <c r="T143" i="5" s="1"/>
  <c r="U142" i="5"/>
  <c r="S142" i="5"/>
  <c r="T142" i="5" s="1"/>
  <c r="U141" i="5"/>
  <c r="S141" i="5"/>
  <c r="T141" i="5" s="1"/>
  <c r="U140" i="5"/>
  <c r="S140" i="5"/>
  <c r="T140" i="5" s="1"/>
  <c r="U139" i="5"/>
  <c r="S139" i="5"/>
  <c r="T139" i="5" s="1"/>
  <c r="U138" i="5"/>
  <c r="S138" i="5"/>
  <c r="T138" i="5" s="1"/>
  <c r="U137" i="5"/>
  <c r="S137" i="5"/>
  <c r="T137" i="5" s="1"/>
  <c r="U136" i="5"/>
  <c r="S136" i="5"/>
  <c r="T136" i="5" s="1"/>
  <c r="U135" i="5"/>
  <c r="S135" i="5"/>
  <c r="T135" i="5" s="1"/>
  <c r="U134" i="5"/>
  <c r="S134" i="5"/>
  <c r="T134" i="5" s="1"/>
  <c r="U133" i="5"/>
  <c r="S133" i="5"/>
  <c r="T133" i="5" s="1"/>
  <c r="U132" i="5"/>
  <c r="S132" i="5"/>
  <c r="T132" i="5" s="1"/>
  <c r="U131" i="5"/>
  <c r="S131" i="5"/>
  <c r="T131" i="5" s="1"/>
  <c r="U130" i="5"/>
  <c r="S130" i="5"/>
  <c r="T130" i="5" s="1"/>
  <c r="U129" i="5"/>
  <c r="S129" i="5"/>
  <c r="T129" i="5" s="1"/>
  <c r="U128" i="5"/>
  <c r="S128" i="5"/>
  <c r="T128" i="5" s="1"/>
  <c r="U127" i="5"/>
  <c r="S127" i="5"/>
  <c r="T127" i="5" s="1"/>
  <c r="U126" i="5"/>
  <c r="S126" i="5"/>
  <c r="T126" i="5" s="1"/>
  <c r="U125" i="5"/>
  <c r="S125" i="5"/>
  <c r="T125" i="5" s="1"/>
  <c r="U124" i="5"/>
  <c r="S124" i="5"/>
  <c r="T124" i="5" s="1"/>
  <c r="U123" i="5"/>
  <c r="S123" i="5"/>
  <c r="T123" i="5" s="1"/>
  <c r="U122" i="5"/>
  <c r="S122" i="5"/>
  <c r="T122" i="5" s="1"/>
  <c r="U121" i="5"/>
  <c r="S121" i="5"/>
  <c r="T121" i="5" s="1"/>
  <c r="U120" i="5"/>
  <c r="S120" i="5"/>
  <c r="T120" i="5" s="1"/>
  <c r="U119" i="5"/>
  <c r="S119" i="5"/>
  <c r="T119" i="5" s="1"/>
  <c r="U118" i="5"/>
  <c r="S118" i="5"/>
  <c r="T118" i="5" s="1"/>
  <c r="U117" i="5"/>
  <c r="S117" i="5"/>
  <c r="T117" i="5" s="1"/>
  <c r="U116" i="5"/>
  <c r="S116" i="5"/>
  <c r="T116" i="5" s="1"/>
  <c r="U115" i="5"/>
  <c r="S115" i="5"/>
  <c r="T115" i="5" s="1"/>
  <c r="U114" i="5"/>
  <c r="S114" i="5"/>
  <c r="T114" i="5" s="1"/>
  <c r="U113" i="5"/>
  <c r="S113" i="5"/>
  <c r="T113" i="5" s="1"/>
  <c r="U112" i="5"/>
  <c r="S112" i="5"/>
  <c r="T112" i="5" s="1"/>
  <c r="U111" i="5"/>
  <c r="S111" i="5"/>
  <c r="T111" i="5" s="1"/>
  <c r="U110" i="5"/>
  <c r="S110" i="5"/>
  <c r="T110" i="5" s="1"/>
  <c r="U109" i="5"/>
  <c r="S109" i="5"/>
  <c r="T109" i="5" s="1"/>
  <c r="U108" i="5"/>
  <c r="S108" i="5"/>
  <c r="T108" i="5" s="1"/>
  <c r="U107" i="5"/>
  <c r="S107" i="5"/>
  <c r="T107" i="5" s="1"/>
  <c r="U106" i="5"/>
  <c r="S106" i="5"/>
  <c r="T106" i="5" s="1"/>
  <c r="U105" i="5"/>
  <c r="S105" i="5"/>
  <c r="T105" i="5" s="1"/>
  <c r="U104" i="5"/>
  <c r="S104" i="5"/>
  <c r="T104" i="5" s="1"/>
  <c r="U103" i="5"/>
  <c r="S103" i="5"/>
  <c r="T103" i="5" s="1"/>
  <c r="U102" i="5"/>
  <c r="S102" i="5"/>
  <c r="T102" i="5" s="1"/>
  <c r="U101" i="5"/>
  <c r="S101" i="5"/>
  <c r="T101" i="5" s="1"/>
  <c r="U100" i="5"/>
  <c r="S100" i="5"/>
  <c r="T100" i="5" s="1"/>
  <c r="U99" i="5"/>
  <c r="S99" i="5"/>
  <c r="T99" i="5" s="1"/>
  <c r="U98" i="5"/>
  <c r="S98" i="5"/>
  <c r="T98" i="5" s="1"/>
  <c r="U97" i="5"/>
  <c r="S97" i="5"/>
  <c r="T97" i="5" s="1"/>
  <c r="U96" i="5"/>
  <c r="S96" i="5"/>
  <c r="T96" i="5" s="1"/>
  <c r="U95" i="5"/>
  <c r="S95" i="5"/>
  <c r="T95" i="5" s="1"/>
  <c r="U94" i="5"/>
  <c r="S94" i="5"/>
  <c r="T94" i="5" s="1"/>
  <c r="U93" i="5"/>
  <c r="S93" i="5"/>
  <c r="T93" i="5" s="1"/>
  <c r="U92" i="5"/>
  <c r="S92" i="5"/>
  <c r="T92" i="5" s="1"/>
  <c r="U91" i="5"/>
  <c r="S91" i="5"/>
  <c r="T91" i="5" s="1"/>
  <c r="U90" i="5"/>
  <c r="S90" i="5"/>
  <c r="T90" i="5" s="1"/>
  <c r="U89" i="5"/>
  <c r="S89" i="5"/>
  <c r="T89" i="5" s="1"/>
  <c r="U88" i="5"/>
  <c r="S88" i="5"/>
  <c r="T88" i="5" s="1"/>
  <c r="U87" i="5"/>
  <c r="S87" i="5"/>
  <c r="T87" i="5" s="1"/>
  <c r="U86" i="5"/>
  <c r="S86" i="5"/>
  <c r="T86" i="5" s="1"/>
  <c r="U85" i="5"/>
  <c r="S85" i="5"/>
  <c r="T85" i="5" s="1"/>
  <c r="U84" i="5"/>
  <c r="S84" i="5"/>
  <c r="T84" i="5" s="1"/>
  <c r="U83" i="5"/>
  <c r="S83" i="5"/>
  <c r="T83" i="5" s="1"/>
  <c r="U82" i="5"/>
  <c r="S82" i="5"/>
  <c r="T82" i="5" s="1"/>
  <c r="U81" i="5"/>
  <c r="S81" i="5"/>
  <c r="T81" i="5" s="1"/>
  <c r="U80" i="5"/>
  <c r="S80" i="5"/>
  <c r="T80" i="5" s="1"/>
  <c r="U79" i="5"/>
  <c r="S79" i="5"/>
  <c r="T79" i="5" s="1"/>
  <c r="U78" i="5"/>
  <c r="S78" i="5"/>
  <c r="T78" i="5" s="1"/>
  <c r="U77" i="5"/>
  <c r="S77" i="5"/>
  <c r="T77" i="5" s="1"/>
  <c r="U76" i="5"/>
  <c r="S76" i="5"/>
  <c r="T76" i="5" s="1"/>
  <c r="U75" i="5"/>
  <c r="S75" i="5"/>
  <c r="T75" i="5" s="1"/>
  <c r="U74" i="5"/>
  <c r="S74" i="5"/>
  <c r="T74" i="5" s="1"/>
  <c r="U73" i="5"/>
  <c r="S73" i="5"/>
  <c r="T73" i="5" s="1"/>
  <c r="U72" i="5"/>
  <c r="S72" i="5"/>
  <c r="T72" i="5" s="1"/>
  <c r="U71" i="5"/>
  <c r="S71" i="5"/>
  <c r="T71" i="5" s="1"/>
  <c r="U70" i="5"/>
  <c r="S70" i="5"/>
  <c r="T70" i="5" s="1"/>
  <c r="U69" i="5"/>
  <c r="S69" i="5"/>
  <c r="T69" i="5" s="1"/>
  <c r="U68" i="5"/>
  <c r="S68" i="5"/>
  <c r="T68" i="5" s="1"/>
  <c r="U67" i="5"/>
  <c r="S67" i="5"/>
  <c r="T67" i="5" s="1"/>
  <c r="U66" i="5"/>
  <c r="S66" i="5"/>
  <c r="T66" i="5" s="1"/>
  <c r="U65" i="5"/>
  <c r="S65" i="5"/>
  <c r="T65" i="5" s="1"/>
  <c r="U64" i="5"/>
  <c r="S64" i="5"/>
  <c r="T64" i="5" s="1"/>
  <c r="U63" i="5"/>
  <c r="S63" i="5"/>
  <c r="T63" i="5" s="1"/>
  <c r="U62" i="5"/>
  <c r="S62" i="5"/>
  <c r="T62" i="5" s="1"/>
  <c r="U61" i="5"/>
  <c r="S61" i="5"/>
  <c r="T61" i="5" s="1"/>
  <c r="U60" i="5"/>
  <c r="S60" i="5"/>
  <c r="T60" i="5" s="1"/>
  <c r="U59" i="5"/>
  <c r="S59" i="5"/>
  <c r="T59" i="5" s="1"/>
  <c r="U58" i="5"/>
  <c r="S58" i="5"/>
  <c r="T58" i="5" s="1"/>
  <c r="U57" i="5"/>
  <c r="S57" i="5"/>
  <c r="T57" i="5" s="1"/>
  <c r="U56" i="5"/>
  <c r="S56" i="5"/>
  <c r="T56" i="5" s="1"/>
  <c r="U55" i="5"/>
  <c r="S55" i="5"/>
  <c r="T55" i="5" s="1"/>
  <c r="U54" i="5"/>
  <c r="S54" i="5"/>
  <c r="T54" i="5" s="1"/>
  <c r="U53" i="5"/>
  <c r="S53" i="5"/>
  <c r="T53" i="5" s="1"/>
  <c r="U52" i="5"/>
  <c r="S52" i="5"/>
  <c r="T52" i="5" s="1"/>
  <c r="U51" i="5"/>
  <c r="S51" i="5"/>
  <c r="T51" i="5" s="1"/>
  <c r="U50" i="5"/>
  <c r="S50" i="5"/>
  <c r="T50" i="5" s="1"/>
  <c r="U49" i="5"/>
  <c r="S49" i="5"/>
  <c r="T49" i="5" s="1"/>
  <c r="U48" i="5"/>
  <c r="S48" i="5"/>
  <c r="T48" i="5" s="1"/>
  <c r="U47" i="5"/>
  <c r="S47" i="5"/>
  <c r="T47" i="5" s="1"/>
  <c r="U46" i="5"/>
  <c r="S46" i="5"/>
  <c r="T46" i="5" s="1"/>
  <c r="U45" i="5"/>
  <c r="S45" i="5"/>
  <c r="T45" i="5" s="1"/>
  <c r="U44" i="5"/>
  <c r="S44" i="5"/>
  <c r="T44" i="5" s="1"/>
  <c r="U43" i="5"/>
  <c r="S43" i="5"/>
  <c r="T43" i="5" s="1"/>
  <c r="U42" i="5"/>
  <c r="S42" i="5"/>
  <c r="T42" i="5" s="1"/>
  <c r="U41" i="5"/>
  <c r="S41" i="5"/>
  <c r="T41" i="5" s="1"/>
  <c r="U40" i="5"/>
  <c r="S40" i="5"/>
  <c r="T40" i="5" s="1"/>
  <c r="U39" i="5"/>
  <c r="S39" i="5"/>
  <c r="T39" i="5" s="1"/>
  <c r="U38" i="5"/>
  <c r="S38" i="5"/>
  <c r="T38" i="5" s="1"/>
  <c r="U37" i="5"/>
  <c r="S37" i="5"/>
  <c r="T37" i="5" s="1"/>
  <c r="U36" i="5"/>
  <c r="S36" i="5"/>
  <c r="T36" i="5" s="1"/>
  <c r="U35" i="5"/>
  <c r="S35" i="5"/>
  <c r="T35" i="5" s="1"/>
  <c r="U34" i="5"/>
  <c r="S34" i="5"/>
  <c r="T34" i="5" s="1"/>
  <c r="U33" i="5"/>
  <c r="S33" i="5"/>
  <c r="T33" i="5" s="1"/>
  <c r="U32" i="5"/>
  <c r="S32" i="5"/>
  <c r="T32" i="5" s="1"/>
  <c r="U31" i="5"/>
  <c r="S31" i="5"/>
  <c r="T31" i="5" s="1"/>
  <c r="U30" i="5"/>
  <c r="S30" i="5"/>
  <c r="T30" i="5" s="1"/>
  <c r="U29" i="5"/>
  <c r="S29" i="5"/>
  <c r="T29" i="5" s="1"/>
  <c r="U28" i="5"/>
  <c r="S28" i="5"/>
  <c r="T28" i="5" s="1"/>
  <c r="U27" i="5"/>
  <c r="S27" i="5"/>
  <c r="T27" i="5" s="1"/>
  <c r="U26" i="5"/>
  <c r="S26" i="5"/>
  <c r="T26" i="5" s="1"/>
  <c r="U25" i="5"/>
  <c r="S25" i="5"/>
  <c r="T25" i="5" s="1"/>
  <c r="U24" i="5"/>
  <c r="S24" i="5"/>
  <c r="T24" i="5" s="1"/>
  <c r="U23" i="5"/>
  <c r="S23" i="5"/>
  <c r="T23" i="5" s="1"/>
  <c r="U22" i="5"/>
  <c r="S22" i="5"/>
  <c r="T22" i="5" s="1"/>
  <c r="U21" i="5"/>
  <c r="S21" i="5"/>
  <c r="T21" i="5" s="1"/>
  <c r="U20" i="5"/>
  <c r="S20" i="5"/>
  <c r="T20" i="5" s="1"/>
  <c r="U19" i="5"/>
  <c r="S19" i="5"/>
  <c r="T19" i="5" s="1"/>
  <c r="U18" i="5"/>
  <c r="S18" i="5"/>
  <c r="T18" i="5" s="1"/>
  <c r="U17" i="5"/>
  <c r="S17" i="5"/>
  <c r="T17" i="5" s="1"/>
  <c r="U16" i="5"/>
  <c r="S16" i="5"/>
  <c r="T16" i="5" s="1"/>
  <c r="U15" i="5"/>
  <c r="S15" i="5"/>
  <c r="T15" i="5" s="1"/>
  <c r="U14" i="5"/>
  <c r="S14" i="5"/>
  <c r="T14" i="5" s="1"/>
  <c r="U13" i="5"/>
  <c r="S13" i="5"/>
  <c r="T13" i="5" s="1"/>
  <c r="U12" i="5"/>
  <c r="S12" i="5"/>
  <c r="T12" i="5" s="1"/>
  <c r="U11" i="5"/>
  <c r="S11" i="5"/>
  <c r="T11" i="5" s="1"/>
  <c r="U10" i="5"/>
  <c r="S10" i="5"/>
  <c r="T10" i="5" s="1"/>
  <c r="U9" i="5"/>
  <c r="S9" i="5"/>
  <c r="T9" i="5" s="1"/>
  <c r="U8" i="5"/>
  <c r="S8" i="5"/>
  <c r="T8" i="5" s="1"/>
  <c r="U7" i="5"/>
  <c r="S7" i="5"/>
  <c r="T7" i="5" s="1"/>
  <c r="U6" i="5"/>
  <c r="S6" i="5"/>
  <c r="T6" i="5" s="1"/>
  <c r="U5" i="5"/>
  <c r="S5" i="5"/>
  <c r="T5" i="5" s="1"/>
  <c r="U4" i="5"/>
  <c r="S4" i="5"/>
  <c r="T4" i="5" s="1"/>
  <c r="Z903" i="4"/>
  <c r="Y903" i="4"/>
  <c r="W903" i="4"/>
  <c r="X903" i="4" s="1"/>
  <c r="U903" i="4"/>
  <c r="V903" i="4" s="1"/>
  <c r="Q903" i="4"/>
  <c r="R903" i="4" s="1"/>
  <c r="S903" i="4" s="1"/>
  <c r="T903" i="4" s="1"/>
  <c r="Z902" i="4"/>
  <c r="Y902" i="4"/>
  <c r="W902" i="4"/>
  <c r="X902" i="4" s="1"/>
  <c r="U902" i="4"/>
  <c r="V902" i="4" s="1"/>
  <c r="Q902" i="4"/>
  <c r="R902" i="4" s="1"/>
  <c r="S902" i="4" s="1"/>
  <c r="T902" i="4" s="1"/>
  <c r="Z901" i="4"/>
  <c r="Y901" i="4"/>
  <c r="W901" i="4"/>
  <c r="X901" i="4" s="1"/>
  <c r="U901" i="4"/>
  <c r="V901" i="4" s="1"/>
  <c r="Q901" i="4"/>
  <c r="R901" i="4" s="1"/>
  <c r="S901" i="4" s="1"/>
  <c r="T901" i="4" s="1"/>
  <c r="Z900" i="4"/>
  <c r="Y900" i="4"/>
  <c r="W900" i="4"/>
  <c r="X900" i="4" s="1"/>
  <c r="U900" i="4"/>
  <c r="V900" i="4" s="1"/>
  <c r="Q900" i="4"/>
  <c r="R900" i="4" s="1"/>
  <c r="S900" i="4" s="1"/>
  <c r="T900" i="4" s="1"/>
  <c r="Z899" i="4"/>
  <c r="Y899" i="4"/>
  <c r="W899" i="4"/>
  <c r="X899" i="4" s="1"/>
  <c r="U899" i="4"/>
  <c r="V899" i="4" s="1"/>
  <c r="Q899" i="4"/>
  <c r="R899" i="4" s="1"/>
  <c r="S899" i="4" s="1"/>
  <c r="T899" i="4" s="1"/>
  <c r="Z898" i="4"/>
  <c r="Y898" i="4"/>
  <c r="W898" i="4"/>
  <c r="X898" i="4" s="1"/>
  <c r="U898" i="4"/>
  <c r="V898" i="4" s="1"/>
  <c r="Q898" i="4"/>
  <c r="R898" i="4" s="1"/>
  <c r="S898" i="4" s="1"/>
  <c r="T898" i="4" s="1"/>
  <c r="Z897" i="4"/>
  <c r="Y897" i="4"/>
  <c r="W897" i="4"/>
  <c r="X897" i="4" s="1"/>
  <c r="U897" i="4"/>
  <c r="V897" i="4" s="1"/>
  <c r="Q897" i="4"/>
  <c r="R897" i="4" s="1"/>
  <c r="S897" i="4" s="1"/>
  <c r="T897" i="4" s="1"/>
  <c r="Z896" i="4"/>
  <c r="Y896" i="4"/>
  <c r="W896" i="4"/>
  <c r="X896" i="4" s="1"/>
  <c r="U896" i="4"/>
  <c r="V896" i="4" s="1"/>
  <c r="Q896" i="4"/>
  <c r="R896" i="4" s="1"/>
  <c r="S896" i="4" s="1"/>
  <c r="T896" i="4" s="1"/>
  <c r="Z895" i="4"/>
  <c r="Y895" i="4"/>
  <c r="W895" i="4"/>
  <c r="X895" i="4" s="1"/>
  <c r="U895" i="4"/>
  <c r="V895" i="4" s="1"/>
  <c r="Q895" i="4"/>
  <c r="R895" i="4" s="1"/>
  <c r="S895" i="4" s="1"/>
  <c r="T895" i="4" s="1"/>
  <c r="Z894" i="4"/>
  <c r="Y894" i="4"/>
  <c r="W894" i="4"/>
  <c r="X894" i="4" s="1"/>
  <c r="U894" i="4"/>
  <c r="V894" i="4" s="1"/>
  <c r="Q894" i="4"/>
  <c r="R894" i="4" s="1"/>
  <c r="S894" i="4" s="1"/>
  <c r="T894" i="4" s="1"/>
  <c r="Z893" i="4"/>
  <c r="Y893" i="4"/>
  <c r="W893" i="4"/>
  <c r="X893" i="4" s="1"/>
  <c r="U893" i="4"/>
  <c r="V893" i="4" s="1"/>
  <c r="Q893" i="4"/>
  <c r="R893" i="4" s="1"/>
  <c r="S893" i="4" s="1"/>
  <c r="T893" i="4" s="1"/>
  <c r="Z892" i="4"/>
  <c r="Y892" i="4"/>
  <c r="W892" i="4"/>
  <c r="X892" i="4" s="1"/>
  <c r="U892" i="4"/>
  <c r="V892" i="4" s="1"/>
  <c r="Q892" i="4"/>
  <c r="R892" i="4" s="1"/>
  <c r="S892" i="4" s="1"/>
  <c r="T892" i="4" s="1"/>
  <c r="Z891" i="4"/>
  <c r="Y891" i="4"/>
  <c r="W891" i="4"/>
  <c r="X891" i="4" s="1"/>
  <c r="U891" i="4"/>
  <c r="V891" i="4" s="1"/>
  <c r="Q891" i="4"/>
  <c r="R891" i="4" s="1"/>
  <c r="S891" i="4" s="1"/>
  <c r="T891" i="4" s="1"/>
  <c r="Z890" i="4"/>
  <c r="Y890" i="4"/>
  <c r="W890" i="4"/>
  <c r="X890" i="4" s="1"/>
  <c r="U890" i="4"/>
  <c r="V890" i="4" s="1"/>
  <c r="Q890" i="4"/>
  <c r="R890" i="4" s="1"/>
  <c r="S890" i="4" s="1"/>
  <c r="T890" i="4" s="1"/>
  <c r="Z889" i="4"/>
  <c r="Y889" i="4"/>
  <c r="W889" i="4"/>
  <c r="X889" i="4" s="1"/>
  <c r="U889" i="4"/>
  <c r="V889" i="4" s="1"/>
  <c r="Q889" i="4"/>
  <c r="R889" i="4" s="1"/>
  <c r="S889" i="4" s="1"/>
  <c r="T889" i="4" s="1"/>
  <c r="Z888" i="4"/>
  <c r="Y888" i="4"/>
  <c r="W888" i="4"/>
  <c r="X888" i="4" s="1"/>
  <c r="U888" i="4"/>
  <c r="V888" i="4" s="1"/>
  <c r="Q888" i="4"/>
  <c r="R888" i="4" s="1"/>
  <c r="S888" i="4" s="1"/>
  <c r="T888" i="4" s="1"/>
  <c r="Z887" i="4"/>
  <c r="Y887" i="4"/>
  <c r="W887" i="4"/>
  <c r="X887" i="4" s="1"/>
  <c r="U887" i="4"/>
  <c r="V887" i="4" s="1"/>
  <c r="Q887" i="4"/>
  <c r="R887" i="4" s="1"/>
  <c r="S887" i="4" s="1"/>
  <c r="T887" i="4" s="1"/>
  <c r="Z886" i="4"/>
  <c r="Y886" i="4"/>
  <c r="W886" i="4"/>
  <c r="X886" i="4" s="1"/>
  <c r="U886" i="4"/>
  <c r="V886" i="4" s="1"/>
  <c r="Q886" i="4"/>
  <c r="R886" i="4" s="1"/>
  <c r="S886" i="4" s="1"/>
  <c r="T886" i="4" s="1"/>
  <c r="Z885" i="4"/>
  <c r="Y885" i="4"/>
  <c r="W885" i="4"/>
  <c r="X885" i="4" s="1"/>
  <c r="U885" i="4"/>
  <c r="V885" i="4" s="1"/>
  <c r="Q885" i="4"/>
  <c r="R885" i="4" s="1"/>
  <c r="S885" i="4" s="1"/>
  <c r="T885" i="4" s="1"/>
  <c r="Z884" i="4"/>
  <c r="Y884" i="4"/>
  <c r="W884" i="4"/>
  <c r="X884" i="4" s="1"/>
  <c r="U884" i="4"/>
  <c r="V884" i="4" s="1"/>
  <c r="Q884" i="4"/>
  <c r="R884" i="4" s="1"/>
  <c r="S884" i="4" s="1"/>
  <c r="T884" i="4" s="1"/>
  <c r="Z883" i="4"/>
  <c r="Y883" i="4"/>
  <c r="W883" i="4"/>
  <c r="X883" i="4" s="1"/>
  <c r="U883" i="4"/>
  <c r="V883" i="4" s="1"/>
  <c r="Q883" i="4"/>
  <c r="R883" i="4" s="1"/>
  <c r="S883" i="4" s="1"/>
  <c r="T883" i="4" s="1"/>
  <c r="Z882" i="4"/>
  <c r="Y882" i="4"/>
  <c r="W882" i="4"/>
  <c r="X882" i="4" s="1"/>
  <c r="U882" i="4"/>
  <c r="V882" i="4" s="1"/>
  <c r="Q882" i="4"/>
  <c r="R882" i="4" s="1"/>
  <c r="S882" i="4" s="1"/>
  <c r="T882" i="4" s="1"/>
  <c r="Z881" i="4"/>
  <c r="Y881" i="4"/>
  <c r="W881" i="4"/>
  <c r="X881" i="4" s="1"/>
  <c r="U881" i="4"/>
  <c r="V881" i="4" s="1"/>
  <c r="Q881" i="4"/>
  <c r="R881" i="4" s="1"/>
  <c r="S881" i="4" s="1"/>
  <c r="T881" i="4" s="1"/>
  <c r="Z880" i="4"/>
  <c r="Y880" i="4"/>
  <c r="W880" i="4"/>
  <c r="X880" i="4" s="1"/>
  <c r="U880" i="4"/>
  <c r="V880" i="4" s="1"/>
  <c r="Q880" i="4"/>
  <c r="R880" i="4" s="1"/>
  <c r="S880" i="4" s="1"/>
  <c r="T880" i="4" s="1"/>
  <c r="Z879" i="4"/>
  <c r="Y879" i="4"/>
  <c r="W879" i="4"/>
  <c r="X879" i="4" s="1"/>
  <c r="U879" i="4"/>
  <c r="V879" i="4" s="1"/>
  <c r="Q879" i="4"/>
  <c r="R879" i="4" s="1"/>
  <c r="S879" i="4" s="1"/>
  <c r="T879" i="4" s="1"/>
  <c r="Z878" i="4"/>
  <c r="Y878" i="4"/>
  <c r="W878" i="4"/>
  <c r="X878" i="4" s="1"/>
  <c r="U878" i="4"/>
  <c r="V878" i="4" s="1"/>
  <c r="Q878" i="4"/>
  <c r="R878" i="4" s="1"/>
  <c r="S878" i="4" s="1"/>
  <c r="T878" i="4" s="1"/>
  <c r="Z877" i="4"/>
  <c r="Y877" i="4"/>
  <c r="W877" i="4"/>
  <c r="X877" i="4" s="1"/>
  <c r="U877" i="4"/>
  <c r="V877" i="4" s="1"/>
  <c r="Q877" i="4"/>
  <c r="R877" i="4" s="1"/>
  <c r="S877" i="4" s="1"/>
  <c r="T877" i="4" s="1"/>
  <c r="Z876" i="4"/>
  <c r="Y876" i="4"/>
  <c r="W876" i="4"/>
  <c r="X876" i="4" s="1"/>
  <c r="U876" i="4"/>
  <c r="V876" i="4" s="1"/>
  <c r="Q876" i="4"/>
  <c r="R876" i="4" s="1"/>
  <c r="S876" i="4" s="1"/>
  <c r="T876" i="4" s="1"/>
  <c r="Z875" i="4"/>
  <c r="Y875" i="4"/>
  <c r="W875" i="4"/>
  <c r="X875" i="4" s="1"/>
  <c r="U875" i="4"/>
  <c r="V875" i="4" s="1"/>
  <c r="Q875" i="4"/>
  <c r="R875" i="4" s="1"/>
  <c r="S875" i="4" s="1"/>
  <c r="T875" i="4" s="1"/>
  <c r="Z874" i="4"/>
  <c r="Y874" i="4"/>
  <c r="W874" i="4"/>
  <c r="X874" i="4" s="1"/>
  <c r="U874" i="4"/>
  <c r="V874" i="4" s="1"/>
  <c r="Q874" i="4"/>
  <c r="R874" i="4" s="1"/>
  <c r="S874" i="4" s="1"/>
  <c r="T874" i="4" s="1"/>
  <c r="Z873" i="4"/>
  <c r="Y873" i="4"/>
  <c r="W873" i="4"/>
  <c r="X873" i="4" s="1"/>
  <c r="U873" i="4"/>
  <c r="V873" i="4" s="1"/>
  <c r="Q873" i="4"/>
  <c r="R873" i="4" s="1"/>
  <c r="S873" i="4" s="1"/>
  <c r="T873" i="4" s="1"/>
  <c r="Z872" i="4"/>
  <c r="Y872" i="4"/>
  <c r="W872" i="4"/>
  <c r="X872" i="4" s="1"/>
  <c r="U872" i="4"/>
  <c r="V872" i="4" s="1"/>
  <c r="Q872" i="4"/>
  <c r="R872" i="4" s="1"/>
  <c r="S872" i="4" s="1"/>
  <c r="T872" i="4" s="1"/>
  <c r="Z871" i="4"/>
  <c r="Y871" i="4"/>
  <c r="W871" i="4"/>
  <c r="X871" i="4" s="1"/>
  <c r="U871" i="4"/>
  <c r="V871" i="4" s="1"/>
  <c r="Q871" i="4"/>
  <c r="R871" i="4" s="1"/>
  <c r="S871" i="4" s="1"/>
  <c r="T871" i="4" s="1"/>
  <c r="Z870" i="4"/>
  <c r="Y870" i="4"/>
  <c r="W870" i="4"/>
  <c r="X870" i="4" s="1"/>
  <c r="U870" i="4"/>
  <c r="V870" i="4" s="1"/>
  <c r="Q870" i="4"/>
  <c r="R870" i="4" s="1"/>
  <c r="S870" i="4" s="1"/>
  <c r="T870" i="4" s="1"/>
  <c r="Z869" i="4"/>
  <c r="Y869" i="4"/>
  <c r="W869" i="4"/>
  <c r="X869" i="4" s="1"/>
  <c r="U869" i="4"/>
  <c r="V869" i="4" s="1"/>
  <c r="Q869" i="4"/>
  <c r="R869" i="4" s="1"/>
  <c r="S869" i="4" s="1"/>
  <c r="T869" i="4" s="1"/>
  <c r="Z868" i="4"/>
  <c r="Y868" i="4"/>
  <c r="W868" i="4"/>
  <c r="X868" i="4" s="1"/>
  <c r="U868" i="4"/>
  <c r="V868" i="4" s="1"/>
  <c r="Q868" i="4"/>
  <c r="R868" i="4" s="1"/>
  <c r="S868" i="4" s="1"/>
  <c r="T868" i="4" s="1"/>
  <c r="Z867" i="4"/>
  <c r="Y867" i="4"/>
  <c r="W867" i="4"/>
  <c r="X867" i="4" s="1"/>
  <c r="U867" i="4"/>
  <c r="V867" i="4" s="1"/>
  <c r="Q867" i="4"/>
  <c r="R867" i="4" s="1"/>
  <c r="S867" i="4" s="1"/>
  <c r="T867" i="4" s="1"/>
  <c r="Z866" i="4"/>
  <c r="Y866" i="4"/>
  <c r="W866" i="4"/>
  <c r="X866" i="4" s="1"/>
  <c r="U866" i="4"/>
  <c r="V866" i="4" s="1"/>
  <c r="Q866" i="4"/>
  <c r="R866" i="4" s="1"/>
  <c r="S866" i="4" s="1"/>
  <c r="T866" i="4" s="1"/>
  <c r="Z865" i="4"/>
  <c r="Y865" i="4"/>
  <c r="W865" i="4"/>
  <c r="X865" i="4" s="1"/>
  <c r="U865" i="4"/>
  <c r="V865" i="4" s="1"/>
  <c r="Q865" i="4"/>
  <c r="R865" i="4" s="1"/>
  <c r="S865" i="4" s="1"/>
  <c r="T865" i="4" s="1"/>
  <c r="Z864" i="4"/>
  <c r="Y864" i="4"/>
  <c r="W864" i="4"/>
  <c r="X864" i="4" s="1"/>
  <c r="U864" i="4"/>
  <c r="V864" i="4" s="1"/>
  <c r="Q864" i="4"/>
  <c r="R864" i="4" s="1"/>
  <c r="S864" i="4" s="1"/>
  <c r="T864" i="4" s="1"/>
  <c r="Z863" i="4"/>
  <c r="Y863" i="4"/>
  <c r="W863" i="4"/>
  <c r="X863" i="4" s="1"/>
  <c r="U863" i="4"/>
  <c r="V863" i="4" s="1"/>
  <c r="Q863" i="4"/>
  <c r="R863" i="4" s="1"/>
  <c r="S863" i="4" s="1"/>
  <c r="T863" i="4" s="1"/>
  <c r="Z862" i="4"/>
  <c r="Y862" i="4"/>
  <c r="W862" i="4"/>
  <c r="X862" i="4" s="1"/>
  <c r="U862" i="4"/>
  <c r="V862" i="4" s="1"/>
  <c r="Q862" i="4"/>
  <c r="R862" i="4" s="1"/>
  <c r="S862" i="4" s="1"/>
  <c r="T862" i="4" s="1"/>
  <c r="Z861" i="4"/>
  <c r="Y861" i="4"/>
  <c r="W861" i="4"/>
  <c r="X861" i="4" s="1"/>
  <c r="U861" i="4"/>
  <c r="V861" i="4" s="1"/>
  <c r="Q861" i="4"/>
  <c r="R861" i="4" s="1"/>
  <c r="S861" i="4" s="1"/>
  <c r="T861" i="4" s="1"/>
  <c r="Z860" i="4"/>
  <c r="Y860" i="4"/>
  <c r="W860" i="4"/>
  <c r="X860" i="4" s="1"/>
  <c r="U860" i="4"/>
  <c r="V860" i="4" s="1"/>
  <c r="Q860" i="4"/>
  <c r="R860" i="4" s="1"/>
  <c r="S860" i="4" s="1"/>
  <c r="T860" i="4" s="1"/>
  <c r="Z859" i="4"/>
  <c r="Y859" i="4"/>
  <c r="W859" i="4"/>
  <c r="X859" i="4" s="1"/>
  <c r="U859" i="4"/>
  <c r="V859" i="4" s="1"/>
  <c r="Q859" i="4"/>
  <c r="R859" i="4" s="1"/>
  <c r="S859" i="4" s="1"/>
  <c r="T859" i="4" s="1"/>
  <c r="Z858" i="4"/>
  <c r="Y858" i="4"/>
  <c r="W858" i="4"/>
  <c r="X858" i="4" s="1"/>
  <c r="U858" i="4"/>
  <c r="V858" i="4" s="1"/>
  <c r="Q858" i="4"/>
  <c r="R858" i="4" s="1"/>
  <c r="S858" i="4" s="1"/>
  <c r="T858" i="4" s="1"/>
  <c r="Z857" i="4"/>
  <c r="Y857" i="4"/>
  <c r="W857" i="4"/>
  <c r="X857" i="4" s="1"/>
  <c r="U857" i="4"/>
  <c r="V857" i="4" s="1"/>
  <c r="Q857" i="4"/>
  <c r="R857" i="4" s="1"/>
  <c r="S857" i="4" s="1"/>
  <c r="T857" i="4" s="1"/>
  <c r="Z856" i="4"/>
  <c r="Y856" i="4"/>
  <c r="W856" i="4"/>
  <c r="X856" i="4" s="1"/>
  <c r="U856" i="4"/>
  <c r="V856" i="4" s="1"/>
  <c r="Q856" i="4"/>
  <c r="R856" i="4" s="1"/>
  <c r="S856" i="4" s="1"/>
  <c r="T856" i="4" s="1"/>
  <c r="Z855" i="4"/>
  <c r="Y855" i="4"/>
  <c r="W855" i="4"/>
  <c r="X855" i="4" s="1"/>
  <c r="U855" i="4"/>
  <c r="V855" i="4" s="1"/>
  <c r="Q855" i="4"/>
  <c r="R855" i="4" s="1"/>
  <c r="S855" i="4" s="1"/>
  <c r="T855" i="4" s="1"/>
  <c r="Z854" i="4"/>
  <c r="Y854" i="4"/>
  <c r="W854" i="4"/>
  <c r="X854" i="4" s="1"/>
  <c r="U854" i="4"/>
  <c r="V854" i="4" s="1"/>
  <c r="Q854" i="4"/>
  <c r="R854" i="4" s="1"/>
  <c r="S854" i="4" s="1"/>
  <c r="T854" i="4" s="1"/>
  <c r="Z853" i="4"/>
  <c r="Y853" i="4"/>
  <c r="W853" i="4"/>
  <c r="X853" i="4" s="1"/>
  <c r="U853" i="4"/>
  <c r="V853" i="4" s="1"/>
  <c r="Q853" i="4"/>
  <c r="R853" i="4" s="1"/>
  <c r="S853" i="4" s="1"/>
  <c r="T853" i="4" s="1"/>
  <c r="Z852" i="4"/>
  <c r="Y852" i="4"/>
  <c r="W852" i="4"/>
  <c r="X852" i="4" s="1"/>
  <c r="U852" i="4"/>
  <c r="V852" i="4" s="1"/>
  <c r="Q852" i="4"/>
  <c r="R852" i="4" s="1"/>
  <c r="S852" i="4" s="1"/>
  <c r="T852" i="4" s="1"/>
  <c r="Z851" i="4"/>
  <c r="Y851" i="4"/>
  <c r="W851" i="4"/>
  <c r="X851" i="4" s="1"/>
  <c r="U851" i="4"/>
  <c r="V851" i="4" s="1"/>
  <c r="Q851" i="4"/>
  <c r="R851" i="4" s="1"/>
  <c r="S851" i="4" s="1"/>
  <c r="T851" i="4" s="1"/>
  <c r="Z850" i="4"/>
  <c r="Y850" i="4"/>
  <c r="W850" i="4"/>
  <c r="X850" i="4" s="1"/>
  <c r="U850" i="4"/>
  <c r="V850" i="4" s="1"/>
  <c r="Q850" i="4"/>
  <c r="R850" i="4" s="1"/>
  <c r="S850" i="4" s="1"/>
  <c r="T850" i="4" s="1"/>
  <c r="Z849" i="4"/>
  <c r="Y849" i="4"/>
  <c r="W849" i="4"/>
  <c r="X849" i="4" s="1"/>
  <c r="U849" i="4"/>
  <c r="V849" i="4" s="1"/>
  <c r="Q849" i="4"/>
  <c r="R849" i="4" s="1"/>
  <c r="S849" i="4" s="1"/>
  <c r="T849" i="4" s="1"/>
  <c r="Z848" i="4"/>
  <c r="Y848" i="4"/>
  <c r="W848" i="4"/>
  <c r="X848" i="4" s="1"/>
  <c r="U848" i="4"/>
  <c r="V848" i="4" s="1"/>
  <c r="Q848" i="4"/>
  <c r="R848" i="4" s="1"/>
  <c r="S848" i="4" s="1"/>
  <c r="T848" i="4" s="1"/>
  <c r="Z847" i="4"/>
  <c r="Y847" i="4"/>
  <c r="W847" i="4"/>
  <c r="X847" i="4" s="1"/>
  <c r="U847" i="4"/>
  <c r="V847" i="4" s="1"/>
  <c r="Q847" i="4"/>
  <c r="R847" i="4" s="1"/>
  <c r="S847" i="4" s="1"/>
  <c r="T847" i="4" s="1"/>
  <c r="Z846" i="4"/>
  <c r="Y846" i="4"/>
  <c r="W846" i="4"/>
  <c r="X846" i="4" s="1"/>
  <c r="U846" i="4"/>
  <c r="V846" i="4" s="1"/>
  <c r="Q846" i="4"/>
  <c r="R846" i="4" s="1"/>
  <c r="S846" i="4" s="1"/>
  <c r="T846" i="4" s="1"/>
  <c r="Z845" i="4"/>
  <c r="Y845" i="4"/>
  <c r="W845" i="4"/>
  <c r="X845" i="4" s="1"/>
  <c r="U845" i="4"/>
  <c r="V845" i="4" s="1"/>
  <c r="Q845" i="4"/>
  <c r="R845" i="4" s="1"/>
  <c r="S845" i="4" s="1"/>
  <c r="T845" i="4" s="1"/>
  <c r="Z844" i="4"/>
  <c r="Y844" i="4"/>
  <c r="W844" i="4"/>
  <c r="X844" i="4" s="1"/>
  <c r="U844" i="4"/>
  <c r="V844" i="4" s="1"/>
  <c r="Q844" i="4"/>
  <c r="R844" i="4" s="1"/>
  <c r="S844" i="4" s="1"/>
  <c r="T844" i="4" s="1"/>
  <c r="Z843" i="4"/>
  <c r="Y843" i="4"/>
  <c r="W843" i="4"/>
  <c r="X843" i="4" s="1"/>
  <c r="U843" i="4"/>
  <c r="V843" i="4" s="1"/>
  <c r="Q843" i="4"/>
  <c r="R843" i="4" s="1"/>
  <c r="S843" i="4" s="1"/>
  <c r="T843" i="4" s="1"/>
  <c r="Z842" i="4"/>
  <c r="Y842" i="4"/>
  <c r="W842" i="4"/>
  <c r="X842" i="4" s="1"/>
  <c r="U842" i="4"/>
  <c r="V842" i="4" s="1"/>
  <c r="Q842" i="4"/>
  <c r="R842" i="4" s="1"/>
  <c r="S842" i="4" s="1"/>
  <c r="T842" i="4" s="1"/>
  <c r="Z841" i="4"/>
  <c r="Y841" i="4"/>
  <c r="W841" i="4"/>
  <c r="X841" i="4" s="1"/>
  <c r="U841" i="4"/>
  <c r="V841" i="4" s="1"/>
  <c r="Q841" i="4"/>
  <c r="R841" i="4" s="1"/>
  <c r="S841" i="4" s="1"/>
  <c r="T841" i="4" s="1"/>
  <c r="Z840" i="4"/>
  <c r="Y840" i="4"/>
  <c r="W840" i="4"/>
  <c r="X840" i="4" s="1"/>
  <c r="U840" i="4"/>
  <c r="V840" i="4" s="1"/>
  <c r="Q840" i="4"/>
  <c r="R840" i="4" s="1"/>
  <c r="S840" i="4" s="1"/>
  <c r="T840" i="4" s="1"/>
  <c r="Z839" i="4"/>
  <c r="Y839" i="4"/>
  <c r="W839" i="4"/>
  <c r="X839" i="4" s="1"/>
  <c r="U839" i="4"/>
  <c r="V839" i="4" s="1"/>
  <c r="Q839" i="4"/>
  <c r="R839" i="4" s="1"/>
  <c r="S839" i="4" s="1"/>
  <c r="T839" i="4" s="1"/>
  <c r="Z838" i="4"/>
  <c r="Y838" i="4"/>
  <c r="W838" i="4"/>
  <c r="X838" i="4" s="1"/>
  <c r="U838" i="4"/>
  <c r="V838" i="4" s="1"/>
  <c r="Q838" i="4"/>
  <c r="R838" i="4" s="1"/>
  <c r="S838" i="4" s="1"/>
  <c r="T838" i="4" s="1"/>
  <c r="Z837" i="4"/>
  <c r="Y837" i="4"/>
  <c r="W837" i="4"/>
  <c r="X837" i="4" s="1"/>
  <c r="U837" i="4"/>
  <c r="V837" i="4" s="1"/>
  <c r="Q837" i="4"/>
  <c r="R837" i="4" s="1"/>
  <c r="S837" i="4" s="1"/>
  <c r="T837" i="4" s="1"/>
  <c r="Z836" i="4"/>
  <c r="Y836" i="4"/>
  <c r="W836" i="4"/>
  <c r="X836" i="4" s="1"/>
  <c r="U836" i="4"/>
  <c r="V836" i="4" s="1"/>
  <c r="Q836" i="4"/>
  <c r="R836" i="4" s="1"/>
  <c r="S836" i="4" s="1"/>
  <c r="T836" i="4" s="1"/>
  <c r="Z835" i="4"/>
  <c r="Y835" i="4"/>
  <c r="W835" i="4"/>
  <c r="X835" i="4" s="1"/>
  <c r="U835" i="4"/>
  <c r="V835" i="4" s="1"/>
  <c r="Q835" i="4"/>
  <c r="R835" i="4" s="1"/>
  <c r="S835" i="4" s="1"/>
  <c r="T835" i="4" s="1"/>
  <c r="Z834" i="4"/>
  <c r="Y834" i="4"/>
  <c r="W834" i="4"/>
  <c r="X834" i="4" s="1"/>
  <c r="U834" i="4"/>
  <c r="V834" i="4" s="1"/>
  <c r="Q834" i="4"/>
  <c r="R834" i="4" s="1"/>
  <c r="S834" i="4" s="1"/>
  <c r="T834" i="4" s="1"/>
  <c r="Z833" i="4"/>
  <c r="Y833" i="4"/>
  <c r="W833" i="4"/>
  <c r="X833" i="4" s="1"/>
  <c r="U833" i="4"/>
  <c r="V833" i="4" s="1"/>
  <c r="Q833" i="4"/>
  <c r="R833" i="4" s="1"/>
  <c r="S833" i="4" s="1"/>
  <c r="T833" i="4" s="1"/>
  <c r="Z832" i="4"/>
  <c r="Y832" i="4"/>
  <c r="W832" i="4"/>
  <c r="X832" i="4" s="1"/>
  <c r="U832" i="4"/>
  <c r="V832" i="4" s="1"/>
  <c r="Q832" i="4"/>
  <c r="R832" i="4" s="1"/>
  <c r="S832" i="4" s="1"/>
  <c r="T832" i="4" s="1"/>
  <c r="Z831" i="4"/>
  <c r="Y831" i="4"/>
  <c r="W831" i="4"/>
  <c r="X831" i="4" s="1"/>
  <c r="U831" i="4"/>
  <c r="V831" i="4" s="1"/>
  <c r="Q831" i="4"/>
  <c r="R831" i="4" s="1"/>
  <c r="S831" i="4" s="1"/>
  <c r="T831" i="4" s="1"/>
  <c r="Z830" i="4"/>
  <c r="Y830" i="4"/>
  <c r="W830" i="4"/>
  <c r="X830" i="4" s="1"/>
  <c r="U830" i="4"/>
  <c r="V830" i="4" s="1"/>
  <c r="Q830" i="4"/>
  <c r="R830" i="4" s="1"/>
  <c r="S830" i="4" s="1"/>
  <c r="T830" i="4" s="1"/>
  <c r="Z829" i="4"/>
  <c r="Y829" i="4"/>
  <c r="W829" i="4"/>
  <c r="X829" i="4" s="1"/>
  <c r="U829" i="4"/>
  <c r="V829" i="4" s="1"/>
  <c r="Q829" i="4"/>
  <c r="R829" i="4" s="1"/>
  <c r="S829" i="4" s="1"/>
  <c r="T829" i="4" s="1"/>
  <c r="Z828" i="4"/>
  <c r="Y828" i="4"/>
  <c r="W828" i="4"/>
  <c r="X828" i="4" s="1"/>
  <c r="U828" i="4"/>
  <c r="V828" i="4" s="1"/>
  <c r="Q828" i="4"/>
  <c r="R828" i="4" s="1"/>
  <c r="S828" i="4" s="1"/>
  <c r="T828" i="4" s="1"/>
  <c r="Z827" i="4"/>
  <c r="Y827" i="4"/>
  <c r="W827" i="4"/>
  <c r="X827" i="4" s="1"/>
  <c r="U827" i="4"/>
  <c r="V827" i="4" s="1"/>
  <c r="Q827" i="4"/>
  <c r="R827" i="4" s="1"/>
  <c r="S827" i="4" s="1"/>
  <c r="T827" i="4" s="1"/>
  <c r="Z826" i="4"/>
  <c r="Y826" i="4"/>
  <c r="W826" i="4"/>
  <c r="X826" i="4" s="1"/>
  <c r="U826" i="4"/>
  <c r="V826" i="4" s="1"/>
  <c r="Q826" i="4"/>
  <c r="R826" i="4" s="1"/>
  <c r="S826" i="4" s="1"/>
  <c r="T826" i="4" s="1"/>
  <c r="Z825" i="4"/>
  <c r="Y825" i="4"/>
  <c r="W825" i="4"/>
  <c r="X825" i="4" s="1"/>
  <c r="U825" i="4"/>
  <c r="V825" i="4" s="1"/>
  <c r="Q825" i="4"/>
  <c r="R825" i="4" s="1"/>
  <c r="S825" i="4" s="1"/>
  <c r="T825" i="4" s="1"/>
  <c r="Z824" i="4"/>
  <c r="Y824" i="4"/>
  <c r="W824" i="4"/>
  <c r="X824" i="4" s="1"/>
  <c r="U824" i="4"/>
  <c r="V824" i="4" s="1"/>
  <c r="Q824" i="4"/>
  <c r="R824" i="4" s="1"/>
  <c r="S824" i="4" s="1"/>
  <c r="T824" i="4" s="1"/>
  <c r="Z823" i="4"/>
  <c r="Y823" i="4"/>
  <c r="W823" i="4"/>
  <c r="X823" i="4" s="1"/>
  <c r="U823" i="4"/>
  <c r="V823" i="4" s="1"/>
  <c r="Q823" i="4"/>
  <c r="R823" i="4" s="1"/>
  <c r="S823" i="4" s="1"/>
  <c r="T823" i="4" s="1"/>
  <c r="Z822" i="4"/>
  <c r="Y822" i="4"/>
  <c r="W822" i="4"/>
  <c r="X822" i="4" s="1"/>
  <c r="U822" i="4"/>
  <c r="V822" i="4" s="1"/>
  <c r="Q822" i="4"/>
  <c r="R822" i="4" s="1"/>
  <c r="S822" i="4" s="1"/>
  <c r="T822" i="4" s="1"/>
  <c r="Z821" i="4"/>
  <c r="Y821" i="4"/>
  <c r="W821" i="4"/>
  <c r="X821" i="4" s="1"/>
  <c r="U821" i="4"/>
  <c r="V821" i="4" s="1"/>
  <c r="Q821" i="4"/>
  <c r="R821" i="4" s="1"/>
  <c r="S821" i="4" s="1"/>
  <c r="T821" i="4" s="1"/>
  <c r="Z820" i="4"/>
  <c r="Y820" i="4"/>
  <c r="W820" i="4"/>
  <c r="X820" i="4" s="1"/>
  <c r="U820" i="4"/>
  <c r="V820" i="4" s="1"/>
  <c r="Q820" i="4"/>
  <c r="R820" i="4" s="1"/>
  <c r="S820" i="4" s="1"/>
  <c r="T820" i="4" s="1"/>
  <c r="Z819" i="4"/>
  <c r="Y819" i="4"/>
  <c r="W819" i="4"/>
  <c r="X819" i="4" s="1"/>
  <c r="U819" i="4"/>
  <c r="V819" i="4" s="1"/>
  <c r="Q819" i="4"/>
  <c r="R819" i="4" s="1"/>
  <c r="S819" i="4" s="1"/>
  <c r="T819" i="4" s="1"/>
  <c r="Z818" i="4"/>
  <c r="Y818" i="4"/>
  <c r="W818" i="4"/>
  <c r="X818" i="4" s="1"/>
  <c r="U818" i="4"/>
  <c r="V818" i="4" s="1"/>
  <c r="Q818" i="4"/>
  <c r="R818" i="4" s="1"/>
  <c r="S818" i="4" s="1"/>
  <c r="T818" i="4" s="1"/>
  <c r="Z817" i="4"/>
  <c r="Y817" i="4"/>
  <c r="W817" i="4"/>
  <c r="X817" i="4" s="1"/>
  <c r="U817" i="4"/>
  <c r="V817" i="4" s="1"/>
  <c r="Q817" i="4"/>
  <c r="R817" i="4" s="1"/>
  <c r="S817" i="4" s="1"/>
  <c r="T817" i="4" s="1"/>
  <c r="Z816" i="4"/>
  <c r="Y816" i="4"/>
  <c r="W816" i="4"/>
  <c r="X816" i="4" s="1"/>
  <c r="U816" i="4"/>
  <c r="V816" i="4" s="1"/>
  <c r="Q816" i="4"/>
  <c r="R816" i="4" s="1"/>
  <c r="S816" i="4" s="1"/>
  <c r="T816" i="4" s="1"/>
  <c r="Z815" i="4"/>
  <c r="Y815" i="4"/>
  <c r="W815" i="4"/>
  <c r="X815" i="4" s="1"/>
  <c r="U815" i="4"/>
  <c r="V815" i="4" s="1"/>
  <c r="Q815" i="4"/>
  <c r="R815" i="4" s="1"/>
  <c r="S815" i="4" s="1"/>
  <c r="T815" i="4" s="1"/>
  <c r="Z814" i="4"/>
  <c r="Y814" i="4"/>
  <c r="W814" i="4"/>
  <c r="X814" i="4" s="1"/>
  <c r="U814" i="4"/>
  <c r="V814" i="4" s="1"/>
  <c r="Q814" i="4"/>
  <c r="R814" i="4" s="1"/>
  <c r="S814" i="4" s="1"/>
  <c r="T814" i="4" s="1"/>
  <c r="Z813" i="4"/>
  <c r="Y813" i="4"/>
  <c r="W813" i="4"/>
  <c r="X813" i="4" s="1"/>
  <c r="U813" i="4"/>
  <c r="V813" i="4" s="1"/>
  <c r="Q813" i="4"/>
  <c r="R813" i="4" s="1"/>
  <c r="S813" i="4" s="1"/>
  <c r="T813" i="4" s="1"/>
  <c r="Z812" i="4"/>
  <c r="Y812" i="4"/>
  <c r="W812" i="4"/>
  <c r="X812" i="4" s="1"/>
  <c r="U812" i="4"/>
  <c r="V812" i="4" s="1"/>
  <c r="Q812" i="4"/>
  <c r="R812" i="4" s="1"/>
  <c r="S812" i="4" s="1"/>
  <c r="T812" i="4" s="1"/>
  <c r="Z811" i="4"/>
  <c r="Y811" i="4"/>
  <c r="W811" i="4"/>
  <c r="X811" i="4" s="1"/>
  <c r="U811" i="4"/>
  <c r="V811" i="4" s="1"/>
  <c r="Q811" i="4"/>
  <c r="R811" i="4" s="1"/>
  <c r="S811" i="4" s="1"/>
  <c r="T811" i="4" s="1"/>
  <c r="Z810" i="4"/>
  <c r="Y810" i="4"/>
  <c r="W810" i="4"/>
  <c r="X810" i="4" s="1"/>
  <c r="U810" i="4"/>
  <c r="V810" i="4" s="1"/>
  <c r="Q810" i="4"/>
  <c r="R810" i="4" s="1"/>
  <c r="S810" i="4" s="1"/>
  <c r="T810" i="4" s="1"/>
  <c r="Z809" i="4"/>
  <c r="Y809" i="4"/>
  <c r="W809" i="4"/>
  <c r="X809" i="4" s="1"/>
  <c r="U809" i="4"/>
  <c r="V809" i="4" s="1"/>
  <c r="Q809" i="4"/>
  <c r="R809" i="4" s="1"/>
  <c r="S809" i="4" s="1"/>
  <c r="T809" i="4" s="1"/>
  <c r="Z808" i="4"/>
  <c r="Y808" i="4"/>
  <c r="W808" i="4"/>
  <c r="X808" i="4" s="1"/>
  <c r="U808" i="4"/>
  <c r="V808" i="4" s="1"/>
  <c r="Q808" i="4"/>
  <c r="R808" i="4" s="1"/>
  <c r="S808" i="4" s="1"/>
  <c r="T808" i="4" s="1"/>
  <c r="Z807" i="4"/>
  <c r="Y807" i="4"/>
  <c r="W807" i="4"/>
  <c r="X807" i="4" s="1"/>
  <c r="U807" i="4"/>
  <c r="V807" i="4" s="1"/>
  <c r="Q807" i="4"/>
  <c r="R807" i="4" s="1"/>
  <c r="S807" i="4" s="1"/>
  <c r="T807" i="4" s="1"/>
  <c r="Z806" i="4"/>
  <c r="Y806" i="4"/>
  <c r="W806" i="4"/>
  <c r="X806" i="4" s="1"/>
  <c r="U806" i="4"/>
  <c r="V806" i="4" s="1"/>
  <c r="Q806" i="4"/>
  <c r="R806" i="4" s="1"/>
  <c r="S806" i="4" s="1"/>
  <c r="T806" i="4" s="1"/>
  <c r="Z805" i="4"/>
  <c r="Y805" i="4"/>
  <c r="W805" i="4"/>
  <c r="X805" i="4" s="1"/>
  <c r="U805" i="4"/>
  <c r="V805" i="4" s="1"/>
  <c r="Q805" i="4"/>
  <c r="R805" i="4" s="1"/>
  <c r="S805" i="4" s="1"/>
  <c r="T805" i="4" s="1"/>
  <c r="Z804" i="4"/>
  <c r="Y804" i="4"/>
  <c r="W804" i="4"/>
  <c r="X804" i="4" s="1"/>
  <c r="U804" i="4"/>
  <c r="V804" i="4" s="1"/>
  <c r="Q804" i="4"/>
  <c r="R804" i="4" s="1"/>
  <c r="S804" i="4" s="1"/>
  <c r="T804" i="4" s="1"/>
  <c r="Z803" i="4"/>
  <c r="Y803" i="4"/>
  <c r="W803" i="4"/>
  <c r="X803" i="4" s="1"/>
  <c r="U803" i="4"/>
  <c r="V803" i="4" s="1"/>
  <c r="Q803" i="4"/>
  <c r="R803" i="4" s="1"/>
  <c r="S803" i="4" s="1"/>
  <c r="T803" i="4" s="1"/>
  <c r="Z802" i="4"/>
  <c r="Y802" i="4"/>
  <c r="W802" i="4"/>
  <c r="X802" i="4" s="1"/>
  <c r="U802" i="4"/>
  <c r="V802" i="4" s="1"/>
  <c r="Q802" i="4"/>
  <c r="R802" i="4" s="1"/>
  <c r="S802" i="4" s="1"/>
  <c r="T802" i="4" s="1"/>
  <c r="Z801" i="4"/>
  <c r="Y801" i="4"/>
  <c r="W801" i="4"/>
  <c r="X801" i="4" s="1"/>
  <c r="U801" i="4"/>
  <c r="V801" i="4" s="1"/>
  <c r="Q801" i="4"/>
  <c r="R801" i="4" s="1"/>
  <c r="S801" i="4" s="1"/>
  <c r="T801" i="4" s="1"/>
  <c r="Z800" i="4"/>
  <c r="Y800" i="4"/>
  <c r="W800" i="4"/>
  <c r="X800" i="4" s="1"/>
  <c r="U800" i="4"/>
  <c r="V800" i="4" s="1"/>
  <c r="Q800" i="4"/>
  <c r="R800" i="4" s="1"/>
  <c r="S800" i="4" s="1"/>
  <c r="T800" i="4" s="1"/>
  <c r="Z799" i="4"/>
  <c r="Y799" i="4"/>
  <c r="W799" i="4"/>
  <c r="X799" i="4" s="1"/>
  <c r="U799" i="4"/>
  <c r="V799" i="4" s="1"/>
  <c r="Q799" i="4"/>
  <c r="R799" i="4" s="1"/>
  <c r="S799" i="4" s="1"/>
  <c r="T799" i="4" s="1"/>
  <c r="Z798" i="4"/>
  <c r="Y798" i="4"/>
  <c r="W798" i="4"/>
  <c r="X798" i="4" s="1"/>
  <c r="U798" i="4"/>
  <c r="V798" i="4" s="1"/>
  <c r="Q798" i="4"/>
  <c r="R798" i="4" s="1"/>
  <c r="S798" i="4" s="1"/>
  <c r="T798" i="4" s="1"/>
  <c r="Z797" i="4"/>
  <c r="Y797" i="4"/>
  <c r="W797" i="4"/>
  <c r="X797" i="4" s="1"/>
  <c r="U797" i="4"/>
  <c r="V797" i="4" s="1"/>
  <c r="Q797" i="4"/>
  <c r="R797" i="4" s="1"/>
  <c r="S797" i="4" s="1"/>
  <c r="T797" i="4" s="1"/>
  <c r="Z796" i="4"/>
  <c r="Y796" i="4"/>
  <c r="W796" i="4"/>
  <c r="X796" i="4" s="1"/>
  <c r="U796" i="4"/>
  <c r="V796" i="4" s="1"/>
  <c r="Q796" i="4"/>
  <c r="R796" i="4" s="1"/>
  <c r="S796" i="4" s="1"/>
  <c r="T796" i="4" s="1"/>
  <c r="Z795" i="4"/>
  <c r="Y795" i="4"/>
  <c r="W795" i="4"/>
  <c r="X795" i="4" s="1"/>
  <c r="U795" i="4"/>
  <c r="V795" i="4" s="1"/>
  <c r="Q795" i="4"/>
  <c r="R795" i="4" s="1"/>
  <c r="S795" i="4" s="1"/>
  <c r="T795" i="4" s="1"/>
  <c r="Z794" i="4"/>
  <c r="Y794" i="4"/>
  <c r="W794" i="4"/>
  <c r="X794" i="4" s="1"/>
  <c r="U794" i="4"/>
  <c r="V794" i="4" s="1"/>
  <c r="Q794" i="4"/>
  <c r="R794" i="4" s="1"/>
  <c r="S794" i="4" s="1"/>
  <c r="T794" i="4" s="1"/>
  <c r="Z793" i="4"/>
  <c r="Y793" i="4"/>
  <c r="W793" i="4"/>
  <c r="X793" i="4" s="1"/>
  <c r="U793" i="4"/>
  <c r="V793" i="4" s="1"/>
  <c r="Q793" i="4"/>
  <c r="R793" i="4" s="1"/>
  <c r="S793" i="4" s="1"/>
  <c r="T793" i="4" s="1"/>
  <c r="Z792" i="4"/>
  <c r="Y792" i="4"/>
  <c r="W792" i="4"/>
  <c r="X792" i="4" s="1"/>
  <c r="U792" i="4"/>
  <c r="V792" i="4" s="1"/>
  <c r="Q792" i="4"/>
  <c r="R792" i="4" s="1"/>
  <c r="S792" i="4" s="1"/>
  <c r="T792" i="4" s="1"/>
  <c r="Z791" i="4"/>
  <c r="Y791" i="4"/>
  <c r="W791" i="4"/>
  <c r="X791" i="4" s="1"/>
  <c r="U791" i="4"/>
  <c r="V791" i="4" s="1"/>
  <c r="Q791" i="4"/>
  <c r="R791" i="4" s="1"/>
  <c r="S791" i="4" s="1"/>
  <c r="T791" i="4" s="1"/>
  <c r="Z790" i="4"/>
  <c r="Y790" i="4"/>
  <c r="W790" i="4"/>
  <c r="X790" i="4" s="1"/>
  <c r="U790" i="4"/>
  <c r="V790" i="4" s="1"/>
  <c r="Q790" i="4"/>
  <c r="R790" i="4" s="1"/>
  <c r="S790" i="4" s="1"/>
  <c r="T790" i="4" s="1"/>
  <c r="Z789" i="4"/>
  <c r="Y789" i="4"/>
  <c r="W789" i="4"/>
  <c r="X789" i="4" s="1"/>
  <c r="U789" i="4"/>
  <c r="V789" i="4" s="1"/>
  <c r="Q789" i="4"/>
  <c r="R789" i="4" s="1"/>
  <c r="S789" i="4" s="1"/>
  <c r="T789" i="4" s="1"/>
  <c r="Z788" i="4"/>
  <c r="Y788" i="4"/>
  <c r="W788" i="4"/>
  <c r="X788" i="4" s="1"/>
  <c r="U788" i="4"/>
  <c r="V788" i="4" s="1"/>
  <c r="Q788" i="4"/>
  <c r="R788" i="4" s="1"/>
  <c r="S788" i="4" s="1"/>
  <c r="T788" i="4" s="1"/>
  <c r="Z787" i="4"/>
  <c r="Y787" i="4"/>
  <c r="W787" i="4"/>
  <c r="X787" i="4" s="1"/>
  <c r="U787" i="4"/>
  <c r="V787" i="4" s="1"/>
  <c r="Q787" i="4"/>
  <c r="R787" i="4" s="1"/>
  <c r="S787" i="4" s="1"/>
  <c r="T787" i="4" s="1"/>
  <c r="Z786" i="4"/>
  <c r="Y786" i="4"/>
  <c r="W786" i="4"/>
  <c r="X786" i="4" s="1"/>
  <c r="U786" i="4"/>
  <c r="V786" i="4" s="1"/>
  <c r="Q786" i="4"/>
  <c r="R786" i="4" s="1"/>
  <c r="S786" i="4" s="1"/>
  <c r="T786" i="4" s="1"/>
  <c r="Z785" i="4"/>
  <c r="Y785" i="4"/>
  <c r="W785" i="4"/>
  <c r="X785" i="4" s="1"/>
  <c r="U785" i="4"/>
  <c r="V785" i="4" s="1"/>
  <c r="Q785" i="4"/>
  <c r="R785" i="4" s="1"/>
  <c r="S785" i="4" s="1"/>
  <c r="T785" i="4" s="1"/>
  <c r="Z784" i="4"/>
  <c r="Y784" i="4"/>
  <c r="W784" i="4"/>
  <c r="X784" i="4" s="1"/>
  <c r="U784" i="4"/>
  <c r="V784" i="4" s="1"/>
  <c r="Q784" i="4"/>
  <c r="R784" i="4" s="1"/>
  <c r="S784" i="4" s="1"/>
  <c r="T784" i="4" s="1"/>
  <c r="Z783" i="4"/>
  <c r="Y783" i="4"/>
  <c r="W783" i="4"/>
  <c r="X783" i="4" s="1"/>
  <c r="U783" i="4"/>
  <c r="V783" i="4" s="1"/>
  <c r="Q783" i="4"/>
  <c r="R783" i="4" s="1"/>
  <c r="S783" i="4" s="1"/>
  <c r="T783" i="4" s="1"/>
  <c r="Z782" i="4"/>
  <c r="Y782" i="4"/>
  <c r="W782" i="4"/>
  <c r="X782" i="4" s="1"/>
  <c r="U782" i="4"/>
  <c r="V782" i="4" s="1"/>
  <c r="Q782" i="4"/>
  <c r="R782" i="4" s="1"/>
  <c r="S782" i="4" s="1"/>
  <c r="T782" i="4" s="1"/>
  <c r="Z781" i="4"/>
  <c r="Y781" i="4"/>
  <c r="W781" i="4"/>
  <c r="X781" i="4" s="1"/>
  <c r="U781" i="4"/>
  <c r="V781" i="4" s="1"/>
  <c r="Q781" i="4"/>
  <c r="R781" i="4" s="1"/>
  <c r="S781" i="4" s="1"/>
  <c r="T781" i="4" s="1"/>
  <c r="Z780" i="4"/>
  <c r="Y780" i="4"/>
  <c r="W780" i="4"/>
  <c r="X780" i="4" s="1"/>
  <c r="U780" i="4"/>
  <c r="V780" i="4" s="1"/>
  <c r="Q780" i="4"/>
  <c r="R780" i="4" s="1"/>
  <c r="S780" i="4" s="1"/>
  <c r="T780" i="4" s="1"/>
  <c r="Z779" i="4"/>
  <c r="Y779" i="4"/>
  <c r="W779" i="4"/>
  <c r="X779" i="4" s="1"/>
  <c r="U779" i="4"/>
  <c r="V779" i="4" s="1"/>
  <c r="Q779" i="4"/>
  <c r="R779" i="4" s="1"/>
  <c r="S779" i="4" s="1"/>
  <c r="T779" i="4" s="1"/>
  <c r="Z778" i="4"/>
  <c r="Y778" i="4"/>
  <c r="W778" i="4"/>
  <c r="X778" i="4" s="1"/>
  <c r="U778" i="4"/>
  <c r="V778" i="4" s="1"/>
  <c r="Q778" i="4"/>
  <c r="R778" i="4" s="1"/>
  <c r="S778" i="4" s="1"/>
  <c r="T778" i="4" s="1"/>
  <c r="Z777" i="4"/>
  <c r="Y777" i="4"/>
  <c r="W777" i="4"/>
  <c r="X777" i="4" s="1"/>
  <c r="U777" i="4"/>
  <c r="V777" i="4" s="1"/>
  <c r="Q777" i="4"/>
  <c r="R777" i="4" s="1"/>
  <c r="S777" i="4" s="1"/>
  <c r="T777" i="4" s="1"/>
  <c r="Z776" i="4"/>
  <c r="Y776" i="4"/>
  <c r="W776" i="4"/>
  <c r="X776" i="4" s="1"/>
  <c r="U776" i="4"/>
  <c r="V776" i="4" s="1"/>
  <c r="Q776" i="4"/>
  <c r="R776" i="4" s="1"/>
  <c r="S776" i="4" s="1"/>
  <c r="T776" i="4" s="1"/>
  <c r="Z775" i="4"/>
  <c r="Y775" i="4"/>
  <c r="W775" i="4"/>
  <c r="X775" i="4" s="1"/>
  <c r="U775" i="4"/>
  <c r="V775" i="4" s="1"/>
  <c r="Q775" i="4"/>
  <c r="R775" i="4" s="1"/>
  <c r="S775" i="4" s="1"/>
  <c r="T775" i="4" s="1"/>
  <c r="Z774" i="4"/>
  <c r="Y774" i="4"/>
  <c r="W774" i="4"/>
  <c r="X774" i="4" s="1"/>
  <c r="U774" i="4"/>
  <c r="V774" i="4" s="1"/>
  <c r="Q774" i="4"/>
  <c r="R774" i="4" s="1"/>
  <c r="S774" i="4" s="1"/>
  <c r="T774" i="4" s="1"/>
  <c r="Z773" i="4"/>
  <c r="Y773" i="4"/>
  <c r="W773" i="4"/>
  <c r="X773" i="4" s="1"/>
  <c r="U773" i="4"/>
  <c r="V773" i="4" s="1"/>
  <c r="Q773" i="4"/>
  <c r="R773" i="4" s="1"/>
  <c r="S773" i="4" s="1"/>
  <c r="T773" i="4" s="1"/>
  <c r="Z772" i="4"/>
  <c r="Y772" i="4"/>
  <c r="W772" i="4"/>
  <c r="X772" i="4" s="1"/>
  <c r="U772" i="4"/>
  <c r="V772" i="4" s="1"/>
  <c r="Q772" i="4"/>
  <c r="R772" i="4" s="1"/>
  <c r="S772" i="4" s="1"/>
  <c r="T772" i="4" s="1"/>
  <c r="Z771" i="4"/>
  <c r="Y771" i="4"/>
  <c r="W771" i="4"/>
  <c r="X771" i="4" s="1"/>
  <c r="U771" i="4"/>
  <c r="V771" i="4" s="1"/>
  <c r="Q771" i="4"/>
  <c r="R771" i="4" s="1"/>
  <c r="S771" i="4" s="1"/>
  <c r="T771" i="4" s="1"/>
  <c r="Z770" i="4"/>
  <c r="Y770" i="4"/>
  <c r="W770" i="4"/>
  <c r="X770" i="4" s="1"/>
  <c r="U770" i="4"/>
  <c r="V770" i="4" s="1"/>
  <c r="Q770" i="4"/>
  <c r="R770" i="4" s="1"/>
  <c r="S770" i="4" s="1"/>
  <c r="T770" i="4" s="1"/>
  <c r="Z769" i="4"/>
  <c r="Y769" i="4"/>
  <c r="W769" i="4"/>
  <c r="X769" i="4" s="1"/>
  <c r="U769" i="4"/>
  <c r="V769" i="4" s="1"/>
  <c r="Q769" i="4"/>
  <c r="R769" i="4" s="1"/>
  <c r="S769" i="4" s="1"/>
  <c r="T769" i="4" s="1"/>
  <c r="Z768" i="4"/>
  <c r="Y768" i="4"/>
  <c r="W768" i="4"/>
  <c r="X768" i="4" s="1"/>
  <c r="U768" i="4"/>
  <c r="V768" i="4" s="1"/>
  <c r="Q768" i="4"/>
  <c r="R768" i="4" s="1"/>
  <c r="S768" i="4" s="1"/>
  <c r="T768" i="4" s="1"/>
  <c r="Z767" i="4"/>
  <c r="Y767" i="4"/>
  <c r="W767" i="4"/>
  <c r="X767" i="4" s="1"/>
  <c r="U767" i="4"/>
  <c r="V767" i="4" s="1"/>
  <c r="Q767" i="4"/>
  <c r="R767" i="4" s="1"/>
  <c r="S767" i="4" s="1"/>
  <c r="T767" i="4" s="1"/>
  <c r="Z766" i="4"/>
  <c r="Y766" i="4"/>
  <c r="W766" i="4"/>
  <c r="X766" i="4" s="1"/>
  <c r="U766" i="4"/>
  <c r="V766" i="4" s="1"/>
  <c r="Q766" i="4"/>
  <c r="R766" i="4" s="1"/>
  <c r="S766" i="4" s="1"/>
  <c r="T766" i="4" s="1"/>
  <c r="Z765" i="4"/>
  <c r="Y765" i="4"/>
  <c r="W765" i="4"/>
  <c r="X765" i="4" s="1"/>
  <c r="U765" i="4"/>
  <c r="V765" i="4" s="1"/>
  <c r="Q765" i="4"/>
  <c r="R765" i="4" s="1"/>
  <c r="S765" i="4" s="1"/>
  <c r="T765" i="4" s="1"/>
  <c r="Z764" i="4"/>
  <c r="Y764" i="4"/>
  <c r="W764" i="4"/>
  <c r="X764" i="4" s="1"/>
  <c r="U764" i="4"/>
  <c r="V764" i="4" s="1"/>
  <c r="Q764" i="4"/>
  <c r="R764" i="4" s="1"/>
  <c r="S764" i="4" s="1"/>
  <c r="T764" i="4" s="1"/>
  <c r="Z763" i="4"/>
  <c r="Y763" i="4"/>
  <c r="W763" i="4"/>
  <c r="X763" i="4" s="1"/>
  <c r="U763" i="4"/>
  <c r="V763" i="4" s="1"/>
  <c r="Q763" i="4"/>
  <c r="R763" i="4" s="1"/>
  <c r="S763" i="4" s="1"/>
  <c r="T763" i="4" s="1"/>
  <c r="Z762" i="4"/>
  <c r="Y762" i="4"/>
  <c r="W762" i="4"/>
  <c r="X762" i="4" s="1"/>
  <c r="U762" i="4"/>
  <c r="V762" i="4" s="1"/>
  <c r="Q762" i="4"/>
  <c r="R762" i="4" s="1"/>
  <c r="S762" i="4" s="1"/>
  <c r="T762" i="4" s="1"/>
  <c r="Z761" i="4"/>
  <c r="Y761" i="4"/>
  <c r="W761" i="4"/>
  <c r="X761" i="4" s="1"/>
  <c r="U761" i="4"/>
  <c r="V761" i="4" s="1"/>
  <c r="Q761" i="4"/>
  <c r="R761" i="4" s="1"/>
  <c r="S761" i="4" s="1"/>
  <c r="T761" i="4" s="1"/>
  <c r="Z760" i="4"/>
  <c r="Y760" i="4"/>
  <c r="W760" i="4"/>
  <c r="X760" i="4" s="1"/>
  <c r="U760" i="4"/>
  <c r="V760" i="4" s="1"/>
  <c r="Q760" i="4"/>
  <c r="R760" i="4" s="1"/>
  <c r="S760" i="4" s="1"/>
  <c r="T760" i="4" s="1"/>
  <c r="Z759" i="4"/>
  <c r="Y759" i="4"/>
  <c r="W759" i="4"/>
  <c r="X759" i="4" s="1"/>
  <c r="U759" i="4"/>
  <c r="V759" i="4" s="1"/>
  <c r="Q759" i="4"/>
  <c r="R759" i="4" s="1"/>
  <c r="S759" i="4" s="1"/>
  <c r="T759" i="4" s="1"/>
  <c r="Z758" i="4"/>
  <c r="Y758" i="4"/>
  <c r="W758" i="4"/>
  <c r="X758" i="4" s="1"/>
  <c r="U758" i="4"/>
  <c r="V758" i="4" s="1"/>
  <c r="Q758" i="4"/>
  <c r="R758" i="4" s="1"/>
  <c r="S758" i="4" s="1"/>
  <c r="T758" i="4" s="1"/>
  <c r="Z757" i="4"/>
  <c r="Y757" i="4"/>
  <c r="W757" i="4"/>
  <c r="X757" i="4" s="1"/>
  <c r="U757" i="4"/>
  <c r="V757" i="4" s="1"/>
  <c r="Q757" i="4"/>
  <c r="R757" i="4" s="1"/>
  <c r="S757" i="4" s="1"/>
  <c r="T757" i="4" s="1"/>
  <c r="Z756" i="4"/>
  <c r="Y756" i="4"/>
  <c r="W756" i="4"/>
  <c r="X756" i="4" s="1"/>
  <c r="U756" i="4"/>
  <c r="V756" i="4" s="1"/>
  <c r="Q756" i="4"/>
  <c r="R756" i="4" s="1"/>
  <c r="S756" i="4" s="1"/>
  <c r="T756" i="4" s="1"/>
  <c r="Z755" i="4"/>
  <c r="Y755" i="4"/>
  <c r="W755" i="4"/>
  <c r="X755" i="4" s="1"/>
  <c r="U755" i="4"/>
  <c r="V755" i="4" s="1"/>
  <c r="Q755" i="4"/>
  <c r="R755" i="4" s="1"/>
  <c r="S755" i="4" s="1"/>
  <c r="T755" i="4" s="1"/>
  <c r="Z754" i="4"/>
  <c r="Y754" i="4"/>
  <c r="W754" i="4"/>
  <c r="X754" i="4" s="1"/>
  <c r="U754" i="4"/>
  <c r="V754" i="4" s="1"/>
  <c r="Q754" i="4"/>
  <c r="R754" i="4" s="1"/>
  <c r="S754" i="4" s="1"/>
  <c r="T754" i="4" s="1"/>
  <c r="Z753" i="4"/>
  <c r="Y753" i="4"/>
  <c r="W753" i="4"/>
  <c r="X753" i="4" s="1"/>
  <c r="U753" i="4"/>
  <c r="V753" i="4" s="1"/>
  <c r="Q753" i="4"/>
  <c r="R753" i="4" s="1"/>
  <c r="S753" i="4" s="1"/>
  <c r="T753" i="4" s="1"/>
  <c r="Z752" i="4"/>
  <c r="Y752" i="4"/>
  <c r="W752" i="4"/>
  <c r="X752" i="4" s="1"/>
  <c r="U752" i="4"/>
  <c r="V752" i="4" s="1"/>
  <c r="Q752" i="4"/>
  <c r="R752" i="4" s="1"/>
  <c r="S752" i="4" s="1"/>
  <c r="T752" i="4" s="1"/>
  <c r="Z751" i="4"/>
  <c r="Y751" i="4"/>
  <c r="W751" i="4"/>
  <c r="X751" i="4" s="1"/>
  <c r="U751" i="4"/>
  <c r="V751" i="4" s="1"/>
  <c r="Q751" i="4"/>
  <c r="R751" i="4" s="1"/>
  <c r="S751" i="4" s="1"/>
  <c r="T751" i="4" s="1"/>
  <c r="Z750" i="4"/>
  <c r="Y750" i="4"/>
  <c r="W750" i="4"/>
  <c r="X750" i="4" s="1"/>
  <c r="U750" i="4"/>
  <c r="V750" i="4" s="1"/>
  <c r="Q750" i="4"/>
  <c r="R750" i="4" s="1"/>
  <c r="S750" i="4" s="1"/>
  <c r="T750" i="4" s="1"/>
  <c r="Z749" i="4"/>
  <c r="Y749" i="4"/>
  <c r="W749" i="4"/>
  <c r="X749" i="4" s="1"/>
  <c r="U749" i="4"/>
  <c r="V749" i="4" s="1"/>
  <c r="Q749" i="4"/>
  <c r="R749" i="4" s="1"/>
  <c r="S749" i="4" s="1"/>
  <c r="T749" i="4" s="1"/>
  <c r="Z748" i="4"/>
  <c r="Y748" i="4"/>
  <c r="W748" i="4"/>
  <c r="X748" i="4" s="1"/>
  <c r="U748" i="4"/>
  <c r="V748" i="4" s="1"/>
  <c r="Q748" i="4"/>
  <c r="R748" i="4" s="1"/>
  <c r="S748" i="4" s="1"/>
  <c r="T748" i="4" s="1"/>
  <c r="Z747" i="4"/>
  <c r="Y747" i="4"/>
  <c r="W747" i="4"/>
  <c r="X747" i="4" s="1"/>
  <c r="U747" i="4"/>
  <c r="V747" i="4" s="1"/>
  <c r="Q747" i="4"/>
  <c r="R747" i="4" s="1"/>
  <c r="S747" i="4" s="1"/>
  <c r="T747" i="4" s="1"/>
  <c r="Z746" i="4"/>
  <c r="Y746" i="4"/>
  <c r="W746" i="4"/>
  <c r="X746" i="4" s="1"/>
  <c r="U746" i="4"/>
  <c r="V746" i="4" s="1"/>
  <c r="Q746" i="4"/>
  <c r="R746" i="4" s="1"/>
  <c r="S746" i="4" s="1"/>
  <c r="T746" i="4" s="1"/>
  <c r="Z745" i="4"/>
  <c r="Y745" i="4"/>
  <c r="W745" i="4"/>
  <c r="X745" i="4" s="1"/>
  <c r="U745" i="4"/>
  <c r="V745" i="4" s="1"/>
  <c r="Q745" i="4"/>
  <c r="R745" i="4" s="1"/>
  <c r="S745" i="4" s="1"/>
  <c r="T745" i="4" s="1"/>
  <c r="Z744" i="4"/>
  <c r="Y744" i="4"/>
  <c r="W744" i="4"/>
  <c r="X744" i="4" s="1"/>
  <c r="U744" i="4"/>
  <c r="V744" i="4" s="1"/>
  <c r="Q744" i="4"/>
  <c r="R744" i="4" s="1"/>
  <c r="S744" i="4" s="1"/>
  <c r="T744" i="4" s="1"/>
  <c r="Z743" i="4"/>
  <c r="Y743" i="4"/>
  <c r="W743" i="4"/>
  <c r="X743" i="4" s="1"/>
  <c r="U743" i="4"/>
  <c r="V743" i="4" s="1"/>
  <c r="Q743" i="4"/>
  <c r="R743" i="4" s="1"/>
  <c r="S743" i="4" s="1"/>
  <c r="T743" i="4" s="1"/>
  <c r="Z742" i="4"/>
  <c r="Y742" i="4"/>
  <c r="W742" i="4"/>
  <c r="X742" i="4" s="1"/>
  <c r="U742" i="4"/>
  <c r="V742" i="4" s="1"/>
  <c r="Q742" i="4"/>
  <c r="R742" i="4" s="1"/>
  <c r="S742" i="4" s="1"/>
  <c r="T742" i="4" s="1"/>
  <c r="Z741" i="4"/>
  <c r="Y741" i="4"/>
  <c r="W741" i="4"/>
  <c r="X741" i="4" s="1"/>
  <c r="U741" i="4"/>
  <c r="V741" i="4" s="1"/>
  <c r="Q741" i="4"/>
  <c r="R741" i="4" s="1"/>
  <c r="S741" i="4" s="1"/>
  <c r="T741" i="4" s="1"/>
  <c r="Z740" i="4"/>
  <c r="Y740" i="4"/>
  <c r="W740" i="4"/>
  <c r="X740" i="4" s="1"/>
  <c r="U740" i="4"/>
  <c r="V740" i="4" s="1"/>
  <c r="Q740" i="4"/>
  <c r="R740" i="4" s="1"/>
  <c r="S740" i="4" s="1"/>
  <c r="T740" i="4" s="1"/>
  <c r="Z739" i="4"/>
  <c r="Y739" i="4"/>
  <c r="W739" i="4"/>
  <c r="X739" i="4" s="1"/>
  <c r="U739" i="4"/>
  <c r="V739" i="4" s="1"/>
  <c r="Q739" i="4"/>
  <c r="R739" i="4" s="1"/>
  <c r="S739" i="4" s="1"/>
  <c r="T739" i="4" s="1"/>
  <c r="Z738" i="4"/>
  <c r="Y738" i="4"/>
  <c r="W738" i="4"/>
  <c r="X738" i="4" s="1"/>
  <c r="U738" i="4"/>
  <c r="V738" i="4" s="1"/>
  <c r="Q738" i="4"/>
  <c r="R738" i="4" s="1"/>
  <c r="S738" i="4" s="1"/>
  <c r="T738" i="4" s="1"/>
  <c r="Z737" i="4"/>
  <c r="Y737" i="4"/>
  <c r="W737" i="4"/>
  <c r="X737" i="4" s="1"/>
  <c r="U737" i="4"/>
  <c r="V737" i="4" s="1"/>
  <c r="Q737" i="4"/>
  <c r="R737" i="4" s="1"/>
  <c r="S737" i="4" s="1"/>
  <c r="T737" i="4" s="1"/>
  <c r="Z736" i="4"/>
  <c r="Y736" i="4"/>
  <c r="W736" i="4"/>
  <c r="X736" i="4" s="1"/>
  <c r="U736" i="4"/>
  <c r="V736" i="4" s="1"/>
  <c r="Q736" i="4"/>
  <c r="R736" i="4" s="1"/>
  <c r="S736" i="4" s="1"/>
  <c r="T736" i="4" s="1"/>
  <c r="Z735" i="4"/>
  <c r="Y735" i="4"/>
  <c r="W735" i="4"/>
  <c r="X735" i="4" s="1"/>
  <c r="U735" i="4"/>
  <c r="V735" i="4" s="1"/>
  <c r="Q735" i="4"/>
  <c r="R735" i="4" s="1"/>
  <c r="S735" i="4" s="1"/>
  <c r="T735" i="4" s="1"/>
  <c r="Z734" i="4"/>
  <c r="Y734" i="4"/>
  <c r="W734" i="4"/>
  <c r="X734" i="4" s="1"/>
  <c r="U734" i="4"/>
  <c r="V734" i="4" s="1"/>
  <c r="Q734" i="4"/>
  <c r="R734" i="4" s="1"/>
  <c r="S734" i="4" s="1"/>
  <c r="T734" i="4" s="1"/>
  <c r="Z733" i="4"/>
  <c r="Y733" i="4"/>
  <c r="W733" i="4"/>
  <c r="X733" i="4" s="1"/>
  <c r="U733" i="4"/>
  <c r="V733" i="4" s="1"/>
  <c r="Q733" i="4"/>
  <c r="R733" i="4" s="1"/>
  <c r="S733" i="4" s="1"/>
  <c r="T733" i="4" s="1"/>
  <c r="Z732" i="4"/>
  <c r="Y732" i="4"/>
  <c r="W732" i="4"/>
  <c r="X732" i="4" s="1"/>
  <c r="U732" i="4"/>
  <c r="V732" i="4" s="1"/>
  <c r="Q732" i="4"/>
  <c r="R732" i="4" s="1"/>
  <c r="S732" i="4" s="1"/>
  <c r="T732" i="4" s="1"/>
  <c r="Z731" i="4"/>
  <c r="Y731" i="4"/>
  <c r="W731" i="4"/>
  <c r="X731" i="4" s="1"/>
  <c r="U731" i="4"/>
  <c r="V731" i="4" s="1"/>
  <c r="Q731" i="4"/>
  <c r="R731" i="4" s="1"/>
  <c r="S731" i="4" s="1"/>
  <c r="T731" i="4" s="1"/>
  <c r="Z730" i="4"/>
  <c r="Y730" i="4"/>
  <c r="W730" i="4"/>
  <c r="X730" i="4" s="1"/>
  <c r="U730" i="4"/>
  <c r="V730" i="4" s="1"/>
  <c r="Q730" i="4"/>
  <c r="R730" i="4" s="1"/>
  <c r="S730" i="4" s="1"/>
  <c r="T730" i="4" s="1"/>
  <c r="Z729" i="4"/>
  <c r="Y729" i="4"/>
  <c r="W729" i="4"/>
  <c r="X729" i="4" s="1"/>
  <c r="U729" i="4"/>
  <c r="V729" i="4" s="1"/>
  <c r="Q729" i="4"/>
  <c r="R729" i="4" s="1"/>
  <c r="S729" i="4" s="1"/>
  <c r="T729" i="4" s="1"/>
  <c r="Z728" i="4"/>
  <c r="Y728" i="4"/>
  <c r="W728" i="4"/>
  <c r="X728" i="4" s="1"/>
  <c r="U728" i="4"/>
  <c r="V728" i="4" s="1"/>
  <c r="Q728" i="4"/>
  <c r="R728" i="4" s="1"/>
  <c r="S728" i="4" s="1"/>
  <c r="T728" i="4" s="1"/>
  <c r="Z727" i="4"/>
  <c r="Y727" i="4"/>
  <c r="W727" i="4"/>
  <c r="X727" i="4" s="1"/>
  <c r="U727" i="4"/>
  <c r="V727" i="4" s="1"/>
  <c r="Q727" i="4"/>
  <c r="R727" i="4" s="1"/>
  <c r="S727" i="4" s="1"/>
  <c r="T727" i="4" s="1"/>
  <c r="Z726" i="4"/>
  <c r="Y726" i="4"/>
  <c r="W726" i="4"/>
  <c r="X726" i="4" s="1"/>
  <c r="U726" i="4"/>
  <c r="V726" i="4" s="1"/>
  <c r="Q726" i="4"/>
  <c r="R726" i="4" s="1"/>
  <c r="S726" i="4" s="1"/>
  <c r="T726" i="4" s="1"/>
  <c r="Z725" i="4"/>
  <c r="Y725" i="4"/>
  <c r="W725" i="4"/>
  <c r="X725" i="4" s="1"/>
  <c r="U725" i="4"/>
  <c r="V725" i="4" s="1"/>
  <c r="Q725" i="4"/>
  <c r="R725" i="4" s="1"/>
  <c r="S725" i="4" s="1"/>
  <c r="T725" i="4" s="1"/>
  <c r="Z724" i="4"/>
  <c r="Y724" i="4"/>
  <c r="W724" i="4"/>
  <c r="X724" i="4" s="1"/>
  <c r="U724" i="4"/>
  <c r="V724" i="4" s="1"/>
  <c r="Q724" i="4"/>
  <c r="R724" i="4" s="1"/>
  <c r="S724" i="4" s="1"/>
  <c r="T724" i="4" s="1"/>
  <c r="Z723" i="4"/>
  <c r="Y723" i="4"/>
  <c r="W723" i="4"/>
  <c r="X723" i="4" s="1"/>
  <c r="U723" i="4"/>
  <c r="V723" i="4" s="1"/>
  <c r="Q723" i="4"/>
  <c r="R723" i="4" s="1"/>
  <c r="S723" i="4" s="1"/>
  <c r="T723" i="4" s="1"/>
  <c r="Z722" i="4"/>
  <c r="Y722" i="4"/>
  <c r="W722" i="4"/>
  <c r="X722" i="4" s="1"/>
  <c r="U722" i="4"/>
  <c r="V722" i="4" s="1"/>
  <c r="Q722" i="4"/>
  <c r="R722" i="4" s="1"/>
  <c r="S722" i="4" s="1"/>
  <c r="T722" i="4" s="1"/>
  <c r="Z721" i="4"/>
  <c r="Y721" i="4"/>
  <c r="W721" i="4"/>
  <c r="X721" i="4" s="1"/>
  <c r="U721" i="4"/>
  <c r="V721" i="4" s="1"/>
  <c r="Q721" i="4"/>
  <c r="R721" i="4" s="1"/>
  <c r="S721" i="4" s="1"/>
  <c r="T721" i="4" s="1"/>
  <c r="Z720" i="4"/>
  <c r="Y720" i="4"/>
  <c r="W720" i="4"/>
  <c r="X720" i="4" s="1"/>
  <c r="U720" i="4"/>
  <c r="V720" i="4" s="1"/>
  <c r="Q720" i="4"/>
  <c r="R720" i="4" s="1"/>
  <c r="S720" i="4" s="1"/>
  <c r="T720" i="4" s="1"/>
  <c r="Z719" i="4"/>
  <c r="Y719" i="4"/>
  <c r="W719" i="4"/>
  <c r="X719" i="4" s="1"/>
  <c r="U719" i="4"/>
  <c r="V719" i="4" s="1"/>
  <c r="Q719" i="4"/>
  <c r="R719" i="4" s="1"/>
  <c r="S719" i="4" s="1"/>
  <c r="T719" i="4" s="1"/>
  <c r="Z718" i="4"/>
  <c r="Y718" i="4"/>
  <c r="W718" i="4"/>
  <c r="X718" i="4" s="1"/>
  <c r="U718" i="4"/>
  <c r="V718" i="4" s="1"/>
  <c r="Q718" i="4"/>
  <c r="R718" i="4" s="1"/>
  <c r="S718" i="4" s="1"/>
  <c r="T718" i="4" s="1"/>
  <c r="Z717" i="4"/>
  <c r="Y717" i="4"/>
  <c r="W717" i="4"/>
  <c r="X717" i="4" s="1"/>
  <c r="U717" i="4"/>
  <c r="V717" i="4" s="1"/>
  <c r="Q717" i="4"/>
  <c r="R717" i="4" s="1"/>
  <c r="S717" i="4" s="1"/>
  <c r="T717" i="4" s="1"/>
  <c r="Z716" i="4"/>
  <c r="Y716" i="4"/>
  <c r="W716" i="4"/>
  <c r="X716" i="4" s="1"/>
  <c r="U716" i="4"/>
  <c r="V716" i="4" s="1"/>
  <c r="Q716" i="4"/>
  <c r="R716" i="4" s="1"/>
  <c r="S716" i="4" s="1"/>
  <c r="T716" i="4" s="1"/>
  <c r="Z715" i="4"/>
  <c r="Y715" i="4"/>
  <c r="W715" i="4"/>
  <c r="X715" i="4" s="1"/>
  <c r="U715" i="4"/>
  <c r="V715" i="4" s="1"/>
  <c r="Q715" i="4"/>
  <c r="R715" i="4" s="1"/>
  <c r="S715" i="4" s="1"/>
  <c r="T715" i="4" s="1"/>
  <c r="Z714" i="4"/>
  <c r="Y714" i="4"/>
  <c r="W714" i="4"/>
  <c r="X714" i="4" s="1"/>
  <c r="U714" i="4"/>
  <c r="V714" i="4" s="1"/>
  <c r="Q714" i="4"/>
  <c r="R714" i="4" s="1"/>
  <c r="S714" i="4" s="1"/>
  <c r="T714" i="4" s="1"/>
  <c r="Z713" i="4"/>
  <c r="Y713" i="4"/>
  <c r="W713" i="4"/>
  <c r="X713" i="4" s="1"/>
  <c r="U713" i="4"/>
  <c r="V713" i="4" s="1"/>
  <c r="Q713" i="4"/>
  <c r="R713" i="4" s="1"/>
  <c r="S713" i="4" s="1"/>
  <c r="T713" i="4" s="1"/>
  <c r="Z712" i="4"/>
  <c r="Y712" i="4"/>
  <c r="W712" i="4"/>
  <c r="X712" i="4" s="1"/>
  <c r="U712" i="4"/>
  <c r="V712" i="4" s="1"/>
  <c r="Q712" i="4"/>
  <c r="R712" i="4" s="1"/>
  <c r="S712" i="4" s="1"/>
  <c r="T712" i="4" s="1"/>
  <c r="Z711" i="4"/>
  <c r="Y711" i="4"/>
  <c r="W711" i="4"/>
  <c r="X711" i="4" s="1"/>
  <c r="U711" i="4"/>
  <c r="V711" i="4" s="1"/>
  <c r="Q711" i="4"/>
  <c r="R711" i="4" s="1"/>
  <c r="S711" i="4" s="1"/>
  <c r="T711" i="4" s="1"/>
  <c r="Z710" i="4"/>
  <c r="Y710" i="4"/>
  <c r="W710" i="4"/>
  <c r="X710" i="4" s="1"/>
  <c r="U710" i="4"/>
  <c r="V710" i="4" s="1"/>
  <c r="Q710" i="4"/>
  <c r="R710" i="4" s="1"/>
  <c r="S710" i="4" s="1"/>
  <c r="T710" i="4" s="1"/>
  <c r="Z709" i="4"/>
  <c r="Y709" i="4"/>
  <c r="W709" i="4"/>
  <c r="X709" i="4" s="1"/>
  <c r="U709" i="4"/>
  <c r="V709" i="4" s="1"/>
  <c r="Q709" i="4"/>
  <c r="R709" i="4" s="1"/>
  <c r="S709" i="4" s="1"/>
  <c r="T709" i="4" s="1"/>
  <c r="Z708" i="4"/>
  <c r="Y708" i="4"/>
  <c r="W708" i="4"/>
  <c r="X708" i="4" s="1"/>
  <c r="U708" i="4"/>
  <c r="V708" i="4" s="1"/>
  <c r="Q708" i="4"/>
  <c r="R708" i="4" s="1"/>
  <c r="S708" i="4" s="1"/>
  <c r="T708" i="4" s="1"/>
  <c r="Z707" i="4"/>
  <c r="Y707" i="4"/>
  <c r="W707" i="4"/>
  <c r="X707" i="4" s="1"/>
  <c r="U707" i="4"/>
  <c r="V707" i="4" s="1"/>
  <c r="Q707" i="4"/>
  <c r="R707" i="4" s="1"/>
  <c r="S707" i="4" s="1"/>
  <c r="T707" i="4" s="1"/>
  <c r="Z706" i="4"/>
  <c r="Y706" i="4"/>
  <c r="W706" i="4"/>
  <c r="X706" i="4" s="1"/>
  <c r="U706" i="4"/>
  <c r="V706" i="4" s="1"/>
  <c r="Q706" i="4"/>
  <c r="R706" i="4" s="1"/>
  <c r="S706" i="4" s="1"/>
  <c r="T706" i="4" s="1"/>
  <c r="Z705" i="4"/>
  <c r="Y705" i="4"/>
  <c r="W705" i="4"/>
  <c r="X705" i="4" s="1"/>
  <c r="U705" i="4"/>
  <c r="V705" i="4" s="1"/>
  <c r="Q705" i="4"/>
  <c r="R705" i="4" s="1"/>
  <c r="S705" i="4" s="1"/>
  <c r="T705" i="4" s="1"/>
  <c r="Z704" i="4"/>
  <c r="Y704" i="4"/>
  <c r="W704" i="4"/>
  <c r="X704" i="4" s="1"/>
  <c r="U704" i="4"/>
  <c r="V704" i="4" s="1"/>
  <c r="Q704" i="4"/>
  <c r="R704" i="4" s="1"/>
  <c r="S704" i="4" s="1"/>
  <c r="T704" i="4" s="1"/>
  <c r="Z703" i="4"/>
  <c r="Y703" i="4"/>
  <c r="W703" i="4"/>
  <c r="X703" i="4" s="1"/>
  <c r="U703" i="4"/>
  <c r="V703" i="4" s="1"/>
  <c r="Q703" i="4"/>
  <c r="R703" i="4" s="1"/>
  <c r="S703" i="4" s="1"/>
  <c r="T703" i="4" s="1"/>
  <c r="Z702" i="4"/>
  <c r="Y702" i="4"/>
  <c r="W702" i="4"/>
  <c r="X702" i="4" s="1"/>
  <c r="U702" i="4"/>
  <c r="V702" i="4" s="1"/>
  <c r="Q702" i="4"/>
  <c r="R702" i="4" s="1"/>
  <c r="S702" i="4" s="1"/>
  <c r="T702" i="4" s="1"/>
  <c r="Z701" i="4"/>
  <c r="Y701" i="4"/>
  <c r="W701" i="4"/>
  <c r="X701" i="4" s="1"/>
  <c r="U701" i="4"/>
  <c r="V701" i="4" s="1"/>
  <c r="Q701" i="4"/>
  <c r="R701" i="4" s="1"/>
  <c r="S701" i="4" s="1"/>
  <c r="T701" i="4" s="1"/>
  <c r="Z700" i="4"/>
  <c r="Y700" i="4"/>
  <c r="W700" i="4"/>
  <c r="X700" i="4" s="1"/>
  <c r="U700" i="4"/>
  <c r="V700" i="4" s="1"/>
  <c r="Q700" i="4"/>
  <c r="R700" i="4" s="1"/>
  <c r="S700" i="4" s="1"/>
  <c r="T700" i="4" s="1"/>
  <c r="Z699" i="4"/>
  <c r="Y699" i="4"/>
  <c r="W699" i="4"/>
  <c r="X699" i="4" s="1"/>
  <c r="U699" i="4"/>
  <c r="V699" i="4" s="1"/>
  <c r="Q699" i="4"/>
  <c r="R699" i="4" s="1"/>
  <c r="S699" i="4" s="1"/>
  <c r="T699" i="4" s="1"/>
  <c r="Z698" i="4"/>
  <c r="Y698" i="4"/>
  <c r="W698" i="4"/>
  <c r="X698" i="4" s="1"/>
  <c r="U698" i="4"/>
  <c r="V698" i="4" s="1"/>
  <c r="Q698" i="4"/>
  <c r="R698" i="4" s="1"/>
  <c r="S698" i="4" s="1"/>
  <c r="T698" i="4" s="1"/>
  <c r="Z697" i="4"/>
  <c r="Y697" i="4"/>
  <c r="W697" i="4"/>
  <c r="X697" i="4" s="1"/>
  <c r="U697" i="4"/>
  <c r="V697" i="4" s="1"/>
  <c r="Q697" i="4"/>
  <c r="R697" i="4" s="1"/>
  <c r="S697" i="4" s="1"/>
  <c r="T697" i="4" s="1"/>
  <c r="Z696" i="4"/>
  <c r="Y696" i="4"/>
  <c r="W696" i="4"/>
  <c r="X696" i="4" s="1"/>
  <c r="U696" i="4"/>
  <c r="V696" i="4" s="1"/>
  <c r="Q696" i="4"/>
  <c r="R696" i="4" s="1"/>
  <c r="S696" i="4" s="1"/>
  <c r="T696" i="4" s="1"/>
  <c r="Z695" i="4"/>
  <c r="Y695" i="4"/>
  <c r="W695" i="4"/>
  <c r="X695" i="4" s="1"/>
  <c r="U695" i="4"/>
  <c r="V695" i="4" s="1"/>
  <c r="Q695" i="4"/>
  <c r="R695" i="4" s="1"/>
  <c r="S695" i="4" s="1"/>
  <c r="T695" i="4" s="1"/>
  <c r="Z694" i="4"/>
  <c r="Y694" i="4"/>
  <c r="W694" i="4"/>
  <c r="X694" i="4" s="1"/>
  <c r="U694" i="4"/>
  <c r="V694" i="4" s="1"/>
  <c r="Q694" i="4"/>
  <c r="R694" i="4" s="1"/>
  <c r="S694" i="4" s="1"/>
  <c r="T694" i="4" s="1"/>
  <c r="Z693" i="4"/>
  <c r="Y693" i="4"/>
  <c r="W693" i="4"/>
  <c r="X693" i="4" s="1"/>
  <c r="U693" i="4"/>
  <c r="V693" i="4" s="1"/>
  <c r="Q693" i="4"/>
  <c r="R693" i="4" s="1"/>
  <c r="S693" i="4" s="1"/>
  <c r="T693" i="4" s="1"/>
  <c r="Z692" i="4"/>
  <c r="Y692" i="4"/>
  <c r="W692" i="4"/>
  <c r="X692" i="4" s="1"/>
  <c r="U692" i="4"/>
  <c r="V692" i="4" s="1"/>
  <c r="Q692" i="4"/>
  <c r="R692" i="4" s="1"/>
  <c r="S692" i="4" s="1"/>
  <c r="T692" i="4" s="1"/>
  <c r="Z691" i="4"/>
  <c r="Y691" i="4"/>
  <c r="W691" i="4"/>
  <c r="X691" i="4" s="1"/>
  <c r="U691" i="4"/>
  <c r="V691" i="4" s="1"/>
  <c r="Q691" i="4"/>
  <c r="R691" i="4" s="1"/>
  <c r="S691" i="4" s="1"/>
  <c r="T691" i="4" s="1"/>
  <c r="Z690" i="4"/>
  <c r="Y690" i="4"/>
  <c r="W690" i="4"/>
  <c r="X690" i="4" s="1"/>
  <c r="U690" i="4"/>
  <c r="V690" i="4" s="1"/>
  <c r="Q690" i="4"/>
  <c r="R690" i="4" s="1"/>
  <c r="S690" i="4" s="1"/>
  <c r="T690" i="4" s="1"/>
  <c r="Z689" i="4"/>
  <c r="Y689" i="4"/>
  <c r="W689" i="4"/>
  <c r="X689" i="4" s="1"/>
  <c r="U689" i="4"/>
  <c r="V689" i="4" s="1"/>
  <c r="Q689" i="4"/>
  <c r="R689" i="4" s="1"/>
  <c r="S689" i="4" s="1"/>
  <c r="T689" i="4" s="1"/>
  <c r="Z688" i="4"/>
  <c r="Y688" i="4"/>
  <c r="W688" i="4"/>
  <c r="X688" i="4" s="1"/>
  <c r="U688" i="4"/>
  <c r="V688" i="4" s="1"/>
  <c r="Q688" i="4"/>
  <c r="R688" i="4" s="1"/>
  <c r="S688" i="4" s="1"/>
  <c r="T688" i="4" s="1"/>
  <c r="Z687" i="4"/>
  <c r="Y687" i="4"/>
  <c r="W687" i="4"/>
  <c r="X687" i="4" s="1"/>
  <c r="U687" i="4"/>
  <c r="V687" i="4" s="1"/>
  <c r="Q687" i="4"/>
  <c r="R687" i="4" s="1"/>
  <c r="S687" i="4" s="1"/>
  <c r="T687" i="4" s="1"/>
  <c r="Z686" i="4"/>
  <c r="Y686" i="4"/>
  <c r="W686" i="4"/>
  <c r="X686" i="4" s="1"/>
  <c r="U686" i="4"/>
  <c r="V686" i="4" s="1"/>
  <c r="Q686" i="4"/>
  <c r="R686" i="4" s="1"/>
  <c r="S686" i="4" s="1"/>
  <c r="T686" i="4" s="1"/>
  <c r="Z685" i="4"/>
  <c r="Y685" i="4"/>
  <c r="W685" i="4"/>
  <c r="X685" i="4" s="1"/>
  <c r="U685" i="4"/>
  <c r="V685" i="4" s="1"/>
  <c r="Q685" i="4"/>
  <c r="R685" i="4" s="1"/>
  <c r="S685" i="4" s="1"/>
  <c r="T685" i="4" s="1"/>
  <c r="Z684" i="4"/>
  <c r="Y684" i="4"/>
  <c r="W684" i="4"/>
  <c r="X684" i="4" s="1"/>
  <c r="U684" i="4"/>
  <c r="V684" i="4" s="1"/>
  <c r="Q684" i="4"/>
  <c r="R684" i="4" s="1"/>
  <c r="S684" i="4" s="1"/>
  <c r="T684" i="4" s="1"/>
  <c r="Z683" i="4"/>
  <c r="Y683" i="4"/>
  <c r="W683" i="4"/>
  <c r="X683" i="4" s="1"/>
  <c r="U683" i="4"/>
  <c r="V683" i="4" s="1"/>
  <c r="Q683" i="4"/>
  <c r="R683" i="4" s="1"/>
  <c r="S683" i="4" s="1"/>
  <c r="T683" i="4" s="1"/>
  <c r="Z682" i="4"/>
  <c r="Y682" i="4"/>
  <c r="W682" i="4"/>
  <c r="X682" i="4" s="1"/>
  <c r="U682" i="4"/>
  <c r="V682" i="4" s="1"/>
  <c r="Q682" i="4"/>
  <c r="R682" i="4" s="1"/>
  <c r="S682" i="4" s="1"/>
  <c r="T682" i="4" s="1"/>
  <c r="Z681" i="4"/>
  <c r="Y681" i="4"/>
  <c r="W681" i="4"/>
  <c r="X681" i="4" s="1"/>
  <c r="U681" i="4"/>
  <c r="V681" i="4" s="1"/>
  <c r="Q681" i="4"/>
  <c r="R681" i="4" s="1"/>
  <c r="S681" i="4" s="1"/>
  <c r="T681" i="4" s="1"/>
  <c r="Z680" i="4"/>
  <c r="Y680" i="4"/>
  <c r="W680" i="4"/>
  <c r="X680" i="4" s="1"/>
  <c r="U680" i="4"/>
  <c r="V680" i="4" s="1"/>
  <c r="Q680" i="4"/>
  <c r="R680" i="4" s="1"/>
  <c r="S680" i="4" s="1"/>
  <c r="T680" i="4" s="1"/>
  <c r="Z679" i="4"/>
  <c r="Y679" i="4"/>
  <c r="W679" i="4"/>
  <c r="X679" i="4" s="1"/>
  <c r="U679" i="4"/>
  <c r="V679" i="4" s="1"/>
  <c r="Q679" i="4"/>
  <c r="R679" i="4" s="1"/>
  <c r="S679" i="4" s="1"/>
  <c r="T679" i="4" s="1"/>
  <c r="Z678" i="4"/>
  <c r="Y678" i="4"/>
  <c r="W678" i="4"/>
  <c r="X678" i="4" s="1"/>
  <c r="U678" i="4"/>
  <c r="V678" i="4" s="1"/>
  <c r="Q678" i="4"/>
  <c r="R678" i="4" s="1"/>
  <c r="S678" i="4" s="1"/>
  <c r="T678" i="4" s="1"/>
  <c r="Z677" i="4"/>
  <c r="Y677" i="4"/>
  <c r="W677" i="4"/>
  <c r="X677" i="4" s="1"/>
  <c r="U677" i="4"/>
  <c r="V677" i="4" s="1"/>
  <c r="Q677" i="4"/>
  <c r="R677" i="4" s="1"/>
  <c r="S677" i="4" s="1"/>
  <c r="T677" i="4" s="1"/>
  <c r="Z676" i="4"/>
  <c r="Y676" i="4"/>
  <c r="W676" i="4"/>
  <c r="X676" i="4" s="1"/>
  <c r="U676" i="4"/>
  <c r="V676" i="4" s="1"/>
  <c r="Q676" i="4"/>
  <c r="R676" i="4" s="1"/>
  <c r="S676" i="4" s="1"/>
  <c r="T676" i="4" s="1"/>
  <c r="Z675" i="4"/>
  <c r="Y675" i="4"/>
  <c r="W675" i="4"/>
  <c r="X675" i="4" s="1"/>
  <c r="U675" i="4"/>
  <c r="V675" i="4" s="1"/>
  <c r="Q675" i="4"/>
  <c r="R675" i="4" s="1"/>
  <c r="S675" i="4" s="1"/>
  <c r="T675" i="4" s="1"/>
  <c r="Z674" i="4"/>
  <c r="Y674" i="4"/>
  <c r="W674" i="4"/>
  <c r="X674" i="4" s="1"/>
  <c r="U674" i="4"/>
  <c r="V674" i="4" s="1"/>
  <c r="Q674" i="4"/>
  <c r="R674" i="4" s="1"/>
  <c r="S674" i="4" s="1"/>
  <c r="T674" i="4" s="1"/>
  <c r="Z673" i="4"/>
  <c r="Y673" i="4"/>
  <c r="W673" i="4"/>
  <c r="X673" i="4" s="1"/>
  <c r="U673" i="4"/>
  <c r="V673" i="4" s="1"/>
  <c r="Q673" i="4"/>
  <c r="R673" i="4" s="1"/>
  <c r="S673" i="4" s="1"/>
  <c r="T673" i="4" s="1"/>
  <c r="Z672" i="4"/>
  <c r="Y672" i="4"/>
  <c r="W672" i="4"/>
  <c r="X672" i="4" s="1"/>
  <c r="U672" i="4"/>
  <c r="V672" i="4" s="1"/>
  <c r="Q672" i="4"/>
  <c r="R672" i="4" s="1"/>
  <c r="S672" i="4" s="1"/>
  <c r="T672" i="4" s="1"/>
  <c r="Z671" i="4"/>
  <c r="Y671" i="4"/>
  <c r="W671" i="4"/>
  <c r="X671" i="4" s="1"/>
  <c r="U671" i="4"/>
  <c r="V671" i="4" s="1"/>
  <c r="Q671" i="4"/>
  <c r="R671" i="4" s="1"/>
  <c r="S671" i="4" s="1"/>
  <c r="T671" i="4" s="1"/>
  <c r="Z670" i="4"/>
  <c r="Y670" i="4"/>
  <c r="W670" i="4"/>
  <c r="X670" i="4" s="1"/>
  <c r="U670" i="4"/>
  <c r="V670" i="4" s="1"/>
  <c r="Q670" i="4"/>
  <c r="R670" i="4" s="1"/>
  <c r="S670" i="4" s="1"/>
  <c r="T670" i="4" s="1"/>
  <c r="Z669" i="4"/>
  <c r="Y669" i="4"/>
  <c r="W669" i="4"/>
  <c r="X669" i="4" s="1"/>
  <c r="U669" i="4"/>
  <c r="V669" i="4" s="1"/>
  <c r="Q669" i="4"/>
  <c r="R669" i="4" s="1"/>
  <c r="S669" i="4" s="1"/>
  <c r="T669" i="4" s="1"/>
  <c r="Z668" i="4"/>
  <c r="Y668" i="4"/>
  <c r="W668" i="4"/>
  <c r="X668" i="4" s="1"/>
  <c r="U668" i="4"/>
  <c r="V668" i="4" s="1"/>
  <c r="Q668" i="4"/>
  <c r="R668" i="4" s="1"/>
  <c r="S668" i="4" s="1"/>
  <c r="T668" i="4" s="1"/>
  <c r="Z667" i="4"/>
  <c r="Y667" i="4"/>
  <c r="W667" i="4"/>
  <c r="X667" i="4" s="1"/>
  <c r="U667" i="4"/>
  <c r="V667" i="4" s="1"/>
  <c r="Q667" i="4"/>
  <c r="R667" i="4" s="1"/>
  <c r="S667" i="4" s="1"/>
  <c r="T667" i="4" s="1"/>
  <c r="Z666" i="4"/>
  <c r="Y666" i="4"/>
  <c r="W666" i="4"/>
  <c r="X666" i="4" s="1"/>
  <c r="U666" i="4"/>
  <c r="V666" i="4" s="1"/>
  <c r="Q666" i="4"/>
  <c r="R666" i="4" s="1"/>
  <c r="S666" i="4" s="1"/>
  <c r="T666" i="4" s="1"/>
  <c r="Z665" i="4"/>
  <c r="Y665" i="4"/>
  <c r="W665" i="4"/>
  <c r="X665" i="4" s="1"/>
  <c r="U665" i="4"/>
  <c r="V665" i="4" s="1"/>
  <c r="Q665" i="4"/>
  <c r="R665" i="4" s="1"/>
  <c r="S665" i="4" s="1"/>
  <c r="T665" i="4" s="1"/>
  <c r="Z664" i="4"/>
  <c r="Y664" i="4"/>
  <c r="W664" i="4"/>
  <c r="X664" i="4" s="1"/>
  <c r="U664" i="4"/>
  <c r="V664" i="4" s="1"/>
  <c r="Q664" i="4"/>
  <c r="R664" i="4" s="1"/>
  <c r="S664" i="4" s="1"/>
  <c r="T664" i="4" s="1"/>
  <c r="Z663" i="4"/>
  <c r="Y663" i="4"/>
  <c r="W663" i="4"/>
  <c r="X663" i="4" s="1"/>
  <c r="U663" i="4"/>
  <c r="V663" i="4" s="1"/>
  <c r="Q663" i="4"/>
  <c r="R663" i="4" s="1"/>
  <c r="S663" i="4" s="1"/>
  <c r="T663" i="4" s="1"/>
  <c r="Z662" i="4"/>
  <c r="Y662" i="4"/>
  <c r="W662" i="4"/>
  <c r="X662" i="4" s="1"/>
  <c r="U662" i="4"/>
  <c r="V662" i="4" s="1"/>
  <c r="Q662" i="4"/>
  <c r="R662" i="4" s="1"/>
  <c r="S662" i="4" s="1"/>
  <c r="T662" i="4" s="1"/>
  <c r="Z661" i="4"/>
  <c r="Y661" i="4"/>
  <c r="W661" i="4"/>
  <c r="X661" i="4" s="1"/>
  <c r="U661" i="4"/>
  <c r="V661" i="4" s="1"/>
  <c r="Q661" i="4"/>
  <c r="R661" i="4" s="1"/>
  <c r="S661" i="4" s="1"/>
  <c r="T661" i="4" s="1"/>
  <c r="Z660" i="4"/>
  <c r="Y660" i="4"/>
  <c r="W660" i="4"/>
  <c r="X660" i="4" s="1"/>
  <c r="U660" i="4"/>
  <c r="V660" i="4" s="1"/>
  <c r="Q660" i="4"/>
  <c r="R660" i="4" s="1"/>
  <c r="S660" i="4" s="1"/>
  <c r="T660" i="4" s="1"/>
  <c r="Z659" i="4"/>
  <c r="Y659" i="4"/>
  <c r="W659" i="4"/>
  <c r="X659" i="4" s="1"/>
  <c r="U659" i="4"/>
  <c r="V659" i="4" s="1"/>
  <c r="Q659" i="4"/>
  <c r="R659" i="4" s="1"/>
  <c r="S659" i="4" s="1"/>
  <c r="T659" i="4" s="1"/>
  <c r="Z658" i="4"/>
  <c r="Y658" i="4"/>
  <c r="W658" i="4"/>
  <c r="X658" i="4" s="1"/>
  <c r="U658" i="4"/>
  <c r="V658" i="4" s="1"/>
  <c r="Q658" i="4"/>
  <c r="R658" i="4" s="1"/>
  <c r="S658" i="4" s="1"/>
  <c r="T658" i="4" s="1"/>
  <c r="Z657" i="4"/>
  <c r="Y657" i="4"/>
  <c r="W657" i="4"/>
  <c r="X657" i="4" s="1"/>
  <c r="U657" i="4"/>
  <c r="V657" i="4" s="1"/>
  <c r="Q657" i="4"/>
  <c r="R657" i="4" s="1"/>
  <c r="S657" i="4" s="1"/>
  <c r="T657" i="4" s="1"/>
  <c r="Z656" i="4"/>
  <c r="Y656" i="4"/>
  <c r="W656" i="4"/>
  <c r="X656" i="4" s="1"/>
  <c r="U656" i="4"/>
  <c r="V656" i="4" s="1"/>
  <c r="Q656" i="4"/>
  <c r="R656" i="4" s="1"/>
  <c r="S656" i="4" s="1"/>
  <c r="T656" i="4" s="1"/>
  <c r="Z655" i="4"/>
  <c r="Y655" i="4"/>
  <c r="W655" i="4"/>
  <c r="X655" i="4" s="1"/>
  <c r="U655" i="4"/>
  <c r="V655" i="4" s="1"/>
  <c r="Q655" i="4"/>
  <c r="R655" i="4" s="1"/>
  <c r="S655" i="4" s="1"/>
  <c r="T655" i="4" s="1"/>
  <c r="Z654" i="4"/>
  <c r="Y654" i="4"/>
  <c r="W654" i="4"/>
  <c r="X654" i="4" s="1"/>
  <c r="U654" i="4"/>
  <c r="V654" i="4" s="1"/>
  <c r="Q654" i="4"/>
  <c r="R654" i="4" s="1"/>
  <c r="S654" i="4" s="1"/>
  <c r="T654" i="4" s="1"/>
  <c r="Z653" i="4"/>
  <c r="Y653" i="4"/>
  <c r="W653" i="4"/>
  <c r="X653" i="4" s="1"/>
  <c r="U653" i="4"/>
  <c r="V653" i="4" s="1"/>
  <c r="Q653" i="4"/>
  <c r="R653" i="4" s="1"/>
  <c r="S653" i="4" s="1"/>
  <c r="T653" i="4" s="1"/>
  <c r="Z652" i="4"/>
  <c r="Y652" i="4"/>
  <c r="W652" i="4"/>
  <c r="X652" i="4" s="1"/>
  <c r="U652" i="4"/>
  <c r="V652" i="4" s="1"/>
  <c r="Q652" i="4"/>
  <c r="R652" i="4" s="1"/>
  <c r="S652" i="4" s="1"/>
  <c r="T652" i="4" s="1"/>
  <c r="Z651" i="4"/>
  <c r="Y651" i="4"/>
  <c r="W651" i="4"/>
  <c r="X651" i="4" s="1"/>
  <c r="U651" i="4"/>
  <c r="V651" i="4" s="1"/>
  <c r="Q651" i="4"/>
  <c r="R651" i="4" s="1"/>
  <c r="S651" i="4" s="1"/>
  <c r="T651" i="4" s="1"/>
  <c r="Z650" i="4"/>
  <c r="Y650" i="4"/>
  <c r="W650" i="4"/>
  <c r="X650" i="4" s="1"/>
  <c r="U650" i="4"/>
  <c r="V650" i="4" s="1"/>
  <c r="Q650" i="4"/>
  <c r="R650" i="4" s="1"/>
  <c r="S650" i="4" s="1"/>
  <c r="T650" i="4" s="1"/>
  <c r="Z649" i="4"/>
  <c r="Y649" i="4"/>
  <c r="W649" i="4"/>
  <c r="X649" i="4" s="1"/>
  <c r="U649" i="4"/>
  <c r="V649" i="4" s="1"/>
  <c r="Q649" i="4"/>
  <c r="R649" i="4" s="1"/>
  <c r="S649" i="4" s="1"/>
  <c r="T649" i="4" s="1"/>
  <c r="Z648" i="4"/>
  <c r="Y648" i="4"/>
  <c r="W648" i="4"/>
  <c r="X648" i="4" s="1"/>
  <c r="U648" i="4"/>
  <c r="V648" i="4" s="1"/>
  <c r="Q648" i="4"/>
  <c r="R648" i="4" s="1"/>
  <c r="S648" i="4" s="1"/>
  <c r="T648" i="4" s="1"/>
  <c r="Z647" i="4"/>
  <c r="Y647" i="4"/>
  <c r="W647" i="4"/>
  <c r="X647" i="4" s="1"/>
  <c r="U647" i="4"/>
  <c r="V647" i="4" s="1"/>
  <c r="Q647" i="4"/>
  <c r="R647" i="4" s="1"/>
  <c r="S647" i="4" s="1"/>
  <c r="T647" i="4" s="1"/>
  <c r="Z646" i="4"/>
  <c r="Y646" i="4"/>
  <c r="W646" i="4"/>
  <c r="X646" i="4" s="1"/>
  <c r="U646" i="4"/>
  <c r="V646" i="4" s="1"/>
  <c r="Q646" i="4"/>
  <c r="R646" i="4" s="1"/>
  <c r="S646" i="4" s="1"/>
  <c r="T646" i="4" s="1"/>
  <c r="Z645" i="4"/>
  <c r="Y645" i="4"/>
  <c r="W645" i="4"/>
  <c r="X645" i="4" s="1"/>
  <c r="U645" i="4"/>
  <c r="V645" i="4" s="1"/>
  <c r="Q645" i="4"/>
  <c r="R645" i="4" s="1"/>
  <c r="S645" i="4" s="1"/>
  <c r="T645" i="4" s="1"/>
  <c r="Z644" i="4"/>
  <c r="Y644" i="4"/>
  <c r="W644" i="4"/>
  <c r="X644" i="4" s="1"/>
  <c r="U644" i="4"/>
  <c r="V644" i="4" s="1"/>
  <c r="Q644" i="4"/>
  <c r="R644" i="4" s="1"/>
  <c r="S644" i="4" s="1"/>
  <c r="T644" i="4" s="1"/>
  <c r="Z643" i="4"/>
  <c r="Y643" i="4"/>
  <c r="W643" i="4"/>
  <c r="X643" i="4" s="1"/>
  <c r="U643" i="4"/>
  <c r="V643" i="4" s="1"/>
  <c r="Q643" i="4"/>
  <c r="R643" i="4" s="1"/>
  <c r="S643" i="4" s="1"/>
  <c r="T643" i="4" s="1"/>
  <c r="Z642" i="4"/>
  <c r="Y642" i="4"/>
  <c r="W642" i="4"/>
  <c r="X642" i="4" s="1"/>
  <c r="U642" i="4"/>
  <c r="V642" i="4" s="1"/>
  <c r="Q642" i="4"/>
  <c r="R642" i="4" s="1"/>
  <c r="S642" i="4" s="1"/>
  <c r="T642" i="4" s="1"/>
  <c r="Z641" i="4"/>
  <c r="Y641" i="4"/>
  <c r="W641" i="4"/>
  <c r="X641" i="4" s="1"/>
  <c r="U641" i="4"/>
  <c r="V641" i="4" s="1"/>
  <c r="Q641" i="4"/>
  <c r="R641" i="4" s="1"/>
  <c r="S641" i="4" s="1"/>
  <c r="T641" i="4" s="1"/>
  <c r="Z640" i="4"/>
  <c r="Y640" i="4"/>
  <c r="W640" i="4"/>
  <c r="X640" i="4" s="1"/>
  <c r="U640" i="4"/>
  <c r="V640" i="4" s="1"/>
  <c r="Q640" i="4"/>
  <c r="R640" i="4" s="1"/>
  <c r="S640" i="4" s="1"/>
  <c r="T640" i="4" s="1"/>
  <c r="Z639" i="4"/>
  <c r="Y639" i="4"/>
  <c r="W639" i="4"/>
  <c r="X639" i="4" s="1"/>
  <c r="U639" i="4"/>
  <c r="V639" i="4" s="1"/>
  <c r="Q639" i="4"/>
  <c r="R639" i="4" s="1"/>
  <c r="S639" i="4" s="1"/>
  <c r="T639" i="4" s="1"/>
  <c r="Z638" i="4"/>
  <c r="Y638" i="4"/>
  <c r="W638" i="4"/>
  <c r="X638" i="4" s="1"/>
  <c r="U638" i="4"/>
  <c r="V638" i="4" s="1"/>
  <c r="Q638" i="4"/>
  <c r="R638" i="4" s="1"/>
  <c r="S638" i="4" s="1"/>
  <c r="T638" i="4" s="1"/>
  <c r="Z637" i="4"/>
  <c r="Y637" i="4"/>
  <c r="W637" i="4"/>
  <c r="X637" i="4" s="1"/>
  <c r="U637" i="4"/>
  <c r="V637" i="4" s="1"/>
  <c r="Q637" i="4"/>
  <c r="R637" i="4" s="1"/>
  <c r="S637" i="4" s="1"/>
  <c r="T637" i="4" s="1"/>
  <c r="Z636" i="4"/>
  <c r="Y636" i="4"/>
  <c r="W636" i="4"/>
  <c r="X636" i="4" s="1"/>
  <c r="U636" i="4"/>
  <c r="V636" i="4" s="1"/>
  <c r="Q636" i="4"/>
  <c r="R636" i="4" s="1"/>
  <c r="S636" i="4" s="1"/>
  <c r="T636" i="4" s="1"/>
  <c r="Z635" i="4"/>
  <c r="Y635" i="4"/>
  <c r="W635" i="4"/>
  <c r="X635" i="4" s="1"/>
  <c r="U635" i="4"/>
  <c r="V635" i="4" s="1"/>
  <c r="Q635" i="4"/>
  <c r="R635" i="4" s="1"/>
  <c r="S635" i="4" s="1"/>
  <c r="T635" i="4" s="1"/>
  <c r="Z634" i="4"/>
  <c r="Y634" i="4"/>
  <c r="W634" i="4"/>
  <c r="X634" i="4" s="1"/>
  <c r="U634" i="4"/>
  <c r="V634" i="4" s="1"/>
  <c r="Q634" i="4"/>
  <c r="R634" i="4" s="1"/>
  <c r="S634" i="4" s="1"/>
  <c r="T634" i="4" s="1"/>
  <c r="Z633" i="4"/>
  <c r="Y633" i="4"/>
  <c r="W633" i="4"/>
  <c r="X633" i="4" s="1"/>
  <c r="U633" i="4"/>
  <c r="V633" i="4" s="1"/>
  <c r="Q633" i="4"/>
  <c r="R633" i="4" s="1"/>
  <c r="S633" i="4" s="1"/>
  <c r="T633" i="4" s="1"/>
  <c r="Z632" i="4"/>
  <c r="Y632" i="4"/>
  <c r="W632" i="4"/>
  <c r="X632" i="4" s="1"/>
  <c r="U632" i="4"/>
  <c r="V632" i="4" s="1"/>
  <c r="Q632" i="4"/>
  <c r="R632" i="4" s="1"/>
  <c r="S632" i="4" s="1"/>
  <c r="T632" i="4" s="1"/>
  <c r="Z631" i="4"/>
  <c r="Y631" i="4"/>
  <c r="W631" i="4"/>
  <c r="X631" i="4" s="1"/>
  <c r="U631" i="4"/>
  <c r="V631" i="4" s="1"/>
  <c r="Q631" i="4"/>
  <c r="R631" i="4" s="1"/>
  <c r="S631" i="4" s="1"/>
  <c r="T631" i="4" s="1"/>
  <c r="Z630" i="4"/>
  <c r="Y630" i="4"/>
  <c r="W630" i="4"/>
  <c r="X630" i="4" s="1"/>
  <c r="U630" i="4"/>
  <c r="V630" i="4" s="1"/>
  <c r="Q630" i="4"/>
  <c r="R630" i="4" s="1"/>
  <c r="S630" i="4" s="1"/>
  <c r="T630" i="4" s="1"/>
  <c r="Z629" i="4"/>
  <c r="Y629" i="4"/>
  <c r="W629" i="4"/>
  <c r="X629" i="4" s="1"/>
  <c r="U629" i="4"/>
  <c r="V629" i="4" s="1"/>
  <c r="Q629" i="4"/>
  <c r="R629" i="4" s="1"/>
  <c r="S629" i="4" s="1"/>
  <c r="T629" i="4" s="1"/>
  <c r="Z628" i="4"/>
  <c r="Y628" i="4"/>
  <c r="W628" i="4"/>
  <c r="X628" i="4" s="1"/>
  <c r="U628" i="4"/>
  <c r="V628" i="4" s="1"/>
  <c r="Q628" i="4"/>
  <c r="R628" i="4" s="1"/>
  <c r="S628" i="4" s="1"/>
  <c r="T628" i="4" s="1"/>
  <c r="Z627" i="4"/>
  <c r="Y627" i="4"/>
  <c r="W627" i="4"/>
  <c r="X627" i="4" s="1"/>
  <c r="U627" i="4"/>
  <c r="V627" i="4" s="1"/>
  <c r="Q627" i="4"/>
  <c r="R627" i="4" s="1"/>
  <c r="S627" i="4" s="1"/>
  <c r="T627" i="4" s="1"/>
  <c r="Z626" i="4"/>
  <c r="Y626" i="4"/>
  <c r="W626" i="4"/>
  <c r="X626" i="4" s="1"/>
  <c r="U626" i="4"/>
  <c r="V626" i="4" s="1"/>
  <c r="Q626" i="4"/>
  <c r="R626" i="4" s="1"/>
  <c r="S626" i="4" s="1"/>
  <c r="T626" i="4" s="1"/>
  <c r="Z625" i="4"/>
  <c r="Y625" i="4"/>
  <c r="W625" i="4"/>
  <c r="X625" i="4" s="1"/>
  <c r="U625" i="4"/>
  <c r="V625" i="4" s="1"/>
  <c r="Q625" i="4"/>
  <c r="R625" i="4" s="1"/>
  <c r="S625" i="4" s="1"/>
  <c r="T625" i="4" s="1"/>
  <c r="Z624" i="4"/>
  <c r="Y624" i="4"/>
  <c r="W624" i="4"/>
  <c r="X624" i="4" s="1"/>
  <c r="U624" i="4"/>
  <c r="V624" i="4" s="1"/>
  <c r="Q624" i="4"/>
  <c r="R624" i="4" s="1"/>
  <c r="S624" i="4" s="1"/>
  <c r="T624" i="4" s="1"/>
  <c r="Z623" i="4"/>
  <c r="Y623" i="4"/>
  <c r="W623" i="4"/>
  <c r="X623" i="4" s="1"/>
  <c r="U623" i="4"/>
  <c r="V623" i="4" s="1"/>
  <c r="Q623" i="4"/>
  <c r="R623" i="4" s="1"/>
  <c r="S623" i="4" s="1"/>
  <c r="T623" i="4" s="1"/>
  <c r="Z622" i="4"/>
  <c r="Y622" i="4"/>
  <c r="W622" i="4"/>
  <c r="X622" i="4" s="1"/>
  <c r="U622" i="4"/>
  <c r="V622" i="4" s="1"/>
  <c r="Q622" i="4"/>
  <c r="R622" i="4" s="1"/>
  <c r="S622" i="4" s="1"/>
  <c r="T622" i="4" s="1"/>
  <c r="Z621" i="4"/>
  <c r="Y621" i="4"/>
  <c r="W621" i="4"/>
  <c r="X621" i="4" s="1"/>
  <c r="U621" i="4"/>
  <c r="V621" i="4" s="1"/>
  <c r="Q621" i="4"/>
  <c r="R621" i="4" s="1"/>
  <c r="S621" i="4" s="1"/>
  <c r="T621" i="4" s="1"/>
  <c r="Z620" i="4"/>
  <c r="Y620" i="4"/>
  <c r="W620" i="4"/>
  <c r="X620" i="4" s="1"/>
  <c r="U620" i="4"/>
  <c r="V620" i="4" s="1"/>
  <c r="Q620" i="4"/>
  <c r="R620" i="4" s="1"/>
  <c r="S620" i="4" s="1"/>
  <c r="T620" i="4" s="1"/>
  <c r="Z619" i="4"/>
  <c r="Y619" i="4"/>
  <c r="W619" i="4"/>
  <c r="X619" i="4" s="1"/>
  <c r="U619" i="4"/>
  <c r="V619" i="4" s="1"/>
  <c r="Q619" i="4"/>
  <c r="R619" i="4" s="1"/>
  <c r="S619" i="4" s="1"/>
  <c r="T619" i="4" s="1"/>
  <c r="Z618" i="4"/>
  <c r="Y618" i="4"/>
  <c r="W618" i="4"/>
  <c r="X618" i="4" s="1"/>
  <c r="U618" i="4"/>
  <c r="V618" i="4" s="1"/>
  <c r="Q618" i="4"/>
  <c r="R618" i="4" s="1"/>
  <c r="S618" i="4" s="1"/>
  <c r="T618" i="4" s="1"/>
  <c r="Z617" i="4"/>
  <c r="Y617" i="4"/>
  <c r="W617" i="4"/>
  <c r="X617" i="4" s="1"/>
  <c r="U617" i="4"/>
  <c r="V617" i="4" s="1"/>
  <c r="Q617" i="4"/>
  <c r="R617" i="4" s="1"/>
  <c r="S617" i="4" s="1"/>
  <c r="T617" i="4" s="1"/>
  <c r="Z616" i="4"/>
  <c r="Y616" i="4"/>
  <c r="W616" i="4"/>
  <c r="X616" i="4" s="1"/>
  <c r="U616" i="4"/>
  <c r="V616" i="4" s="1"/>
  <c r="Q616" i="4"/>
  <c r="R616" i="4" s="1"/>
  <c r="S616" i="4" s="1"/>
  <c r="T616" i="4" s="1"/>
  <c r="Z615" i="4"/>
  <c r="Y615" i="4"/>
  <c r="W615" i="4"/>
  <c r="X615" i="4" s="1"/>
  <c r="U615" i="4"/>
  <c r="V615" i="4" s="1"/>
  <c r="Q615" i="4"/>
  <c r="R615" i="4" s="1"/>
  <c r="S615" i="4" s="1"/>
  <c r="T615" i="4" s="1"/>
  <c r="Z614" i="4"/>
  <c r="Y614" i="4"/>
  <c r="W614" i="4"/>
  <c r="X614" i="4" s="1"/>
  <c r="U614" i="4"/>
  <c r="V614" i="4" s="1"/>
  <c r="Q614" i="4"/>
  <c r="R614" i="4" s="1"/>
  <c r="S614" i="4" s="1"/>
  <c r="T614" i="4" s="1"/>
  <c r="Z613" i="4"/>
  <c r="Y613" i="4"/>
  <c r="W613" i="4"/>
  <c r="X613" i="4" s="1"/>
  <c r="U613" i="4"/>
  <c r="V613" i="4" s="1"/>
  <c r="Q613" i="4"/>
  <c r="R613" i="4" s="1"/>
  <c r="S613" i="4" s="1"/>
  <c r="T613" i="4" s="1"/>
  <c r="Z612" i="4"/>
  <c r="Y612" i="4"/>
  <c r="W612" i="4"/>
  <c r="X612" i="4" s="1"/>
  <c r="U612" i="4"/>
  <c r="V612" i="4" s="1"/>
  <c r="Q612" i="4"/>
  <c r="R612" i="4" s="1"/>
  <c r="S612" i="4" s="1"/>
  <c r="T612" i="4" s="1"/>
  <c r="Z611" i="4"/>
  <c r="Y611" i="4"/>
  <c r="W611" i="4"/>
  <c r="X611" i="4" s="1"/>
  <c r="U611" i="4"/>
  <c r="V611" i="4" s="1"/>
  <c r="Q611" i="4"/>
  <c r="R611" i="4" s="1"/>
  <c r="S611" i="4" s="1"/>
  <c r="T611" i="4" s="1"/>
  <c r="Z610" i="4"/>
  <c r="Y610" i="4"/>
  <c r="W610" i="4"/>
  <c r="X610" i="4" s="1"/>
  <c r="U610" i="4"/>
  <c r="V610" i="4" s="1"/>
  <c r="Q610" i="4"/>
  <c r="R610" i="4" s="1"/>
  <c r="S610" i="4" s="1"/>
  <c r="T610" i="4" s="1"/>
  <c r="Z609" i="4"/>
  <c r="Y609" i="4"/>
  <c r="W609" i="4"/>
  <c r="X609" i="4" s="1"/>
  <c r="U609" i="4"/>
  <c r="V609" i="4" s="1"/>
  <c r="Q609" i="4"/>
  <c r="R609" i="4" s="1"/>
  <c r="S609" i="4" s="1"/>
  <c r="T609" i="4" s="1"/>
  <c r="Z608" i="4"/>
  <c r="Y608" i="4"/>
  <c r="W608" i="4"/>
  <c r="X608" i="4" s="1"/>
  <c r="U608" i="4"/>
  <c r="V608" i="4" s="1"/>
  <c r="Q608" i="4"/>
  <c r="R608" i="4" s="1"/>
  <c r="S608" i="4" s="1"/>
  <c r="T608" i="4" s="1"/>
  <c r="Z607" i="4"/>
  <c r="Y607" i="4"/>
  <c r="W607" i="4"/>
  <c r="X607" i="4" s="1"/>
  <c r="U607" i="4"/>
  <c r="V607" i="4" s="1"/>
  <c r="Q607" i="4"/>
  <c r="R607" i="4" s="1"/>
  <c r="S607" i="4" s="1"/>
  <c r="T607" i="4" s="1"/>
  <c r="Z606" i="4"/>
  <c r="Y606" i="4"/>
  <c r="W606" i="4"/>
  <c r="X606" i="4" s="1"/>
  <c r="U606" i="4"/>
  <c r="V606" i="4" s="1"/>
  <c r="Q606" i="4"/>
  <c r="R606" i="4" s="1"/>
  <c r="S606" i="4" s="1"/>
  <c r="T606" i="4" s="1"/>
  <c r="Z605" i="4"/>
  <c r="Y605" i="4"/>
  <c r="W605" i="4"/>
  <c r="X605" i="4" s="1"/>
  <c r="U605" i="4"/>
  <c r="V605" i="4" s="1"/>
  <c r="Q605" i="4"/>
  <c r="R605" i="4" s="1"/>
  <c r="S605" i="4" s="1"/>
  <c r="T605" i="4" s="1"/>
  <c r="Z604" i="4"/>
  <c r="Y604" i="4"/>
  <c r="W604" i="4"/>
  <c r="X604" i="4" s="1"/>
  <c r="U604" i="4"/>
  <c r="V604" i="4" s="1"/>
  <c r="Q604" i="4"/>
  <c r="R604" i="4" s="1"/>
  <c r="S604" i="4" s="1"/>
  <c r="T604" i="4" s="1"/>
  <c r="Z603" i="4"/>
  <c r="Y603" i="4"/>
  <c r="W603" i="4"/>
  <c r="X603" i="4" s="1"/>
  <c r="U603" i="4"/>
  <c r="V603" i="4" s="1"/>
  <c r="Q603" i="4"/>
  <c r="R603" i="4" s="1"/>
  <c r="S603" i="4" s="1"/>
  <c r="T603" i="4" s="1"/>
  <c r="Z602" i="4"/>
  <c r="Y602" i="4"/>
  <c r="W602" i="4"/>
  <c r="X602" i="4" s="1"/>
  <c r="U602" i="4"/>
  <c r="V602" i="4" s="1"/>
  <c r="Q602" i="4"/>
  <c r="R602" i="4" s="1"/>
  <c r="S602" i="4" s="1"/>
  <c r="T602" i="4" s="1"/>
  <c r="Z601" i="4"/>
  <c r="Y601" i="4"/>
  <c r="W601" i="4"/>
  <c r="X601" i="4" s="1"/>
  <c r="U601" i="4"/>
  <c r="V601" i="4" s="1"/>
  <c r="Q601" i="4"/>
  <c r="R601" i="4" s="1"/>
  <c r="S601" i="4" s="1"/>
  <c r="T601" i="4" s="1"/>
  <c r="Z600" i="4"/>
  <c r="Y600" i="4"/>
  <c r="W600" i="4"/>
  <c r="X600" i="4" s="1"/>
  <c r="U600" i="4"/>
  <c r="V600" i="4" s="1"/>
  <c r="Q600" i="4"/>
  <c r="R600" i="4" s="1"/>
  <c r="S600" i="4" s="1"/>
  <c r="T600" i="4" s="1"/>
  <c r="Z599" i="4"/>
  <c r="Y599" i="4"/>
  <c r="W599" i="4"/>
  <c r="X599" i="4" s="1"/>
  <c r="U599" i="4"/>
  <c r="V599" i="4" s="1"/>
  <c r="Q599" i="4"/>
  <c r="R599" i="4" s="1"/>
  <c r="S599" i="4" s="1"/>
  <c r="T599" i="4" s="1"/>
  <c r="Z598" i="4"/>
  <c r="Y598" i="4"/>
  <c r="W598" i="4"/>
  <c r="X598" i="4" s="1"/>
  <c r="U598" i="4"/>
  <c r="V598" i="4" s="1"/>
  <c r="Q598" i="4"/>
  <c r="R598" i="4" s="1"/>
  <c r="S598" i="4" s="1"/>
  <c r="T598" i="4" s="1"/>
  <c r="Z597" i="4"/>
  <c r="Y597" i="4"/>
  <c r="W597" i="4"/>
  <c r="X597" i="4" s="1"/>
  <c r="U597" i="4"/>
  <c r="V597" i="4" s="1"/>
  <c r="Q597" i="4"/>
  <c r="R597" i="4" s="1"/>
  <c r="S597" i="4" s="1"/>
  <c r="T597" i="4" s="1"/>
  <c r="Z596" i="4"/>
  <c r="Y596" i="4"/>
  <c r="W596" i="4"/>
  <c r="X596" i="4" s="1"/>
  <c r="U596" i="4"/>
  <c r="V596" i="4" s="1"/>
  <c r="Q596" i="4"/>
  <c r="R596" i="4" s="1"/>
  <c r="S596" i="4" s="1"/>
  <c r="T596" i="4" s="1"/>
  <c r="Z595" i="4"/>
  <c r="Y595" i="4"/>
  <c r="W595" i="4"/>
  <c r="X595" i="4" s="1"/>
  <c r="U595" i="4"/>
  <c r="V595" i="4" s="1"/>
  <c r="Q595" i="4"/>
  <c r="R595" i="4" s="1"/>
  <c r="S595" i="4" s="1"/>
  <c r="T595" i="4" s="1"/>
  <c r="Z594" i="4"/>
  <c r="Y594" i="4"/>
  <c r="W594" i="4"/>
  <c r="X594" i="4" s="1"/>
  <c r="U594" i="4"/>
  <c r="V594" i="4" s="1"/>
  <c r="Q594" i="4"/>
  <c r="R594" i="4" s="1"/>
  <c r="S594" i="4" s="1"/>
  <c r="T594" i="4" s="1"/>
  <c r="Z593" i="4"/>
  <c r="Y593" i="4"/>
  <c r="W593" i="4"/>
  <c r="X593" i="4" s="1"/>
  <c r="U593" i="4"/>
  <c r="V593" i="4" s="1"/>
  <c r="Q593" i="4"/>
  <c r="R593" i="4" s="1"/>
  <c r="S593" i="4" s="1"/>
  <c r="T593" i="4" s="1"/>
  <c r="Z592" i="4"/>
  <c r="Y592" i="4"/>
  <c r="W592" i="4"/>
  <c r="X592" i="4" s="1"/>
  <c r="U592" i="4"/>
  <c r="V592" i="4" s="1"/>
  <c r="Q592" i="4"/>
  <c r="R592" i="4" s="1"/>
  <c r="S592" i="4" s="1"/>
  <c r="T592" i="4" s="1"/>
  <c r="Z591" i="4"/>
  <c r="Y591" i="4"/>
  <c r="W591" i="4"/>
  <c r="X591" i="4" s="1"/>
  <c r="U591" i="4"/>
  <c r="V591" i="4" s="1"/>
  <c r="Q591" i="4"/>
  <c r="R591" i="4" s="1"/>
  <c r="S591" i="4" s="1"/>
  <c r="T591" i="4" s="1"/>
  <c r="Z590" i="4"/>
  <c r="Y590" i="4"/>
  <c r="W590" i="4"/>
  <c r="X590" i="4" s="1"/>
  <c r="U590" i="4"/>
  <c r="V590" i="4" s="1"/>
  <c r="Q590" i="4"/>
  <c r="R590" i="4" s="1"/>
  <c r="S590" i="4" s="1"/>
  <c r="T590" i="4" s="1"/>
  <c r="Z589" i="4"/>
  <c r="Y589" i="4"/>
  <c r="W589" i="4"/>
  <c r="X589" i="4" s="1"/>
  <c r="U589" i="4"/>
  <c r="V589" i="4" s="1"/>
  <c r="Q589" i="4"/>
  <c r="R589" i="4" s="1"/>
  <c r="S589" i="4" s="1"/>
  <c r="T589" i="4" s="1"/>
  <c r="Z588" i="4"/>
  <c r="Y588" i="4"/>
  <c r="W588" i="4"/>
  <c r="X588" i="4" s="1"/>
  <c r="U588" i="4"/>
  <c r="V588" i="4" s="1"/>
  <c r="Q588" i="4"/>
  <c r="R588" i="4" s="1"/>
  <c r="S588" i="4" s="1"/>
  <c r="T588" i="4" s="1"/>
  <c r="Z587" i="4"/>
  <c r="Y587" i="4"/>
  <c r="W587" i="4"/>
  <c r="X587" i="4" s="1"/>
  <c r="U587" i="4"/>
  <c r="V587" i="4" s="1"/>
  <c r="Q587" i="4"/>
  <c r="R587" i="4" s="1"/>
  <c r="S587" i="4" s="1"/>
  <c r="T587" i="4" s="1"/>
  <c r="Z586" i="4"/>
  <c r="Y586" i="4"/>
  <c r="W586" i="4"/>
  <c r="X586" i="4" s="1"/>
  <c r="U586" i="4"/>
  <c r="V586" i="4" s="1"/>
  <c r="Q586" i="4"/>
  <c r="R586" i="4" s="1"/>
  <c r="S586" i="4" s="1"/>
  <c r="T586" i="4" s="1"/>
  <c r="Z585" i="4"/>
  <c r="Y585" i="4"/>
  <c r="W585" i="4"/>
  <c r="X585" i="4" s="1"/>
  <c r="U585" i="4"/>
  <c r="V585" i="4" s="1"/>
  <c r="Q585" i="4"/>
  <c r="R585" i="4" s="1"/>
  <c r="S585" i="4" s="1"/>
  <c r="T585" i="4" s="1"/>
  <c r="Z584" i="4"/>
  <c r="Y584" i="4"/>
  <c r="W584" i="4"/>
  <c r="X584" i="4" s="1"/>
  <c r="U584" i="4"/>
  <c r="V584" i="4" s="1"/>
  <c r="Q584" i="4"/>
  <c r="R584" i="4" s="1"/>
  <c r="S584" i="4" s="1"/>
  <c r="T584" i="4" s="1"/>
  <c r="Z583" i="4"/>
  <c r="Y583" i="4"/>
  <c r="W583" i="4"/>
  <c r="X583" i="4" s="1"/>
  <c r="U583" i="4"/>
  <c r="V583" i="4" s="1"/>
  <c r="Q583" i="4"/>
  <c r="R583" i="4" s="1"/>
  <c r="S583" i="4" s="1"/>
  <c r="T583" i="4" s="1"/>
  <c r="Z582" i="4"/>
  <c r="Y582" i="4"/>
  <c r="W582" i="4"/>
  <c r="X582" i="4" s="1"/>
  <c r="U582" i="4"/>
  <c r="V582" i="4" s="1"/>
  <c r="Q582" i="4"/>
  <c r="R582" i="4" s="1"/>
  <c r="S582" i="4" s="1"/>
  <c r="T582" i="4" s="1"/>
  <c r="Z581" i="4"/>
  <c r="Y581" i="4"/>
  <c r="W581" i="4"/>
  <c r="X581" i="4" s="1"/>
  <c r="U581" i="4"/>
  <c r="V581" i="4" s="1"/>
  <c r="Q581" i="4"/>
  <c r="R581" i="4" s="1"/>
  <c r="S581" i="4" s="1"/>
  <c r="T581" i="4" s="1"/>
  <c r="Z580" i="4"/>
  <c r="Y580" i="4"/>
  <c r="W580" i="4"/>
  <c r="X580" i="4" s="1"/>
  <c r="U580" i="4"/>
  <c r="V580" i="4" s="1"/>
  <c r="Q580" i="4"/>
  <c r="R580" i="4" s="1"/>
  <c r="S580" i="4" s="1"/>
  <c r="T580" i="4" s="1"/>
  <c r="Z579" i="4"/>
  <c r="Y579" i="4"/>
  <c r="W579" i="4"/>
  <c r="X579" i="4" s="1"/>
  <c r="U579" i="4"/>
  <c r="V579" i="4" s="1"/>
  <c r="Q579" i="4"/>
  <c r="R579" i="4" s="1"/>
  <c r="S579" i="4" s="1"/>
  <c r="T579" i="4" s="1"/>
  <c r="Z578" i="4"/>
  <c r="Y578" i="4"/>
  <c r="W578" i="4"/>
  <c r="X578" i="4" s="1"/>
  <c r="U578" i="4"/>
  <c r="V578" i="4" s="1"/>
  <c r="Q578" i="4"/>
  <c r="R578" i="4" s="1"/>
  <c r="S578" i="4" s="1"/>
  <c r="T578" i="4" s="1"/>
  <c r="Z577" i="4"/>
  <c r="Y577" i="4"/>
  <c r="W577" i="4"/>
  <c r="X577" i="4" s="1"/>
  <c r="U577" i="4"/>
  <c r="V577" i="4" s="1"/>
  <c r="Q577" i="4"/>
  <c r="R577" i="4" s="1"/>
  <c r="S577" i="4" s="1"/>
  <c r="T577" i="4" s="1"/>
  <c r="Z576" i="4"/>
  <c r="Y576" i="4"/>
  <c r="W576" i="4"/>
  <c r="X576" i="4" s="1"/>
  <c r="U576" i="4"/>
  <c r="V576" i="4" s="1"/>
  <c r="Q576" i="4"/>
  <c r="R576" i="4" s="1"/>
  <c r="S576" i="4" s="1"/>
  <c r="T576" i="4" s="1"/>
  <c r="Z575" i="4"/>
  <c r="Y575" i="4"/>
  <c r="W575" i="4"/>
  <c r="X575" i="4" s="1"/>
  <c r="U575" i="4"/>
  <c r="V575" i="4" s="1"/>
  <c r="Q575" i="4"/>
  <c r="R575" i="4" s="1"/>
  <c r="S575" i="4" s="1"/>
  <c r="T575" i="4" s="1"/>
  <c r="Z574" i="4"/>
  <c r="Y574" i="4"/>
  <c r="W574" i="4"/>
  <c r="X574" i="4" s="1"/>
  <c r="U574" i="4"/>
  <c r="V574" i="4" s="1"/>
  <c r="Q574" i="4"/>
  <c r="R574" i="4" s="1"/>
  <c r="S574" i="4" s="1"/>
  <c r="T574" i="4" s="1"/>
  <c r="Z573" i="4"/>
  <c r="Y573" i="4"/>
  <c r="W573" i="4"/>
  <c r="X573" i="4" s="1"/>
  <c r="U573" i="4"/>
  <c r="V573" i="4" s="1"/>
  <c r="Q573" i="4"/>
  <c r="R573" i="4" s="1"/>
  <c r="S573" i="4" s="1"/>
  <c r="T573" i="4" s="1"/>
  <c r="Z572" i="4"/>
  <c r="Y572" i="4"/>
  <c r="W572" i="4"/>
  <c r="X572" i="4" s="1"/>
  <c r="U572" i="4"/>
  <c r="V572" i="4" s="1"/>
  <c r="Q572" i="4"/>
  <c r="R572" i="4" s="1"/>
  <c r="S572" i="4" s="1"/>
  <c r="T572" i="4" s="1"/>
  <c r="Z571" i="4"/>
  <c r="Y571" i="4"/>
  <c r="W571" i="4"/>
  <c r="X571" i="4" s="1"/>
  <c r="U571" i="4"/>
  <c r="V571" i="4" s="1"/>
  <c r="Q571" i="4"/>
  <c r="R571" i="4" s="1"/>
  <c r="S571" i="4" s="1"/>
  <c r="T571" i="4" s="1"/>
  <c r="Z570" i="4"/>
  <c r="Y570" i="4"/>
  <c r="W570" i="4"/>
  <c r="X570" i="4" s="1"/>
  <c r="U570" i="4"/>
  <c r="V570" i="4" s="1"/>
  <c r="Q570" i="4"/>
  <c r="R570" i="4" s="1"/>
  <c r="S570" i="4" s="1"/>
  <c r="T570" i="4" s="1"/>
  <c r="Z569" i="4"/>
  <c r="Y569" i="4"/>
  <c r="W569" i="4"/>
  <c r="X569" i="4" s="1"/>
  <c r="U569" i="4"/>
  <c r="V569" i="4" s="1"/>
  <c r="Q569" i="4"/>
  <c r="R569" i="4" s="1"/>
  <c r="S569" i="4" s="1"/>
  <c r="T569" i="4" s="1"/>
  <c r="Z568" i="4"/>
  <c r="Y568" i="4"/>
  <c r="W568" i="4"/>
  <c r="X568" i="4" s="1"/>
  <c r="U568" i="4"/>
  <c r="V568" i="4" s="1"/>
  <c r="Q568" i="4"/>
  <c r="R568" i="4" s="1"/>
  <c r="S568" i="4" s="1"/>
  <c r="T568" i="4" s="1"/>
  <c r="Z567" i="4"/>
  <c r="Y567" i="4"/>
  <c r="W567" i="4"/>
  <c r="X567" i="4" s="1"/>
  <c r="U567" i="4"/>
  <c r="V567" i="4" s="1"/>
  <c r="Q567" i="4"/>
  <c r="R567" i="4" s="1"/>
  <c r="S567" i="4" s="1"/>
  <c r="T567" i="4" s="1"/>
  <c r="Z566" i="4"/>
  <c r="Y566" i="4"/>
  <c r="W566" i="4"/>
  <c r="X566" i="4" s="1"/>
  <c r="U566" i="4"/>
  <c r="V566" i="4" s="1"/>
  <c r="Q566" i="4"/>
  <c r="R566" i="4" s="1"/>
  <c r="S566" i="4" s="1"/>
  <c r="T566" i="4" s="1"/>
  <c r="Z565" i="4"/>
  <c r="Y565" i="4"/>
  <c r="W565" i="4"/>
  <c r="X565" i="4" s="1"/>
  <c r="U565" i="4"/>
  <c r="V565" i="4" s="1"/>
  <c r="Q565" i="4"/>
  <c r="R565" i="4" s="1"/>
  <c r="S565" i="4" s="1"/>
  <c r="T565" i="4" s="1"/>
  <c r="Z564" i="4"/>
  <c r="Y564" i="4"/>
  <c r="W564" i="4"/>
  <c r="X564" i="4" s="1"/>
  <c r="U564" i="4"/>
  <c r="V564" i="4" s="1"/>
  <c r="Q564" i="4"/>
  <c r="R564" i="4" s="1"/>
  <c r="S564" i="4" s="1"/>
  <c r="T564" i="4" s="1"/>
  <c r="Z563" i="4"/>
  <c r="Y563" i="4"/>
  <c r="W563" i="4"/>
  <c r="X563" i="4" s="1"/>
  <c r="U563" i="4"/>
  <c r="V563" i="4" s="1"/>
  <c r="Q563" i="4"/>
  <c r="R563" i="4" s="1"/>
  <c r="S563" i="4" s="1"/>
  <c r="T563" i="4" s="1"/>
  <c r="Z562" i="4"/>
  <c r="Y562" i="4"/>
  <c r="W562" i="4"/>
  <c r="X562" i="4" s="1"/>
  <c r="U562" i="4"/>
  <c r="V562" i="4" s="1"/>
  <c r="Q562" i="4"/>
  <c r="R562" i="4" s="1"/>
  <c r="S562" i="4" s="1"/>
  <c r="T562" i="4" s="1"/>
  <c r="Z561" i="4"/>
  <c r="Y561" i="4"/>
  <c r="W561" i="4"/>
  <c r="X561" i="4" s="1"/>
  <c r="U561" i="4"/>
  <c r="V561" i="4" s="1"/>
  <c r="Q561" i="4"/>
  <c r="R561" i="4" s="1"/>
  <c r="S561" i="4" s="1"/>
  <c r="T561" i="4" s="1"/>
  <c r="Z560" i="4"/>
  <c r="Y560" i="4"/>
  <c r="W560" i="4"/>
  <c r="X560" i="4" s="1"/>
  <c r="U560" i="4"/>
  <c r="V560" i="4" s="1"/>
  <c r="Q560" i="4"/>
  <c r="R560" i="4" s="1"/>
  <c r="S560" i="4" s="1"/>
  <c r="T560" i="4" s="1"/>
  <c r="Z559" i="4"/>
  <c r="Y559" i="4"/>
  <c r="W559" i="4"/>
  <c r="X559" i="4" s="1"/>
  <c r="U559" i="4"/>
  <c r="V559" i="4" s="1"/>
  <c r="Q559" i="4"/>
  <c r="R559" i="4" s="1"/>
  <c r="S559" i="4" s="1"/>
  <c r="T559" i="4" s="1"/>
  <c r="Z558" i="4"/>
  <c r="Y558" i="4"/>
  <c r="W558" i="4"/>
  <c r="X558" i="4" s="1"/>
  <c r="U558" i="4"/>
  <c r="V558" i="4" s="1"/>
  <c r="Q558" i="4"/>
  <c r="R558" i="4" s="1"/>
  <c r="S558" i="4" s="1"/>
  <c r="T558" i="4" s="1"/>
  <c r="Z557" i="4"/>
  <c r="Y557" i="4"/>
  <c r="W557" i="4"/>
  <c r="X557" i="4" s="1"/>
  <c r="U557" i="4"/>
  <c r="V557" i="4" s="1"/>
  <c r="Q557" i="4"/>
  <c r="R557" i="4" s="1"/>
  <c r="S557" i="4" s="1"/>
  <c r="T557" i="4" s="1"/>
  <c r="Z556" i="4"/>
  <c r="Y556" i="4"/>
  <c r="W556" i="4"/>
  <c r="X556" i="4" s="1"/>
  <c r="U556" i="4"/>
  <c r="V556" i="4" s="1"/>
  <c r="Q556" i="4"/>
  <c r="R556" i="4" s="1"/>
  <c r="S556" i="4" s="1"/>
  <c r="T556" i="4" s="1"/>
  <c r="Z555" i="4"/>
  <c r="Y555" i="4"/>
  <c r="W555" i="4"/>
  <c r="X555" i="4" s="1"/>
  <c r="U555" i="4"/>
  <c r="V555" i="4" s="1"/>
  <c r="Q555" i="4"/>
  <c r="R555" i="4" s="1"/>
  <c r="S555" i="4" s="1"/>
  <c r="T555" i="4" s="1"/>
  <c r="Z554" i="4"/>
  <c r="Y554" i="4"/>
  <c r="W554" i="4"/>
  <c r="X554" i="4" s="1"/>
  <c r="U554" i="4"/>
  <c r="V554" i="4" s="1"/>
  <c r="Q554" i="4"/>
  <c r="R554" i="4" s="1"/>
  <c r="S554" i="4" s="1"/>
  <c r="T554" i="4" s="1"/>
  <c r="Z553" i="4"/>
  <c r="Y553" i="4"/>
  <c r="W553" i="4"/>
  <c r="X553" i="4" s="1"/>
  <c r="U553" i="4"/>
  <c r="V553" i="4" s="1"/>
  <c r="Q553" i="4"/>
  <c r="R553" i="4" s="1"/>
  <c r="S553" i="4" s="1"/>
  <c r="T553" i="4" s="1"/>
  <c r="Z552" i="4"/>
  <c r="Y552" i="4"/>
  <c r="W552" i="4"/>
  <c r="X552" i="4" s="1"/>
  <c r="U552" i="4"/>
  <c r="V552" i="4" s="1"/>
  <c r="Q552" i="4"/>
  <c r="R552" i="4" s="1"/>
  <c r="S552" i="4" s="1"/>
  <c r="T552" i="4" s="1"/>
  <c r="Z551" i="4"/>
  <c r="Y551" i="4"/>
  <c r="W551" i="4"/>
  <c r="X551" i="4" s="1"/>
  <c r="U551" i="4"/>
  <c r="V551" i="4" s="1"/>
  <c r="Q551" i="4"/>
  <c r="R551" i="4" s="1"/>
  <c r="S551" i="4" s="1"/>
  <c r="T551" i="4" s="1"/>
  <c r="Z550" i="4"/>
  <c r="Y550" i="4"/>
  <c r="W550" i="4"/>
  <c r="X550" i="4" s="1"/>
  <c r="U550" i="4"/>
  <c r="V550" i="4" s="1"/>
  <c r="Q550" i="4"/>
  <c r="R550" i="4" s="1"/>
  <c r="S550" i="4" s="1"/>
  <c r="T550" i="4" s="1"/>
  <c r="Z549" i="4"/>
  <c r="Y549" i="4"/>
  <c r="W549" i="4"/>
  <c r="X549" i="4" s="1"/>
  <c r="U549" i="4"/>
  <c r="V549" i="4" s="1"/>
  <c r="Q549" i="4"/>
  <c r="R549" i="4" s="1"/>
  <c r="S549" i="4" s="1"/>
  <c r="T549" i="4" s="1"/>
  <c r="Z548" i="4"/>
  <c r="Y548" i="4"/>
  <c r="W548" i="4"/>
  <c r="X548" i="4" s="1"/>
  <c r="U548" i="4"/>
  <c r="V548" i="4" s="1"/>
  <c r="Q548" i="4"/>
  <c r="R548" i="4" s="1"/>
  <c r="S548" i="4" s="1"/>
  <c r="T548" i="4" s="1"/>
  <c r="Z547" i="4"/>
  <c r="Y547" i="4"/>
  <c r="W547" i="4"/>
  <c r="X547" i="4" s="1"/>
  <c r="U547" i="4"/>
  <c r="V547" i="4" s="1"/>
  <c r="Q547" i="4"/>
  <c r="R547" i="4" s="1"/>
  <c r="S547" i="4" s="1"/>
  <c r="T547" i="4" s="1"/>
  <c r="Z546" i="4"/>
  <c r="Y546" i="4"/>
  <c r="W546" i="4"/>
  <c r="X546" i="4" s="1"/>
  <c r="U546" i="4"/>
  <c r="V546" i="4" s="1"/>
  <c r="Q546" i="4"/>
  <c r="R546" i="4" s="1"/>
  <c r="S546" i="4" s="1"/>
  <c r="T546" i="4" s="1"/>
  <c r="Z545" i="4"/>
  <c r="Y545" i="4"/>
  <c r="W545" i="4"/>
  <c r="X545" i="4" s="1"/>
  <c r="U545" i="4"/>
  <c r="V545" i="4" s="1"/>
  <c r="Q545" i="4"/>
  <c r="R545" i="4" s="1"/>
  <c r="S545" i="4" s="1"/>
  <c r="T545" i="4" s="1"/>
  <c r="Z544" i="4"/>
  <c r="Y544" i="4"/>
  <c r="W544" i="4"/>
  <c r="X544" i="4" s="1"/>
  <c r="U544" i="4"/>
  <c r="V544" i="4" s="1"/>
  <c r="Q544" i="4"/>
  <c r="R544" i="4" s="1"/>
  <c r="S544" i="4" s="1"/>
  <c r="T544" i="4" s="1"/>
  <c r="Z543" i="4"/>
  <c r="Y543" i="4"/>
  <c r="W543" i="4"/>
  <c r="X543" i="4" s="1"/>
  <c r="U543" i="4"/>
  <c r="V543" i="4" s="1"/>
  <c r="Q543" i="4"/>
  <c r="R543" i="4" s="1"/>
  <c r="S543" i="4" s="1"/>
  <c r="T543" i="4" s="1"/>
  <c r="Z542" i="4"/>
  <c r="Y542" i="4"/>
  <c r="W542" i="4"/>
  <c r="X542" i="4" s="1"/>
  <c r="U542" i="4"/>
  <c r="V542" i="4" s="1"/>
  <c r="Q542" i="4"/>
  <c r="R542" i="4" s="1"/>
  <c r="S542" i="4" s="1"/>
  <c r="T542" i="4" s="1"/>
  <c r="Z541" i="4"/>
  <c r="Y541" i="4"/>
  <c r="W541" i="4"/>
  <c r="X541" i="4" s="1"/>
  <c r="U541" i="4"/>
  <c r="V541" i="4" s="1"/>
  <c r="Q541" i="4"/>
  <c r="R541" i="4" s="1"/>
  <c r="S541" i="4" s="1"/>
  <c r="T541" i="4" s="1"/>
  <c r="Z540" i="4"/>
  <c r="Y540" i="4"/>
  <c r="W540" i="4"/>
  <c r="X540" i="4" s="1"/>
  <c r="U540" i="4"/>
  <c r="V540" i="4" s="1"/>
  <c r="Q540" i="4"/>
  <c r="R540" i="4" s="1"/>
  <c r="S540" i="4" s="1"/>
  <c r="T540" i="4" s="1"/>
  <c r="Z539" i="4"/>
  <c r="Y539" i="4"/>
  <c r="W539" i="4"/>
  <c r="X539" i="4" s="1"/>
  <c r="U539" i="4"/>
  <c r="V539" i="4" s="1"/>
  <c r="Q539" i="4"/>
  <c r="R539" i="4" s="1"/>
  <c r="S539" i="4" s="1"/>
  <c r="T539" i="4" s="1"/>
  <c r="Z538" i="4"/>
  <c r="Y538" i="4"/>
  <c r="W538" i="4"/>
  <c r="X538" i="4" s="1"/>
  <c r="U538" i="4"/>
  <c r="V538" i="4" s="1"/>
  <c r="Q538" i="4"/>
  <c r="R538" i="4" s="1"/>
  <c r="S538" i="4" s="1"/>
  <c r="T538" i="4" s="1"/>
  <c r="Z537" i="4"/>
  <c r="Y537" i="4"/>
  <c r="W537" i="4"/>
  <c r="X537" i="4" s="1"/>
  <c r="U537" i="4"/>
  <c r="V537" i="4" s="1"/>
  <c r="Q537" i="4"/>
  <c r="R537" i="4" s="1"/>
  <c r="S537" i="4" s="1"/>
  <c r="T537" i="4" s="1"/>
  <c r="Z536" i="4"/>
  <c r="Y536" i="4"/>
  <c r="W536" i="4"/>
  <c r="X536" i="4" s="1"/>
  <c r="U536" i="4"/>
  <c r="V536" i="4" s="1"/>
  <c r="Q536" i="4"/>
  <c r="R536" i="4" s="1"/>
  <c r="S536" i="4" s="1"/>
  <c r="T536" i="4" s="1"/>
  <c r="Z535" i="4"/>
  <c r="Y535" i="4"/>
  <c r="W535" i="4"/>
  <c r="X535" i="4" s="1"/>
  <c r="U535" i="4"/>
  <c r="V535" i="4" s="1"/>
  <c r="Q535" i="4"/>
  <c r="R535" i="4" s="1"/>
  <c r="S535" i="4" s="1"/>
  <c r="T535" i="4" s="1"/>
  <c r="Z534" i="4"/>
  <c r="Y534" i="4"/>
  <c r="W534" i="4"/>
  <c r="X534" i="4" s="1"/>
  <c r="U534" i="4"/>
  <c r="V534" i="4" s="1"/>
  <c r="Q534" i="4"/>
  <c r="R534" i="4" s="1"/>
  <c r="S534" i="4" s="1"/>
  <c r="T534" i="4" s="1"/>
  <c r="Z533" i="4"/>
  <c r="Y533" i="4"/>
  <c r="W533" i="4"/>
  <c r="X533" i="4" s="1"/>
  <c r="U533" i="4"/>
  <c r="V533" i="4" s="1"/>
  <c r="Q533" i="4"/>
  <c r="R533" i="4" s="1"/>
  <c r="S533" i="4" s="1"/>
  <c r="T533" i="4" s="1"/>
  <c r="Z532" i="4"/>
  <c r="Y532" i="4"/>
  <c r="W532" i="4"/>
  <c r="X532" i="4" s="1"/>
  <c r="U532" i="4"/>
  <c r="V532" i="4" s="1"/>
  <c r="Q532" i="4"/>
  <c r="R532" i="4" s="1"/>
  <c r="S532" i="4" s="1"/>
  <c r="T532" i="4" s="1"/>
  <c r="Z531" i="4"/>
  <c r="Y531" i="4"/>
  <c r="W531" i="4"/>
  <c r="X531" i="4" s="1"/>
  <c r="U531" i="4"/>
  <c r="V531" i="4" s="1"/>
  <c r="Q531" i="4"/>
  <c r="R531" i="4" s="1"/>
  <c r="S531" i="4" s="1"/>
  <c r="T531" i="4" s="1"/>
  <c r="Z530" i="4"/>
  <c r="Y530" i="4"/>
  <c r="W530" i="4"/>
  <c r="X530" i="4" s="1"/>
  <c r="U530" i="4"/>
  <c r="V530" i="4" s="1"/>
  <c r="Q530" i="4"/>
  <c r="R530" i="4" s="1"/>
  <c r="S530" i="4" s="1"/>
  <c r="T530" i="4" s="1"/>
  <c r="Z529" i="4"/>
  <c r="Y529" i="4"/>
  <c r="W529" i="4"/>
  <c r="X529" i="4" s="1"/>
  <c r="U529" i="4"/>
  <c r="V529" i="4" s="1"/>
  <c r="Q529" i="4"/>
  <c r="R529" i="4" s="1"/>
  <c r="S529" i="4" s="1"/>
  <c r="T529" i="4" s="1"/>
  <c r="Z528" i="4"/>
  <c r="Y528" i="4"/>
  <c r="W528" i="4"/>
  <c r="X528" i="4" s="1"/>
  <c r="U528" i="4"/>
  <c r="V528" i="4" s="1"/>
  <c r="Q528" i="4"/>
  <c r="R528" i="4" s="1"/>
  <c r="S528" i="4" s="1"/>
  <c r="T528" i="4" s="1"/>
  <c r="Z527" i="4"/>
  <c r="Y527" i="4"/>
  <c r="W527" i="4"/>
  <c r="X527" i="4" s="1"/>
  <c r="U527" i="4"/>
  <c r="V527" i="4" s="1"/>
  <c r="Q527" i="4"/>
  <c r="R527" i="4" s="1"/>
  <c r="S527" i="4" s="1"/>
  <c r="T527" i="4" s="1"/>
  <c r="Z526" i="4"/>
  <c r="Y526" i="4"/>
  <c r="W526" i="4"/>
  <c r="X526" i="4" s="1"/>
  <c r="U526" i="4"/>
  <c r="V526" i="4" s="1"/>
  <c r="Q526" i="4"/>
  <c r="R526" i="4" s="1"/>
  <c r="S526" i="4" s="1"/>
  <c r="T526" i="4" s="1"/>
  <c r="Z525" i="4"/>
  <c r="Y525" i="4"/>
  <c r="W525" i="4"/>
  <c r="X525" i="4" s="1"/>
  <c r="U525" i="4"/>
  <c r="V525" i="4" s="1"/>
  <c r="Q525" i="4"/>
  <c r="R525" i="4" s="1"/>
  <c r="S525" i="4" s="1"/>
  <c r="T525" i="4" s="1"/>
  <c r="Z524" i="4"/>
  <c r="Y524" i="4"/>
  <c r="W524" i="4"/>
  <c r="X524" i="4" s="1"/>
  <c r="U524" i="4"/>
  <c r="V524" i="4" s="1"/>
  <c r="Q524" i="4"/>
  <c r="R524" i="4" s="1"/>
  <c r="S524" i="4" s="1"/>
  <c r="T524" i="4" s="1"/>
  <c r="Z523" i="4"/>
  <c r="Y523" i="4"/>
  <c r="W523" i="4"/>
  <c r="X523" i="4" s="1"/>
  <c r="U523" i="4"/>
  <c r="V523" i="4" s="1"/>
  <c r="Q523" i="4"/>
  <c r="R523" i="4" s="1"/>
  <c r="S523" i="4" s="1"/>
  <c r="T523" i="4" s="1"/>
  <c r="Z522" i="4"/>
  <c r="Y522" i="4"/>
  <c r="W522" i="4"/>
  <c r="X522" i="4" s="1"/>
  <c r="U522" i="4"/>
  <c r="V522" i="4" s="1"/>
  <c r="Q522" i="4"/>
  <c r="R522" i="4" s="1"/>
  <c r="S522" i="4" s="1"/>
  <c r="T522" i="4" s="1"/>
  <c r="Z521" i="4"/>
  <c r="Y521" i="4"/>
  <c r="W521" i="4"/>
  <c r="X521" i="4" s="1"/>
  <c r="U521" i="4"/>
  <c r="V521" i="4" s="1"/>
  <c r="Q521" i="4"/>
  <c r="R521" i="4" s="1"/>
  <c r="S521" i="4" s="1"/>
  <c r="T521" i="4" s="1"/>
  <c r="Z520" i="4"/>
  <c r="Y520" i="4"/>
  <c r="W520" i="4"/>
  <c r="X520" i="4" s="1"/>
  <c r="U520" i="4"/>
  <c r="V520" i="4" s="1"/>
  <c r="Q520" i="4"/>
  <c r="R520" i="4" s="1"/>
  <c r="S520" i="4" s="1"/>
  <c r="T520" i="4" s="1"/>
  <c r="Z519" i="4"/>
  <c r="Y519" i="4"/>
  <c r="W519" i="4"/>
  <c r="X519" i="4" s="1"/>
  <c r="U519" i="4"/>
  <c r="V519" i="4" s="1"/>
  <c r="Q519" i="4"/>
  <c r="R519" i="4" s="1"/>
  <c r="S519" i="4" s="1"/>
  <c r="T519" i="4" s="1"/>
  <c r="Z518" i="4"/>
  <c r="Y518" i="4"/>
  <c r="W518" i="4"/>
  <c r="X518" i="4" s="1"/>
  <c r="U518" i="4"/>
  <c r="V518" i="4" s="1"/>
  <c r="Q518" i="4"/>
  <c r="R518" i="4" s="1"/>
  <c r="S518" i="4" s="1"/>
  <c r="T518" i="4" s="1"/>
  <c r="Z517" i="4"/>
  <c r="Y517" i="4"/>
  <c r="W517" i="4"/>
  <c r="X517" i="4" s="1"/>
  <c r="U517" i="4"/>
  <c r="V517" i="4" s="1"/>
  <c r="Q517" i="4"/>
  <c r="R517" i="4" s="1"/>
  <c r="S517" i="4" s="1"/>
  <c r="T517" i="4" s="1"/>
  <c r="Z516" i="4"/>
  <c r="Y516" i="4"/>
  <c r="W516" i="4"/>
  <c r="X516" i="4" s="1"/>
  <c r="U516" i="4"/>
  <c r="V516" i="4" s="1"/>
  <c r="Q516" i="4"/>
  <c r="R516" i="4" s="1"/>
  <c r="S516" i="4" s="1"/>
  <c r="T516" i="4" s="1"/>
  <c r="Z515" i="4"/>
  <c r="Y515" i="4"/>
  <c r="W515" i="4"/>
  <c r="X515" i="4" s="1"/>
  <c r="U515" i="4"/>
  <c r="V515" i="4" s="1"/>
  <c r="Q515" i="4"/>
  <c r="R515" i="4" s="1"/>
  <c r="S515" i="4" s="1"/>
  <c r="T515" i="4" s="1"/>
  <c r="Z514" i="4"/>
  <c r="Y514" i="4"/>
  <c r="W514" i="4"/>
  <c r="X514" i="4" s="1"/>
  <c r="U514" i="4"/>
  <c r="V514" i="4" s="1"/>
  <c r="Q514" i="4"/>
  <c r="R514" i="4" s="1"/>
  <c r="S514" i="4" s="1"/>
  <c r="T514" i="4" s="1"/>
  <c r="Z513" i="4"/>
  <c r="Y513" i="4"/>
  <c r="W513" i="4"/>
  <c r="X513" i="4" s="1"/>
  <c r="U513" i="4"/>
  <c r="V513" i="4" s="1"/>
  <c r="Q513" i="4"/>
  <c r="R513" i="4" s="1"/>
  <c r="S513" i="4" s="1"/>
  <c r="T513" i="4" s="1"/>
  <c r="Z512" i="4"/>
  <c r="Y512" i="4"/>
  <c r="W512" i="4"/>
  <c r="X512" i="4" s="1"/>
  <c r="U512" i="4"/>
  <c r="V512" i="4" s="1"/>
  <c r="Q512" i="4"/>
  <c r="R512" i="4" s="1"/>
  <c r="S512" i="4" s="1"/>
  <c r="T512" i="4" s="1"/>
  <c r="Z511" i="4"/>
  <c r="Y511" i="4"/>
  <c r="W511" i="4"/>
  <c r="X511" i="4" s="1"/>
  <c r="U511" i="4"/>
  <c r="V511" i="4" s="1"/>
  <c r="Q511" i="4"/>
  <c r="R511" i="4" s="1"/>
  <c r="S511" i="4" s="1"/>
  <c r="T511" i="4" s="1"/>
  <c r="Z510" i="4"/>
  <c r="Y510" i="4"/>
  <c r="W510" i="4"/>
  <c r="X510" i="4" s="1"/>
  <c r="U510" i="4"/>
  <c r="V510" i="4" s="1"/>
  <c r="Q510" i="4"/>
  <c r="R510" i="4" s="1"/>
  <c r="S510" i="4" s="1"/>
  <c r="T510" i="4" s="1"/>
  <c r="Z509" i="4"/>
  <c r="Y509" i="4"/>
  <c r="W509" i="4"/>
  <c r="X509" i="4" s="1"/>
  <c r="U509" i="4"/>
  <c r="V509" i="4" s="1"/>
  <c r="Q509" i="4"/>
  <c r="R509" i="4" s="1"/>
  <c r="S509" i="4" s="1"/>
  <c r="T509" i="4" s="1"/>
  <c r="Z508" i="4"/>
  <c r="Y508" i="4"/>
  <c r="W508" i="4"/>
  <c r="X508" i="4" s="1"/>
  <c r="U508" i="4"/>
  <c r="V508" i="4" s="1"/>
  <c r="Q508" i="4"/>
  <c r="R508" i="4" s="1"/>
  <c r="S508" i="4" s="1"/>
  <c r="T508" i="4" s="1"/>
  <c r="Z507" i="4"/>
  <c r="Y507" i="4"/>
  <c r="W507" i="4"/>
  <c r="X507" i="4" s="1"/>
  <c r="U507" i="4"/>
  <c r="V507" i="4" s="1"/>
  <c r="Q507" i="4"/>
  <c r="R507" i="4" s="1"/>
  <c r="S507" i="4" s="1"/>
  <c r="T507" i="4" s="1"/>
  <c r="Z506" i="4"/>
  <c r="Y506" i="4"/>
  <c r="W506" i="4"/>
  <c r="X506" i="4" s="1"/>
  <c r="U506" i="4"/>
  <c r="V506" i="4" s="1"/>
  <c r="Q506" i="4"/>
  <c r="R506" i="4" s="1"/>
  <c r="S506" i="4" s="1"/>
  <c r="T506" i="4" s="1"/>
  <c r="Z505" i="4"/>
  <c r="Y505" i="4"/>
  <c r="W505" i="4"/>
  <c r="X505" i="4" s="1"/>
  <c r="U505" i="4"/>
  <c r="V505" i="4" s="1"/>
  <c r="Q505" i="4"/>
  <c r="R505" i="4" s="1"/>
  <c r="S505" i="4" s="1"/>
  <c r="T505" i="4" s="1"/>
  <c r="Z504" i="4"/>
  <c r="Y504" i="4"/>
  <c r="W504" i="4"/>
  <c r="X504" i="4" s="1"/>
  <c r="U504" i="4"/>
  <c r="V504" i="4" s="1"/>
  <c r="Q504" i="4"/>
  <c r="R504" i="4" s="1"/>
  <c r="S504" i="4" s="1"/>
  <c r="T504" i="4" s="1"/>
  <c r="Z503" i="4"/>
  <c r="Y503" i="4"/>
  <c r="W503" i="4"/>
  <c r="X503" i="4" s="1"/>
  <c r="U503" i="4"/>
  <c r="V503" i="4" s="1"/>
  <c r="Q503" i="4"/>
  <c r="R503" i="4" s="1"/>
  <c r="S503" i="4" s="1"/>
  <c r="T503" i="4" s="1"/>
  <c r="Z502" i="4"/>
  <c r="Y502" i="4"/>
  <c r="W502" i="4"/>
  <c r="X502" i="4" s="1"/>
  <c r="U502" i="4"/>
  <c r="V502" i="4" s="1"/>
  <c r="Q502" i="4"/>
  <c r="R502" i="4" s="1"/>
  <c r="S502" i="4" s="1"/>
  <c r="T502" i="4" s="1"/>
  <c r="Z501" i="4"/>
  <c r="Y501" i="4"/>
  <c r="W501" i="4"/>
  <c r="X501" i="4" s="1"/>
  <c r="U501" i="4"/>
  <c r="V501" i="4" s="1"/>
  <c r="Q501" i="4"/>
  <c r="R501" i="4" s="1"/>
  <c r="S501" i="4" s="1"/>
  <c r="T501" i="4" s="1"/>
  <c r="Z500" i="4"/>
  <c r="Y500" i="4"/>
  <c r="W500" i="4"/>
  <c r="X500" i="4" s="1"/>
  <c r="U500" i="4"/>
  <c r="V500" i="4" s="1"/>
  <c r="Q500" i="4"/>
  <c r="R500" i="4" s="1"/>
  <c r="S500" i="4" s="1"/>
  <c r="T500" i="4" s="1"/>
  <c r="Z499" i="4"/>
  <c r="Y499" i="4"/>
  <c r="W499" i="4"/>
  <c r="X499" i="4" s="1"/>
  <c r="U499" i="4"/>
  <c r="V499" i="4" s="1"/>
  <c r="Q499" i="4"/>
  <c r="R499" i="4" s="1"/>
  <c r="S499" i="4" s="1"/>
  <c r="T499" i="4" s="1"/>
  <c r="Z498" i="4"/>
  <c r="Y498" i="4"/>
  <c r="W498" i="4"/>
  <c r="X498" i="4" s="1"/>
  <c r="U498" i="4"/>
  <c r="V498" i="4" s="1"/>
  <c r="Q498" i="4"/>
  <c r="R498" i="4" s="1"/>
  <c r="S498" i="4" s="1"/>
  <c r="T498" i="4" s="1"/>
  <c r="Z497" i="4"/>
  <c r="Y497" i="4"/>
  <c r="W497" i="4"/>
  <c r="X497" i="4" s="1"/>
  <c r="U497" i="4"/>
  <c r="V497" i="4" s="1"/>
  <c r="Q497" i="4"/>
  <c r="R497" i="4" s="1"/>
  <c r="S497" i="4" s="1"/>
  <c r="T497" i="4" s="1"/>
  <c r="Z496" i="4"/>
  <c r="Y496" i="4"/>
  <c r="W496" i="4"/>
  <c r="X496" i="4" s="1"/>
  <c r="U496" i="4"/>
  <c r="V496" i="4" s="1"/>
  <c r="Q496" i="4"/>
  <c r="R496" i="4" s="1"/>
  <c r="S496" i="4" s="1"/>
  <c r="T496" i="4" s="1"/>
  <c r="Z495" i="4"/>
  <c r="Y495" i="4"/>
  <c r="W495" i="4"/>
  <c r="X495" i="4" s="1"/>
  <c r="U495" i="4"/>
  <c r="V495" i="4" s="1"/>
  <c r="Q495" i="4"/>
  <c r="R495" i="4" s="1"/>
  <c r="S495" i="4" s="1"/>
  <c r="T495" i="4" s="1"/>
  <c r="Z494" i="4"/>
  <c r="Y494" i="4"/>
  <c r="W494" i="4"/>
  <c r="X494" i="4" s="1"/>
  <c r="U494" i="4"/>
  <c r="V494" i="4" s="1"/>
  <c r="Q494" i="4"/>
  <c r="R494" i="4" s="1"/>
  <c r="S494" i="4" s="1"/>
  <c r="T494" i="4" s="1"/>
  <c r="Z493" i="4"/>
  <c r="Y493" i="4"/>
  <c r="W493" i="4"/>
  <c r="X493" i="4" s="1"/>
  <c r="U493" i="4"/>
  <c r="V493" i="4" s="1"/>
  <c r="Q493" i="4"/>
  <c r="R493" i="4" s="1"/>
  <c r="S493" i="4" s="1"/>
  <c r="T493" i="4" s="1"/>
  <c r="Z492" i="4"/>
  <c r="Y492" i="4"/>
  <c r="W492" i="4"/>
  <c r="X492" i="4" s="1"/>
  <c r="U492" i="4"/>
  <c r="V492" i="4" s="1"/>
  <c r="Q492" i="4"/>
  <c r="R492" i="4" s="1"/>
  <c r="S492" i="4" s="1"/>
  <c r="T492" i="4" s="1"/>
  <c r="Z491" i="4"/>
  <c r="Y491" i="4"/>
  <c r="W491" i="4"/>
  <c r="X491" i="4" s="1"/>
  <c r="U491" i="4"/>
  <c r="V491" i="4" s="1"/>
  <c r="Q491" i="4"/>
  <c r="R491" i="4" s="1"/>
  <c r="S491" i="4" s="1"/>
  <c r="T491" i="4" s="1"/>
  <c r="Z490" i="4"/>
  <c r="Y490" i="4"/>
  <c r="W490" i="4"/>
  <c r="X490" i="4" s="1"/>
  <c r="U490" i="4"/>
  <c r="V490" i="4" s="1"/>
  <c r="Q490" i="4"/>
  <c r="R490" i="4" s="1"/>
  <c r="S490" i="4" s="1"/>
  <c r="T490" i="4" s="1"/>
  <c r="Z489" i="4"/>
  <c r="Y489" i="4"/>
  <c r="W489" i="4"/>
  <c r="X489" i="4" s="1"/>
  <c r="U489" i="4"/>
  <c r="V489" i="4" s="1"/>
  <c r="Q489" i="4"/>
  <c r="R489" i="4" s="1"/>
  <c r="S489" i="4" s="1"/>
  <c r="T489" i="4" s="1"/>
  <c r="Z488" i="4"/>
  <c r="Y488" i="4"/>
  <c r="W488" i="4"/>
  <c r="X488" i="4" s="1"/>
  <c r="U488" i="4"/>
  <c r="V488" i="4" s="1"/>
  <c r="Q488" i="4"/>
  <c r="R488" i="4" s="1"/>
  <c r="S488" i="4" s="1"/>
  <c r="T488" i="4" s="1"/>
  <c r="Z487" i="4"/>
  <c r="Y487" i="4"/>
  <c r="W487" i="4"/>
  <c r="X487" i="4" s="1"/>
  <c r="U487" i="4"/>
  <c r="V487" i="4" s="1"/>
  <c r="Q487" i="4"/>
  <c r="R487" i="4" s="1"/>
  <c r="S487" i="4" s="1"/>
  <c r="T487" i="4" s="1"/>
  <c r="Z486" i="4"/>
  <c r="Y486" i="4"/>
  <c r="W486" i="4"/>
  <c r="X486" i="4" s="1"/>
  <c r="U486" i="4"/>
  <c r="V486" i="4" s="1"/>
  <c r="Q486" i="4"/>
  <c r="R486" i="4" s="1"/>
  <c r="S486" i="4" s="1"/>
  <c r="T486" i="4" s="1"/>
  <c r="Z485" i="4"/>
  <c r="Y485" i="4"/>
  <c r="W485" i="4"/>
  <c r="X485" i="4" s="1"/>
  <c r="U485" i="4"/>
  <c r="V485" i="4" s="1"/>
  <c r="Q485" i="4"/>
  <c r="R485" i="4" s="1"/>
  <c r="S485" i="4" s="1"/>
  <c r="T485" i="4" s="1"/>
  <c r="Z484" i="4"/>
  <c r="Y484" i="4"/>
  <c r="W484" i="4"/>
  <c r="X484" i="4" s="1"/>
  <c r="U484" i="4"/>
  <c r="V484" i="4" s="1"/>
  <c r="Q484" i="4"/>
  <c r="R484" i="4" s="1"/>
  <c r="S484" i="4" s="1"/>
  <c r="T484" i="4" s="1"/>
  <c r="Z483" i="4"/>
  <c r="Y483" i="4"/>
  <c r="W483" i="4"/>
  <c r="X483" i="4" s="1"/>
  <c r="U483" i="4"/>
  <c r="V483" i="4" s="1"/>
  <c r="Q483" i="4"/>
  <c r="R483" i="4" s="1"/>
  <c r="S483" i="4" s="1"/>
  <c r="T483" i="4" s="1"/>
  <c r="Z482" i="4"/>
  <c r="Y482" i="4"/>
  <c r="W482" i="4"/>
  <c r="X482" i="4" s="1"/>
  <c r="U482" i="4"/>
  <c r="V482" i="4" s="1"/>
  <c r="Q482" i="4"/>
  <c r="R482" i="4" s="1"/>
  <c r="S482" i="4" s="1"/>
  <c r="T482" i="4" s="1"/>
  <c r="Z481" i="4"/>
  <c r="Y481" i="4"/>
  <c r="W481" i="4"/>
  <c r="X481" i="4" s="1"/>
  <c r="U481" i="4"/>
  <c r="V481" i="4" s="1"/>
  <c r="Q481" i="4"/>
  <c r="R481" i="4" s="1"/>
  <c r="S481" i="4" s="1"/>
  <c r="T481" i="4" s="1"/>
  <c r="Z480" i="4"/>
  <c r="Y480" i="4"/>
  <c r="W480" i="4"/>
  <c r="X480" i="4" s="1"/>
  <c r="U480" i="4"/>
  <c r="V480" i="4" s="1"/>
  <c r="Q480" i="4"/>
  <c r="R480" i="4" s="1"/>
  <c r="S480" i="4" s="1"/>
  <c r="T480" i="4" s="1"/>
  <c r="Z479" i="4"/>
  <c r="Y479" i="4"/>
  <c r="W479" i="4"/>
  <c r="X479" i="4" s="1"/>
  <c r="U479" i="4"/>
  <c r="V479" i="4" s="1"/>
  <c r="Q479" i="4"/>
  <c r="R479" i="4" s="1"/>
  <c r="S479" i="4" s="1"/>
  <c r="T479" i="4" s="1"/>
  <c r="Z478" i="4"/>
  <c r="Y478" i="4"/>
  <c r="W478" i="4"/>
  <c r="X478" i="4" s="1"/>
  <c r="U478" i="4"/>
  <c r="V478" i="4" s="1"/>
  <c r="Q478" i="4"/>
  <c r="R478" i="4" s="1"/>
  <c r="S478" i="4" s="1"/>
  <c r="T478" i="4" s="1"/>
  <c r="Z477" i="4"/>
  <c r="Y477" i="4"/>
  <c r="W477" i="4"/>
  <c r="X477" i="4" s="1"/>
  <c r="U477" i="4"/>
  <c r="V477" i="4" s="1"/>
  <c r="Q477" i="4"/>
  <c r="R477" i="4" s="1"/>
  <c r="S477" i="4" s="1"/>
  <c r="T477" i="4" s="1"/>
  <c r="Z476" i="4"/>
  <c r="Y476" i="4"/>
  <c r="W476" i="4"/>
  <c r="X476" i="4" s="1"/>
  <c r="U476" i="4"/>
  <c r="V476" i="4" s="1"/>
  <c r="Q476" i="4"/>
  <c r="R476" i="4" s="1"/>
  <c r="S476" i="4" s="1"/>
  <c r="T476" i="4" s="1"/>
  <c r="Z475" i="4"/>
  <c r="Y475" i="4"/>
  <c r="W475" i="4"/>
  <c r="X475" i="4" s="1"/>
  <c r="U475" i="4"/>
  <c r="V475" i="4" s="1"/>
  <c r="Q475" i="4"/>
  <c r="R475" i="4" s="1"/>
  <c r="S475" i="4" s="1"/>
  <c r="T475" i="4" s="1"/>
  <c r="Z474" i="4"/>
  <c r="Y474" i="4"/>
  <c r="W474" i="4"/>
  <c r="X474" i="4" s="1"/>
  <c r="U474" i="4"/>
  <c r="V474" i="4" s="1"/>
  <c r="Q474" i="4"/>
  <c r="R474" i="4" s="1"/>
  <c r="S474" i="4" s="1"/>
  <c r="T474" i="4" s="1"/>
  <c r="Z473" i="4"/>
  <c r="Y473" i="4"/>
  <c r="W473" i="4"/>
  <c r="X473" i="4" s="1"/>
  <c r="U473" i="4"/>
  <c r="V473" i="4" s="1"/>
  <c r="Q473" i="4"/>
  <c r="R473" i="4" s="1"/>
  <c r="S473" i="4" s="1"/>
  <c r="T473" i="4" s="1"/>
  <c r="Z472" i="4"/>
  <c r="Y472" i="4"/>
  <c r="W472" i="4"/>
  <c r="X472" i="4" s="1"/>
  <c r="U472" i="4"/>
  <c r="V472" i="4" s="1"/>
  <c r="Q472" i="4"/>
  <c r="R472" i="4" s="1"/>
  <c r="S472" i="4" s="1"/>
  <c r="T472" i="4" s="1"/>
  <c r="Z471" i="4"/>
  <c r="Y471" i="4"/>
  <c r="W471" i="4"/>
  <c r="X471" i="4" s="1"/>
  <c r="U471" i="4"/>
  <c r="V471" i="4" s="1"/>
  <c r="Q471" i="4"/>
  <c r="R471" i="4" s="1"/>
  <c r="S471" i="4" s="1"/>
  <c r="T471" i="4" s="1"/>
  <c r="Z470" i="4"/>
  <c r="Y470" i="4"/>
  <c r="W470" i="4"/>
  <c r="X470" i="4" s="1"/>
  <c r="U470" i="4"/>
  <c r="V470" i="4" s="1"/>
  <c r="Q470" i="4"/>
  <c r="R470" i="4" s="1"/>
  <c r="S470" i="4" s="1"/>
  <c r="T470" i="4" s="1"/>
  <c r="Z469" i="4"/>
  <c r="Y469" i="4"/>
  <c r="W469" i="4"/>
  <c r="X469" i="4" s="1"/>
  <c r="U469" i="4"/>
  <c r="V469" i="4" s="1"/>
  <c r="Q469" i="4"/>
  <c r="R469" i="4" s="1"/>
  <c r="S469" i="4" s="1"/>
  <c r="T469" i="4" s="1"/>
  <c r="Z468" i="4"/>
  <c r="Y468" i="4"/>
  <c r="W468" i="4"/>
  <c r="X468" i="4" s="1"/>
  <c r="U468" i="4"/>
  <c r="V468" i="4" s="1"/>
  <c r="Q468" i="4"/>
  <c r="R468" i="4" s="1"/>
  <c r="S468" i="4" s="1"/>
  <c r="T468" i="4" s="1"/>
  <c r="Z467" i="4"/>
  <c r="Y467" i="4"/>
  <c r="W467" i="4"/>
  <c r="X467" i="4" s="1"/>
  <c r="U467" i="4"/>
  <c r="V467" i="4" s="1"/>
  <c r="Q467" i="4"/>
  <c r="R467" i="4" s="1"/>
  <c r="S467" i="4" s="1"/>
  <c r="T467" i="4" s="1"/>
  <c r="Z466" i="4"/>
  <c r="Y466" i="4"/>
  <c r="W466" i="4"/>
  <c r="X466" i="4" s="1"/>
  <c r="U466" i="4"/>
  <c r="V466" i="4" s="1"/>
  <c r="Q466" i="4"/>
  <c r="R466" i="4" s="1"/>
  <c r="S466" i="4" s="1"/>
  <c r="T466" i="4" s="1"/>
  <c r="Z465" i="4"/>
  <c r="Y465" i="4"/>
  <c r="W465" i="4"/>
  <c r="X465" i="4" s="1"/>
  <c r="U465" i="4"/>
  <c r="V465" i="4" s="1"/>
  <c r="Q465" i="4"/>
  <c r="R465" i="4" s="1"/>
  <c r="S465" i="4" s="1"/>
  <c r="T465" i="4" s="1"/>
  <c r="Z464" i="4"/>
  <c r="Y464" i="4"/>
  <c r="W464" i="4"/>
  <c r="X464" i="4" s="1"/>
  <c r="U464" i="4"/>
  <c r="V464" i="4" s="1"/>
  <c r="Q464" i="4"/>
  <c r="R464" i="4" s="1"/>
  <c r="S464" i="4" s="1"/>
  <c r="T464" i="4" s="1"/>
  <c r="Z463" i="4"/>
  <c r="Y463" i="4"/>
  <c r="W463" i="4"/>
  <c r="X463" i="4" s="1"/>
  <c r="U463" i="4"/>
  <c r="V463" i="4" s="1"/>
  <c r="Q463" i="4"/>
  <c r="R463" i="4" s="1"/>
  <c r="S463" i="4" s="1"/>
  <c r="T463" i="4" s="1"/>
  <c r="Z462" i="4"/>
  <c r="Y462" i="4"/>
  <c r="W462" i="4"/>
  <c r="X462" i="4" s="1"/>
  <c r="U462" i="4"/>
  <c r="V462" i="4" s="1"/>
  <c r="Q462" i="4"/>
  <c r="R462" i="4" s="1"/>
  <c r="S462" i="4" s="1"/>
  <c r="T462" i="4" s="1"/>
  <c r="Z461" i="4"/>
  <c r="Y461" i="4"/>
  <c r="W461" i="4"/>
  <c r="X461" i="4" s="1"/>
  <c r="U461" i="4"/>
  <c r="V461" i="4" s="1"/>
  <c r="Q461" i="4"/>
  <c r="R461" i="4" s="1"/>
  <c r="S461" i="4" s="1"/>
  <c r="T461" i="4" s="1"/>
  <c r="Z460" i="4"/>
  <c r="Y460" i="4"/>
  <c r="W460" i="4"/>
  <c r="X460" i="4" s="1"/>
  <c r="U460" i="4"/>
  <c r="V460" i="4" s="1"/>
  <c r="Q460" i="4"/>
  <c r="R460" i="4" s="1"/>
  <c r="S460" i="4" s="1"/>
  <c r="T460" i="4" s="1"/>
  <c r="Z459" i="4"/>
  <c r="Y459" i="4"/>
  <c r="W459" i="4"/>
  <c r="X459" i="4" s="1"/>
  <c r="U459" i="4"/>
  <c r="V459" i="4" s="1"/>
  <c r="Q459" i="4"/>
  <c r="R459" i="4" s="1"/>
  <c r="S459" i="4" s="1"/>
  <c r="T459" i="4" s="1"/>
  <c r="Z458" i="4"/>
  <c r="Y458" i="4"/>
  <c r="W458" i="4"/>
  <c r="X458" i="4" s="1"/>
  <c r="U458" i="4"/>
  <c r="V458" i="4" s="1"/>
  <c r="Q458" i="4"/>
  <c r="R458" i="4" s="1"/>
  <c r="S458" i="4" s="1"/>
  <c r="T458" i="4" s="1"/>
  <c r="Z457" i="4"/>
  <c r="Y457" i="4"/>
  <c r="W457" i="4"/>
  <c r="X457" i="4" s="1"/>
  <c r="U457" i="4"/>
  <c r="V457" i="4" s="1"/>
  <c r="Q457" i="4"/>
  <c r="R457" i="4" s="1"/>
  <c r="S457" i="4" s="1"/>
  <c r="T457" i="4" s="1"/>
  <c r="Z456" i="4"/>
  <c r="Y456" i="4"/>
  <c r="W456" i="4"/>
  <c r="X456" i="4" s="1"/>
  <c r="U456" i="4"/>
  <c r="V456" i="4" s="1"/>
  <c r="Q456" i="4"/>
  <c r="R456" i="4" s="1"/>
  <c r="S456" i="4" s="1"/>
  <c r="T456" i="4" s="1"/>
  <c r="Z455" i="4"/>
  <c r="Y455" i="4"/>
  <c r="W455" i="4"/>
  <c r="X455" i="4" s="1"/>
  <c r="U455" i="4"/>
  <c r="V455" i="4" s="1"/>
  <c r="Q455" i="4"/>
  <c r="R455" i="4" s="1"/>
  <c r="S455" i="4" s="1"/>
  <c r="T455" i="4" s="1"/>
  <c r="Z454" i="4"/>
  <c r="Y454" i="4"/>
  <c r="W454" i="4"/>
  <c r="X454" i="4" s="1"/>
  <c r="U454" i="4"/>
  <c r="V454" i="4" s="1"/>
  <c r="Q454" i="4"/>
  <c r="R454" i="4" s="1"/>
  <c r="S454" i="4" s="1"/>
  <c r="T454" i="4" s="1"/>
  <c r="Z453" i="4"/>
  <c r="Y453" i="4"/>
  <c r="W453" i="4"/>
  <c r="X453" i="4" s="1"/>
  <c r="U453" i="4"/>
  <c r="V453" i="4" s="1"/>
  <c r="Q453" i="4"/>
  <c r="R453" i="4" s="1"/>
  <c r="S453" i="4" s="1"/>
  <c r="T453" i="4" s="1"/>
  <c r="Z452" i="4"/>
  <c r="Y452" i="4"/>
  <c r="W452" i="4"/>
  <c r="X452" i="4" s="1"/>
  <c r="U452" i="4"/>
  <c r="V452" i="4" s="1"/>
  <c r="Q452" i="4"/>
  <c r="R452" i="4" s="1"/>
  <c r="S452" i="4" s="1"/>
  <c r="T452" i="4" s="1"/>
  <c r="Z451" i="4"/>
  <c r="Y451" i="4"/>
  <c r="W451" i="4"/>
  <c r="X451" i="4" s="1"/>
  <c r="U451" i="4"/>
  <c r="V451" i="4" s="1"/>
  <c r="Q451" i="4"/>
  <c r="R451" i="4" s="1"/>
  <c r="S451" i="4" s="1"/>
  <c r="T451" i="4" s="1"/>
  <c r="Z450" i="4"/>
  <c r="Y450" i="4"/>
  <c r="W450" i="4"/>
  <c r="X450" i="4" s="1"/>
  <c r="U450" i="4"/>
  <c r="V450" i="4" s="1"/>
  <c r="Q450" i="4"/>
  <c r="R450" i="4" s="1"/>
  <c r="S450" i="4" s="1"/>
  <c r="T450" i="4" s="1"/>
  <c r="Z449" i="4"/>
  <c r="Y449" i="4"/>
  <c r="W449" i="4"/>
  <c r="X449" i="4" s="1"/>
  <c r="U449" i="4"/>
  <c r="V449" i="4" s="1"/>
  <c r="Q449" i="4"/>
  <c r="R449" i="4" s="1"/>
  <c r="S449" i="4" s="1"/>
  <c r="T449" i="4" s="1"/>
  <c r="Z448" i="4"/>
  <c r="Y448" i="4"/>
  <c r="W448" i="4"/>
  <c r="X448" i="4" s="1"/>
  <c r="U448" i="4"/>
  <c r="V448" i="4" s="1"/>
  <c r="Q448" i="4"/>
  <c r="R448" i="4" s="1"/>
  <c r="S448" i="4" s="1"/>
  <c r="T448" i="4" s="1"/>
  <c r="Z447" i="4"/>
  <c r="Y447" i="4"/>
  <c r="W447" i="4"/>
  <c r="X447" i="4" s="1"/>
  <c r="U447" i="4"/>
  <c r="V447" i="4" s="1"/>
  <c r="Q447" i="4"/>
  <c r="R447" i="4" s="1"/>
  <c r="S447" i="4" s="1"/>
  <c r="T447" i="4" s="1"/>
  <c r="Z446" i="4"/>
  <c r="Y446" i="4"/>
  <c r="W446" i="4"/>
  <c r="X446" i="4" s="1"/>
  <c r="U446" i="4"/>
  <c r="V446" i="4" s="1"/>
  <c r="Q446" i="4"/>
  <c r="R446" i="4" s="1"/>
  <c r="S446" i="4" s="1"/>
  <c r="T446" i="4" s="1"/>
  <c r="Z445" i="4"/>
  <c r="Y445" i="4"/>
  <c r="W445" i="4"/>
  <c r="X445" i="4" s="1"/>
  <c r="U445" i="4"/>
  <c r="V445" i="4" s="1"/>
  <c r="Q445" i="4"/>
  <c r="R445" i="4" s="1"/>
  <c r="S445" i="4" s="1"/>
  <c r="T445" i="4" s="1"/>
  <c r="Z444" i="4"/>
  <c r="Y444" i="4"/>
  <c r="W444" i="4"/>
  <c r="X444" i="4" s="1"/>
  <c r="U444" i="4"/>
  <c r="V444" i="4" s="1"/>
  <c r="Q444" i="4"/>
  <c r="R444" i="4" s="1"/>
  <c r="S444" i="4" s="1"/>
  <c r="T444" i="4" s="1"/>
  <c r="Z443" i="4"/>
  <c r="Y443" i="4"/>
  <c r="W443" i="4"/>
  <c r="X443" i="4" s="1"/>
  <c r="U443" i="4"/>
  <c r="V443" i="4" s="1"/>
  <c r="Q443" i="4"/>
  <c r="R443" i="4" s="1"/>
  <c r="S443" i="4" s="1"/>
  <c r="T443" i="4" s="1"/>
  <c r="Z442" i="4"/>
  <c r="Y442" i="4"/>
  <c r="W442" i="4"/>
  <c r="X442" i="4" s="1"/>
  <c r="U442" i="4"/>
  <c r="V442" i="4" s="1"/>
  <c r="Q442" i="4"/>
  <c r="R442" i="4" s="1"/>
  <c r="S442" i="4" s="1"/>
  <c r="T442" i="4" s="1"/>
  <c r="Z441" i="4"/>
  <c r="Y441" i="4"/>
  <c r="W441" i="4"/>
  <c r="X441" i="4" s="1"/>
  <c r="U441" i="4"/>
  <c r="V441" i="4" s="1"/>
  <c r="Q441" i="4"/>
  <c r="R441" i="4" s="1"/>
  <c r="S441" i="4" s="1"/>
  <c r="T441" i="4" s="1"/>
  <c r="Z440" i="4"/>
  <c r="Y440" i="4"/>
  <c r="W440" i="4"/>
  <c r="X440" i="4" s="1"/>
  <c r="U440" i="4"/>
  <c r="V440" i="4" s="1"/>
  <c r="Q440" i="4"/>
  <c r="R440" i="4" s="1"/>
  <c r="S440" i="4" s="1"/>
  <c r="T440" i="4" s="1"/>
  <c r="Z439" i="4"/>
  <c r="Y439" i="4"/>
  <c r="W439" i="4"/>
  <c r="X439" i="4" s="1"/>
  <c r="U439" i="4"/>
  <c r="V439" i="4" s="1"/>
  <c r="Q439" i="4"/>
  <c r="R439" i="4" s="1"/>
  <c r="S439" i="4" s="1"/>
  <c r="T439" i="4" s="1"/>
  <c r="Z438" i="4"/>
  <c r="Y438" i="4"/>
  <c r="W438" i="4"/>
  <c r="X438" i="4" s="1"/>
  <c r="U438" i="4"/>
  <c r="V438" i="4" s="1"/>
  <c r="Q438" i="4"/>
  <c r="R438" i="4" s="1"/>
  <c r="S438" i="4" s="1"/>
  <c r="T438" i="4" s="1"/>
  <c r="Z437" i="4"/>
  <c r="Y437" i="4"/>
  <c r="W437" i="4"/>
  <c r="X437" i="4" s="1"/>
  <c r="U437" i="4"/>
  <c r="V437" i="4" s="1"/>
  <c r="Q437" i="4"/>
  <c r="R437" i="4" s="1"/>
  <c r="S437" i="4" s="1"/>
  <c r="T437" i="4" s="1"/>
  <c r="Z436" i="4"/>
  <c r="Y436" i="4"/>
  <c r="W436" i="4"/>
  <c r="X436" i="4" s="1"/>
  <c r="U436" i="4"/>
  <c r="V436" i="4" s="1"/>
  <c r="Q436" i="4"/>
  <c r="R436" i="4" s="1"/>
  <c r="S436" i="4" s="1"/>
  <c r="T436" i="4" s="1"/>
  <c r="Z435" i="4"/>
  <c r="Y435" i="4"/>
  <c r="W435" i="4"/>
  <c r="X435" i="4" s="1"/>
  <c r="U435" i="4"/>
  <c r="V435" i="4" s="1"/>
  <c r="Q435" i="4"/>
  <c r="R435" i="4" s="1"/>
  <c r="S435" i="4" s="1"/>
  <c r="T435" i="4" s="1"/>
  <c r="Z434" i="4"/>
  <c r="Y434" i="4"/>
  <c r="W434" i="4"/>
  <c r="X434" i="4" s="1"/>
  <c r="U434" i="4"/>
  <c r="V434" i="4" s="1"/>
  <c r="Q434" i="4"/>
  <c r="R434" i="4" s="1"/>
  <c r="S434" i="4" s="1"/>
  <c r="T434" i="4" s="1"/>
  <c r="Z433" i="4"/>
  <c r="Y433" i="4"/>
  <c r="W433" i="4"/>
  <c r="X433" i="4" s="1"/>
  <c r="U433" i="4"/>
  <c r="V433" i="4" s="1"/>
  <c r="Q433" i="4"/>
  <c r="R433" i="4" s="1"/>
  <c r="S433" i="4" s="1"/>
  <c r="T433" i="4" s="1"/>
  <c r="Z432" i="4"/>
  <c r="Y432" i="4"/>
  <c r="W432" i="4"/>
  <c r="X432" i="4" s="1"/>
  <c r="U432" i="4"/>
  <c r="V432" i="4" s="1"/>
  <c r="Q432" i="4"/>
  <c r="R432" i="4" s="1"/>
  <c r="S432" i="4" s="1"/>
  <c r="T432" i="4" s="1"/>
  <c r="Z431" i="4"/>
  <c r="Y431" i="4"/>
  <c r="W431" i="4"/>
  <c r="X431" i="4" s="1"/>
  <c r="U431" i="4"/>
  <c r="V431" i="4" s="1"/>
  <c r="Q431" i="4"/>
  <c r="R431" i="4" s="1"/>
  <c r="S431" i="4" s="1"/>
  <c r="T431" i="4" s="1"/>
  <c r="Z430" i="4"/>
  <c r="Y430" i="4"/>
  <c r="W430" i="4"/>
  <c r="X430" i="4" s="1"/>
  <c r="U430" i="4"/>
  <c r="V430" i="4" s="1"/>
  <c r="Q430" i="4"/>
  <c r="R430" i="4" s="1"/>
  <c r="S430" i="4" s="1"/>
  <c r="T430" i="4" s="1"/>
  <c r="Z429" i="4"/>
  <c r="Y429" i="4"/>
  <c r="W429" i="4"/>
  <c r="X429" i="4" s="1"/>
  <c r="U429" i="4"/>
  <c r="V429" i="4" s="1"/>
  <c r="Q429" i="4"/>
  <c r="R429" i="4" s="1"/>
  <c r="S429" i="4" s="1"/>
  <c r="T429" i="4" s="1"/>
  <c r="Z428" i="4"/>
  <c r="Y428" i="4"/>
  <c r="W428" i="4"/>
  <c r="X428" i="4" s="1"/>
  <c r="U428" i="4"/>
  <c r="V428" i="4" s="1"/>
  <c r="Q428" i="4"/>
  <c r="R428" i="4" s="1"/>
  <c r="S428" i="4" s="1"/>
  <c r="T428" i="4" s="1"/>
  <c r="Z427" i="4"/>
  <c r="Y427" i="4"/>
  <c r="W427" i="4"/>
  <c r="X427" i="4" s="1"/>
  <c r="U427" i="4"/>
  <c r="V427" i="4" s="1"/>
  <c r="Q427" i="4"/>
  <c r="R427" i="4" s="1"/>
  <c r="S427" i="4" s="1"/>
  <c r="T427" i="4" s="1"/>
  <c r="Z426" i="4"/>
  <c r="Y426" i="4"/>
  <c r="W426" i="4"/>
  <c r="X426" i="4" s="1"/>
  <c r="U426" i="4"/>
  <c r="V426" i="4" s="1"/>
  <c r="Q426" i="4"/>
  <c r="R426" i="4" s="1"/>
  <c r="S426" i="4" s="1"/>
  <c r="T426" i="4" s="1"/>
  <c r="Z425" i="4"/>
  <c r="Y425" i="4"/>
  <c r="W425" i="4"/>
  <c r="X425" i="4" s="1"/>
  <c r="U425" i="4"/>
  <c r="V425" i="4" s="1"/>
  <c r="Q425" i="4"/>
  <c r="R425" i="4" s="1"/>
  <c r="S425" i="4" s="1"/>
  <c r="T425" i="4" s="1"/>
  <c r="Z424" i="4"/>
  <c r="Y424" i="4"/>
  <c r="W424" i="4"/>
  <c r="X424" i="4" s="1"/>
  <c r="U424" i="4"/>
  <c r="V424" i="4" s="1"/>
  <c r="Q424" i="4"/>
  <c r="R424" i="4" s="1"/>
  <c r="S424" i="4" s="1"/>
  <c r="T424" i="4" s="1"/>
  <c r="Z423" i="4"/>
  <c r="Y423" i="4"/>
  <c r="W423" i="4"/>
  <c r="X423" i="4" s="1"/>
  <c r="U423" i="4"/>
  <c r="V423" i="4" s="1"/>
  <c r="Q423" i="4"/>
  <c r="R423" i="4" s="1"/>
  <c r="S423" i="4" s="1"/>
  <c r="T423" i="4" s="1"/>
  <c r="Z422" i="4"/>
  <c r="Y422" i="4"/>
  <c r="W422" i="4"/>
  <c r="X422" i="4" s="1"/>
  <c r="U422" i="4"/>
  <c r="V422" i="4" s="1"/>
  <c r="Q422" i="4"/>
  <c r="R422" i="4" s="1"/>
  <c r="S422" i="4" s="1"/>
  <c r="T422" i="4" s="1"/>
  <c r="Z421" i="4"/>
  <c r="Y421" i="4"/>
  <c r="W421" i="4"/>
  <c r="X421" i="4" s="1"/>
  <c r="U421" i="4"/>
  <c r="V421" i="4" s="1"/>
  <c r="Q421" i="4"/>
  <c r="R421" i="4" s="1"/>
  <c r="S421" i="4" s="1"/>
  <c r="T421" i="4" s="1"/>
  <c r="Z420" i="4"/>
  <c r="Y420" i="4"/>
  <c r="W420" i="4"/>
  <c r="X420" i="4" s="1"/>
  <c r="U420" i="4"/>
  <c r="V420" i="4" s="1"/>
  <c r="Q420" i="4"/>
  <c r="R420" i="4" s="1"/>
  <c r="S420" i="4" s="1"/>
  <c r="T420" i="4" s="1"/>
  <c r="Z419" i="4"/>
  <c r="Y419" i="4"/>
  <c r="W419" i="4"/>
  <c r="X419" i="4" s="1"/>
  <c r="U419" i="4"/>
  <c r="V419" i="4" s="1"/>
  <c r="Q419" i="4"/>
  <c r="R419" i="4" s="1"/>
  <c r="S419" i="4" s="1"/>
  <c r="T419" i="4" s="1"/>
  <c r="Z418" i="4"/>
  <c r="Y418" i="4"/>
  <c r="W418" i="4"/>
  <c r="X418" i="4" s="1"/>
  <c r="U418" i="4"/>
  <c r="V418" i="4" s="1"/>
  <c r="Q418" i="4"/>
  <c r="R418" i="4" s="1"/>
  <c r="S418" i="4" s="1"/>
  <c r="T418" i="4" s="1"/>
  <c r="Z417" i="4"/>
  <c r="Y417" i="4"/>
  <c r="W417" i="4"/>
  <c r="X417" i="4" s="1"/>
  <c r="U417" i="4"/>
  <c r="V417" i="4" s="1"/>
  <c r="Q417" i="4"/>
  <c r="R417" i="4" s="1"/>
  <c r="S417" i="4" s="1"/>
  <c r="T417" i="4" s="1"/>
  <c r="Z416" i="4"/>
  <c r="Y416" i="4"/>
  <c r="W416" i="4"/>
  <c r="X416" i="4" s="1"/>
  <c r="U416" i="4"/>
  <c r="V416" i="4" s="1"/>
  <c r="Q416" i="4"/>
  <c r="R416" i="4" s="1"/>
  <c r="S416" i="4" s="1"/>
  <c r="T416" i="4" s="1"/>
  <c r="Z415" i="4"/>
  <c r="Y415" i="4"/>
  <c r="W415" i="4"/>
  <c r="X415" i="4" s="1"/>
  <c r="U415" i="4"/>
  <c r="V415" i="4" s="1"/>
  <c r="Q415" i="4"/>
  <c r="R415" i="4" s="1"/>
  <c r="S415" i="4" s="1"/>
  <c r="T415" i="4" s="1"/>
  <c r="Z414" i="4"/>
  <c r="Y414" i="4"/>
  <c r="W414" i="4"/>
  <c r="X414" i="4" s="1"/>
  <c r="U414" i="4"/>
  <c r="V414" i="4" s="1"/>
  <c r="Q414" i="4"/>
  <c r="R414" i="4" s="1"/>
  <c r="S414" i="4" s="1"/>
  <c r="T414" i="4" s="1"/>
  <c r="Z413" i="4"/>
  <c r="Y413" i="4"/>
  <c r="W413" i="4"/>
  <c r="X413" i="4" s="1"/>
  <c r="U413" i="4"/>
  <c r="V413" i="4" s="1"/>
  <c r="Q413" i="4"/>
  <c r="R413" i="4" s="1"/>
  <c r="S413" i="4" s="1"/>
  <c r="T413" i="4" s="1"/>
  <c r="Z412" i="4"/>
  <c r="Y412" i="4"/>
  <c r="W412" i="4"/>
  <c r="X412" i="4" s="1"/>
  <c r="U412" i="4"/>
  <c r="V412" i="4" s="1"/>
  <c r="Q412" i="4"/>
  <c r="R412" i="4" s="1"/>
  <c r="S412" i="4" s="1"/>
  <c r="T412" i="4" s="1"/>
  <c r="Z411" i="4"/>
  <c r="Y411" i="4"/>
  <c r="W411" i="4"/>
  <c r="X411" i="4" s="1"/>
  <c r="U411" i="4"/>
  <c r="V411" i="4" s="1"/>
  <c r="Q411" i="4"/>
  <c r="R411" i="4" s="1"/>
  <c r="S411" i="4" s="1"/>
  <c r="T411" i="4" s="1"/>
  <c r="Z410" i="4"/>
  <c r="Y410" i="4"/>
  <c r="W410" i="4"/>
  <c r="X410" i="4" s="1"/>
  <c r="U410" i="4"/>
  <c r="V410" i="4" s="1"/>
  <c r="Q410" i="4"/>
  <c r="R410" i="4" s="1"/>
  <c r="S410" i="4" s="1"/>
  <c r="T410" i="4" s="1"/>
  <c r="Z409" i="4"/>
  <c r="Y409" i="4"/>
  <c r="W409" i="4"/>
  <c r="X409" i="4" s="1"/>
  <c r="U409" i="4"/>
  <c r="V409" i="4" s="1"/>
  <c r="Q409" i="4"/>
  <c r="R409" i="4" s="1"/>
  <c r="S409" i="4" s="1"/>
  <c r="T409" i="4" s="1"/>
  <c r="Z408" i="4"/>
  <c r="Y408" i="4"/>
  <c r="W408" i="4"/>
  <c r="X408" i="4" s="1"/>
  <c r="U408" i="4"/>
  <c r="V408" i="4" s="1"/>
  <c r="Q408" i="4"/>
  <c r="R408" i="4" s="1"/>
  <c r="S408" i="4" s="1"/>
  <c r="T408" i="4" s="1"/>
  <c r="Z407" i="4"/>
  <c r="Y407" i="4"/>
  <c r="W407" i="4"/>
  <c r="X407" i="4" s="1"/>
  <c r="U407" i="4"/>
  <c r="V407" i="4" s="1"/>
  <c r="Q407" i="4"/>
  <c r="R407" i="4" s="1"/>
  <c r="S407" i="4" s="1"/>
  <c r="T407" i="4" s="1"/>
  <c r="Z406" i="4"/>
  <c r="Y406" i="4"/>
  <c r="W406" i="4"/>
  <c r="X406" i="4" s="1"/>
  <c r="U406" i="4"/>
  <c r="V406" i="4" s="1"/>
  <c r="Q406" i="4"/>
  <c r="R406" i="4" s="1"/>
  <c r="S406" i="4" s="1"/>
  <c r="T406" i="4" s="1"/>
  <c r="Z405" i="4"/>
  <c r="Y405" i="4"/>
  <c r="W405" i="4"/>
  <c r="X405" i="4" s="1"/>
  <c r="U405" i="4"/>
  <c r="V405" i="4" s="1"/>
  <c r="Q405" i="4"/>
  <c r="R405" i="4" s="1"/>
  <c r="S405" i="4" s="1"/>
  <c r="T405" i="4" s="1"/>
  <c r="Z404" i="4"/>
  <c r="Y404" i="4"/>
  <c r="W404" i="4"/>
  <c r="X404" i="4" s="1"/>
  <c r="U404" i="4"/>
  <c r="V404" i="4" s="1"/>
  <c r="Q404" i="4"/>
  <c r="R404" i="4" s="1"/>
  <c r="S404" i="4" s="1"/>
  <c r="T404" i="4" s="1"/>
  <c r="Z403" i="4"/>
  <c r="Y403" i="4"/>
  <c r="W403" i="4"/>
  <c r="X403" i="4" s="1"/>
  <c r="U403" i="4"/>
  <c r="V403" i="4" s="1"/>
  <c r="Q403" i="4"/>
  <c r="R403" i="4" s="1"/>
  <c r="S403" i="4" s="1"/>
  <c r="T403" i="4" s="1"/>
  <c r="Z402" i="4"/>
  <c r="Y402" i="4"/>
  <c r="W402" i="4"/>
  <c r="X402" i="4" s="1"/>
  <c r="U402" i="4"/>
  <c r="V402" i="4" s="1"/>
  <c r="Q402" i="4"/>
  <c r="R402" i="4" s="1"/>
  <c r="S402" i="4" s="1"/>
  <c r="T402" i="4" s="1"/>
  <c r="Z401" i="4"/>
  <c r="Y401" i="4"/>
  <c r="W401" i="4"/>
  <c r="X401" i="4" s="1"/>
  <c r="U401" i="4"/>
  <c r="V401" i="4" s="1"/>
  <c r="Q401" i="4"/>
  <c r="R401" i="4" s="1"/>
  <c r="S401" i="4" s="1"/>
  <c r="T401" i="4" s="1"/>
  <c r="Z400" i="4"/>
  <c r="Y400" i="4"/>
  <c r="W400" i="4"/>
  <c r="X400" i="4" s="1"/>
  <c r="U400" i="4"/>
  <c r="V400" i="4" s="1"/>
  <c r="Q400" i="4"/>
  <c r="R400" i="4" s="1"/>
  <c r="S400" i="4" s="1"/>
  <c r="T400" i="4" s="1"/>
  <c r="Z399" i="4"/>
  <c r="Y399" i="4"/>
  <c r="W399" i="4"/>
  <c r="X399" i="4" s="1"/>
  <c r="U399" i="4"/>
  <c r="V399" i="4" s="1"/>
  <c r="Q399" i="4"/>
  <c r="R399" i="4" s="1"/>
  <c r="S399" i="4" s="1"/>
  <c r="T399" i="4" s="1"/>
  <c r="Z398" i="4"/>
  <c r="Y398" i="4"/>
  <c r="W398" i="4"/>
  <c r="X398" i="4" s="1"/>
  <c r="U398" i="4"/>
  <c r="V398" i="4" s="1"/>
  <c r="Q398" i="4"/>
  <c r="R398" i="4" s="1"/>
  <c r="S398" i="4" s="1"/>
  <c r="T398" i="4" s="1"/>
  <c r="Z397" i="4"/>
  <c r="Y397" i="4"/>
  <c r="W397" i="4"/>
  <c r="X397" i="4" s="1"/>
  <c r="U397" i="4"/>
  <c r="V397" i="4" s="1"/>
  <c r="Q397" i="4"/>
  <c r="R397" i="4" s="1"/>
  <c r="S397" i="4" s="1"/>
  <c r="T397" i="4" s="1"/>
  <c r="Z396" i="4"/>
  <c r="Y396" i="4"/>
  <c r="W396" i="4"/>
  <c r="X396" i="4" s="1"/>
  <c r="U396" i="4"/>
  <c r="V396" i="4" s="1"/>
  <c r="Q396" i="4"/>
  <c r="R396" i="4" s="1"/>
  <c r="S396" i="4" s="1"/>
  <c r="T396" i="4" s="1"/>
  <c r="Z395" i="4"/>
  <c r="Y395" i="4"/>
  <c r="W395" i="4"/>
  <c r="X395" i="4" s="1"/>
  <c r="U395" i="4"/>
  <c r="V395" i="4" s="1"/>
  <c r="Q395" i="4"/>
  <c r="R395" i="4" s="1"/>
  <c r="S395" i="4" s="1"/>
  <c r="T395" i="4" s="1"/>
  <c r="Z394" i="4"/>
  <c r="Y394" i="4"/>
  <c r="W394" i="4"/>
  <c r="X394" i="4" s="1"/>
  <c r="U394" i="4"/>
  <c r="V394" i="4" s="1"/>
  <c r="Q394" i="4"/>
  <c r="R394" i="4" s="1"/>
  <c r="S394" i="4" s="1"/>
  <c r="T394" i="4" s="1"/>
  <c r="Z393" i="4"/>
  <c r="Y393" i="4"/>
  <c r="W393" i="4"/>
  <c r="X393" i="4" s="1"/>
  <c r="U393" i="4"/>
  <c r="V393" i="4" s="1"/>
  <c r="Q393" i="4"/>
  <c r="R393" i="4" s="1"/>
  <c r="S393" i="4" s="1"/>
  <c r="T393" i="4" s="1"/>
  <c r="Z392" i="4"/>
  <c r="Y392" i="4"/>
  <c r="W392" i="4"/>
  <c r="X392" i="4" s="1"/>
  <c r="U392" i="4"/>
  <c r="V392" i="4" s="1"/>
  <c r="Q392" i="4"/>
  <c r="R392" i="4" s="1"/>
  <c r="S392" i="4" s="1"/>
  <c r="T392" i="4" s="1"/>
  <c r="Z391" i="4"/>
  <c r="Y391" i="4"/>
  <c r="W391" i="4"/>
  <c r="X391" i="4" s="1"/>
  <c r="U391" i="4"/>
  <c r="V391" i="4" s="1"/>
  <c r="Q391" i="4"/>
  <c r="R391" i="4" s="1"/>
  <c r="S391" i="4" s="1"/>
  <c r="T391" i="4" s="1"/>
  <c r="Z390" i="4"/>
  <c r="Y390" i="4"/>
  <c r="W390" i="4"/>
  <c r="X390" i="4" s="1"/>
  <c r="U390" i="4"/>
  <c r="V390" i="4" s="1"/>
  <c r="Q390" i="4"/>
  <c r="R390" i="4" s="1"/>
  <c r="S390" i="4" s="1"/>
  <c r="T390" i="4" s="1"/>
  <c r="Z389" i="4"/>
  <c r="Y389" i="4"/>
  <c r="W389" i="4"/>
  <c r="X389" i="4" s="1"/>
  <c r="U389" i="4"/>
  <c r="V389" i="4" s="1"/>
  <c r="Q389" i="4"/>
  <c r="R389" i="4" s="1"/>
  <c r="S389" i="4" s="1"/>
  <c r="T389" i="4" s="1"/>
  <c r="Z388" i="4"/>
  <c r="Y388" i="4"/>
  <c r="W388" i="4"/>
  <c r="X388" i="4" s="1"/>
  <c r="U388" i="4"/>
  <c r="V388" i="4" s="1"/>
  <c r="Q388" i="4"/>
  <c r="R388" i="4" s="1"/>
  <c r="S388" i="4" s="1"/>
  <c r="T388" i="4" s="1"/>
  <c r="Z387" i="4"/>
  <c r="Y387" i="4"/>
  <c r="W387" i="4"/>
  <c r="X387" i="4" s="1"/>
  <c r="U387" i="4"/>
  <c r="V387" i="4" s="1"/>
  <c r="Q387" i="4"/>
  <c r="R387" i="4" s="1"/>
  <c r="S387" i="4" s="1"/>
  <c r="T387" i="4" s="1"/>
  <c r="Z386" i="4"/>
  <c r="Y386" i="4"/>
  <c r="W386" i="4"/>
  <c r="X386" i="4" s="1"/>
  <c r="U386" i="4"/>
  <c r="V386" i="4" s="1"/>
  <c r="Q386" i="4"/>
  <c r="R386" i="4" s="1"/>
  <c r="S386" i="4" s="1"/>
  <c r="T386" i="4" s="1"/>
  <c r="Z385" i="4"/>
  <c r="Y385" i="4"/>
  <c r="W385" i="4"/>
  <c r="X385" i="4" s="1"/>
  <c r="U385" i="4"/>
  <c r="V385" i="4" s="1"/>
  <c r="Q385" i="4"/>
  <c r="R385" i="4" s="1"/>
  <c r="S385" i="4" s="1"/>
  <c r="T385" i="4" s="1"/>
  <c r="Z384" i="4"/>
  <c r="Y384" i="4"/>
  <c r="W384" i="4"/>
  <c r="X384" i="4" s="1"/>
  <c r="U384" i="4"/>
  <c r="V384" i="4" s="1"/>
  <c r="Q384" i="4"/>
  <c r="R384" i="4" s="1"/>
  <c r="S384" i="4" s="1"/>
  <c r="T384" i="4" s="1"/>
  <c r="Z383" i="4"/>
  <c r="Y383" i="4"/>
  <c r="W383" i="4"/>
  <c r="X383" i="4" s="1"/>
  <c r="U383" i="4"/>
  <c r="V383" i="4" s="1"/>
  <c r="Q383" i="4"/>
  <c r="R383" i="4" s="1"/>
  <c r="S383" i="4" s="1"/>
  <c r="T383" i="4" s="1"/>
  <c r="Z382" i="4"/>
  <c r="Y382" i="4"/>
  <c r="W382" i="4"/>
  <c r="X382" i="4" s="1"/>
  <c r="U382" i="4"/>
  <c r="V382" i="4" s="1"/>
  <c r="Q382" i="4"/>
  <c r="R382" i="4" s="1"/>
  <c r="S382" i="4" s="1"/>
  <c r="T382" i="4" s="1"/>
  <c r="Z381" i="4"/>
  <c r="Y381" i="4"/>
  <c r="W381" i="4"/>
  <c r="X381" i="4" s="1"/>
  <c r="U381" i="4"/>
  <c r="V381" i="4" s="1"/>
  <c r="Q381" i="4"/>
  <c r="R381" i="4" s="1"/>
  <c r="S381" i="4" s="1"/>
  <c r="T381" i="4" s="1"/>
  <c r="Z380" i="4"/>
  <c r="Y380" i="4"/>
  <c r="W380" i="4"/>
  <c r="X380" i="4" s="1"/>
  <c r="U380" i="4"/>
  <c r="V380" i="4" s="1"/>
  <c r="Q380" i="4"/>
  <c r="R380" i="4" s="1"/>
  <c r="S380" i="4" s="1"/>
  <c r="T380" i="4" s="1"/>
  <c r="Z379" i="4"/>
  <c r="Y379" i="4"/>
  <c r="W379" i="4"/>
  <c r="X379" i="4" s="1"/>
  <c r="U379" i="4"/>
  <c r="V379" i="4" s="1"/>
  <c r="Q379" i="4"/>
  <c r="R379" i="4" s="1"/>
  <c r="S379" i="4" s="1"/>
  <c r="T379" i="4" s="1"/>
  <c r="Z378" i="4"/>
  <c r="Y378" i="4"/>
  <c r="W378" i="4"/>
  <c r="X378" i="4" s="1"/>
  <c r="U378" i="4"/>
  <c r="V378" i="4" s="1"/>
  <c r="Q378" i="4"/>
  <c r="R378" i="4" s="1"/>
  <c r="S378" i="4" s="1"/>
  <c r="T378" i="4" s="1"/>
  <c r="Z377" i="4"/>
  <c r="Y377" i="4"/>
  <c r="W377" i="4"/>
  <c r="X377" i="4" s="1"/>
  <c r="U377" i="4"/>
  <c r="V377" i="4" s="1"/>
  <c r="Q377" i="4"/>
  <c r="R377" i="4" s="1"/>
  <c r="S377" i="4" s="1"/>
  <c r="T377" i="4" s="1"/>
  <c r="Z376" i="4"/>
  <c r="Y376" i="4"/>
  <c r="W376" i="4"/>
  <c r="X376" i="4" s="1"/>
  <c r="U376" i="4"/>
  <c r="V376" i="4" s="1"/>
  <c r="Q376" i="4"/>
  <c r="R376" i="4" s="1"/>
  <c r="S376" i="4" s="1"/>
  <c r="T376" i="4" s="1"/>
  <c r="Z375" i="4"/>
  <c r="Y375" i="4"/>
  <c r="W375" i="4"/>
  <c r="X375" i="4" s="1"/>
  <c r="U375" i="4"/>
  <c r="V375" i="4" s="1"/>
  <c r="Q375" i="4"/>
  <c r="R375" i="4" s="1"/>
  <c r="S375" i="4" s="1"/>
  <c r="T375" i="4" s="1"/>
  <c r="Z374" i="4"/>
  <c r="Y374" i="4"/>
  <c r="W374" i="4"/>
  <c r="X374" i="4" s="1"/>
  <c r="U374" i="4"/>
  <c r="V374" i="4" s="1"/>
  <c r="Q374" i="4"/>
  <c r="R374" i="4" s="1"/>
  <c r="S374" i="4" s="1"/>
  <c r="T374" i="4" s="1"/>
  <c r="Z373" i="4"/>
  <c r="Y373" i="4"/>
  <c r="W373" i="4"/>
  <c r="X373" i="4" s="1"/>
  <c r="U373" i="4"/>
  <c r="V373" i="4" s="1"/>
  <c r="Q373" i="4"/>
  <c r="R373" i="4" s="1"/>
  <c r="S373" i="4" s="1"/>
  <c r="T373" i="4" s="1"/>
  <c r="Z372" i="4"/>
  <c r="Y372" i="4"/>
  <c r="W372" i="4"/>
  <c r="X372" i="4" s="1"/>
  <c r="U372" i="4"/>
  <c r="V372" i="4" s="1"/>
  <c r="Q372" i="4"/>
  <c r="R372" i="4" s="1"/>
  <c r="S372" i="4" s="1"/>
  <c r="T372" i="4" s="1"/>
  <c r="Z371" i="4"/>
  <c r="Y371" i="4"/>
  <c r="W371" i="4"/>
  <c r="X371" i="4" s="1"/>
  <c r="U371" i="4"/>
  <c r="V371" i="4" s="1"/>
  <c r="Q371" i="4"/>
  <c r="R371" i="4" s="1"/>
  <c r="S371" i="4" s="1"/>
  <c r="T371" i="4" s="1"/>
  <c r="Z370" i="4"/>
  <c r="Y370" i="4"/>
  <c r="W370" i="4"/>
  <c r="X370" i="4" s="1"/>
  <c r="U370" i="4"/>
  <c r="V370" i="4" s="1"/>
  <c r="Q370" i="4"/>
  <c r="R370" i="4" s="1"/>
  <c r="S370" i="4" s="1"/>
  <c r="T370" i="4" s="1"/>
  <c r="Z369" i="4"/>
  <c r="Y369" i="4"/>
  <c r="W369" i="4"/>
  <c r="X369" i="4" s="1"/>
  <c r="U369" i="4"/>
  <c r="V369" i="4" s="1"/>
  <c r="Q369" i="4"/>
  <c r="R369" i="4" s="1"/>
  <c r="S369" i="4" s="1"/>
  <c r="T369" i="4" s="1"/>
  <c r="Z368" i="4"/>
  <c r="Y368" i="4"/>
  <c r="W368" i="4"/>
  <c r="X368" i="4" s="1"/>
  <c r="U368" i="4"/>
  <c r="V368" i="4" s="1"/>
  <c r="Q368" i="4"/>
  <c r="R368" i="4" s="1"/>
  <c r="S368" i="4" s="1"/>
  <c r="T368" i="4" s="1"/>
  <c r="Z367" i="4"/>
  <c r="Y367" i="4"/>
  <c r="W367" i="4"/>
  <c r="X367" i="4" s="1"/>
  <c r="U367" i="4"/>
  <c r="V367" i="4" s="1"/>
  <c r="Q367" i="4"/>
  <c r="R367" i="4" s="1"/>
  <c r="S367" i="4" s="1"/>
  <c r="T367" i="4" s="1"/>
  <c r="Z366" i="4"/>
  <c r="Y366" i="4"/>
  <c r="W366" i="4"/>
  <c r="X366" i="4" s="1"/>
  <c r="U366" i="4"/>
  <c r="V366" i="4" s="1"/>
  <c r="Q366" i="4"/>
  <c r="R366" i="4" s="1"/>
  <c r="S366" i="4" s="1"/>
  <c r="T366" i="4" s="1"/>
  <c r="Z365" i="4"/>
  <c r="Y365" i="4"/>
  <c r="W365" i="4"/>
  <c r="X365" i="4" s="1"/>
  <c r="U365" i="4"/>
  <c r="V365" i="4" s="1"/>
  <c r="Q365" i="4"/>
  <c r="R365" i="4" s="1"/>
  <c r="S365" i="4" s="1"/>
  <c r="T365" i="4" s="1"/>
  <c r="Z364" i="4"/>
  <c r="Y364" i="4"/>
  <c r="W364" i="4"/>
  <c r="X364" i="4" s="1"/>
  <c r="U364" i="4"/>
  <c r="V364" i="4" s="1"/>
  <c r="Q364" i="4"/>
  <c r="R364" i="4" s="1"/>
  <c r="S364" i="4" s="1"/>
  <c r="T364" i="4" s="1"/>
  <c r="Z363" i="4"/>
  <c r="Y363" i="4"/>
  <c r="W363" i="4"/>
  <c r="X363" i="4" s="1"/>
  <c r="U363" i="4"/>
  <c r="V363" i="4" s="1"/>
  <c r="Q363" i="4"/>
  <c r="R363" i="4" s="1"/>
  <c r="S363" i="4" s="1"/>
  <c r="T363" i="4" s="1"/>
  <c r="Z362" i="4"/>
  <c r="Y362" i="4"/>
  <c r="W362" i="4"/>
  <c r="X362" i="4" s="1"/>
  <c r="U362" i="4"/>
  <c r="V362" i="4" s="1"/>
  <c r="Q362" i="4"/>
  <c r="R362" i="4" s="1"/>
  <c r="S362" i="4" s="1"/>
  <c r="T362" i="4" s="1"/>
  <c r="Z361" i="4"/>
  <c r="Y361" i="4"/>
  <c r="W361" i="4"/>
  <c r="X361" i="4" s="1"/>
  <c r="U361" i="4"/>
  <c r="V361" i="4" s="1"/>
  <c r="Q361" i="4"/>
  <c r="R361" i="4" s="1"/>
  <c r="S361" i="4" s="1"/>
  <c r="T361" i="4" s="1"/>
  <c r="Z360" i="4"/>
  <c r="Y360" i="4"/>
  <c r="W360" i="4"/>
  <c r="X360" i="4" s="1"/>
  <c r="U360" i="4"/>
  <c r="V360" i="4" s="1"/>
  <c r="Q360" i="4"/>
  <c r="R360" i="4" s="1"/>
  <c r="S360" i="4" s="1"/>
  <c r="T360" i="4" s="1"/>
  <c r="Z359" i="4"/>
  <c r="Y359" i="4"/>
  <c r="W359" i="4"/>
  <c r="X359" i="4" s="1"/>
  <c r="U359" i="4"/>
  <c r="V359" i="4" s="1"/>
  <c r="Q359" i="4"/>
  <c r="R359" i="4" s="1"/>
  <c r="S359" i="4" s="1"/>
  <c r="T359" i="4" s="1"/>
  <c r="Z358" i="4"/>
  <c r="Y358" i="4"/>
  <c r="W358" i="4"/>
  <c r="X358" i="4" s="1"/>
  <c r="U358" i="4"/>
  <c r="V358" i="4" s="1"/>
  <c r="Q358" i="4"/>
  <c r="R358" i="4" s="1"/>
  <c r="S358" i="4" s="1"/>
  <c r="T358" i="4" s="1"/>
  <c r="Z357" i="4"/>
  <c r="Y357" i="4"/>
  <c r="W357" i="4"/>
  <c r="X357" i="4" s="1"/>
  <c r="U357" i="4"/>
  <c r="V357" i="4" s="1"/>
  <c r="Q357" i="4"/>
  <c r="R357" i="4" s="1"/>
  <c r="S357" i="4" s="1"/>
  <c r="T357" i="4" s="1"/>
  <c r="Z356" i="4"/>
  <c r="Y356" i="4"/>
  <c r="W356" i="4"/>
  <c r="X356" i="4" s="1"/>
  <c r="U356" i="4"/>
  <c r="V356" i="4" s="1"/>
  <c r="Q356" i="4"/>
  <c r="R356" i="4" s="1"/>
  <c r="S356" i="4" s="1"/>
  <c r="T356" i="4" s="1"/>
  <c r="Z355" i="4"/>
  <c r="Y355" i="4"/>
  <c r="W355" i="4"/>
  <c r="X355" i="4" s="1"/>
  <c r="U355" i="4"/>
  <c r="V355" i="4" s="1"/>
  <c r="Q355" i="4"/>
  <c r="R355" i="4" s="1"/>
  <c r="S355" i="4" s="1"/>
  <c r="T355" i="4" s="1"/>
  <c r="Z354" i="4"/>
  <c r="Y354" i="4"/>
  <c r="W354" i="4"/>
  <c r="X354" i="4" s="1"/>
  <c r="U354" i="4"/>
  <c r="V354" i="4" s="1"/>
  <c r="Q354" i="4"/>
  <c r="R354" i="4" s="1"/>
  <c r="S354" i="4" s="1"/>
  <c r="T354" i="4" s="1"/>
  <c r="Z353" i="4"/>
  <c r="Y353" i="4"/>
  <c r="W353" i="4"/>
  <c r="X353" i="4" s="1"/>
  <c r="U353" i="4"/>
  <c r="V353" i="4" s="1"/>
  <c r="Q353" i="4"/>
  <c r="R353" i="4" s="1"/>
  <c r="S353" i="4" s="1"/>
  <c r="T353" i="4" s="1"/>
  <c r="Z352" i="4"/>
  <c r="Y352" i="4"/>
  <c r="W352" i="4"/>
  <c r="X352" i="4" s="1"/>
  <c r="U352" i="4"/>
  <c r="V352" i="4" s="1"/>
  <c r="Q352" i="4"/>
  <c r="R352" i="4" s="1"/>
  <c r="S352" i="4" s="1"/>
  <c r="T352" i="4" s="1"/>
  <c r="Z351" i="4"/>
  <c r="Y351" i="4"/>
  <c r="W351" i="4"/>
  <c r="X351" i="4" s="1"/>
  <c r="U351" i="4"/>
  <c r="V351" i="4" s="1"/>
  <c r="Q351" i="4"/>
  <c r="R351" i="4" s="1"/>
  <c r="S351" i="4" s="1"/>
  <c r="T351" i="4" s="1"/>
  <c r="Z350" i="4"/>
  <c r="Y350" i="4"/>
  <c r="W350" i="4"/>
  <c r="X350" i="4" s="1"/>
  <c r="U350" i="4"/>
  <c r="V350" i="4" s="1"/>
  <c r="Q350" i="4"/>
  <c r="R350" i="4" s="1"/>
  <c r="S350" i="4" s="1"/>
  <c r="T350" i="4" s="1"/>
  <c r="Z349" i="4"/>
  <c r="Y349" i="4"/>
  <c r="W349" i="4"/>
  <c r="X349" i="4" s="1"/>
  <c r="U349" i="4"/>
  <c r="V349" i="4" s="1"/>
  <c r="Q349" i="4"/>
  <c r="R349" i="4" s="1"/>
  <c r="S349" i="4" s="1"/>
  <c r="T349" i="4" s="1"/>
  <c r="Z348" i="4"/>
  <c r="Y348" i="4"/>
  <c r="W348" i="4"/>
  <c r="X348" i="4" s="1"/>
  <c r="U348" i="4"/>
  <c r="V348" i="4" s="1"/>
  <c r="Q348" i="4"/>
  <c r="R348" i="4" s="1"/>
  <c r="S348" i="4" s="1"/>
  <c r="T348" i="4" s="1"/>
  <c r="Z347" i="4"/>
  <c r="Y347" i="4"/>
  <c r="W347" i="4"/>
  <c r="X347" i="4" s="1"/>
  <c r="U347" i="4"/>
  <c r="V347" i="4" s="1"/>
  <c r="Q347" i="4"/>
  <c r="R347" i="4" s="1"/>
  <c r="S347" i="4" s="1"/>
  <c r="T347" i="4" s="1"/>
  <c r="Z346" i="4"/>
  <c r="Y346" i="4"/>
  <c r="W346" i="4"/>
  <c r="X346" i="4" s="1"/>
  <c r="U346" i="4"/>
  <c r="V346" i="4" s="1"/>
  <c r="Q346" i="4"/>
  <c r="R346" i="4" s="1"/>
  <c r="S346" i="4" s="1"/>
  <c r="T346" i="4" s="1"/>
  <c r="Z345" i="4"/>
  <c r="Y345" i="4"/>
  <c r="W345" i="4"/>
  <c r="X345" i="4" s="1"/>
  <c r="U345" i="4"/>
  <c r="V345" i="4" s="1"/>
  <c r="Q345" i="4"/>
  <c r="R345" i="4" s="1"/>
  <c r="S345" i="4" s="1"/>
  <c r="T345" i="4" s="1"/>
  <c r="Z344" i="4"/>
  <c r="Y344" i="4"/>
  <c r="W344" i="4"/>
  <c r="X344" i="4" s="1"/>
  <c r="U344" i="4"/>
  <c r="V344" i="4" s="1"/>
  <c r="Q344" i="4"/>
  <c r="R344" i="4" s="1"/>
  <c r="S344" i="4" s="1"/>
  <c r="T344" i="4" s="1"/>
  <c r="Z343" i="4"/>
  <c r="Y343" i="4"/>
  <c r="W343" i="4"/>
  <c r="X343" i="4" s="1"/>
  <c r="U343" i="4"/>
  <c r="V343" i="4" s="1"/>
  <c r="Q343" i="4"/>
  <c r="R343" i="4" s="1"/>
  <c r="S343" i="4" s="1"/>
  <c r="T343" i="4" s="1"/>
  <c r="Z342" i="4"/>
  <c r="Y342" i="4"/>
  <c r="W342" i="4"/>
  <c r="X342" i="4" s="1"/>
  <c r="U342" i="4"/>
  <c r="V342" i="4" s="1"/>
  <c r="Q342" i="4"/>
  <c r="R342" i="4" s="1"/>
  <c r="S342" i="4" s="1"/>
  <c r="T342" i="4" s="1"/>
  <c r="Z341" i="4"/>
  <c r="Y341" i="4"/>
  <c r="W341" i="4"/>
  <c r="X341" i="4" s="1"/>
  <c r="U341" i="4"/>
  <c r="V341" i="4" s="1"/>
  <c r="Q341" i="4"/>
  <c r="R341" i="4" s="1"/>
  <c r="S341" i="4" s="1"/>
  <c r="T341" i="4" s="1"/>
  <c r="Z340" i="4"/>
  <c r="Y340" i="4"/>
  <c r="W340" i="4"/>
  <c r="X340" i="4" s="1"/>
  <c r="U340" i="4"/>
  <c r="V340" i="4" s="1"/>
  <c r="Q340" i="4"/>
  <c r="R340" i="4" s="1"/>
  <c r="S340" i="4" s="1"/>
  <c r="T340" i="4" s="1"/>
  <c r="Z339" i="4"/>
  <c r="Y339" i="4"/>
  <c r="W339" i="4"/>
  <c r="X339" i="4" s="1"/>
  <c r="U339" i="4"/>
  <c r="V339" i="4" s="1"/>
  <c r="Q339" i="4"/>
  <c r="R339" i="4" s="1"/>
  <c r="S339" i="4" s="1"/>
  <c r="T339" i="4" s="1"/>
  <c r="Z338" i="4"/>
  <c r="Y338" i="4"/>
  <c r="W338" i="4"/>
  <c r="X338" i="4" s="1"/>
  <c r="U338" i="4"/>
  <c r="V338" i="4" s="1"/>
  <c r="Q338" i="4"/>
  <c r="R338" i="4" s="1"/>
  <c r="S338" i="4" s="1"/>
  <c r="T338" i="4" s="1"/>
  <c r="Z337" i="4"/>
  <c r="Y337" i="4"/>
  <c r="W337" i="4"/>
  <c r="X337" i="4" s="1"/>
  <c r="U337" i="4"/>
  <c r="V337" i="4" s="1"/>
  <c r="Q337" i="4"/>
  <c r="R337" i="4" s="1"/>
  <c r="S337" i="4" s="1"/>
  <c r="T337" i="4" s="1"/>
  <c r="Z336" i="4"/>
  <c r="Y336" i="4"/>
  <c r="W336" i="4"/>
  <c r="X336" i="4" s="1"/>
  <c r="U336" i="4"/>
  <c r="V336" i="4" s="1"/>
  <c r="Q336" i="4"/>
  <c r="R336" i="4" s="1"/>
  <c r="S336" i="4" s="1"/>
  <c r="T336" i="4" s="1"/>
  <c r="Z335" i="4"/>
  <c r="Y335" i="4"/>
  <c r="W335" i="4"/>
  <c r="X335" i="4" s="1"/>
  <c r="U335" i="4"/>
  <c r="V335" i="4" s="1"/>
  <c r="Q335" i="4"/>
  <c r="R335" i="4" s="1"/>
  <c r="S335" i="4" s="1"/>
  <c r="T335" i="4" s="1"/>
  <c r="Z334" i="4"/>
  <c r="Y334" i="4"/>
  <c r="W334" i="4"/>
  <c r="X334" i="4" s="1"/>
  <c r="U334" i="4"/>
  <c r="V334" i="4" s="1"/>
  <c r="Q334" i="4"/>
  <c r="R334" i="4" s="1"/>
  <c r="S334" i="4" s="1"/>
  <c r="T334" i="4" s="1"/>
  <c r="Z333" i="4"/>
  <c r="Y333" i="4"/>
  <c r="W333" i="4"/>
  <c r="X333" i="4" s="1"/>
  <c r="U333" i="4"/>
  <c r="V333" i="4" s="1"/>
  <c r="Q333" i="4"/>
  <c r="R333" i="4" s="1"/>
  <c r="S333" i="4" s="1"/>
  <c r="T333" i="4" s="1"/>
  <c r="Z332" i="4"/>
  <c r="Y332" i="4"/>
  <c r="W332" i="4"/>
  <c r="X332" i="4" s="1"/>
  <c r="U332" i="4"/>
  <c r="V332" i="4" s="1"/>
  <c r="Q332" i="4"/>
  <c r="R332" i="4" s="1"/>
  <c r="S332" i="4" s="1"/>
  <c r="T332" i="4" s="1"/>
  <c r="Z331" i="4"/>
  <c r="Y331" i="4"/>
  <c r="W331" i="4"/>
  <c r="X331" i="4" s="1"/>
  <c r="U331" i="4"/>
  <c r="V331" i="4" s="1"/>
  <c r="Q331" i="4"/>
  <c r="R331" i="4" s="1"/>
  <c r="S331" i="4" s="1"/>
  <c r="T331" i="4" s="1"/>
  <c r="Z330" i="4"/>
  <c r="Y330" i="4"/>
  <c r="W330" i="4"/>
  <c r="X330" i="4" s="1"/>
  <c r="U330" i="4"/>
  <c r="V330" i="4" s="1"/>
  <c r="Q330" i="4"/>
  <c r="R330" i="4" s="1"/>
  <c r="S330" i="4" s="1"/>
  <c r="T330" i="4" s="1"/>
  <c r="Z329" i="4"/>
  <c r="Y329" i="4"/>
  <c r="W329" i="4"/>
  <c r="X329" i="4" s="1"/>
  <c r="U329" i="4"/>
  <c r="V329" i="4" s="1"/>
  <c r="Q329" i="4"/>
  <c r="R329" i="4" s="1"/>
  <c r="S329" i="4" s="1"/>
  <c r="T329" i="4" s="1"/>
  <c r="Z328" i="4"/>
  <c r="Y328" i="4"/>
  <c r="W328" i="4"/>
  <c r="X328" i="4" s="1"/>
  <c r="U328" i="4"/>
  <c r="V328" i="4" s="1"/>
  <c r="Q328" i="4"/>
  <c r="R328" i="4" s="1"/>
  <c r="S328" i="4" s="1"/>
  <c r="T328" i="4" s="1"/>
  <c r="Z327" i="4"/>
  <c r="Y327" i="4"/>
  <c r="W327" i="4"/>
  <c r="X327" i="4" s="1"/>
  <c r="U327" i="4"/>
  <c r="V327" i="4" s="1"/>
  <c r="Q327" i="4"/>
  <c r="R327" i="4" s="1"/>
  <c r="S327" i="4" s="1"/>
  <c r="T327" i="4" s="1"/>
  <c r="Z326" i="4"/>
  <c r="Y326" i="4"/>
  <c r="W326" i="4"/>
  <c r="X326" i="4" s="1"/>
  <c r="U326" i="4"/>
  <c r="V326" i="4" s="1"/>
  <c r="Q326" i="4"/>
  <c r="R326" i="4" s="1"/>
  <c r="S326" i="4" s="1"/>
  <c r="T326" i="4" s="1"/>
  <c r="Z325" i="4"/>
  <c r="Y325" i="4"/>
  <c r="W325" i="4"/>
  <c r="X325" i="4" s="1"/>
  <c r="U325" i="4"/>
  <c r="V325" i="4" s="1"/>
  <c r="Q325" i="4"/>
  <c r="R325" i="4" s="1"/>
  <c r="S325" i="4" s="1"/>
  <c r="T325" i="4" s="1"/>
  <c r="Z324" i="4"/>
  <c r="Y324" i="4"/>
  <c r="W324" i="4"/>
  <c r="X324" i="4" s="1"/>
  <c r="U324" i="4"/>
  <c r="V324" i="4" s="1"/>
  <c r="Q324" i="4"/>
  <c r="R324" i="4" s="1"/>
  <c r="S324" i="4" s="1"/>
  <c r="T324" i="4" s="1"/>
  <c r="Z323" i="4"/>
  <c r="Y323" i="4"/>
  <c r="W323" i="4"/>
  <c r="X323" i="4" s="1"/>
  <c r="U323" i="4"/>
  <c r="V323" i="4" s="1"/>
  <c r="Q323" i="4"/>
  <c r="R323" i="4" s="1"/>
  <c r="S323" i="4" s="1"/>
  <c r="T323" i="4" s="1"/>
  <c r="Z322" i="4"/>
  <c r="Y322" i="4"/>
  <c r="W322" i="4"/>
  <c r="X322" i="4" s="1"/>
  <c r="U322" i="4"/>
  <c r="V322" i="4" s="1"/>
  <c r="Q322" i="4"/>
  <c r="R322" i="4" s="1"/>
  <c r="S322" i="4" s="1"/>
  <c r="T322" i="4" s="1"/>
  <c r="Z321" i="4"/>
  <c r="Y321" i="4"/>
  <c r="W321" i="4"/>
  <c r="X321" i="4" s="1"/>
  <c r="U321" i="4"/>
  <c r="V321" i="4" s="1"/>
  <c r="Q321" i="4"/>
  <c r="R321" i="4" s="1"/>
  <c r="S321" i="4" s="1"/>
  <c r="T321" i="4" s="1"/>
  <c r="Z320" i="4"/>
  <c r="Y320" i="4"/>
  <c r="W320" i="4"/>
  <c r="X320" i="4" s="1"/>
  <c r="U320" i="4"/>
  <c r="V320" i="4" s="1"/>
  <c r="Q320" i="4"/>
  <c r="R320" i="4" s="1"/>
  <c r="S320" i="4" s="1"/>
  <c r="T320" i="4" s="1"/>
  <c r="Z319" i="4"/>
  <c r="Y319" i="4"/>
  <c r="W319" i="4"/>
  <c r="X319" i="4" s="1"/>
  <c r="U319" i="4"/>
  <c r="V319" i="4" s="1"/>
  <c r="Q319" i="4"/>
  <c r="R319" i="4" s="1"/>
  <c r="S319" i="4" s="1"/>
  <c r="T319" i="4" s="1"/>
  <c r="Z318" i="4"/>
  <c r="Y318" i="4"/>
  <c r="W318" i="4"/>
  <c r="X318" i="4" s="1"/>
  <c r="U318" i="4"/>
  <c r="V318" i="4" s="1"/>
  <c r="Q318" i="4"/>
  <c r="R318" i="4" s="1"/>
  <c r="S318" i="4" s="1"/>
  <c r="T318" i="4" s="1"/>
  <c r="Z317" i="4"/>
  <c r="Y317" i="4"/>
  <c r="W317" i="4"/>
  <c r="X317" i="4" s="1"/>
  <c r="U317" i="4"/>
  <c r="V317" i="4" s="1"/>
  <c r="Q317" i="4"/>
  <c r="R317" i="4" s="1"/>
  <c r="S317" i="4" s="1"/>
  <c r="T317" i="4" s="1"/>
  <c r="Z316" i="4"/>
  <c r="Y316" i="4"/>
  <c r="W316" i="4"/>
  <c r="X316" i="4" s="1"/>
  <c r="U316" i="4"/>
  <c r="V316" i="4" s="1"/>
  <c r="Q316" i="4"/>
  <c r="R316" i="4" s="1"/>
  <c r="S316" i="4" s="1"/>
  <c r="T316" i="4" s="1"/>
  <c r="Z315" i="4"/>
  <c r="Y315" i="4"/>
  <c r="W315" i="4"/>
  <c r="X315" i="4" s="1"/>
  <c r="U315" i="4"/>
  <c r="V315" i="4" s="1"/>
  <c r="Q315" i="4"/>
  <c r="R315" i="4" s="1"/>
  <c r="S315" i="4" s="1"/>
  <c r="T315" i="4" s="1"/>
  <c r="Z314" i="4"/>
  <c r="Y314" i="4"/>
  <c r="W314" i="4"/>
  <c r="X314" i="4" s="1"/>
  <c r="U314" i="4"/>
  <c r="V314" i="4" s="1"/>
  <c r="Q314" i="4"/>
  <c r="R314" i="4" s="1"/>
  <c r="S314" i="4" s="1"/>
  <c r="T314" i="4" s="1"/>
  <c r="Z313" i="4"/>
  <c r="Y313" i="4"/>
  <c r="W313" i="4"/>
  <c r="X313" i="4" s="1"/>
  <c r="U313" i="4"/>
  <c r="V313" i="4" s="1"/>
  <c r="Q313" i="4"/>
  <c r="R313" i="4" s="1"/>
  <c r="S313" i="4" s="1"/>
  <c r="T313" i="4" s="1"/>
  <c r="Z312" i="4"/>
  <c r="Y312" i="4"/>
  <c r="W312" i="4"/>
  <c r="X312" i="4" s="1"/>
  <c r="U312" i="4"/>
  <c r="V312" i="4" s="1"/>
  <c r="Q312" i="4"/>
  <c r="R312" i="4" s="1"/>
  <c r="S312" i="4" s="1"/>
  <c r="T312" i="4" s="1"/>
  <c r="Z311" i="4"/>
  <c r="Y311" i="4"/>
  <c r="W311" i="4"/>
  <c r="X311" i="4" s="1"/>
  <c r="U311" i="4"/>
  <c r="V311" i="4" s="1"/>
  <c r="Q311" i="4"/>
  <c r="R311" i="4" s="1"/>
  <c r="S311" i="4" s="1"/>
  <c r="T311" i="4" s="1"/>
  <c r="Z310" i="4"/>
  <c r="Y310" i="4"/>
  <c r="W310" i="4"/>
  <c r="X310" i="4" s="1"/>
  <c r="U310" i="4"/>
  <c r="V310" i="4" s="1"/>
  <c r="Q310" i="4"/>
  <c r="R310" i="4" s="1"/>
  <c r="S310" i="4" s="1"/>
  <c r="T310" i="4" s="1"/>
  <c r="Z309" i="4"/>
  <c r="Y309" i="4"/>
  <c r="W309" i="4"/>
  <c r="X309" i="4" s="1"/>
  <c r="U309" i="4"/>
  <c r="V309" i="4" s="1"/>
  <c r="Q309" i="4"/>
  <c r="R309" i="4" s="1"/>
  <c r="S309" i="4" s="1"/>
  <c r="T309" i="4" s="1"/>
  <c r="Z308" i="4"/>
  <c r="Y308" i="4"/>
  <c r="W308" i="4"/>
  <c r="X308" i="4" s="1"/>
  <c r="U308" i="4"/>
  <c r="V308" i="4" s="1"/>
  <c r="Q308" i="4"/>
  <c r="R308" i="4" s="1"/>
  <c r="S308" i="4" s="1"/>
  <c r="T308" i="4" s="1"/>
  <c r="Z307" i="4"/>
  <c r="Y307" i="4"/>
  <c r="W307" i="4"/>
  <c r="X307" i="4" s="1"/>
  <c r="U307" i="4"/>
  <c r="V307" i="4" s="1"/>
  <c r="Q307" i="4"/>
  <c r="R307" i="4" s="1"/>
  <c r="S307" i="4" s="1"/>
  <c r="T307" i="4" s="1"/>
  <c r="Z306" i="4"/>
  <c r="Y306" i="4"/>
  <c r="W306" i="4"/>
  <c r="X306" i="4" s="1"/>
  <c r="U306" i="4"/>
  <c r="V306" i="4" s="1"/>
  <c r="Q306" i="4"/>
  <c r="R306" i="4" s="1"/>
  <c r="S306" i="4" s="1"/>
  <c r="T306" i="4" s="1"/>
  <c r="Z305" i="4"/>
  <c r="Y305" i="4"/>
  <c r="W305" i="4"/>
  <c r="X305" i="4" s="1"/>
  <c r="U305" i="4"/>
  <c r="V305" i="4" s="1"/>
  <c r="Q305" i="4"/>
  <c r="R305" i="4" s="1"/>
  <c r="S305" i="4" s="1"/>
  <c r="T305" i="4" s="1"/>
  <c r="Z304" i="4"/>
  <c r="Y304" i="4"/>
  <c r="W304" i="4"/>
  <c r="X304" i="4" s="1"/>
  <c r="U304" i="4"/>
  <c r="V304" i="4" s="1"/>
  <c r="Q304" i="4"/>
  <c r="R304" i="4" s="1"/>
  <c r="S304" i="4" s="1"/>
  <c r="T304" i="4" s="1"/>
  <c r="Z303" i="4"/>
  <c r="Y303" i="4"/>
  <c r="W303" i="4"/>
  <c r="X303" i="4" s="1"/>
  <c r="U303" i="4"/>
  <c r="V303" i="4" s="1"/>
  <c r="Q303" i="4"/>
  <c r="R303" i="4" s="1"/>
  <c r="S303" i="4" s="1"/>
  <c r="T303" i="4" s="1"/>
  <c r="Z302" i="4"/>
  <c r="Y302" i="4"/>
  <c r="W302" i="4"/>
  <c r="X302" i="4" s="1"/>
  <c r="U302" i="4"/>
  <c r="V302" i="4" s="1"/>
  <c r="Q302" i="4"/>
  <c r="R302" i="4" s="1"/>
  <c r="S302" i="4" s="1"/>
  <c r="T302" i="4" s="1"/>
  <c r="Z301" i="4"/>
  <c r="Y301" i="4"/>
  <c r="W301" i="4"/>
  <c r="X301" i="4" s="1"/>
  <c r="U301" i="4"/>
  <c r="V301" i="4" s="1"/>
  <c r="Q301" i="4"/>
  <c r="R301" i="4" s="1"/>
  <c r="S301" i="4" s="1"/>
  <c r="T301" i="4" s="1"/>
  <c r="Z300" i="4"/>
  <c r="Y300" i="4"/>
  <c r="W300" i="4"/>
  <c r="X300" i="4" s="1"/>
  <c r="U300" i="4"/>
  <c r="V300" i="4" s="1"/>
  <c r="Q300" i="4"/>
  <c r="R300" i="4" s="1"/>
  <c r="S300" i="4" s="1"/>
  <c r="T300" i="4" s="1"/>
  <c r="Z299" i="4"/>
  <c r="Y299" i="4"/>
  <c r="W299" i="4"/>
  <c r="X299" i="4" s="1"/>
  <c r="U299" i="4"/>
  <c r="V299" i="4" s="1"/>
  <c r="Q299" i="4"/>
  <c r="R299" i="4" s="1"/>
  <c r="S299" i="4" s="1"/>
  <c r="T299" i="4" s="1"/>
  <c r="Z298" i="4"/>
  <c r="Y298" i="4"/>
  <c r="W298" i="4"/>
  <c r="X298" i="4" s="1"/>
  <c r="U298" i="4"/>
  <c r="V298" i="4" s="1"/>
  <c r="Q298" i="4"/>
  <c r="R298" i="4" s="1"/>
  <c r="S298" i="4" s="1"/>
  <c r="T298" i="4" s="1"/>
  <c r="Z297" i="4"/>
  <c r="Y297" i="4"/>
  <c r="W297" i="4"/>
  <c r="X297" i="4" s="1"/>
  <c r="U297" i="4"/>
  <c r="V297" i="4" s="1"/>
  <c r="Q297" i="4"/>
  <c r="R297" i="4" s="1"/>
  <c r="S297" i="4" s="1"/>
  <c r="T297" i="4" s="1"/>
  <c r="Z296" i="4"/>
  <c r="Y296" i="4"/>
  <c r="W296" i="4"/>
  <c r="X296" i="4" s="1"/>
  <c r="U296" i="4"/>
  <c r="V296" i="4" s="1"/>
  <c r="Q296" i="4"/>
  <c r="R296" i="4" s="1"/>
  <c r="S296" i="4" s="1"/>
  <c r="T296" i="4" s="1"/>
  <c r="Z295" i="4"/>
  <c r="Y295" i="4"/>
  <c r="W295" i="4"/>
  <c r="X295" i="4" s="1"/>
  <c r="U295" i="4"/>
  <c r="V295" i="4" s="1"/>
  <c r="Q295" i="4"/>
  <c r="R295" i="4" s="1"/>
  <c r="S295" i="4" s="1"/>
  <c r="T295" i="4" s="1"/>
  <c r="Z294" i="4"/>
  <c r="Y294" i="4"/>
  <c r="W294" i="4"/>
  <c r="X294" i="4" s="1"/>
  <c r="U294" i="4"/>
  <c r="V294" i="4" s="1"/>
  <c r="Q294" i="4"/>
  <c r="R294" i="4" s="1"/>
  <c r="S294" i="4" s="1"/>
  <c r="T294" i="4" s="1"/>
  <c r="Z293" i="4"/>
  <c r="Y293" i="4"/>
  <c r="W293" i="4"/>
  <c r="X293" i="4" s="1"/>
  <c r="U293" i="4"/>
  <c r="V293" i="4" s="1"/>
  <c r="Q293" i="4"/>
  <c r="R293" i="4" s="1"/>
  <c r="S293" i="4" s="1"/>
  <c r="T293" i="4" s="1"/>
  <c r="Z292" i="4"/>
  <c r="Y292" i="4"/>
  <c r="W292" i="4"/>
  <c r="X292" i="4" s="1"/>
  <c r="U292" i="4"/>
  <c r="V292" i="4" s="1"/>
  <c r="Q292" i="4"/>
  <c r="R292" i="4" s="1"/>
  <c r="S292" i="4" s="1"/>
  <c r="T292" i="4" s="1"/>
  <c r="Z291" i="4"/>
  <c r="Y291" i="4"/>
  <c r="W291" i="4"/>
  <c r="X291" i="4" s="1"/>
  <c r="U291" i="4"/>
  <c r="V291" i="4" s="1"/>
  <c r="Q291" i="4"/>
  <c r="R291" i="4" s="1"/>
  <c r="S291" i="4" s="1"/>
  <c r="T291" i="4" s="1"/>
  <c r="Z290" i="4"/>
  <c r="Y290" i="4"/>
  <c r="W290" i="4"/>
  <c r="X290" i="4" s="1"/>
  <c r="U290" i="4"/>
  <c r="V290" i="4" s="1"/>
  <c r="Q290" i="4"/>
  <c r="R290" i="4" s="1"/>
  <c r="S290" i="4" s="1"/>
  <c r="T290" i="4" s="1"/>
  <c r="Z289" i="4"/>
  <c r="Y289" i="4"/>
  <c r="W289" i="4"/>
  <c r="X289" i="4" s="1"/>
  <c r="U289" i="4"/>
  <c r="V289" i="4" s="1"/>
  <c r="Q289" i="4"/>
  <c r="R289" i="4" s="1"/>
  <c r="S289" i="4" s="1"/>
  <c r="T289" i="4" s="1"/>
  <c r="Z288" i="4"/>
  <c r="Y288" i="4"/>
  <c r="W288" i="4"/>
  <c r="X288" i="4" s="1"/>
  <c r="U288" i="4"/>
  <c r="V288" i="4" s="1"/>
  <c r="Q288" i="4"/>
  <c r="R288" i="4" s="1"/>
  <c r="S288" i="4" s="1"/>
  <c r="T288" i="4" s="1"/>
  <c r="Z287" i="4"/>
  <c r="Y287" i="4"/>
  <c r="W287" i="4"/>
  <c r="X287" i="4" s="1"/>
  <c r="U287" i="4"/>
  <c r="V287" i="4" s="1"/>
  <c r="Q287" i="4"/>
  <c r="R287" i="4" s="1"/>
  <c r="S287" i="4" s="1"/>
  <c r="T287" i="4" s="1"/>
  <c r="Z286" i="4"/>
  <c r="Y286" i="4"/>
  <c r="W286" i="4"/>
  <c r="X286" i="4" s="1"/>
  <c r="U286" i="4"/>
  <c r="V286" i="4" s="1"/>
  <c r="Q286" i="4"/>
  <c r="R286" i="4" s="1"/>
  <c r="S286" i="4" s="1"/>
  <c r="T286" i="4" s="1"/>
  <c r="Z285" i="4"/>
  <c r="Y285" i="4"/>
  <c r="W285" i="4"/>
  <c r="X285" i="4" s="1"/>
  <c r="U285" i="4"/>
  <c r="V285" i="4" s="1"/>
  <c r="Q285" i="4"/>
  <c r="R285" i="4" s="1"/>
  <c r="S285" i="4" s="1"/>
  <c r="T285" i="4" s="1"/>
  <c r="Z284" i="4"/>
  <c r="Y284" i="4"/>
  <c r="W284" i="4"/>
  <c r="X284" i="4" s="1"/>
  <c r="U284" i="4"/>
  <c r="V284" i="4" s="1"/>
  <c r="Q284" i="4"/>
  <c r="R284" i="4" s="1"/>
  <c r="S284" i="4" s="1"/>
  <c r="T284" i="4" s="1"/>
  <c r="Z283" i="4"/>
  <c r="Y283" i="4"/>
  <c r="W283" i="4"/>
  <c r="X283" i="4" s="1"/>
  <c r="U283" i="4"/>
  <c r="V283" i="4" s="1"/>
  <c r="Q283" i="4"/>
  <c r="R283" i="4" s="1"/>
  <c r="S283" i="4" s="1"/>
  <c r="T283" i="4" s="1"/>
  <c r="Z282" i="4"/>
  <c r="Y282" i="4"/>
  <c r="W282" i="4"/>
  <c r="X282" i="4" s="1"/>
  <c r="U282" i="4"/>
  <c r="V282" i="4" s="1"/>
  <c r="Q282" i="4"/>
  <c r="R282" i="4" s="1"/>
  <c r="S282" i="4" s="1"/>
  <c r="T282" i="4" s="1"/>
  <c r="Z281" i="4"/>
  <c r="Y281" i="4"/>
  <c r="W281" i="4"/>
  <c r="X281" i="4" s="1"/>
  <c r="U281" i="4"/>
  <c r="V281" i="4" s="1"/>
  <c r="Q281" i="4"/>
  <c r="R281" i="4" s="1"/>
  <c r="S281" i="4" s="1"/>
  <c r="T281" i="4" s="1"/>
  <c r="Z280" i="4"/>
  <c r="Y280" i="4"/>
  <c r="W280" i="4"/>
  <c r="X280" i="4" s="1"/>
  <c r="U280" i="4"/>
  <c r="V280" i="4" s="1"/>
  <c r="Q280" i="4"/>
  <c r="R280" i="4" s="1"/>
  <c r="S280" i="4" s="1"/>
  <c r="T280" i="4" s="1"/>
  <c r="Z279" i="4"/>
  <c r="Y279" i="4"/>
  <c r="W279" i="4"/>
  <c r="X279" i="4" s="1"/>
  <c r="U279" i="4"/>
  <c r="V279" i="4" s="1"/>
  <c r="Q279" i="4"/>
  <c r="R279" i="4" s="1"/>
  <c r="S279" i="4" s="1"/>
  <c r="T279" i="4" s="1"/>
  <c r="Z278" i="4"/>
  <c r="Y278" i="4"/>
  <c r="W278" i="4"/>
  <c r="X278" i="4" s="1"/>
  <c r="U278" i="4"/>
  <c r="V278" i="4" s="1"/>
  <c r="Q278" i="4"/>
  <c r="R278" i="4" s="1"/>
  <c r="S278" i="4" s="1"/>
  <c r="T278" i="4" s="1"/>
  <c r="Z277" i="4"/>
  <c r="Y277" i="4"/>
  <c r="W277" i="4"/>
  <c r="X277" i="4" s="1"/>
  <c r="U277" i="4"/>
  <c r="V277" i="4" s="1"/>
  <c r="Q277" i="4"/>
  <c r="R277" i="4" s="1"/>
  <c r="S277" i="4" s="1"/>
  <c r="T277" i="4" s="1"/>
  <c r="Z276" i="4"/>
  <c r="Y276" i="4"/>
  <c r="W276" i="4"/>
  <c r="X276" i="4" s="1"/>
  <c r="U276" i="4"/>
  <c r="V276" i="4" s="1"/>
  <c r="Q276" i="4"/>
  <c r="R276" i="4" s="1"/>
  <c r="S276" i="4" s="1"/>
  <c r="T276" i="4" s="1"/>
  <c r="Z275" i="4"/>
  <c r="Y275" i="4"/>
  <c r="W275" i="4"/>
  <c r="X275" i="4" s="1"/>
  <c r="U275" i="4"/>
  <c r="V275" i="4" s="1"/>
  <c r="Q275" i="4"/>
  <c r="R275" i="4" s="1"/>
  <c r="S275" i="4" s="1"/>
  <c r="T275" i="4" s="1"/>
  <c r="Z274" i="4"/>
  <c r="Y274" i="4"/>
  <c r="W274" i="4"/>
  <c r="X274" i="4" s="1"/>
  <c r="U274" i="4"/>
  <c r="V274" i="4" s="1"/>
  <c r="Q274" i="4"/>
  <c r="R274" i="4" s="1"/>
  <c r="S274" i="4" s="1"/>
  <c r="T274" i="4" s="1"/>
  <c r="Z273" i="4"/>
  <c r="Y273" i="4"/>
  <c r="W273" i="4"/>
  <c r="X273" i="4" s="1"/>
  <c r="U273" i="4"/>
  <c r="V273" i="4" s="1"/>
  <c r="Q273" i="4"/>
  <c r="R273" i="4" s="1"/>
  <c r="S273" i="4" s="1"/>
  <c r="T273" i="4" s="1"/>
  <c r="Z272" i="4"/>
  <c r="Y272" i="4"/>
  <c r="W272" i="4"/>
  <c r="X272" i="4" s="1"/>
  <c r="U272" i="4"/>
  <c r="V272" i="4" s="1"/>
  <c r="Q272" i="4"/>
  <c r="R272" i="4" s="1"/>
  <c r="S272" i="4" s="1"/>
  <c r="T272" i="4" s="1"/>
  <c r="Z271" i="4"/>
  <c r="Y271" i="4"/>
  <c r="W271" i="4"/>
  <c r="X271" i="4" s="1"/>
  <c r="U271" i="4"/>
  <c r="V271" i="4" s="1"/>
  <c r="Q271" i="4"/>
  <c r="R271" i="4" s="1"/>
  <c r="S271" i="4" s="1"/>
  <c r="T271" i="4" s="1"/>
  <c r="Z270" i="4"/>
  <c r="Y270" i="4"/>
  <c r="W270" i="4"/>
  <c r="X270" i="4" s="1"/>
  <c r="U270" i="4"/>
  <c r="V270" i="4" s="1"/>
  <c r="Q270" i="4"/>
  <c r="R270" i="4" s="1"/>
  <c r="S270" i="4" s="1"/>
  <c r="T270" i="4" s="1"/>
  <c r="Z269" i="4"/>
  <c r="Y269" i="4"/>
  <c r="W269" i="4"/>
  <c r="X269" i="4" s="1"/>
  <c r="U269" i="4"/>
  <c r="V269" i="4" s="1"/>
  <c r="Q269" i="4"/>
  <c r="R269" i="4" s="1"/>
  <c r="S269" i="4" s="1"/>
  <c r="T269" i="4" s="1"/>
  <c r="Z268" i="4"/>
  <c r="Y268" i="4"/>
  <c r="W268" i="4"/>
  <c r="X268" i="4" s="1"/>
  <c r="U268" i="4"/>
  <c r="V268" i="4" s="1"/>
  <c r="Q268" i="4"/>
  <c r="R268" i="4" s="1"/>
  <c r="S268" i="4" s="1"/>
  <c r="T268" i="4" s="1"/>
  <c r="Z267" i="4"/>
  <c r="Y267" i="4"/>
  <c r="W267" i="4"/>
  <c r="X267" i="4" s="1"/>
  <c r="U267" i="4"/>
  <c r="V267" i="4" s="1"/>
  <c r="Q267" i="4"/>
  <c r="R267" i="4" s="1"/>
  <c r="S267" i="4" s="1"/>
  <c r="T267" i="4" s="1"/>
  <c r="Z266" i="4"/>
  <c r="Y266" i="4"/>
  <c r="W266" i="4"/>
  <c r="X266" i="4" s="1"/>
  <c r="U266" i="4"/>
  <c r="V266" i="4" s="1"/>
  <c r="Q266" i="4"/>
  <c r="R266" i="4" s="1"/>
  <c r="S266" i="4" s="1"/>
  <c r="T266" i="4" s="1"/>
  <c r="Z265" i="4"/>
  <c r="Y265" i="4"/>
  <c r="W265" i="4"/>
  <c r="X265" i="4" s="1"/>
  <c r="U265" i="4"/>
  <c r="V265" i="4" s="1"/>
  <c r="Q265" i="4"/>
  <c r="R265" i="4" s="1"/>
  <c r="S265" i="4" s="1"/>
  <c r="T265" i="4" s="1"/>
  <c r="Z264" i="4"/>
  <c r="Y264" i="4"/>
  <c r="W264" i="4"/>
  <c r="X264" i="4" s="1"/>
  <c r="U264" i="4"/>
  <c r="V264" i="4" s="1"/>
  <c r="Q264" i="4"/>
  <c r="R264" i="4" s="1"/>
  <c r="S264" i="4" s="1"/>
  <c r="T264" i="4" s="1"/>
  <c r="Z263" i="4"/>
  <c r="Y263" i="4"/>
  <c r="W263" i="4"/>
  <c r="X263" i="4" s="1"/>
  <c r="U263" i="4"/>
  <c r="V263" i="4" s="1"/>
  <c r="Q263" i="4"/>
  <c r="R263" i="4" s="1"/>
  <c r="S263" i="4" s="1"/>
  <c r="T263" i="4" s="1"/>
  <c r="Z262" i="4"/>
  <c r="Y262" i="4"/>
  <c r="W262" i="4"/>
  <c r="X262" i="4" s="1"/>
  <c r="U262" i="4"/>
  <c r="V262" i="4" s="1"/>
  <c r="Q262" i="4"/>
  <c r="R262" i="4" s="1"/>
  <c r="S262" i="4" s="1"/>
  <c r="T262" i="4" s="1"/>
  <c r="Z261" i="4"/>
  <c r="Y261" i="4"/>
  <c r="W261" i="4"/>
  <c r="X261" i="4" s="1"/>
  <c r="U261" i="4"/>
  <c r="V261" i="4" s="1"/>
  <c r="Q261" i="4"/>
  <c r="R261" i="4" s="1"/>
  <c r="S261" i="4" s="1"/>
  <c r="T261" i="4" s="1"/>
  <c r="Z260" i="4"/>
  <c r="Y260" i="4"/>
  <c r="W260" i="4"/>
  <c r="X260" i="4" s="1"/>
  <c r="U260" i="4"/>
  <c r="V260" i="4" s="1"/>
  <c r="Q260" i="4"/>
  <c r="R260" i="4" s="1"/>
  <c r="S260" i="4" s="1"/>
  <c r="T260" i="4" s="1"/>
  <c r="Z259" i="4"/>
  <c r="Y259" i="4"/>
  <c r="W259" i="4"/>
  <c r="X259" i="4" s="1"/>
  <c r="U259" i="4"/>
  <c r="V259" i="4" s="1"/>
  <c r="Q259" i="4"/>
  <c r="R259" i="4" s="1"/>
  <c r="S259" i="4" s="1"/>
  <c r="T259" i="4" s="1"/>
  <c r="Z258" i="4"/>
  <c r="Y258" i="4"/>
  <c r="W258" i="4"/>
  <c r="X258" i="4" s="1"/>
  <c r="U258" i="4"/>
  <c r="V258" i="4" s="1"/>
  <c r="Q258" i="4"/>
  <c r="R258" i="4" s="1"/>
  <c r="S258" i="4" s="1"/>
  <c r="T258" i="4" s="1"/>
  <c r="Z257" i="4"/>
  <c r="Y257" i="4"/>
  <c r="W257" i="4"/>
  <c r="X257" i="4" s="1"/>
  <c r="U257" i="4"/>
  <c r="V257" i="4" s="1"/>
  <c r="Q257" i="4"/>
  <c r="R257" i="4" s="1"/>
  <c r="S257" i="4" s="1"/>
  <c r="T257" i="4" s="1"/>
  <c r="Z256" i="4"/>
  <c r="Y256" i="4"/>
  <c r="W256" i="4"/>
  <c r="X256" i="4" s="1"/>
  <c r="U256" i="4"/>
  <c r="V256" i="4" s="1"/>
  <c r="Q256" i="4"/>
  <c r="R256" i="4" s="1"/>
  <c r="S256" i="4" s="1"/>
  <c r="T256" i="4" s="1"/>
  <c r="Z255" i="4"/>
  <c r="Y255" i="4"/>
  <c r="W255" i="4"/>
  <c r="X255" i="4" s="1"/>
  <c r="U255" i="4"/>
  <c r="V255" i="4" s="1"/>
  <c r="Q255" i="4"/>
  <c r="R255" i="4" s="1"/>
  <c r="S255" i="4" s="1"/>
  <c r="T255" i="4" s="1"/>
  <c r="Z254" i="4"/>
  <c r="Y254" i="4"/>
  <c r="W254" i="4"/>
  <c r="X254" i="4" s="1"/>
  <c r="U254" i="4"/>
  <c r="V254" i="4" s="1"/>
  <c r="Q254" i="4"/>
  <c r="R254" i="4" s="1"/>
  <c r="S254" i="4" s="1"/>
  <c r="T254" i="4" s="1"/>
  <c r="Z253" i="4"/>
  <c r="Y253" i="4"/>
  <c r="W253" i="4"/>
  <c r="X253" i="4" s="1"/>
  <c r="U253" i="4"/>
  <c r="V253" i="4" s="1"/>
  <c r="Q253" i="4"/>
  <c r="R253" i="4" s="1"/>
  <c r="S253" i="4" s="1"/>
  <c r="T253" i="4" s="1"/>
  <c r="Z252" i="4"/>
  <c r="Y252" i="4"/>
  <c r="W252" i="4"/>
  <c r="X252" i="4" s="1"/>
  <c r="U252" i="4"/>
  <c r="V252" i="4" s="1"/>
  <c r="Q252" i="4"/>
  <c r="R252" i="4" s="1"/>
  <c r="S252" i="4" s="1"/>
  <c r="T252" i="4" s="1"/>
  <c r="Z251" i="4"/>
  <c r="Y251" i="4"/>
  <c r="W251" i="4"/>
  <c r="X251" i="4" s="1"/>
  <c r="U251" i="4"/>
  <c r="V251" i="4" s="1"/>
  <c r="Q251" i="4"/>
  <c r="R251" i="4" s="1"/>
  <c r="S251" i="4" s="1"/>
  <c r="T251" i="4" s="1"/>
  <c r="Z250" i="4"/>
  <c r="Y250" i="4"/>
  <c r="W250" i="4"/>
  <c r="X250" i="4" s="1"/>
  <c r="U250" i="4"/>
  <c r="V250" i="4" s="1"/>
  <c r="Q250" i="4"/>
  <c r="R250" i="4" s="1"/>
  <c r="S250" i="4" s="1"/>
  <c r="T250" i="4" s="1"/>
  <c r="Z249" i="4"/>
  <c r="Y249" i="4"/>
  <c r="W249" i="4"/>
  <c r="X249" i="4" s="1"/>
  <c r="U249" i="4"/>
  <c r="V249" i="4" s="1"/>
  <c r="Q249" i="4"/>
  <c r="R249" i="4" s="1"/>
  <c r="S249" i="4" s="1"/>
  <c r="T249" i="4" s="1"/>
  <c r="Z248" i="4"/>
  <c r="Y248" i="4"/>
  <c r="W248" i="4"/>
  <c r="X248" i="4" s="1"/>
  <c r="U248" i="4"/>
  <c r="V248" i="4" s="1"/>
  <c r="Q248" i="4"/>
  <c r="R248" i="4" s="1"/>
  <c r="S248" i="4" s="1"/>
  <c r="T248" i="4" s="1"/>
  <c r="Z247" i="4"/>
  <c r="Y247" i="4"/>
  <c r="W247" i="4"/>
  <c r="X247" i="4" s="1"/>
  <c r="U247" i="4"/>
  <c r="V247" i="4" s="1"/>
  <c r="Q247" i="4"/>
  <c r="R247" i="4" s="1"/>
  <c r="S247" i="4" s="1"/>
  <c r="T247" i="4" s="1"/>
  <c r="Z246" i="4"/>
  <c r="Y246" i="4"/>
  <c r="W246" i="4"/>
  <c r="X246" i="4" s="1"/>
  <c r="U246" i="4"/>
  <c r="V246" i="4" s="1"/>
  <c r="Q246" i="4"/>
  <c r="R246" i="4" s="1"/>
  <c r="S246" i="4" s="1"/>
  <c r="T246" i="4" s="1"/>
  <c r="Z245" i="4"/>
  <c r="Y245" i="4"/>
  <c r="W245" i="4"/>
  <c r="X245" i="4" s="1"/>
  <c r="U245" i="4"/>
  <c r="V245" i="4" s="1"/>
  <c r="Q245" i="4"/>
  <c r="R245" i="4" s="1"/>
  <c r="S245" i="4" s="1"/>
  <c r="T245" i="4" s="1"/>
  <c r="Z244" i="4"/>
  <c r="Y244" i="4"/>
  <c r="W244" i="4"/>
  <c r="X244" i="4" s="1"/>
  <c r="U244" i="4"/>
  <c r="V244" i="4" s="1"/>
  <c r="Q244" i="4"/>
  <c r="R244" i="4" s="1"/>
  <c r="S244" i="4" s="1"/>
  <c r="T244" i="4" s="1"/>
  <c r="Z243" i="4"/>
  <c r="Y243" i="4"/>
  <c r="W243" i="4"/>
  <c r="X243" i="4" s="1"/>
  <c r="U243" i="4"/>
  <c r="V243" i="4" s="1"/>
  <c r="Q243" i="4"/>
  <c r="R243" i="4" s="1"/>
  <c r="S243" i="4" s="1"/>
  <c r="T243" i="4" s="1"/>
  <c r="Z242" i="4"/>
  <c r="Y242" i="4"/>
  <c r="W242" i="4"/>
  <c r="X242" i="4" s="1"/>
  <c r="U242" i="4"/>
  <c r="V242" i="4" s="1"/>
  <c r="Q242" i="4"/>
  <c r="R242" i="4" s="1"/>
  <c r="S242" i="4" s="1"/>
  <c r="T242" i="4" s="1"/>
  <c r="Z241" i="4"/>
  <c r="Y241" i="4"/>
  <c r="W241" i="4"/>
  <c r="X241" i="4" s="1"/>
  <c r="U241" i="4"/>
  <c r="V241" i="4" s="1"/>
  <c r="Q241" i="4"/>
  <c r="R241" i="4" s="1"/>
  <c r="S241" i="4" s="1"/>
  <c r="T241" i="4" s="1"/>
  <c r="Z240" i="4"/>
  <c r="Y240" i="4"/>
  <c r="W240" i="4"/>
  <c r="X240" i="4" s="1"/>
  <c r="U240" i="4"/>
  <c r="V240" i="4" s="1"/>
  <c r="Q240" i="4"/>
  <c r="R240" i="4" s="1"/>
  <c r="S240" i="4" s="1"/>
  <c r="T240" i="4" s="1"/>
  <c r="Z239" i="4"/>
  <c r="Y239" i="4"/>
  <c r="W239" i="4"/>
  <c r="X239" i="4" s="1"/>
  <c r="U239" i="4"/>
  <c r="V239" i="4" s="1"/>
  <c r="Q239" i="4"/>
  <c r="R239" i="4" s="1"/>
  <c r="S239" i="4" s="1"/>
  <c r="T239" i="4" s="1"/>
  <c r="Z238" i="4"/>
  <c r="Y238" i="4"/>
  <c r="W238" i="4"/>
  <c r="X238" i="4" s="1"/>
  <c r="U238" i="4"/>
  <c r="V238" i="4" s="1"/>
  <c r="Q238" i="4"/>
  <c r="R238" i="4" s="1"/>
  <c r="S238" i="4" s="1"/>
  <c r="T238" i="4" s="1"/>
  <c r="Z237" i="4"/>
  <c r="Y237" i="4"/>
  <c r="W237" i="4"/>
  <c r="X237" i="4" s="1"/>
  <c r="U237" i="4"/>
  <c r="V237" i="4" s="1"/>
  <c r="Q237" i="4"/>
  <c r="R237" i="4" s="1"/>
  <c r="S237" i="4" s="1"/>
  <c r="T237" i="4" s="1"/>
  <c r="Z236" i="4"/>
  <c r="Y236" i="4"/>
  <c r="W236" i="4"/>
  <c r="X236" i="4" s="1"/>
  <c r="U236" i="4"/>
  <c r="V236" i="4" s="1"/>
  <c r="Q236" i="4"/>
  <c r="R236" i="4" s="1"/>
  <c r="S236" i="4" s="1"/>
  <c r="T236" i="4" s="1"/>
  <c r="Z235" i="4"/>
  <c r="Y235" i="4"/>
  <c r="W235" i="4"/>
  <c r="X235" i="4" s="1"/>
  <c r="U235" i="4"/>
  <c r="V235" i="4" s="1"/>
  <c r="Q235" i="4"/>
  <c r="R235" i="4" s="1"/>
  <c r="S235" i="4" s="1"/>
  <c r="T235" i="4" s="1"/>
  <c r="Z234" i="4"/>
  <c r="Y234" i="4"/>
  <c r="W234" i="4"/>
  <c r="X234" i="4" s="1"/>
  <c r="U234" i="4"/>
  <c r="V234" i="4" s="1"/>
  <c r="Q234" i="4"/>
  <c r="R234" i="4" s="1"/>
  <c r="S234" i="4" s="1"/>
  <c r="T234" i="4" s="1"/>
  <c r="Z233" i="4"/>
  <c r="Y233" i="4"/>
  <c r="W233" i="4"/>
  <c r="X233" i="4" s="1"/>
  <c r="U233" i="4"/>
  <c r="V233" i="4" s="1"/>
  <c r="Q233" i="4"/>
  <c r="R233" i="4" s="1"/>
  <c r="S233" i="4" s="1"/>
  <c r="T233" i="4" s="1"/>
  <c r="Z232" i="4"/>
  <c r="Y232" i="4"/>
  <c r="W232" i="4"/>
  <c r="X232" i="4" s="1"/>
  <c r="U232" i="4"/>
  <c r="V232" i="4" s="1"/>
  <c r="Q232" i="4"/>
  <c r="R232" i="4" s="1"/>
  <c r="S232" i="4" s="1"/>
  <c r="T232" i="4" s="1"/>
  <c r="Z231" i="4"/>
  <c r="Y231" i="4"/>
  <c r="W231" i="4"/>
  <c r="X231" i="4" s="1"/>
  <c r="U231" i="4"/>
  <c r="V231" i="4" s="1"/>
  <c r="Q231" i="4"/>
  <c r="R231" i="4" s="1"/>
  <c r="S231" i="4" s="1"/>
  <c r="T231" i="4" s="1"/>
  <c r="Z230" i="4"/>
  <c r="Y230" i="4"/>
  <c r="W230" i="4"/>
  <c r="X230" i="4" s="1"/>
  <c r="U230" i="4"/>
  <c r="V230" i="4" s="1"/>
  <c r="Q230" i="4"/>
  <c r="R230" i="4" s="1"/>
  <c r="S230" i="4" s="1"/>
  <c r="T230" i="4" s="1"/>
  <c r="Z229" i="4"/>
  <c r="Y229" i="4"/>
  <c r="W229" i="4"/>
  <c r="X229" i="4" s="1"/>
  <c r="U229" i="4"/>
  <c r="V229" i="4" s="1"/>
  <c r="Q229" i="4"/>
  <c r="R229" i="4" s="1"/>
  <c r="S229" i="4" s="1"/>
  <c r="T229" i="4" s="1"/>
  <c r="Z228" i="4"/>
  <c r="Y228" i="4"/>
  <c r="W228" i="4"/>
  <c r="X228" i="4" s="1"/>
  <c r="U228" i="4"/>
  <c r="V228" i="4" s="1"/>
  <c r="Q228" i="4"/>
  <c r="R228" i="4" s="1"/>
  <c r="S228" i="4" s="1"/>
  <c r="T228" i="4" s="1"/>
  <c r="Z227" i="4"/>
  <c r="Y227" i="4"/>
  <c r="W227" i="4"/>
  <c r="X227" i="4" s="1"/>
  <c r="U227" i="4"/>
  <c r="V227" i="4" s="1"/>
  <c r="Q227" i="4"/>
  <c r="R227" i="4" s="1"/>
  <c r="S227" i="4" s="1"/>
  <c r="T227" i="4" s="1"/>
  <c r="Z226" i="4"/>
  <c r="Y226" i="4"/>
  <c r="W226" i="4"/>
  <c r="X226" i="4" s="1"/>
  <c r="U226" i="4"/>
  <c r="V226" i="4" s="1"/>
  <c r="Q226" i="4"/>
  <c r="R226" i="4" s="1"/>
  <c r="S226" i="4" s="1"/>
  <c r="T226" i="4" s="1"/>
  <c r="Z225" i="4"/>
  <c r="Y225" i="4"/>
  <c r="W225" i="4"/>
  <c r="X225" i="4" s="1"/>
  <c r="U225" i="4"/>
  <c r="V225" i="4" s="1"/>
  <c r="Q225" i="4"/>
  <c r="R225" i="4" s="1"/>
  <c r="S225" i="4" s="1"/>
  <c r="T225" i="4" s="1"/>
  <c r="Z224" i="4"/>
  <c r="Y224" i="4"/>
  <c r="W224" i="4"/>
  <c r="X224" i="4" s="1"/>
  <c r="U224" i="4"/>
  <c r="V224" i="4" s="1"/>
  <c r="Q224" i="4"/>
  <c r="R224" i="4" s="1"/>
  <c r="S224" i="4" s="1"/>
  <c r="T224" i="4" s="1"/>
  <c r="Z223" i="4"/>
  <c r="Y223" i="4"/>
  <c r="W223" i="4"/>
  <c r="X223" i="4" s="1"/>
  <c r="U223" i="4"/>
  <c r="V223" i="4" s="1"/>
  <c r="Q223" i="4"/>
  <c r="R223" i="4" s="1"/>
  <c r="S223" i="4" s="1"/>
  <c r="T223" i="4" s="1"/>
  <c r="Z222" i="4"/>
  <c r="Y222" i="4"/>
  <c r="W222" i="4"/>
  <c r="X222" i="4" s="1"/>
  <c r="U222" i="4"/>
  <c r="V222" i="4" s="1"/>
  <c r="Q222" i="4"/>
  <c r="R222" i="4" s="1"/>
  <c r="S222" i="4" s="1"/>
  <c r="T222" i="4" s="1"/>
  <c r="Z221" i="4"/>
  <c r="Y221" i="4"/>
  <c r="W221" i="4"/>
  <c r="X221" i="4" s="1"/>
  <c r="U221" i="4"/>
  <c r="V221" i="4" s="1"/>
  <c r="Q221" i="4"/>
  <c r="R221" i="4" s="1"/>
  <c r="S221" i="4" s="1"/>
  <c r="T221" i="4" s="1"/>
  <c r="Z220" i="4"/>
  <c r="Y220" i="4"/>
  <c r="W220" i="4"/>
  <c r="X220" i="4" s="1"/>
  <c r="U220" i="4"/>
  <c r="V220" i="4" s="1"/>
  <c r="Q220" i="4"/>
  <c r="R220" i="4" s="1"/>
  <c r="S220" i="4" s="1"/>
  <c r="T220" i="4" s="1"/>
  <c r="Z219" i="4"/>
  <c r="Y219" i="4"/>
  <c r="W219" i="4"/>
  <c r="X219" i="4" s="1"/>
  <c r="U219" i="4"/>
  <c r="V219" i="4" s="1"/>
  <c r="Q219" i="4"/>
  <c r="R219" i="4" s="1"/>
  <c r="S219" i="4" s="1"/>
  <c r="T219" i="4" s="1"/>
  <c r="Z218" i="4"/>
  <c r="Y218" i="4"/>
  <c r="W218" i="4"/>
  <c r="X218" i="4" s="1"/>
  <c r="U218" i="4"/>
  <c r="V218" i="4" s="1"/>
  <c r="Q218" i="4"/>
  <c r="R218" i="4" s="1"/>
  <c r="S218" i="4" s="1"/>
  <c r="T218" i="4" s="1"/>
  <c r="Z217" i="4"/>
  <c r="Y217" i="4"/>
  <c r="W217" i="4"/>
  <c r="X217" i="4" s="1"/>
  <c r="U217" i="4"/>
  <c r="V217" i="4" s="1"/>
  <c r="Q217" i="4"/>
  <c r="R217" i="4" s="1"/>
  <c r="S217" i="4" s="1"/>
  <c r="T217" i="4" s="1"/>
  <c r="Z216" i="4"/>
  <c r="Y216" i="4"/>
  <c r="W216" i="4"/>
  <c r="X216" i="4" s="1"/>
  <c r="U216" i="4"/>
  <c r="V216" i="4" s="1"/>
  <c r="Q216" i="4"/>
  <c r="R216" i="4" s="1"/>
  <c r="S216" i="4" s="1"/>
  <c r="T216" i="4" s="1"/>
  <c r="Z215" i="4"/>
  <c r="Y215" i="4"/>
  <c r="W215" i="4"/>
  <c r="X215" i="4" s="1"/>
  <c r="U215" i="4"/>
  <c r="V215" i="4" s="1"/>
  <c r="Q215" i="4"/>
  <c r="R215" i="4" s="1"/>
  <c r="S215" i="4" s="1"/>
  <c r="T215" i="4" s="1"/>
  <c r="Z214" i="4"/>
  <c r="Y214" i="4"/>
  <c r="W214" i="4"/>
  <c r="X214" i="4" s="1"/>
  <c r="U214" i="4"/>
  <c r="V214" i="4" s="1"/>
  <c r="Q214" i="4"/>
  <c r="R214" i="4" s="1"/>
  <c r="S214" i="4" s="1"/>
  <c r="T214" i="4" s="1"/>
  <c r="Z213" i="4"/>
  <c r="Y213" i="4"/>
  <c r="W213" i="4"/>
  <c r="X213" i="4" s="1"/>
  <c r="U213" i="4"/>
  <c r="V213" i="4" s="1"/>
  <c r="Q213" i="4"/>
  <c r="R213" i="4" s="1"/>
  <c r="S213" i="4" s="1"/>
  <c r="T213" i="4" s="1"/>
  <c r="Z212" i="4"/>
  <c r="Y212" i="4"/>
  <c r="W212" i="4"/>
  <c r="X212" i="4" s="1"/>
  <c r="U212" i="4"/>
  <c r="V212" i="4" s="1"/>
  <c r="Q212" i="4"/>
  <c r="R212" i="4" s="1"/>
  <c r="S212" i="4" s="1"/>
  <c r="T212" i="4" s="1"/>
  <c r="Z211" i="4"/>
  <c r="Y211" i="4"/>
  <c r="W211" i="4"/>
  <c r="X211" i="4" s="1"/>
  <c r="U211" i="4"/>
  <c r="V211" i="4" s="1"/>
  <c r="Q211" i="4"/>
  <c r="R211" i="4" s="1"/>
  <c r="S211" i="4" s="1"/>
  <c r="T211" i="4" s="1"/>
  <c r="Z210" i="4"/>
  <c r="Y210" i="4"/>
  <c r="W210" i="4"/>
  <c r="X210" i="4" s="1"/>
  <c r="U210" i="4"/>
  <c r="V210" i="4" s="1"/>
  <c r="Q210" i="4"/>
  <c r="R210" i="4" s="1"/>
  <c r="S210" i="4" s="1"/>
  <c r="T210" i="4" s="1"/>
  <c r="Z209" i="4"/>
  <c r="Y209" i="4"/>
  <c r="W209" i="4"/>
  <c r="X209" i="4" s="1"/>
  <c r="U209" i="4"/>
  <c r="V209" i="4" s="1"/>
  <c r="Q209" i="4"/>
  <c r="R209" i="4" s="1"/>
  <c r="S209" i="4" s="1"/>
  <c r="T209" i="4" s="1"/>
  <c r="Z208" i="4"/>
  <c r="Y208" i="4"/>
  <c r="W208" i="4"/>
  <c r="X208" i="4" s="1"/>
  <c r="U208" i="4"/>
  <c r="V208" i="4" s="1"/>
  <c r="Q208" i="4"/>
  <c r="R208" i="4" s="1"/>
  <c r="S208" i="4" s="1"/>
  <c r="T208" i="4" s="1"/>
  <c r="Z207" i="4"/>
  <c r="Y207" i="4"/>
  <c r="W207" i="4"/>
  <c r="X207" i="4" s="1"/>
  <c r="U207" i="4"/>
  <c r="V207" i="4" s="1"/>
  <c r="Q207" i="4"/>
  <c r="R207" i="4" s="1"/>
  <c r="S207" i="4" s="1"/>
  <c r="T207" i="4" s="1"/>
  <c r="Z206" i="4"/>
  <c r="Y206" i="4"/>
  <c r="W206" i="4"/>
  <c r="X206" i="4" s="1"/>
  <c r="U206" i="4"/>
  <c r="V206" i="4" s="1"/>
  <c r="Q206" i="4"/>
  <c r="R206" i="4" s="1"/>
  <c r="S206" i="4" s="1"/>
  <c r="T206" i="4" s="1"/>
  <c r="Z205" i="4"/>
  <c r="Y205" i="4"/>
  <c r="W205" i="4"/>
  <c r="X205" i="4" s="1"/>
  <c r="U205" i="4"/>
  <c r="V205" i="4" s="1"/>
  <c r="Q205" i="4"/>
  <c r="R205" i="4" s="1"/>
  <c r="S205" i="4" s="1"/>
  <c r="T205" i="4" s="1"/>
  <c r="Z204" i="4"/>
  <c r="Y204" i="4"/>
  <c r="W204" i="4"/>
  <c r="X204" i="4" s="1"/>
  <c r="U204" i="4"/>
  <c r="V204" i="4" s="1"/>
  <c r="Q204" i="4"/>
  <c r="R204" i="4" s="1"/>
  <c r="S204" i="4" s="1"/>
  <c r="T204" i="4" s="1"/>
  <c r="Z203" i="4"/>
  <c r="Y203" i="4"/>
  <c r="W203" i="4"/>
  <c r="X203" i="4" s="1"/>
  <c r="U203" i="4"/>
  <c r="V203" i="4" s="1"/>
  <c r="Q203" i="4"/>
  <c r="R203" i="4" s="1"/>
  <c r="S203" i="4" s="1"/>
  <c r="T203" i="4" s="1"/>
  <c r="Z202" i="4"/>
  <c r="Y202" i="4"/>
  <c r="W202" i="4"/>
  <c r="X202" i="4" s="1"/>
  <c r="U202" i="4"/>
  <c r="V202" i="4" s="1"/>
  <c r="Q202" i="4"/>
  <c r="R202" i="4" s="1"/>
  <c r="S202" i="4" s="1"/>
  <c r="T202" i="4" s="1"/>
  <c r="Z201" i="4"/>
  <c r="Y201" i="4"/>
  <c r="W201" i="4"/>
  <c r="X201" i="4" s="1"/>
  <c r="U201" i="4"/>
  <c r="V201" i="4" s="1"/>
  <c r="Q201" i="4"/>
  <c r="R201" i="4" s="1"/>
  <c r="S201" i="4" s="1"/>
  <c r="T201" i="4" s="1"/>
  <c r="Z200" i="4"/>
  <c r="Y200" i="4"/>
  <c r="W200" i="4"/>
  <c r="X200" i="4" s="1"/>
  <c r="U200" i="4"/>
  <c r="V200" i="4" s="1"/>
  <c r="Q200" i="4"/>
  <c r="R200" i="4" s="1"/>
  <c r="S200" i="4" s="1"/>
  <c r="T200" i="4" s="1"/>
  <c r="Z199" i="4"/>
  <c r="Y199" i="4"/>
  <c r="W199" i="4"/>
  <c r="X199" i="4" s="1"/>
  <c r="U199" i="4"/>
  <c r="V199" i="4" s="1"/>
  <c r="Q199" i="4"/>
  <c r="R199" i="4" s="1"/>
  <c r="S199" i="4" s="1"/>
  <c r="T199" i="4" s="1"/>
  <c r="Z198" i="4"/>
  <c r="Y198" i="4"/>
  <c r="W198" i="4"/>
  <c r="X198" i="4" s="1"/>
  <c r="U198" i="4"/>
  <c r="V198" i="4" s="1"/>
  <c r="Q198" i="4"/>
  <c r="R198" i="4" s="1"/>
  <c r="S198" i="4" s="1"/>
  <c r="T198" i="4" s="1"/>
  <c r="Z197" i="4"/>
  <c r="Y197" i="4"/>
  <c r="W197" i="4"/>
  <c r="X197" i="4" s="1"/>
  <c r="U197" i="4"/>
  <c r="V197" i="4" s="1"/>
  <c r="Q197" i="4"/>
  <c r="R197" i="4" s="1"/>
  <c r="S197" i="4" s="1"/>
  <c r="T197" i="4" s="1"/>
  <c r="Z196" i="4"/>
  <c r="Y196" i="4"/>
  <c r="W196" i="4"/>
  <c r="X196" i="4" s="1"/>
  <c r="U196" i="4"/>
  <c r="V196" i="4" s="1"/>
  <c r="Q196" i="4"/>
  <c r="R196" i="4" s="1"/>
  <c r="S196" i="4" s="1"/>
  <c r="T196" i="4" s="1"/>
  <c r="Z195" i="4"/>
  <c r="Y195" i="4"/>
  <c r="W195" i="4"/>
  <c r="X195" i="4" s="1"/>
  <c r="U195" i="4"/>
  <c r="V195" i="4" s="1"/>
  <c r="Q195" i="4"/>
  <c r="R195" i="4" s="1"/>
  <c r="S195" i="4" s="1"/>
  <c r="T195" i="4" s="1"/>
  <c r="Z194" i="4"/>
  <c r="Y194" i="4"/>
  <c r="W194" i="4"/>
  <c r="X194" i="4" s="1"/>
  <c r="U194" i="4"/>
  <c r="V194" i="4" s="1"/>
  <c r="Q194" i="4"/>
  <c r="R194" i="4" s="1"/>
  <c r="S194" i="4" s="1"/>
  <c r="T194" i="4" s="1"/>
  <c r="Z193" i="4"/>
  <c r="Y193" i="4"/>
  <c r="W193" i="4"/>
  <c r="X193" i="4" s="1"/>
  <c r="U193" i="4"/>
  <c r="V193" i="4" s="1"/>
  <c r="Q193" i="4"/>
  <c r="R193" i="4" s="1"/>
  <c r="S193" i="4" s="1"/>
  <c r="T193" i="4" s="1"/>
  <c r="Z192" i="4"/>
  <c r="Y192" i="4"/>
  <c r="W192" i="4"/>
  <c r="X192" i="4" s="1"/>
  <c r="U192" i="4"/>
  <c r="V192" i="4" s="1"/>
  <c r="Q192" i="4"/>
  <c r="R192" i="4" s="1"/>
  <c r="S192" i="4" s="1"/>
  <c r="T192" i="4" s="1"/>
  <c r="Z191" i="4"/>
  <c r="Y191" i="4"/>
  <c r="W191" i="4"/>
  <c r="X191" i="4" s="1"/>
  <c r="U191" i="4"/>
  <c r="V191" i="4" s="1"/>
  <c r="Q191" i="4"/>
  <c r="R191" i="4" s="1"/>
  <c r="S191" i="4" s="1"/>
  <c r="T191" i="4" s="1"/>
  <c r="Z190" i="4"/>
  <c r="Y190" i="4"/>
  <c r="W190" i="4"/>
  <c r="X190" i="4" s="1"/>
  <c r="U190" i="4"/>
  <c r="V190" i="4" s="1"/>
  <c r="Q190" i="4"/>
  <c r="R190" i="4" s="1"/>
  <c r="S190" i="4" s="1"/>
  <c r="T190" i="4" s="1"/>
  <c r="Z189" i="4"/>
  <c r="Y189" i="4"/>
  <c r="W189" i="4"/>
  <c r="X189" i="4" s="1"/>
  <c r="U189" i="4"/>
  <c r="V189" i="4" s="1"/>
  <c r="Q189" i="4"/>
  <c r="R189" i="4" s="1"/>
  <c r="S189" i="4" s="1"/>
  <c r="T189" i="4" s="1"/>
  <c r="Z188" i="4"/>
  <c r="Y188" i="4"/>
  <c r="W188" i="4"/>
  <c r="X188" i="4" s="1"/>
  <c r="U188" i="4"/>
  <c r="V188" i="4" s="1"/>
  <c r="Q188" i="4"/>
  <c r="R188" i="4" s="1"/>
  <c r="S188" i="4" s="1"/>
  <c r="T188" i="4" s="1"/>
  <c r="Z187" i="4"/>
  <c r="Y187" i="4"/>
  <c r="W187" i="4"/>
  <c r="X187" i="4" s="1"/>
  <c r="U187" i="4"/>
  <c r="V187" i="4" s="1"/>
  <c r="Q187" i="4"/>
  <c r="R187" i="4" s="1"/>
  <c r="S187" i="4" s="1"/>
  <c r="T187" i="4" s="1"/>
  <c r="Z186" i="4"/>
  <c r="Y186" i="4"/>
  <c r="W186" i="4"/>
  <c r="X186" i="4" s="1"/>
  <c r="U186" i="4"/>
  <c r="V186" i="4" s="1"/>
  <c r="Q186" i="4"/>
  <c r="R186" i="4" s="1"/>
  <c r="S186" i="4" s="1"/>
  <c r="T186" i="4" s="1"/>
  <c r="Z185" i="4"/>
  <c r="Y185" i="4"/>
  <c r="W185" i="4"/>
  <c r="X185" i="4" s="1"/>
  <c r="U185" i="4"/>
  <c r="V185" i="4" s="1"/>
  <c r="Q185" i="4"/>
  <c r="R185" i="4" s="1"/>
  <c r="S185" i="4" s="1"/>
  <c r="T185" i="4" s="1"/>
  <c r="Z184" i="4"/>
  <c r="Y184" i="4"/>
  <c r="W184" i="4"/>
  <c r="X184" i="4" s="1"/>
  <c r="U184" i="4"/>
  <c r="V184" i="4" s="1"/>
  <c r="Q184" i="4"/>
  <c r="R184" i="4" s="1"/>
  <c r="S184" i="4" s="1"/>
  <c r="T184" i="4" s="1"/>
  <c r="Z183" i="4"/>
  <c r="Y183" i="4"/>
  <c r="W183" i="4"/>
  <c r="X183" i="4" s="1"/>
  <c r="U183" i="4"/>
  <c r="V183" i="4" s="1"/>
  <c r="Q183" i="4"/>
  <c r="R183" i="4" s="1"/>
  <c r="S183" i="4" s="1"/>
  <c r="T183" i="4" s="1"/>
  <c r="Z182" i="4"/>
  <c r="Y182" i="4"/>
  <c r="W182" i="4"/>
  <c r="X182" i="4" s="1"/>
  <c r="U182" i="4"/>
  <c r="V182" i="4" s="1"/>
  <c r="Q182" i="4"/>
  <c r="R182" i="4" s="1"/>
  <c r="S182" i="4" s="1"/>
  <c r="T182" i="4" s="1"/>
  <c r="Z181" i="4"/>
  <c r="Y181" i="4"/>
  <c r="W181" i="4"/>
  <c r="X181" i="4" s="1"/>
  <c r="U181" i="4"/>
  <c r="V181" i="4" s="1"/>
  <c r="Q181" i="4"/>
  <c r="R181" i="4" s="1"/>
  <c r="S181" i="4" s="1"/>
  <c r="T181" i="4" s="1"/>
  <c r="Z180" i="4"/>
  <c r="Y180" i="4"/>
  <c r="W180" i="4"/>
  <c r="X180" i="4" s="1"/>
  <c r="U180" i="4"/>
  <c r="V180" i="4" s="1"/>
  <c r="Q180" i="4"/>
  <c r="R180" i="4" s="1"/>
  <c r="S180" i="4" s="1"/>
  <c r="T180" i="4" s="1"/>
  <c r="Z179" i="4"/>
  <c r="Y179" i="4"/>
  <c r="W179" i="4"/>
  <c r="X179" i="4" s="1"/>
  <c r="U179" i="4"/>
  <c r="V179" i="4" s="1"/>
  <c r="Q179" i="4"/>
  <c r="R179" i="4" s="1"/>
  <c r="S179" i="4" s="1"/>
  <c r="T179" i="4" s="1"/>
  <c r="Z178" i="4"/>
  <c r="Y178" i="4"/>
  <c r="W178" i="4"/>
  <c r="X178" i="4" s="1"/>
  <c r="U178" i="4"/>
  <c r="V178" i="4" s="1"/>
  <c r="Q178" i="4"/>
  <c r="R178" i="4" s="1"/>
  <c r="S178" i="4" s="1"/>
  <c r="T178" i="4" s="1"/>
  <c r="Z177" i="4"/>
  <c r="Y177" i="4"/>
  <c r="W177" i="4"/>
  <c r="X177" i="4" s="1"/>
  <c r="U177" i="4"/>
  <c r="V177" i="4" s="1"/>
  <c r="Q177" i="4"/>
  <c r="R177" i="4" s="1"/>
  <c r="S177" i="4" s="1"/>
  <c r="T177" i="4" s="1"/>
  <c r="Z176" i="4"/>
  <c r="Y176" i="4"/>
  <c r="W176" i="4"/>
  <c r="X176" i="4" s="1"/>
  <c r="U176" i="4"/>
  <c r="V176" i="4" s="1"/>
  <c r="Q176" i="4"/>
  <c r="R176" i="4" s="1"/>
  <c r="S176" i="4" s="1"/>
  <c r="T176" i="4" s="1"/>
  <c r="Z175" i="4"/>
  <c r="Y175" i="4"/>
  <c r="W175" i="4"/>
  <c r="X175" i="4" s="1"/>
  <c r="U175" i="4"/>
  <c r="V175" i="4" s="1"/>
  <c r="Q175" i="4"/>
  <c r="R175" i="4" s="1"/>
  <c r="S175" i="4" s="1"/>
  <c r="T175" i="4" s="1"/>
  <c r="Z174" i="4"/>
  <c r="Y174" i="4"/>
  <c r="W174" i="4"/>
  <c r="X174" i="4" s="1"/>
  <c r="U174" i="4"/>
  <c r="V174" i="4" s="1"/>
  <c r="Q174" i="4"/>
  <c r="R174" i="4" s="1"/>
  <c r="S174" i="4" s="1"/>
  <c r="T174" i="4" s="1"/>
  <c r="Z173" i="4"/>
  <c r="Y173" i="4"/>
  <c r="W173" i="4"/>
  <c r="X173" i="4" s="1"/>
  <c r="U173" i="4"/>
  <c r="V173" i="4" s="1"/>
  <c r="Q173" i="4"/>
  <c r="R173" i="4" s="1"/>
  <c r="S173" i="4" s="1"/>
  <c r="T173" i="4" s="1"/>
  <c r="Z172" i="4"/>
  <c r="Y172" i="4"/>
  <c r="W172" i="4"/>
  <c r="X172" i="4" s="1"/>
  <c r="U172" i="4"/>
  <c r="V172" i="4" s="1"/>
  <c r="Q172" i="4"/>
  <c r="R172" i="4" s="1"/>
  <c r="S172" i="4" s="1"/>
  <c r="T172" i="4" s="1"/>
  <c r="Z171" i="4"/>
  <c r="Y171" i="4"/>
  <c r="W171" i="4"/>
  <c r="X171" i="4" s="1"/>
  <c r="U171" i="4"/>
  <c r="V171" i="4" s="1"/>
  <c r="Q171" i="4"/>
  <c r="R171" i="4" s="1"/>
  <c r="S171" i="4" s="1"/>
  <c r="T171" i="4" s="1"/>
  <c r="Z170" i="4"/>
  <c r="Y170" i="4"/>
  <c r="W170" i="4"/>
  <c r="X170" i="4" s="1"/>
  <c r="U170" i="4"/>
  <c r="V170" i="4" s="1"/>
  <c r="Q170" i="4"/>
  <c r="R170" i="4" s="1"/>
  <c r="S170" i="4" s="1"/>
  <c r="T170" i="4" s="1"/>
  <c r="Z169" i="4"/>
  <c r="Y169" i="4"/>
  <c r="W169" i="4"/>
  <c r="X169" i="4" s="1"/>
  <c r="U169" i="4"/>
  <c r="V169" i="4" s="1"/>
  <c r="Q169" i="4"/>
  <c r="R169" i="4" s="1"/>
  <c r="S169" i="4" s="1"/>
  <c r="T169" i="4" s="1"/>
  <c r="Z168" i="4"/>
  <c r="Y168" i="4"/>
  <c r="W168" i="4"/>
  <c r="X168" i="4" s="1"/>
  <c r="U168" i="4"/>
  <c r="V168" i="4" s="1"/>
  <c r="Q168" i="4"/>
  <c r="R168" i="4" s="1"/>
  <c r="S168" i="4" s="1"/>
  <c r="T168" i="4" s="1"/>
  <c r="Z167" i="4"/>
  <c r="Y167" i="4"/>
  <c r="W167" i="4"/>
  <c r="X167" i="4" s="1"/>
  <c r="U167" i="4"/>
  <c r="V167" i="4" s="1"/>
  <c r="Q167" i="4"/>
  <c r="R167" i="4" s="1"/>
  <c r="S167" i="4" s="1"/>
  <c r="T167" i="4" s="1"/>
  <c r="Z166" i="4"/>
  <c r="Y166" i="4"/>
  <c r="W166" i="4"/>
  <c r="X166" i="4" s="1"/>
  <c r="U166" i="4"/>
  <c r="V166" i="4" s="1"/>
  <c r="Q166" i="4"/>
  <c r="R166" i="4" s="1"/>
  <c r="S166" i="4" s="1"/>
  <c r="T166" i="4" s="1"/>
  <c r="Z165" i="4"/>
  <c r="Y165" i="4"/>
  <c r="W165" i="4"/>
  <c r="X165" i="4" s="1"/>
  <c r="U165" i="4"/>
  <c r="V165" i="4" s="1"/>
  <c r="Q165" i="4"/>
  <c r="R165" i="4" s="1"/>
  <c r="S165" i="4" s="1"/>
  <c r="T165" i="4" s="1"/>
  <c r="Z164" i="4"/>
  <c r="Y164" i="4"/>
  <c r="W164" i="4"/>
  <c r="X164" i="4" s="1"/>
  <c r="U164" i="4"/>
  <c r="V164" i="4" s="1"/>
  <c r="Q164" i="4"/>
  <c r="R164" i="4" s="1"/>
  <c r="S164" i="4" s="1"/>
  <c r="T164" i="4" s="1"/>
  <c r="Z163" i="4"/>
  <c r="Y163" i="4"/>
  <c r="W163" i="4"/>
  <c r="X163" i="4" s="1"/>
  <c r="U163" i="4"/>
  <c r="V163" i="4" s="1"/>
  <c r="Q163" i="4"/>
  <c r="R163" i="4" s="1"/>
  <c r="S163" i="4" s="1"/>
  <c r="T163" i="4" s="1"/>
  <c r="Z162" i="4"/>
  <c r="Y162" i="4"/>
  <c r="W162" i="4"/>
  <c r="X162" i="4" s="1"/>
  <c r="U162" i="4"/>
  <c r="V162" i="4" s="1"/>
  <c r="Q162" i="4"/>
  <c r="R162" i="4" s="1"/>
  <c r="S162" i="4" s="1"/>
  <c r="T162" i="4" s="1"/>
  <c r="Z161" i="4"/>
  <c r="Y161" i="4"/>
  <c r="W161" i="4"/>
  <c r="X161" i="4" s="1"/>
  <c r="U161" i="4"/>
  <c r="V161" i="4" s="1"/>
  <c r="Q161" i="4"/>
  <c r="R161" i="4" s="1"/>
  <c r="S161" i="4" s="1"/>
  <c r="T161" i="4" s="1"/>
  <c r="Z160" i="4"/>
  <c r="Y160" i="4"/>
  <c r="W160" i="4"/>
  <c r="X160" i="4" s="1"/>
  <c r="U160" i="4"/>
  <c r="V160" i="4" s="1"/>
  <c r="Q160" i="4"/>
  <c r="R160" i="4" s="1"/>
  <c r="S160" i="4" s="1"/>
  <c r="T160" i="4" s="1"/>
  <c r="Z159" i="4"/>
  <c r="Y159" i="4"/>
  <c r="W159" i="4"/>
  <c r="X159" i="4" s="1"/>
  <c r="U159" i="4"/>
  <c r="V159" i="4" s="1"/>
  <c r="Q159" i="4"/>
  <c r="R159" i="4" s="1"/>
  <c r="S159" i="4" s="1"/>
  <c r="T159" i="4" s="1"/>
  <c r="Z158" i="4"/>
  <c r="Y158" i="4"/>
  <c r="W158" i="4"/>
  <c r="X158" i="4" s="1"/>
  <c r="U158" i="4"/>
  <c r="V158" i="4" s="1"/>
  <c r="Q158" i="4"/>
  <c r="R158" i="4" s="1"/>
  <c r="S158" i="4" s="1"/>
  <c r="T158" i="4" s="1"/>
  <c r="Z157" i="4"/>
  <c r="Y157" i="4"/>
  <c r="W157" i="4"/>
  <c r="X157" i="4" s="1"/>
  <c r="U157" i="4"/>
  <c r="V157" i="4" s="1"/>
  <c r="Q157" i="4"/>
  <c r="R157" i="4" s="1"/>
  <c r="S157" i="4" s="1"/>
  <c r="T157" i="4" s="1"/>
  <c r="Z156" i="4"/>
  <c r="Y156" i="4"/>
  <c r="W156" i="4"/>
  <c r="X156" i="4" s="1"/>
  <c r="U156" i="4"/>
  <c r="V156" i="4" s="1"/>
  <c r="Q156" i="4"/>
  <c r="R156" i="4" s="1"/>
  <c r="S156" i="4" s="1"/>
  <c r="T156" i="4" s="1"/>
  <c r="Z155" i="4"/>
  <c r="Y155" i="4"/>
  <c r="W155" i="4"/>
  <c r="X155" i="4" s="1"/>
  <c r="U155" i="4"/>
  <c r="V155" i="4" s="1"/>
  <c r="Q155" i="4"/>
  <c r="R155" i="4" s="1"/>
  <c r="S155" i="4" s="1"/>
  <c r="T155" i="4" s="1"/>
  <c r="Z154" i="4"/>
  <c r="Y154" i="4"/>
  <c r="W154" i="4"/>
  <c r="X154" i="4" s="1"/>
  <c r="U154" i="4"/>
  <c r="V154" i="4" s="1"/>
  <c r="Q154" i="4"/>
  <c r="R154" i="4" s="1"/>
  <c r="S154" i="4" s="1"/>
  <c r="T154" i="4" s="1"/>
  <c r="Z153" i="4"/>
  <c r="Y153" i="4"/>
  <c r="W153" i="4"/>
  <c r="X153" i="4" s="1"/>
  <c r="U153" i="4"/>
  <c r="V153" i="4" s="1"/>
  <c r="Q153" i="4"/>
  <c r="R153" i="4" s="1"/>
  <c r="S153" i="4" s="1"/>
  <c r="T153" i="4" s="1"/>
  <c r="Z152" i="4"/>
  <c r="Y152" i="4"/>
  <c r="W152" i="4"/>
  <c r="X152" i="4" s="1"/>
  <c r="U152" i="4"/>
  <c r="V152" i="4" s="1"/>
  <c r="Q152" i="4"/>
  <c r="R152" i="4" s="1"/>
  <c r="S152" i="4" s="1"/>
  <c r="T152" i="4" s="1"/>
  <c r="Z151" i="4"/>
  <c r="Y151" i="4"/>
  <c r="W151" i="4"/>
  <c r="X151" i="4" s="1"/>
  <c r="U151" i="4"/>
  <c r="V151" i="4" s="1"/>
  <c r="Q151" i="4"/>
  <c r="R151" i="4" s="1"/>
  <c r="S151" i="4" s="1"/>
  <c r="T151" i="4" s="1"/>
  <c r="Z150" i="4"/>
  <c r="Y150" i="4"/>
  <c r="W150" i="4"/>
  <c r="X150" i="4" s="1"/>
  <c r="U150" i="4"/>
  <c r="V150" i="4" s="1"/>
  <c r="Q150" i="4"/>
  <c r="R150" i="4" s="1"/>
  <c r="S150" i="4" s="1"/>
  <c r="T150" i="4" s="1"/>
  <c r="Z149" i="4"/>
  <c r="Y149" i="4"/>
  <c r="W149" i="4"/>
  <c r="X149" i="4" s="1"/>
  <c r="U149" i="4"/>
  <c r="V149" i="4" s="1"/>
  <c r="Q149" i="4"/>
  <c r="R149" i="4" s="1"/>
  <c r="S149" i="4" s="1"/>
  <c r="T149" i="4" s="1"/>
  <c r="Z148" i="4"/>
  <c r="Y148" i="4"/>
  <c r="W148" i="4"/>
  <c r="X148" i="4" s="1"/>
  <c r="U148" i="4"/>
  <c r="V148" i="4" s="1"/>
  <c r="Q148" i="4"/>
  <c r="R148" i="4" s="1"/>
  <c r="S148" i="4" s="1"/>
  <c r="T148" i="4" s="1"/>
  <c r="Z147" i="4"/>
  <c r="Y147" i="4"/>
  <c r="W147" i="4"/>
  <c r="X147" i="4" s="1"/>
  <c r="U147" i="4"/>
  <c r="V147" i="4" s="1"/>
  <c r="Q147" i="4"/>
  <c r="R147" i="4" s="1"/>
  <c r="S147" i="4" s="1"/>
  <c r="T147" i="4" s="1"/>
  <c r="Z146" i="4"/>
  <c r="Y146" i="4"/>
  <c r="W146" i="4"/>
  <c r="X146" i="4" s="1"/>
  <c r="U146" i="4"/>
  <c r="V146" i="4" s="1"/>
  <c r="Q146" i="4"/>
  <c r="R146" i="4" s="1"/>
  <c r="S146" i="4" s="1"/>
  <c r="T146" i="4" s="1"/>
  <c r="Z145" i="4"/>
  <c r="Y145" i="4"/>
  <c r="W145" i="4"/>
  <c r="X145" i="4" s="1"/>
  <c r="U145" i="4"/>
  <c r="V145" i="4" s="1"/>
  <c r="Q145" i="4"/>
  <c r="R145" i="4" s="1"/>
  <c r="S145" i="4" s="1"/>
  <c r="T145" i="4" s="1"/>
  <c r="Z144" i="4"/>
  <c r="Y144" i="4"/>
  <c r="W144" i="4"/>
  <c r="X144" i="4" s="1"/>
  <c r="U144" i="4"/>
  <c r="V144" i="4" s="1"/>
  <c r="Q144" i="4"/>
  <c r="R144" i="4" s="1"/>
  <c r="S144" i="4" s="1"/>
  <c r="T144" i="4" s="1"/>
  <c r="Z143" i="4"/>
  <c r="Y143" i="4"/>
  <c r="W143" i="4"/>
  <c r="X143" i="4" s="1"/>
  <c r="U143" i="4"/>
  <c r="V143" i="4" s="1"/>
  <c r="Q143" i="4"/>
  <c r="R143" i="4" s="1"/>
  <c r="S143" i="4" s="1"/>
  <c r="T143" i="4" s="1"/>
  <c r="Z142" i="4"/>
  <c r="Y142" i="4"/>
  <c r="W142" i="4"/>
  <c r="X142" i="4" s="1"/>
  <c r="U142" i="4"/>
  <c r="V142" i="4" s="1"/>
  <c r="Q142" i="4"/>
  <c r="R142" i="4" s="1"/>
  <c r="S142" i="4" s="1"/>
  <c r="T142" i="4" s="1"/>
  <c r="Z141" i="4"/>
  <c r="Y141" i="4"/>
  <c r="W141" i="4"/>
  <c r="X141" i="4" s="1"/>
  <c r="U141" i="4"/>
  <c r="V141" i="4" s="1"/>
  <c r="Q141" i="4"/>
  <c r="R141" i="4" s="1"/>
  <c r="S141" i="4" s="1"/>
  <c r="T141" i="4" s="1"/>
  <c r="Z140" i="4"/>
  <c r="Y140" i="4"/>
  <c r="W140" i="4"/>
  <c r="X140" i="4" s="1"/>
  <c r="U140" i="4"/>
  <c r="V140" i="4" s="1"/>
  <c r="Q140" i="4"/>
  <c r="R140" i="4" s="1"/>
  <c r="S140" i="4" s="1"/>
  <c r="T140" i="4" s="1"/>
  <c r="Z139" i="4"/>
  <c r="Y139" i="4"/>
  <c r="W139" i="4"/>
  <c r="X139" i="4" s="1"/>
  <c r="U139" i="4"/>
  <c r="V139" i="4" s="1"/>
  <c r="Q139" i="4"/>
  <c r="R139" i="4" s="1"/>
  <c r="S139" i="4" s="1"/>
  <c r="T139" i="4" s="1"/>
  <c r="Z138" i="4"/>
  <c r="Y138" i="4"/>
  <c r="W138" i="4"/>
  <c r="X138" i="4" s="1"/>
  <c r="U138" i="4"/>
  <c r="V138" i="4" s="1"/>
  <c r="Q138" i="4"/>
  <c r="R138" i="4" s="1"/>
  <c r="S138" i="4" s="1"/>
  <c r="T138" i="4" s="1"/>
  <c r="Z137" i="4"/>
  <c r="Y137" i="4"/>
  <c r="W137" i="4"/>
  <c r="X137" i="4" s="1"/>
  <c r="U137" i="4"/>
  <c r="V137" i="4" s="1"/>
  <c r="Q137" i="4"/>
  <c r="R137" i="4" s="1"/>
  <c r="S137" i="4" s="1"/>
  <c r="T137" i="4" s="1"/>
  <c r="Z136" i="4"/>
  <c r="Y136" i="4"/>
  <c r="W136" i="4"/>
  <c r="X136" i="4" s="1"/>
  <c r="U136" i="4"/>
  <c r="V136" i="4" s="1"/>
  <c r="Q136" i="4"/>
  <c r="R136" i="4" s="1"/>
  <c r="S136" i="4" s="1"/>
  <c r="T136" i="4" s="1"/>
  <c r="Z135" i="4"/>
  <c r="Y135" i="4"/>
  <c r="W135" i="4"/>
  <c r="X135" i="4" s="1"/>
  <c r="U135" i="4"/>
  <c r="V135" i="4" s="1"/>
  <c r="Q135" i="4"/>
  <c r="R135" i="4" s="1"/>
  <c r="S135" i="4" s="1"/>
  <c r="T135" i="4" s="1"/>
  <c r="Z134" i="4"/>
  <c r="Y134" i="4"/>
  <c r="W134" i="4"/>
  <c r="X134" i="4" s="1"/>
  <c r="U134" i="4"/>
  <c r="V134" i="4" s="1"/>
  <c r="Q134" i="4"/>
  <c r="R134" i="4" s="1"/>
  <c r="S134" i="4" s="1"/>
  <c r="T134" i="4" s="1"/>
  <c r="Z133" i="4"/>
  <c r="Y133" i="4"/>
  <c r="W133" i="4"/>
  <c r="X133" i="4" s="1"/>
  <c r="U133" i="4"/>
  <c r="V133" i="4" s="1"/>
  <c r="Q133" i="4"/>
  <c r="R133" i="4" s="1"/>
  <c r="S133" i="4" s="1"/>
  <c r="T133" i="4" s="1"/>
  <c r="Z132" i="4"/>
  <c r="Y132" i="4"/>
  <c r="W132" i="4"/>
  <c r="X132" i="4" s="1"/>
  <c r="U132" i="4"/>
  <c r="V132" i="4" s="1"/>
  <c r="Q132" i="4"/>
  <c r="R132" i="4" s="1"/>
  <c r="S132" i="4" s="1"/>
  <c r="T132" i="4" s="1"/>
  <c r="Z131" i="4"/>
  <c r="Y131" i="4"/>
  <c r="W131" i="4"/>
  <c r="X131" i="4" s="1"/>
  <c r="U131" i="4"/>
  <c r="V131" i="4" s="1"/>
  <c r="Q131" i="4"/>
  <c r="R131" i="4" s="1"/>
  <c r="S131" i="4" s="1"/>
  <c r="T131" i="4" s="1"/>
  <c r="Z130" i="4"/>
  <c r="Y130" i="4"/>
  <c r="W130" i="4"/>
  <c r="X130" i="4" s="1"/>
  <c r="U130" i="4"/>
  <c r="V130" i="4" s="1"/>
  <c r="Q130" i="4"/>
  <c r="R130" i="4" s="1"/>
  <c r="S130" i="4" s="1"/>
  <c r="T130" i="4" s="1"/>
  <c r="Z129" i="4"/>
  <c r="Y129" i="4"/>
  <c r="W129" i="4"/>
  <c r="X129" i="4" s="1"/>
  <c r="U129" i="4"/>
  <c r="V129" i="4" s="1"/>
  <c r="Q129" i="4"/>
  <c r="R129" i="4" s="1"/>
  <c r="S129" i="4" s="1"/>
  <c r="T129" i="4" s="1"/>
  <c r="Z128" i="4"/>
  <c r="Y128" i="4"/>
  <c r="W128" i="4"/>
  <c r="X128" i="4" s="1"/>
  <c r="U128" i="4"/>
  <c r="V128" i="4" s="1"/>
  <c r="Q128" i="4"/>
  <c r="R128" i="4" s="1"/>
  <c r="S128" i="4" s="1"/>
  <c r="T128" i="4" s="1"/>
  <c r="Z127" i="4"/>
  <c r="Y127" i="4"/>
  <c r="W127" i="4"/>
  <c r="X127" i="4" s="1"/>
  <c r="U127" i="4"/>
  <c r="V127" i="4" s="1"/>
  <c r="Q127" i="4"/>
  <c r="R127" i="4" s="1"/>
  <c r="S127" i="4" s="1"/>
  <c r="T127" i="4" s="1"/>
  <c r="Z126" i="4"/>
  <c r="Y126" i="4"/>
  <c r="W126" i="4"/>
  <c r="X126" i="4" s="1"/>
  <c r="U126" i="4"/>
  <c r="V126" i="4" s="1"/>
  <c r="Q126" i="4"/>
  <c r="R126" i="4" s="1"/>
  <c r="S126" i="4" s="1"/>
  <c r="T126" i="4" s="1"/>
  <c r="Z125" i="4"/>
  <c r="Y125" i="4"/>
  <c r="W125" i="4"/>
  <c r="X125" i="4" s="1"/>
  <c r="U125" i="4"/>
  <c r="V125" i="4" s="1"/>
  <c r="Q125" i="4"/>
  <c r="R125" i="4" s="1"/>
  <c r="S125" i="4" s="1"/>
  <c r="T125" i="4" s="1"/>
  <c r="Z124" i="4"/>
  <c r="Y124" i="4"/>
  <c r="W124" i="4"/>
  <c r="X124" i="4" s="1"/>
  <c r="U124" i="4"/>
  <c r="V124" i="4" s="1"/>
  <c r="Q124" i="4"/>
  <c r="R124" i="4" s="1"/>
  <c r="S124" i="4" s="1"/>
  <c r="T124" i="4" s="1"/>
  <c r="Z123" i="4"/>
  <c r="Y123" i="4"/>
  <c r="W123" i="4"/>
  <c r="X123" i="4" s="1"/>
  <c r="U123" i="4"/>
  <c r="V123" i="4" s="1"/>
  <c r="Q123" i="4"/>
  <c r="R123" i="4" s="1"/>
  <c r="S123" i="4" s="1"/>
  <c r="T123" i="4" s="1"/>
  <c r="Z122" i="4"/>
  <c r="Y122" i="4"/>
  <c r="W122" i="4"/>
  <c r="X122" i="4" s="1"/>
  <c r="U122" i="4"/>
  <c r="V122" i="4" s="1"/>
  <c r="Q122" i="4"/>
  <c r="R122" i="4" s="1"/>
  <c r="S122" i="4" s="1"/>
  <c r="T122" i="4" s="1"/>
  <c r="Z121" i="4"/>
  <c r="Y121" i="4"/>
  <c r="W121" i="4"/>
  <c r="X121" i="4" s="1"/>
  <c r="U121" i="4"/>
  <c r="V121" i="4" s="1"/>
  <c r="Q121" i="4"/>
  <c r="R121" i="4" s="1"/>
  <c r="S121" i="4" s="1"/>
  <c r="T121" i="4" s="1"/>
  <c r="Z120" i="4"/>
  <c r="Y120" i="4"/>
  <c r="W120" i="4"/>
  <c r="X120" i="4" s="1"/>
  <c r="U120" i="4"/>
  <c r="V120" i="4" s="1"/>
  <c r="Q120" i="4"/>
  <c r="R120" i="4" s="1"/>
  <c r="S120" i="4" s="1"/>
  <c r="T120" i="4" s="1"/>
  <c r="Z119" i="4"/>
  <c r="Y119" i="4"/>
  <c r="W119" i="4"/>
  <c r="X119" i="4" s="1"/>
  <c r="U119" i="4"/>
  <c r="V119" i="4" s="1"/>
  <c r="Q119" i="4"/>
  <c r="R119" i="4" s="1"/>
  <c r="S119" i="4" s="1"/>
  <c r="T119" i="4" s="1"/>
  <c r="Z118" i="4"/>
  <c r="Y118" i="4"/>
  <c r="W118" i="4"/>
  <c r="X118" i="4" s="1"/>
  <c r="U118" i="4"/>
  <c r="V118" i="4" s="1"/>
  <c r="Q118" i="4"/>
  <c r="R118" i="4" s="1"/>
  <c r="S118" i="4" s="1"/>
  <c r="T118" i="4" s="1"/>
  <c r="Z117" i="4"/>
  <c r="Y117" i="4"/>
  <c r="W117" i="4"/>
  <c r="X117" i="4" s="1"/>
  <c r="U117" i="4"/>
  <c r="V117" i="4" s="1"/>
  <c r="Q117" i="4"/>
  <c r="R117" i="4" s="1"/>
  <c r="S117" i="4" s="1"/>
  <c r="T117" i="4" s="1"/>
  <c r="Z116" i="4"/>
  <c r="Y116" i="4"/>
  <c r="W116" i="4"/>
  <c r="X116" i="4" s="1"/>
  <c r="U116" i="4"/>
  <c r="V116" i="4" s="1"/>
  <c r="Q116" i="4"/>
  <c r="R116" i="4" s="1"/>
  <c r="S116" i="4" s="1"/>
  <c r="T116" i="4" s="1"/>
  <c r="Z115" i="4"/>
  <c r="Y115" i="4"/>
  <c r="W115" i="4"/>
  <c r="X115" i="4" s="1"/>
  <c r="U115" i="4"/>
  <c r="V115" i="4" s="1"/>
  <c r="Q115" i="4"/>
  <c r="R115" i="4" s="1"/>
  <c r="S115" i="4" s="1"/>
  <c r="T115" i="4" s="1"/>
  <c r="Z114" i="4"/>
  <c r="Y114" i="4"/>
  <c r="W114" i="4"/>
  <c r="X114" i="4" s="1"/>
  <c r="U114" i="4"/>
  <c r="V114" i="4" s="1"/>
  <c r="Q114" i="4"/>
  <c r="R114" i="4" s="1"/>
  <c r="S114" i="4" s="1"/>
  <c r="T114" i="4" s="1"/>
  <c r="Z113" i="4"/>
  <c r="Y113" i="4"/>
  <c r="W113" i="4"/>
  <c r="X113" i="4" s="1"/>
  <c r="U113" i="4"/>
  <c r="V113" i="4" s="1"/>
  <c r="Q113" i="4"/>
  <c r="R113" i="4" s="1"/>
  <c r="S113" i="4" s="1"/>
  <c r="T113" i="4" s="1"/>
  <c r="Z112" i="4"/>
  <c r="Y112" i="4"/>
  <c r="W112" i="4"/>
  <c r="X112" i="4" s="1"/>
  <c r="U112" i="4"/>
  <c r="V112" i="4" s="1"/>
  <c r="Q112" i="4"/>
  <c r="R112" i="4" s="1"/>
  <c r="S112" i="4" s="1"/>
  <c r="T112" i="4" s="1"/>
  <c r="Z111" i="4"/>
  <c r="Y111" i="4"/>
  <c r="W111" i="4"/>
  <c r="X111" i="4" s="1"/>
  <c r="U111" i="4"/>
  <c r="V111" i="4" s="1"/>
  <c r="Q111" i="4"/>
  <c r="R111" i="4" s="1"/>
  <c r="S111" i="4" s="1"/>
  <c r="T111" i="4" s="1"/>
  <c r="Z110" i="4"/>
  <c r="Y110" i="4"/>
  <c r="W110" i="4"/>
  <c r="X110" i="4" s="1"/>
  <c r="U110" i="4"/>
  <c r="V110" i="4" s="1"/>
  <c r="Q110" i="4"/>
  <c r="R110" i="4" s="1"/>
  <c r="S110" i="4" s="1"/>
  <c r="T110" i="4" s="1"/>
  <c r="Z109" i="4"/>
  <c r="Y109" i="4"/>
  <c r="W109" i="4"/>
  <c r="X109" i="4" s="1"/>
  <c r="U109" i="4"/>
  <c r="V109" i="4" s="1"/>
  <c r="Q109" i="4"/>
  <c r="R109" i="4" s="1"/>
  <c r="S109" i="4" s="1"/>
  <c r="T109" i="4" s="1"/>
  <c r="Z108" i="4"/>
  <c r="Y108" i="4"/>
  <c r="W108" i="4"/>
  <c r="X108" i="4" s="1"/>
  <c r="U108" i="4"/>
  <c r="V108" i="4" s="1"/>
  <c r="Q108" i="4"/>
  <c r="R108" i="4" s="1"/>
  <c r="S108" i="4" s="1"/>
  <c r="T108" i="4" s="1"/>
  <c r="Z107" i="4"/>
  <c r="Y107" i="4"/>
  <c r="W107" i="4"/>
  <c r="X107" i="4" s="1"/>
  <c r="U107" i="4"/>
  <c r="V107" i="4" s="1"/>
  <c r="Q107" i="4"/>
  <c r="R107" i="4" s="1"/>
  <c r="S107" i="4" s="1"/>
  <c r="T107" i="4" s="1"/>
  <c r="Z106" i="4"/>
  <c r="Y106" i="4"/>
  <c r="W106" i="4"/>
  <c r="X106" i="4" s="1"/>
  <c r="U106" i="4"/>
  <c r="V106" i="4" s="1"/>
  <c r="Q106" i="4"/>
  <c r="R106" i="4" s="1"/>
  <c r="S106" i="4" s="1"/>
  <c r="T106" i="4" s="1"/>
  <c r="Z105" i="4"/>
  <c r="Y105" i="4"/>
  <c r="W105" i="4"/>
  <c r="X105" i="4" s="1"/>
  <c r="U105" i="4"/>
  <c r="V105" i="4" s="1"/>
  <c r="Q105" i="4"/>
  <c r="R105" i="4" s="1"/>
  <c r="S105" i="4" s="1"/>
  <c r="T105" i="4" s="1"/>
  <c r="Z104" i="4"/>
  <c r="Y104" i="4"/>
  <c r="W104" i="4"/>
  <c r="X104" i="4" s="1"/>
  <c r="U104" i="4"/>
  <c r="V104" i="4" s="1"/>
  <c r="Q104" i="4"/>
  <c r="R104" i="4" s="1"/>
  <c r="S104" i="4" s="1"/>
  <c r="T104" i="4" s="1"/>
  <c r="Z103" i="4"/>
  <c r="Y103" i="4"/>
  <c r="W103" i="4"/>
  <c r="X103" i="4" s="1"/>
  <c r="U103" i="4"/>
  <c r="V103" i="4" s="1"/>
  <c r="Q103" i="4"/>
  <c r="R103" i="4" s="1"/>
  <c r="S103" i="4" s="1"/>
  <c r="T103" i="4" s="1"/>
  <c r="Z102" i="4"/>
  <c r="Y102" i="4"/>
  <c r="W102" i="4"/>
  <c r="X102" i="4" s="1"/>
  <c r="U102" i="4"/>
  <c r="V102" i="4" s="1"/>
  <c r="Q102" i="4"/>
  <c r="R102" i="4" s="1"/>
  <c r="S102" i="4" s="1"/>
  <c r="T102" i="4" s="1"/>
  <c r="Z101" i="4"/>
  <c r="Y101" i="4"/>
  <c r="W101" i="4"/>
  <c r="X101" i="4" s="1"/>
  <c r="U101" i="4"/>
  <c r="V101" i="4" s="1"/>
  <c r="Q101" i="4"/>
  <c r="R101" i="4" s="1"/>
  <c r="S101" i="4" s="1"/>
  <c r="T101" i="4" s="1"/>
  <c r="Z100" i="4"/>
  <c r="Y100" i="4"/>
  <c r="W100" i="4"/>
  <c r="X100" i="4" s="1"/>
  <c r="U100" i="4"/>
  <c r="V100" i="4" s="1"/>
  <c r="Q100" i="4"/>
  <c r="R100" i="4" s="1"/>
  <c r="S100" i="4" s="1"/>
  <c r="T100" i="4" s="1"/>
  <c r="Z99" i="4"/>
  <c r="Y99" i="4"/>
  <c r="W99" i="4"/>
  <c r="X99" i="4" s="1"/>
  <c r="U99" i="4"/>
  <c r="V99" i="4" s="1"/>
  <c r="Q99" i="4"/>
  <c r="R99" i="4" s="1"/>
  <c r="S99" i="4" s="1"/>
  <c r="T99" i="4" s="1"/>
  <c r="Z98" i="4"/>
  <c r="Y98" i="4"/>
  <c r="W98" i="4"/>
  <c r="X98" i="4" s="1"/>
  <c r="U98" i="4"/>
  <c r="V98" i="4" s="1"/>
  <c r="Q98" i="4"/>
  <c r="R98" i="4" s="1"/>
  <c r="S98" i="4" s="1"/>
  <c r="T98" i="4" s="1"/>
  <c r="Z97" i="4"/>
  <c r="Y97" i="4"/>
  <c r="W97" i="4"/>
  <c r="X97" i="4" s="1"/>
  <c r="U97" i="4"/>
  <c r="V97" i="4" s="1"/>
  <c r="Q97" i="4"/>
  <c r="R97" i="4" s="1"/>
  <c r="S97" i="4" s="1"/>
  <c r="T97" i="4" s="1"/>
  <c r="Z96" i="4"/>
  <c r="Y96" i="4"/>
  <c r="W96" i="4"/>
  <c r="X96" i="4" s="1"/>
  <c r="U96" i="4"/>
  <c r="V96" i="4" s="1"/>
  <c r="Q96" i="4"/>
  <c r="R96" i="4" s="1"/>
  <c r="S96" i="4" s="1"/>
  <c r="T96" i="4" s="1"/>
  <c r="Z95" i="4"/>
  <c r="Y95" i="4"/>
  <c r="W95" i="4"/>
  <c r="X95" i="4" s="1"/>
  <c r="U95" i="4"/>
  <c r="V95" i="4" s="1"/>
  <c r="Q95" i="4"/>
  <c r="R95" i="4" s="1"/>
  <c r="S95" i="4" s="1"/>
  <c r="T95" i="4" s="1"/>
  <c r="Z94" i="4"/>
  <c r="Y94" i="4"/>
  <c r="W94" i="4"/>
  <c r="X94" i="4" s="1"/>
  <c r="U94" i="4"/>
  <c r="V94" i="4" s="1"/>
  <c r="Q94" i="4"/>
  <c r="R94" i="4" s="1"/>
  <c r="S94" i="4" s="1"/>
  <c r="T94" i="4" s="1"/>
  <c r="Z93" i="4"/>
  <c r="Y93" i="4"/>
  <c r="W93" i="4"/>
  <c r="X93" i="4" s="1"/>
  <c r="U93" i="4"/>
  <c r="V93" i="4" s="1"/>
  <c r="Q93" i="4"/>
  <c r="R93" i="4" s="1"/>
  <c r="S93" i="4" s="1"/>
  <c r="T93" i="4" s="1"/>
  <c r="Z92" i="4"/>
  <c r="Y92" i="4"/>
  <c r="W92" i="4"/>
  <c r="X92" i="4" s="1"/>
  <c r="U92" i="4"/>
  <c r="V92" i="4" s="1"/>
  <c r="Q92" i="4"/>
  <c r="R92" i="4" s="1"/>
  <c r="S92" i="4" s="1"/>
  <c r="T92" i="4" s="1"/>
  <c r="Z91" i="4"/>
  <c r="Y91" i="4"/>
  <c r="W91" i="4"/>
  <c r="X91" i="4" s="1"/>
  <c r="U91" i="4"/>
  <c r="V91" i="4" s="1"/>
  <c r="Q91" i="4"/>
  <c r="R91" i="4" s="1"/>
  <c r="S91" i="4" s="1"/>
  <c r="T91" i="4" s="1"/>
  <c r="Z90" i="4"/>
  <c r="Y90" i="4"/>
  <c r="W90" i="4"/>
  <c r="X90" i="4" s="1"/>
  <c r="U90" i="4"/>
  <c r="V90" i="4" s="1"/>
  <c r="Q90" i="4"/>
  <c r="R90" i="4" s="1"/>
  <c r="S90" i="4" s="1"/>
  <c r="T90" i="4" s="1"/>
  <c r="Z89" i="4"/>
  <c r="Y89" i="4"/>
  <c r="W89" i="4"/>
  <c r="X89" i="4" s="1"/>
  <c r="U89" i="4"/>
  <c r="V89" i="4" s="1"/>
  <c r="Q89" i="4"/>
  <c r="R89" i="4" s="1"/>
  <c r="S89" i="4" s="1"/>
  <c r="T89" i="4" s="1"/>
  <c r="Z88" i="4"/>
  <c r="Y88" i="4"/>
  <c r="W88" i="4"/>
  <c r="X88" i="4" s="1"/>
  <c r="U88" i="4"/>
  <c r="V88" i="4" s="1"/>
  <c r="Q88" i="4"/>
  <c r="R88" i="4" s="1"/>
  <c r="S88" i="4" s="1"/>
  <c r="T88" i="4" s="1"/>
  <c r="Z87" i="4"/>
  <c r="Y87" i="4"/>
  <c r="W87" i="4"/>
  <c r="X87" i="4" s="1"/>
  <c r="U87" i="4"/>
  <c r="V87" i="4" s="1"/>
  <c r="Q87" i="4"/>
  <c r="R87" i="4" s="1"/>
  <c r="S87" i="4" s="1"/>
  <c r="T87" i="4" s="1"/>
  <c r="Z86" i="4"/>
  <c r="Y86" i="4"/>
  <c r="W86" i="4"/>
  <c r="X86" i="4" s="1"/>
  <c r="U86" i="4"/>
  <c r="V86" i="4" s="1"/>
  <c r="Q86" i="4"/>
  <c r="R86" i="4" s="1"/>
  <c r="S86" i="4" s="1"/>
  <c r="T86" i="4" s="1"/>
  <c r="Z85" i="4"/>
  <c r="Y85" i="4"/>
  <c r="W85" i="4"/>
  <c r="X85" i="4" s="1"/>
  <c r="U85" i="4"/>
  <c r="V85" i="4" s="1"/>
  <c r="Q85" i="4"/>
  <c r="R85" i="4" s="1"/>
  <c r="S85" i="4" s="1"/>
  <c r="T85" i="4" s="1"/>
  <c r="Z84" i="4"/>
  <c r="Y84" i="4"/>
  <c r="W84" i="4"/>
  <c r="X84" i="4" s="1"/>
  <c r="U84" i="4"/>
  <c r="V84" i="4" s="1"/>
  <c r="Q84" i="4"/>
  <c r="R84" i="4" s="1"/>
  <c r="S84" i="4" s="1"/>
  <c r="T84" i="4" s="1"/>
  <c r="Z83" i="4"/>
  <c r="Y83" i="4"/>
  <c r="W83" i="4"/>
  <c r="X83" i="4" s="1"/>
  <c r="U83" i="4"/>
  <c r="V83" i="4" s="1"/>
  <c r="Q83" i="4"/>
  <c r="R83" i="4" s="1"/>
  <c r="S83" i="4" s="1"/>
  <c r="T83" i="4" s="1"/>
  <c r="Z82" i="4"/>
  <c r="Y82" i="4"/>
  <c r="W82" i="4"/>
  <c r="X82" i="4" s="1"/>
  <c r="U82" i="4"/>
  <c r="V82" i="4" s="1"/>
  <c r="Q82" i="4"/>
  <c r="R82" i="4" s="1"/>
  <c r="S82" i="4" s="1"/>
  <c r="T82" i="4" s="1"/>
  <c r="Z81" i="4"/>
  <c r="Y81" i="4"/>
  <c r="W81" i="4"/>
  <c r="X81" i="4" s="1"/>
  <c r="U81" i="4"/>
  <c r="V81" i="4" s="1"/>
  <c r="Q81" i="4"/>
  <c r="R81" i="4" s="1"/>
  <c r="S81" i="4" s="1"/>
  <c r="T81" i="4" s="1"/>
  <c r="Z80" i="4"/>
  <c r="Y80" i="4"/>
  <c r="W80" i="4"/>
  <c r="X80" i="4" s="1"/>
  <c r="U80" i="4"/>
  <c r="V80" i="4" s="1"/>
  <c r="Q80" i="4"/>
  <c r="R80" i="4" s="1"/>
  <c r="S80" i="4" s="1"/>
  <c r="T80" i="4" s="1"/>
  <c r="Z79" i="4"/>
  <c r="Y79" i="4"/>
  <c r="W79" i="4"/>
  <c r="X79" i="4" s="1"/>
  <c r="U79" i="4"/>
  <c r="V79" i="4" s="1"/>
  <c r="Q79" i="4"/>
  <c r="R79" i="4" s="1"/>
  <c r="S79" i="4" s="1"/>
  <c r="T79" i="4" s="1"/>
  <c r="Z78" i="4"/>
  <c r="Y78" i="4"/>
  <c r="W78" i="4"/>
  <c r="X78" i="4" s="1"/>
  <c r="U78" i="4"/>
  <c r="V78" i="4" s="1"/>
  <c r="Q78" i="4"/>
  <c r="R78" i="4" s="1"/>
  <c r="S78" i="4" s="1"/>
  <c r="T78" i="4" s="1"/>
  <c r="Z77" i="4"/>
  <c r="Y77" i="4"/>
  <c r="W77" i="4"/>
  <c r="X77" i="4" s="1"/>
  <c r="U77" i="4"/>
  <c r="V77" i="4" s="1"/>
  <c r="Q77" i="4"/>
  <c r="R77" i="4" s="1"/>
  <c r="S77" i="4" s="1"/>
  <c r="T77" i="4" s="1"/>
  <c r="Z76" i="4"/>
  <c r="Y76" i="4"/>
  <c r="W76" i="4"/>
  <c r="X76" i="4" s="1"/>
  <c r="U76" i="4"/>
  <c r="V76" i="4" s="1"/>
  <c r="Q76" i="4"/>
  <c r="R76" i="4" s="1"/>
  <c r="S76" i="4" s="1"/>
  <c r="T76" i="4" s="1"/>
  <c r="Z75" i="4"/>
  <c r="Y75" i="4"/>
  <c r="W75" i="4"/>
  <c r="X75" i="4" s="1"/>
  <c r="U75" i="4"/>
  <c r="V75" i="4" s="1"/>
  <c r="Q75" i="4"/>
  <c r="R75" i="4" s="1"/>
  <c r="S75" i="4" s="1"/>
  <c r="T75" i="4" s="1"/>
  <c r="Z74" i="4"/>
  <c r="Y74" i="4"/>
  <c r="W74" i="4"/>
  <c r="X74" i="4" s="1"/>
  <c r="U74" i="4"/>
  <c r="V74" i="4" s="1"/>
  <c r="Q74" i="4"/>
  <c r="R74" i="4" s="1"/>
  <c r="S74" i="4" s="1"/>
  <c r="T74" i="4" s="1"/>
  <c r="Z73" i="4"/>
  <c r="Y73" i="4"/>
  <c r="W73" i="4"/>
  <c r="X73" i="4" s="1"/>
  <c r="U73" i="4"/>
  <c r="V73" i="4" s="1"/>
  <c r="Q73" i="4"/>
  <c r="R73" i="4" s="1"/>
  <c r="S73" i="4" s="1"/>
  <c r="T73" i="4" s="1"/>
  <c r="Z72" i="4"/>
  <c r="Y72" i="4"/>
  <c r="W72" i="4"/>
  <c r="X72" i="4" s="1"/>
  <c r="U72" i="4"/>
  <c r="V72" i="4" s="1"/>
  <c r="Q72" i="4"/>
  <c r="R72" i="4" s="1"/>
  <c r="S72" i="4" s="1"/>
  <c r="T72" i="4" s="1"/>
  <c r="Z71" i="4"/>
  <c r="Y71" i="4"/>
  <c r="W71" i="4"/>
  <c r="X71" i="4" s="1"/>
  <c r="U71" i="4"/>
  <c r="V71" i="4" s="1"/>
  <c r="Q71" i="4"/>
  <c r="R71" i="4" s="1"/>
  <c r="S71" i="4" s="1"/>
  <c r="T71" i="4" s="1"/>
  <c r="Z70" i="4"/>
  <c r="Y70" i="4"/>
  <c r="W70" i="4"/>
  <c r="X70" i="4" s="1"/>
  <c r="U70" i="4"/>
  <c r="V70" i="4" s="1"/>
  <c r="Q70" i="4"/>
  <c r="R70" i="4" s="1"/>
  <c r="S70" i="4" s="1"/>
  <c r="T70" i="4" s="1"/>
  <c r="Z69" i="4"/>
  <c r="Y69" i="4"/>
  <c r="W69" i="4"/>
  <c r="X69" i="4" s="1"/>
  <c r="U69" i="4"/>
  <c r="V69" i="4" s="1"/>
  <c r="Q69" i="4"/>
  <c r="R69" i="4" s="1"/>
  <c r="S69" i="4" s="1"/>
  <c r="T69" i="4" s="1"/>
  <c r="Z68" i="4"/>
  <c r="Y68" i="4"/>
  <c r="W68" i="4"/>
  <c r="X68" i="4" s="1"/>
  <c r="U68" i="4"/>
  <c r="V68" i="4" s="1"/>
  <c r="Q68" i="4"/>
  <c r="R68" i="4" s="1"/>
  <c r="S68" i="4" s="1"/>
  <c r="T68" i="4" s="1"/>
  <c r="Z67" i="4"/>
  <c r="Y67" i="4"/>
  <c r="W67" i="4"/>
  <c r="X67" i="4" s="1"/>
  <c r="U67" i="4"/>
  <c r="V67" i="4" s="1"/>
  <c r="Q67" i="4"/>
  <c r="R67" i="4" s="1"/>
  <c r="S67" i="4" s="1"/>
  <c r="T67" i="4" s="1"/>
  <c r="Z66" i="4"/>
  <c r="Y66" i="4"/>
  <c r="W66" i="4"/>
  <c r="X66" i="4" s="1"/>
  <c r="U66" i="4"/>
  <c r="V66" i="4" s="1"/>
  <c r="Q66" i="4"/>
  <c r="R66" i="4" s="1"/>
  <c r="S66" i="4" s="1"/>
  <c r="T66" i="4" s="1"/>
  <c r="Z65" i="4"/>
  <c r="Y65" i="4"/>
  <c r="W65" i="4"/>
  <c r="X65" i="4" s="1"/>
  <c r="U65" i="4"/>
  <c r="V65" i="4" s="1"/>
  <c r="Q65" i="4"/>
  <c r="R65" i="4" s="1"/>
  <c r="S65" i="4" s="1"/>
  <c r="T65" i="4" s="1"/>
  <c r="Z64" i="4"/>
  <c r="Y64" i="4"/>
  <c r="W64" i="4"/>
  <c r="X64" i="4" s="1"/>
  <c r="U64" i="4"/>
  <c r="V64" i="4" s="1"/>
  <c r="Q64" i="4"/>
  <c r="R64" i="4" s="1"/>
  <c r="S64" i="4" s="1"/>
  <c r="T64" i="4" s="1"/>
  <c r="Z63" i="4"/>
  <c r="Y63" i="4"/>
  <c r="W63" i="4"/>
  <c r="X63" i="4" s="1"/>
  <c r="U63" i="4"/>
  <c r="V63" i="4" s="1"/>
  <c r="Q63" i="4"/>
  <c r="R63" i="4" s="1"/>
  <c r="S63" i="4" s="1"/>
  <c r="T63" i="4" s="1"/>
  <c r="Z62" i="4"/>
  <c r="Y62" i="4"/>
  <c r="W62" i="4"/>
  <c r="X62" i="4" s="1"/>
  <c r="U62" i="4"/>
  <c r="V62" i="4" s="1"/>
  <c r="Q62" i="4"/>
  <c r="R62" i="4" s="1"/>
  <c r="S62" i="4" s="1"/>
  <c r="T62" i="4" s="1"/>
  <c r="Z61" i="4"/>
  <c r="Y61" i="4"/>
  <c r="W61" i="4"/>
  <c r="X61" i="4" s="1"/>
  <c r="U61" i="4"/>
  <c r="V61" i="4" s="1"/>
  <c r="Q61" i="4"/>
  <c r="R61" i="4" s="1"/>
  <c r="S61" i="4" s="1"/>
  <c r="T61" i="4" s="1"/>
  <c r="Z60" i="4"/>
  <c r="Y60" i="4"/>
  <c r="W60" i="4"/>
  <c r="X60" i="4" s="1"/>
  <c r="U60" i="4"/>
  <c r="V60" i="4" s="1"/>
  <c r="Q60" i="4"/>
  <c r="R60" i="4" s="1"/>
  <c r="S60" i="4" s="1"/>
  <c r="T60" i="4" s="1"/>
  <c r="Z59" i="4"/>
  <c r="Y59" i="4"/>
  <c r="W59" i="4"/>
  <c r="X59" i="4" s="1"/>
  <c r="U59" i="4"/>
  <c r="V59" i="4" s="1"/>
  <c r="Q59" i="4"/>
  <c r="R59" i="4" s="1"/>
  <c r="S59" i="4" s="1"/>
  <c r="T59" i="4" s="1"/>
  <c r="Z58" i="4"/>
  <c r="Y58" i="4"/>
  <c r="W58" i="4"/>
  <c r="X58" i="4" s="1"/>
  <c r="U58" i="4"/>
  <c r="V58" i="4" s="1"/>
  <c r="Q58" i="4"/>
  <c r="R58" i="4" s="1"/>
  <c r="S58" i="4" s="1"/>
  <c r="T58" i="4" s="1"/>
  <c r="Z57" i="4"/>
  <c r="Y57" i="4"/>
  <c r="W57" i="4"/>
  <c r="X57" i="4" s="1"/>
  <c r="U57" i="4"/>
  <c r="V57" i="4" s="1"/>
  <c r="Q57" i="4"/>
  <c r="R57" i="4" s="1"/>
  <c r="S57" i="4" s="1"/>
  <c r="T57" i="4" s="1"/>
  <c r="Z56" i="4"/>
  <c r="Y56" i="4"/>
  <c r="W56" i="4"/>
  <c r="X56" i="4" s="1"/>
  <c r="U56" i="4"/>
  <c r="V56" i="4" s="1"/>
  <c r="Q56" i="4"/>
  <c r="R56" i="4" s="1"/>
  <c r="S56" i="4" s="1"/>
  <c r="T56" i="4" s="1"/>
  <c r="Z55" i="4"/>
  <c r="Y55" i="4"/>
  <c r="W55" i="4"/>
  <c r="X55" i="4" s="1"/>
  <c r="U55" i="4"/>
  <c r="V55" i="4" s="1"/>
  <c r="Q55" i="4"/>
  <c r="R55" i="4" s="1"/>
  <c r="S55" i="4" s="1"/>
  <c r="T55" i="4" s="1"/>
  <c r="Z54" i="4"/>
  <c r="Y54" i="4"/>
  <c r="W54" i="4"/>
  <c r="X54" i="4" s="1"/>
  <c r="U54" i="4"/>
  <c r="V54" i="4" s="1"/>
  <c r="Q54" i="4"/>
  <c r="R54" i="4" s="1"/>
  <c r="S54" i="4" s="1"/>
  <c r="T54" i="4" s="1"/>
  <c r="Z53" i="4"/>
  <c r="Y53" i="4"/>
  <c r="W53" i="4"/>
  <c r="X53" i="4" s="1"/>
  <c r="U53" i="4"/>
  <c r="V53" i="4" s="1"/>
  <c r="Q53" i="4"/>
  <c r="R53" i="4" s="1"/>
  <c r="S53" i="4" s="1"/>
  <c r="T53" i="4" s="1"/>
  <c r="Z52" i="4"/>
  <c r="Y52" i="4"/>
  <c r="W52" i="4"/>
  <c r="X52" i="4" s="1"/>
  <c r="U52" i="4"/>
  <c r="V52" i="4" s="1"/>
  <c r="Q52" i="4"/>
  <c r="R52" i="4" s="1"/>
  <c r="S52" i="4" s="1"/>
  <c r="T52" i="4" s="1"/>
  <c r="Z51" i="4"/>
  <c r="Y51" i="4"/>
  <c r="W51" i="4"/>
  <c r="X51" i="4" s="1"/>
  <c r="U51" i="4"/>
  <c r="V51" i="4" s="1"/>
  <c r="Q51" i="4"/>
  <c r="R51" i="4" s="1"/>
  <c r="S51" i="4" s="1"/>
  <c r="T51" i="4" s="1"/>
  <c r="Z50" i="4"/>
  <c r="Y50" i="4"/>
  <c r="W50" i="4"/>
  <c r="X50" i="4" s="1"/>
  <c r="U50" i="4"/>
  <c r="V50" i="4" s="1"/>
  <c r="Q50" i="4"/>
  <c r="R50" i="4" s="1"/>
  <c r="S50" i="4" s="1"/>
  <c r="T50" i="4" s="1"/>
  <c r="Z49" i="4"/>
  <c r="Y49" i="4"/>
  <c r="W49" i="4"/>
  <c r="X49" i="4" s="1"/>
  <c r="U49" i="4"/>
  <c r="V49" i="4" s="1"/>
  <c r="Q49" i="4"/>
  <c r="R49" i="4" s="1"/>
  <c r="S49" i="4" s="1"/>
  <c r="T49" i="4" s="1"/>
  <c r="Z48" i="4"/>
  <c r="Y48" i="4"/>
  <c r="W48" i="4"/>
  <c r="X48" i="4" s="1"/>
  <c r="U48" i="4"/>
  <c r="V48" i="4" s="1"/>
  <c r="Q48" i="4"/>
  <c r="R48" i="4" s="1"/>
  <c r="S48" i="4" s="1"/>
  <c r="T48" i="4" s="1"/>
  <c r="Z47" i="4"/>
  <c r="Y47" i="4"/>
  <c r="W47" i="4"/>
  <c r="X47" i="4" s="1"/>
  <c r="U47" i="4"/>
  <c r="V47" i="4" s="1"/>
  <c r="Q47" i="4"/>
  <c r="R47" i="4" s="1"/>
  <c r="S47" i="4" s="1"/>
  <c r="T47" i="4" s="1"/>
  <c r="Z46" i="4"/>
  <c r="Y46" i="4"/>
  <c r="W46" i="4"/>
  <c r="X46" i="4" s="1"/>
  <c r="U46" i="4"/>
  <c r="V46" i="4" s="1"/>
  <c r="Q46" i="4"/>
  <c r="R46" i="4" s="1"/>
  <c r="S46" i="4" s="1"/>
  <c r="T46" i="4" s="1"/>
  <c r="Z45" i="4"/>
  <c r="Y45" i="4"/>
  <c r="W45" i="4"/>
  <c r="X45" i="4" s="1"/>
  <c r="U45" i="4"/>
  <c r="V45" i="4" s="1"/>
  <c r="Q45" i="4"/>
  <c r="R45" i="4" s="1"/>
  <c r="S45" i="4" s="1"/>
  <c r="T45" i="4" s="1"/>
  <c r="Z44" i="4"/>
  <c r="Y44" i="4"/>
  <c r="W44" i="4"/>
  <c r="X44" i="4" s="1"/>
  <c r="U44" i="4"/>
  <c r="V44" i="4" s="1"/>
  <c r="Q44" i="4"/>
  <c r="R44" i="4" s="1"/>
  <c r="S44" i="4" s="1"/>
  <c r="T44" i="4" s="1"/>
  <c r="Z43" i="4"/>
  <c r="Y43" i="4"/>
  <c r="W43" i="4"/>
  <c r="X43" i="4" s="1"/>
  <c r="U43" i="4"/>
  <c r="V43" i="4" s="1"/>
  <c r="Q43" i="4"/>
  <c r="R43" i="4" s="1"/>
  <c r="S43" i="4" s="1"/>
  <c r="T43" i="4" s="1"/>
  <c r="Z42" i="4"/>
  <c r="Y42" i="4"/>
  <c r="W42" i="4"/>
  <c r="X42" i="4" s="1"/>
  <c r="U42" i="4"/>
  <c r="V42" i="4" s="1"/>
  <c r="Q42" i="4"/>
  <c r="R42" i="4" s="1"/>
  <c r="S42" i="4" s="1"/>
  <c r="T42" i="4" s="1"/>
  <c r="Z41" i="4"/>
  <c r="Y41" i="4"/>
  <c r="W41" i="4"/>
  <c r="X41" i="4" s="1"/>
  <c r="U41" i="4"/>
  <c r="V41" i="4" s="1"/>
  <c r="Q41" i="4"/>
  <c r="R41" i="4" s="1"/>
  <c r="S41" i="4" s="1"/>
  <c r="T41" i="4" s="1"/>
  <c r="Z40" i="4"/>
  <c r="Y40" i="4"/>
  <c r="W40" i="4"/>
  <c r="X40" i="4" s="1"/>
  <c r="U40" i="4"/>
  <c r="V40" i="4" s="1"/>
  <c r="Q40" i="4"/>
  <c r="R40" i="4" s="1"/>
  <c r="S40" i="4" s="1"/>
  <c r="T40" i="4" s="1"/>
  <c r="Z39" i="4"/>
  <c r="Y39" i="4"/>
  <c r="W39" i="4"/>
  <c r="X39" i="4" s="1"/>
  <c r="U39" i="4"/>
  <c r="V39" i="4" s="1"/>
  <c r="Q39" i="4"/>
  <c r="R39" i="4" s="1"/>
  <c r="S39" i="4" s="1"/>
  <c r="T39" i="4" s="1"/>
  <c r="Z38" i="4"/>
  <c r="Y38" i="4"/>
  <c r="W38" i="4"/>
  <c r="X38" i="4" s="1"/>
  <c r="U38" i="4"/>
  <c r="V38" i="4" s="1"/>
  <c r="Q38" i="4"/>
  <c r="R38" i="4" s="1"/>
  <c r="S38" i="4" s="1"/>
  <c r="T38" i="4" s="1"/>
  <c r="Z37" i="4"/>
  <c r="Y37" i="4"/>
  <c r="W37" i="4"/>
  <c r="X37" i="4" s="1"/>
  <c r="U37" i="4"/>
  <c r="V37" i="4" s="1"/>
  <c r="Q37" i="4"/>
  <c r="R37" i="4" s="1"/>
  <c r="S37" i="4" s="1"/>
  <c r="T37" i="4" s="1"/>
  <c r="Z36" i="4"/>
  <c r="Y36" i="4"/>
  <c r="W36" i="4"/>
  <c r="X36" i="4" s="1"/>
  <c r="U36" i="4"/>
  <c r="V36" i="4" s="1"/>
  <c r="Q36" i="4"/>
  <c r="R36" i="4" s="1"/>
  <c r="S36" i="4" s="1"/>
  <c r="T36" i="4" s="1"/>
  <c r="Z35" i="4"/>
  <c r="Y35" i="4"/>
  <c r="W35" i="4"/>
  <c r="X35" i="4" s="1"/>
  <c r="U35" i="4"/>
  <c r="V35" i="4" s="1"/>
  <c r="Q35" i="4"/>
  <c r="R35" i="4" s="1"/>
  <c r="S35" i="4" s="1"/>
  <c r="T35" i="4" s="1"/>
  <c r="Z34" i="4"/>
  <c r="Y34" i="4"/>
  <c r="W34" i="4"/>
  <c r="X34" i="4" s="1"/>
  <c r="U34" i="4"/>
  <c r="V34" i="4" s="1"/>
  <c r="Q34" i="4"/>
  <c r="R34" i="4" s="1"/>
  <c r="S34" i="4" s="1"/>
  <c r="T34" i="4" s="1"/>
  <c r="Z33" i="4"/>
  <c r="Y33" i="4"/>
  <c r="W33" i="4"/>
  <c r="X33" i="4" s="1"/>
  <c r="U33" i="4"/>
  <c r="V33" i="4" s="1"/>
  <c r="Q33" i="4"/>
  <c r="R33" i="4" s="1"/>
  <c r="S33" i="4" s="1"/>
  <c r="T33" i="4" s="1"/>
  <c r="Z32" i="4"/>
  <c r="Y32" i="4"/>
  <c r="W32" i="4"/>
  <c r="X32" i="4" s="1"/>
  <c r="U32" i="4"/>
  <c r="V32" i="4" s="1"/>
  <c r="Q32" i="4"/>
  <c r="R32" i="4" s="1"/>
  <c r="S32" i="4" s="1"/>
  <c r="T32" i="4" s="1"/>
  <c r="Z31" i="4"/>
  <c r="Y31" i="4"/>
  <c r="W31" i="4"/>
  <c r="X31" i="4" s="1"/>
  <c r="U31" i="4"/>
  <c r="V31" i="4" s="1"/>
  <c r="Q31" i="4"/>
  <c r="R31" i="4" s="1"/>
  <c r="S31" i="4" s="1"/>
  <c r="T31" i="4" s="1"/>
  <c r="Z30" i="4"/>
  <c r="Y30" i="4"/>
  <c r="W30" i="4"/>
  <c r="X30" i="4" s="1"/>
  <c r="U30" i="4"/>
  <c r="V30" i="4" s="1"/>
  <c r="Q30" i="4"/>
  <c r="R30" i="4" s="1"/>
  <c r="S30" i="4" s="1"/>
  <c r="T30" i="4" s="1"/>
  <c r="Z29" i="4"/>
  <c r="Y29" i="4"/>
  <c r="W29" i="4"/>
  <c r="X29" i="4" s="1"/>
  <c r="U29" i="4"/>
  <c r="V29" i="4" s="1"/>
  <c r="Q29" i="4"/>
  <c r="R29" i="4" s="1"/>
  <c r="S29" i="4" s="1"/>
  <c r="T29" i="4" s="1"/>
  <c r="Z28" i="4"/>
  <c r="Y28" i="4"/>
  <c r="W28" i="4"/>
  <c r="X28" i="4" s="1"/>
  <c r="U28" i="4"/>
  <c r="V28" i="4" s="1"/>
  <c r="Q28" i="4"/>
  <c r="R28" i="4" s="1"/>
  <c r="S28" i="4" s="1"/>
  <c r="T28" i="4" s="1"/>
  <c r="Z27" i="4"/>
  <c r="Y27" i="4"/>
  <c r="W27" i="4"/>
  <c r="X27" i="4" s="1"/>
  <c r="U27" i="4"/>
  <c r="V27" i="4" s="1"/>
  <c r="Q27" i="4"/>
  <c r="R27" i="4" s="1"/>
  <c r="S27" i="4" s="1"/>
  <c r="T27" i="4" s="1"/>
  <c r="Z26" i="4"/>
  <c r="Y26" i="4"/>
  <c r="W26" i="4"/>
  <c r="X26" i="4" s="1"/>
  <c r="U26" i="4"/>
  <c r="V26" i="4" s="1"/>
  <c r="Q26" i="4"/>
  <c r="R26" i="4" s="1"/>
  <c r="S26" i="4" s="1"/>
  <c r="T26" i="4" s="1"/>
  <c r="Z25" i="4"/>
  <c r="Y25" i="4"/>
  <c r="W25" i="4"/>
  <c r="X25" i="4" s="1"/>
  <c r="U25" i="4"/>
  <c r="V25" i="4" s="1"/>
  <c r="Q25" i="4"/>
  <c r="R25" i="4" s="1"/>
  <c r="S25" i="4" s="1"/>
  <c r="T25" i="4" s="1"/>
  <c r="Z24" i="4"/>
  <c r="Y24" i="4"/>
  <c r="W24" i="4"/>
  <c r="X24" i="4" s="1"/>
  <c r="U24" i="4"/>
  <c r="V24" i="4" s="1"/>
  <c r="Q24" i="4"/>
  <c r="R24" i="4" s="1"/>
  <c r="S24" i="4" s="1"/>
  <c r="T24" i="4" s="1"/>
  <c r="Z23" i="4"/>
  <c r="Y23" i="4"/>
  <c r="W23" i="4"/>
  <c r="X23" i="4" s="1"/>
  <c r="U23" i="4"/>
  <c r="V23" i="4" s="1"/>
  <c r="Q23" i="4"/>
  <c r="R23" i="4" s="1"/>
  <c r="S23" i="4" s="1"/>
  <c r="T23" i="4" s="1"/>
  <c r="Z22" i="4"/>
  <c r="Y22" i="4"/>
  <c r="W22" i="4"/>
  <c r="X22" i="4" s="1"/>
  <c r="U22" i="4"/>
  <c r="V22" i="4" s="1"/>
  <c r="Q22" i="4"/>
  <c r="R22" i="4" s="1"/>
  <c r="S22" i="4" s="1"/>
  <c r="T22" i="4" s="1"/>
  <c r="Z21" i="4"/>
  <c r="Y21" i="4"/>
  <c r="W21" i="4"/>
  <c r="X21" i="4" s="1"/>
  <c r="U21" i="4"/>
  <c r="V21" i="4" s="1"/>
  <c r="Q21" i="4"/>
  <c r="R21" i="4" s="1"/>
  <c r="S21" i="4" s="1"/>
  <c r="T21" i="4" s="1"/>
  <c r="Z20" i="4"/>
  <c r="Y20" i="4"/>
  <c r="W20" i="4"/>
  <c r="X20" i="4" s="1"/>
  <c r="U20" i="4"/>
  <c r="V20" i="4" s="1"/>
  <c r="Q20" i="4"/>
  <c r="R20" i="4" s="1"/>
  <c r="S20" i="4" s="1"/>
  <c r="T20" i="4" s="1"/>
  <c r="Z19" i="4"/>
  <c r="Y19" i="4"/>
  <c r="W19" i="4"/>
  <c r="X19" i="4" s="1"/>
  <c r="U19" i="4"/>
  <c r="V19" i="4" s="1"/>
  <c r="Q19" i="4"/>
  <c r="R19" i="4" s="1"/>
  <c r="S19" i="4" s="1"/>
  <c r="T19" i="4" s="1"/>
  <c r="Z18" i="4"/>
  <c r="Y18" i="4"/>
  <c r="W18" i="4"/>
  <c r="X18" i="4" s="1"/>
  <c r="U18" i="4"/>
  <c r="V18" i="4" s="1"/>
  <c r="Q18" i="4"/>
  <c r="R18" i="4" s="1"/>
  <c r="S18" i="4" s="1"/>
  <c r="T18" i="4" s="1"/>
  <c r="Z17" i="4"/>
  <c r="Y17" i="4"/>
  <c r="W17" i="4"/>
  <c r="X17" i="4" s="1"/>
  <c r="U17" i="4"/>
  <c r="V17" i="4" s="1"/>
  <c r="Q17" i="4"/>
  <c r="R17" i="4" s="1"/>
  <c r="S17" i="4" s="1"/>
  <c r="T17" i="4" s="1"/>
  <c r="Z16" i="4"/>
  <c r="Y16" i="4"/>
  <c r="W16" i="4"/>
  <c r="X16" i="4" s="1"/>
  <c r="U16" i="4"/>
  <c r="V16" i="4" s="1"/>
  <c r="Q16" i="4"/>
  <c r="R16" i="4" s="1"/>
  <c r="S16" i="4" s="1"/>
  <c r="T16" i="4" s="1"/>
  <c r="Z15" i="4"/>
  <c r="Y15" i="4"/>
  <c r="W15" i="4"/>
  <c r="X15" i="4" s="1"/>
  <c r="U15" i="4"/>
  <c r="V15" i="4" s="1"/>
  <c r="Q15" i="4"/>
  <c r="R15" i="4" s="1"/>
  <c r="S15" i="4" s="1"/>
  <c r="T15" i="4" s="1"/>
  <c r="Z14" i="4"/>
  <c r="Y14" i="4"/>
  <c r="W14" i="4"/>
  <c r="X14" i="4" s="1"/>
  <c r="U14" i="4"/>
  <c r="V14" i="4" s="1"/>
  <c r="Q14" i="4"/>
  <c r="R14" i="4" s="1"/>
  <c r="S14" i="4" s="1"/>
  <c r="T14" i="4" s="1"/>
  <c r="Z13" i="4"/>
  <c r="Y13" i="4"/>
  <c r="W13" i="4"/>
  <c r="X13" i="4" s="1"/>
  <c r="U13" i="4"/>
  <c r="V13" i="4" s="1"/>
  <c r="Q13" i="4"/>
  <c r="R13" i="4" s="1"/>
  <c r="S13" i="4" s="1"/>
  <c r="T13" i="4" s="1"/>
  <c r="Z12" i="4"/>
  <c r="Y12" i="4"/>
  <c r="W12" i="4"/>
  <c r="X12" i="4" s="1"/>
  <c r="U12" i="4"/>
  <c r="V12" i="4" s="1"/>
  <c r="Q12" i="4"/>
  <c r="R12" i="4" s="1"/>
  <c r="S12" i="4" s="1"/>
  <c r="T12" i="4" s="1"/>
  <c r="Z11" i="4"/>
  <c r="Y11" i="4"/>
  <c r="W11" i="4"/>
  <c r="X11" i="4" s="1"/>
  <c r="U11" i="4"/>
  <c r="V11" i="4" s="1"/>
  <c r="Q11" i="4"/>
  <c r="R11" i="4" s="1"/>
  <c r="S11" i="4" s="1"/>
  <c r="T11" i="4" s="1"/>
  <c r="Z10" i="4"/>
  <c r="Y10" i="4"/>
  <c r="W10" i="4"/>
  <c r="X10" i="4" s="1"/>
  <c r="U10" i="4"/>
  <c r="V10" i="4" s="1"/>
  <c r="Q10" i="4"/>
  <c r="R10" i="4" s="1"/>
  <c r="S10" i="4" s="1"/>
  <c r="T10" i="4" s="1"/>
  <c r="Z9" i="4"/>
  <c r="Y9" i="4"/>
  <c r="W9" i="4"/>
  <c r="X9" i="4" s="1"/>
  <c r="U9" i="4"/>
  <c r="V9" i="4" s="1"/>
  <c r="Q9" i="4"/>
  <c r="R9" i="4" s="1"/>
  <c r="S9" i="4" s="1"/>
  <c r="T9" i="4" s="1"/>
  <c r="Z8" i="4"/>
  <c r="Y8" i="4"/>
  <c r="W8" i="4"/>
  <c r="X8" i="4" s="1"/>
  <c r="U8" i="4"/>
  <c r="V8" i="4" s="1"/>
  <c r="Q8" i="4"/>
  <c r="R8" i="4" s="1"/>
  <c r="S8" i="4" s="1"/>
  <c r="T8" i="4" s="1"/>
  <c r="Z7" i="4"/>
  <c r="Y7" i="4"/>
  <c r="W7" i="4"/>
  <c r="X7" i="4" s="1"/>
  <c r="U7" i="4"/>
  <c r="V7" i="4" s="1"/>
  <c r="Q7" i="4"/>
  <c r="R7" i="4" s="1"/>
  <c r="S7" i="4" s="1"/>
  <c r="T7" i="4" s="1"/>
  <c r="Z6" i="4"/>
  <c r="Y6" i="4"/>
  <c r="W6" i="4"/>
  <c r="X6" i="4" s="1"/>
  <c r="U6" i="4"/>
  <c r="V6" i="4" s="1"/>
  <c r="Q6" i="4"/>
  <c r="R6" i="4" s="1"/>
  <c r="S6" i="4" s="1"/>
  <c r="T6" i="4" s="1"/>
  <c r="Z5" i="4"/>
  <c r="Y5" i="4"/>
  <c r="W5" i="4"/>
  <c r="X5" i="4" s="1"/>
  <c r="U5" i="4"/>
  <c r="V5" i="4" s="1"/>
  <c r="Q5" i="4"/>
  <c r="R5" i="4" s="1"/>
  <c r="S5" i="4" s="1"/>
  <c r="T5" i="4" s="1"/>
  <c r="Z4" i="4"/>
  <c r="Y4" i="4"/>
  <c r="W4" i="4"/>
  <c r="X4" i="4" s="1"/>
  <c r="U4" i="4"/>
  <c r="V4" i="4" s="1"/>
  <c r="Q4" i="4"/>
  <c r="R4" i="4" s="1"/>
  <c r="S4" i="4" s="1"/>
  <c r="O953" i="3"/>
  <c r="N953" i="3"/>
  <c r="L953" i="3"/>
  <c r="M953" i="3" s="1"/>
  <c r="O952" i="3"/>
  <c r="N952" i="3"/>
  <c r="L952" i="3"/>
  <c r="M952" i="3" s="1"/>
  <c r="O951" i="3"/>
  <c r="N951" i="3"/>
  <c r="L951" i="3"/>
  <c r="M951" i="3" s="1"/>
  <c r="O950" i="3"/>
  <c r="N950" i="3"/>
  <c r="L950" i="3"/>
  <c r="M950" i="3" s="1"/>
  <c r="O949" i="3"/>
  <c r="N949" i="3"/>
  <c r="L949" i="3"/>
  <c r="M949" i="3" s="1"/>
  <c r="O948" i="3"/>
  <c r="N948" i="3"/>
  <c r="L948" i="3"/>
  <c r="M948" i="3" s="1"/>
  <c r="O947" i="3"/>
  <c r="N947" i="3"/>
  <c r="L947" i="3"/>
  <c r="M947" i="3" s="1"/>
  <c r="O946" i="3"/>
  <c r="N946" i="3"/>
  <c r="L946" i="3"/>
  <c r="M946" i="3" s="1"/>
  <c r="O945" i="3"/>
  <c r="N945" i="3"/>
  <c r="L945" i="3"/>
  <c r="M945" i="3" s="1"/>
  <c r="O944" i="3"/>
  <c r="N944" i="3"/>
  <c r="L944" i="3"/>
  <c r="M944" i="3" s="1"/>
  <c r="O943" i="3"/>
  <c r="N943" i="3"/>
  <c r="L943" i="3"/>
  <c r="M943" i="3" s="1"/>
  <c r="O942" i="3"/>
  <c r="N942" i="3"/>
  <c r="L942" i="3"/>
  <c r="M942" i="3" s="1"/>
  <c r="O941" i="3"/>
  <c r="N941" i="3"/>
  <c r="L941" i="3"/>
  <c r="M941" i="3" s="1"/>
  <c r="O940" i="3"/>
  <c r="N940" i="3"/>
  <c r="L940" i="3"/>
  <c r="M940" i="3" s="1"/>
  <c r="O939" i="3"/>
  <c r="N939" i="3"/>
  <c r="L939" i="3"/>
  <c r="M939" i="3" s="1"/>
  <c r="O938" i="3"/>
  <c r="N938" i="3"/>
  <c r="L938" i="3"/>
  <c r="M938" i="3" s="1"/>
  <c r="O937" i="3"/>
  <c r="N937" i="3"/>
  <c r="L937" i="3"/>
  <c r="M937" i="3" s="1"/>
  <c r="O936" i="3"/>
  <c r="N936" i="3"/>
  <c r="L936" i="3"/>
  <c r="M936" i="3" s="1"/>
  <c r="O935" i="3"/>
  <c r="N935" i="3"/>
  <c r="L935" i="3"/>
  <c r="M935" i="3" s="1"/>
  <c r="O934" i="3"/>
  <c r="N934" i="3"/>
  <c r="L934" i="3"/>
  <c r="M934" i="3" s="1"/>
  <c r="O933" i="3"/>
  <c r="N933" i="3"/>
  <c r="L933" i="3"/>
  <c r="M933" i="3" s="1"/>
  <c r="O932" i="3"/>
  <c r="N932" i="3"/>
  <c r="L932" i="3"/>
  <c r="M932" i="3" s="1"/>
  <c r="O931" i="3"/>
  <c r="N931" i="3"/>
  <c r="L931" i="3"/>
  <c r="M931" i="3" s="1"/>
  <c r="O930" i="3"/>
  <c r="N930" i="3"/>
  <c r="L930" i="3"/>
  <c r="M930" i="3" s="1"/>
  <c r="O929" i="3"/>
  <c r="N929" i="3"/>
  <c r="L929" i="3"/>
  <c r="M929" i="3" s="1"/>
  <c r="O928" i="3"/>
  <c r="N928" i="3"/>
  <c r="L928" i="3"/>
  <c r="M928" i="3" s="1"/>
  <c r="O927" i="3"/>
  <c r="N927" i="3"/>
  <c r="L927" i="3"/>
  <c r="M927" i="3" s="1"/>
  <c r="O926" i="3"/>
  <c r="N926" i="3"/>
  <c r="L926" i="3"/>
  <c r="M926" i="3" s="1"/>
  <c r="O925" i="3"/>
  <c r="N925" i="3"/>
  <c r="L925" i="3"/>
  <c r="M925" i="3" s="1"/>
  <c r="O924" i="3"/>
  <c r="N924" i="3"/>
  <c r="L924" i="3"/>
  <c r="M924" i="3" s="1"/>
  <c r="O923" i="3"/>
  <c r="N923" i="3"/>
  <c r="L923" i="3"/>
  <c r="M923" i="3" s="1"/>
  <c r="O922" i="3"/>
  <c r="N922" i="3"/>
  <c r="L922" i="3"/>
  <c r="M922" i="3" s="1"/>
  <c r="O921" i="3"/>
  <c r="N921" i="3"/>
  <c r="L921" i="3"/>
  <c r="M921" i="3" s="1"/>
  <c r="O920" i="3"/>
  <c r="N920" i="3"/>
  <c r="L920" i="3"/>
  <c r="M920" i="3" s="1"/>
  <c r="O919" i="3"/>
  <c r="N919" i="3"/>
  <c r="L919" i="3"/>
  <c r="M919" i="3" s="1"/>
  <c r="O918" i="3"/>
  <c r="N918" i="3"/>
  <c r="L918" i="3"/>
  <c r="M918" i="3" s="1"/>
  <c r="O917" i="3"/>
  <c r="N917" i="3"/>
  <c r="L917" i="3"/>
  <c r="M917" i="3" s="1"/>
  <c r="O916" i="3"/>
  <c r="N916" i="3"/>
  <c r="L916" i="3"/>
  <c r="M916" i="3" s="1"/>
  <c r="O915" i="3"/>
  <c r="N915" i="3"/>
  <c r="L915" i="3"/>
  <c r="M915" i="3" s="1"/>
  <c r="O914" i="3"/>
  <c r="N914" i="3"/>
  <c r="L914" i="3"/>
  <c r="M914" i="3" s="1"/>
  <c r="O913" i="3"/>
  <c r="N913" i="3"/>
  <c r="L913" i="3"/>
  <c r="M913" i="3" s="1"/>
  <c r="O912" i="3"/>
  <c r="N912" i="3"/>
  <c r="L912" i="3"/>
  <c r="M912" i="3" s="1"/>
  <c r="O911" i="3"/>
  <c r="N911" i="3"/>
  <c r="L911" i="3"/>
  <c r="M911" i="3" s="1"/>
  <c r="O910" i="3"/>
  <c r="N910" i="3"/>
  <c r="L910" i="3"/>
  <c r="M910" i="3" s="1"/>
  <c r="O909" i="3"/>
  <c r="N909" i="3"/>
  <c r="L909" i="3"/>
  <c r="M909" i="3" s="1"/>
  <c r="O908" i="3"/>
  <c r="N908" i="3"/>
  <c r="L908" i="3"/>
  <c r="M908" i="3" s="1"/>
  <c r="O907" i="3"/>
  <c r="N907" i="3"/>
  <c r="L907" i="3"/>
  <c r="M907" i="3" s="1"/>
  <c r="O906" i="3"/>
  <c r="N906" i="3"/>
  <c r="L906" i="3"/>
  <c r="M906" i="3" s="1"/>
  <c r="O905" i="3"/>
  <c r="N905" i="3"/>
  <c r="L905" i="3"/>
  <c r="M905" i="3" s="1"/>
  <c r="O904" i="3"/>
  <c r="N904" i="3"/>
  <c r="L904" i="3"/>
  <c r="M904" i="3" s="1"/>
  <c r="O903" i="3"/>
  <c r="N903" i="3"/>
  <c r="L903" i="3"/>
  <c r="M903" i="3" s="1"/>
  <c r="O902" i="3"/>
  <c r="N902" i="3"/>
  <c r="L902" i="3"/>
  <c r="M902" i="3" s="1"/>
  <c r="O901" i="3"/>
  <c r="N901" i="3"/>
  <c r="L901" i="3"/>
  <c r="M901" i="3" s="1"/>
  <c r="O900" i="3"/>
  <c r="N900" i="3"/>
  <c r="L900" i="3"/>
  <c r="M900" i="3" s="1"/>
  <c r="O899" i="3"/>
  <c r="N899" i="3"/>
  <c r="L899" i="3"/>
  <c r="M899" i="3" s="1"/>
  <c r="O898" i="3"/>
  <c r="N898" i="3"/>
  <c r="L898" i="3"/>
  <c r="M898" i="3" s="1"/>
  <c r="O897" i="3"/>
  <c r="N897" i="3"/>
  <c r="L897" i="3"/>
  <c r="M897" i="3" s="1"/>
  <c r="O896" i="3"/>
  <c r="N896" i="3"/>
  <c r="L896" i="3"/>
  <c r="M896" i="3" s="1"/>
  <c r="O895" i="3"/>
  <c r="N895" i="3"/>
  <c r="L895" i="3"/>
  <c r="M895" i="3" s="1"/>
  <c r="O894" i="3"/>
  <c r="N894" i="3"/>
  <c r="L894" i="3"/>
  <c r="M894" i="3" s="1"/>
  <c r="O893" i="3"/>
  <c r="N893" i="3"/>
  <c r="L893" i="3"/>
  <c r="M893" i="3" s="1"/>
  <c r="O892" i="3"/>
  <c r="N892" i="3"/>
  <c r="L892" i="3"/>
  <c r="M892" i="3" s="1"/>
  <c r="O891" i="3"/>
  <c r="N891" i="3"/>
  <c r="L891" i="3"/>
  <c r="M891" i="3" s="1"/>
  <c r="O890" i="3"/>
  <c r="N890" i="3"/>
  <c r="L890" i="3"/>
  <c r="M890" i="3" s="1"/>
  <c r="O889" i="3"/>
  <c r="N889" i="3"/>
  <c r="L889" i="3"/>
  <c r="M889" i="3" s="1"/>
  <c r="O888" i="3"/>
  <c r="N888" i="3"/>
  <c r="L888" i="3"/>
  <c r="M888" i="3" s="1"/>
  <c r="O887" i="3"/>
  <c r="N887" i="3"/>
  <c r="L887" i="3"/>
  <c r="M887" i="3" s="1"/>
  <c r="O886" i="3"/>
  <c r="N886" i="3"/>
  <c r="L886" i="3"/>
  <c r="M886" i="3" s="1"/>
  <c r="O885" i="3"/>
  <c r="N885" i="3"/>
  <c r="L885" i="3"/>
  <c r="M885" i="3" s="1"/>
  <c r="O884" i="3"/>
  <c r="N884" i="3"/>
  <c r="L884" i="3"/>
  <c r="M884" i="3" s="1"/>
  <c r="O883" i="3"/>
  <c r="N883" i="3"/>
  <c r="L883" i="3"/>
  <c r="M883" i="3" s="1"/>
  <c r="O882" i="3"/>
  <c r="N882" i="3"/>
  <c r="L882" i="3"/>
  <c r="M882" i="3" s="1"/>
  <c r="O881" i="3"/>
  <c r="N881" i="3"/>
  <c r="L881" i="3"/>
  <c r="M881" i="3" s="1"/>
  <c r="O880" i="3"/>
  <c r="N880" i="3"/>
  <c r="L880" i="3"/>
  <c r="M880" i="3" s="1"/>
  <c r="O879" i="3"/>
  <c r="N879" i="3"/>
  <c r="L879" i="3"/>
  <c r="M879" i="3" s="1"/>
  <c r="O878" i="3"/>
  <c r="N878" i="3"/>
  <c r="L878" i="3"/>
  <c r="M878" i="3" s="1"/>
  <c r="O877" i="3"/>
  <c r="N877" i="3"/>
  <c r="L877" i="3"/>
  <c r="M877" i="3" s="1"/>
  <c r="O876" i="3"/>
  <c r="N876" i="3"/>
  <c r="L876" i="3"/>
  <c r="M876" i="3" s="1"/>
  <c r="O875" i="3"/>
  <c r="N875" i="3"/>
  <c r="L875" i="3"/>
  <c r="M875" i="3" s="1"/>
  <c r="O874" i="3"/>
  <c r="N874" i="3"/>
  <c r="L874" i="3"/>
  <c r="M874" i="3" s="1"/>
  <c r="O873" i="3"/>
  <c r="N873" i="3"/>
  <c r="L873" i="3"/>
  <c r="M873" i="3" s="1"/>
  <c r="O872" i="3"/>
  <c r="N872" i="3"/>
  <c r="L872" i="3"/>
  <c r="M872" i="3" s="1"/>
  <c r="O871" i="3"/>
  <c r="N871" i="3"/>
  <c r="L871" i="3"/>
  <c r="M871" i="3" s="1"/>
  <c r="O870" i="3"/>
  <c r="N870" i="3"/>
  <c r="L870" i="3"/>
  <c r="M870" i="3" s="1"/>
  <c r="O869" i="3"/>
  <c r="N869" i="3"/>
  <c r="L869" i="3"/>
  <c r="M869" i="3" s="1"/>
  <c r="O868" i="3"/>
  <c r="N868" i="3"/>
  <c r="L868" i="3"/>
  <c r="M868" i="3" s="1"/>
  <c r="O867" i="3"/>
  <c r="N867" i="3"/>
  <c r="L867" i="3"/>
  <c r="M867" i="3" s="1"/>
  <c r="O866" i="3"/>
  <c r="N866" i="3"/>
  <c r="L866" i="3"/>
  <c r="M866" i="3" s="1"/>
  <c r="O865" i="3"/>
  <c r="N865" i="3"/>
  <c r="L865" i="3"/>
  <c r="M865" i="3" s="1"/>
  <c r="O864" i="3"/>
  <c r="N864" i="3"/>
  <c r="L864" i="3"/>
  <c r="M864" i="3" s="1"/>
  <c r="O863" i="3"/>
  <c r="N863" i="3"/>
  <c r="L863" i="3"/>
  <c r="M863" i="3" s="1"/>
  <c r="O862" i="3"/>
  <c r="N862" i="3"/>
  <c r="L862" i="3"/>
  <c r="M862" i="3" s="1"/>
  <c r="O861" i="3"/>
  <c r="N861" i="3"/>
  <c r="L861" i="3"/>
  <c r="M861" i="3" s="1"/>
  <c r="O860" i="3"/>
  <c r="N860" i="3"/>
  <c r="L860" i="3"/>
  <c r="M860" i="3" s="1"/>
  <c r="O859" i="3"/>
  <c r="N859" i="3"/>
  <c r="L859" i="3"/>
  <c r="M859" i="3" s="1"/>
  <c r="O858" i="3"/>
  <c r="N858" i="3"/>
  <c r="L858" i="3"/>
  <c r="M858" i="3" s="1"/>
  <c r="O857" i="3"/>
  <c r="N857" i="3"/>
  <c r="L857" i="3"/>
  <c r="M857" i="3" s="1"/>
  <c r="O856" i="3"/>
  <c r="N856" i="3"/>
  <c r="L856" i="3"/>
  <c r="M856" i="3" s="1"/>
  <c r="O855" i="3"/>
  <c r="N855" i="3"/>
  <c r="L855" i="3"/>
  <c r="M855" i="3" s="1"/>
  <c r="O854" i="3"/>
  <c r="N854" i="3"/>
  <c r="L854" i="3"/>
  <c r="M854" i="3" s="1"/>
  <c r="O853" i="3"/>
  <c r="N853" i="3"/>
  <c r="L853" i="3"/>
  <c r="M853" i="3" s="1"/>
  <c r="O852" i="3"/>
  <c r="N852" i="3"/>
  <c r="L852" i="3"/>
  <c r="M852" i="3" s="1"/>
  <c r="O851" i="3"/>
  <c r="N851" i="3"/>
  <c r="L851" i="3"/>
  <c r="M851" i="3" s="1"/>
  <c r="O850" i="3"/>
  <c r="N850" i="3"/>
  <c r="L850" i="3"/>
  <c r="M850" i="3" s="1"/>
  <c r="O849" i="3"/>
  <c r="N849" i="3"/>
  <c r="L849" i="3"/>
  <c r="M849" i="3" s="1"/>
  <c r="O848" i="3"/>
  <c r="N848" i="3"/>
  <c r="L848" i="3"/>
  <c r="M848" i="3" s="1"/>
  <c r="O847" i="3"/>
  <c r="N847" i="3"/>
  <c r="L847" i="3"/>
  <c r="M847" i="3" s="1"/>
  <c r="O846" i="3"/>
  <c r="N846" i="3"/>
  <c r="L846" i="3"/>
  <c r="M846" i="3" s="1"/>
  <c r="O845" i="3"/>
  <c r="N845" i="3"/>
  <c r="L845" i="3"/>
  <c r="M845" i="3" s="1"/>
  <c r="O844" i="3"/>
  <c r="N844" i="3"/>
  <c r="L844" i="3"/>
  <c r="M844" i="3" s="1"/>
  <c r="O843" i="3"/>
  <c r="N843" i="3"/>
  <c r="L843" i="3"/>
  <c r="M843" i="3" s="1"/>
  <c r="O842" i="3"/>
  <c r="N842" i="3"/>
  <c r="L842" i="3"/>
  <c r="M842" i="3" s="1"/>
  <c r="O841" i="3"/>
  <c r="N841" i="3"/>
  <c r="L841" i="3"/>
  <c r="M841" i="3" s="1"/>
  <c r="O840" i="3"/>
  <c r="N840" i="3"/>
  <c r="L840" i="3"/>
  <c r="M840" i="3" s="1"/>
  <c r="O839" i="3"/>
  <c r="N839" i="3"/>
  <c r="L839" i="3"/>
  <c r="M839" i="3" s="1"/>
  <c r="O838" i="3"/>
  <c r="N838" i="3"/>
  <c r="L838" i="3"/>
  <c r="M838" i="3" s="1"/>
  <c r="O837" i="3"/>
  <c r="N837" i="3"/>
  <c r="L837" i="3"/>
  <c r="M837" i="3" s="1"/>
  <c r="O836" i="3"/>
  <c r="N836" i="3"/>
  <c r="L836" i="3"/>
  <c r="M836" i="3" s="1"/>
  <c r="O835" i="3"/>
  <c r="N835" i="3"/>
  <c r="L835" i="3"/>
  <c r="M835" i="3" s="1"/>
  <c r="O834" i="3"/>
  <c r="N834" i="3"/>
  <c r="L834" i="3"/>
  <c r="M834" i="3" s="1"/>
  <c r="O833" i="3"/>
  <c r="N833" i="3"/>
  <c r="L833" i="3"/>
  <c r="M833" i="3" s="1"/>
  <c r="O832" i="3"/>
  <c r="N832" i="3"/>
  <c r="L832" i="3"/>
  <c r="M832" i="3" s="1"/>
  <c r="O831" i="3"/>
  <c r="N831" i="3"/>
  <c r="L831" i="3"/>
  <c r="M831" i="3" s="1"/>
  <c r="O830" i="3"/>
  <c r="N830" i="3"/>
  <c r="L830" i="3"/>
  <c r="M830" i="3" s="1"/>
  <c r="O829" i="3"/>
  <c r="N829" i="3"/>
  <c r="L829" i="3"/>
  <c r="M829" i="3" s="1"/>
  <c r="O828" i="3"/>
  <c r="N828" i="3"/>
  <c r="L828" i="3"/>
  <c r="M828" i="3" s="1"/>
  <c r="O827" i="3"/>
  <c r="N827" i="3"/>
  <c r="L827" i="3"/>
  <c r="M827" i="3" s="1"/>
  <c r="O826" i="3"/>
  <c r="N826" i="3"/>
  <c r="L826" i="3"/>
  <c r="M826" i="3" s="1"/>
  <c r="O825" i="3"/>
  <c r="N825" i="3"/>
  <c r="L825" i="3"/>
  <c r="M825" i="3" s="1"/>
  <c r="O824" i="3"/>
  <c r="N824" i="3"/>
  <c r="L824" i="3"/>
  <c r="M824" i="3" s="1"/>
  <c r="O823" i="3"/>
  <c r="N823" i="3"/>
  <c r="L823" i="3"/>
  <c r="M823" i="3" s="1"/>
  <c r="O822" i="3"/>
  <c r="N822" i="3"/>
  <c r="L822" i="3"/>
  <c r="M822" i="3" s="1"/>
  <c r="O821" i="3"/>
  <c r="N821" i="3"/>
  <c r="L821" i="3"/>
  <c r="M821" i="3" s="1"/>
  <c r="O820" i="3"/>
  <c r="N820" i="3"/>
  <c r="L820" i="3"/>
  <c r="M820" i="3" s="1"/>
  <c r="O819" i="3"/>
  <c r="N819" i="3"/>
  <c r="L819" i="3"/>
  <c r="M819" i="3" s="1"/>
  <c r="O818" i="3"/>
  <c r="N818" i="3"/>
  <c r="L818" i="3"/>
  <c r="M818" i="3" s="1"/>
  <c r="O817" i="3"/>
  <c r="N817" i="3"/>
  <c r="L817" i="3"/>
  <c r="M817" i="3" s="1"/>
  <c r="O816" i="3"/>
  <c r="N816" i="3"/>
  <c r="L816" i="3"/>
  <c r="M816" i="3" s="1"/>
  <c r="O815" i="3"/>
  <c r="N815" i="3"/>
  <c r="L815" i="3"/>
  <c r="M815" i="3" s="1"/>
  <c r="O814" i="3"/>
  <c r="N814" i="3"/>
  <c r="L814" i="3"/>
  <c r="M814" i="3" s="1"/>
  <c r="O813" i="3"/>
  <c r="N813" i="3"/>
  <c r="L813" i="3"/>
  <c r="M813" i="3" s="1"/>
  <c r="O812" i="3"/>
  <c r="N812" i="3"/>
  <c r="L812" i="3"/>
  <c r="M812" i="3" s="1"/>
  <c r="O811" i="3"/>
  <c r="N811" i="3"/>
  <c r="L811" i="3"/>
  <c r="M811" i="3" s="1"/>
  <c r="O810" i="3"/>
  <c r="N810" i="3"/>
  <c r="L810" i="3"/>
  <c r="M810" i="3" s="1"/>
  <c r="O809" i="3"/>
  <c r="N809" i="3"/>
  <c r="L809" i="3"/>
  <c r="M809" i="3" s="1"/>
  <c r="O808" i="3"/>
  <c r="N808" i="3"/>
  <c r="L808" i="3"/>
  <c r="M808" i="3" s="1"/>
  <c r="O807" i="3"/>
  <c r="N807" i="3"/>
  <c r="L807" i="3"/>
  <c r="M807" i="3" s="1"/>
  <c r="O806" i="3"/>
  <c r="N806" i="3"/>
  <c r="L806" i="3"/>
  <c r="M806" i="3" s="1"/>
  <c r="O805" i="3"/>
  <c r="N805" i="3"/>
  <c r="L805" i="3"/>
  <c r="M805" i="3" s="1"/>
  <c r="O804" i="3"/>
  <c r="N804" i="3"/>
  <c r="L804" i="3"/>
  <c r="M804" i="3" s="1"/>
  <c r="O803" i="3"/>
  <c r="N803" i="3"/>
  <c r="L803" i="3"/>
  <c r="M803" i="3" s="1"/>
  <c r="O802" i="3"/>
  <c r="N802" i="3"/>
  <c r="L802" i="3"/>
  <c r="M802" i="3" s="1"/>
  <c r="O801" i="3"/>
  <c r="N801" i="3"/>
  <c r="L801" i="3"/>
  <c r="M801" i="3" s="1"/>
  <c r="O800" i="3"/>
  <c r="N800" i="3"/>
  <c r="L800" i="3"/>
  <c r="M800" i="3" s="1"/>
  <c r="O799" i="3"/>
  <c r="N799" i="3"/>
  <c r="L799" i="3"/>
  <c r="M799" i="3" s="1"/>
  <c r="O798" i="3"/>
  <c r="N798" i="3"/>
  <c r="L798" i="3"/>
  <c r="M798" i="3" s="1"/>
  <c r="O797" i="3"/>
  <c r="N797" i="3"/>
  <c r="L797" i="3"/>
  <c r="M797" i="3" s="1"/>
  <c r="O796" i="3"/>
  <c r="N796" i="3"/>
  <c r="L796" i="3"/>
  <c r="M796" i="3" s="1"/>
  <c r="O795" i="3"/>
  <c r="N795" i="3"/>
  <c r="L795" i="3"/>
  <c r="M795" i="3" s="1"/>
  <c r="O794" i="3"/>
  <c r="N794" i="3"/>
  <c r="L794" i="3"/>
  <c r="M794" i="3" s="1"/>
  <c r="O793" i="3"/>
  <c r="N793" i="3"/>
  <c r="L793" i="3"/>
  <c r="M793" i="3" s="1"/>
  <c r="O792" i="3"/>
  <c r="N792" i="3"/>
  <c r="L792" i="3"/>
  <c r="M792" i="3" s="1"/>
  <c r="O791" i="3"/>
  <c r="N791" i="3"/>
  <c r="L791" i="3"/>
  <c r="M791" i="3" s="1"/>
  <c r="O790" i="3"/>
  <c r="N790" i="3"/>
  <c r="L790" i="3"/>
  <c r="M790" i="3" s="1"/>
  <c r="O789" i="3"/>
  <c r="N789" i="3"/>
  <c r="L789" i="3"/>
  <c r="M789" i="3" s="1"/>
  <c r="O788" i="3"/>
  <c r="N788" i="3"/>
  <c r="L788" i="3"/>
  <c r="M788" i="3" s="1"/>
  <c r="O787" i="3"/>
  <c r="N787" i="3"/>
  <c r="L787" i="3"/>
  <c r="M787" i="3" s="1"/>
  <c r="O786" i="3"/>
  <c r="N786" i="3"/>
  <c r="L786" i="3"/>
  <c r="M786" i="3" s="1"/>
  <c r="O785" i="3"/>
  <c r="N785" i="3"/>
  <c r="L785" i="3"/>
  <c r="M785" i="3" s="1"/>
  <c r="O784" i="3"/>
  <c r="N784" i="3"/>
  <c r="L784" i="3"/>
  <c r="M784" i="3" s="1"/>
  <c r="O783" i="3"/>
  <c r="N783" i="3"/>
  <c r="L783" i="3"/>
  <c r="M783" i="3" s="1"/>
  <c r="O782" i="3"/>
  <c r="N782" i="3"/>
  <c r="L782" i="3"/>
  <c r="M782" i="3" s="1"/>
  <c r="O781" i="3"/>
  <c r="N781" i="3"/>
  <c r="L781" i="3"/>
  <c r="M781" i="3" s="1"/>
  <c r="O780" i="3"/>
  <c r="N780" i="3"/>
  <c r="L780" i="3"/>
  <c r="M780" i="3" s="1"/>
  <c r="O779" i="3"/>
  <c r="N779" i="3"/>
  <c r="L779" i="3"/>
  <c r="M779" i="3" s="1"/>
  <c r="O778" i="3"/>
  <c r="N778" i="3"/>
  <c r="L778" i="3"/>
  <c r="M778" i="3" s="1"/>
  <c r="O777" i="3"/>
  <c r="N777" i="3"/>
  <c r="L777" i="3"/>
  <c r="M777" i="3" s="1"/>
  <c r="O776" i="3"/>
  <c r="N776" i="3"/>
  <c r="L776" i="3"/>
  <c r="M776" i="3" s="1"/>
  <c r="O775" i="3"/>
  <c r="N775" i="3"/>
  <c r="L775" i="3"/>
  <c r="M775" i="3" s="1"/>
  <c r="O774" i="3"/>
  <c r="N774" i="3"/>
  <c r="L774" i="3"/>
  <c r="M774" i="3" s="1"/>
  <c r="O773" i="3"/>
  <c r="N773" i="3"/>
  <c r="L773" i="3"/>
  <c r="M773" i="3" s="1"/>
  <c r="O772" i="3"/>
  <c r="N772" i="3"/>
  <c r="L772" i="3"/>
  <c r="M772" i="3" s="1"/>
  <c r="O771" i="3"/>
  <c r="N771" i="3"/>
  <c r="L771" i="3"/>
  <c r="M771" i="3" s="1"/>
  <c r="O770" i="3"/>
  <c r="N770" i="3"/>
  <c r="L770" i="3"/>
  <c r="M770" i="3" s="1"/>
  <c r="O769" i="3"/>
  <c r="N769" i="3"/>
  <c r="L769" i="3"/>
  <c r="M769" i="3" s="1"/>
  <c r="O768" i="3"/>
  <c r="N768" i="3"/>
  <c r="L768" i="3"/>
  <c r="M768" i="3" s="1"/>
  <c r="O767" i="3"/>
  <c r="N767" i="3"/>
  <c r="L767" i="3"/>
  <c r="M767" i="3" s="1"/>
  <c r="O766" i="3"/>
  <c r="N766" i="3"/>
  <c r="L766" i="3"/>
  <c r="M766" i="3" s="1"/>
  <c r="O765" i="3"/>
  <c r="N765" i="3"/>
  <c r="L765" i="3"/>
  <c r="M765" i="3" s="1"/>
  <c r="O764" i="3"/>
  <c r="N764" i="3"/>
  <c r="L764" i="3"/>
  <c r="M764" i="3" s="1"/>
  <c r="O763" i="3"/>
  <c r="N763" i="3"/>
  <c r="L763" i="3"/>
  <c r="M763" i="3" s="1"/>
  <c r="O762" i="3"/>
  <c r="N762" i="3"/>
  <c r="L762" i="3"/>
  <c r="M762" i="3" s="1"/>
  <c r="O761" i="3"/>
  <c r="N761" i="3"/>
  <c r="L761" i="3"/>
  <c r="M761" i="3" s="1"/>
  <c r="O760" i="3"/>
  <c r="N760" i="3"/>
  <c r="L760" i="3"/>
  <c r="M760" i="3" s="1"/>
  <c r="O759" i="3"/>
  <c r="N759" i="3"/>
  <c r="L759" i="3"/>
  <c r="M759" i="3" s="1"/>
  <c r="O758" i="3"/>
  <c r="N758" i="3"/>
  <c r="L758" i="3"/>
  <c r="M758" i="3" s="1"/>
  <c r="O757" i="3"/>
  <c r="N757" i="3"/>
  <c r="L757" i="3"/>
  <c r="M757" i="3" s="1"/>
  <c r="O756" i="3"/>
  <c r="N756" i="3"/>
  <c r="L756" i="3"/>
  <c r="M756" i="3" s="1"/>
  <c r="O755" i="3"/>
  <c r="N755" i="3"/>
  <c r="L755" i="3"/>
  <c r="M755" i="3" s="1"/>
  <c r="O754" i="3"/>
  <c r="N754" i="3"/>
  <c r="L754" i="3"/>
  <c r="M754" i="3" s="1"/>
  <c r="O753" i="3"/>
  <c r="N753" i="3"/>
  <c r="L753" i="3"/>
  <c r="M753" i="3" s="1"/>
  <c r="O752" i="3"/>
  <c r="N752" i="3"/>
  <c r="L752" i="3"/>
  <c r="M752" i="3" s="1"/>
  <c r="O751" i="3"/>
  <c r="N751" i="3"/>
  <c r="L751" i="3"/>
  <c r="M751" i="3" s="1"/>
  <c r="O750" i="3"/>
  <c r="N750" i="3"/>
  <c r="L750" i="3"/>
  <c r="M750" i="3" s="1"/>
  <c r="O749" i="3"/>
  <c r="N749" i="3"/>
  <c r="L749" i="3"/>
  <c r="M749" i="3" s="1"/>
  <c r="O748" i="3"/>
  <c r="N748" i="3"/>
  <c r="L748" i="3"/>
  <c r="M748" i="3" s="1"/>
  <c r="O747" i="3"/>
  <c r="N747" i="3"/>
  <c r="L747" i="3"/>
  <c r="M747" i="3" s="1"/>
  <c r="O746" i="3"/>
  <c r="N746" i="3"/>
  <c r="L746" i="3"/>
  <c r="M746" i="3" s="1"/>
  <c r="O745" i="3"/>
  <c r="N745" i="3"/>
  <c r="L745" i="3"/>
  <c r="M745" i="3" s="1"/>
  <c r="O744" i="3"/>
  <c r="N744" i="3"/>
  <c r="L744" i="3"/>
  <c r="M744" i="3" s="1"/>
  <c r="O743" i="3"/>
  <c r="N743" i="3"/>
  <c r="L743" i="3"/>
  <c r="M743" i="3" s="1"/>
  <c r="O742" i="3"/>
  <c r="N742" i="3"/>
  <c r="L742" i="3"/>
  <c r="M742" i="3" s="1"/>
  <c r="O741" i="3"/>
  <c r="N741" i="3"/>
  <c r="L741" i="3"/>
  <c r="M741" i="3" s="1"/>
  <c r="O740" i="3"/>
  <c r="N740" i="3"/>
  <c r="L740" i="3"/>
  <c r="M740" i="3" s="1"/>
  <c r="O739" i="3"/>
  <c r="N739" i="3"/>
  <c r="L739" i="3"/>
  <c r="M739" i="3" s="1"/>
  <c r="O738" i="3"/>
  <c r="N738" i="3"/>
  <c r="L738" i="3"/>
  <c r="M738" i="3" s="1"/>
  <c r="O737" i="3"/>
  <c r="N737" i="3"/>
  <c r="L737" i="3"/>
  <c r="M737" i="3" s="1"/>
  <c r="O736" i="3"/>
  <c r="N736" i="3"/>
  <c r="L736" i="3"/>
  <c r="M736" i="3" s="1"/>
  <c r="O735" i="3"/>
  <c r="N735" i="3"/>
  <c r="L735" i="3"/>
  <c r="M735" i="3" s="1"/>
  <c r="O734" i="3"/>
  <c r="N734" i="3"/>
  <c r="L734" i="3"/>
  <c r="M734" i="3" s="1"/>
  <c r="O733" i="3"/>
  <c r="N733" i="3"/>
  <c r="L733" i="3"/>
  <c r="M733" i="3" s="1"/>
  <c r="O732" i="3"/>
  <c r="N732" i="3"/>
  <c r="L732" i="3"/>
  <c r="M732" i="3" s="1"/>
  <c r="O731" i="3"/>
  <c r="N731" i="3"/>
  <c r="L731" i="3"/>
  <c r="M731" i="3" s="1"/>
  <c r="O730" i="3"/>
  <c r="N730" i="3"/>
  <c r="L730" i="3"/>
  <c r="M730" i="3" s="1"/>
  <c r="O729" i="3"/>
  <c r="N729" i="3"/>
  <c r="L729" i="3"/>
  <c r="M729" i="3" s="1"/>
  <c r="O728" i="3"/>
  <c r="N728" i="3"/>
  <c r="L728" i="3"/>
  <c r="M728" i="3" s="1"/>
  <c r="O727" i="3"/>
  <c r="N727" i="3"/>
  <c r="L727" i="3"/>
  <c r="M727" i="3" s="1"/>
  <c r="O726" i="3"/>
  <c r="N726" i="3"/>
  <c r="L726" i="3"/>
  <c r="M726" i="3" s="1"/>
  <c r="O725" i="3"/>
  <c r="N725" i="3"/>
  <c r="L725" i="3"/>
  <c r="M725" i="3" s="1"/>
  <c r="O724" i="3"/>
  <c r="N724" i="3"/>
  <c r="L724" i="3"/>
  <c r="M724" i="3" s="1"/>
  <c r="O723" i="3"/>
  <c r="N723" i="3"/>
  <c r="L723" i="3"/>
  <c r="M723" i="3" s="1"/>
  <c r="O722" i="3"/>
  <c r="N722" i="3"/>
  <c r="L722" i="3"/>
  <c r="M722" i="3" s="1"/>
  <c r="O721" i="3"/>
  <c r="N721" i="3"/>
  <c r="L721" i="3"/>
  <c r="M721" i="3" s="1"/>
  <c r="O720" i="3"/>
  <c r="N720" i="3"/>
  <c r="L720" i="3"/>
  <c r="M720" i="3" s="1"/>
  <c r="O719" i="3"/>
  <c r="N719" i="3"/>
  <c r="L719" i="3"/>
  <c r="M719" i="3" s="1"/>
  <c r="O718" i="3"/>
  <c r="N718" i="3"/>
  <c r="L718" i="3"/>
  <c r="M718" i="3" s="1"/>
  <c r="O717" i="3"/>
  <c r="N717" i="3"/>
  <c r="L717" i="3"/>
  <c r="M717" i="3" s="1"/>
  <c r="O716" i="3"/>
  <c r="N716" i="3"/>
  <c r="L716" i="3"/>
  <c r="M716" i="3" s="1"/>
  <c r="O715" i="3"/>
  <c r="N715" i="3"/>
  <c r="L715" i="3"/>
  <c r="M715" i="3" s="1"/>
  <c r="O714" i="3"/>
  <c r="N714" i="3"/>
  <c r="L714" i="3"/>
  <c r="M714" i="3" s="1"/>
  <c r="O713" i="3"/>
  <c r="N713" i="3"/>
  <c r="L713" i="3"/>
  <c r="M713" i="3" s="1"/>
  <c r="O712" i="3"/>
  <c r="N712" i="3"/>
  <c r="L712" i="3"/>
  <c r="M712" i="3" s="1"/>
  <c r="O711" i="3"/>
  <c r="N711" i="3"/>
  <c r="L711" i="3"/>
  <c r="M711" i="3" s="1"/>
  <c r="O710" i="3"/>
  <c r="N710" i="3"/>
  <c r="L710" i="3"/>
  <c r="M710" i="3" s="1"/>
  <c r="O709" i="3"/>
  <c r="N709" i="3"/>
  <c r="L709" i="3"/>
  <c r="M709" i="3" s="1"/>
  <c r="O708" i="3"/>
  <c r="N708" i="3"/>
  <c r="L708" i="3"/>
  <c r="M708" i="3" s="1"/>
  <c r="O707" i="3"/>
  <c r="N707" i="3"/>
  <c r="L707" i="3"/>
  <c r="M707" i="3" s="1"/>
  <c r="O706" i="3"/>
  <c r="N706" i="3"/>
  <c r="L706" i="3"/>
  <c r="M706" i="3" s="1"/>
  <c r="O705" i="3"/>
  <c r="N705" i="3"/>
  <c r="L705" i="3"/>
  <c r="M705" i="3" s="1"/>
  <c r="O704" i="3"/>
  <c r="N704" i="3"/>
  <c r="L704" i="3"/>
  <c r="M704" i="3" s="1"/>
  <c r="O703" i="3"/>
  <c r="N703" i="3"/>
  <c r="L703" i="3"/>
  <c r="M703" i="3" s="1"/>
  <c r="O702" i="3"/>
  <c r="N702" i="3"/>
  <c r="L702" i="3"/>
  <c r="M702" i="3" s="1"/>
  <c r="O701" i="3"/>
  <c r="N701" i="3"/>
  <c r="L701" i="3"/>
  <c r="M701" i="3" s="1"/>
  <c r="O700" i="3"/>
  <c r="N700" i="3"/>
  <c r="L700" i="3"/>
  <c r="M700" i="3" s="1"/>
  <c r="O699" i="3"/>
  <c r="N699" i="3"/>
  <c r="L699" i="3"/>
  <c r="M699" i="3" s="1"/>
  <c r="O698" i="3"/>
  <c r="N698" i="3"/>
  <c r="L698" i="3"/>
  <c r="M698" i="3" s="1"/>
  <c r="O697" i="3"/>
  <c r="N697" i="3"/>
  <c r="L697" i="3"/>
  <c r="M697" i="3" s="1"/>
  <c r="O696" i="3"/>
  <c r="N696" i="3"/>
  <c r="L696" i="3"/>
  <c r="M696" i="3" s="1"/>
  <c r="O695" i="3"/>
  <c r="N695" i="3"/>
  <c r="L695" i="3"/>
  <c r="M695" i="3" s="1"/>
  <c r="O694" i="3"/>
  <c r="N694" i="3"/>
  <c r="L694" i="3"/>
  <c r="M694" i="3" s="1"/>
  <c r="O693" i="3"/>
  <c r="N693" i="3"/>
  <c r="L693" i="3"/>
  <c r="M693" i="3" s="1"/>
  <c r="O692" i="3"/>
  <c r="N692" i="3"/>
  <c r="L692" i="3"/>
  <c r="M692" i="3" s="1"/>
  <c r="O691" i="3"/>
  <c r="N691" i="3"/>
  <c r="L691" i="3"/>
  <c r="M691" i="3" s="1"/>
  <c r="O690" i="3"/>
  <c r="N690" i="3"/>
  <c r="L690" i="3"/>
  <c r="M690" i="3" s="1"/>
  <c r="O689" i="3"/>
  <c r="N689" i="3"/>
  <c r="L689" i="3"/>
  <c r="M689" i="3" s="1"/>
  <c r="O688" i="3"/>
  <c r="N688" i="3"/>
  <c r="L688" i="3"/>
  <c r="M688" i="3" s="1"/>
  <c r="O687" i="3"/>
  <c r="N687" i="3"/>
  <c r="L687" i="3"/>
  <c r="M687" i="3" s="1"/>
  <c r="O686" i="3"/>
  <c r="N686" i="3"/>
  <c r="L686" i="3"/>
  <c r="M686" i="3" s="1"/>
  <c r="O685" i="3"/>
  <c r="N685" i="3"/>
  <c r="L685" i="3"/>
  <c r="M685" i="3" s="1"/>
  <c r="O684" i="3"/>
  <c r="N684" i="3"/>
  <c r="L684" i="3"/>
  <c r="M684" i="3" s="1"/>
  <c r="O683" i="3"/>
  <c r="N683" i="3"/>
  <c r="L683" i="3"/>
  <c r="M683" i="3" s="1"/>
  <c r="O682" i="3"/>
  <c r="N682" i="3"/>
  <c r="L682" i="3"/>
  <c r="M682" i="3" s="1"/>
  <c r="O681" i="3"/>
  <c r="N681" i="3"/>
  <c r="L681" i="3"/>
  <c r="M681" i="3" s="1"/>
  <c r="O680" i="3"/>
  <c r="N680" i="3"/>
  <c r="L680" i="3"/>
  <c r="M680" i="3" s="1"/>
  <c r="O679" i="3"/>
  <c r="N679" i="3"/>
  <c r="L679" i="3"/>
  <c r="M679" i="3" s="1"/>
  <c r="O678" i="3"/>
  <c r="N678" i="3"/>
  <c r="L678" i="3"/>
  <c r="M678" i="3" s="1"/>
  <c r="O677" i="3"/>
  <c r="N677" i="3"/>
  <c r="L677" i="3"/>
  <c r="M677" i="3" s="1"/>
  <c r="O676" i="3"/>
  <c r="N676" i="3"/>
  <c r="L676" i="3"/>
  <c r="M676" i="3" s="1"/>
  <c r="O675" i="3"/>
  <c r="N675" i="3"/>
  <c r="L675" i="3"/>
  <c r="M675" i="3" s="1"/>
  <c r="O674" i="3"/>
  <c r="N674" i="3"/>
  <c r="L674" i="3"/>
  <c r="M674" i="3" s="1"/>
  <c r="O673" i="3"/>
  <c r="N673" i="3"/>
  <c r="L673" i="3"/>
  <c r="M673" i="3" s="1"/>
  <c r="O672" i="3"/>
  <c r="N672" i="3"/>
  <c r="L672" i="3"/>
  <c r="M672" i="3" s="1"/>
  <c r="O671" i="3"/>
  <c r="N671" i="3"/>
  <c r="L671" i="3"/>
  <c r="M671" i="3" s="1"/>
  <c r="O670" i="3"/>
  <c r="N670" i="3"/>
  <c r="L670" i="3"/>
  <c r="M670" i="3" s="1"/>
  <c r="O669" i="3"/>
  <c r="N669" i="3"/>
  <c r="L669" i="3"/>
  <c r="M669" i="3" s="1"/>
  <c r="O668" i="3"/>
  <c r="N668" i="3"/>
  <c r="L668" i="3"/>
  <c r="M668" i="3" s="1"/>
  <c r="O667" i="3"/>
  <c r="N667" i="3"/>
  <c r="L667" i="3"/>
  <c r="M667" i="3" s="1"/>
  <c r="O666" i="3"/>
  <c r="N666" i="3"/>
  <c r="L666" i="3"/>
  <c r="M666" i="3" s="1"/>
  <c r="O665" i="3"/>
  <c r="N665" i="3"/>
  <c r="L665" i="3"/>
  <c r="M665" i="3" s="1"/>
  <c r="O664" i="3"/>
  <c r="N664" i="3"/>
  <c r="L664" i="3"/>
  <c r="M664" i="3" s="1"/>
  <c r="O663" i="3"/>
  <c r="N663" i="3"/>
  <c r="L663" i="3"/>
  <c r="M663" i="3" s="1"/>
  <c r="O662" i="3"/>
  <c r="N662" i="3"/>
  <c r="L662" i="3"/>
  <c r="M662" i="3" s="1"/>
  <c r="O661" i="3"/>
  <c r="N661" i="3"/>
  <c r="L661" i="3"/>
  <c r="M661" i="3" s="1"/>
  <c r="O660" i="3"/>
  <c r="N660" i="3"/>
  <c r="L660" i="3"/>
  <c r="M660" i="3" s="1"/>
  <c r="O659" i="3"/>
  <c r="N659" i="3"/>
  <c r="L659" i="3"/>
  <c r="M659" i="3" s="1"/>
  <c r="O658" i="3"/>
  <c r="N658" i="3"/>
  <c r="L658" i="3"/>
  <c r="M658" i="3" s="1"/>
  <c r="O657" i="3"/>
  <c r="N657" i="3"/>
  <c r="L657" i="3"/>
  <c r="M657" i="3" s="1"/>
  <c r="O656" i="3"/>
  <c r="N656" i="3"/>
  <c r="L656" i="3"/>
  <c r="M656" i="3" s="1"/>
  <c r="O655" i="3"/>
  <c r="N655" i="3"/>
  <c r="L655" i="3"/>
  <c r="M655" i="3" s="1"/>
  <c r="O654" i="3"/>
  <c r="N654" i="3"/>
  <c r="L654" i="3"/>
  <c r="M654" i="3" s="1"/>
  <c r="O653" i="3"/>
  <c r="N653" i="3"/>
  <c r="L653" i="3"/>
  <c r="M653" i="3" s="1"/>
  <c r="O652" i="3"/>
  <c r="N652" i="3"/>
  <c r="L652" i="3"/>
  <c r="M652" i="3" s="1"/>
  <c r="O651" i="3"/>
  <c r="N651" i="3"/>
  <c r="L651" i="3"/>
  <c r="M651" i="3" s="1"/>
  <c r="O650" i="3"/>
  <c r="N650" i="3"/>
  <c r="L650" i="3"/>
  <c r="M650" i="3" s="1"/>
  <c r="O649" i="3"/>
  <c r="N649" i="3"/>
  <c r="L649" i="3"/>
  <c r="M649" i="3" s="1"/>
  <c r="O648" i="3"/>
  <c r="N648" i="3"/>
  <c r="L648" i="3"/>
  <c r="M648" i="3" s="1"/>
  <c r="O647" i="3"/>
  <c r="N647" i="3"/>
  <c r="L647" i="3"/>
  <c r="M647" i="3" s="1"/>
  <c r="O646" i="3"/>
  <c r="N646" i="3"/>
  <c r="L646" i="3"/>
  <c r="M646" i="3" s="1"/>
  <c r="O645" i="3"/>
  <c r="N645" i="3"/>
  <c r="L645" i="3"/>
  <c r="M645" i="3" s="1"/>
  <c r="O644" i="3"/>
  <c r="N644" i="3"/>
  <c r="L644" i="3"/>
  <c r="M644" i="3" s="1"/>
  <c r="O643" i="3"/>
  <c r="N643" i="3"/>
  <c r="L643" i="3"/>
  <c r="M643" i="3" s="1"/>
  <c r="O642" i="3"/>
  <c r="N642" i="3"/>
  <c r="L642" i="3"/>
  <c r="M642" i="3" s="1"/>
  <c r="O641" i="3"/>
  <c r="N641" i="3"/>
  <c r="L641" i="3"/>
  <c r="M641" i="3" s="1"/>
  <c r="O640" i="3"/>
  <c r="N640" i="3"/>
  <c r="L640" i="3"/>
  <c r="M640" i="3" s="1"/>
  <c r="O639" i="3"/>
  <c r="N639" i="3"/>
  <c r="L639" i="3"/>
  <c r="M639" i="3" s="1"/>
  <c r="O638" i="3"/>
  <c r="N638" i="3"/>
  <c r="L638" i="3"/>
  <c r="M638" i="3" s="1"/>
  <c r="O637" i="3"/>
  <c r="N637" i="3"/>
  <c r="L637" i="3"/>
  <c r="M637" i="3" s="1"/>
  <c r="O636" i="3"/>
  <c r="N636" i="3"/>
  <c r="L636" i="3"/>
  <c r="M636" i="3" s="1"/>
  <c r="O635" i="3"/>
  <c r="N635" i="3"/>
  <c r="L635" i="3"/>
  <c r="M635" i="3" s="1"/>
  <c r="O634" i="3"/>
  <c r="N634" i="3"/>
  <c r="L634" i="3"/>
  <c r="M634" i="3" s="1"/>
  <c r="O633" i="3"/>
  <c r="N633" i="3"/>
  <c r="L633" i="3"/>
  <c r="M633" i="3" s="1"/>
  <c r="O632" i="3"/>
  <c r="N632" i="3"/>
  <c r="L632" i="3"/>
  <c r="M632" i="3" s="1"/>
  <c r="O631" i="3"/>
  <c r="N631" i="3"/>
  <c r="L631" i="3"/>
  <c r="M631" i="3" s="1"/>
  <c r="O630" i="3"/>
  <c r="N630" i="3"/>
  <c r="L630" i="3"/>
  <c r="M630" i="3" s="1"/>
  <c r="O629" i="3"/>
  <c r="N629" i="3"/>
  <c r="L629" i="3"/>
  <c r="M629" i="3" s="1"/>
  <c r="O628" i="3"/>
  <c r="N628" i="3"/>
  <c r="L628" i="3"/>
  <c r="M628" i="3" s="1"/>
  <c r="O627" i="3"/>
  <c r="N627" i="3"/>
  <c r="L627" i="3"/>
  <c r="M627" i="3" s="1"/>
  <c r="O626" i="3"/>
  <c r="N626" i="3"/>
  <c r="L626" i="3"/>
  <c r="M626" i="3" s="1"/>
  <c r="O625" i="3"/>
  <c r="N625" i="3"/>
  <c r="L625" i="3"/>
  <c r="M625" i="3" s="1"/>
  <c r="O624" i="3"/>
  <c r="N624" i="3"/>
  <c r="L624" i="3"/>
  <c r="M624" i="3" s="1"/>
  <c r="O623" i="3"/>
  <c r="N623" i="3"/>
  <c r="L623" i="3"/>
  <c r="M623" i="3" s="1"/>
  <c r="O622" i="3"/>
  <c r="N622" i="3"/>
  <c r="L622" i="3"/>
  <c r="M622" i="3" s="1"/>
  <c r="O621" i="3"/>
  <c r="N621" i="3"/>
  <c r="L621" i="3"/>
  <c r="M621" i="3" s="1"/>
  <c r="O620" i="3"/>
  <c r="N620" i="3"/>
  <c r="L620" i="3"/>
  <c r="M620" i="3" s="1"/>
  <c r="O619" i="3"/>
  <c r="N619" i="3"/>
  <c r="L619" i="3"/>
  <c r="M619" i="3" s="1"/>
  <c r="O618" i="3"/>
  <c r="N618" i="3"/>
  <c r="L618" i="3"/>
  <c r="M618" i="3" s="1"/>
  <c r="O617" i="3"/>
  <c r="N617" i="3"/>
  <c r="L617" i="3"/>
  <c r="M617" i="3" s="1"/>
  <c r="O616" i="3"/>
  <c r="N616" i="3"/>
  <c r="L616" i="3"/>
  <c r="M616" i="3" s="1"/>
  <c r="O615" i="3"/>
  <c r="N615" i="3"/>
  <c r="L615" i="3"/>
  <c r="M615" i="3" s="1"/>
  <c r="O614" i="3"/>
  <c r="N614" i="3"/>
  <c r="L614" i="3"/>
  <c r="M614" i="3" s="1"/>
  <c r="O613" i="3"/>
  <c r="N613" i="3"/>
  <c r="L613" i="3"/>
  <c r="M613" i="3" s="1"/>
  <c r="O612" i="3"/>
  <c r="N612" i="3"/>
  <c r="L612" i="3"/>
  <c r="M612" i="3" s="1"/>
  <c r="O611" i="3"/>
  <c r="N611" i="3"/>
  <c r="L611" i="3"/>
  <c r="M611" i="3" s="1"/>
  <c r="O610" i="3"/>
  <c r="N610" i="3"/>
  <c r="L610" i="3"/>
  <c r="M610" i="3" s="1"/>
  <c r="O609" i="3"/>
  <c r="N609" i="3"/>
  <c r="L609" i="3"/>
  <c r="M609" i="3" s="1"/>
  <c r="O608" i="3"/>
  <c r="N608" i="3"/>
  <c r="L608" i="3"/>
  <c r="M608" i="3" s="1"/>
  <c r="O607" i="3"/>
  <c r="N607" i="3"/>
  <c r="L607" i="3"/>
  <c r="M607" i="3" s="1"/>
  <c r="O606" i="3"/>
  <c r="N606" i="3"/>
  <c r="L606" i="3"/>
  <c r="M606" i="3" s="1"/>
  <c r="O605" i="3"/>
  <c r="N605" i="3"/>
  <c r="L605" i="3"/>
  <c r="M605" i="3" s="1"/>
  <c r="O604" i="3"/>
  <c r="N604" i="3"/>
  <c r="L604" i="3"/>
  <c r="M604" i="3" s="1"/>
  <c r="O603" i="3"/>
  <c r="N603" i="3"/>
  <c r="L603" i="3"/>
  <c r="M603" i="3" s="1"/>
  <c r="O602" i="3"/>
  <c r="N602" i="3"/>
  <c r="L602" i="3"/>
  <c r="M602" i="3" s="1"/>
  <c r="O601" i="3"/>
  <c r="N601" i="3"/>
  <c r="L601" i="3"/>
  <c r="M601" i="3" s="1"/>
  <c r="O600" i="3"/>
  <c r="N600" i="3"/>
  <c r="L600" i="3"/>
  <c r="M600" i="3" s="1"/>
  <c r="O599" i="3"/>
  <c r="N599" i="3"/>
  <c r="L599" i="3"/>
  <c r="M599" i="3" s="1"/>
  <c r="O598" i="3"/>
  <c r="N598" i="3"/>
  <c r="L598" i="3"/>
  <c r="M598" i="3" s="1"/>
  <c r="O597" i="3"/>
  <c r="N597" i="3"/>
  <c r="L597" i="3"/>
  <c r="M597" i="3" s="1"/>
  <c r="O596" i="3"/>
  <c r="N596" i="3"/>
  <c r="L596" i="3"/>
  <c r="M596" i="3" s="1"/>
  <c r="O595" i="3"/>
  <c r="N595" i="3"/>
  <c r="L595" i="3"/>
  <c r="M595" i="3" s="1"/>
  <c r="O594" i="3"/>
  <c r="N594" i="3"/>
  <c r="L594" i="3"/>
  <c r="M594" i="3" s="1"/>
  <c r="O593" i="3"/>
  <c r="N593" i="3"/>
  <c r="L593" i="3"/>
  <c r="M593" i="3" s="1"/>
  <c r="O592" i="3"/>
  <c r="N592" i="3"/>
  <c r="L592" i="3"/>
  <c r="M592" i="3" s="1"/>
  <c r="O591" i="3"/>
  <c r="N591" i="3"/>
  <c r="L591" i="3"/>
  <c r="M591" i="3" s="1"/>
  <c r="O590" i="3"/>
  <c r="N590" i="3"/>
  <c r="L590" i="3"/>
  <c r="M590" i="3" s="1"/>
  <c r="O589" i="3"/>
  <c r="N589" i="3"/>
  <c r="L589" i="3"/>
  <c r="M589" i="3" s="1"/>
  <c r="O588" i="3"/>
  <c r="N588" i="3"/>
  <c r="L588" i="3"/>
  <c r="M588" i="3" s="1"/>
  <c r="O587" i="3"/>
  <c r="N587" i="3"/>
  <c r="L587" i="3"/>
  <c r="M587" i="3" s="1"/>
  <c r="O586" i="3"/>
  <c r="N586" i="3"/>
  <c r="L586" i="3"/>
  <c r="M586" i="3" s="1"/>
  <c r="O585" i="3"/>
  <c r="N585" i="3"/>
  <c r="L585" i="3"/>
  <c r="M585" i="3" s="1"/>
  <c r="O584" i="3"/>
  <c r="N584" i="3"/>
  <c r="L584" i="3"/>
  <c r="M584" i="3" s="1"/>
  <c r="O583" i="3"/>
  <c r="N583" i="3"/>
  <c r="L583" i="3"/>
  <c r="M583" i="3" s="1"/>
  <c r="O582" i="3"/>
  <c r="N582" i="3"/>
  <c r="L582" i="3"/>
  <c r="M582" i="3" s="1"/>
  <c r="O581" i="3"/>
  <c r="N581" i="3"/>
  <c r="L581" i="3"/>
  <c r="M581" i="3" s="1"/>
  <c r="O580" i="3"/>
  <c r="N580" i="3"/>
  <c r="L580" i="3"/>
  <c r="M580" i="3" s="1"/>
  <c r="O579" i="3"/>
  <c r="N579" i="3"/>
  <c r="L579" i="3"/>
  <c r="M579" i="3" s="1"/>
  <c r="O578" i="3"/>
  <c r="N578" i="3"/>
  <c r="L578" i="3"/>
  <c r="M578" i="3" s="1"/>
  <c r="O577" i="3"/>
  <c r="N577" i="3"/>
  <c r="L577" i="3"/>
  <c r="M577" i="3" s="1"/>
  <c r="O576" i="3"/>
  <c r="N576" i="3"/>
  <c r="L576" i="3"/>
  <c r="M576" i="3" s="1"/>
  <c r="O575" i="3"/>
  <c r="N575" i="3"/>
  <c r="L575" i="3"/>
  <c r="M575" i="3" s="1"/>
  <c r="O574" i="3"/>
  <c r="N574" i="3"/>
  <c r="L574" i="3"/>
  <c r="M574" i="3" s="1"/>
  <c r="O573" i="3"/>
  <c r="N573" i="3"/>
  <c r="L573" i="3"/>
  <c r="M573" i="3" s="1"/>
  <c r="O572" i="3"/>
  <c r="N572" i="3"/>
  <c r="L572" i="3"/>
  <c r="M572" i="3" s="1"/>
  <c r="O571" i="3"/>
  <c r="N571" i="3"/>
  <c r="L571" i="3"/>
  <c r="M571" i="3" s="1"/>
  <c r="O570" i="3"/>
  <c r="N570" i="3"/>
  <c r="L570" i="3"/>
  <c r="M570" i="3" s="1"/>
  <c r="O569" i="3"/>
  <c r="N569" i="3"/>
  <c r="L569" i="3"/>
  <c r="M569" i="3" s="1"/>
  <c r="O568" i="3"/>
  <c r="N568" i="3"/>
  <c r="L568" i="3"/>
  <c r="M568" i="3" s="1"/>
  <c r="O567" i="3"/>
  <c r="N567" i="3"/>
  <c r="L567" i="3"/>
  <c r="M567" i="3" s="1"/>
  <c r="O566" i="3"/>
  <c r="N566" i="3"/>
  <c r="L566" i="3"/>
  <c r="M566" i="3" s="1"/>
  <c r="O565" i="3"/>
  <c r="N565" i="3"/>
  <c r="L565" i="3"/>
  <c r="M565" i="3" s="1"/>
  <c r="O564" i="3"/>
  <c r="N564" i="3"/>
  <c r="L564" i="3"/>
  <c r="M564" i="3" s="1"/>
  <c r="O563" i="3"/>
  <c r="N563" i="3"/>
  <c r="L563" i="3"/>
  <c r="M563" i="3" s="1"/>
  <c r="O562" i="3"/>
  <c r="N562" i="3"/>
  <c r="L562" i="3"/>
  <c r="M562" i="3" s="1"/>
  <c r="O561" i="3"/>
  <c r="N561" i="3"/>
  <c r="L561" i="3"/>
  <c r="M561" i="3" s="1"/>
  <c r="O560" i="3"/>
  <c r="N560" i="3"/>
  <c r="L560" i="3"/>
  <c r="M560" i="3" s="1"/>
  <c r="O559" i="3"/>
  <c r="N559" i="3"/>
  <c r="L559" i="3"/>
  <c r="M559" i="3" s="1"/>
  <c r="O558" i="3"/>
  <c r="N558" i="3"/>
  <c r="L558" i="3"/>
  <c r="M558" i="3" s="1"/>
  <c r="O557" i="3"/>
  <c r="N557" i="3"/>
  <c r="L557" i="3"/>
  <c r="M557" i="3" s="1"/>
  <c r="O556" i="3"/>
  <c r="N556" i="3"/>
  <c r="L556" i="3"/>
  <c r="M556" i="3" s="1"/>
  <c r="O555" i="3"/>
  <c r="N555" i="3"/>
  <c r="L555" i="3"/>
  <c r="M555" i="3" s="1"/>
  <c r="O554" i="3"/>
  <c r="N554" i="3"/>
  <c r="L554" i="3"/>
  <c r="M554" i="3" s="1"/>
  <c r="O553" i="3"/>
  <c r="N553" i="3"/>
  <c r="L553" i="3"/>
  <c r="M553" i="3" s="1"/>
  <c r="O552" i="3"/>
  <c r="N552" i="3"/>
  <c r="L552" i="3"/>
  <c r="M552" i="3" s="1"/>
  <c r="O551" i="3"/>
  <c r="N551" i="3"/>
  <c r="L551" i="3"/>
  <c r="M551" i="3" s="1"/>
  <c r="O550" i="3"/>
  <c r="N550" i="3"/>
  <c r="L550" i="3"/>
  <c r="M550" i="3" s="1"/>
  <c r="O549" i="3"/>
  <c r="N549" i="3"/>
  <c r="L549" i="3"/>
  <c r="M549" i="3" s="1"/>
  <c r="O548" i="3"/>
  <c r="N548" i="3"/>
  <c r="L548" i="3"/>
  <c r="M548" i="3" s="1"/>
  <c r="O547" i="3"/>
  <c r="N547" i="3"/>
  <c r="L547" i="3"/>
  <c r="M547" i="3" s="1"/>
  <c r="O546" i="3"/>
  <c r="N546" i="3"/>
  <c r="L546" i="3"/>
  <c r="M546" i="3" s="1"/>
  <c r="O545" i="3"/>
  <c r="N545" i="3"/>
  <c r="L545" i="3"/>
  <c r="M545" i="3" s="1"/>
  <c r="O544" i="3"/>
  <c r="N544" i="3"/>
  <c r="L544" i="3"/>
  <c r="M544" i="3" s="1"/>
  <c r="O543" i="3"/>
  <c r="N543" i="3"/>
  <c r="L543" i="3"/>
  <c r="M543" i="3" s="1"/>
  <c r="O542" i="3"/>
  <c r="N542" i="3"/>
  <c r="L542" i="3"/>
  <c r="M542" i="3" s="1"/>
  <c r="O541" i="3"/>
  <c r="N541" i="3"/>
  <c r="L541" i="3"/>
  <c r="M541" i="3" s="1"/>
  <c r="O540" i="3"/>
  <c r="N540" i="3"/>
  <c r="L540" i="3"/>
  <c r="M540" i="3" s="1"/>
  <c r="O539" i="3"/>
  <c r="N539" i="3"/>
  <c r="L539" i="3"/>
  <c r="M539" i="3" s="1"/>
  <c r="O538" i="3"/>
  <c r="N538" i="3"/>
  <c r="L538" i="3"/>
  <c r="M538" i="3" s="1"/>
  <c r="O537" i="3"/>
  <c r="N537" i="3"/>
  <c r="L537" i="3"/>
  <c r="M537" i="3" s="1"/>
  <c r="O536" i="3"/>
  <c r="N536" i="3"/>
  <c r="L536" i="3"/>
  <c r="M536" i="3" s="1"/>
  <c r="O535" i="3"/>
  <c r="N535" i="3"/>
  <c r="L535" i="3"/>
  <c r="M535" i="3" s="1"/>
  <c r="O534" i="3"/>
  <c r="N534" i="3"/>
  <c r="L534" i="3"/>
  <c r="M534" i="3" s="1"/>
  <c r="O533" i="3"/>
  <c r="N533" i="3"/>
  <c r="L533" i="3"/>
  <c r="M533" i="3" s="1"/>
  <c r="O532" i="3"/>
  <c r="N532" i="3"/>
  <c r="L532" i="3"/>
  <c r="M532" i="3" s="1"/>
  <c r="O531" i="3"/>
  <c r="N531" i="3"/>
  <c r="L531" i="3"/>
  <c r="M531" i="3" s="1"/>
  <c r="O530" i="3"/>
  <c r="N530" i="3"/>
  <c r="L530" i="3"/>
  <c r="M530" i="3" s="1"/>
  <c r="O529" i="3"/>
  <c r="N529" i="3"/>
  <c r="L529" i="3"/>
  <c r="M529" i="3" s="1"/>
  <c r="O528" i="3"/>
  <c r="N528" i="3"/>
  <c r="L528" i="3"/>
  <c r="M528" i="3" s="1"/>
  <c r="O527" i="3"/>
  <c r="N527" i="3"/>
  <c r="L527" i="3"/>
  <c r="M527" i="3" s="1"/>
  <c r="O526" i="3"/>
  <c r="N526" i="3"/>
  <c r="L526" i="3"/>
  <c r="M526" i="3" s="1"/>
  <c r="O525" i="3"/>
  <c r="N525" i="3"/>
  <c r="L525" i="3"/>
  <c r="M525" i="3" s="1"/>
  <c r="O524" i="3"/>
  <c r="N524" i="3"/>
  <c r="L524" i="3"/>
  <c r="M524" i="3" s="1"/>
  <c r="O523" i="3"/>
  <c r="N523" i="3"/>
  <c r="L523" i="3"/>
  <c r="M523" i="3" s="1"/>
  <c r="O522" i="3"/>
  <c r="N522" i="3"/>
  <c r="L522" i="3"/>
  <c r="M522" i="3" s="1"/>
  <c r="O521" i="3"/>
  <c r="N521" i="3"/>
  <c r="L521" i="3"/>
  <c r="M521" i="3" s="1"/>
  <c r="O520" i="3"/>
  <c r="N520" i="3"/>
  <c r="L520" i="3"/>
  <c r="M520" i="3" s="1"/>
  <c r="O519" i="3"/>
  <c r="N519" i="3"/>
  <c r="L519" i="3"/>
  <c r="M519" i="3" s="1"/>
  <c r="O518" i="3"/>
  <c r="N518" i="3"/>
  <c r="L518" i="3"/>
  <c r="M518" i="3" s="1"/>
  <c r="O517" i="3"/>
  <c r="N517" i="3"/>
  <c r="L517" i="3"/>
  <c r="M517" i="3" s="1"/>
  <c r="O516" i="3"/>
  <c r="N516" i="3"/>
  <c r="L516" i="3"/>
  <c r="M516" i="3" s="1"/>
  <c r="O515" i="3"/>
  <c r="N515" i="3"/>
  <c r="L515" i="3"/>
  <c r="M515" i="3" s="1"/>
  <c r="O514" i="3"/>
  <c r="N514" i="3"/>
  <c r="L514" i="3"/>
  <c r="M514" i="3" s="1"/>
  <c r="O513" i="3"/>
  <c r="N513" i="3"/>
  <c r="L513" i="3"/>
  <c r="M513" i="3" s="1"/>
  <c r="O512" i="3"/>
  <c r="N512" i="3"/>
  <c r="L512" i="3"/>
  <c r="M512" i="3" s="1"/>
  <c r="O511" i="3"/>
  <c r="N511" i="3"/>
  <c r="L511" i="3"/>
  <c r="M511" i="3" s="1"/>
  <c r="O510" i="3"/>
  <c r="N510" i="3"/>
  <c r="L510" i="3"/>
  <c r="M510" i="3" s="1"/>
  <c r="O509" i="3"/>
  <c r="N509" i="3"/>
  <c r="L509" i="3"/>
  <c r="M509" i="3" s="1"/>
  <c r="O508" i="3"/>
  <c r="N508" i="3"/>
  <c r="L508" i="3"/>
  <c r="M508" i="3" s="1"/>
  <c r="O507" i="3"/>
  <c r="N507" i="3"/>
  <c r="L507" i="3"/>
  <c r="M507" i="3" s="1"/>
  <c r="O506" i="3"/>
  <c r="N506" i="3"/>
  <c r="L506" i="3"/>
  <c r="M506" i="3" s="1"/>
  <c r="O505" i="3"/>
  <c r="N505" i="3"/>
  <c r="L505" i="3"/>
  <c r="M505" i="3" s="1"/>
  <c r="O504" i="3"/>
  <c r="N504" i="3"/>
  <c r="L504" i="3"/>
  <c r="M504" i="3" s="1"/>
  <c r="O503" i="3"/>
  <c r="N503" i="3"/>
  <c r="L503" i="3"/>
  <c r="M503" i="3" s="1"/>
  <c r="O502" i="3"/>
  <c r="N502" i="3"/>
  <c r="L502" i="3"/>
  <c r="M502" i="3" s="1"/>
  <c r="O501" i="3"/>
  <c r="N501" i="3"/>
  <c r="L501" i="3"/>
  <c r="M501" i="3" s="1"/>
  <c r="O500" i="3"/>
  <c r="N500" i="3"/>
  <c r="L500" i="3"/>
  <c r="M500" i="3" s="1"/>
  <c r="O499" i="3"/>
  <c r="N499" i="3"/>
  <c r="L499" i="3"/>
  <c r="M499" i="3" s="1"/>
  <c r="O498" i="3"/>
  <c r="N498" i="3"/>
  <c r="L498" i="3"/>
  <c r="M498" i="3" s="1"/>
  <c r="O497" i="3"/>
  <c r="N497" i="3"/>
  <c r="L497" i="3"/>
  <c r="M497" i="3" s="1"/>
  <c r="O496" i="3"/>
  <c r="N496" i="3"/>
  <c r="L496" i="3"/>
  <c r="M496" i="3" s="1"/>
  <c r="O495" i="3"/>
  <c r="N495" i="3"/>
  <c r="L495" i="3"/>
  <c r="M495" i="3" s="1"/>
  <c r="O494" i="3"/>
  <c r="N494" i="3"/>
  <c r="L494" i="3"/>
  <c r="M494" i="3" s="1"/>
  <c r="O493" i="3"/>
  <c r="N493" i="3"/>
  <c r="L493" i="3"/>
  <c r="M493" i="3" s="1"/>
  <c r="O492" i="3"/>
  <c r="N492" i="3"/>
  <c r="L492" i="3"/>
  <c r="M492" i="3" s="1"/>
  <c r="O491" i="3"/>
  <c r="N491" i="3"/>
  <c r="L491" i="3"/>
  <c r="M491" i="3" s="1"/>
  <c r="O490" i="3"/>
  <c r="N490" i="3"/>
  <c r="L490" i="3"/>
  <c r="M490" i="3" s="1"/>
  <c r="O489" i="3"/>
  <c r="N489" i="3"/>
  <c r="L489" i="3"/>
  <c r="M489" i="3" s="1"/>
  <c r="O488" i="3"/>
  <c r="N488" i="3"/>
  <c r="L488" i="3"/>
  <c r="M488" i="3" s="1"/>
  <c r="O487" i="3"/>
  <c r="N487" i="3"/>
  <c r="L487" i="3"/>
  <c r="M487" i="3" s="1"/>
  <c r="O486" i="3"/>
  <c r="N486" i="3"/>
  <c r="L486" i="3"/>
  <c r="M486" i="3" s="1"/>
  <c r="O485" i="3"/>
  <c r="N485" i="3"/>
  <c r="L485" i="3"/>
  <c r="M485" i="3" s="1"/>
  <c r="O484" i="3"/>
  <c r="N484" i="3"/>
  <c r="L484" i="3"/>
  <c r="M484" i="3" s="1"/>
  <c r="O483" i="3"/>
  <c r="N483" i="3"/>
  <c r="L483" i="3"/>
  <c r="M483" i="3" s="1"/>
  <c r="O482" i="3"/>
  <c r="N482" i="3"/>
  <c r="L482" i="3"/>
  <c r="M482" i="3" s="1"/>
  <c r="O481" i="3"/>
  <c r="N481" i="3"/>
  <c r="L481" i="3"/>
  <c r="M481" i="3" s="1"/>
  <c r="O480" i="3"/>
  <c r="N480" i="3"/>
  <c r="L480" i="3"/>
  <c r="M480" i="3" s="1"/>
  <c r="O479" i="3"/>
  <c r="N479" i="3"/>
  <c r="L479" i="3"/>
  <c r="M479" i="3" s="1"/>
  <c r="O478" i="3"/>
  <c r="N478" i="3"/>
  <c r="L478" i="3"/>
  <c r="M478" i="3" s="1"/>
  <c r="O477" i="3"/>
  <c r="N477" i="3"/>
  <c r="L477" i="3"/>
  <c r="M477" i="3" s="1"/>
  <c r="O476" i="3"/>
  <c r="N476" i="3"/>
  <c r="L476" i="3"/>
  <c r="M476" i="3" s="1"/>
  <c r="O475" i="3"/>
  <c r="N475" i="3"/>
  <c r="L475" i="3"/>
  <c r="M475" i="3" s="1"/>
  <c r="O474" i="3"/>
  <c r="N474" i="3"/>
  <c r="L474" i="3"/>
  <c r="M474" i="3" s="1"/>
  <c r="O473" i="3"/>
  <c r="N473" i="3"/>
  <c r="L473" i="3"/>
  <c r="M473" i="3" s="1"/>
  <c r="O472" i="3"/>
  <c r="N472" i="3"/>
  <c r="L472" i="3"/>
  <c r="M472" i="3" s="1"/>
  <c r="O471" i="3"/>
  <c r="N471" i="3"/>
  <c r="L471" i="3"/>
  <c r="M471" i="3" s="1"/>
  <c r="O470" i="3"/>
  <c r="N470" i="3"/>
  <c r="L470" i="3"/>
  <c r="M470" i="3" s="1"/>
  <c r="O469" i="3"/>
  <c r="N469" i="3"/>
  <c r="L469" i="3"/>
  <c r="M469" i="3" s="1"/>
  <c r="O468" i="3"/>
  <c r="N468" i="3"/>
  <c r="L468" i="3"/>
  <c r="M468" i="3" s="1"/>
  <c r="O467" i="3"/>
  <c r="N467" i="3"/>
  <c r="L467" i="3"/>
  <c r="M467" i="3" s="1"/>
  <c r="O466" i="3"/>
  <c r="N466" i="3"/>
  <c r="L466" i="3"/>
  <c r="M466" i="3" s="1"/>
  <c r="O465" i="3"/>
  <c r="N465" i="3"/>
  <c r="L465" i="3"/>
  <c r="M465" i="3" s="1"/>
  <c r="O464" i="3"/>
  <c r="N464" i="3"/>
  <c r="L464" i="3"/>
  <c r="M464" i="3" s="1"/>
  <c r="O463" i="3"/>
  <c r="N463" i="3"/>
  <c r="L463" i="3"/>
  <c r="M463" i="3" s="1"/>
  <c r="O462" i="3"/>
  <c r="N462" i="3"/>
  <c r="L462" i="3"/>
  <c r="M462" i="3" s="1"/>
  <c r="O461" i="3"/>
  <c r="N461" i="3"/>
  <c r="L461" i="3"/>
  <c r="M461" i="3" s="1"/>
  <c r="O460" i="3"/>
  <c r="N460" i="3"/>
  <c r="L460" i="3"/>
  <c r="M460" i="3" s="1"/>
  <c r="O459" i="3"/>
  <c r="N459" i="3"/>
  <c r="L459" i="3"/>
  <c r="M459" i="3" s="1"/>
  <c r="O458" i="3"/>
  <c r="N458" i="3"/>
  <c r="L458" i="3"/>
  <c r="M458" i="3" s="1"/>
  <c r="O457" i="3"/>
  <c r="N457" i="3"/>
  <c r="L457" i="3"/>
  <c r="M457" i="3" s="1"/>
  <c r="O456" i="3"/>
  <c r="N456" i="3"/>
  <c r="L456" i="3"/>
  <c r="M456" i="3" s="1"/>
  <c r="O455" i="3"/>
  <c r="N455" i="3"/>
  <c r="L455" i="3"/>
  <c r="M455" i="3" s="1"/>
  <c r="O454" i="3"/>
  <c r="N454" i="3"/>
  <c r="L454" i="3"/>
  <c r="M454" i="3" s="1"/>
  <c r="O453" i="3"/>
  <c r="N453" i="3"/>
  <c r="L453" i="3"/>
  <c r="M453" i="3" s="1"/>
  <c r="O452" i="3"/>
  <c r="N452" i="3"/>
  <c r="L452" i="3"/>
  <c r="M452" i="3" s="1"/>
  <c r="O451" i="3"/>
  <c r="N451" i="3"/>
  <c r="L451" i="3"/>
  <c r="M451" i="3" s="1"/>
  <c r="O450" i="3"/>
  <c r="N450" i="3"/>
  <c r="L450" i="3"/>
  <c r="M450" i="3" s="1"/>
  <c r="O449" i="3"/>
  <c r="N449" i="3"/>
  <c r="L449" i="3"/>
  <c r="M449" i="3" s="1"/>
  <c r="O448" i="3"/>
  <c r="N448" i="3"/>
  <c r="L448" i="3"/>
  <c r="M448" i="3" s="1"/>
  <c r="O447" i="3"/>
  <c r="N447" i="3"/>
  <c r="L447" i="3"/>
  <c r="M447" i="3" s="1"/>
  <c r="O446" i="3"/>
  <c r="N446" i="3"/>
  <c r="L446" i="3"/>
  <c r="M446" i="3" s="1"/>
  <c r="O445" i="3"/>
  <c r="N445" i="3"/>
  <c r="L445" i="3"/>
  <c r="M445" i="3" s="1"/>
  <c r="O444" i="3"/>
  <c r="N444" i="3"/>
  <c r="L444" i="3"/>
  <c r="M444" i="3" s="1"/>
  <c r="O443" i="3"/>
  <c r="N443" i="3"/>
  <c r="L443" i="3"/>
  <c r="M443" i="3" s="1"/>
  <c r="O442" i="3"/>
  <c r="N442" i="3"/>
  <c r="L442" i="3"/>
  <c r="M442" i="3" s="1"/>
  <c r="O441" i="3"/>
  <c r="N441" i="3"/>
  <c r="L441" i="3"/>
  <c r="M441" i="3" s="1"/>
  <c r="O440" i="3"/>
  <c r="N440" i="3"/>
  <c r="L440" i="3"/>
  <c r="M440" i="3" s="1"/>
  <c r="O439" i="3"/>
  <c r="N439" i="3"/>
  <c r="L439" i="3"/>
  <c r="M439" i="3" s="1"/>
  <c r="O438" i="3"/>
  <c r="N438" i="3"/>
  <c r="L438" i="3"/>
  <c r="M438" i="3" s="1"/>
  <c r="O437" i="3"/>
  <c r="N437" i="3"/>
  <c r="L437" i="3"/>
  <c r="M437" i="3" s="1"/>
  <c r="O436" i="3"/>
  <c r="N436" i="3"/>
  <c r="L436" i="3"/>
  <c r="M436" i="3" s="1"/>
  <c r="O435" i="3"/>
  <c r="N435" i="3"/>
  <c r="L435" i="3"/>
  <c r="M435" i="3" s="1"/>
  <c r="O434" i="3"/>
  <c r="N434" i="3"/>
  <c r="L434" i="3"/>
  <c r="M434" i="3" s="1"/>
  <c r="O433" i="3"/>
  <c r="N433" i="3"/>
  <c r="L433" i="3"/>
  <c r="M433" i="3" s="1"/>
  <c r="O432" i="3"/>
  <c r="N432" i="3"/>
  <c r="L432" i="3"/>
  <c r="M432" i="3" s="1"/>
  <c r="O431" i="3"/>
  <c r="N431" i="3"/>
  <c r="L431" i="3"/>
  <c r="M431" i="3" s="1"/>
  <c r="O430" i="3"/>
  <c r="N430" i="3"/>
  <c r="L430" i="3"/>
  <c r="M430" i="3" s="1"/>
  <c r="O429" i="3"/>
  <c r="N429" i="3"/>
  <c r="L429" i="3"/>
  <c r="M429" i="3" s="1"/>
  <c r="O428" i="3"/>
  <c r="N428" i="3"/>
  <c r="L428" i="3"/>
  <c r="M428" i="3" s="1"/>
  <c r="O427" i="3"/>
  <c r="N427" i="3"/>
  <c r="L427" i="3"/>
  <c r="M427" i="3" s="1"/>
  <c r="O426" i="3"/>
  <c r="N426" i="3"/>
  <c r="L426" i="3"/>
  <c r="M426" i="3" s="1"/>
  <c r="O425" i="3"/>
  <c r="N425" i="3"/>
  <c r="L425" i="3"/>
  <c r="M425" i="3" s="1"/>
  <c r="O424" i="3"/>
  <c r="N424" i="3"/>
  <c r="L424" i="3"/>
  <c r="M424" i="3" s="1"/>
  <c r="O423" i="3"/>
  <c r="N423" i="3"/>
  <c r="L423" i="3"/>
  <c r="M423" i="3" s="1"/>
  <c r="O422" i="3"/>
  <c r="N422" i="3"/>
  <c r="L422" i="3"/>
  <c r="M422" i="3" s="1"/>
  <c r="O421" i="3"/>
  <c r="N421" i="3"/>
  <c r="L421" i="3"/>
  <c r="M421" i="3" s="1"/>
  <c r="O420" i="3"/>
  <c r="N420" i="3"/>
  <c r="L420" i="3"/>
  <c r="M420" i="3" s="1"/>
  <c r="O419" i="3"/>
  <c r="N419" i="3"/>
  <c r="L419" i="3"/>
  <c r="M419" i="3" s="1"/>
  <c r="O418" i="3"/>
  <c r="N418" i="3"/>
  <c r="L418" i="3"/>
  <c r="M418" i="3" s="1"/>
  <c r="O417" i="3"/>
  <c r="N417" i="3"/>
  <c r="L417" i="3"/>
  <c r="M417" i="3" s="1"/>
  <c r="O416" i="3"/>
  <c r="N416" i="3"/>
  <c r="L416" i="3"/>
  <c r="M416" i="3" s="1"/>
  <c r="O415" i="3"/>
  <c r="N415" i="3"/>
  <c r="L415" i="3"/>
  <c r="M415" i="3" s="1"/>
  <c r="O414" i="3"/>
  <c r="N414" i="3"/>
  <c r="L414" i="3"/>
  <c r="M414" i="3" s="1"/>
  <c r="O413" i="3"/>
  <c r="N413" i="3"/>
  <c r="L413" i="3"/>
  <c r="M413" i="3" s="1"/>
  <c r="O412" i="3"/>
  <c r="N412" i="3"/>
  <c r="L412" i="3"/>
  <c r="M412" i="3" s="1"/>
  <c r="O411" i="3"/>
  <c r="N411" i="3"/>
  <c r="L411" i="3"/>
  <c r="M411" i="3" s="1"/>
  <c r="O410" i="3"/>
  <c r="N410" i="3"/>
  <c r="L410" i="3"/>
  <c r="M410" i="3" s="1"/>
  <c r="O409" i="3"/>
  <c r="N409" i="3"/>
  <c r="L409" i="3"/>
  <c r="M409" i="3" s="1"/>
  <c r="O408" i="3"/>
  <c r="N408" i="3"/>
  <c r="L408" i="3"/>
  <c r="M408" i="3" s="1"/>
  <c r="O407" i="3"/>
  <c r="N407" i="3"/>
  <c r="L407" i="3"/>
  <c r="M407" i="3" s="1"/>
  <c r="O406" i="3"/>
  <c r="N406" i="3"/>
  <c r="L406" i="3"/>
  <c r="M406" i="3" s="1"/>
  <c r="O405" i="3"/>
  <c r="N405" i="3"/>
  <c r="L405" i="3"/>
  <c r="M405" i="3" s="1"/>
  <c r="O404" i="3"/>
  <c r="N404" i="3"/>
  <c r="L404" i="3"/>
  <c r="M404" i="3" s="1"/>
  <c r="O403" i="3"/>
  <c r="N403" i="3"/>
  <c r="L403" i="3"/>
  <c r="M403" i="3" s="1"/>
  <c r="O402" i="3"/>
  <c r="N402" i="3"/>
  <c r="L402" i="3"/>
  <c r="M402" i="3" s="1"/>
  <c r="O401" i="3"/>
  <c r="N401" i="3"/>
  <c r="L401" i="3"/>
  <c r="M401" i="3" s="1"/>
  <c r="O400" i="3"/>
  <c r="N400" i="3"/>
  <c r="L400" i="3"/>
  <c r="M400" i="3" s="1"/>
  <c r="O399" i="3"/>
  <c r="N399" i="3"/>
  <c r="L399" i="3"/>
  <c r="M399" i="3" s="1"/>
  <c r="O398" i="3"/>
  <c r="N398" i="3"/>
  <c r="L398" i="3"/>
  <c r="M398" i="3" s="1"/>
  <c r="O397" i="3"/>
  <c r="N397" i="3"/>
  <c r="L397" i="3"/>
  <c r="M397" i="3" s="1"/>
  <c r="O396" i="3"/>
  <c r="N396" i="3"/>
  <c r="L396" i="3"/>
  <c r="M396" i="3" s="1"/>
  <c r="O395" i="3"/>
  <c r="N395" i="3"/>
  <c r="L395" i="3"/>
  <c r="M395" i="3" s="1"/>
  <c r="O394" i="3"/>
  <c r="N394" i="3"/>
  <c r="L394" i="3"/>
  <c r="M394" i="3" s="1"/>
  <c r="O393" i="3"/>
  <c r="N393" i="3"/>
  <c r="L393" i="3"/>
  <c r="M393" i="3" s="1"/>
  <c r="O392" i="3"/>
  <c r="N392" i="3"/>
  <c r="L392" i="3"/>
  <c r="M392" i="3" s="1"/>
  <c r="O391" i="3"/>
  <c r="N391" i="3"/>
  <c r="L391" i="3"/>
  <c r="M391" i="3" s="1"/>
  <c r="O390" i="3"/>
  <c r="N390" i="3"/>
  <c r="L390" i="3"/>
  <c r="M390" i="3" s="1"/>
  <c r="O389" i="3"/>
  <c r="N389" i="3"/>
  <c r="L389" i="3"/>
  <c r="M389" i="3" s="1"/>
  <c r="O388" i="3"/>
  <c r="N388" i="3"/>
  <c r="L388" i="3"/>
  <c r="M388" i="3" s="1"/>
  <c r="O387" i="3"/>
  <c r="N387" i="3"/>
  <c r="L387" i="3"/>
  <c r="M387" i="3" s="1"/>
  <c r="O386" i="3"/>
  <c r="N386" i="3"/>
  <c r="L386" i="3"/>
  <c r="M386" i="3" s="1"/>
  <c r="O385" i="3"/>
  <c r="N385" i="3"/>
  <c r="L385" i="3"/>
  <c r="M385" i="3" s="1"/>
  <c r="O384" i="3"/>
  <c r="N384" i="3"/>
  <c r="L384" i="3"/>
  <c r="M384" i="3" s="1"/>
  <c r="O383" i="3"/>
  <c r="N383" i="3"/>
  <c r="L383" i="3"/>
  <c r="M383" i="3" s="1"/>
  <c r="O382" i="3"/>
  <c r="N382" i="3"/>
  <c r="L382" i="3"/>
  <c r="M382" i="3" s="1"/>
  <c r="O381" i="3"/>
  <c r="N381" i="3"/>
  <c r="L381" i="3"/>
  <c r="M381" i="3" s="1"/>
  <c r="O380" i="3"/>
  <c r="N380" i="3"/>
  <c r="L380" i="3"/>
  <c r="M380" i="3" s="1"/>
  <c r="O379" i="3"/>
  <c r="N379" i="3"/>
  <c r="L379" i="3"/>
  <c r="M379" i="3" s="1"/>
  <c r="O378" i="3"/>
  <c r="N378" i="3"/>
  <c r="L378" i="3"/>
  <c r="M378" i="3" s="1"/>
  <c r="O377" i="3"/>
  <c r="N377" i="3"/>
  <c r="L377" i="3"/>
  <c r="M377" i="3" s="1"/>
  <c r="O376" i="3"/>
  <c r="N376" i="3"/>
  <c r="L376" i="3"/>
  <c r="M376" i="3" s="1"/>
  <c r="O375" i="3"/>
  <c r="N375" i="3"/>
  <c r="L375" i="3"/>
  <c r="M375" i="3" s="1"/>
  <c r="O374" i="3"/>
  <c r="N374" i="3"/>
  <c r="L374" i="3"/>
  <c r="M374" i="3" s="1"/>
  <c r="O373" i="3"/>
  <c r="N373" i="3"/>
  <c r="L373" i="3"/>
  <c r="M373" i="3" s="1"/>
  <c r="O372" i="3"/>
  <c r="N372" i="3"/>
  <c r="L372" i="3"/>
  <c r="M372" i="3" s="1"/>
  <c r="O371" i="3"/>
  <c r="N371" i="3"/>
  <c r="L371" i="3"/>
  <c r="M371" i="3" s="1"/>
  <c r="O370" i="3"/>
  <c r="N370" i="3"/>
  <c r="L370" i="3"/>
  <c r="M370" i="3" s="1"/>
  <c r="O369" i="3"/>
  <c r="N369" i="3"/>
  <c r="L369" i="3"/>
  <c r="M369" i="3" s="1"/>
  <c r="O368" i="3"/>
  <c r="N368" i="3"/>
  <c r="L368" i="3"/>
  <c r="M368" i="3" s="1"/>
  <c r="O367" i="3"/>
  <c r="N367" i="3"/>
  <c r="L367" i="3"/>
  <c r="M367" i="3" s="1"/>
  <c r="O366" i="3"/>
  <c r="N366" i="3"/>
  <c r="L366" i="3"/>
  <c r="M366" i="3" s="1"/>
  <c r="O365" i="3"/>
  <c r="N365" i="3"/>
  <c r="L365" i="3"/>
  <c r="M365" i="3" s="1"/>
  <c r="O364" i="3"/>
  <c r="N364" i="3"/>
  <c r="L364" i="3"/>
  <c r="M364" i="3" s="1"/>
  <c r="O363" i="3"/>
  <c r="N363" i="3"/>
  <c r="L363" i="3"/>
  <c r="M363" i="3" s="1"/>
  <c r="O362" i="3"/>
  <c r="N362" i="3"/>
  <c r="L362" i="3"/>
  <c r="M362" i="3" s="1"/>
  <c r="O361" i="3"/>
  <c r="N361" i="3"/>
  <c r="L361" i="3"/>
  <c r="M361" i="3" s="1"/>
  <c r="O360" i="3"/>
  <c r="N360" i="3"/>
  <c r="L360" i="3"/>
  <c r="M360" i="3" s="1"/>
  <c r="O359" i="3"/>
  <c r="N359" i="3"/>
  <c r="L359" i="3"/>
  <c r="M359" i="3" s="1"/>
  <c r="O358" i="3"/>
  <c r="N358" i="3"/>
  <c r="L358" i="3"/>
  <c r="M358" i="3" s="1"/>
  <c r="O357" i="3"/>
  <c r="N357" i="3"/>
  <c r="L357" i="3"/>
  <c r="M357" i="3" s="1"/>
  <c r="O356" i="3"/>
  <c r="N356" i="3"/>
  <c r="L356" i="3"/>
  <c r="M356" i="3" s="1"/>
  <c r="O355" i="3"/>
  <c r="N355" i="3"/>
  <c r="L355" i="3"/>
  <c r="M355" i="3" s="1"/>
  <c r="O354" i="3"/>
  <c r="N354" i="3"/>
  <c r="L354" i="3"/>
  <c r="M354" i="3" s="1"/>
  <c r="O353" i="3"/>
  <c r="N353" i="3"/>
  <c r="L353" i="3"/>
  <c r="M353" i="3" s="1"/>
  <c r="O352" i="3"/>
  <c r="N352" i="3"/>
  <c r="L352" i="3"/>
  <c r="M352" i="3" s="1"/>
  <c r="O351" i="3"/>
  <c r="N351" i="3"/>
  <c r="L351" i="3"/>
  <c r="M351" i="3" s="1"/>
  <c r="O350" i="3"/>
  <c r="N350" i="3"/>
  <c r="L350" i="3"/>
  <c r="M350" i="3" s="1"/>
  <c r="O349" i="3"/>
  <c r="N349" i="3"/>
  <c r="L349" i="3"/>
  <c r="M349" i="3" s="1"/>
  <c r="O348" i="3"/>
  <c r="N348" i="3"/>
  <c r="L348" i="3"/>
  <c r="M348" i="3" s="1"/>
  <c r="O347" i="3"/>
  <c r="N347" i="3"/>
  <c r="L347" i="3"/>
  <c r="M347" i="3" s="1"/>
  <c r="O346" i="3"/>
  <c r="N346" i="3"/>
  <c r="L346" i="3"/>
  <c r="M346" i="3" s="1"/>
  <c r="O345" i="3"/>
  <c r="N345" i="3"/>
  <c r="L345" i="3"/>
  <c r="M345" i="3" s="1"/>
  <c r="O344" i="3"/>
  <c r="N344" i="3"/>
  <c r="L344" i="3"/>
  <c r="M344" i="3" s="1"/>
  <c r="O343" i="3"/>
  <c r="N343" i="3"/>
  <c r="L343" i="3"/>
  <c r="M343" i="3" s="1"/>
  <c r="O342" i="3"/>
  <c r="N342" i="3"/>
  <c r="L342" i="3"/>
  <c r="M342" i="3" s="1"/>
  <c r="O341" i="3"/>
  <c r="N341" i="3"/>
  <c r="L341" i="3"/>
  <c r="M341" i="3" s="1"/>
  <c r="O340" i="3"/>
  <c r="N340" i="3"/>
  <c r="L340" i="3"/>
  <c r="M340" i="3" s="1"/>
  <c r="O339" i="3"/>
  <c r="N339" i="3"/>
  <c r="L339" i="3"/>
  <c r="M339" i="3" s="1"/>
  <c r="O338" i="3"/>
  <c r="N338" i="3"/>
  <c r="L338" i="3"/>
  <c r="M338" i="3" s="1"/>
  <c r="O337" i="3"/>
  <c r="N337" i="3"/>
  <c r="L337" i="3"/>
  <c r="M337" i="3" s="1"/>
  <c r="O336" i="3"/>
  <c r="N336" i="3"/>
  <c r="L336" i="3"/>
  <c r="M336" i="3" s="1"/>
  <c r="O335" i="3"/>
  <c r="N335" i="3"/>
  <c r="L335" i="3"/>
  <c r="M335" i="3" s="1"/>
  <c r="O334" i="3"/>
  <c r="N334" i="3"/>
  <c r="L334" i="3"/>
  <c r="M334" i="3" s="1"/>
  <c r="O333" i="3"/>
  <c r="N333" i="3"/>
  <c r="L333" i="3"/>
  <c r="M333" i="3" s="1"/>
  <c r="O332" i="3"/>
  <c r="N332" i="3"/>
  <c r="L332" i="3"/>
  <c r="M332" i="3" s="1"/>
  <c r="O331" i="3"/>
  <c r="N331" i="3"/>
  <c r="L331" i="3"/>
  <c r="M331" i="3" s="1"/>
  <c r="O330" i="3"/>
  <c r="N330" i="3"/>
  <c r="L330" i="3"/>
  <c r="M330" i="3" s="1"/>
  <c r="O329" i="3"/>
  <c r="N329" i="3"/>
  <c r="L329" i="3"/>
  <c r="M329" i="3" s="1"/>
  <c r="O328" i="3"/>
  <c r="N328" i="3"/>
  <c r="L328" i="3"/>
  <c r="M328" i="3" s="1"/>
  <c r="O327" i="3"/>
  <c r="N327" i="3"/>
  <c r="L327" i="3"/>
  <c r="M327" i="3" s="1"/>
  <c r="O326" i="3"/>
  <c r="N326" i="3"/>
  <c r="L326" i="3"/>
  <c r="M326" i="3" s="1"/>
  <c r="O325" i="3"/>
  <c r="N325" i="3"/>
  <c r="L325" i="3"/>
  <c r="M325" i="3" s="1"/>
  <c r="O324" i="3"/>
  <c r="N324" i="3"/>
  <c r="L324" i="3"/>
  <c r="M324" i="3" s="1"/>
  <c r="O323" i="3"/>
  <c r="N323" i="3"/>
  <c r="L323" i="3"/>
  <c r="M323" i="3" s="1"/>
  <c r="O322" i="3"/>
  <c r="N322" i="3"/>
  <c r="L322" i="3"/>
  <c r="M322" i="3" s="1"/>
  <c r="O321" i="3"/>
  <c r="N321" i="3"/>
  <c r="L321" i="3"/>
  <c r="M321" i="3" s="1"/>
  <c r="O320" i="3"/>
  <c r="N320" i="3"/>
  <c r="L320" i="3"/>
  <c r="M320" i="3" s="1"/>
  <c r="O319" i="3"/>
  <c r="N319" i="3"/>
  <c r="L319" i="3"/>
  <c r="M319" i="3" s="1"/>
  <c r="O318" i="3"/>
  <c r="N318" i="3"/>
  <c r="L318" i="3"/>
  <c r="M318" i="3" s="1"/>
  <c r="O317" i="3"/>
  <c r="N317" i="3"/>
  <c r="L317" i="3"/>
  <c r="M317" i="3" s="1"/>
  <c r="O316" i="3"/>
  <c r="N316" i="3"/>
  <c r="L316" i="3"/>
  <c r="M316" i="3" s="1"/>
  <c r="O315" i="3"/>
  <c r="N315" i="3"/>
  <c r="L315" i="3"/>
  <c r="M315" i="3" s="1"/>
  <c r="O314" i="3"/>
  <c r="N314" i="3"/>
  <c r="L314" i="3"/>
  <c r="M314" i="3" s="1"/>
  <c r="O313" i="3"/>
  <c r="N313" i="3"/>
  <c r="L313" i="3"/>
  <c r="M313" i="3" s="1"/>
  <c r="O312" i="3"/>
  <c r="N312" i="3"/>
  <c r="L312" i="3"/>
  <c r="M312" i="3" s="1"/>
  <c r="O311" i="3"/>
  <c r="N311" i="3"/>
  <c r="L311" i="3"/>
  <c r="M311" i="3" s="1"/>
  <c r="O310" i="3"/>
  <c r="N310" i="3"/>
  <c r="L310" i="3"/>
  <c r="M310" i="3" s="1"/>
  <c r="O309" i="3"/>
  <c r="N309" i="3"/>
  <c r="L309" i="3"/>
  <c r="M309" i="3" s="1"/>
  <c r="O308" i="3"/>
  <c r="N308" i="3"/>
  <c r="L308" i="3"/>
  <c r="M308" i="3" s="1"/>
  <c r="O307" i="3"/>
  <c r="N307" i="3"/>
  <c r="L307" i="3"/>
  <c r="M307" i="3" s="1"/>
  <c r="O306" i="3"/>
  <c r="N306" i="3"/>
  <c r="L306" i="3"/>
  <c r="M306" i="3" s="1"/>
  <c r="O305" i="3"/>
  <c r="N305" i="3"/>
  <c r="L305" i="3"/>
  <c r="M305" i="3" s="1"/>
  <c r="O304" i="3"/>
  <c r="N304" i="3"/>
  <c r="L304" i="3"/>
  <c r="M304" i="3" s="1"/>
  <c r="O303" i="3"/>
  <c r="N303" i="3"/>
  <c r="L303" i="3"/>
  <c r="M303" i="3" s="1"/>
  <c r="O302" i="3"/>
  <c r="N302" i="3"/>
  <c r="L302" i="3"/>
  <c r="M302" i="3" s="1"/>
  <c r="O301" i="3"/>
  <c r="N301" i="3"/>
  <c r="L301" i="3"/>
  <c r="M301" i="3" s="1"/>
  <c r="O300" i="3"/>
  <c r="N300" i="3"/>
  <c r="L300" i="3"/>
  <c r="M300" i="3" s="1"/>
  <c r="O299" i="3"/>
  <c r="N299" i="3"/>
  <c r="L299" i="3"/>
  <c r="M299" i="3" s="1"/>
  <c r="O298" i="3"/>
  <c r="N298" i="3"/>
  <c r="L298" i="3"/>
  <c r="M298" i="3" s="1"/>
  <c r="O297" i="3"/>
  <c r="N297" i="3"/>
  <c r="L297" i="3"/>
  <c r="M297" i="3" s="1"/>
  <c r="O296" i="3"/>
  <c r="N296" i="3"/>
  <c r="L296" i="3"/>
  <c r="M296" i="3" s="1"/>
  <c r="O295" i="3"/>
  <c r="N295" i="3"/>
  <c r="L295" i="3"/>
  <c r="M295" i="3" s="1"/>
  <c r="O294" i="3"/>
  <c r="N294" i="3"/>
  <c r="L294" i="3"/>
  <c r="M294" i="3" s="1"/>
  <c r="O293" i="3"/>
  <c r="N293" i="3"/>
  <c r="L293" i="3"/>
  <c r="M293" i="3" s="1"/>
  <c r="O292" i="3"/>
  <c r="N292" i="3"/>
  <c r="L292" i="3"/>
  <c r="M292" i="3" s="1"/>
  <c r="O291" i="3"/>
  <c r="N291" i="3"/>
  <c r="L291" i="3"/>
  <c r="M291" i="3" s="1"/>
  <c r="O290" i="3"/>
  <c r="N290" i="3"/>
  <c r="L290" i="3"/>
  <c r="M290" i="3" s="1"/>
  <c r="O289" i="3"/>
  <c r="N289" i="3"/>
  <c r="L289" i="3"/>
  <c r="M289" i="3" s="1"/>
  <c r="O288" i="3"/>
  <c r="N288" i="3"/>
  <c r="L288" i="3"/>
  <c r="M288" i="3" s="1"/>
  <c r="O287" i="3"/>
  <c r="N287" i="3"/>
  <c r="L287" i="3"/>
  <c r="M287" i="3" s="1"/>
  <c r="O286" i="3"/>
  <c r="N286" i="3"/>
  <c r="L286" i="3"/>
  <c r="M286" i="3" s="1"/>
  <c r="O285" i="3"/>
  <c r="N285" i="3"/>
  <c r="L285" i="3"/>
  <c r="M285" i="3" s="1"/>
  <c r="O284" i="3"/>
  <c r="N284" i="3"/>
  <c r="L284" i="3"/>
  <c r="M284" i="3" s="1"/>
  <c r="O283" i="3"/>
  <c r="N283" i="3"/>
  <c r="L283" i="3"/>
  <c r="M283" i="3" s="1"/>
  <c r="O282" i="3"/>
  <c r="N282" i="3"/>
  <c r="L282" i="3"/>
  <c r="M282" i="3" s="1"/>
  <c r="O281" i="3"/>
  <c r="N281" i="3"/>
  <c r="L281" i="3"/>
  <c r="M281" i="3" s="1"/>
  <c r="O280" i="3"/>
  <c r="N280" i="3"/>
  <c r="L280" i="3"/>
  <c r="M280" i="3" s="1"/>
  <c r="O279" i="3"/>
  <c r="N279" i="3"/>
  <c r="L279" i="3"/>
  <c r="M279" i="3" s="1"/>
  <c r="O278" i="3"/>
  <c r="N278" i="3"/>
  <c r="L278" i="3"/>
  <c r="M278" i="3" s="1"/>
  <c r="O277" i="3"/>
  <c r="N277" i="3"/>
  <c r="L277" i="3"/>
  <c r="M277" i="3" s="1"/>
  <c r="O276" i="3"/>
  <c r="N276" i="3"/>
  <c r="L276" i="3"/>
  <c r="M276" i="3" s="1"/>
  <c r="O275" i="3"/>
  <c r="N275" i="3"/>
  <c r="L275" i="3"/>
  <c r="M275" i="3" s="1"/>
  <c r="O274" i="3"/>
  <c r="N274" i="3"/>
  <c r="L274" i="3"/>
  <c r="M274" i="3" s="1"/>
  <c r="O273" i="3"/>
  <c r="N273" i="3"/>
  <c r="L273" i="3"/>
  <c r="M273" i="3" s="1"/>
  <c r="O272" i="3"/>
  <c r="N272" i="3"/>
  <c r="L272" i="3"/>
  <c r="M272" i="3" s="1"/>
  <c r="O271" i="3"/>
  <c r="N271" i="3"/>
  <c r="L271" i="3"/>
  <c r="M271" i="3" s="1"/>
  <c r="O270" i="3"/>
  <c r="N270" i="3"/>
  <c r="L270" i="3"/>
  <c r="M270" i="3" s="1"/>
  <c r="O269" i="3"/>
  <c r="N269" i="3"/>
  <c r="L269" i="3"/>
  <c r="M269" i="3" s="1"/>
  <c r="O268" i="3"/>
  <c r="N268" i="3"/>
  <c r="L268" i="3"/>
  <c r="M268" i="3" s="1"/>
  <c r="O267" i="3"/>
  <c r="N267" i="3"/>
  <c r="L267" i="3"/>
  <c r="M267" i="3" s="1"/>
  <c r="O266" i="3"/>
  <c r="N266" i="3"/>
  <c r="L266" i="3"/>
  <c r="M266" i="3" s="1"/>
  <c r="O265" i="3"/>
  <c r="N265" i="3"/>
  <c r="L265" i="3"/>
  <c r="M265" i="3" s="1"/>
  <c r="O264" i="3"/>
  <c r="N264" i="3"/>
  <c r="L264" i="3"/>
  <c r="M264" i="3" s="1"/>
  <c r="O263" i="3"/>
  <c r="N263" i="3"/>
  <c r="L263" i="3"/>
  <c r="M263" i="3" s="1"/>
  <c r="O262" i="3"/>
  <c r="N262" i="3"/>
  <c r="L262" i="3"/>
  <c r="M262" i="3" s="1"/>
  <c r="O261" i="3"/>
  <c r="N261" i="3"/>
  <c r="L261" i="3"/>
  <c r="M261" i="3" s="1"/>
  <c r="O260" i="3"/>
  <c r="N260" i="3"/>
  <c r="L260" i="3"/>
  <c r="M260" i="3" s="1"/>
  <c r="O259" i="3"/>
  <c r="N259" i="3"/>
  <c r="L259" i="3"/>
  <c r="M259" i="3" s="1"/>
  <c r="O258" i="3"/>
  <c r="N258" i="3"/>
  <c r="L258" i="3"/>
  <c r="M258" i="3" s="1"/>
  <c r="O257" i="3"/>
  <c r="N257" i="3"/>
  <c r="L257" i="3"/>
  <c r="M257" i="3" s="1"/>
  <c r="O256" i="3"/>
  <c r="N256" i="3"/>
  <c r="L256" i="3"/>
  <c r="M256" i="3" s="1"/>
  <c r="O255" i="3"/>
  <c r="N255" i="3"/>
  <c r="L255" i="3"/>
  <c r="M255" i="3" s="1"/>
  <c r="O254" i="3"/>
  <c r="N254" i="3"/>
  <c r="L254" i="3"/>
  <c r="M254" i="3" s="1"/>
  <c r="O253" i="3"/>
  <c r="N253" i="3"/>
  <c r="L253" i="3"/>
  <c r="M253" i="3" s="1"/>
  <c r="O252" i="3"/>
  <c r="N252" i="3"/>
  <c r="L252" i="3"/>
  <c r="M252" i="3" s="1"/>
  <c r="O251" i="3"/>
  <c r="N251" i="3"/>
  <c r="L251" i="3"/>
  <c r="M251" i="3" s="1"/>
  <c r="O250" i="3"/>
  <c r="N250" i="3"/>
  <c r="L250" i="3"/>
  <c r="M250" i="3" s="1"/>
  <c r="O249" i="3"/>
  <c r="N249" i="3"/>
  <c r="L249" i="3"/>
  <c r="M249" i="3" s="1"/>
  <c r="O248" i="3"/>
  <c r="N248" i="3"/>
  <c r="L248" i="3"/>
  <c r="M248" i="3" s="1"/>
  <c r="O247" i="3"/>
  <c r="N247" i="3"/>
  <c r="L247" i="3"/>
  <c r="M247" i="3" s="1"/>
  <c r="O246" i="3"/>
  <c r="N246" i="3"/>
  <c r="L246" i="3"/>
  <c r="M246" i="3" s="1"/>
  <c r="O245" i="3"/>
  <c r="N245" i="3"/>
  <c r="L245" i="3"/>
  <c r="M245" i="3" s="1"/>
  <c r="O244" i="3"/>
  <c r="N244" i="3"/>
  <c r="L244" i="3"/>
  <c r="M244" i="3" s="1"/>
  <c r="O243" i="3"/>
  <c r="N243" i="3"/>
  <c r="L243" i="3"/>
  <c r="M243" i="3" s="1"/>
  <c r="O242" i="3"/>
  <c r="N242" i="3"/>
  <c r="L242" i="3"/>
  <c r="M242" i="3" s="1"/>
  <c r="O241" i="3"/>
  <c r="N241" i="3"/>
  <c r="L241" i="3"/>
  <c r="M241" i="3" s="1"/>
  <c r="O240" i="3"/>
  <c r="N240" i="3"/>
  <c r="L240" i="3"/>
  <c r="M240" i="3" s="1"/>
  <c r="O239" i="3"/>
  <c r="N239" i="3"/>
  <c r="L239" i="3"/>
  <c r="M239" i="3" s="1"/>
  <c r="O238" i="3"/>
  <c r="N238" i="3"/>
  <c r="L238" i="3"/>
  <c r="M238" i="3" s="1"/>
  <c r="O237" i="3"/>
  <c r="N237" i="3"/>
  <c r="L237" i="3"/>
  <c r="M237" i="3" s="1"/>
  <c r="O236" i="3"/>
  <c r="N236" i="3"/>
  <c r="L236" i="3"/>
  <c r="M236" i="3" s="1"/>
  <c r="O235" i="3"/>
  <c r="N235" i="3"/>
  <c r="L235" i="3"/>
  <c r="M235" i="3" s="1"/>
  <c r="O234" i="3"/>
  <c r="N234" i="3"/>
  <c r="L234" i="3"/>
  <c r="M234" i="3" s="1"/>
  <c r="O233" i="3"/>
  <c r="N233" i="3"/>
  <c r="L233" i="3"/>
  <c r="M233" i="3" s="1"/>
  <c r="O232" i="3"/>
  <c r="N232" i="3"/>
  <c r="L232" i="3"/>
  <c r="M232" i="3" s="1"/>
  <c r="O231" i="3"/>
  <c r="N231" i="3"/>
  <c r="L231" i="3"/>
  <c r="M231" i="3" s="1"/>
  <c r="O230" i="3"/>
  <c r="N230" i="3"/>
  <c r="L230" i="3"/>
  <c r="M230" i="3" s="1"/>
  <c r="O229" i="3"/>
  <c r="N229" i="3"/>
  <c r="L229" i="3"/>
  <c r="M229" i="3" s="1"/>
  <c r="O228" i="3"/>
  <c r="N228" i="3"/>
  <c r="L228" i="3"/>
  <c r="M228" i="3" s="1"/>
  <c r="O227" i="3"/>
  <c r="N227" i="3"/>
  <c r="L227" i="3"/>
  <c r="M227" i="3" s="1"/>
  <c r="O226" i="3"/>
  <c r="N226" i="3"/>
  <c r="L226" i="3"/>
  <c r="M226" i="3" s="1"/>
  <c r="O225" i="3"/>
  <c r="N225" i="3"/>
  <c r="L225" i="3"/>
  <c r="M225" i="3" s="1"/>
  <c r="O224" i="3"/>
  <c r="N224" i="3"/>
  <c r="L224" i="3"/>
  <c r="M224" i="3" s="1"/>
  <c r="O223" i="3"/>
  <c r="N223" i="3"/>
  <c r="L223" i="3"/>
  <c r="M223" i="3" s="1"/>
  <c r="O222" i="3"/>
  <c r="N222" i="3"/>
  <c r="L222" i="3"/>
  <c r="M222" i="3" s="1"/>
  <c r="O221" i="3"/>
  <c r="N221" i="3"/>
  <c r="L221" i="3"/>
  <c r="M221" i="3" s="1"/>
  <c r="O220" i="3"/>
  <c r="N220" i="3"/>
  <c r="L220" i="3"/>
  <c r="M220" i="3" s="1"/>
  <c r="O219" i="3"/>
  <c r="N219" i="3"/>
  <c r="L219" i="3"/>
  <c r="M219" i="3" s="1"/>
  <c r="O218" i="3"/>
  <c r="N218" i="3"/>
  <c r="L218" i="3"/>
  <c r="M218" i="3" s="1"/>
  <c r="O217" i="3"/>
  <c r="N217" i="3"/>
  <c r="L217" i="3"/>
  <c r="M217" i="3" s="1"/>
  <c r="O216" i="3"/>
  <c r="N216" i="3"/>
  <c r="L216" i="3"/>
  <c r="M216" i="3" s="1"/>
  <c r="O215" i="3"/>
  <c r="N215" i="3"/>
  <c r="L215" i="3"/>
  <c r="M215" i="3" s="1"/>
  <c r="O214" i="3"/>
  <c r="N214" i="3"/>
  <c r="L214" i="3"/>
  <c r="M214" i="3" s="1"/>
  <c r="O213" i="3"/>
  <c r="N213" i="3"/>
  <c r="L213" i="3"/>
  <c r="M213" i="3" s="1"/>
  <c r="O212" i="3"/>
  <c r="N212" i="3"/>
  <c r="L212" i="3"/>
  <c r="M212" i="3" s="1"/>
  <c r="O211" i="3"/>
  <c r="N211" i="3"/>
  <c r="L211" i="3"/>
  <c r="M211" i="3" s="1"/>
  <c r="O210" i="3"/>
  <c r="N210" i="3"/>
  <c r="L210" i="3"/>
  <c r="M210" i="3" s="1"/>
  <c r="O209" i="3"/>
  <c r="N209" i="3"/>
  <c r="L209" i="3"/>
  <c r="M209" i="3" s="1"/>
  <c r="O208" i="3"/>
  <c r="N208" i="3"/>
  <c r="L208" i="3"/>
  <c r="M208" i="3" s="1"/>
  <c r="O207" i="3"/>
  <c r="N207" i="3"/>
  <c r="L207" i="3"/>
  <c r="M207" i="3" s="1"/>
  <c r="O206" i="3"/>
  <c r="N206" i="3"/>
  <c r="L206" i="3"/>
  <c r="M206" i="3" s="1"/>
  <c r="O205" i="3"/>
  <c r="N205" i="3"/>
  <c r="L205" i="3"/>
  <c r="M205" i="3" s="1"/>
  <c r="O204" i="3"/>
  <c r="N204" i="3"/>
  <c r="L204" i="3"/>
  <c r="M204" i="3" s="1"/>
  <c r="O203" i="3"/>
  <c r="N203" i="3"/>
  <c r="L203" i="3"/>
  <c r="M203" i="3" s="1"/>
  <c r="O202" i="3"/>
  <c r="N202" i="3"/>
  <c r="L202" i="3"/>
  <c r="M202" i="3" s="1"/>
  <c r="O201" i="3"/>
  <c r="N201" i="3"/>
  <c r="L201" i="3"/>
  <c r="M201" i="3" s="1"/>
  <c r="O200" i="3"/>
  <c r="N200" i="3"/>
  <c r="L200" i="3"/>
  <c r="M200" i="3" s="1"/>
  <c r="O199" i="3"/>
  <c r="N199" i="3"/>
  <c r="L199" i="3"/>
  <c r="M199" i="3" s="1"/>
  <c r="O198" i="3"/>
  <c r="N198" i="3"/>
  <c r="L198" i="3"/>
  <c r="M198" i="3" s="1"/>
  <c r="O197" i="3"/>
  <c r="N197" i="3"/>
  <c r="L197" i="3"/>
  <c r="M197" i="3" s="1"/>
  <c r="O196" i="3"/>
  <c r="N196" i="3"/>
  <c r="L196" i="3"/>
  <c r="M196" i="3" s="1"/>
  <c r="O195" i="3"/>
  <c r="N195" i="3"/>
  <c r="L195" i="3"/>
  <c r="M195" i="3" s="1"/>
  <c r="O194" i="3"/>
  <c r="N194" i="3"/>
  <c r="L194" i="3"/>
  <c r="M194" i="3" s="1"/>
  <c r="O193" i="3"/>
  <c r="N193" i="3"/>
  <c r="L193" i="3"/>
  <c r="M193" i="3" s="1"/>
  <c r="O192" i="3"/>
  <c r="N192" i="3"/>
  <c r="L192" i="3"/>
  <c r="M192" i="3" s="1"/>
  <c r="O191" i="3"/>
  <c r="N191" i="3"/>
  <c r="L191" i="3"/>
  <c r="M191" i="3" s="1"/>
  <c r="O190" i="3"/>
  <c r="N190" i="3"/>
  <c r="L190" i="3"/>
  <c r="M190" i="3" s="1"/>
  <c r="O189" i="3"/>
  <c r="N189" i="3"/>
  <c r="L189" i="3"/>
  <c r="M189" i="3" s="1"/>
  <c r="O188" i="3"/>
  <c r="N188" i="3"/>
  <c r="L188" i="3"/>
  <c r="M188" i="3" s="1"/>
  <c r="O187" i="3"/>
  <c r="N187" i="3"/>
  <c r="L187" i="3"/>
  <c r="M187" i="3" s="1"/>
  <c r="O186" i="3"/>
  <c r="N186" i="3"/>
  <c r="L186" i="3"/>
  <c r="M186" i="3" s="1"/>
  <c r="O185" i="3"/>
  <c r="N185" i="3"/>
  <c r="L185" i="3"/>
  <c r="M185" i="3" s="1"/>
  <c r="O184" i="3"/>
  <c r="N184" i="3"/>
  <c r="L184" i="3"/>
  <c r="M184" i="3" s="1"/>
  <c r="O183" i="3"/>
  <c r="N183" i="3"/>
  <c r="L183" i="3"/>
  <c r="M183" i="3" s="1"/>
  <c r="O182" i="3"/>
  <c r="N182" i="3"/>
  <c r="L182" i="3"/>
  <c r="M182" i="3" s="1"/>
  <c r="O181" i="3"/>
  <c r="N181" i="3"/>
  <c r="L181" i="3"/>
  <c r="M181" i="3" s="1"/>
  <c r="O180" i="3"/>
  <c r="N180" i="3"/>
  <c r="L180" i="3"/>
  <c r="M180" i="3" s="1"/>
  <c r="O179" i="3"/>
  <c r="N179" i="3"/>
  <c r="L179" i="3"/>
  <c r="M179" i="3" s="1"/>
  <c r="O178" i="3"/>
  <c r="N178" i="3"/>
  <c r="L178" i="3"/>
  <c r="M178" i="3" s="1"/>
  <c r="O177" i="3"/>
  <c r="N177" i="3"/>
  <c r="L177" i="3"/>
  <c r="M177" i="3" s="1"/>
  <c r="O176" i="3"/>
  <c r="N176" i="3"/>
  <c r="L176" i="3"/>
  <c r="M176" i="3" s="1"/>
  <c r="O175" i="3"/>
  <c r="N175" i="3"/>
  <c r="L175" i="3"/>
  <c r="M175" i="3" s="1"/>
  <c r="O174" i="3"/>
  <c r="N174" i="3"/>
  <c r="L174" i="3"/>
  <c r="M174" i="3" s="1"/>
  <c r="O173" i="3"/>
  <c r="N173" i="3"/>
  <c r="L173" i="3"/>
  <c r="M173" i="3" s="1"/>
  <c r="O172" i="3"/>
  <c r="N172" i="3"/>
  <c r="L172" i="3"/>
  <c r="M172" i="3" s="1"/>
  <c r="O171" i="3"/>
  <c r="N171" i="3"/>
  <c r="L171" i="3"/>
  <c r="M171" i="3" s="1"/>
  <c r="O170" i="3"/>
  <c r="N170" i="3"/>
  <c r="L170" i="3"/>
  <c r="M170" i="3" s="1"/>
  <c r="O169" i="3"/>
  <c r="N169" i="3"/>
  <c r="L169" i="3"/>
  <c r="M169" i="3" s="1"/>
  <c r="O168" i="3"/>
  <c r="N168" i="3"/>
  <c r="L168" i="3"/>
  <c r="M168" i="3" s="1"/>
  <c r="O167" i="3"/>
  <c r="N167" i="3"/>
  <c r="L167" i="3"/>
  <c r="M167" i="3" s="1"/>
  <c r="O166" i="3"/>
  <c r="N166" i="3"/>
  <c r="L166" i="3"/>
  <c r="M166" i="3" s="1"/>
  <c r="O165" i="3"/>
  <c r="N165" i="3"/>
  <c r="L165" i="3"/>
  <c r="M165" i="3" s="1"/>
  <c r="O164" i="3"/>
  <c r="N164" i="3"/>
  <c r="L164" i="3"/>
  <c r="M164" i="3" s="1"/>
  <c r="O163" i="3"/>
  <c r="N163" i="3"/>
  <c r="L163" i="3"/>
  <c r="M163" i="3" s="1"/>
  <c r="O162" i="3"/>
  <c r="N162" i="3"/>
  <c r="L162" i="3"/>
  <c r="M162" i="3" s="1"/>
  <c r="O161" i="3"/>
  <c r="N161" i="3"/>
  <c r="L161" i="3"/>
  <c r="M161" i="3" s="1"/>
  <c r="O160" i="3"/>
  <c r="N160" i="3"/>
  <c r="L160" i="3"/>
  <c r="M160" i="3" s="1"/>
  <c r="O159" i="3"/>
  <c r="N159" i="3"/>
  <c r="L159" i="3"/>
  <c r="M159" i="3" s="1"/>
  <c r="O158" i="3"/>
  <c r="N158" i="3"/>
  <c r="L158" i="3"/>
  <c r="M158" i="3" s="1"/>
  <c r="O157" i="3"/>
  <c r="N157" i="3"/>
  <c r="L157" i="3"/>
  <c r="M157" i="3" s="1"/>
  <c r="O156" i="3"/>
  <c r="N156" i="3"/>
  <c r="L156" i="3"/>
  <c r="M156" i="3" s="1"/>
  <c r="O155" i="3"/>
  <c r="N155" i="3"/>
  <c r="L155" i="3"/>
  <c r="M155" i="3" s="1"/>
  <c r="O154" i="3"/>
  <c r="N154" i="3"/>
  <c r="L154" i="3"/>
  <c r="M154" i="3" s="1"/>
  <c r="O153" i="3"/>
  <c r="N153" i="3"/>
  <c r="L153" i="3"/>
  <c r="M153" i="3" s="1"/>
  <c r="O152" i="3"/>
  <c r="N152" i="3"/>
  <c r="L152" i="3"/>
  <c r="M152" i="3" s="1"/>
  <c r="O151" i="3"/>
  <c r="N151" i="3"/>
  <c r="L151" i="3"/>
  <c r="M151" i="3" s="1"/>
  <c r="O150" i="3"/>
  <c r="N150" i="3"/>
  <c r="L150" i="3"/>
  <c r="M150" i="3" s="1"/>
  <c r="O149" i="3"/>
  <c r="N149" i="3"/>
  <c r="L149" i="3"/>
  <c r="M149" i="3" s="1"/>
  <c r="O148" i="3"/>
  <c r="N148" i="3"/>
  <c r="L148" i="3"/>
  <c r="M148" i="3" s="1"/>
  <c r="O147" i="3"/>
  <c r="N147" i="3"/>
  <c r="L147" i="3"/>
  <c r="M147" i="3" s="1"/>
  <c r="O146" i="3"/>
  <c r="N146" i="3"/>
  <c r="L146" i="3"/>
  <c r="M146" i="3" s="1"/>
  <c r="O145" i="3"/>
  <c r="N145" i="3"/>
  <c r="L145" i="3"/>
  <c r="M145" i="3" s="1"/>
  <c r="O144" i="3"/>
  <c r="N144" i="3"/>
  <c r="L144" i="3"/>
  <c r="M144" i="3" s="1"/>
  <c r="O143" i="3"/>
  <c r="N143" i="3"/>
  <c r="L143" i="3"/>
  <c r="M143" i="3" s="1"/>
  <c r="O142" i="3"/>
  <c r="N142" i="3"/>
  <c r="L142" i="3"/>
  <c r="M142" i="3" s="1"/>
  <c r="O141" i="3"/>
  <c r="N141" i="3"/>
  <c r="L141" i="3"/>
  <c r="M141" i="3" s="1"/>
  <c r="O140" i="3"/>
  <c r="N140" i="3"/>
  <c r="L140" i="3"/>
  <c r="M140" i="3" s="1"/>
  <c r="O139" i="3"/>
  <c r="N139" i="3"/>
  <c r="L139" i="3"/>
  <c r="M139" i="3" s="1"/>
  <c r="O138" i="3"/>
  <c r="N138" i="3"/>
  <c r="L138" i="3"/>
  <c r="M138" i="3" s="1"/>
  <c r="O137" i="3"/>
  <c r="N137" i="3"/>
  <c r="L137" i="3"/>
  <c r="M137" i="3" s="1"/>
  <c r="O136" i="3"/>
  <c r="N136" i="3"/>
  <c r="L136" i="3"/>
  <c r="M136" i="3" s="1"/>
  <c r="O135" i="3"/>
  <c r="N135" i="3"/>
  <c r="L135" i="3"/>
  <c r="M135" i="3" s="1"/>
  <c r="O134" i="3"/>
  <c r="N134" i="3"/>
  <c r="L134" i="3"/>
  <c r="M134" i="3" s="1"/>
  <c r="O133" i="3"/>
  <c r="N133" i="3"/>
  <c r="L133" i="3"/>
  <c r="M133" i="3" s="1"/>
  <c r="O132" i="3"/>
  <c r="N132" i="3"/>
  <c r="L132" i="3"/>
  <c r="M132" i="3" s="1"/>
  <c r="O131" i="3"/>
  <c r="N131" i="3"/>
  <c r="L131" i="3"/>
  <c r="M131" i="3" s="1"/>
  <c r="O130" i="3"/>
  <c r="N130" i="3"/>
  <c r="L130" i="3"/>
  <c r="M130" i="3" s="1"/>
  <c r="O129" i="3"/>
  <c r="N129" i="3"/>
  <c r="L129" i="3"/>
  <c r="M129" i="3" s="1"/>
  <c r="O128" i="3"/>
  <c r="N128" i="3"/>
  <c r="L128" i="3"/>
  <c r="M128" i="3" s="1"/>
  <c r="O127" i="3"/>
  <c r="N127" i="3"/>
  <c r="L127" i="3"/>
  <c r="M127" i="3" s="1"/>
  <c r="O126" i="3"/>
  <c r="N126" i="3"/>
  <c r="L126" i="3"/>
  <c r="M126" i="3" s="1"/>
  <c r="O125" i="3"/>
  <c r="N125" i="3"/>
  <c r="L125" i="3"/>
  <c r="M125" i="3" s="1"/>
  <c r="O124" i="3"/>
  <c r="N124" i="3"/>
  <c r="L124" i="3"/>
  <c r="M124" i="3" s="1"/>
  <c r="O123" i="3"/>
  <c r="N123" i="3"/>
  <c r="L123" i="3"/>
  <c r="M123" i="3" s="1"/>
  <c r="O122" i="3"/>
  <c r="N122" i="3"/>
  <c r="L122" i="3"/>
  <c r="M122" i="3" s="1"/>
  <c r="O121" i="3"/>
  <c r="N121" i="3"/>
  <c r="L121" i="3"/>
  <c r="M121" i="3" s="1"/>
  <c r="O120" i="3"/>
  <c r="N120" i="3"/>
  <c r="L120" i="3"/>
  <c r="M120" i="3" s="1"/>
  <c r="O119" i="3"/>
  <c r="N119" i="3"/>
  <c r="L119" i="3"/>
  <c r="M119" i="3" s="1"/>
  <c r="O118" i="3"/>
  <c r="N118" i="3"/>
  <c r="L118" i="3"/>
  <c r="M118" i="3" s="1"/>
  <c r="O117" i="3"/>
  <c r="N117" i="3"/>
  <c r="L117" i="3"/>
  <c r="M117" i="3" s="1"/>
  <c r="O116" i="3"/>
  <c r="N116" i="3"/>
  <c r="L116" i="3"/>
  <c r="M116" i="3" s="1"/>
  <c r="O115" i="3"/>
  <c r="N115" i="3"/>
  <c r="L115" i="3"/>
  <c r="M115" i="3" s="1"/>
  <c r="O114" i="3"/>
  <c r="N114" i="3"/>
  <c r="L114" i="3"/>
  <c r="M114" i="3" s="1"/>
  <c r="O113" i="3"/>
  <c r="N113" i="3"/>
  <c r="L113" i="3"/>
  <c r="M113" i="3" s="1"/>
  <c r="O112" i="3"/>
  <c r="N112" i="3"/>
  <c r="L112" i="3"/>
  <c r="M112" i="3" s="1"/>
  <c r="O111" i="3"/>
  <c r="N111" i="3"/>
  <c r="L111" i="3"/>
  <c r="M111" i="3" s="1"/>
  <c r="O110" i="3"/>
  <c r="N110" i="3"/>
  <c r="L110" i="3"/>
  <c r="M110" i="3" s="1"/>
  <c r="O109" i="3"/>
  <c r="N109" i="3"/>
  <c r="L109" i="3"/>
  <c r="M109" i="3" s="1"/>
  <c r="O108" i="3"/>
  <c r="N108" i="3"/>
  <c r="L108" i="3"/>
  <c r="M108" i="3" s="1"/>
  <c r="O107" i="3"/>
  <c r="N107" i="3"/>
  <c r="L107" i="3"/>
  <c r="M107" i="3" s="1"/>
  <c r="O106" i="3"/>
  <c r="N106" i="3"/>
  <c r="L106" i="3"/>
  <c r="M106" i="3" s="1"/>
  <c r="O105" i="3"/>
  <c r="N105" i="3"/>
  <c r="L105" i="3"/>
  <c r="M105" i="3" s="1"/>
  <c r="O104" i="3"/>
  <c r="N104" i="3"/>
  <c r="L104" i="3"/>
  <c r="M104" i="3" s="1"/>
  <c r="O103" i="3"/>
  <c r="N103" i="3"/>
  <c r="L103" i="3"/>
  <c r="M103" i="3" s="1"/>
  <c r="O102" i="3"/>
  <c r="N102" i="3"/>
  <c r="L102" i="3"/>
  <c r="M102" i="3" s="1"/>
  <c r="O101" i="3"/>
  <c r="N101" i="3"/>
  <c r="L101" i="3"/>
  <c r="M101" i="3" s="1"/>
  <c r="O100" i="3"/>
  <c r="N100" i="3"/>
  <c r="L100" i="3"/>
  <c r="M100" i="3" s="1"/>
  <c r="O99" i="3"/>
  <c r="N99" i="3"/>
  <c r="L99" i="3"/>
  <c r="M99" i="3" s="1"/>
  <c r="O98" i="3"/>
  <c r="N98" i="3"/>
  <c r="L98" i="3"/>
  <c r="M98" i="3" s="1"/>
  <c r="O97" i="3"/>
  <c r="N97" i="3"/>
  <c r="L97" i="3"/>
  <c r="M97" i="3" s="1"/>
  <c r="O96" i="3"/>
  <c r="N96" i="3"/>
  <c r="L96" i="3"/>
  <c r="M96" i="3" s="1"/>
  <c r="O95" i="3"/>
  <c r="N95" i="3"/>
  <c r="L95" i="3"/>
  <c r="M95" i="3" s="1"/>
  <c r="O94" i="3"/>
  <c r="N94" i="3"/>
  <c r="L94" i="3"/>
  <c r="M94" i="3" s="1"/>
  <c r="O93" i="3"/>
  <c r="N93" i="3"/>
  <c r="L93" i="3"/>
  <c r="M93" i="3" s="1"/>
  <c r="O92" i="3"/>
  <c r="N92" i="3"/>
  <c r="L92" i="3"/>
  <c r="M92" i="3" s="1"/>
  <c r="O91" i="3"/>
  <c r="N91" i="3"/>
  <c r="L91" i="3"/>
  <c r="M91" i="3" s="1"/>
  <c r="O90" i="3"/>
  <c r="N90" i="3"/>
  <c r="L90" i="3"/>
  <c r="M90" i="3" s="1"/>
  <c r="O89" i="3"/>
  <c r="N89" i="3"/>
  <c r="L89" i="3"/>
  <c r="M89" i="3" s="1"/>
  <c r="O88" i="3"/>
  <c r="N88" i="3"/>
  <c r="L88" i="3"/>
  <c r="M88" i="3" s="1"/>
  <c r="O87" i="3"/>
  <c r="N87" i="3"/>
  <c r="L87" i="3"/>
  <c r="M87" i="3" s="1"/>
  <c r="O86" i="3"/>
  <c r="N86" i="3"/>
  <c r="L86" i="3"/>
  <c r="M86" i="3" s="1"/>
  <c r="O85" i="3"/>
  <c r="N85" i="3"/>
  <c r="L85" i="3"/>
  <c r="M85" i="3" s="1"/>
  <c r="O84" i="3"/>
  <c r="N84" i="3"/>
  <c r="L84" i="3"/>
  <c r="M84" i="3" s="1"/>
  <c r="O83" i="3"/>
  <c r="N83" i="3"/>
  <c r="L83" i="3"/>
  <c r="M83" i="3" s="1"/>
  <c r="O82" i="3"/>
  <c r="N82" i="3"/>
  <c r="L82" i="3"/>
  <c r="M82" i="3" s="1"/>
  <c r="O81" i="3"/>
  <c r="N81" i="3"/>
  <c r="L81" i="3"/>
  <c r="M81" i="3" s="1"/>
  <c r="O80" i="3"/>
  <c r="N80" i="3"/>
  <c r="L80" i="3"/>
  <c r="M80" i="3" s="1"/>
  <c r="O79" i="3"/>
  <c r="N79" i="3"/>
  <c r="L79" i="3"/>
  <c r="M79" i="3" s="1"/>
  <c r="O78" i="3"/>
  <c r="N78" i="3"/>
  <c r="L78" i="3"/>
  <c r="M78" i="3" s="1"/>
  <c r="O77" i="3"/>
  <c r="N77" i="3"/>
  <c r="L77" i="3"/>
  <c r="M77" i="3" s="1"/>
  <c r="O76" i="3"/>
  <c r="N76" i="3"/>
  <c r="L76" i="3"/>
  <c r="M76" i="3" s="1"/>
  <c r="O75" i="3"/>
  <c r="N75" i="3"/>
  <c r="L75" i="3"/>
  <c r="M75" i="3" s="1"/>
  <c r="O74" i="3"/>
  <c r="N74" i="3"/>
  <c r="L74" i="3"/>
  <c r="M74" i="3" s="1"/>
  <c r="O73" i="3"/>
  <c r="N73" i="3"/>
  <c r="L73" i="3"/>
  <c r="M73" i="3" s="1"/>
  <c r="O72" i="3"/>
  <c r="N72" i="3"/>
  <c r="L72" i="3"/>
  <c r="M72" i="3" s="1"/>
  <c r="O71" i="3"/>
  <c r="N71" i="3"/>
  <c r="L71" i="3"/>
  <c r="M71" i="3" s="1"/>
  <c r="O70" i="3"/>
  <c r="N70" i="3"/>
  <c r="L70" i="3"/>
  <c r="M70" i="3" s="1"/>
  <c r="O69" i="3"/>
  <c r="N69" i="3"/>
  <c r="L69" i="3"/>
  <c r="M69" i="3" s="1"/>
  <c r="O68" i="3"/>
  <c r="N68" i="3"/>
  <c r="L68" i="3"/>
  <c r="M68" i="3" s="1"/>
  <c r="O67" i="3"/>
  <c r="N67" i="3"/>
  <c r="L67" i="3"/>
  <c r="M67" i="3" s="1"/>
  <c r="O66" i="3"/>
  <c r="N66" i="3"/>
  <c r="L66" i="3"/>
  <c r="M66" i="3" s="1"/>
  <c r="O65" i="3"/>
  <c r="N65" i="3"/>
  <c r="L65" i="3"/>
  <c r="M65" i="3" s="1"/>
  <c r="O64" i="3"/>
  <c r="N64" i="3"/>
  <c r="L64" i="3"/>
  <c r="M64" i="3" s="1"/>
  <c r="O63" i="3"/>
  <c r="N63" i="3"/>
  <c r="L63" i="3"/>
  <c r="M63" i="3" s="1"/>
  <c r="O62" i="3"/>
  <c r="N62" i="3"/>
  <c r="L62" i="3"/>
  <c r="M62" i="3" s="1"/>
  <c r="O61" i="3"/>
  <c r="N61" i="3"/>
  <c r="L61" i="3"/>
  <c r="M61" i="3" s="1"/>
  <c r="O60" i="3"/>
  <c r="N60" i="3"/>
  <c r="L60" i="3"/>
  <c r="M60" i="3" s="1"/>
  <c r="O59" i="3"/>
  <c r="N59" i="3"/>
  <c r="L59" i="3"/>
  <c r="M59" i="3" s="1"/>
  <c r="O58" i="3"/>
  <c r="N58" i="3"/>
  <c r="L58" i="3"/>
  <c r="M58" i="3" s="1"/>
  <c r="O57" i="3"/>
  <c r="N57" i="3"/>
  <c r="L57" i="3"/>
  <c r="M57" i="3" s="1"/>
  <c r="O56" i="3"/>
  <c r="N56" i="3"/>
  <c r="L56" i="3"/>
  <c r="M56" i="3" s="1"/>
  <c r="O55" i="3"/>
  <c r="N55" i="3"/>
  <c r="L55" i="3"/>
  <c r="M55" i="3" s="1"/>
  <c r="O54" i="3"/>
  <c r="N54" i="3"/>
  <c r="L54" i="3"/>
  <c r="M54" i="3" s="1"/>
  <c r="O53" i="3"/>
  <c r="N53" i="3"/>
  <c r="L53" i="3"/>
  <c r="M53" i="3" s="1"/>
  <c r="O52" i="3"/>
  <c r="N52" i="3"/>
  <c r="L52" i="3"/>
  <c r="M52" i="3" s="1"/>
  <c r="O51" i="3"/>
  <c r="N51" i="3"/>
  <c r="L51" i="3"/>
  <c r="M51" i="3" s="1"/>
  <c r="O50" i="3"/>
  <c r="N50" i="3"/>
  <c r="L50" i="3"/>
  <c r="M50" i="3" s="1"/>
  <c r="O49" i="3"/>
  <c r="N49" i="3"/>
  <c r="L49" i="3"/>
  <c r="M49" i="3" s="1"/>
  <c r="O48" i="3"/>
  <c r="N48" i="3"/>
  <c r="L48" i="3"/>
  <c r="M48" i="3" s="1"/>
  <c r="O47" i="3"/>
  <c r="N47" i="3"/>
  <c r="L47" i="3"/>
  <c r="M47" i="3" s="1"/>
  <c r="O46" i="3"/>
  <c r="N46" i="3"/>
  <c r="L46" i="3"/>
  <c r="M46" i="3" s="1"/>
  <c r="O45" i="3"/>
  <c r="N45" i="3"/>
  <c r="L45" i="3"/>
  <c r="M45" i="3" s="1"/>
  <c r="O44" i="3"/>
  <c r="N44" i="3"/>
  <c r="L44" i="3"/>
  <c r="M44" i="3" s="1"/>
  <c r="O43" i="3"/>
  <c r="N43" i="3"/>
  <c r="L43" i="3"/>
  <c r="M43" i="3" s="1"/>
  <c r="O42" i="3"/>
  <c r="N42" i="3"/>
  <c r="L42" i="3"/>
  <c r="M42" i="3" s="1"/>
  <c r="O41" i="3"/>
  <c r="N41" i="3"/>
  <c r="L41" i="3"/>
  <c r="M41" i="3" s="1"/>
  <c r="O40" i="3"/>
  <c r="N40" i="3"/>
  <c r="L40" i="3"/>
  <c r="M40" i="3" s="1"/>
  <c r="O39" i="3"/>
  <c r="N39" i="3"/>
  <c r="L39" i="3"/>
  <c r="M39" i="3" s="1"/>
  <c r="O38" i="3"/>
  <c r="N38" i="3"/>
  <c r="L38" i="3"/>
  <c r="M38" i="3" s="1"/>
  <c r="O37" i="3"/>
  <c r="N37" i="3"/>
  <c r="L37" i="3"/>
  <c r="M37" i="3" s="1"/>
  <c r="O36" i="3"/>
  <c r="N36" i="3"/>
  <c r="L36" i="3"/>
  <c r="M36" i="3" s="1"/>
  <c r="O35" i="3"/>
  <c r="N35" i="3"/>
  <c r="L35" i="3"/>
  <c r="M35" i="3" s="1"/>
  <c r="O34" i="3"/>
  <c r="N34" i="3"/>
  <c r="L34" i="3"/>
  <c r="M34" i="3" s="1"/>
  <c r="O33" i="3"/>
  <c r="N33" i="3"/>
  <c r="L33" i="3"/>
  <c r="M33" i="3" s="1"/>
  <c r="O32" i="3"/>
  <c r="N32" i="3"/>
  <c r="L32" i="3"/>
  <c r="M32" i="3" s="1"/>
  <c r="O31" i="3"/>
  <c r="N31" i="3"/>
  <c r="L31" i="3"/>
  <c r="M31" i="3" s="1"/>
  <c r="O30" i="3"/>
  <c r="N30" i="3"/>
  <c r="L30" i="3"/>
  <c r="M30" i="3" s="1"/>
  <c r="O29" i="3"/>
  <c r="N29" i="3"/>
  <c r="L29" i="3"/>
  <c r="M29" i="3" s="1"/>
  <c r="O28" i="3"/>
  <c r="N28" i="3"/>
  <c r="L28" i="3"/>
  <c r="M28" i="3" s="1"/>
  <c r="O27" i="3"/>
  <c r="N27" i="3"/>
  <c r="L27" i="3"/>
  <c r="M27" i="3" s="1"/>
  <c r="O26" i="3"/>
  <c r="N26" i="3"/>
  <c r="L26" i="3"/>
  <c r="M26" i="3" s="1"/>
  <c r="O25" i="3"/>
  <c r="N25" i="3"/>
  <c r="L25" i="3"/>
  <c r="M25" i="3" s="1"/>
  <c r="O24" i="3"/>
  <c r="N24" i="3"/>
  <c r="L24" i="3"/>
  <c r="M24" i="3" s="1"/>
  <c r="O23" i="3"/>
  <c r="N23" i="3"/>
  <c r="L23" i="3"/>
  <c r="M23" i="3" s="1"/>
  <c r="O22" i="3"/>
  <c r="N22" i="3"/>
  <c r="L22" i="3"/>
  <c r="M22" i="3" s="1"/>
  <c r="O21" i="3"/>
  <c r="N21" i="3"/>
  <c r="L21" i="3"/>
  <c r="M21" i="3" s="1"/>
  <c r="O20" i="3"/>
  <c r="N20" i="3"/>
  <c r="L20" i="3"/>
  <c r="M20" i="3" s="1"/>
  <c r="O19" i="3"/>
  <c r="N19" i="3"/>
  <c r="L19" i="3"/>
  <c r="M19" i="3" s="1"/>
  <c r="O18" i="3"/>
  <c r="N18" i="3"/>
  <c r="L18" i="3"/>
  <c r="M18" i="3" s="1"/>
  <c r="O17" i="3"/>
  <c r="N17" i="3"/>
  <c r="L17" i="3"/>
  <c r="M17" i="3" s="1"/>
  <c r="O16" i="3"/>
  <c r="N16" i="3"/>
  <c r="L16" i="3"/>
  <c r="M16" i="3" s="1"/>
  <c r="O15" i="3"/>
  <c r="N15" i="3"/>
  <c r="L15" i="3"/>
  <c r="M15" i="3" s="1"/>
  <c r="O14" i="3"/>
  <c r="N14" i="3"/>
  <c r="L14" i="3"/>
  <c r="M14" i="3" s="1"/>
  <c r="O13" i="3"/>
  <c r="N13" i="3"/>
  <c r="L13" i="3"/>
  <c r="M13" i="3" s="1"/>
  <c r="O12" i="3"/>
  <c r="N12" i="3"/>
  <c r="L12" i="3"/>
  <c r="M12" i="3" s="1"/>
  <c r="O11" i="3"/>
  <c r="N11" i="3"/>
  <c r="L11" i="3"/>
  <c r="M11" i="3" s="1"/>
  <c r="O10" i="3"/>
  <c r="N10" i="3"/>
  <c r="L10" i="3"/>
  <c r="M10" i="3" s="1"/>
  <c r="O9" i="3"/>
  <c r="N9" i="3"/>
  <c r="L9" i="3"/>
  <c r="M9" i="3" s="1"/>
  <c r="O8" i="3"/>
  <c r="N8" i="3"/>
  <c r="L8" i="3"/>
  <c r="M8" i="3" s="1"/>
  <c r="O7" i="3"/>
  <c r="N7" i="3"/>
  <c r="L7" i="3"/>
  <c r="M7" i="3" s="1"/>
  <c r="O6" i="3"/>
  <c r="N6" i="3"/>
  <c r="L6" i="3"/>
  <c r="M6" i="3" s="1"/>
  <c r="O5" i="3"/>
  <c r="N5" i="3"/>
  <c r="L5" i="3"/>
  <c r="M5" i="3" s="1"/>
  <c r="O4" i="3"/>
  <c r="N4" i="3"/>
  <c r="L4" i="3"/>
  <c r="M4" i="3" s="1"/>
  <c r="D24" i="1"/>
  <c r="D17" i="1"/>
  <c r="D15" i="1"/>
  <c r="D10" i="1"/>
  <c r="D9" i="1"/>
  <c r="L1491" i="11" l="1"/>
  <c r="L1490" i="11"/>
  <c r="L1489" i="11"/>
  <c r="L1488" i="11"/>
  <c r="L1487" i="11"/>
  <c r="L1486" i="11"/>
  <c r="L1485" i="11"/>
  <c r="L1484" i="11"/>
  <c r="L1483" i="11"/>
  <c r="L1482" i="11"/>
  <c r="L1481" i="11"/>
  <c r="L1480" i="11"/>
  <c r="L1479" i="11"/>
  <c r="L1478" i="11"/>
  <c r="L1477" i="11"/>
  <c r="L1476" i="11"/>
  <c r="L1475" i="11"/>
  <c r="L1474" i="11"/>
  <c r="L1473" i="11"/>
  <c r="L1472" i="11"/>
  <c r="L1471" i="11"/>
  <c r="L1470" i="11"/>
  <c r="L1469" i="11"/>
  <c r="L1468" i="11"/>
  <c r="L1467" i="11"/>
  <c r="L1466" i="11"/>
  <c r="L1465" i="11"/>
  <c r="L1464" i="11"/>
  <c r="L1463" i="11"/>
  <c r="L1462" i="11"/>
  <c r="L1461" i="11"/>
  <c r="L1460" i="11"/>
  <c r="L1459" i="11"/>
  <c r="L1458" i="11"/>
  <c r="L1457" i="11"/>
  <c r="L1456" i="11"/>
  <c r="L1455" i="11"/>
  <c r="L1454" i="11"/>
  <c r="L1453" i="11"/>
  <c r="L1452" i="11"/>
  <c r="L1451" i="11"/>
  <c r="L1450" i="11"/>
  <c r="L1449" i="11"/>
  <c r="L1448" i="11"/>
  <c r="L1447" i="11"/>
  <c r="L1446" i="11"/>
  <c r="L1445" i="11"/>
  <c r="L1444" i="11"/>
  <c r="L1443" i="11"/>
  <c r="L1442" i="11"/>
  <c r="L1441" i="11"/>
  <c r="L1440" i="11"/>
  <c r="L1439" i="11"/>
  <c r="L1438" i="11"/>
  <c r="L1437" i="11"/>
  <c r="L1436" i="11"/>
  <c r="L1435" i="11"/>
  <c r="L1434" i="11"/>
  <c r="L1433" i="11"/>
  <c r="L1432" i="11"/>
  <c r="L1431" i="11"/>
  <c r="L1430" i="11"/>
  <c r="L1429" i="11"/>
  <c r="L1428" i="11"/>
  <c r="L1427" i="11"/>
  <c r="L1426" i="11"/>
  <c r="L1425" i="11"/>
  <c r="L1424" i="11"/>
  <c r="L1423" i="11"/>
  <c r="L1422" i="11"/>
  <c r="L1421" i="11"/>
  <c r="L1420" i="11"/>
  <c r="L1419" i="11"/>
  <c r="L1418" i="11"/>
  <c r="L1417" i="11"/>
  <c r="L1416" i="11"/>
  <c r="L1415" i="11"/>
  <c r="L1414" i="11"/>
  <c r="L1413" i="11"/>
  <c r="L1412" i="11"/>
  <c r="L1411" i="11"/>
  <c r="L1410" i="11"/>
  <c r="L1409" i="11"/>
  <c r="L1408" i="11"/>
  <c r="L1407" i="11"/>
  <c r="L1406" i="11"/>
  <c r="L1405" i="11"/>
  <c r="L1404" i="11"/>
  <c r="L1403" i="11"/>
  <c r="L1402" i="11"/>
  <c r="L1401" i="11"/>
  <c r="L1400" i="11"/>
  <c r="L1399" i="11"/>
  <c r="L1398" i="11"/>
  <c r="L1397" i="11"/>
  <c r="L1396" i="11"/>
  <c r="L1395" i="11"/>
  <c r="L1394" i="11"/>
  <c r="L1393" i="11"/>
  <c r="L1392" i="11"/>
  <c r="L1391" i="11"/>
  <c r="L1390" i="11"/>
  <c r="L1389" i="11"/>
  <c r="L1388" i="11"/>
  <c r="L1387" i="11"/>
  <c r="L1386" i="11"/>
  <c r="L1385" i="11"/>
  <c r="L1384" i="11"/>
  <c r="L1383" i="11"/>
  <c r="L1382" i="11"/>
  <c r="L1381" i="11"/>
  <c r="L1380" i="11"/>
  <c r="L1379" i="11"/>
  <c r="L1378" i="11"/>
  <c r="L1377" i="11"/>
  <c r="L1376" i="11"/>
  <c r="L1375" i="11"/>
  <c r="L1374" i="11"/>
  <c r="L1373" i="11"/>
  <c r="L1372" i="11"/>
  <c r="L1371" i="11"/>
  <c r="L1370" i="11"/>
  <c r="L1369" i="11"/>
  <c r="L1368" i="11"/>
  <c r="L1367" i="11"/>
  <c r="L1366" i="11"/>
  <c r="L1365" i="11"/>
  <c r="L1364" i="11"/>
  <c r="L1363" i="11"/>
  <c r="L1362" i="11"/>
  <c r="L1361" i="11"/>
  <c r="L1360" i="11"/>
  <c r="L1359" i="11"/>
  <c r="L1358" i="11"/>
  <c r="L1357" i="11"/>
  <c r="L1356" i="11"/>
  <c r="L1355" i="11"/>
  <c r="L1354" i="11"/>
  <c r="L1353" i="11"/>
  <c r="L1352" i="11"/>
  <c r="L1351" i="11"/>
  <c r="L1350" i="11"/>
  <c r="L1349" i="11"/>
  <c r="L1348" i="11"/>
  <c r="L1347" i="11"/>
  <c r="L1346" i="11"/>
  <c r="L1345" i="11"/>
  <c r="L1344" i="11"/>
  <c r="L1343" i="11"/>
  <c r="L1342" i="11"/>
  <c r="L1341" i="11"/>
  <c r="L1340" i="11"/>
  <c r="L1339" i="11"/>
  <c r="L1338" i="11"/>
  <c r="L1337" i="11"/>
  <c r="L1336" i="11"/>
  <c r="L1335" i="11"/>
  <c r="L1334" i="11"/>
  <c r="L1333" i="11"/>
  <c r="L1332" i="11"/>
  <c r="L1331" i="11"/>
  <c r="L1330" i="11"/>
  <c r="L1329" i="11"/>
  <c r="L1328" i="11"/>
  <c r="L1327" i="11"/>
  <c r="L1326" i="11"/>
  <c r="L1325" i="11"/>
  <c r="L1324" i="11"/>
  <c r="L1323" i="11"/>
  <c r="L1322" i="11"/>
  <c r="L1321" i="11"/>
  <c r="L1320" i="11"/>
  <c r="L1319" i="11"/>
  <c r="L1318" i="11"/>
  <c r="L1317" i="11"/>
  <c r="L1316" i="11"/>
  <c r="L1315" i="11"/>
  <c r="L1314" i="11"/>
  <c r="L1313" i="11"/>
  <c r="L1312" i="11"/>
  <c r="L1311" i="11"/>
  <c r="L1310" i="11"/>
  <c r="L1309" i="11"/>
  <c r="L1308" i="11"/>
  <c r="L1307" i="11"/>
  <c r="L1306" i="11"/>
  <c r="L1305" i="11"/>
  <c r="L1304" i="11"/>
  <c r="L1303" i="11"/>
  <c r="L1302" i="11"/>
  <c r="L1301" i="11"/>
  <c r="L1300" i="11"/>
  <c r="L1299" i="11"/>
  <c r="L1298" i="11"/>
  <c r="L1297" i="11"/>
  <c r="L1296" i="11"/>
  <c r="L1295" i="11"/>
  <c r="L1294" i="11"/>
  <c r="L1293" i="11"/>
  <c r="L1292" i="11"/>
  <c r="L1291" i="11"/>
  <c r="L1290" i="11"/>
  <c r="L1289" i="11"/>
  <c r="L1288" i="11"/>
  <c r="L1287" i="11"/>
  <c r="L1286" i="11"/>
  <c r="L1285" i="11"/>
  <c r="L1284" i="11"/>
  <c r="L1283" i="11"/>
  <c r="L1282" i="11"/>
  <c r="L1281" i="11"/>
  <c r="L1280" i="11"/>
  <c r="L1279" i="11"/>
  <c r="L1278" i="11"/>
  <c r="L1277" i="11"/>
  <c r="L1276" i="11"/>
  <c r="L1275" i="11"/>
  <c r="L1274" i="11"/>
  <c r="L1273" i="11"/>
  <c r="L1272" i="11"/>
  <c r="L1271" i="11"/>
  <c r="L1270" i="11"/>
  <c r="L1269" i="11"/>
  <c r="L1268" i="11"/>
  <c r="L1267" i="11"/>
  <c r="L1266" i="11"/>
  <c r="L1265" i="11"/>
  <c r="L1264" i="11"/>
  <c r="L1263" i="11"/>
  <c r="L1262" i="11"/>
  <c r="L1261" i="11"/>
  <c r="L1260" i="11"/>
  <c r="L1259" i="11"/>
  <c r="L1258" i="11"/>
  <c r="L1257" i="11"/>
  <c r="L1256" i="11"/>
  <c r="L1255" i="11"/>
  <c r="L1254" i="11"/>
  <c r="L1253" i="11"/>
  <c r="L1252" i="11"/>
  <c r="L1251" i="11"/>
  <c r="L1250" i="11"/>
  <c r="L1249" i="11"/>
  <c r="L1248" i="11"/>
  <c r="L1247" i="11"/>
  <c r="L1246" i="11"/>
  <c r="L1245" i="11"/>
  <c r="L1244" i="11"/>
  <c r="L1243" i="11"/>
  <c r="L1242" i="11"/>
  <c r="L1241" i="11"/>
  <c r="L1240" i="11"/>
  <c r="L1239" i="11"/>
  <c r="L1238" i="11"/>
  <c r="L1237" i="11"/>
  <c r="L1236" i="11"/>
  <c r="L1235" i="11"/>
  <c r="L1234" i="11"/>
  <c r="L1233" i="11"/>
  <c r="L1232" i="11"/>
  <c r="L1231" i="11"/>
  <c r="L1230" i="11"/>
  <c r="L1229" i="11"/>
  <c r="L1228" i="11"/>
  <c r="L1227" i="11"/>
  <c r="L1226" i="11"/>
  <c r="L1225" i="11"/>
  <c r="L1224" i="11"/>
  <c r="L1223" i="11"/>
  <c r="L1222" i="11"/>
  <c r="L1221" i="11"/>
  <c r="L1220" i="11"/>
  <c r="L1219" i="11"/>
  <c r="L1218" i="11"/>
  <c r="L1217" i="11"/>
  <c r="L1216" i="11"/>
  <c r="L1215" i="11"/>
  <c r="L1214" i="11"/>
  <c r="L1213" i="11"/>
  <c r="L1212" i="11"/>
  <c r="L1211" i="11"/>
  <c r="L1210" i="11"/>
  <c r="L1209" i="11"/>
  <c r="L1208" i="11"/>
  <c r="L1207" i="11"/>
  <c r="L1206" i="11"/>
  <c r="L1205" i="11"/>
  <c r="L1204" i="11"/>
  <c r="L1203" i="11"/>
  <c r="L1202" i="11"/>
  <c r="L1201" i="11"/>
  <c r="L1200" i="11"/>
  <c r="L1199" i="11"/>
  <c r="L1198" i="11"/>
  <c r="L1197" i="11"/>
  <c r="L1196" i="11"/>
  <c r="L1195" i="11"/>
  <c r="L1194" i="11"/>
  <c r="L1193" i="11"/>
  <c r="L1192" i="11"/>
  <c r="L1191" i="11"/>
  <c r="L1190" i="11"/>
  <c r="L1189" i="11"/>
  <c r="L1188" i="11"/>
  <c r="L1187" i="11"/>
  <c r="L1186" i="11"/>
  <c r="L1185" i="11"/>
  <c r="L1184" i="11"/>
  <c r="L1183" i="11"/>
  <c r="L1182" i="11"/>
  <c r="L1181" i="11"/>
  <c r="L1180" i="11"/>
  <c r="L1179" i="11"/>
  <c r="L1178" i="11"/>
  <c r="L1177" i="11"/>
  <c r="L1176" i="11"/>
  <c r="L1175" i="11"/>
  <c r="L1174" i="11"/>
  <c r="L1173" i="11"/>
  <c r="L1172" i="11"/>
  <c r="L1171" i="11"/>
  <c r="L1170" i="11"/>
  <c r="L1169" i="11"/>
  <c r="L1168" i="11"/>
  <c r="L1167" i="11"/>
  <c r="L1166" i="11"/>
  <c r="L1165" i="11"/>
  <c r="L1164" i="11"/>
  <c r="L1163" i="11"/>
  <c r="L1162" i="11"/>
  <c r="L1161" i="11"/>
  <c r="L1160" i="11"/>
  <c r="L1159" i="11"/>
  <c r="L1158" i="11"/>
  <c r="L1157" i="11"/>
  <c r="L1156" i="11"/>
  <c r="L1155" i="11"/>
  <c r="L1154" i="11"/>
  <c r="L1153" i="11"/>
  <c r="L1152" i="11"/>
  <c r="L1151" i="11"/>
  <c r="L1150" i="11"/>
  <c r="L1149" i="11"/>
  <c r="L1148" i="11"/>
  <c r="L1147" i="11"/>
  <c r="L1146" i="11"/>
  <c r="L1145" i="11"/>
  <c r="L1144" i="11"/>
  <c r="L1143" i="11"/>
  <c r="L1142" i="11"/>
  <c r="L1141" i="11"/>
  <c r="L1140" i="11"/>
  <c r="L1139" i="11"/>
  <c r="L1138" i="11"/>
  <c r="L1137" i="11"/>
  <c r="L1136" i="11"/>
  <c r="L1135" i="11"/>
  <c r="L1134" i="11"/>
  <c r="L1133" i="11"/>
  <c r="L1132" i="11"/>
  <c r="L1131" i="11"/>
  <c r="L1130" i="11"/>
  <c r="L1129" i="11"/>
  <c r="L1128" i="11"/>
  <c r="L1127" i="11"/>
  <c r="L1126" i="11"/>
  <c r="L1125" i="11"/>
  <c r="L1124" i="11"/>
  <c r="L1123" i="11"/>
  <c r="L1122" i="11"/>
  <c r="L1121" i="11"/>
  <c r="L1120" i="11"/>
  <c r="L1119" i="11"/>
  <c r="L1118" i="11"/>
  <c r="L1117" i="11"/>
  <c r="L1116" i="11"/>
  <c r="L1115" i="11"/>
  <c r="L1114" i="11"/>
  <c r="L1113" i="11"/>
  <c r="L1112" i="11"/>
  <c r="L1111" i="11"/>
  <c r="L1110" i="11"/>
  <c r="L1109" i="11"/>
  <c r="L1108" i="11"/>
  <c r="L1107" i="11"/>
  <c r="L1106" i="11"/>
  <c r="L1105" i="11"/>
  <c r="L1104" i="11"/>
  <c r="L1103" i="11"/>
  <c r="L1102" i="11"/>
  <c r="L1101" i="11"/>
  <c r="L1100" i="11"/>
  <c r="L1099" i="11"/>
  <c r="L1098" i="11"/>
  <c r="L1097" i="11"/>
  <c r="L1096" i="11"/>
  <c r="L1095" i="11"/>
  <c r="L1094" i="11"/>
  <c r="L1093" i="11"/>
  <c r="L1092" i="11"/>
  <c r="L1091" i="11"/>
  <c r="L1090" i="11"/>
  <c r="L1089" i="11"/>
  <c r="L1088" i="11"/>
  <c r="L1087" i="11"/>
  <c r="L1086" i="11"/>
  <c r="L1085" i="11"/>
  <c r="L1084" i="11"/>
  <c r="L1083" i="11"/>
  <c r="L1082" i="11"/>
  <c r="L1081" i="11"/>
  <c r="L1080" i="11"/>
  <c r="L1079" i="11"/>
  <c r="L1078" i="11"/>
  <c r="L1077" i="11"/>
  <c r="L1076" i="11"/>
  <c r="L1075" i="11"/>
  <c r="L1074" i="11"/>
  <c r="L1073" i="11"/>
  <c r="L1072" i="11"/>
  <c r="L1071" i="11"/>
  <c r="L1070" i="11"/>
  <c r="L1069" i="11"/>
  <c r="L1068" i="11"/>
  <c r="L1067" i="11"/>
  <c r="L1066" i="11"/>
  <c r="L1065" i="11"/>
  <c r="L1064" i="11"/>
  <c r="L1063" i="11"/>
  <c r="L1062" i="11"/>
  <c r="L1061" i="11"/>
  <c r="L1060" i="11"/>
  <c r="L1059" i="11"/>
  <c r="L1058" i="11"/>
  <c r="L1057" i="11"/>
  <c r="L1056" i="11"/>
  <c r="L1055" i="11"/>
  <c r="L1054" i="11"/>
  <c r="L1053" i="11"/>
  <c r="L1052" i="11"/>
  <c r="L1051" i="11"/>
  <c r="L1050" i="11"/>
  <c r="L1049" i="11"/>
  <c r="L1048" i="11"/>
  <c r="L1047" i="11"/>
  <c r="L1046" i="11"/>
  <c r="L1045" i="11"/>
  <c r="L1044" i="11"/>
  <c r="L1043" i="11"/>
  <c r="L1042" i="11"/>
  <c r="L1041" i="11"/>
  <c r="L1040" i="11"/>
  <c r="L1039" i="11"/>
  <c r="L1038" i="11"/>
  <c r="L1037" i="11"/>
  <c r="L1036" i="11"/>
  <c r="L1035" i="11"/>
  <c r="L1034" i="11"/>
  <c r="L1033" i="11"/>
  <c r="L1032" i="11"/>
  <c r="L1031" i="11"/>
  <c r="L1030" i="11"/>
  <c r="L1029" i="11"/>
  <c r="L1028" i="11"/>
  <c r="L1027" i="11"/>
  <c r="L1026" i="11"/>
  <c r="L1025" i="11"/>
  <c r="L1024" i="11"/>
  <c r="L1023" i="11"/>
  <c r="L1022" i="11"/>
  <c r="L1021" i="11"/>
  <c r="L1020" i="11"/>
  <c r="L1019" i="11"/>
  <c r="L1018" i="11"/>
  <c r="L1017" i="11"/>
  <c r="L1016" i="11"/>
  <c r="L1015" i="11"/>
  <c r="L1014" i="11"/>
  <c r="L1013" i="11"/>
  <c r="L1012" i="11"/>
  <c r="L1011" i="11"/>
  <c r="L1010" i="11"/>
  <c r="L1009" i="11"/>
  <c r="L1008" i="11"/>
  <c r="L1007" i="11"/>
  <c r="L1006" i="11"/>
  <c r="L1005" i="11"/>
  <c r="L1004" i="11"/>
  <c r="L1003" i="11"/>
  <c r="L1002" i="11"/>
  <c r="L1001" i="11"/>
  <c r="L1000" i="11"/>
  <c r="L999" i="11"/>
  <c r="L998" i="11"/>
  <c r="L997" i="11"/>
  <c r="L996" i="11"/>
  <c r="L995" i="11"/>
  <c r="L994" i="11"/>
  <c r="L993" i="11"/>
  <c r="L992" i="11"/>
  <c r="L991" i="11"/>
  <c r="L990" i="11"/>
  <c r="L989" i="11"/>
  <c r="L988" i="11"/>
  <c r="L987" i="11"/>
  <c r="L986" i="11"/>
  <c r="L985" i="11"/>
  <c r="L984" i="11"/>
  <c r="L983" i="11"/>
  <c r="L982" i="11"/>
  <c r="L981" i="11"/>
  <c r="L980" i="11"/>
  <c r="L979" i="11"/>
  <c r="L978" i="11"/>
  <c r="L977" i="11"/>
  <c r="L976" i="11"/>
  <c r="L975" i="11"/>
  <c r="L974" i="11"/>
  <c r="L973" i="11"/>
  <c r="L972" i="11"/>
  <c r="L971" i="11"/>
  <c r="L970" i="11"/>
  <c r="L969" i="11"/>
  <c r="L968" i="11"/>
  <c r="L967" i="11"/>
  <c r="L966" i="11"/>
  <c r="L965" i="11"/>
  <c r="L964" i="11"/>
  <c r="L963" i="11"/>
  <c r="L962" i="11"/>
  <c r="L961" i="11"/>
  <c r="L960" i="11"/>
  <c r="L959" i="11"/>
  <c r="L958" i="11"/>
  <c r="L957" i="11"/>
  <c r="L956" i="11"/>
  <c r="L955" i="11"/>
  <c r="L954" i="11"/>
  <c r="L953" i="11"/>
  <c r="L952" i="11"/>
  <c r="L951" i="11"/>
  <c r="L950" i="11"/>
  <c r="L949" i="11"/>
  <c r="L948" i="11"/>
  <c r="L947" i="11"/>
  <c r="L946" i="11"/>
  <c r="L945" i="11"/>
  <c r="L944" i="11"/>
  <c r="L943" i="11"/>
  <c r="L942" i="11"/>
  <c r="L941" i="11"/>
  <c r="L940" i="11"/>
  <c r="L939" i="11"/>
  <c r="L938" i="11"/>
  <c r="L937" i="11"/>
  <c r="L936" i="11"/>
  <c r="L935" i="11"/>
  <c r="L934" i="11"/>
  <c r="L933" i="11"/>
  <c r="L932" i="11"/>
  <c r="L931" i="11"/>
  <c r="L930" i="11"/>
  <c r="L929" i="11"/>
  <c r="L928" i="11"/>
  <c r="L927" i="11"/>
  <c r="L926" i="11"/>
  <c r="L925" i="11"/>
  <c r="L924" i="11"/>
  <c r="L923" i="11"/>
  <c r="L922" i="11"/>
  <c r="L921" i="11"/>
  <c r="L920" i="11"/>
  <c r="L919" i="11"/>
  <c r="L918" i="11"/>
  <c r="L917" i="11"/>
  <c r="L916" i="11"/>
  <c r="L915" i="11"/>
  <c r="L914" i="11"/>
  <c r="L913" i="11"/>
  <c r="L912" i="11"/>
  <c r="L911" i="11"/>
  <c r="L910" i="11"/>
  <c r="L909" i="11"/>
  <c r="L908" i="11"/>
  <c r="L907" i="11"/>
  <c r="L906" i="11"/>
  <c r="L905" i="11"/>
  <c r="L904" i="11"/>
  <c r="L903" i="11"/>
  <c r="L902" i="11"/>
  <c r="L901" i="11"/>
  <c r="L900" i="11"/>
  <c r="L899" i="11"/>
  <c r="L898" i="11"/>
  <c r="L897" i="11"/>
  <c r="L896" i="11"/>
  <c r="L895" i="11"/>
  <c r="L894" i="11"/>
  <c r="L893" i="11"/>
  <c r="L892" i="11"/>
  <c r="L891" i="11"/>
  <c r="L890" i="11"/>
  <c r="L889" i="11"/>
  <c r="L888" i="11"/>
  <c r="L887" i="11"/>
  <c r="L886" i="11"/>
  <c r="L885" i="11"/>
  <c r="L884" i="11"/>
  <c r="L883" i="11"/>
  <c r="L882" i="11"/>
  <c r="L881" i="11"/>
  <c r="L880" i="11"/>
  <c r="L879" i="11"/>
  <c r="L878" i="11"/>
  <c r="L877" i="11"/>
  <c r="L876" i="11"/>
  <c r="L875" i="11"/>
  <c r="L874" i="11"/>
  <c r="L873" i="11"/>
  <c r="L872" i="11"/>
  <c r="L871" i="11"/>
  <c r="L870" i="11"/>
  <c r="L869" i="11"/>
  <c r="L868" i="11"/>
  <c r="L867" i="11"/>
  <c r="L866" i="11"/>
  <c r="L865" i="11"/>
  <c r="L864" i="11"/>
  <c r="L863" i="11"/>
  <c r="L862" i="11"/>
  <c r="L861" i="11"/>
  <c r="L860" i="11"/>
  <c r="L859" i="11"/>
  <c r="L858" i="11"/>
  <c r="L857" i="11"/>
  <c r="L856" i="11"/>
  <c r="L855" i="11"/>
  <c r="L854" i="11"/>
  <c r="L853" i="11"/>
  <c r="L852" i="11"/>
  <c r="L851" i="11"/>
  <c r="L850" i="11"/>
  <c r="L849" i="11"/>
  <c r="L848" i="11"/>
  <c r="L847" i="11"/>
  <c r="L846" i="11"/>
  <c r="L845" i="11"/>
  <c r="L844" i="11"/>
  <c r="L843" i="11"/>
  <c r="L842" i="11"/>
  <c r="L841" i="11"/>
  <c r="L840" i="11"/>
  <c r="L839" i="11"/>
  <c r="L838" i="11"/>
  <c r="L837" i="11"/>
  <c r="L836" i="11"/>
  <c r="L835" i="11"/>
  <c r="L834" i="11"/>
  <c r="L833" i="11"/>
  <c r="L832" i="11"/>
  <c r="L831" i="11"/>
  <c r="L830" i="11"/>
  <c r="L829" i="11"/>
  <c r="L828" i="11"/>
  <c r="L827" i="11"/>
  <c r="L826" i="11"/>
  <c r="L825" i="11"/>
  <c r="L824" i="11"/>
  <c r="L823" i="11"/>
  <c r="L822" i="11"/>
  <c r="L821" i="11"/>
  <c r="L820" i="11"/>
  <c r="L819" i="11"/>
  <c r="L818" i="11"/>
  <c r="L817" i="11"/>
  <c r="L816" i="11"/>
  <c r="L815" i="11"/>
  <c r="L814" i="11"/>
  <c r="L813" i="11"/>
  <c r="L812" i="11"/>
  <c r="L811" i="11"/>
  <c r="L810" i="11"/>
  <c r="L809" i="11"/>
  <c r="L808" i="11"/>
  <c r="L807" i="11"/>
  <c r="L806" i="11"/>
  <c r="L805" i="11"/>
  <c r="L804" i="11"/>
  <c r="L803" i="11"/>
  <c r="L802" i="11"/>
  <c r="L801" i="11"/>
  <c r="L800" i="11"/>
  <c r="L799" i="11"/>
  <c r="L798" i="11"/>
  <c r="L797" i="11"/>
  <c r="L796" i="11"/>
  <c r="L795" i="11"/>
  <c r="L794" i="11"/>
  <c r="L793" i="11"/>
  <c r="L792" i="11"/>
  <c r="L791" i="11"/>
  <c r="L790" i="11"/>
  <c r="L789" i="11"/>
  <c r="L788" i="11"/>
  <c r="L787" i="11"/>
  <c r="L786" i="11"/>
  <c r="L785" i="11"/>
  <c r="L784" i="11"/>
  <c r="L783" i="11"/>
  <c r="L782" i="11"/>
  <c r="L781" i="11"/>
  <c r="L780" i="11"/>
  <c r="L779" i="11"/>
  <c r="L778" i="11"/>
  <c r="L777" i="11"/>
  <c r="O1624" i="10"/>
  <c r="O1621" i="10"/>
  <c r="O1618" i="10"/>
  <c r="O1616" i="10"/>
  <c r="O1613" i="10"/>
  <c r="O1607" i="10"/>
  <c r="O1604" i="10"/>
  <c r="O1599" i="10"/>
  <c r="O1598" i="10"/>
  <c r="O1597" i="10"/>
  <c r="O1591" i="10"/>
  <c r="O1590" i="10"/>
  <c r="O1586" i="10"/>
  <c r="O1585" i="10"/>
  <c r="O1584" i="10"/>
  <c r="O1580" i="10"/>
  <c r="O1579" i="10"/>
  <c r="O1578" i="10"/>
  <c r="O1577" i="10"/>
  <c r="O1574" i="10"/>
  <c r="O1569" i="10"/>
  <c r="O1568" i="10"/>
  <c r="O1566" i="10"/>
  <c r="O1559" i="10"/>
  <c r="O1555" i="10"/>
  <c r="O1554" i="10"/>
  <c r="O1552" i="10"/>
  <c r="O1550" i="10"/>
  <c r="O1115" i="10"/>
  <c r="O1098" i="10"/>
  <c r="O1096" i="10"/>
  <c r="O1093" i="10"/>
  <c r="O1088" i="10"/>
  <c r="O1085" i="10"/>
  <c r="O486" i="10"/>
  <c r="O474" i="10"/>
  <c r="O467" i="10"/>
  <c r="O445" i="10"/>
  <c r="O415" i="10"/>
  <c r="O373" i="10"/>
  <c r="O371" i="10"/>
  <c r="O368" i="10"/>
  <c r="L775" i="11"/>
  <c r="L774" i="11"/>
  <c r="L773" i="11"/>
  <c r="L772" i="11"/>
  <c r="L771" i="11"/>
  <c r="L770" i="11"/>
  <c r="L769" i="11"/>
  <c r="L768" i="11"/>
  <c r="L767" i="11"/>
  <c r="L766" i="11"/>
  <c r="L765" i="11"/>
  <c r="L764" i="11"/>
  <c r="L763" i="11"/>
  <c r="L762" i="11"/>
  <c r="L761" i="11"/>
  <c r="L760" i="11"/>
  <c r="L759" i="11"/>
  <c r="L758" i="11"/>
  <c r="L757" i="11"/>
  <c r="L756" i="11"/>
  <c r="L755" i="11"/>
  <c r="L754" i="11"/>
  <c r="L753" i="11"/>
  <c r="L752" i="11"/>
  <c r="L751" i="11"/>
  <c r="L750" i="11"/>
  <c r="L749" i="11"/>
  <c r="L748" i="11"/>
  <c r="L747" i="11"/>
  <c r="L746" i="11"/>
  <c r="L745" i="11"/>
  <c r="L744" i="11"/>
  <c r="L743" i="11"/>
  <c r="L742" i="11"/>
  <c r="L741" i="11"/>
  <c r="L740" i="11"/>
  <c r="L739" i="11"/>
  <c r="L738" i="11"/>
  <c r="L737" i="11"/>
  <c r="L736" i="11"/>
  <c r="L735" i="11"/>
  <c r="L734" i="11"/>
  <c r="L733" i="11"/>
  <c r="L732" i="11"/>
  <c r="L731" i="11"/>
  <c r="L730" i="11"/>
  <c r="L729" i="11"/>
  <c r="L728" i="11"/>
  <c r="L727" i="11"/>
  <c r="L726" i="11"/>
  <c r="L725" i="11"/>
  <c r="L724" i="11"/>
  <c r="L723" i="11"/>
  <c r="L722" i="11"/>
  <c r="L721" i="11"/>
  <c r="L720" i="11"/>
  <c r="L719" i="11"/>
  <c r="L718" i="11"/>
  <c r="L717" i="11"/>
  <c r="L716" i="11"/>
  <c r="L715" i="11"/>
  <c r="L714" i="11"/>
  <c r="L713" i="11"/>
  <c r="L712" i="11"/>
  <c r="L711" i="11"/>
  <c r="L710" i="11"/>
  <c r="L709" i="11"/>
  <c r="L708" i="11"/>
  <c r="L707" i="11"/>
  <c r="L706" i="11"/>
  <c r="L705" i="11"/>
  <c r="L704" i="11"/>
  <c r="L703" i="11"/>
  <c r="L702" i="11"/>
  <c r="L701" i="11"/>
  <c r="L700" i="11"/>
  <c r="L699" i="11"/>
  <c r="L698" i="11"/>
  <c r="L697" i="11"/>
  <c r="L696" i="11"/>
  <c r="L695" i="11"/>
  <c r="L694" i="11"/>
  <c r="L693" i="11"/>
  <c r="L692" i="11"/>
  <c r="L691" i="11"/>
  <c r="L690" i="11"/>
  <c r="L689" i="11"/>
  <c r="L688" i="11"/>
  <c r="L687" i="11"/>
  <c r="L686" i="11"/>
  <c r="L685" i="11"/>
  <c r="L684" i="11"/>
  <c r="L683" i="11"/>
  <c r="L682" i="11"/>
  <c r="L681" i="11"/>
  <c r="L680" i="11"/>
  <c r="L679" i="11"/>
  <c r="L678" i="11"/>
  <c r="L677" i="11"/>
  <c r="L676" i="11"/>
  <c r="L675" i="11"/>
  <c r="L674" i="11"/>
  <c r="L673" i="11"/>
  <c r="L672" i="11"/>
  <c r="L671" i="11"/>
  <c r="L670" i="11"/>
  <c r="L669" i="11"/>
  <c r="L668" i="11"/>
  <c r="L667" i="11"/>
  <c r="L666" i="11"/>
  <c r="L665" i="11"/>
  <c r="L664" i="11"/>
  <c r="L663" i="11"/>
  <c r="L662" i="11"/>
  <c r="L661" i="11"/>
  <c r="L660" i="11"/>
  <c r="L659" i="11"/>
  <c r="L658" i="11"/>
  <c r="L657" i="11"/>
  <c r="L656" i="11"/>
  <c r="L655" i="11"/>
  <c r="L654" i="11"/>
  <c r="L653" i="11"/>
  <c r="L652" i="11"/>
  <c r="L651" i="11"/>
  <c r="L650" i="11"/>
  <c r="L649" i="11"/>
  <c r="L648" i="11"/>
  <c r="L647" i="11"/>
  <c r="L646" i="11"/>
  <c r="L645" i="11"/>
  <c r="L644" i="11"/>
  <c r="L643" i="11"/>
  <c r="L642" i="11"/>
  <c r="L641" i="11"/>
  <c r="L640" i="11"/>
  <c r="L639" i="11"/>
  <c r="L638" i="11"/>
  <c r="L637" i="11"/>
  <c r="L636" i="11"/>
  <c r="L635" i="11"/>
  <c r="L634" i="11"/>
  <c r="L633" i="11"/>
  <c r="L632" i="11"/>
  <c r="L631" i="11"/>
  <c r="L630" i="11"/>
  <c r="L629" i="11"/>
  <c r="L628" i="11"/>
  <c r="L627" i="11"/>
  <c r="L626" i="11"/>
  <c r="L625" i="11"/>
  <c r="L624" i="11"/>
  <c r="L623" i="11"/>
  <c r="L622" i="11"/>
  <c r="L621" i="11"/>
  <c r="L620" i="11"/>
  <c r="L619" i="11"/>
  <c r="L618" i="11"/>
  <c r="L617" i="11"/>
  <c r="L616" i="11"/>
  <c r="L615" i="11"/>
  <c r="L614" i="11"/>
  <c r="L613" i="11"/>
  <c r="L612" i="11"/>
  <c r="L611" i="11"/>
  <c r="L610" i="11"/>
  <c r="L609" i="11"/>
  <c r="L608" i="11"/>
  <c r="L607" i="11"/>
  <c r="L606" i="11"/>
  <c r="L605" i="11"/>
  <c r="L604" i="11"/>
  <c r="L603" i="11"/>
  <c r="L602" i="11"/>
  <c r="L601" i="11"/>
  <c r="L600" i="11"/>
  <c r="L599" i="11"/>
  <c r="L598" i="11"/>
  <c r="L597" i="11"/>
  <c r="L596" i="11"/>
  <c r="L595" i="11"/>
  <c r="L594" i="11"/>
  <c r="L593" i="11"/>
  <c r="L592" i="11"/>
  <c r="L591" i="11"/>
  <c r="L590" i="11"/>
  <c r="L589" i="11"/>
  <c r="L588" i="11"/>
  <c r="L587" i="11"/>
  <c r="L586" i="11"/>
  <c r="L585" i="11"/>
  <c r="L584" i="11"/>
  <c r="L583" i="11"/>
  <c r="L582" i="11"/>
  <c r="L581" i="11"/>
  <c r="L580" i="11"/>
  <c r="L579" i="11"/>
  <c r="L578" i="11"/>
  <c r="L577" i="11"/>
  <c r="L576" i="11"/>
  <c r="L575" i="11"/>
  <c r="L574" i="11"/>
  <c r="L573" i="11"/>
  <c r="L572" i="11"/>
  <c r="L571" i="11"/>
  <c r="L570" i="11"/>
  <c r="L569" i="11"/>
  <c r="L568" i="11"/>
  <c r="L567" i="11"/>
  <c r="L566" i="11"/>
  <c r="L565" i="11"/>
  <c r="L564" i="11"/>
  <c r="L563" i="11"/>
  <c r="L562" i="11"/>
  <c r="L561" i="11"/>
  <c r="L560" i="11"/>
  <c r="L559" i="11"/>
  <c r="L558" i="11"/>
  <c r="L557" i="11"/>
  <c r="L556" i="11"/>
  <c r="L555" i="11"/>
  <c r="L554" i="11"/>
  <c r="L553" i="11"/>
  <c r="L552" i="11"/>
  <c r="L551" i="11"/>
  <c r="L550" i="11"/>
  <c r="L549" i="11"/>
  <c r="L548" i="11"/>
  <c r="L547" i="11"/>
  <c r="L546" i="11"/>
  <c r="L545" i="11"/>
  <c r="L544" i="11"/>
  <c r="L543" i="11"/>
  <c r="L542" i="11"/>
  <c r="L541" i="11"/>
  <c r="L540" i="11"/>
  <c r="L539" i="11"/>
  <c r="L538" i="11"/>
  <c r="L537" i="11"/>
  <c r="L536" i="11"/>
  <c r="D23" i="1" s="1"/>
  <c r="L535" i="11"/>
  <c r="L534" i="11"/>
  <c r="L533" i="11"/>
  <c r="L532" i="11"/>
  <c r="L531" i="11"/>
  <c r="L530" i="11"/>
  <c r="L529" i="11"/>
  <c r="L528" i="11"/>
  <c r="L527" i="11"/>
  <c r="L526" i="11"/>
  <c r="L525" i="11"/>
  <c r="L524" i="11"/>
  <c r="L523" i="11"/>
  <c r="L522" i="11"/>
  <c r="L521" i="11"/>
  <c r="L520" i="11"/>
  <c r="L519" i="11"/>
  <c r="L518" i="11"/>
  <c r="L517" i="11"/>
  <c r="L516" i="11"/>
  <c r="L515" i="11"/>
  <c r="L514" i="11"/>
  <c r="L513" i="11"/>
  <c r="L512" i="11"/>
  <c r="L511" i="11"/>
  <c r="L510" i="11"/>
  <c r="L509" i="11"/>
  <c r="L508" i="11"/>
  <c r="L507" i="11"/>
  <c r="L506" i="11"/>
  <c r="L505" i="11"/>
  <c r="L504" i="11"/>
  <c r="L503" i="11"/>
  <c r="L502" i="11"/>
  <c r="L501" i="11"/>
  <c r="L500" i="11"/>
  <c r="L499" i="11"/>
  <c r="L498" i="11"/>
  <c r="L497" i="11"/>
  <c r="L496" i="11"/>
  <c r="L495" i="11"/>
  <c r="L494" i="11"/>
  <c r="L493" i="11"/>
  <c r="L492" i="11"/>
  <c r="L491" i="11"/>
  <c r="L490" i="11"/>
  <c r="L489" i="11"/>
  <c r="L488" i="11"/>
  <c r="L487" i="11"/>
  <c r="L486" i="11"/>
  <c r="L485" i="11"/>
  <c r="L484" i="11"/>
  <c r="L483" i="11"/>
  <c r="L482" i="11"/>
  <c r="L481" i="11"/>
  <c r="L480" i="11"/>
  <c r="L479" i="11"/>
  <c r="L478" i="11"/>
  <c r="L477" i="11"/>
  <c r="L476" i="11"/>
  <c r="L475" i="11"/>
  <c r="L474" i="11"/>
  <c r="L473" i="11"/>
  <c r="L472" i="11"/>
  <c r="L471" i="11"/>
  <c r="L470" i="11"/>
  <c r="L469" i="11"/>
  <c r="L468" i="11"/>
  <c r="L467" i="11"/>
  <c r="L466" i="11"/>
  <c r="L465" i="11"/>
  <c r="L464" i="11"/>
  <c r="L463" i="11"/>
  <c r="L462" i="11"/>
  <c r="L461" i="11"/>
  <c r="L460" i="11"/>
  <c r="L459" i="11"/>
  <c r="L458" i="11"/>
  <c r="L457" i="11"/>
  <c r="L456" i="11"/>
  <c r="L455" i="11"/>
  <c r="L454" i="11"/>
  <c r="L453" i="11"/>
  <c r="L452" i="11"/>
  <c r="L451" i="11"/>
  <c r="L450" i="11"/>
  <c r="L449" i="11"/>
  <c r="L448" i="11"/>
  <c r="L447" i="11"/>
  <c r="L446" i="11"/>
  <c r="L445" i="11"/>
  <c r="L444" i="11"/>
  <c r="L443" i="11"/>
  <c r="L442" i="11"/>
  <c r="L441" i="11"/>
  <c r="L440" i="11"/>
  <c r="L439" i="11"/>
  <c r="L438" i="11"/>
  <c r="L437" i="11"/>
  <c r="L436" i="11"/>
  <c r="L435" i="11"/>
  <c r="L434" i="11"/>
  <c r="L433" i="11"/>
  <c r="L432" i="11"/>
  <c r="L431" i="11"/>
  <c r="L430" i="11"/>
  <c r="L429" i="11"/>
  <c r="L428" i="11"/>
  <c r="L427" i="11"/>
  <c r="L426" i="11"/>
  <c r="L425" i="11"/>
  <c r="L424" i="11"/>
  <c r="L423" i="11"/>
  <c r="L422" i="11"/>
  <c r="L421" i="11"/>
  <c r="L420" i="11"/>
  <c r="L419" i="11"/>
  <c r="L418" i="11"/>
  <c r="L417" i="11"/>
  <c r="L416" i="11"/>
  <c r="L415" i="11"/>
  <c r="L414" i="11"/>
  <c r="L413" i="11"/>
  <c r="L412" i="11"/>
  <c r="L411" i="11"/>
  <c r="L410" i="11"/>
  <c r="L409" i="11"/>
  <c r="L408" i="11"/>
  <c r="L407" i="11"/>
  <c r="L406" i="11"/>
  <c r="L405" i="11"/>
  <c r="L404" i="11"/>
  <c r="L403" i="11"/>
  <c r="L402" i="11"/>
  <c r="L401" i="11"/>
  <c r="L400" i="11"/>
  <c r="L399" i="11"/>
  <c r="L398" i="11"/>
  <c r="L397" i="11"/>
  <c r="L396" i="11"/>
  <c r="L395" i="11"/>
  <c r="L394" i="11"/>
  <c r="L393" i="11"/>
  <c r="L392" i="11"/>
  <c r="L391" i="11"/>
  <c r="L390" i="11"/>
  <c r="L389" i="11"/>
  <c r="L388" i="11"/>
  <c r="L387" i="11"/>
  <c r="L386" i="11"/>
  <c r="L385" i="11"/>
  <c r="L384" i="11"/>
  <c r="L383" i="11"/>
  <c r="L382" i="11"/>
  <c r="L381" i="11"/>
  <c r="L380" i="11"/>
  <c r="L379" i="11"/>
  <c r="L378" i="11"/>
  <c r="L377" i="11"/>
  <c r="L376" i="11"/>
  <c r="L375" i="11"/>
  <c r="L374" i="11"/>
  <c r="L373" i="11"/>
  <c r="L372" i="11"/>
  <c r="L371" i="11"/>
  <c r="L370" i="11"/>
  <c r="L369" i="11"/>
  <c r="L368" i="11"/>
  <c r="L367" i="11"/>
  <c r="L366" i="11"/>
  <c r="L365" i="11"/>
  <c r="L364" i="11"/>
  <c r="L363" i="11"/>
  <c r="L362" i="11"/>
  <c r="L361" i="11"/>
  <c r="L360" i="11"/>
  <c r="L359" i="11"/>
  <c r="L358" i="11"/>
  <c r="L357" i="11"/>
  <c r="L356" i="11"/>
  <c r="L355" i="11"/>
  <c r="L354" i="11"/>
  <c r="L353" i="11"/>
  <c r="L352" i="11"/>
  <c r="L351" i="11"/>
  <c r="L350" i="11"/>
  <c r="L349" i="11"/>
  <c r="L348" i="11"/>
  <c r="L347" i="11"/>
  <c r="L346" i="11"/>
  <c r="L345" i="11"/>
  <c r="L344" i="11"/>
  <c r="L343" i="11"/>
  <c r="L342" i="11"/>
  <c r="L341" i="11"/>
  <c r="L340" i="11"/>
  <c r="L339" i="11"/>
  <c r="L338" i="11"/>
  <c r="L337" i="11"/>
  <c r="L336" i="11"/>
  <c r="L335" i="11"/>
  <c r="L334" i="11"/>
  <c r="L333" i="11"/>
  <c r="L332" i="11"/>
  <c r="L331" i="11"/>
  <c r="L330" i="11"/>
  <c r="L329" i="11"/>
  <c r="L328" i="11"/>
  <c r="L327" i="11"/>
  <c r="L326" i="11"/>
  <c r="L325" i="11"/>
  <c r="L324" i="11"/>
  <c r="L323" i="11"/>
  <c r="L322" i="11"/>
  <c r="L321" i="11"/>
  <c r="L320" i="11"/>
  <c r="L319" i="11"/>
  <c r="L318" i="11"/>
  <c r="L317" i="11"/>
  <c r="L316" i="11"/>
  <c r="L315" i="11"/>
  <c r="L314" i="11"/>
  <c r="L313" i="11"/>
  <c r="L312" i="11"/>
  <c r="L311" i="11"/>
  <c r="L310" i="11"/>
  <c r="L309" i="11"/>
  <c r="L308" i="11"/>
  <c r="L307" i="11"/>
  <c r="L306" i="11"/>
  <c r="L305" i="11"/>
  <c r="L304" i="11"/>
  <c r="L303" i="11"/>
  <c r="L302" i="11"/>
  <c r="L301" i="11"/>
  <c r="L300" i="11"/>
  <c r="L299" i="11"/>
  <c r="L298" i="11"/>
  <c r="L297" i="11"/>
  <c r="L296" i="11"/>
  <c r="L295" i="11"/>
  <c r="L294" i="11"/>
  <c r="L293" i="11"/>
  <c r="L292" i="11"/>
  <c r="L291" i="11"/>
  <c r="L290" i="11"/>
  <c r="L289" i="11"/>
  <c r="L288" i="11"/>
  <c r="L287" i="11"/>
  <c r="L286" i="11"/>
  <c r="L285" i="11"/>
  <c r="L284" i="11"/>
  <c r="L283" i="11"/>
  <c r="L282" i="11"/>
  <c r="L281" i="11"/>
  <c r="L280" i="11"/>
  <c r="L279" i="11"/>
  <c r="L278" i="11"/>
  <c r="L277" i="11"/>
  <c r="L276" i="11"/>
  <c r="L275" i="11"/>
  <c r="L274" i="11"/>
  <c r="L273" i="11"/>
  <c r="L272" i="11"/>
  <c r="L271" i="11"/>
  <c r="L270" i="11"/>
  <c r="L269" i="11"/>
  <c r="L268" i="11"/>
  <c r="L267" i="11"/>
  <c r="L266" i="11"/>
  <c r="L265" i="11"/>
  <c r="L264" i="11"/>
  <c r="L263" i="11"/>
  <c r="L262" i="11"/>
  <c r="L261" i="11"/>
  <c r="L260" i="11"/>
  <c r="L259" i="11"/>
  <c r="L258" i="11"/>
  <c r="L257" i="11"/>
  <c r="L256" i="11"/>
  <c r="L255" i="11"/>
  <c r="L254" i="11"/>
  <c r="L253" i="11"/>
  <c r="L252" i="11"/>
  <c r="L251" i="11"/>
  <c r="L250" i="11"/>
  <c r="L249" i="11"/>
  <c r="L248" i="11"/>
  <c r="L247" i="11"/>
  <c r="L246" i="11"/>
  <c r="L245" i="11"/>
  <c r="L244" i="11"/>
  <c r="L243" i="11"/>
  <c r="L242" i="11"/>
  <c r="L241" i="11"/>
  <c r="L240" i="11"/>
  <c r="L239" i="11"/>
  <c r="L238" i="11"/>
  <c r="L237" i="11"/>
  <c r="L236" i="11"/>
  <c r="L235" i="11"/>
  <c r="L234" i="11"/>
  <c r="L233" i="11"/>
  <c r="L232" i="11"/>
  <c r="L231" i="11"/>
  <c r="L230" i="11"/>
  <c r="L229" i="11"/>
  <c r="L228" i="11"/>
  <c r="L227" i="11"/>
  <c r="L226" i="11"/>
  <c r="L225" i="11"/>
  <c r="L224" i="11"/>
  <c r="L223" i="11"/>
  <c r="L222" i="11"/>
  <c r="L221" i="11"/>
  <c r="L220" i="11"/>
  <c r="L219" i="11"/>
  <c r="L218" i="11"/>
  <c r="L217" i="11"/>
  <c r="L216" i="11"/>
  <c r="L215" i="11"/>
  <c r="L214" i="11"/>
  <c r="L213" i="11"/>
  <c r="L212" i="11"/>
  <c r="L211" i="11"/>
  <c r="L210" i="11"/>
  <c r="L209" i="11"/>
  <c r="L208" i="11"/>
  <c r="L207" i="11"/>
  <c r="L206" i="11"/>
  <c r="L205" i="11"/>
  <c r="L204" i="11"/>
  <c r="L203" i="11"/>
  <c r="L202" i="11"/>
  <c r="L201" i="11"/>
  <c r="L200" i="11"/>
  <c r="L199" i="11"/>
  <c r="L198" i="11"/>
  <c r="L197" i="11"/>
  <c r="L196" i="11"/>
  <c r="L195" i="11"/>
  <c r="L194" i="11"/>
  <c r="L193" i="11"/>
  <c r="L192" i="11"/>
  <c r="L191" i="11"/>
  <c r="L190" i="11"/>
  <c r="L189" i="11"/>
  <c r="L188" i="11"/>
  <c r="L187" i="11"/>
  <c r="L186" i="11"/>
  <c r="L185" i="11"/>
  <c r="L184" i="11"/>
  <c r="L183" i="11"/>
  <c r="L182" i="11"/>
  <c r="L181" i="11"/>
  <c r="L180" i="11"/>
  <c r="L179" i="11"/>
  <c r="L178" i="11"/>
  <c r="L177" i="11"/>
  <c r="L176" i="11"/>
  <c r="L175" i="11"/>
  <c r="L174" i="11"/>
  <c r="L173" i="11"/>
  <c r="L172" i="11"/>
  <c r="L171" i="11"/>
  <c r="L170" i="11"/>
  <c r="L169" i="11"/>
  <c r="L168" i="11"/>
  <c r="L167" i="11"/>
  <c r="L166" i="11"/>
  <c r="L165" i="11"/>
  <c r="L164" i="11"/>
  <c r="L163" i="11"/>
  <c r="L162" i="11"/>
  <c r="L161" i="11"/>
  <c r="L160" i="11"/>
  <c r="L159" i="11"/>
  <c r="L158" i="11"/>
  <c r="L157" i="11"/>
  <c r="L156" i="11"/>
  <c r="L155" i="11"/>
  <c r="L154" i="11"/>
  <c r="L153" i="11"/>
  <c r="L152" i="11"/>
  <c r="L151" i="11"/>
  <c r="L150" i="11"/>
  <c r="L149" i="11"/>
  <c r="L148" i="11"/>
  <c r="L147" i="11"/>
  <c r="L146" i="11"/>
  <c r="L145" i="11"/>
  <c r="L144" i="11"/>
  <c r="L143" i="11"/>
  <c r="L142" i="11"/>
  <c r="L141" i="11"/>
  <c r="L140" i="11"/>
  <c r="L139" i="11"/>
  <c r="L138" i="11"/>
  <c r="L137" i="11"/>
  <c r="L136" i="11"/>
  <c r="L135" i="11"/>
  <c r="L134" i="11"/>
  <c r="L133" i="11"/>
  <c r="L132" i="11"/>
  <c r="L131" i="11"/>
  <c r="L130" i="11"/>
  <c r="L129" i="11"/>
  <c r="L128" i="11"/>
  <c r="L127" i="11"/>
  <c r="L126" i="11"/>
  <c r="L125" i="11"/>
  <c r="L124" i="11"/>
  <c r="L123" i="11"/>
  <c r="L122" i="11"/>
  <c r="L121" i="11"/>
  <c r="L120" i="11"/>
  <c r="L119" i="11"/>
  <c r="L118" i="11"/>
  <c r="L117" i="11"/>
  <c r="L116" i="11"/>
  <c r="L115" i="11"/>
  <c r="L114" i="11"/>
  <c r="L113" i="11"/>
  <c r="L112" i="11"/>
  <c r="L111" i="11"/>
  <c r="L110" i="11"/>
  <c r="L109" i="11"/>
  <c r="L108" i="11"/>
  <c r="L107" i="11"/>
  <c r="L106" i="11"/>
  <c r="L105" i="11"/>
  <c r="L104" i="11"/>
  <c r="L103" i="11"/>
  <c r="L102" i="11"/>
  <c r="L101" i="11"/>
  <c r="L100" i="11"/>
  <c r="L99" i="11"/>
  <c r="L98" i="11"/>
  <c r="L97" i="11"/>
  <c r="L96" i="11"/>
  <c r="L95" i="11"/>
  <c r="L94" i="11"/>
  <c r="L93" i="11"/>
  <c r="L92" i="11"/>
  <c r="L91" i="11"/>
  <c r="L90" i="11"/>
  <c r="L89" i="11"/>
  <c r="L88" i="11"/>
  <c r="L87" i="11"/>
  <c r="L86" i="11"/>
  <c r="L85" i="11"/>
  <c r="L84" i="11"/>
  <c r="L83" i="11"/>
  <c r="L82" i="11"/>
  <c r="L81" i="11"/>
  <c r="L80" i="11"/>
  <c r="L79" i="11"/>
  <c r="L78" i="11"/>
  <c r="L77" i="11"/>
  <c r="L76" i="11"/>
  <c r="L75" i="11"/>
  <c r="L74" i="11"/>
  <c r="L73" i="11"/>
  <c r="L72" i="11"/>
  <c r="L71" i="11"/>
  <c r="L70" i="11"/>
  <c r="L69" i="11"/>
  <c r="L68" i="11"/>
  <c r="L67" i="11"/>
  <c r="L66" i="11"/>
  <c r="L65" i="11"/>
  <c r="L64" i="11"/>
  <c r="L63" i="11"/>
  <c r="L62" i="11"/>
  <c r="L61" i="11"/>
  <c r="L60" i="11"/>
  <c r="L59" i="11"/>
  <c r="L58" i="11"/>
  <c r="L57" i="11"/>
  <c r="L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O1980" i="10"/>
  <c r="O1973" i="10"/>
  <c r="O1969" i="10"/>
  <c r="O1967" i="10"/>
  <c r="O1966" i="10"/>
  <c r="O1965" i="10"/>
  <c r="O1958" i="10"/>
  <c r="O1949" i="10"/>
  <c r="O1947" i="10"/>
  <c r="O1946" i="10"/>
  <c r="O1944" i="10"/>
  <c r="O1942" i="10"/>
  <c r="O1939" i="10"/>
  <c r="O1936" i="10"/>
  <c r="O1935" i="10"/>
  <c r="O1934" i="10"/>
  <c r="O1933" i="10"/>
  <c r="O1929" i="10"/>
  <c r="O1928" i="10"/>
  <c r="O1927" i="10"/>
  <c r="O1924" i="10"/>
  <c r="O1921" i="10"/>
  <c r="O1920" i="10"/>
  <c r="O1919" i="10"/>
  <c r="O1915" i="10"/>
  <c r="O1914" i="10"/>
  <c r="O1913" i="10"/>
  <c r="O1910" i="10"/>
  <c r="O1908" i="10"/>
  <c r="O1903" i="10"/>
  <c r="O1902" i="10"/>
  <c r="O1901" i="10"/>
  <c r="O1898" i="10"/>
  <c r="O1895" i="10"/>
  <c r="O1893" i="10"/>
  <c r="O1892" i="10"/>
  <c r="O1891" i="10"/>
  <c r="O1889" i="10"/>
  <c r="O1883" i="10"/>
  <c r="O1881" i="10"/>
  <c r="O1879" i="10"/>
  <c r="O1872" i="10"/>
  <c r="O1871" i="10"/>
  <c r="O1870" i="10"/>
  <c r="O1869" i="10"/>
  <c r="O1865" i="10"/>
  <c r="O1849" i="10"/>
  <c r="O1847" i="10"/>
  <c r="O1846" i="10"/>
  <c r="O1841" i="10"/>
  <c r="O1821" i="10"/>
  <c r="O1820" i="10"/>
  <c r="O1816" i="10"/>
  <c r="O1810" i="10"/>
  <c r="O1809" i="10"/>
  <c r="O1808" i="10"/>
  <c r="O1805" i="10"/>
  <c r="O1802" i="10"/>
  <c r="O1801" i="10"/>
  <c r="O1800" i="10"/>
  <c r="O1799" i="10"/>
  <c r="O1795" i="10"/>
  <c r="O1794" i="10"/>
  <c r="O1793" i="10"/>
  <c r="O1788" i="10"/>
  <c r="O1786" i="10"/>
  <c r="O1781" i="10"/>
  <c r="O1780" i="10"/>
  <c r="O1778" i="10"/>
  <c r="O1775" i="10"/>
  <c r="O1769" i="10"/>
  <c r="O1768" i="10"/>
  <c r="O1767" i="10"/>
  <c r="O1766" i="10"/>
  <c r="O1752" i="10"/>
  <c r="O1751" i="10"/>
  <c r="O1750" i="10"/>
  <c r="O1748" i="10"/>
  <c r="O1728" i="10"/>
  <c r="O1723" i="10"/>
  <c r="O1722" i="10"/>
  <c r="O1720" i="10"/>
  <c r="O1719" i="10"/>
  <c r="O1707" i="10"/>
  <c r="O1706" i="10"/>
  <c r="O1700" i="10"/>
  <c r="O1691" i="10"/>
  <c r="O1685" i="10"/>
  <c r="O1684" i="10"/>
  <c r="O1683" i="10"/>
  <c r="O1681" i="10"/>
  <c r="O1680" i="10"/>
  <c r="O1679" i="10"/>
  <c r="O1674" i="10"/>
  <c r="O1671" i="10"/>
  <c r="O1670" i="10"/>
  <c r="O1664" i="10"/>
  <c r="O1008" i="10"/>
  <c r="O1000" i="10"/>
  <c r="O993" i="10"/>
  <c r="O991" i="10"/>
  <c r="O982" i="10"/>
  <c r="O980" i="10"/>
  <c r="O977" i="10"/>
  <c r="O974" i="10"/>
  <c r="O966" i="10"/>
  <c r="O963" i="10"/>
  <c r="O955" i="10"/>
  <c r="O549" i="10"/>
  <c r="O535" i="10"/>
  <c r="O534" i="10"/>
  <c r="O530" i="10"/>
  <c r="O526" i="10"/>
  <c r="O525" i="10"/>
  <c r="O518" i="10"/>
  <c r="O517" i="10"/>
  <c r="O516" i="10"/>
  <c r="O514" i="10"/>
  <c r="O509" i="10"/>
  <c r="O508" i="10"/>
  <c r="O498" i="10"/>
  <c r="O497" i="10"/>
  <c r="O495" i="10"/>
  <c r="O493" i="10"/>
  <c r="O492" i="10"/>
  <c r="O481" i="10"/>
  <c r="O478" i="10"/>
  <c r="O475" i="10"/>
  <c r="O470" i="10"/>
  <c r="O469" i="10"/>
  <c r="O468" i="10"/>
  <c r="O462" i="10"/>
  <c r="O461" i="10"/>
  <c r="O460" i="10"/>
  <c r="O455" i="10"/>
  <c r="O434" i="10"/>
  <c r="O429" i="10"/>
  <c r="O413" i="10"/>
  <c r="O402" i="10"/>
  <c r="O401" i="10"/>
  <c r="O400" i="10"/>
  <c r="O399" i="10"/>
  <c r="O398" i="10"/>
  <c r="O375" i="10"/>
  <c r="L33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L6" i="11"/>
  <c r="L5" i="11"/>
  <c r="O1984" i="10"/>
  <c r="O1981" i="10"/>
  <c r="O1978" i="10"/>
  <c r="O1977" i="10"/>
  <c r="O1976" i="10"/>
  <c r="O1972" i="10"/>
  <c r="O1971" i="10"/>
  <c r="O1968" i="10"/>
  <c r="O1963" i="10"/>
  <c r="O1962" i="10"/>
  <c r="O1960" i="10"/>
  <c r="O1956" i="10"/>
  <c r="O1955" i="10"/>
  <c r="O1952" i="10"/>
  <c r="O1951" i="10"/>
  <c r="O1941" i="10"/>
  <c r="O1938" i="10"/>
  <c r="O1931" i="10"/>
  <c r="O1922" i="10"/>
  <c r="O1916" i="10"/>
  <c r="O1911" i="10"/>
  <c r="O1907" i="10"/>
  <c r="O1904" i="10"/>
  <c r="O1899" i="10"/>
  <c r="O1887" i="10"/>
  <c r="O1876" i="10"/>
  <c r="O1874" i="10"/>
  <c r="O1867" i="10"/>
  <c r="O1855" i="10"/>
  <c r="O1840" i="10"/>
  <c r="O1822" i="10"/>
  <c r="O1818" i="10"/>
  <c r="O1817" i="10"/>
  <c r="O1812" i="10"/>
  <c r="O1803" i="10"/>
  <c r="O1798" i="10"/>
  <c r="O1797" i="10"/>
  <c r="O1796" i="10"/>
  <c r="O1790" i="10"/>
  <c r="O1783" i="10"/>
  <c r="O1773" i="10"/>
  <c r="O1771" i="10"/>
  <c r="O1754" i="10"/>
  <c r="O1733" i="10"/>
  <c r="O1731" i="10"/>
  <c r="O1729" i="10"/>
  <c r="O1726" i="10"/>
  <c r="O1725" i="10"/>
  <c r="O1721" i="10"/>
  <c r="O1718" i="10"/>
  <c r="O1714" i="10"/>
  <c r="O1712" i="10"/>
  <c r="O1704" i="10"/>
  <c r="O1703" i="10"/>
  <c r="O1702" i="10"/>
  <c r="O1698" i="10"/>
  <c r="O1695" i="10"/>
  <c r="O1692" i="10"/>
  <c r="O1687" i="10"/>
  <c r="O1686" i="10"/>
  <c r="O1677" i="10"/>
  <c r="O1676" i="10"/>
  <c r="O1675" i="10"/>
  <c r="O1672" i="10"/>
  <c r="O1666" i="10"/>
  <c r="O1665" i="10"/>
  <c r="O1661" i="10"/>
  <c r="O1620" i="10"/>
  <c r="O1619" i="10"/>
  <c r="O1615" i="10"/>
  <c r="O1610" i="10"/>
  <c r="O1608" i="10"/>
  <c r="O1605" i="10"/>
  <c r="O1602" i="10"/>
  <c r="O1601" i="10"/>
  <c r="O1595" i="10"/>
  <c r="O1594" i="10"/>
  <c r="O1593" i="10"/>
  <c r="O1583" i="10"/>
  <c r="O1570" i="10"/>
  <c r="O1565" i="10"/>
  <c r="O1563" i="10"/>
  <c r="O1560" i="10"/>
  <c r="O1558" i="10"/>
  <c r="O1557" i="10"/>
  <c r="O1553" i="10"/>
  <c r="O1549" i="10"/>
  <c r="O1547" i="10"/>
  <c r="O1125" i="10"/>
  <c r="O1113" i="10"/>
  <c r="O1108" i="10"/>
  <c r="O1107" i="10"/>
  <c r="O1100" i="10"/>
  <c r="O1095" i="10"/>
  <c r="O1084" i="10"/>
  <c r="O1082" i="10"/>
  <c r="O1076" i="10"/>
  <c r="O1073" i="10"/>
  <c r="O1072" i="10"/>
  <c r="O1070" i="10"/>
  <c r="O1065" i="10"/>
  <c r="O1057" i="10"/>
  <c r="O1055" i="10"/>
  <c r="O1044" i="10"/>
  <c r="O1041" i="10"/>
  <c r="O1037" i="10"/>
  <c r="O1033" i="10"/>
  <c r="O1032" i="10"/>
  <c r="O1030" i="10"/>
  <c r="O1028" i="10"/>
  <c r="O1024" i="10"/>
  <c r="O1022" i="10"/>
  <c r="O1018" i="10"/>
  <c r="O1017" i="10"/>
  <c r="O1015" i="10"/>
  <c r="O1011" i="10"/>
  <c r="O1007" i="10"/>
  <c r="O1001" i="10"/>
  <c r="O999" i="10"/>
  <c r="O995" i="10"/>
  <c r="O989" i="10"/>
  <c r="O986" i="10"/>
  <c r="O971" i="10"/>
  <c r="O968" i="10"/>
  <c r="O964" i="10"/>
  <c r="O961" i="10"/>
  <c r="O958" i="10"/>
  <c r="O953" i="10"/>
  <c r="O560" i="10"/>
  <c r="O559" i="10"/>
  <c r="O555" i="10"/>
  <c r="O554" i="10"/>
  <c r="O553" i="10"/>
  <c r="O547" i="10"/>
  <c r="O546" i="10"/>
  <c r="O545" i="10"/>
  <c r="O527" i="10"/>
  <c r="O523" i="10"/>
  <c r="O522" i="10"/>
  <c r="O507" i="10"/>
  <c r="O505" i="10"/>
  <c r="O491" i="10"/>
  <c r="O487" i="10"/>
  <c r="O483" i="10"/>
  <c r="O479" i="10"/>
  <c r="O476" i="10"/>
  <c r="O471" i="10"/>
  <c r="O465" i="10"/>
  <c r="O459" i="10"/>
  <c r="O443" i="10"/>
  <c r="O439" i="10"/>
  <c r="O432" i="10"/>
  <c r="O428" i="10"/>
  <c r="O427" i="10"/>
  <c r="O426" i="10"/>
  <c r="O421" i="10"/>
  <c r="O418" i="10"/>
  <c r="O417" i="10"/>
  <c r="O408" i="10"/>
  <c r="O380" i="10"/>
  <c r="O379" i="10"/>
  <c r="O376" i="10"/>
  <c r="O367" i="10"/>
  <c r="O364" i="10"/>
  <c r="O359" i="10"/>
  <c r="O358" i="10"/>
  <c r="D12" i="1"/>
  <c r="O1126" i="10"/>
  <c r="O1122" i="10"/>
  <c r="O1117" i="10"/>
  <c r="O1114" i="10"/>
  <c r="O1109" i="10"/>
  <c r="O1105" i="10"/>
  <c r="O1097" i="10"/>
  <c r="O1091" i="10"/>
  <c r="O1083" i="10"/>
  <c r="O1079" i="10"/>
  <c r="O1078" i="10"/>
  <c r="O1074" i="10"/>
  <c r="O1069" i="10"/>
  <c r="O1068" i="10"/>
  <c r="O1067" i="10"/>
  <c r="O1066" i="10"/>
  <c r="O1064" i="10"/>
  <c r="O1062" i="10"/>
  <c r="O1058" i="10"/>
  <c r="O1056" i="10"/>
  <c r="O1054" i="10"/>
  <c r="O1052" i="10"/>
  <c r="O1049" i="10"/>
  <c r="O1048" i="10"/>
  <c r="O1047" i="10"/>
  <c r="O1046" i="10"/>
  <c r="O1043" i="10"/>
  <c r="O1042" i="10"/>
  <c r="O1039" i="10"/>
  <c r="O1036" i="10"/>
  <c r="O1035" i="10"/>
  <c r="O1029" i="10"/>
  <c r="O1021" i="10"/>
  <c r="O1013" i="10"/>
  <c r="O1009" i="10"/>
  <c r="O1002" i="10"/>
  <c r="O992" i="10"/>
  <c r="O988" i="10"/>
  <c r="O987" i="10"/>
  <c r="O985" i="10"/>
  <c r="O984" i="10"/>
  <c r="O983" i="10"/>
  <c r="O981" i="10"/>
  <c r="O976" i="10"/>
  <c r="O972" i="10"/>
  <c r="O967" i="10"/>
  <c r="O960" i="10"/>
  <c r="O956" i="10"/>
  <c r="O954" i="10"/>
  <c r="O952" i="10"/>
  <c r="O562" i="10"/>
  <c r="O558" i="10"/>
  <c r="O557" i="10"/>
  <c r="O544" i="10"/>
  <c r="O543" i="10"/>
  <c r="O542" i="10"/>
  <c r="O529" i="10"/>
  <c r="O513" i="10"/>
  <c r="O503" i="10"/>
  <c r="O502" i="10"/>
  <c r="O501" i="10"/>
  <c r="O490" i="10"/>
  <c r="O489" i="10"/>
  <c r="O473" i="10"/>
  <c r="O472" i="10"/>
  <c r="O464" i="10"/>
  <c r="O458" i="10"/>
  <c r="O457" i="10"/>
  <c r="O456" i="10"/>
  <c r="O450" i="10"/>
  <c r="O440" i="10"/>
  <c r="O437" i="10"/>
  <c r="O414" i="10"/>
  <c r="O409" i="10"/>
  <c r="O403" i="10"/>
  <c r="O391" i="10"/>
  <c r="O390" i="10"/>
  <c r="O389" i="10"/>
  <c r="O386" i="10"/>
  <c r="O383" i="10"/>
  <c r="O372" i="10"/>
  <c r="O946" i="10"/>
  <c r="O556" i="10"/>
  <c r="O539" i="10"/>
  <c r="O511" i="10"/>
  <c r="O500" i="10"/>
  <c r="O496" i="10"/>
  <c r="O488" i="10"/>
  <c r="O484" i="10"/>
  <c r="O480" i="10"/>
  <c r="O454" i="10"/>
  <c r="O453" i="10"/>
  <c r="O452" i="10"/>
  <c r="O451" i="10"/>
  <c r="O448" i="10"/>
  <c r="O444" i="10"/>
  <c r="O435" i="10"/>
  <c r="O430" i="10"/>
  <c r="O420" i="10"/>
  <c r="O412" i="10"/>
  <c r="O411" i="10"/>
  <c r="O410" i="10"/>
  <c r="O405" i="10"/>
  <c r="O395" i="10"/>
  <c r="O393" i="10"/>
  <c r="O388" i="10"/>
  <c r="O378" i="10"/>
  <c r="O370" i="10"/>
  <c r="O363" i="10"/>
  <c r="O362" i="10"/>
  <c r="O361" i="10"/>
  <c r="O360" i="10"/>
  <c r="D16" i="1"/>
  <c r="D13" i="1"/>
  <c r="C5" i="13"/>
  <c r="J792" i="11"/>
  <c r="C4" i="13"/>
  <c r="J789" i="11"/>
  <c r="D4" i="13"/>
  <c r="J778" i="11"/>
  <c r="C7" i="13"/>
  <c r="J48" i="11"/>
  <c r="C6" i="13"/>
  <c r="J41" i="11"/>
  <c r="J36" i="11"/>
  <c r="C8" i="13"/>
  <c r="D6" i="13"/>
  <c r="D5" i="13"/>
  <c r="D8" i="13"/>
  <c r="D7" i="13"/>
  <c r="J33" i="11"/>
  <c r="D22" i="1" s="1"/>
  <c r="K51" i="7"/>
  <c r="J51" i="7"/>
  <c r="K50" i="7"/>
  <c r="J50" i="7"/>
  <c r="K49" i="7"/>
  <c r="J49" i="7"/>
  <c r="K48" i="7"/>
  <c r="J48" i="7"/>
  <c r="J47" i="7"/>
  <c r="K47" i="7"/>
  <c r="J46" i="7"/>
  <c r="K46" i="7"/>
  <c r="K45" i="7"/>
  <c r="J45" i="7"/>
  <c r="J44" i="7"/>
  <c r="K44" i="7"/>
  <c r="J43" i="7"/>
  <c r="K43" i="7"/>
  <c r="K42" i="7"/>
  <c r="J42" i="7"/>
  <c r="K41" i="7"/>
  <c r="J41" i="7"/>
  <c r="K40" i="7"/>
  <c r="J40" i="7"/>
  <c r="K39" i="7"/>
  <c r="J39" i="7"/>
  <c r="K38" i="7"/>
  <c r="J38" i="7"/>
  <c r="J37" i="7"/>
  <c r="K37" i="7"/>
  <c r="J36" i="7"/>
  <c r="K36" i="7"/>
  <c r="K35" i="7"/>
  <c r="J35" i="7"/>
  <c r="J34" i="7"/>
  <c r="K34" i="7"/>
  <c r="K33" i="7"/>
  <c r="J33" i="7"/>
  <c r="J32" i="7"/>
  <c r="K32" i="7"/>
  <c r="K31" i="7"/>
  <c r="J31" i="7"/>
  <c r="J30" i="7"/>
  <c r="K30" i="7"/>
  <c r="J29" i="7"/>
  <c r="K29" i="7"/>
  <c r="J28" i="7"/>
  <c r="K28" i="7"/>
  <c r="K27" i="7"/>
  <c r="J27" i="7"/>
  <c r="K26" i="7"/>
  <c r="J26" i="7"/>
  <c r="J25" i="7"/>
  <c r="K25" i="7"/>
  <c r="K24" i="7"/>
  <c r="J24" i="7"/>
  <c r="K23" i="7"/>
  <c r="J23" i="7"/>
  <c r="J22" i="7"/>
  <c r="K22" i="7"/>
  <c r="J21" i="7"/>
  <c r="K21" i="7"/>
  <c r="K20" i="7"/>
  <c r="J20" i="7"/>
  <c r="K19" i="7"/>
  <c r="J19" i="7"/>
  <c r="J18" i="7"/>
  <c r="K18" i="7"/>
  <c r="K17" i="7"/>
  <c r="J17" i="7"/>
  <c r="K16" i="7"/>
  <c r="J16" i="7"/>
  <c r="K15" i="7"/>
  <c r="J15" i="7"/>
  <c r="J14" i="7"/>
  <c r="K14" i="7"/>
  <c r="K13" i="7"/>
  <c r="J13" i="7"/>
  <c r="J12" i="7"/>
  <c r="K12" i="7"/>
  <c r="K11" i="7"/>
  <c r="J11" i="7"/>
  <c r="K10" i="7"/>
  <c r="J10" i="7"/>
  <c r="K9" i="7"/>
  <c r="J9" i="7"/>
  <c r="J8" i="7"/>
  <c r="K8" i="7"/>
  <c r="J7" i="7"/>
  <c r="K7" i="7"/>
  <c r="K6" i="7"/>
  <c r="J6" i="7"/>
  <c r="J5" i="7"/>
  <c r="K5" i="7"/>
  <c r="K4" i="7"/>
  <c r="J4" i="7"/>
  <c r="T4" i="4"/>
  <c r="D6" i="1"/>
  <c r="D21" i="1"/>
  <c r="D20" i="1"/>
  <c r="D14" i="1"/>
  <c r="D8" i="1"/>
  <c r="D7" i="1"/>
  <c r="D11" i="1"/>
  <c r="D19" i="1" l="1"/>
  <c r="D18" i="1"/>
</calcChain>
</file>

<file path=xl/sharedStrings.xml><?xml version="1.0" encoding="utf-8"?>
<sst xmlns="http://schemas.openxmlformats.org/spreadsheetml/2006/main" count="50199" uniqueCount="12391">
  <si>
    <t>Excel IA Toolkit - Co-op Bank | Hospital | FMCG-Pharma</t>
  </si>
  <si>
    <t>CA. Ankit Jallan | Internal Audit in a Digital World | 10-10-26</t>
  </si>
  <si>
    <t>SYNTHETIC DATA. Every number below is a live formula - change the data, the dashboard updates.</t>
  </si>
  <si>
    <t>#</t>
  </si>
  <si>
    <t>Area</t>
  </si>
  <si>
    <t>Audit Test</t>
  </si>
  <si>
    <t>Exceptions</t>
  </si>
  <si>
    <t>Sheet / Column</t>
  </si>
  <si>
    <t>Go</t>
  </si>
  <si>
    <t>Co-op Bank</t>
  </si>
  <si>
    <t>NPA misclassified (IRAC)</t>
  </si>
  <si>
    <t>Bank_Loans / Misclassified</t>
  </si>
  <si>
    <t>Open &gt;&gt;</t>
  </si>
  <si>
    <t>Sanction beyond delegated power</t>
  </si>
  <si>
    <t>Bank_Loans / Beyond power</t>
  </si>
  <si>
    <t>Gold loan LTV &gt; 75%</t>
  </si>
  <si>
    <t>Bank_Loans / Gold LTV&gt;75%</t>
  </si>
  <si>
    <t>Property valuation &gt; 3 years</t>
  </si>
  <si>
    <t>Bank_Loans / Valuation &gt;3y</t>
  </si>
  <si>
    <t>Loan &gt; 5 lakh without PAN</t>
  </si>
  <si>
    <t>Bank_Loans / No PAN &gt;5L</t>
  </si>
  <si>
    <t>Re-KYC overdue</t>
  </si>
  <si>
    <t>Bank_KYC / ReKYC overdue</t>
  </si>
  <si>
    <t>Mobile shared by 3+ customers</t>
  </si>
  <si>
    <t>Bank_KYC / Shared mobile</t>
  </si>
  <si>
    <t>Same PAN, different CIF</t>
  </si>
  <si>
    <t>Bank_KYC / Dup PAN</t>
  </si>
  <si>
    <t>Hospital</t>
  </si>
  <si>
    <t>Discount &gt;10% without MS approval</t>
  </si>
  <si>
    <t>Hosp_Bills / Disc w/o MS</t>
  </si>
  <si>
    <t>Cash patient discharged with dues</t>
  </si>
  <si>
    <t>Hosp_Bills / Cash dues</t>
  </si>
  <si>
    <t>TPA deduction &gt; 15%</t>
  </si>
  <si>
    <t>Hosp_TPA / High deduction</t>
  </si>
  <si>
    <t>Claims pending &gt; 180 days</t>
  </si>
  <si>
    <t>Hosp_TPA / Pending&gt;180d</t>
  </si>
  <si>
    <t>FMCG-Pharma</t>
  </si>
  <si>
    <t>Expired stock in saleable godown</t>
  </si>
  <si>
    <t>Pharma_Stock / Expired in stock</t>
  </si>
  <si>
    <t>Stock expiring within 90 days</t>
  </si>
  <si>
    <t>Pharma_Stock / Expiring &lt;90d</t>
  </si>
  <si>
    <t>Sale after batch expiry</t>
  </si>
  <si>
    <t>Pharma_Sales / Sold after expiry</t>
  </si>
  <si>
    <t>Sch H sold to expired drug licence</t>
  </si>
  <si>
    <t>Pharma_Sales / Sch H w/o valid DL</t>
  </si>
  <si>
    <t>Cash deposited &gt; 2 days late</t>
  </si>
  <si>
    <t>Pharma_Collections / Late deposit</t>
  </si>
  <si>
    <t>Money receipt series gap</t>
  </si>
  <si>
    <t>Pharma_Collections / Receipt gap</t>
  </si>
  <si>
    <t>Credit note without godown GRN</t>
  </si>
  <si>
    <t>Pharma_Returns / CN w/o GRN</t>
  </si>
  <si>
    <t>How to use</t>
  </si>
  <si>
    <t>1. Bank: see Bank_Loans column 'Extra provision' - SUM it for the indicative provision shortfall.</t>
  </si>
  <si>
    <t>2. Pharma: Salesman_Lag sheet shows the teeming &amp; lading pattern at a glance.</t>
  </si>
  <si>
    <t>3. Personal data (names, PAN, mobile) is synthetic. For real client data run dpdp_mask.py before sharing with any AI tool.</t>
  </si>
  <si>
    <t>Delegation  -  reference</t>
  </si>
  <si>
    <t>Officer</t>
  </si>
  <si>
    <t>Designation</t>
  </si>
  <si>
    <t>Max_Sanction_Power</t>
  </si>
  <si>
    <t>BM_PANBAZAR</t>
  </si>
  <si>
    <t>Branch Manager</t>
  </si>
  <si>
    <t>BM_GANESHGURI</t>
  </si>
  <si>
    <t>BM_SIXMILE</t>
  </si>
  <si>
    <t>BM_JORHAT</t>
  </si>
  <si>
    <t>BM_NAGAON</t>
  </si>
  <si>
    <t>BM_TEZPUR</t>
  </si>
  <si>
    <t>AGM_CREDIT</t>
  </si>
  <si>
    <t>AGM Credit</t>
  </si>
  <si>
    <t>CEO</t>
  </si>
  <si>
    <t>BOARD</t>
  </si>
  <si>
    <t>Board</t>
  </si>
  <si>
    <t>Bank_KYC  -  KYC register</t>
  </si>
  <si>
    <t>Yellow columns = formulas (auditor's tests). Filter any FLAG column to see exceptions.</t>
  </si>
  <si>
    <t>Customer_ID</t>
  </si>
  <si>
    <t>Name</t>
  </si>
  <si>
    <t>DOB</t>
  </si>
  <si>
    <t>PAN</t>
  </si>
  <si>
    <t>Aadhaar_Masked</t>
  </si>
  <si>
    <t>Mobile</t>
  </si>
  <si>
    <t>District</t>
  </si>
  <si>
    <t>Occupation</t>
  </si>
  <si>
    <t>Risk_Category</t>
  </si>
  <si>
    <t>Last_KYC_Date</t>
  </si>
  <si>
    <t>Home_Branch</t>
  </si>
  <si>
    <t>ReKYC due</t>
  </si>
  <si>
    <t>ReKYC overdue</t>
  </si>
  <si>
    <t>Shared mobile</t>
  </si>
  <si>
    <t>Dup PAN</t>
  </si>
  <si>
    <t>CIF100001</t>
  </si>
  <si>
    <t>Lalrin Paul</t>
  </si>
  <si>
    <t>QRHPU1802X</t>
  </si>
  <si>
    <t>XXXX-XXXX-8397</t>
  </si>
  <si>
    <t>Kamrup</t>
  </si>
  <si>
    <t>Farmer</t>
  </si>
  <si>
    <t>Low</t>
  </si>
  <si>
    <t>Jorhat</t>
  </si>
  <si>
    <t>CIF100002</t>
  </si>
  <si>
    <t>Nayan Phukan</t>
  </si>
  <si>
    <t>EMTPI3646H</t>
  </si>
  <si>
    <t>XXXX-XXXX-1893</t>
  </si>
  <si>
    <t>Nagaon</t>
  </si>
  <si>
    <t>Salaried</t>
  </si>
  <si>
    <t>Medium</t>
  </si>
  <si>
    <t>Ganeshguri</t>
  </si>
  <si>
    <t>CIF100003</t>
  </si>
  <si>
    <t>Amit Dutta</t>
  </si>
  <si>
    <t>XXXX-XXXX-8963</t>
  </si>
  <si>
    <t>Sonitpur</t>
  </si>
  <si>
    <t>Business</t>
  </si>
  <si>
    <t>CIF100004</t>
  </si>
  <si>
    <t>Pallavi Singh</t>
  </si>
  <si>
    <t>LVPPU7621J</t>
  </si>
  <si>
    <t>XXXX-XXXX-1094</t>
  </si>
  <si>
    <t>Professional</t>
  </si>
  <si>
    <t>Pan Bazar</t>
  </si>
  <si>
    <t>CIF100005</t>
  </si>
  <si>
    <t>Anjali Dutta</t>
  </si>
  <si>
    <t>CBZPD3848U</t>
  </si>
  <si>
    <t>XXXX-XXXX-8346</t>
  </si>
  <si>
    <t>Kamrup Metro</t>
  </si>
  <si>
    <t>High</t>
  </si>
  <si>
    <t>CIF100006</t>
  </si>
  <si>
    <t>Pranjal Phukan</t>
  </si>
  <si>
    <t>RUPPV1998U</t>
  </si>
  <si>
    <t>XXXX-XXXX-7019</t>
  </si>
  <si>
    <t>CIF100007</t>
  </si>
  <si>
    <t>Tenzing Sarma</t>
  </si>
  <si>
    <t>UBRPS4815V</t>
  </si>
  <si>
    <t>XXXX-XXXX-7628</t>
  </si>
  <si>
    <t>Tezpur</t>
  </si>
  <si>
    <t>CIF100008</t>
  </si>
  <si>
    <t>ERUPB3546X</t>
  </si>
  <si>
    <t>XXXX-XXXX-6498</t>
  </si>
  <si>
    <t>Darrang</t>
  </si>
  <si>
    <t>Six Mile</t>
  </si>
  <si>
    <t>CIF100009</t>
  </si>
  <si>
    <t>Nilakshi Sarma</t>
  </si>
  <si>
    <t>HYKPU8103Q</t>
  </si>
  <si>
    <t>XXXX-XXXX-9591</t>
  </si>
  <si>
    <t>CIF100010</t>
  </si>
  <si>
    <t>Kaushik Medhi</t>
  </si>
  <si>
    <t>MXUPB3157A</t>
  </si>
  <si>
    <t>XXXX-XXXX-6596</t>
  </si>
  <si>
    <t>CIF100011</t>
  </si>
  <si>
    <t>Rashmi Medhi</t>
  </si>
  <si>
    <t>AURPB6979C</t>
  </si>
  <si>
    <t>XXXX-XXXX-8752</t>
  </si>
  <si>
    <t>CIF100012</t>
  </si>
  <si>
    <t>Dipankar Gogoi</t>
  </si>
  <si>
    <t>MUNPF1071U</t>
  </si>
  <si>
    <t>XXXX-XXXX-8942</t>
  </si>
  <si>
    <t>CIF100013</t>
  </si>
  <si>
    <t>Rohit Saikia</t>
  </si>
  <si>
    <t>KEKPK1022R</t>
  </si>
  <si>
    <t>XXXX-XXXX-9574</t>
  </si>
  <si>
    <t>Retired</t>
  </si>
  <si>
    <t>CIF100014</t>
  </si>
  <si>
    <t>Nilakshi Talukdar</t>
  </si>
  <si>
    <t>AHYPE8504B</t>
  </si>
  <si>
    <t>XXXX-XXXX-3839</t>
  </si>
  <si>
    <t>CIF100015</t>
  </si>
  <si>
    <t>Rahul Saikia</t>
  </si>
  <si>
    <t>XXXX-XXXX-3834</t>
  </si>
  <si>
    <t>CIF100016</t>
  </si>
  <si>
    <t>Anup Jain</t>
  </si>
  <si>
    <t>VRTPP7929Z</t>
  </si>
  <si>
    <t>XXXX-XXXX-1508</t>
  </si>
  <si>
    <t>CIF100017</t>
  </si>
  <si>
    <t>Pooja Rajkhowa</t>
  </si>
  <si>
    <t>RJPPA1400R</t>
  </si>
  <si>
    <t>XXXX-XXXX-7026</t>
  </si>
  <si>
    <t>CIF100018</t>
  </si>
  <si>
    <t>Subhash Gogoi</t>
  </si>
  <si>
    <t>DQKPF8024B</t>
  </si>
  <si>
    <t>XXXX-XXXX-7219</t>
  </si>
  <si>
    <t>Self-employed</t>
  </si>
  <si>
    <t>CIF100019</t>
  </si>
  <si>
    <t>Lalrin Medhi</t>
  </si>
  <si>
    <t>ASPPW3595F</t>
  </si>
  <si>
    <t>XXXX-XXXX-7667</t>
  </si>
  <si>
    <t>CIF100020</t>
  </si>
  <si>
    <t>Dipali Bora</t>
  </si>
  <si>
    <t>PWXPF6708R</t>
  </si>
  <si>
    <t>XXXX-XXXX-8182</t>
  </si>
  <si>
    <t>CIF100021</t>
  </si>
  <si>
    <t>Amit Baruah</t>
  </si>
  <si>
    <t>QZBPP7087Z</t>
  </si>
  <si>
    <t>XXXX-XXXX-1833</t>
  </si>
  <si>
    <t>CIF100022</t>
  </si>
  <si>
    <t>Pooja Kalita</t>
  </si>
  <si>
    <t>RYIPU9042O</t>
  </si>
  <si>
    <t>XXXX-XXXX-3627</t>
  </si>
  <si>
    <t>CIF100023</t>
  </si>
  <si>
    <t>Neha Agarwal</t>
  </si>
  <si>
    <t>UWUPS2608W</t>
  </si>
  <si>
    <t>XXXX-XXXX-3414</t>
  </si>
  <si>
    <t>CIF100024</t>
  </si>
  <si>
    <t>Gitanjali Dutta</t>
  </si>
  <si>
    <t>UOHPB6484B</t>
  </si>
  <si>
    <t>XXXX-XXXX-4393</t>
  </si>
  <si>
    <t>CIF100025</t>
  </si>
  <si>
    <t>Dipankar Rajkhowa</t>
  </si>
  <si>
    <t>TMAPQ8671Y</t>
  </si>
  <si>
    <t>XXXX-XXXX-8438</t>
  </si>
  <si>
    <t>CIF100026</t>
  </si>
  <si>
    <t>Vikash Kalita</t>
  </si>
  <si>
    <t>TYUPV1398Q</t>
  </si>
  <si>
    <t>XXXX-XXXX-3509</t>
  </si>
  <si>
    <t>CIF100027</t>
  </si>
  <si>
    <t>Gautam Sarma</t>
  </si>
  <si>
    <t>MMIPH1760U</t>
  </si>
  <si>
    <t>XXXX-XXXX-9607</t>
  </si>
  <si>
    <t>CIF100028</t>
  </si>
  <si>
    <t>Anup Deka</t>
  </si>
  <si>
    <t>KBEPB8458M</t>
  </si>
  <si>
    <t>XXXX-XXXX-8128</t>
  </si>
  <si>
    <t>CIF100029</t>
  </si>
  <si>
    <t>Rituraj Jain</t>
  </si>
  <si>
    <t>NRGPI9743I</t>
  </si>
  <si>
    <t>XXXX-XXXX-8237</t>
  </si>
  <si>
    <t>CIF100030</t>
  </si>
  <si>
    <t>Rahul Dutta</t>
  </si>
  <si>
    <t>CRNPQ6078S</t>
  </si>
  <si>
    <t>XXXX-XXXX-8708</t>
  </si>
  <si>
    <t>CIF100031</t>
  </si>
  <si>
    <t>Anup Paul</t>
  </si>
  <si>
    <t>FXMPZ1953G</t>
  </si>
  <si>
    <t>XXXX-XXXX-7025</t>
  </si>
  <si>
    <t>CIF100032</t>
  </si>
  <si>
    <t>Rashmi Sharma</t>
  </si>
  <si>
    <t>SERPP9181O</t>
  </si>
  <si>
    <t>XXXX-XXXX-7533</t>
  </si>
  <si>
    <t>CIF100033</t>
  </si>
  <si>
    <t>Sanjay Bhuyan</t>
  </si>
  <si>
    <t>XMEPT3015J</t>
  </si>
  <si>
    <t>XXXX-XXXX-3391</t>
  </si>
  <si>
    <t>CIF100034</t>
  </si>
  <si>
    <t>CZWPB8215U</t>
  </si>
  <si>
    <t>XXXX-XXXX-3285</t>
  </si>
  <si>
    <t>CIF100035</t>
  </si>
  <si>
    <t>Bikash Singh</t>
  </si>
  <si>
    <t>YGOPF2764Y</t>
  </si>
  <si>
    <t>XXXX-XXXX-8514</t>
  </si>
  <si>
    <t>CIF100036</t>
  </si>
  <si>
    <t>Trishna Saikia</t>
  </si>
  <si>
    <t>HTVPR2263Z</t>
  </si>
  <si>
    <t>XXXX-XXXX-8224</t>
  </si>
  <si>
    <t>CIF100037</t>
  </si>
  <si>
    <t>Imna Jain</t>
  </si>
  <si>
    <t>EDUPR5633S</t>
  </si>
  <si>
    <t>XXXX-XXXX-6214</t>
  </si>
  <si>
    <t>CIF100038</t>
  </si>
  <si>
    <t>Nilakshi Choudhury</t>
  </si>
  <si>
    <t>LOSPH8979I</t>
  </si>
  <si>
    <t>XXXX-XXXX-1963</t>
  </si>
  <si>
    <t>CIF100039</t>
  </si>
  <si>
    <t>Sangeeta Paul</t>
  </si>
  <si>
    <t>IVFPN9204Y</t>
  </si>
  <si>
    <t>XXXX-XXXX-5771</t>
  </si>
  <si>
    <t>CIF100040</t>
  </si>
  <si>
    <t>Manash Talukdar</t>
  </si>
  <si>
    <t>ULAPQ4154R</t>
  </si>
  <si>
    <t>XXXX-XXXX-1634</t>
  </si>
  <si>
    <t>CIF100041</t>
  </si>
  <si>
    <t>Rashmi Jain</t>
  </si>
  <si>
    <t>APXPW7224S</t>
  </si>
  <si>
    <t>XXXX-XXXX-4560</t>
  </si>
  <si>
    <t>CIF100042</t>
  </si>
  <si>
    <t>Gautam Bora</t>
  </si>
  <si>
    <t>XDUPF8681R</t>
  </si>
  <si>
    <t>XXXX-XXXX-3287</t>
  </si>
  <si>
    <t>CIF100043</t>
  </si>
  <si>
    <t>CJTPS2166G</t>
  </si>
  <si>
    <t>XXXX-XXXX-9734</t>
  </si>
  <si>
    <t>CIF100044</t>
  </si>
  <si>
    <t>Dipali Ao</t>
  </si>
  <si>
    <t>IJAPJ6153N</t>
  </si>
  <si>
    <t>XXXX-XXXX-5508</t>
  </si>
  <si>
    <t>CIF100045</t>
  </si>
  <si>
    <t>Khriezo Sharma</t>
  </si>
  <si>
    <t>XKXPF5668N</t>
  </si>
  <si>
    <t>XXXX-XXXX-5615</t>
  </si>
  <si>
    <t>CIF100046</t>
  </si>
  <si>
    <t>Amit Bhuyan</t>
  </si>
  <si>
    <t>IRCPT4788L</t>
  </si>
  <si>
    <t>XXXX-XXXX-1187</t>
  </si>
  <si>
    <t>CIF100047</t>
  </si>
  <si>
    <t>Priya Bora</t>
  </si>
  <si>
    <t>RGEPJ1390L</t>
  </si>
  <si>
    <t>XXXX-XXXX-3822</t>
  </si>
  <si>
    <t>CIF100048</t>
  </si>
  <si>
    <t>Anjali Ao</t>
  </si>
  <si>
    <t>MLQPA3033P</t>
  </si>
  <si>
    <t>XXXX-XXXX-4569</t>
  </si>
  <si>
    <t>CIF100049</t>
  </si>
  <si>
    <t>Manash Nath</t>
  </si>
  <si>
    <t>SIBPG8752J</t>
  </si>
  <si>
    <t>XXXX-XXXX-6500</t>
  </si>
  <si>
    <t>CIF100050</t>
  </si>
  <si>
    <t>Bikash Paul</t>
  </si>
  <si>
    <t>VTDPN4305G</t>
  </si>
  <si>
    <t>XXXX-XXXX-3585</t>
  </si>
  <si>
    <t>CIF100051</t>
  </si>
  <si>
    <t>Rohit Sharma</t>
  </si>
  <si>
    <t>WWIPC2224V</t>
  </si>
  <si>
    <t>XXXX-XXXX-1626</t>
  </si>
  <si>
    <t>CIF100052</t>
  </si>
  <si>
    <t>Vikash Baruah</t>
  </si>
  <si>
    <t>LCTPX5773E</t>
  </si>
  <si>
    <t>XXXX-XXXX-8754</t>
  </si>
  <si>
    <t>CIF100053</t>
  </si>
  <si>
    <t>Pooja Choudhury</t>
  </si>
  <si>
    <t>YWSPN9076J</t>
  </si>
  <si>
    <t>XXXX-XXXX-1678</t>
  </si>
  <si>
    <t>CIF100054</t>
  </si>
  <si>
    <t>Bornali Singh</t>
  </si>
  <si>
    <t>MGMPK3061H</t>
  </si>
  <si>
    <t>XXXX-XXXX-6636</t>
  </si>
  <si>
    <t>CIF100055</t>
  </si>
  <si>
    <t>Bikash Agarwal</t>
  </si>
  <si>
    <t>PAWPX8390Y</t>
  </si>
  <si>
    <t>XXXX-XXXX-9260</t>
  </si>
  <si>
    <t>CIF100056</t>
  </si>
  <si>
    <t>Trishna Sarma</t>
  </si>
  <si>
    <t>CSMPF3296A</t>
  </si>
  <si>
    <t>XXXX-XXXX-1865</t>
  </si>
  <si>
    <t>CIF100057</t>
  </si>
  <si>
    <t>Dipali Sangma</t>
  </si>
  <si>
    <t>MSSPX6272S</t>
  </si>
  <si>
    <t>XXXX-XXXX-3877</t>
  </si>
  <si>
    <t>CIF100058</t>
  </si>
  <si>
    <t>Dipankar Kalita</t>
  </si>
  <si>
    <t>WCQPA3880G</t>
  </si>
  <si>
    <t>XXXX-XXXX-1353</t>
  </si>
  <si>
    <t>CIF100059</t>
  </si>
  <si>
    <t>Chandan Bhuyan</t>
  </si>
  <si>
    <t>UUUPW1094F</t>
  </si>
  <si>
    <t>XXXX-XXXX-2756</t>
  </si>
  <si>
    <t>CIF100060</t>
  </si>
  <si>
    <t>Bhaskar Bora</t>
  </si>
  <si>
    <t>NNGPN9820K</t>
  </si>
  <si>
    <t>XXXX-XXXX-1065</t>
  </si>
  <si>
    <t>CIF100061</t>
  </si>
  <si>
    <t>Lalrin Sangma</t>
  </si>
  <si>
    <t>DLJPT9372G</t>
  </si>
  <si>
    <t>XXXX-XXXX-9583</t>
  </si>
  <si>
    <t>CIF100062</t>
  </si>
  <si>
    <t>Bornali Das</t>
  </si>
  <si>
    <t>KOLPR4610W</t>
  </si>
  <si>
    <t>XXXX-XXXX-6095</t>
  </si>
  <si>
    <t>CIF100063</t>
  </si>
  <si>
    <t>Jonali Sharma</t>
  </si>
  <si>
    <t>XXXX-XXXX-7708</t>
  </si>
  <si>
    <t>CIF100064</t>
  </si>
  <si>
    <t>Bornali Phukan</t>
  </si>
  <si>
    <t>QZWPW5118K</t>
  </si>
  <si>
    <t>XXXX-XXXX-1537</t>
  </si>
  <si>
    <t>CIF100065</t>
  </si>
  <si>
    <t>Kaushik Das</t>
  </si>
  <si>
    <t>VSIPD4073L</t>
  </si>
  <si>
    <t>XXXX-XXXX-5958</t>
  </si>
  <si>
    <t>CIF100066</t>
  </si>
  <si>
    <t>Manash Sarma</t>
  </si>
  <si>
    <t>XXXX-XXXX-6021</t>
  </si>
  <si>
    <t>CIF100067</t>
  </si>
  <si>
    <t>Sangeeta Choudhury</t>
  </si>
  <si>
    <t>KGAPQ1503Q</t>
  </si>
  <si>
    <t>XXXX-XXXX-6912</t>
  </si>
  <si>
    <t>CIF100068</t>
  </si>
  <si>
    <t>Dipali Dutta</t>
  </si>
  <si>
    <t>CTZPH3369V</t>
  </si>
  <si>
    <t>XXXX-XXXX-9704</t>
  </si>
  <si>
    <t>CIF100069</t>
  </si>
  <si>
    <t>Gitanjali Sharma</t>
  </si>
  <si>
    <t>XXGPF8033F</t>
  </si>
  <si>
    <t>XXXX-XXXX-5493</t>
  </si>
  <si>
    <t>CIF100070</t>
  </si>
  <si>
    <t>Lalrin Gogoi</t>
  </si>
  <si>
    <t>JNBPL4293A</t>
  </si>
  <si>
    <t>XXXX-XXXX-3438</t>
  </si>
  <si>
    <t>CIF100071</t>
  </si>
  <si>
    <t>Imna Ao</t>
  </si>
  <si>
    <t>RVTPE7985H</t>
  </si>
  <si>
    <t>XXXX-XXXX-8340</t>
  </si>
  <si>
    <t>CIF100072</t>
  </si>
  <si>
    <t>Jonali Baruah</t>
  </si>
  <si>
    <t>XIOPI4233P</t>
  </si>
  <si>
    <t>XXXX-XXXX-9872</t>
  </si>
  <si>
    <t>CIF100073</t>
  </si>
  <si>
    <t>Dipali Agarwal</t>
  </si>
  <si>
    <t>UMIPJ6473W</t>
  </si>
  <si>
    <t>XXXX-XXXX-6808</t>
  </si>
  <si>
    <t>CIF100074</t>
  </si>
  <si>
    <t>Hiranya Sangma</t>
  </si>
  <si>
    <t>ZLEPQ9684T</t>
  </si>
  <si>
    <t>XXXX-XXXX-1030</t>
  </si>
  <si>
    <t>CIF100075</t>
  </si>
  <si>
    <t>Priya Das</t>
  </si>
  <si>
    <t>FFSPB8297O</t>
  </si>
  <si>
    <t>XXXX-XXXX-6843</t>
  </si>
  <si>
    <t>CIF100076</t>
  </si>
  <si>
    <t>Hiranya Talukdar</t>
  </si>
  <si>
    <t>PNMPU5910L</t>
  </si>
  <si>
    <t>XXXX-XXXX-8138</t>
  </si>
  <si>
    <t>CIF100077</t>
  </si>
  <si>
    <t>Nayan Bhuyan</t>
  </si>
  <si>
    <t>KPHPI1897M</t>
  </si>
  <si>
    <t>XXXX-XXXX-4284</t>
  </si>
  <si>
    <t>CIF100078</t>
  </si>
  <si>
    <t>Pallavi Talukdar</t>
  </si>
  <si>
    <t>VNVPA7403A</t>
  </si>
  <si>
    <t>XXXX-XXXX-2183</t>
  </si>
  <si>
    <t>CIF100079</t>
  </si>
  <si>
    <t>Sanjay Dutta</t>
  </si>
  <si>
    <t>VVFPW7699C</t>
  </si>
  <si>
    <t>XXXX-XXXX-2015</t>
  </si>
  <si>
    <t>CIF100080</t>
  </si>
  <si>
    <t>Pallavi Agarwal</t>
  </si>
  <si>
    <t>ILEPK2914U</t>
  </si>
  <si>
    <t>XXXX-XXXX-8430</t>
  </si>
  <si>
    <t>CIF100081</t>
  </si>
  <si>
    <t>Bornali Bhuyan</t>
  </si>
  <si>
    <t>QKKPV1980B</t>
  </si>
  <si>
    <t>XXXX-XXXX-1138</t>
  </si>
  <si>
    <t>CIF100082</t>
  </si>
  <si>
    <t>Nayan Dutta</t>
  </si>
  <si>
    <t>DHCPD3440V</t>
  </si>
  <si>
    <t>XXXX-XXXX-8544</t>
  </si>
  <si>
    <t>CIF100083</t>
  </si>
  <si>
    <t>Mousumi Hazarika</t>
  </si>
  <si>
    <t>BYNPN3971N</t>
  </si>
  <si>
    <t>XXXX-XXXX-7994</t>
  </si>
  <si>
    <t>CIF100084</t>
  </si>
  <si>
    <t>Neha Hazarika</t>
  </si>
  <si>
    <t>KFAPA9899I</t>
  </si>
  <si>
    <t>XXXX-XXXX-6664</t>
  </si>
  <si>
    <t>CIF100085</t>
  </si>
  <si>
    <t>DOWPW2144F</t>
  </si>
  <si>
    <t>XXXX-XXXX-6103</t>
  </si>
  <si>
    <t>CIF100086</t>
  </si>
  <si>
    <t>Anjali Medhi</t>
  </si>
  <si>
    <t>TRIPW6949B</t>
  </si>
  <si>
    <t>XXXX-XXXX-4405</t>
  </si>
  <si>
    <t>CIF100087</t>
  </si>
  <si>
    <t>Dipankar Lyngdoh</t>
  </si>
  <si>
    <t>ZLYPM2031S</t>
  </si>
  <si>
    <t>XXXX-XXXX-6377</t>
  </si>
  <si>
    <t>CIF100088</t>
  </si>
  <si>
    <t>Bhaskar Dutta</t>
  </si>
  <si>
    <t>NPLPM2276G</t>
  </si>
  <si>
    <t>XXXX-XXXX-1011</t>
  </si>
  <si>
    <t>CIF100089</t>
  </si>
  <si>
    <t>Dipankar Das</t>
  </si>
  <si>
    <t>XXXX-XXXX-6347</t>
  </si>
  <si>
    <t>CIF100090</t>
  </si>
  <si>
    <t>Tapan Deka</t>
  </si>
  <si>
    <t>SJCPX1636Q</t>
  </si>
  <si>
    <t>XXXX-XXXX-4541</t>
  </si>
  <si>
    <t>CIF100091</t>
  </si>
  <si>
    <t>Hiranya Baruah</t>
  </si>
  <si>
    <t>WKWPU3057T</t>
  </si>
  <si>
    <t>XXXX-XXXX-6414</t>
  </si>
  <si>
    <t>CIF100092</t>
  </si>
  <si>
    <t>Dipali Kalita</t>
  </si>
  <si>
    <t>GXRPB3222Q</t>
  </si>
  <si>
    <t>XXXX-XXXX-9996</t>
  </si>
  <si>
    <t>CIF100093</t>
  </si>
  <si>
    <t>Manash Paul</t>
  </si>
  <si>
    <t>AHLPW1530Z</t>
  </si>
  <si>
    <t>XXXX-XXXX-5537</t>
  </si>
  <si>
    <t>CIF100094</t>
  </si>
  <si>
    <t>Lalrin Kalita</t>
  </si>
  <si>
    <t>BNKPG4913S</t>
  </si>
  <si>
    <t>XXXX-XXXX-2530</t>
  </si>
  <si>
    <t>CIF100095</t>
  </si>
  <si>
    <t>Rohit Sarma</t>
  </si>
  <si>
    <t>DAYPK7069Q</t>
  </si>
  <si>
    <t>XXXX-XXXX-5082</t>
  </si>
  <si>
    <t>CIF100096</t>
  </si>
  <si>
    <t>Priya Agarwal</t>
  </si>
  <si>
    <t>IFXPD5394K</t>
  </si>
  <si>
    <t>XXXX-XXXX-8309</t>
  </si>
  <si>
    <t>CIF100097</t>
  </si>
  <si>
    <t>Utpal Rajkhowa</t>
  </si>
  <si>
    <t>YTJPF1103U</t>
  </si>
  <si>
    <t>XXXX-XXXX-7930</t>
  </si>
  <si>
    <t>CIF100098</t>
  </si>
  <si>
    <t>Pranjal Sharma</t>
  </si>
  <si>
    <t>UUGPW7981M</t>
  </si>
  <si>
    <t>XXXX-XXXX-3092</t>
  </si>
  <si>
    <t>CIF100099</t>
  </si>
  <si>
    <t>Mousumi Rajkhowa</t>
  </si>
  <si>
    <t>JWKPN2195O</t>
  </si>
  <si>
    <t>XXXX-XXXX-1194</t>
  </si>
  <si>
    <t>CIF100100</t>
  </si>
  <si>
    <t>Sangeeta Singh</t>
  </si>
  <si>
    <t>ENYPC2455M</t>
  </si>
  <si>
    <t>XXXX-XXXX-9571</t>
  </si>
  <si>
    <t>CIF100101</t>
  </si>
  <si>
    <t>Gautam Baruah</t>
  </si>
  <si>
    <t>GXTPG9719C</t>
  </si>
  <si>
    <t>XXXX-XXXX-6410</t>
  </si>
  <si>
    <t>CIF100102</t>
  </si>
  <si>
    <t>Nayan Das</t>
  </si>
  <si>
    <t>KBDPJ4456B</t>
  </si>
  <si>
    <t>XXXX-XXXX-7987</t>
  </si>
  <si>
    <t>CIF100103</t>
  </si>
  <si>
    <t>Tenzing Deka</t>
  </si>
  <si>
    <t>PBCPX7404U</t>
  </si>
  <si>
    <t>XXXX-XXXX-4876</t>
  </si>
  <si>
    <t>CIF100104</t>
  </si>
  <si>
    <t>Anup Singh</t>
  </si>
  <si>
    <t>MCMPA5808F</t>
  </si>
  <si>
    <t>XXXX-XXXX-4851</t>
  </si>
  <si>
    <t>CIF100105</t>
  </si>
  <si>
    <t>FIEPF5905W</t>
  </si>
  <si>
    <t>XXXX-XXXX-1282</t>
  </si>
  <si>
    <t>CIF100106</t>
  </si>
  <si>
    <t>GMBPM8483Z</t>
  </si>
  <si>
    <t>XXXX-XXXX-6971</t>
  </si>
  <si>
    <t>CIF100107</t>
  </si>
  <si>
    <t>Chandan Kalita</t>
  </si>
  <si>
    <t>CVSPZ2828S</t>
  </si>
  <si>
    <t>XXXX-XXXX-9050</t>
  </si>
  <si>
    <t>CIF100108</t>
  </si>
  <si>
    <t>Nayan Saikia</t>
  </si>
  <si>
    <t>MWGPU5318J</t>
  </si>
  <si>
    <t>XXXX-XXXX-8165</t>
  </si>
  <si>
    <t>CIF100109</t>
  </si>
  <si>
    <t>Mousumi Lyngdoh</t>
  </si>
  <si>
    <t>HSTPI5032P</t>
  </si>
  <si>
    <t>XXXX-XXXX-8287</t>
  </si>
  <si>
    <t>CIF100110</t>
  </si>
  <si>
    <t>Sangeeta Dutta</t>
  </si>
  <si>
    <t>PCJPU6244C</t>
  </si>
  <si>
    <t>XXXX-XXXX-3692</t>
  </si>
  <si>
    <t>CIF100111</t>
  </si>
  <si>
    <t>Khriezo Choudhury</t>
  </si>
  <si>
    <t>RPDPB2384E</t>
  </si>
  <si>
    <t>XXXX-XXXX-1090</t>
  </si>
  <si>
    <t>CIF100112</t>
  </si>
  <si>
    <t>Pallavi Saikia</t>
  </si>
  <si>
    <t>QNGPC2799O</t>
  </si>
  <si>
    <t>XXXX-XXXX-7912</t>
  </si>
  <si>
    <t>CIF100113</t>
  </si>
  <si>
    <t>Imna Phukan</t>
  </si>
  <si>
    <t>KBWPQ2035O</t>
  </si>
  <si>
    <t>XXXX-XXXX-7065</t>
  </si>
  <si>
    <t>CIF100114</t>
  </si>
  <si>
    <t>GOHPC2683T</t>
  </si>
  <si>
    <t>XXXX-XXXX-9939</t>
  </si>
  <si>
    <t>CIF100115</t>
  </si>
  <si>
    <t>Utpal Paul</t>
  </si>
  <si>
    <t>BXCPH2064L</t>
  </si>
  <si>
    <t>XXXX-XXXX-7935</t>
  </si>
  <si>
    <t>CIF100116</t>
  </si>
  <si>
    <t>Sangeeta Baruah</t>
  </si>
  <si>
    <t>DFSPA8310R</t>
  </si>
  <si>
    <t>XXXX-XXXX-6880</t>
  </si>
  <si>
    <t>CIF100117</t>
  </si>
  <si>
    <t>Pallavi Ao</t>
  </si>
  <si>
    <t>OPOPY4501W</t>
  </si>
  <si>
    <t>XXXX-XXXX-6297</t>
  </si>
  <si>
    <t>CIF100118</t>
  </si>
  <si>
    <t>Mousumi Sarma</t>
  </si>
  <si>
    <t>SEHPF6563F</t>
  </si>
  <si>
    <t>XXXX-XXXX-3111</t>
  </si>
  <si>
    <t>CIF100119</t>
  </si>
  <si>
    <t>Pallavi Baruah</t>
  </si>
  <si>
    <t>GBOPD5749X</t>
  </si>
  <si>
    <t>XXXX-XXXX-1253</t>
  </si>
  <si>
    <t>CIF100120</t>
  </si>
  <si>
    <t>Utpal Bora</t>
  </si>
  <si>
    <t>PTFPP9117H</t>
  </si>
  <si>
    <t>XXXX-XXXX-1417</t>
  </si>
  <si>
    <t>CIF100121</t>
  </si>
  <si>
    <t>Neha Kalita</t>
  </si>
  <si>
    <t>FSQPV3695V</t>
  </si>
  <si>
    <t>XXXX-XXXX-5613</t>
  </si>
  <si>
    <t>CIF100122</t>
  </si>
  <si>
    <t>Khriezo Ao</t>
  </si>
  <si>
    <t>OTYPC3325H</t>
  </si>
  <si>
    <t>XXXX-XXXX-3867</t>
  </si>
  <si>
    <t>CIF100123</t>
  </si>
  <si>
    <t>Chandan Choudhury</t>
  </si>
  <si>
    <t>XDPPM8031A</t>
  </si>
  <si>
    <t>XXXX-XXXX-1001</t>
  </si>
  <si>
    <t>CIF100124</t>
  </si>
  <si>
    <t>Mousumi Sangma</t>
  </si>
  <si>
    <t>CDIPJ2005Z</t>
  </si>
  <si>
    <t>XXXX-XXXX-2658</t>
  </si>
  <si>
    <t>CIF100125</t>
  </si>
  <si>
    <t>Pooja Saikia</t>
  </si>
  <si>
    <t>QBTPK2380H</t>
  </si>
  <si>
    <t>XXXX-XXXX-8098</t>
  </si>
  <si>
    <t>CIF100126</t>
  </si>
  <si>
    <t>Lalrin Agarwal</t>
  </si>
  <si>
    <t>DGVPM6634S</t>
  </si>
  <si>
    <t>XXXX-XXXX-9099</t>
  </si>
  <si>
    <t>CIF100127</t>
  </si>
  <si>
    <t>Bhaskar Sarma</t>
  </si>
  <si>
    <t>PWYPY4545B</t>
  </si>
  <si>
    <t>XXXX-XXXX-7767</t>
  </si>
  <si>
    <t>CIF100128</t>
  </si>
  <si>
    <t>Bornali Dutta</t>
  </si>
  <si>
    <t>ZZPPJ8294V</t>
  </si>
  <si>
    <t>XXXX-XXXX-9913</t>
  </si>
  <si>
    <t>CIF100129</t>
  </si>
  <si>
    <t>Nilakshi Rajkhowa</t>
  </si>
  <si>
    <t>EGQPP2689R</t>
  </si>
  <si>
    <t>XXXX-XXXX-5662</t>
  </si>
  <si>
    <t>CIF100130</t>
  </si>
  <si>
    <t>IKHPL6806M</t>
  </si>
  <si>
    <t>XXXX-XXXX-1998</t>
  </si>
  <si>
    <t>CIF100131</t>
  </si>
  <si>
    <t>YBDPF1459L</t>
  </si>
  <si>
    <t>XXXX-XXXX-8822</t>
  </si>
  <si>
    <t>CIF100132</t>
  </si>
  <si>
    <t>Anup Lyngdoh</t>
  </si>
  <si>
    <t>QIVPS6173R</t>
  </si>
  <si>
    <t>XXXX-XXXX-7770</t>
  </si>
  <si>
    <t>CIF100133</t>
  </si>
  <si>
    <t>QFDPR8748G</t>
  </si>
  <si>
    <t>XXXX-XXXX-7857</t>
  </si>
  <si>
    <t>CIF100134</t>
  </si>
  <si>
    <t>Bhaskar Das</t>
  </si>
  <si>
    <t>IFHPH2948K</t>
  </si>
  <si>
    <t>XXXX-XXXX-2722</t>
  </si>
  <si>
    <t>CIF100135</t>
  </si>
  <si>
    <t>Sanjay Nath</t>
  </si>
  <si>
    <t>AYVPZ1537Q</t>
  </si>
  <si>
    <t>XXXX-XXXX-3035</t>
  </si>
  <si>
    <t>CIF100136</t>
  </si>
  <si>
    <t>IKKPR2864B</t>
  </si>
  <si>
    <t>XXXX-XXXX-1108</t>
  </si>
  <si>
    <t>CIF100137</t>
  </si>
  <si>
    <t>Jayanta Rajkhowa</t>
  </si>
  <si>
    <t>UZWPS1000X</t>
  </si>
  <si>
    <t>XXXX-XXXX-4110</t>
  </si>
  <si>
    <t>CIF100138</t>
  </si>
  <si>
    <t>Manash Agarwal</t>
  </si>
  <si>
    <t>HQAPN3443B</t>
  </si>
  <si>
    <t>XXXX-XXXX-9087</t>
  </si>
  <si>
    <t>CIF100139</t>
  </si>
  <si>
    <t>Rituraj Nath</t>
  </si>
  <si>
    <t>ZZCPJ3341T</t>
  </si>
  <si>
    <t>XXXX-XXXX-3524</t>
  </si>
  <si>
    <t>CIF100140</t>
  </si>
  <si>
    <t>Pooja Phukan</t>
  </si>
  <si>
    <t>LYNPS1237Q</t>
  </si>
  <si>
    <t>XXXX-XXXX-9206</t>
  </si>
  <si>
    <t>CIF100141</t>
  </si>
  <si>
    <t>Rahul Baruah</t>
  </si>
  <si>
    <t>QMKPF2294J</t>
  </si>
  <si>
    <t>XXXX-XXXX-9463</t>
  </si>
  <si>
    <t>CIF100142</t>
  </si>
  <si>
    <t>Sangeeta Kalita</t>
  </si>
  <si>
    <t>GTZPF6737P</t>
  </si>
  <si>
    <t>XXXX-XXXX-4422</t>
  </si>
  <si>
    <t>CIF100143</t>
  </si>
  <si>
    <t>Gautam Hazarika</t>
  </si>
  <si>
    <t>CPUPC5111O</t>
  </si>
  <si>
    <t>XXXX-XXXX-4775</t>
  </si>
  <si>
    <t>CIF100144</t>
  </si>
  <si>
    <t>Pallavi Dutta</t>
  </si>
  <si>
    <t>QVZPW7457S</t>
  </si>
  <si>
    <t>XXXX-XXXX-1038</t>
  </si>
  <si>
    <t>CIF100145</t>
  </si>
  <si>
    <t>Pranjal Rajkhowa</t>
  </si>
  <si>
    <t>QTAPV6969Q</t>
  </si>
  <si>
    <t>XXXX-XXXX-4661</t>
  </si>
  <si>
    <t>CIF100146</t>
  </si>
  <si>
    <t>Gautam Phukan</t>
  </si>
  <si>
    <t>BWNPN6960V</t>
  </si>
  <si>
    <t>XXXX-XXXX-9847</t>
  </si>
  <si>
    <t>CIF100147</t>
  </si>
  <si>
    <t>Khriezo Jain</t>
  </si>
  <si>
    <t>JSLPT3371S</t>
  </si>
  <si>
    <t>XXXX-XXXX-3024</t>
  </si>
  <si>
    <t>CIF100148</t>
  </si>
  <si>
    <t>Khriezo Hazarika</t>
  </si>
  <si>
    <t>CHWPJ6524A</t>
  </si>
  <si>
    <t>XXXX-XXXX-8073</t>
  </si>
  <si>
    <t>CIF100149</t>
  </si>
  <si>
    <t>Pooja Deka</t>
  </si>
  <si>
    <t>SYHPP6258P</t>
  </si>
  <si>
    <t>XXXX-XXXX-1265</t>
  </si>
  <si>
    <t>CIF100150</t>
  </si>
  <si>
    <t>Rituraj Singh</t>
  </si>
  <si>
    <t>XKBPV7026O</t>
  </si>
  <si>
    <t>XXXX-XXXX-3786</t>
  </si>
  <si>
    <t>CIF100151</t>
  </si>
  <si>
    <t>Sanjay Gogoi</t>
  </si>
  <si>
    <t>PNIPP3004J</t>
  </si>
  <si>
    <t>XXXX-XXXX-5125</t>
  </si>
  <si>
    <t>CIF100152</t>
  </si>
  <si>
    <t>RDXPG8143A</t>
  </si>
  <si>
    <t>XXXX-XXXX-9348</t>
  </si>
  <si>
    <t>CIF100153</t>
  </si>
  <si>
    <t>Pranjal Talukdar</t>
  </si>
  <si>
    <t>XXXX-XXXX-4809</t>
  </si>
  <si>
    <t>CIF100154</t>
  </si>
  <si>
    <t>Bornali Saikia</t>
  </si>
  <si>
    <t>HECPM2752T</t>
  </si>
  <si>
    <t>XXXX-XXXX-6474</t>
  </si>
  <si>
    <t>CIF100155</t>
  </si>
  <si>
    <t>Utpal Dutta</t>
  </si>
  <si>
    <t>WUDPZ1785O</t>
  </si>
  <si>
    <t>XXXX-XXXX-1368</t>
  </si>
  <si>
    <t>CIF100156</t>
  </si>
  <si>
    <t>Manash Sangma</t>
  </si>
  <si>
    <t>HZHPG6109Y</t>
  </si>
  <si>
    <t>XXXX-XXXX-2544</t>
  </si>
  <si>
    <t>CIF100157</t>
  </si>
  <si>
    <t>Bornali Sangma</t>
  </si>
  <si>
    <t>YMCPB8043B</t>
  </si>
  <si>
    <t>XXXX-XXXX-7866</t>
  </si>
  <si>
    <t>CIF100158</t>
  </si>
  <si>
    <t>Manash Phukan</t>
  </si>
  <si>
    <t>RIUPH3554S</t>
  </si>
  <si>
    <t>XXXX-XXXX-9997</t>
  </si>
  <si>
    <t>CIF100159</t>
  </si>
  <si>
    <t>Manash Rajkhowa</t>
  </si>
  <si>
    <t>GPLPQ3517X</t>
  </si>
  <si>
    <t>XXXX-XXXX-9808</t>
  </si>
  <si>
    <t>CIF100160</t>
  </si>
  <si>
    <t>Neha Singh</t>
  </si>
  <si>
    <t>CHXPO6527F</t>
  </si>
  <si>
    <t>XXXX-XXXX-2927</t>
  </si>
  <si>
    <t>CIF100161</t>
  </si>
  <si>
    <t>Bikash Dutta</t>
  </si>
  <si>
    <t>MCNPP1214I</t>
  </si>
  <si>
    <t>XXXX-XXXX-8630</t>
  </si>
  <si>
    <t>CIF100162</t>
  </si>
  <si>
    <t>Sanjay Jain</t>
  </si>
  <si>
    <t>VZGPT5163Q</t>
  </si>
  <si>
    <t>XXXX-XXXX-5457</t>
  </si>
  <si>
    <t>CIF100163</t>
  </si>
  <si>
    <t>Gitanjali Agarwal</t>
  </si>
  <si>
    <t>OEEPM9550B</t>
  </si>
  <si>
    <t>XXXX-XXXX-4581</t>
  </si>
  <si>
    <t>CIF100164</t>
  </si>
  <si>
    <t>Tenzing Choudhury</t>
  </si>
  <si>
    <t>OMVPW7440X</t>
  </si>
  <si>
    <t>XXXX-XXXX-8457</t>
  </si>
  <si>
    <t>CIF100165</t>
  </si>
  <si>
    <t>Nayan Singh</t>
  </si>
  <si>
    <t>QNJPL9897O</t>
  </si>
  <si>
    <t>XXXX-XXXX-9431</t>
  </si>
  <si>
    <t>CIF100166</t>
  </si>
  <si>
    <t>Mousumi Bhuyan</t>
  </si>
  <si>
    <t>TZYPY1776P</t>
  </si>
  <si>
    <t>XXXX-XXXX-4940</t>
  </si>
  <si>
    <t>CIF100167</t>
  </si>
  <si>
    <t>HYGPD2747H</t>
  </si>
  <si>
    <t>XXXX-XXXX-9695</t>
  </si>
  <si>
    <t>CIF100168</t>
  </si>
  <si>
    <t>Imna Gogoi</t>
  </si>
  <si>
    <t>BIIPC2054S</t>
  </si>
  <si>
    <t>XXXX-XXXX-8613</t>
  </si>
  <si>
    <t>CIF100169</t>
  </si>
  <si>
    <t>Kaushik Phukan</t>
  </si>
  <si>
    <t>SDKPP3609F</t>
  </si>
  <si>
    <t>XXXX-XXXX-3154</t>
  </si>
  <si>
    <t>CIF100170</t>
  </si>
  <si>
    <t>Anup Sangma</t>
  </si>
  <si>
    <t>DBFPU7079M</t>
  </si>
  <si>
    <t>XXXX-XXXX-5089</t>
  </si>
  <si>
    <t>CIF100171</t>
  </si>
  <si>
    <t>CWYPH3789V</t>
  </si>
  <si>
    <t>XXXX-XXXX-1877</t>
  </si>
  <si>
    <t>CIF100172</t>
  </si>
  <si>
    <t>Bhaskar Saikia</t>
  </si>
  <si>
    <t>YBFPB1196G</t>
  </si>
  <si>
    <t>XXXX-XXXX-3953</t>
  </si>
  <si>
    <t>CIF100173</t>
  </si>
  <si>
    <t>Bikash Nath</t>
  </si>
  <si>
    <t>ZXTPL8735Z</t>
  </si>
  <si>
    <t>XXXX-XXXX-8958</t>
  </si>
  <si>
    <t>CIF100174</t>
  </si>
  <si>
    <t>UTXPF6587O</t>
  </si>
  <si>
    <t>XXXX-XXXX-6209</t>
  </si>
  <si>
    <t>CIF100175</t>
  </si>
  <si>
    <t>Pallavi Nath</t>
  </si>
  <si>
    <t>HGSPG7445V</t>
  </si>
  <si>
    <t>XXXX-XXXX-2024</t>
  </si>
  <si>
    <t>CIF100176</t>
  </si>
  <si>
    <t>Khriezo Nath</t>
  </si>
  <si>
    <t>SYPPV9909S</t>
  </si>
  <si>
    <t>XXXX-XXXX-5484</t>
  </si>
  <si>
    <t>CIF100177</t>
  </si>
  <si>
    <t>Sangeeta Phukan</t>
  </si>
  <si>
    <t>AQHPH4383X</t>
  </si>
  <si>
    <t>XXXX-XXXX-2212</t>
  </si>
  <si>
    <t>CIF100178</t>
  </si>
  <si>
    <t>Gautam Lyngdoh</t>
  </si>
  <si>
    <t>KBFPT5337C</t>
  </si>
  <si>
    <t>XXXX-XXXX-2429</t>
  </si>
  <si>
    <t>CIF100179</t>
  </si>
  <si>
    <t>Subhash Baruah</t>
  </si>
  <si>
    <t>MUNPH6375J</t>
  </si>
  <si>
    <t>XXXX-XXXX-6372</t>
  </si>
  <si>
    <t>CIF100180</t>
  </si>
  <si>
    <t>Khriezo Singh</t>
  </si>
  <si>
    <t>HWWPY3517R</t>
  </si>
  <si>
    <t>XXXX-XXXX-2490</t>
  </si>
  <si>
    <t>CIF100181</t>
  </si>
  <si>
    <t>Trishna Choudhury</t>
  </si>
  <si>
    <t>SUSPY6804J</t>
  </si>
  <si>
    <t>XXXX-XXXX-7496</t>
  </si>
  <si>
    <t>CIF100182</t>
  </si>
  <si>
    <t>Bhaskar Sharma</t>
  </si>
  <si>
    <t>VVYPN4991K</t>
  </si>
  <si>
    <t>XXXX-XXXX-4812</t>
  </si>
  <si>
    <t>CIF100183</t>
  </si>
  <si>
    <t>Pranjal Medhi</t>
  </si>
  <si>
    <t>PSNPB9341N</t>
  </si>
  <si>
    <t>XXXX-XXXX-5900</t>
  </si>
  <si>
    <t>CIF100184</t>
  </si>
  <si>
    <t>TBFPE4324M</t>
  </si>
  <si>
    <t>XXXX-XXXX-9494</t>
  </si>
  <si>
    <t>CIF100185</t>
  </si>
  <si>
    <t>Jayanta Bhuyan</t>
  </si>
  <si>
    <t>MBUPD2607P</t>
  </si>
  <si>
    <t>XXXX-XXXX-2349</t>
  </si>
  <si>
    <t>CIF100186</t>
  </si>
  <si>
    <t>Pallavi Choudhury</t>
  </si>
  <si>
    <t>SJWPQ8564Q</t>
  </si>
  <si>
    <t>XXXX-XXXX-1419</t>
  </si>
  <si>
    <t>CIF100187</t>
  </si>
  <si>
    <t>Pallavi Jain</t>
  </si>
  <si>
    <t>TLKPJ5710Y</t>
  </si>
  <si>
    <t>XXXX-XXXX-8858</t>
  </si>
  <si>
    <t>CIF100188</t>
  </si>
  <si>
    <t>Pranjal Deka</t>
  </si>
  <si>
    <t>SCAPH6082Y</t>
  </si>
  <si>
    <t>CIF100189</t>
  </si>
  <si>
    <t>Dipali Singh</t>
  </si>
  <si>
    <t>VNSPX5597L</t>
  </si>
  <si>
    <t>XXXX-XXXX-1405</t>
  </si>
  <si>
    <t>CIF100190</t>
  </si>
  <si>
    <t>Dipankar Singh</t>
  </si>
  <si>
    <t>VAHPG2930M</t>
  </si>
  <si>
    <t>XXXX-XXXX-7677</t>
  </si>
  <si>
    <t>CIF100191</t>
  </si>
  <si>
    <t>Nayan Rajkhowa</t>
  </si>
  <si>
    <t>FURPQ1078D</t>
  </si>
  <si>
    <t>XXXX-XXXX-2148</t>
  </si>
  <si>
    <t>CIF100192</t>
  </si>
  <si>
    <t>Tenzing Talukdar</t>
  </si>
  <si>
    <t>VXNPY5868S</t>
  </si>
  <si>
    <t>XXXX-XXXX-2513</t>
  </si>
  <si>
    <t>CIF100193</t>
  </si>
  <si>
    <t>Priya Hazarika</t>
  </si>
  <si>
    <t>NTJPS5368Q</t>
  </si>
  <si>
    <t>XXXX-XXXX-1144</t>
  </si>
  <si>
    <t>CIF100194</t>
  </si>
  <si>
    <t>Vikash Bhuyan</t>
  </si>
  <si>
    <t>LRCPP6205B</t>
  </si>
  <si>
    <t>XXXX-XXXX-5761</t>
  </si>
  <si>
    <t>CIF100195</t>
  </si>
  <si>
    <t>Dipali Nath</t>
  </si>
  <si>
    <t>NHDPB1431C</t>
  </si>
  <si>
    <t>XXXX-XXXX-3976</t>
  </si>
  <si>
    <t>CIF100196</t>
  </si>
  <si>
    <t>Nilakshi Sharma</t>
  </si>
  <si>
    <t>SSTPP7596B</t>
  </si>
  <si>
    <t>XXXX-XXXX-5426</t>
  </si>
  <si>
    <t>CIF100197</t>
  </si>
  <si>
    <t>Gitanjali Das</t>
  </si>
  <si>
    <t>XLDPQ3956V</t>
  </si>
  <si>
    <t>XXXX-XXXX-8705</t>
  </si>
  <si>
    <t>CIF100198</t>
  </si>
  <si>
    <t>Kalpana Gogoi</t>
  </si>
  <si>
    <t>KZWPF6357W</t>
  </si>
  <si>
    <t>XXXX-XXXX-7673</t>
  </si>
  <si>
    <t>CIF100199</t>
  </si>
  <si>
    <t>Sangeeta Sharma</t>
  </si>
  <si>
    <t>CFIPD4842O</t>
  </si>
  <si>
    <t>XXXX-XXXX-4247</t>
  </si>
  <si>
    <t>CIF100200</t>
  </si>
  <si>
    <t>Bhaskar Singh</t>
  </si>
  <si>
    <t>PMIPH9468B</t>
  </si>
  <si>
    <t>XXXX-XXXX-3341</t>
  </si>
  <si>
    <t>CIF100201</t>
  </si>
  <si>
    <t>Lalrin Baruah</t>
  </si>
  <si>
    <t>MMRPL3487F</t>
  </si>
  <si>
    <t>CIF100202</t>
  </si>
  <si>
    <t>Gitanjali Singh</t>
  </si>
  <si>
    <t>XZCPG5224N</t>
  </si>
  <si>
    <t>XXXX-XXXX-6249</t>
  </si>
  <si>
    <t>CIF100203</t>
  </si>
  <si>
    <t>Utpal Nath</t>
  </si>
  <si>
    <t>QNDPV5549H</t>
  </si>
  <si>
    <t>XXXX-XXXX-3725</t>
  </si>
  <si>
    <t>CIF100204</t>
  </si>
  <si>
    <t>Sanjay Paul</t>
  </si>
  <si>
    <t>DFBPG7190E</t>
  </si>
  <si>
    <t>XXXX-XXXX-5404</t>
  </si>
  <si>
    <t>CIF100205</t>
  </si>
  <si>
    <t>Priya Rajkhowa</t>
  </si>
  <si>
    <t>RPJPO2855U</t>
  </si>
  <si>
    <t>XXXX-XXXX-2823</t>
  </si>
  <si>
    <t>CIF100206</t>
  </si>
  <si>
    <t>Manash Baruah</t>
  </si>
  <si>
    <t>TJKPS3327P</t>
  </si>
  <si>
    <t>XXXX-XXXX-2327</t>
  </si>
  <si>
    <t>CIF100207</t>
  </si>
  <si>
    <t>Priya Deka</t>
  </si>
  <si>
    <t>QABPE4802Y</t>
  </si>
  <si>
    <t>XXXX-XXXX-5787</t>
  </si>
  <si>
    <t>CIF100208</t>
  </si>
  <si>
    <t>POMPE5856I</t>
  </si>
  <si>
    <t>XXXX-XXXX-4346</t>
  </si>
  <si>
    <t>CIF100209</t>
  </si>
  <si>
    <t>Mousumi Talukdar</t>
  </si>
  <si>
    <t>BVUPW1794G</t>
  </si>
  <si>
    <t>XXXX-XXXX-1742</t>
  </si>
  <si>
    <t>CIF100210</t>
  </si>
  <si>
    <t>Subhash Bora</t>
  </si>
  <si>
    <t>MVFPM8274V</t>
  </si>
  <si>
    <t>XXXX-XXXX-2830</t>
  </si>
  <si>
    <t>CIF100211</t>
  </si>
  <si>
    <t>FDTPT8951U</t>
  </si>
  <si>
    <t>XXXX-XXXX-4318</t>
  </si>
  <si>
    <t>CIF100212</t>
  </si>
  <si>
    <t>RZIPB8281I</t>
  </si>
  <si>
    <t>XXXX-XXXX-4472</t>
  </si>
  <si>
    <t>CIF100213</t>
  </si>
  <si>
    <t>Gautam Talukdar</t>
  </si>
  <si>
    <t>CLQPT6297L</t>
  </si>
  <si>
    <t>XXXX-XXXX-7056</t>
  </si>
  <si>
    <t>CIF100214</t>
  </si>
  <si>
    <t>Pallavi Sarma</t>
  </si>
  <si>
    <t>DNAPZ7541Q</t>
  </si>
  <si>
    <t>XXXX-XXXX-6810</t>
  </si>
  <si>
    <t>CIF100215</t>
  </si>
  <si>
    <t>Nayan Choudhury</t>
  </si>
  <si>
    <t>IBEPO3698N</t>
  </si>
  <si>
    <t>XXXX-XXXX-3593</t>
  </si>
  <si>
    <t>CIF100216</t>
  </si>
  <si>
    <t>Rohit Jain</t>
  </si>
  <si>
    <t>XXXX-XXXX-3619</t>
  </si>
  <si>
    <t>CIF100217</t>
  </si>
  <si>
    <t>Manash Singh</t>
  </si>
  <si>
    <t>ARIPM1219G</t>
  </si>
  <si>
    <t>XXXX-XXXX-7505</t>
  </si>
  <si>
    <t>CIF100218</t>
  </si>
  <si>
    <t>Rashmi Sarma</t>
  </si>
  <si>
    <t>NIAPT1832T</t>
  </si>
  <si>
    <t>XXXX-XXXX-4371</t>
  </si>
  <si>
    <t>CIF100219</t>
  </si>
  <si>
    <t>Kaushik Bora</t>
  </si>
  <si>
    <t>UALPZ2586A</t>
  </si>
  <si>
    <t>XXXX-XXXX-5930</t>
  </si>
  <si>
    <t>CIF100220</t>
  </si>
  <si>
    <t>PPBPV2546H</t>
  </si>
  <si>
    <t>XXXX-XXXX-6181</t>
  </si>
  <si>
    <t>CIF100221</t>
  </si>
  <si>
    <t>Rahul Talukdar</t>
  </si>
  <si>
    <t>RNVPN9957H</t>
  </si>
  <si>
    <t>CIF100222</t>
  </si>
  <si>
    <t>Tenzing Dutta</t>
  </si>
  <si>
    <t>FJEPU6064K</t>
  </si>
  <si>
    <t>XXXX-XXXX-9677</t>
  </si>
  <si>
    <t>CIF100223</t>
  </si>
  <si>
    <t>Sangeeta Nath</t>
  </si>
  <si>
    <t>EKKPS9412V</t>
  </si>
  <si>
    <t>CIF100224</t>
  </si>
  <si>
    <t>XXXX-XXXX-4163</t>
  </si>
  <si>
    <t>CIF100225</t>
  </si>
  <si>
    <t>Pallavi Sharma</t>
  </si>
  <si>
    <t>VDYPH5109D</t>
  </si>
  <si>
    <t>XXXX-XXXX-1373</t>
  </si>
  <si>
    <t>CIF100226</t>
  </si>
  <si>
    <t>BBXPC5431G</t>
  </si>
  <si>
    <t>XXXX-XXXX-6320</t>
  </si>
  <si>
    <t>CIF100227</t>
  </si>
  <si>
    <t>Bornali Sarma</t>
  </si>
  <si>
    <t>XXXX-XXXX-9162</t>
  </si>
  <si>
    <t>CIF100228</t>
  </si>
  <si>
    <t>Anjali Lyngdoh</t>
  </si>
  <si>
    <t>DSEPQ9601V</t>
  </si>
  <si>
    <t>XXXX-XXXX-1823</t>
  </si>
  <si>
    <t>CIF100229</t>
  </si>
  <si>
    <t>Jayanta Hazarika</t>
  </si>
  <si>
    <t>ZPLPJ1135G</t>
  </si>
  <si>
    <t>XXXX-XXXX-7834</t>
  </si>
  <si>
    <t>CIF100230</t>
  </si>
  <si>
    <t>Kaushik Singh</t>
  </si>
  <si>
    <t>XXXX-XXXX-4401</t>
  </si>
  <si>
    <t>CIF100231</t>
  </si>
  <si>
    <t>Subhash Agarwal</t>
  </si>
  <si>
    <t>KWOPS2676P</t>
  </si>
  <si>
    <t>XXXX-XXXX-8848</t>
  </si>
  <si>
    <t>CIF100232</t>
  </si>
  <si>
    <t>Jayanta Choudhury</t>
  </si>
  <si>
    <t>XXXX-XXXX-9249</t>
  </si>
  <si>
    <t>CIF100233</t>
  </si>
  <si>
    <t>Chandan Rajkhowa</t>
  </si>
  <si>
    <t>DQQPU1862P</t>
  </si>
  <si>
    <t>XXXX-XXXX-1767</t>
  </si>
  <si>
    <t>CIF100234</t>
  </si>
  <si>
    <t>Bikash Kalita</t>
  </si>
  <si>
    <t>COGPZ8924P</t>
  </si>
  <si>
    <t>XXXX-XXXX-6614</t>
  </si>
  <si>
    <t>CIF100235</t>
  </si>
  <si>
    <t>Pranjal Agarwal</t>
  </si>
  <si>
    <t>UTVPZ6249A</t>
  </si>
  <si>
    <t>XXXX-XXXX-7786</t>
  </si>
  <si>
    <t>CIF100236</t>
  </si>
  <si>
    <t>Lalrin Nath</t>
  </si>
  <si>
    <t>HRMPB9450T</t>
  </si>
  <si>
    <t>XXXX-XXXX-5309</t>
  </si>
  <si>
    <t>CIF100237</t>
  </si>
  <si>
    <t>Pallavi Deka</t>
  </si>
  <si>
    <t>YTOPB1722K</t>
  </si>
  <si>
    <t>XXXX-XXXX-5969</t>
  </si>
  <si>
    <t>CIF100238</t>
  </si>
  <si>
    <t>Gautam Saikia</t>
  </si>
  <si>
    <t>CHKPN7157P</t>
  </si>
  <si>
    <t>XXXX-XXXX-5432</t>
  </si>
  <si>
    <t>CIF100239</t>
  </si>
  <si>
    <t>Trishna Singh</t>
  </si>
  <si>
    <t>IZMPU8037K</t>
  </si>
  <si>
    <t>XXXX-XXXX-2150</t>
  </si>
  <si>
    <t>CIF100240</t>
  </si>
  <si>
    <t>Gitanjali Choudhury</t>
  </si>
  <si>
    <t>YACPL2578W</t>
  </si>
  <si>
    <t>XXXX-XXXX-9693</t>
  </si>
  <si>
    <t>CIF100241</t>
  </si>
  <si>
    <t>Rahul Nath</t>
  </si>
  <si>
    <t>NCFPH4571Q</t>
  </si>
  <si>
    <t>XXXX-XXXX-6123</t>
  </si>
  <si>
    <t>CIF100242</t>
  </si>
  <si>
    <t>Rituraj Talukdar</t>
  </si>
  <si>
    <t>XEMPZ3366W</t>
  </si>
  <si>
    <t>XXXX-XXXX-5356</t>
  </si>
  <si>
    <t>CIF100243</t>
  </si>
  <si>
    <t>Sangeeta Hazarika</t>
  </si>
  <si>
    <t>UYIPC5420Z</t>
  </si>
  <si>
    <t>XXXX-XXXX-8532</t>
  </si>
  <si>
    <t>CIF100244</t>
  </si>
  <si>
    <t>Tenzing Sangma</t>
  </si>
  <si>
    <t>MLPPT4249A</t>
  </si>
  <si>
    <t>XXXX-XXXX-3377</t>
  </si>
  <si>
    <t>CIF100245</t>
  </si>
  <si>
    <t>Kalpana Jain</t>
  </si>
  <si>
    <t>ZASPG6618N</t>
  </si>
  <si>
    <t>XXXX-XXXX-6570</t>
  </si>
  <si>
    <t>CIF100246</t>
  </si>
  <si>
    <t>Utpal Kalita</t>
  </si>
  <si>
    <t>DWYPD6006W</t>
  </si>
  <si>
    <t>XXXX-XXXX-3711</t>
  </si>
  <si>
    <t>CIF100247</t>
  </si>
  <si>
    <t>Manash Lyngdoh</t>
  </si>
  <si>
    <t>MQLPY5305L</t>
  </si>
  <si>
    <t>XXXX-XXXX-2029</t>
  </si>
  <si>
    <t>CIF100248</t>
  </si>
  <si>
    <t>Kalpana Sarma</t>
  </si>
  <si>
    <t>UTCPW9123F</t>
  </si>
  <si>
    <t>XXXX-XXXX-2366</t>
  </si>
  <si>
    <t>CIF100249</t>
  </si>
  <si>
    <t>MCXPW4799L</t>
  </si>
  <si>
    <t>XXXX-XXXX-1703</t>
  </si>
  <si>
    <t>CIF100250</t>
  </si>
  <si>
    <t>GATPD9724H</t>
  </si>
  <si>
    <t>XXXX-XXXX-1547</t>
  </si>
  <si>
    <t>CIF100251</t>
  </si>
  <si>
    <t>Priya Ao</t>
  </si>
  <si>
    <t>MAKPN5525C</t>
  </si>
  <si>
    <t>XXXX-XXXX-4573</t>
  </si>
  <si>
    <t>CIF100252</t>
  </si>
  <si>
    <t>KOBPK6965J</t>
  </si>
  <si>
    <t>XXXX-XXXX-9075</t>
  </si>
  <si>
    <t>CIF100253</t>
  </si>
  <si>
    <t>Tapan Agarwal</t>
  </si>
  <si>
    <t>GOOPR5743Q</t>
  </si>
  <si>
    <t>XXXX-XXXX-4780</t>
  </si>
  <si>
    <t>CIF100254</t>
  </si>
  <si>
    <t>Neha Medhi</t>
  </si>
  <si>
    <t>RAJPL9347V</t>
  </si>
  <si>
    <t>XXXX-XXXX-6084</t>
  </si>
  <si>
    <t>CIF100255</t>
  </si>
  <si>
    <t>YIVPK2686T</t>
  </si>
  <si>
    <t>XXXX-XXXX-5991</t>
  </si>
  <si>
    <t>CIF100256</t>
  </si>
  <si>
    <t>Sangeeta Medhi</t>
  </si>
  <si>
    <t>EKUPA4426N</t>
  </si>
  <si>
    <t>XXXX-XXXX-2289</t>
  </si>
  <si>
    <t>CIF100257</t>
  </si>
  <si>
    <t>Rahul Phukan</t>
  </si>
  <si>
    <t>ZIWPT4120E</t>
  </si>
  <si>
    <t>XXXX-XXXX-4392</t>
  </si>
  <si>
    <t>CIF100258</t>
  </si>
  <si>
    <t>Pallavi Kalita</t>
  </si>
  <si>
    <t>HCYPG4149T</t>
  </si>
  <si>
    <t>XXXX-XXXX-8938</t>
  </si>
  <si>
    <t>CIF100259</t>
  </si>
  <si>
    <t>Manash Hazarika</t>
  </si>
  <si>
    <t>SMJPE4173M</t>
  </si>
  <si>
    <t>XXXX-XXXX-4200</t>
  </si>
  <si>
    <t>CIF100260</t>
  </si>
  <si>
    <t>Rahul Sarma</t>
  </si>
  <si>
    <t>JYWPS9671C</t>
  </si>
  <si>
    <t>XXXX-XXXX-4617</t>
  </si>
  <si>
    <t>CIF100261</t>
  </si>
  <si>
    <t>ZHUPD1888L</t>
  </si>
  <si>
    <t>XXXX-XXXX-5488</t>
  </si>
  <si>
    <t>CIF100262</t>
  </si>
  <si>
    <t>Rashmi Deka</t>
  </si>
  <si>
    <t>LDZPB3293R</t>
  </si>
  <si>
    <t>XXXX-XXXX-8252</t>
  </si>
  <si>
    <t>CIF100263</t>
  </si>
  <si>
    <t>GZMPW3512P</t>
  </si>
  <si>
    <t>XXXX-XXXX-2090</t>
  </si>
  <si>
    <t>CIF100264</t>
  </si>
  <si>
    <t>Pranjal Singh</t>
  </si>
  <si>
    <t>ZGNPN6294C</t>
  </si>
  <si>
    <t>XXXX-XXXX-4652</t>
  </si>
  <si>
    <t>CIF100265</t>
  </si>
  <si>
    <t>GLVPJ5494Y</t>
  </si>
  <si>
    <t>XXXX-XXXX-2201</t>
  </si>
  <si>
    <t>CIF100266</t>
  </si>
  <si>
    <t>KXMPW1257N</t>
  </si>
  <si>
    <t>XXXX-XXXX-7089</t>
  </si>
  <si>
    <t>CIF100267</t>
  </si>
  <si>
    <t>Utpal Das</t>
  </si>
  <si>
    <t>EMBPA7929U</t>
  </si>
  <si>
    <t>XXXX-XXXX-6142</t>
  </si>
  <si>
    <t>CIF100268</t>
  </si>
  <si>
    <t>Gitanjali Medhi</t>
  </si>
  <si>
    <t>KMYPK6395C</t>
  </si>
  <si>
    <t>XXXX-XXXX-9854</t>
  </si>
  <si>
    <t>CIF100269</t>
  </si>
  <si>
    <t>YSCPS6004N</t>
  </si>
  <si>
    <t>XXXX-XXXX-9336</t>
  </si>
  <si>
    <t>CIF100270</t>
  </si>
  <si>
    <t>NCWPU7694D</t>
  </si>
  <si>
    <t>XXXX-XXXX-2403</t>
  </si>
  <si>
    <t>CIF100271</t>
  </si>
  <si>
    <t>Chandan Paul</t>
  </si>
  <si>
    <t>ZXLPC2415S</t>
  </si>
  <si>
    <t>XXXX-XXXX-8809</t>
  </si>
  <si>
    <t>CIF100272</t>
  </si>
  <si>
    <t>Amit Phukan</t>
  </si>
  <si>
    <t>XXXX-XXXX-8321</t>
  </si>
  <si>
    <t>CIF100273</t>
  </si>
  <si>
    <t>Rituraj Bhuyan</t>
  </si>
  <si>
    <t>LEOPG8353S</t>
  </si>
  <si>
    <t>XXXX-XXXX-9159</t>
  </si>
  <si>
    <t>CIF100274</t>
  </si>
  <si>
    <t>TXZPH5244J</t>
  </si>
  <si>
    <t>XXXX-XXXX-1455</t>
  </si>
  <si>
    <t>CIF100275</t>
  </si>
  <si>
    <t>Pooja Jain</t>
  </si>
  <si>
    <t>QFYPD1584M</t>
  </si>
  <si>
    <t>XXXX-XXXX-4565</t>
  </si>
  <si>
    <t>CIF100276</t>
  </si>
  <si>
    <t>Pranjal Nath</t>
  </si>
  <si>
    <t>DPRPJ6823H</t>
  </si>
  <si>
    <t>XXXX-XXXX-8140</t>
  </si>
  <si>
    <t>CIF100277</t>
  </si>
  <si>
    <t>Neha Dutta</t>
  </si>
  <si>
    <t>ETWPZ3624W</t>
  </si>
  <si>
    <t>XXXX-XXXX-9364</t>
  </si>
  <si>
    <t>CIF100278</t>
  </si>
  <si>
    <t>Pallavi Bora</t>
  </si>
  <si>
    <t>GXCPB1036Y</t>
  </si>
  <si>
    <t>XXXX-XXXX-9924</t>
  </si>
  <si>
    <t>CIF100279</t>
  </si>
  <si>
    <t>TKDPB1335X</t>
  </si>
  <si>
    <t>XXXX-XXXX-8928</t>
  </si>
  <si>
    <t>CIF100280</t>
  </si>
  <si>
    <t>Pallavi Lyngdoh</t>
  </si>
  <si>
    <t>TVEPU9928O</t>
  </si>
  <si>
    <t>XXXX-XXXX-6404</t>
  </si>
  <si>
    <t>CIF100281</t>
  </si>
  <si>
    <t>Bornali Hazarika</t>
  </si>
  <si>
    <t>ROTPC8760I</t>
  </si>
  <si>
    <t>XXXX-XXXX-9010</t>
  </si>
  <si>
    <t>CIF100282</t>
  </si>
  <si>
    <t>Pallavi Paul</t>
  </si>
  <si>
    <t>TJIPZ7560A</t>
  </si>
  <si>
    <t>XXXX-XXXX-8371</t>
  </si>
  <si>
    <t>CIF100283</t>
  </si>
  <si>
    <t>Tenzing Rajkhowa</t>
  </si>
  <si>
    <t>FWWPU6582S</t>
  </si>
  <si>
    <t>XXXX-XXXX-9308</t>
  </si>
  <si>
    <t>CIF100284</t>
  </si>
  <si>
    <t>Kaushik Saikia</t>
  </si>
  <si>
    <t>YJWPD8483U</t>
  </si>
  <si>
    <t>XXXX-XXXX-5595</t>
  </si>
  <si>
    <t>CIF100285</t>
  </si>
  <si>
    <t>YZYPR8160S</t>
  </si>
  <si>
    <t>XXXX-XXXX-5072</t>
  </si>
  <si>
    <t>CIF100286</t>
  </si>
  <si>
    <t>IUVPM5103P</t>
  </si>
  <si>
    <t>XXXX-XXXX-2863</t>
  </si>
  <si>
    <t>CIF100287</t>
  </si>
  <si>
    <t>Pooja Bhuyan</t>
  </si>
  <si>
    <t>GNGPZ3532T</t>
  </si>
  <si>
    <t>XXXX-XXXX-4147</t>
  </si>
  <si>
    <t>CIF100288</t>
  </si>
  <si>
    <t>Hiranya Medhi</t>
  </si>
  <si>
    <t>JHSPP9814C</t>
  </si>
  <si>
    <t>XXXX-XXXX-7732</t>
  </si>
  <si>
    <t>CIF100289</t>
  </si>
  <si>
    <t>Amit Sharma</t>
  </si>
  <si>
    <t>WHJPU8331K</t>
  </si>
  <si>
    <t>XXXX-XXXX-8343</t>
  </si>
  <si>
    <t>CIF100290</t>
  </si>
  <si>
    <t>Lalrin Das</t>
  </si>
  <si>
    <t>UEZPE6640L</t>
  </si>
  <si>
    <t>XXXX-XXXX-1731</t>
  </si>
  <si>
    <t>CIF100291</t>
  </si>
  <si>
    <t>Trishna Hazarika</t>
  </si>
  <si>
    <t>BCLPB2133L</t>
  </si>
  <si>
    <t>XXXX-XXXX-3502</t>
  </si>
  <si>
    <t>CIF100292</t>
  </si>
  <si>
    <t>FEIPM2112F</t>
  </si>
  <si>
    <t>XXXX-XXXX-7646</t>
  </si>
  <si>
    <t>CIF100293</t>
  </si>
  <si>
    <t>Imna Singh</t>
  </si>
  <si>
    <t>GNYPS2790G</t>
  </si>
  <si>
    <t>XXXX-XXXX-6138</t>
  </si>
  <si>
    <t>CIF100294</t>
  </si>
  <si>
    <t>Priya Gogoi</t>
  </si>
  <si>
    <t>MHAPN7758X</t>
  </si>
  <si>
    <t>XXXX-XXXX-4159</t>
  </si>
  <si>
    <t>CIF100295</t>
  </si>
  <si>
    <t>Vikash Rajkhowa</t>
  </si>
  <si>
    <t>OQZPI5429U</t>
  </si>
  <si>
    <t>CIF100296</t>
  </si>
  <si>
    <t>Sangeeta Deka</t>
  </si>
  <si>
    <t>PSCPJ8854L</t>
  </si>
  <si>
    <t>XXXX-XXXX-4008</t>
  </si>
  <si>
    <t>CIF100297</t>
  </si>
  <si>
    <t>Rahul Bhuyan</t>
  </si>
  <si>
    <t>NJNPB9109S</t>
  </si>
  <si>
    <t>XXXX-XXXX-5963</t>
  </si>
  <si>
    <t>CIF100298</t>
  </si>
  <si>
    <t>HYTPS7205D</t>
  </si>
  <si>
    <t>XXXX-XXXX-6884</t>
  </si>
  <si>
    <t>CIF100299</t>
  </si>
  <si>
    <t>Bornali Jain</t>
  </si>
  <si>
    <t>HVSPP5809Y</t>
  </si>
  <si>
    <t>XXXX-XXXX-5227</t>
  </si>
  <si>
    <t>CIF100300</t>
  </si>
  <si>
    <t>BBRPY2572K</t>
  </si>
  <si>
    <t>XXXX-XXXX-2225</t>
  </si>
  <si>
    <t>CIF100301</t>
  </si>
  <si>
    <t>SOLPO3131H</t>
  </si>
  <si>
    <t>XXXX-XXXX-5232</t>
  </si>
  <si>
    <t>CIF100302</t>
  </si>
  <si>
    <t>Nilakshi Lyngdoh</t>
  </si>
  <si>
    <t>SGGPF5094C</t>
  </si>
  <si>
    <t>XXXX-XXXX-3805</t>
  </si>
  <si>
    <t>CIF100303</t>
  </si>
  <si>
    <t>POLPU5668W</t>
  </si>
  <si>
    <t>XXXX-XXXX-1847</t>
  </si>
  <si>
    <t>CIF100304</t>
  </si>
  <si>
    <t>Rahul Das</t>
  </si>
  <si>
    <t>KFRPJ2696R</t>
  </si>
  <si>
    <t>XXXX-XXXX-4339</t>
  </si>
  <si>
    <t>CIF100305</t>
  </si>
  <si>
    <t>SEUPY3961M</t>
  </si>
  <si>
    <t>XXXX-XXXX-8248</t>
  </si>
  <si>
    <t>CIF100306</t>
  </si>
  <si>
    <t>Amit Sangma</t>
  </si>
  <si>
    <t>XIGPF9818L</t>
  </si>
  <si>
    <t>XXXX-XXXX-1869</t>
  </si>
  <si>
    <t>CIF100307</t>
  </si>
  <si>
    <t>Priya Jain</t>
  </si>
  <si>
    <t>BBRPO3188V</t>
  </si>
  <si>
    <t>XXXX-XXXX-2079</t>
  </si>
  <si>
    <t>CIF100308</t>
  </si>
  <si>
    <t>Jonali Deka</t>
  </si>
  <si>
    <t>JXDPG8811F</t>
  </si>
  <si>
    <t>XXXX-XXXX-5748</t>
  </si>
  <si>
    <t>CIF100309</t>
  </si>
  <si>
    <t>Bikash Das</t>
  </si>
  <si>
    <t>ASSPI5901L</t>
  </si>
  <si>
    <t>XXXX-XXXX-9961</t>
  </si>
  <si>
    <t>CIF100310</t>
  </si>
  <si>
    <t>Amit Rajkhowa</t>
  </si>
  <si>
    <t>DMIPD5357N</t>
  </si>
  <si>
    <t>XXXX-XXXX-4498</t>
  </si>
  <si>
    <t>CIF100311</t>
  </si>
  <si>
    <t>Khriezo Sangma</t>
  </si>
  <si>
    <t>TLHPV4172E</t>
  </si>
  <si>
    <t>XXXX-XXXX-3517</t>
  </si>
  <si>
    <t>CIF100312</t>
  </si>
  <si>
    <t>Nayan Medhi</t>
  </si>
  <si>
    <t>OGCPU3222A</t>
  </si>
  <si>
    <t>XXXX-XXXX-4660</t>
  </si>
  <si>
    <t>CIF100313</t>
  </si>
  <si>
    <t>Pooja Talukdar</t>
  </si>
  <si>
    <t>ILFPZ5566F</t>
  </si>
  <si>
    <t>XXXX-XXXX-5037</t>
  </si>
  <si>
    <t>CIF100314</t>
  </si>
  <si>
    <t>RVKPQ1136F</t>
  </si>
  <si>
    <t>XXXX-XXXX-9801</t>
  </si>
  <si>
    <t>CIF100315</t>
  </si>
  <si>
    <t>CUGPU7992H</t>
  </si>
  <si>
    <t>XXXX-XXXX-2731</t>
  </si>
  <si>
    <t>CIF100316</t>
  </si>
  <si>
    <t>Amit Paul</t>
  </si>
  <si>
    <t>MLUPT8120L</t>
  </si>
  <si>
    <t>XXXX-XXXX-8555</t>
  </si>
  <si>
    <t>CIF100317</t>
  </si>
  <si>
    <t>Subhash Jain</t>
  </si>
  <si>
    <t>TDJPV9268G</t>
  </si>
  <si>
    <t>XXXX-XXXX-5554</t>
  </si>
  <si>
    <t>CIF100318</t>
  </si>
  <si>
    <t>Kalpana Talukdar</t>
  </si>
  <si>
    <t>BUIPD9490B</t>
  </si>
  <si>
    <t>XXXX-XXXX-7986</t>
  </si>
  <si>
    <t>CIF100319</t>
  </si>
  <si>
    <t>Anjali Bhuyan</t>
  </si>
  <si>
    <t>LCHPS9365Q</t>
  </si>
  <si>
    <t>XXXX-XXXX-3293</t>
  </si>
  <si>
    <t>CIF100320</t>
  </si>
  <si>
    <t>Dipali Deka</t>
  </si>
  <si>
    <t>ERLPI4003P</t>
  </si>
  <si>
    <t>XXXX-XXXX-3779</t>
  </si>
  <si>
    <t>CIF100321</t>
  </si>
  <si>
    <t>Jonali Medhi</t>
  </si>
  <si>
    <t>CXBPQ8372G</t>
  </si>
  <si>
    <t>XXXX-XXXX-9737</t>
  </si>
  <si>
    <t>CIF100322</t>
  </si>
  <si>
    <t>Vikash Paul</t>
  </si>
  <si>
    <t>KTFPA6046A</t>
  </si>
  <si>
    <t>XXXX-XXXX-9674</t>
  </si>
  <si>
    <t>CIF100323</t>
  </si>
  <si>
    <t>Dipankar Hazarika</t>
  </si>
  <si>
    <t>ENBPC9284A</t>
  </si>
  <si>
    <t>XXXX-XXXX-7495</t>
  </si>
  <si>
    <t>CIF100324</t>
  </si>
  <si>
    <t>Gitanjali Ao</t>
  </si>
  <si>
    <t>NVIPF3758R</t>
  </si>
  <si>
    <t>XXXX-XXXX-4259</t>
  </si>
  <si>
    <t>CIF100325</t>
  </si>
  <si>
    <t>IBLPF3042V</t>
  </si>
  <si>
    <t>XXXX-XXXX-6467</t>
  </si>
  <si>
    <t>CIF100326</t>
  </si>
  <si>
    <t>OGAPE8595B</t>
  </si>
  <si>
    <t>XXXX-XXXX-8129</t>
  </si>
  <si>
    <t>CIF100327</t>
  </si>
  <si>
    <t>Jayanta Das</t>
  </si>
  <si>
    <t>AQFPB3087Q</t>
  </si>
  <si>
    <t>XXXX-XXXX-8403</t>
  </si>
  <si>
    <t>CIF100328</t>
  </si>
  <si>
    <t>MEDPR7878J</t>
  </si>
  <si>
    <t>XXXX-XXXX-8060</t>
  </si>
  <si>
    <t>CIF100329</t>
  </si>
  <si>
    <t>Sangeeta Sarma</t>
  </si>
  <si>
    <t>ICDPH8202L</t>
  </si>
  <si>
    <t>XXXX-XXXX-6065</t>
  </si>
  <si>
    <t>CIF100330</t>
  </si>
  <si>
    <t>Bornali Talukdar</t>
  </si>
  <si>
    <t>GLLPQ3170J</t>
  </si>
  <si>
    <t>XXXX-XXXX-1161</t>
  </si>
  <si>
    <t>CIF100331</t>
  </si>
  <si>
    <t>KAFPF2109M</t>
  </si>
  <si>
    <t>XXXX-XXXX-1828</t>
  </si>
  <si>
    <t>CIF100332</t>
  </si>
  <si>
    <t>Pooja Hazarika</t>
  </si>
  <si>
    <t>LTRPY8991C</t>
  </si>
  <si>
    <t>XXXX-XXXX-2221</t>
  </si>
  <si>
    <t>CIF100333</t>
  </si>
  <si>
    <t>Rohit Rajkhowa</t>
  </si>
  <si>
    <t>XNHPR8394O</t>
  </si>
  <si>
    <t>XXXX-XXXX-8633</t>
  </si>
  <si>
    <t>CIF100334</t>
  </si>
  <si>
    <t>LFGPX2244C</t>
  </si>
  <si>
    <t>XXXX-XXXX-6212</t>
  </si>
  <si>
    <t>CIF100335</t>
  </si>
  <si>
    <t>Hiranya Das</t>
  </si>
  <si>
    <t>RSUPJ2170O</t>
  </si>
  <si>
    <t>XXXX-XXXX-6266</t>
  </si>
  <si>
    <t>CIF100336</t>
  </si>
  <si>
    <t>RCPPF8620B</t>
  </si>
  <si>
    <t>XXXX-XXXX-4942</t>
  </si>
  <si>
    <t>CIF100337</t>
  </si>
  <si>
    <t>SECPB1235L</t>
  </si>
  <si>
    <t>CIF100338</t>
  </si>
  <si>
    <t>VSAPQ1949F</t>
  </si>
  <si>
    <t>XXXX-XXXX-9314</t>
  </si>
  <si>
    <t>CIF100339</t>
  </si>
  <si>
    <t>Imna Rajkhowa</t>
  </si>
  <si>
    <t>CIMPX7505B</t>
  </si>
  <si>
    <t>XXXX-XXXX-4046</t>
  </si>
  <si>
    <t>CIF100340</t>
  </si>
  <si>
    <t>Pranjal Sarma</t>
  </si>
  <si>
    <t>JPKPJ1247Z</t>
  </si>
  <si>
    <t>CIF100341</t>
  </si>
  <si>
    <t>ACTPR4807H</t>
  </si>
  <si>
    <t>XXXX-XXXX-4873</t>
  </si>
  <si>
    <t>CIF100342</t>
  </si>
  <si>
    <t>Chandan Singh</t>
  </si>
  <si>
    <t>KNBPU8328A</t>
  </si>
  <si>
    <t>XXXX-XXXX-8880</t>
  </si>
  <si>
    <t>CIF100343</t>
  </si>
  <si>
    <t>Nayan Deka</t>
  </si>
  <si>
    <t>XYBPB1122N</t>
  </si>
  <si>
    <t>XXXX-XXXX-9901</t>
  </si>
  <si>
    <t>CIF100344</t>
  </si>
  <si>
    <t>Utpal Bhuyan</t>
  </si>
  <si>
    <t>WJJPF6901S</t>
  </si>
  <si>
    <t>XXXX-XXXX-3545</t>
  </si>
  <si>
    <t>CIF100345</t>
  </si>
  <si>
    <t>PYGPP3000P</t>
  </si>
  <si>
    <t>XXXX-XXXX-8480</t>
  </si>
  <si>
    <t>CIF100346</t>
  </si>
  <si>
    <t>CRRPQ1509S</t>
  </si>
  <si>
    <t>XXXX-XXXX-1249</t>
  </si>
  <si>
    <t>CIF100347</t>
  </si>
  <si>
    <t>SHVPL6089J</t>
  </si>
  <si>
    <t>XXXX-XXXX-1932</t>
  </si>
  <si>
    <t>CIF100348</t>
  </si>
  <si>
    <t>QVUPI9055L</t>
  </si>
  <si>
    <t>XXXX-XXXX-2044</t>
  </si>
  <si>
    <t>CIF100349</t>
  </si>
  <si>
    <t>Pallavi Sangma</t>
  </si>
  <si>
    <t>PFPPY9071S</t>
  </si>
  <si>
    <t>XXXX-XXXX-2802</t>
  </si>
  <si>
    <t>CIF100350</t>
  </si>
  <si>
    <t>Gautam Agarwal</t>
  </si>
  <si>
    <t>VJAPX2724X</t>
  </si>
  <si>
    <t>XXXX-XXXX-1074</t>
  </si>
  <si>
    <t>CIF100351</t>
  </si>
  <si>
    <t>Khriezo Lyngdoh</t>
  </si>
  <si>
    <t>RCMPC3405Q</t>
  </si>
  <si>
    <t>XXXX-XXXX-8534</t>
  </si>
  <si>
    <t>CIF100352</t>
  </si>
  <si>
    <t>Chandan Bora</t>
  </si>
  <si>
    <t>GSYPO1222J</t>
  </si>
  <si>
    <t>XXXX-XXXX-7270</t>
  </si>
  <si>
    <t>CIF100353</t>
  </si>
  <si>
    <t>Gitanjali Nath</t>
  </si>
  <si>
    <t>CQZPW7903S</t>
  </si>
  <si>
    <t>XXXX-XXXX-2713</t>
  </si>
  <si>
    <t>CIF100354</t>
  </si>
  <si>
    <t>Tapan Sangma</t>
  </si>
  <si>
    <t>YCZPH8947L</t>
  </si>
  <si>
    <t>XXXX-XXXX-4697</t>
  </si>
  <si>
    <t>CIF100355</t>
  </si>
  <si>
    <t>KKVPW4031M</t>
  </si>
  <si>
    <t>XXXX-XXXX-3032</t>
  </si>
  <si>
    <t>CIF100356</t>
  </si>
  <si>
    <t>XMIPW1415D</t>
  </si>
  <si>
    <t>XXXX-XXXX-2321</t>
  </si>
  <si>
    <t>CIF100357</t>
  </si>
  <si>
    <t>Mousumi Gogoi</t>
  </si>
  <si>
    <t>IJTPI5606K</t>
  </si>
  <si>
    <t>XXXX-XXXX-4644</t>
  </si>
  <si>
    <t>CIF100358</t>
  </si>
  <si>
    <t>Pallavi Hazarika</t>
  </si>
  <si>
    <t>LROPX2022X</t>
  </si>
  <si>
    <t>XXXX-XXXX-3231</t>
  </si>
  <si>
    <t>CIF100359</t>
  </si>
  <si>
    <t>YSCPO8913O</t>
  </si>
  <si>
    <t>XXXX-XXXX-2781</t>
  </si>
  <si>
    <t>CIF100360</t>
  </si>
  <si>
    <t>DYQPZ7218W</t>
  </si>
  <si>
    <t>XXXX-XXXX-4420</t>
  </si>
  <si>
    <t>CIF100361</t>
  </si>
  <si>
    <t>CKHPM5628M</t>
  </si>
  <si>
    <t>XXXX-XXXX-1591</t>
  </si>
  <si>
    <t>CIF100362</t>
  </si>
  <si>
    <t>Dipankar Nath</t>
  </si>
  <si>
    <t>OSAPS6781S</t>
  </si>
  <si>
    <t>XXXX-XXXX-4867</t>
  </si>
  <si>
    <t>CIF100363</t>
  </si>
  <si>
    <t>Rituraj Bora</t>
  </si>
  <si>
    <t>RICPG7289P</t>
  </si>
  <si>
    <t>XXXX-XXXX-3265</t>
  </si>
  <si>
    <t>CIF100364</t>
  </si>
  <si>
    <t>Hiranya Bhuyan</t>
  </si>
  <si>
    <t>CUKPE9050A</t>
  </si>
  <si>
    <t>XXXX-XXXX-5722</t>
  </si>
  <si>
    <t>CIF100365</t>
  </si>
  <si>
    <t>JSJPE6932S</t>
  </si>
  <si>
    <t>XXXX-XXXX-1581</t>
  </si>
  <si>
    <t>CIF100366</t>
  </si>
  <si>
    <t>Jayanta Agarwal</t>
  </si>
  <si>
    <t>ITWPT7050Y</t>
  </si>
  <si>
    <t>XXXX-XXXX-7305</t>
  </si>
  <si>
    <t>CIF100367</t>
  </si>
  <si>
    <t>Kalpana Das</t>
  </si>
  <si>
    <t>TIKPA5835E</t>
  </si>
  <si>
    <t>XXXX-XXXX-1135</t>
  </si>
  <si>
    <t>CIF100368</t>
  </si>
  <si>
    <t>Pranjal Jain</t>
  </si>
  <si>
    <t>EUDPN2653L</t>
  </si>
  <si>
    <t>XXXX-XXXX-7484</t>
  </si>
  <si>
    <t>CIF100369</t>
  </si>
  <si>
    <t>Pooja Dutta</t>
  </si>
  <si>
    <t>ANBPX9497Z</t>
  </si>
  <si>
    <t>XXXX-XXXX-3011</t>
  </si>
  <si>
    <t>CIF100370</t>
  </si>
  <si>
    <t>Neha Saikia</t>
  </si>
  <si>
    <t>QLSPI2221J</t>
  </si>
  <si>
    <t>XXXX-XXXX-5971</t>
  </si>
  <si>
    <t>CIF100371</t>
  </si>
  <si>
    <t>Gautam Ao</t>
  </si>
  <si>
    <t>XXQPP9436L</t>
  </si>
  <si>
    <t>XXXX-XXXX-3456</t>
  </si>
  <si>
    <t>CIF100372</t>
  </si>
  <si>
    <t>Dipali Rajkhowa</t>
  </si>
  <si>
    <t>GFHPR4856M</t>
  </si>
  <si>
    <t>XXXX-XXXX-5231</t>
  </si>
  <si>
    <t>CIF100373</t>
  </si>
  <si>
    <t>Nayan Jain</t>
  </si>
  <si>
    <t>RZJPC3748N</t>
  </si>
  <si>
    <t>XXXX-XXXX-1951</t>
  </si>
  <si>
    <t>CIF100374</t>
  </si>
  <si>
    <t>Dipali Bhuyan</t>
  </si>
  <si>
    <t>CQEPC9845I</t>
  </si>
  <si>
    <t>XXXX-XXXX-7917</t>
  </si>
  <si>
    <t>CIF100375</t>
  </si>
  <si>
    <t>Tapan Bora</t>
  </si>
  <si>
    <t>FMZPP4037S</t>
  </si>
  <si>
    <t>XXXX-XXXX-1326</t>
  </si>
  <si>
    <t>CIF100376</t>
  </si>
  <si>
    <t>Pooja Lyngdoh</t>
  </si>
  <si>
    <t>ENYPE6466K</t>
  </si>
  <si>
    <t>XXXX-XXXX-6625</t>
  </si>
  <si>
    <t>CIF100377</t>
  </si>
  <si>
    <t>Rahul Jain</t>
  </si>
  <si>
    <t>ZWFPI2340N</t>
  </si>
  <si>
    <t>XXXX-XXXX-4574</t>
  </si>
  <si>
    <t>CIF100378</t>
  </si>
  <si>
    <t>Bikash Baruah</t>
  </si>
  <si>
    <t>ANGPY7764S</t>
  </si>
  <si>
    <t>CIF100379</t>
  </si>
  <si>
    <t>Anup Agarwal</t>
  </si>
  <si>
    <t>ZRHPK7995J</t>
  </si>
  <si>
    <t>XXXX-XXXX-5253</t>
  </si>
  <si>
    <t>CIF100380</t>
  </si>
  <si>
    <t>Nilakshi Gogoi</t>
  </si>
  <si>
    <t>HHBPG1640F</t>
  </si>
  <si>
    <t>XXXX-XXXX-4255</t>
  </si>
  <si>
    <t>CIF100381</t>
  </si>
  <si>
    <t>Trishna Paul</t>
  </si>
  <si>
    <t>LUIPK8654A</t>
  </si>
  <si>
    <t>XXXX-XXXX-2883</t>
  </si>
  <si>
    <t>CIF100382</t>
  </si>
  <si>
    <t>VZCPW2380C</t>
  </si>
  <si>
    <t>XXXX-XXXX-1328</t>
  </si>
  <si>
    <t>CIF100383</t>
  </si>
  <si>
    <t>Trishna Agarwal</t>
  </si>
  <si>
    <t>QPHPK7665N</t>
  </si>
  <si>
    <t>XXXX-XXXX-1986</t>
  </si>
  <si>
    <t>CIF100384</t>
  </si>
  <si>
    <t>Priya Saikia</t>
  </si>
  <si>
    <t>AGNPT5245Y</t>
  </si>
  <si>
    <t>XXXX-XXXX-8197</t>
  </si>
  <si>
    <t>CIF100385</t>
  </si>
  <si>
    <t>Nilakshi Phukan</t>
  </si>
  <si>
    <t>BLGPF2022X</t>
  </si>
  <si>
    <t>CIF100386</t>
  </si>
  <si>
    <t>URBPG5586H</t>
  </si>
  <si>
    <t>XXXX-XXXX-3472</t>
  </si>
  <si>
    <t>CIF100387</t>
  </si>
  <si>
    <t>Subhash Ao</t>
  </si>
  <si>
    <t>YDGPB6458X</t>
  </si>
  <si>
    <t>XXXX-XXXX-5392</t>
  </si>
  <si>
    <t>CIF100388</t>
  </si>
  <si>
    <t>Tenzing Paul</t>
  </si>
  <si>
    <t>XHMPM9082Z</t>
  </si>
  <si>
    <t>XXXX-XXXX-3918</t>
  </si>
  <si>
    <t>CIF100389</t>
  </si>
  <si>
    <t>DITPR4151E</t>
  </si>
  <si>
    <t>XXXX-XXXX-9418</t>
  </si>
  <si>
    <t>CIF100390</t>
  </si>
  <si>
    <t>HHGPK6764V</t>
  </si>
  <si>
    <t>XXXX-XXXX-9809</t>
  </si>
  <si>
    <t>CIF100391</t>
  </si>
  <si>
    <t>Khriezo Deka</t>
  </si>
  <si>
    <t>GQIPZ7658V</t>
  </si>
  <si>
    <t>XXXX-XXXX-9178</t>
  </si>
  <si>
    <t>CIF100392</t>
  </si>
  <si>
    <t>Vikash Medhi</t>
  </si>
  <si>
    <t>XWLPC6528K</t>
  </si>
  <si>
    <t>XXXX-XXXX-6283</t>
  </si>
  <si>
    <t>CIF100393</t>
  </si>
  <si>
    <t>Lalrin Saikia</t>
  </si>
  <si>
    <t>OPMPW3891V</t>
  </si>
  <si>
    <t>XXXX-XXXX-7375</t>
  </si>
  <si>
    <t>CIF100394</t>
  </si>
  <si>
    <t>Anjali Phukan</t>
  </si>
  <si>
    <t>BPKPU7725H</t>
  </si>
  <si>
    <t>XXXX-XXXX-3040</t>
  </si>
  <si>
    <t>CIF100395</t>
  </si>
  <si>
    <t>Amit Talukdar</t>
  </si>
  <si>
    <t>PONPP7392X</t>
  </si>
  <si>
    <t>XXXX-XXXX-6087</t>
  </si>
  <si>
    <t>CIF100396</t>
  </si>
  <si>
    <t>Jayanta Sangma</t>
  </si>
  <si>
    <t>WQVPP5666T</t>
  </si>
  <si>
    <t>XXXX-XXXX-5081</t>
  </si>
  <si>
    <t>CIF100397</t>
  </si>
  <si>
    <t>Amit Agarwal</t>
  </si>
  <si>
    <t>VJTPD8684O</t>
  </si>
  <si>
    <t>XXXX-XXXX-3934</t>
  </si>
  <si>
    <t>CIF100398</t>
  </si>
  <si>
    <t>Mousumi Jain</t>
  </si>
  <si>
    <t>KWDPA3646A</t>
  </si>
  <si>
    <t>XXXX-XXXX-9023</t>
  </si>
  <si>
    <t>CIF100399</t>
  </si>
  <si>
    <t>Neha Nath</t>
  </si>
  <si>
    <t>AFYPN1961A</t>
  </si>
  <si>
    <t>XXXX-XXXX-7319</t>
  </si>
  <si>
    <t>CIF100400</t>
  </si>
  <si>
    <t>Utpal Agarwal</t>
  </si>
  <si>
    <t>LGJPI9370V</t>
  </si>
  <si>
    <t>XXXX-XXXX-5839</t>
  </si>
  <si>
    <t>CIF100401</t>
  </si>
  <si>
    <t>Tapan Sarma</t>
  </si>
  <si>
    <t>OESPZ3057Y</t>
  </si>
  <si>
    <t>XXXX-XXXX-5005</t>
  </si>
  <si>
    <t>CIF100402</t>
  </si>
  <si>
    <t>Nayan Bora</t>
  </si>
  <si>
    <t>SWDPT2640F</t>
  </si>
  <si>
    <t>XXXX-XXXX-8265</t>
  </si>
  <si>
    <t>CIF100403</t>
  </si>
  <si>
    <t>KJCPJ3403O</t>
  </si>
  <si>
    <t>XXXX-XXXX-1131</t>
  </si>
  <si>
    <t>CIF100404</t>
  </si>
  <si>
    <t>Tapan Bhuyan</t>
  </si>
  <si>
    <t>LHXPL8733Y</t>
  </si>
  <si>
    <t>XXXX-XXXX-4525</t>
  </si>
  <si>
    <t>CIF100405</t>
  </si>
  <si>
    <t>Dipankar Sarma</t>
  </si>
  <si>
    <t>CKKPT9749Q</t>
  </si>
  <si>
    <t>XXXX-XXXX-8064</t>
  </si>
  <si>
    <t>CIF100406</t>
  </si>
  <si>
    <t>Kalpana Choudhury</t>
  </si>
  <si>
    <t>ERWPS9997I</t>
  </si>
  <si>
    <t>XXXX-XXXX-4261</t>
  </si>
  <si>
    <t>CIF100407</t>
  </si>
  <si>
    <t>COEPB3035Y</t>
  </si>
  <si>
    <t>XXXX-XXXX-7437</t>
  </si>
  <si>
    <t>CIF100408</t>
  </si>
  <si>
    <t>Jonali Talukdar</t>
  </si>
  <si>
    <t>BKBPK4421D</t>
  </si>
  <si>
    <t>XXXX-XXXX-7481</t>
  </si>
  <si>
    <t>CIF100409</t>
  </si>
  <si>
    <t>Rohit Kalita</t>
  </si>
  <si>
    <t>XXXX-XXXX-9105</t>
  </si>
  <si>
    <t>CIF100410</t>
  </si>
  <si>
    <t>Mousumi Paul</t>
  </si>
  <si>
    <t>RXPPR8289Y</t>
  </si>
  <si>
    <t>CIF100411</t>
  </si>
  <si>
    <t>Chandan Talukdar</t>
  </si>
  <si>
    <t>JITPE6410H</t>
  </si>
  <si>
    <t>XXXX-XXXX-8362</t>
  </si>
  <si>
    <t>CIF100412</t>
  </si>
  <si>
    <t>Utpal Choudhury</t>
  </si>
  <si>
    <t>FIVPB7920B</t>
  </si>
  <si>
    <t>XXXX-XXXX-2704</t>
  </si>
  <si>
    <t>CIF100413</t>
  </si>
  <si>
    <t>VFIPU6824V</t>
  </si>
  <si>
    <t>XXXX-XXXX-7604</t>
  </si>
  <si>
    <t>CIF100414</t>
  </si>
  <si>
    <t>Tenzing Saikia</t>
  </si>
  <si>
    <t>FXWPV8913B</t>
  </si>
  <si>
    <t>XXXX-XXXX-8513</t>
  </si>
  <si>
    <t>CIF100415</t>
  </si>
  <si>
    <t>Rahul Medhi</t>
  </si>
  <si>
    <t>ZPNPF9925Y</t>
  </si>
  <si>
    <t>XXXX-XXXX-1162</t>
  </si>
  <si>
    <t>CIF100416</t>
  </si>
  <si>
    <t>RHJPW9078P</t>
  </si>
  <si>
    <t>XXXX-XXXX-6646</t>
  </si>
  <si>
    <t>CIF100417</t>
  </si>
  <si>
    <t>BVXPU6952Y</t>
  </si>
  <si>
    <t>CIF100418</t>
  </si>
  <si>
    <t>PEDPO1033I</t>
  </si>
  <si>
    <t>XXXX-XXXX-1603</t>
  </si>
  <si>
    <t>CIF100419</t>
  </si>
  <si>
    <t>Rashmi Bora</t>
  </si>
  <si>
    <t>PVGPU1765G</t>
  </si>
  <si>
    <t>XXXX-XXXX-1343</t>
  </si>
  <si>
    <t>CIF100420</t>
  </si>
  <si>
    <t>WBCPY1935S</t>
  </si>
  <si>
    <t>XXXX-XXXX-3107</t>
  </si>
  <si>
    <t>CIF100421</t>
  </si>
  <si>
    <t>IPMPK4523P</t>
  </si>
  <si>
    <t>XXXX-XXXX-4361</t>
  </si>
  <si>
    <t>CIF100422</t>
  </si>
  <si>
    <t>GSYPG4248O</t>
  </si>
  <si>
    <t>XXXX-XXXX-5205</t>
  </si>
  <si>
    <t>CIF100423</t>
  </si>
  <si>
    <t>Rohit Nath</t>
  </si>
  <si>
    <t>THNPW3093V</t>
  </si>
  <si>
    <t>XXXX-XXXX-2471</t>
  </si>
  <si>
    <t>CIF100424</t>
  </si>
  <si>
    <t>XXXX-XXXX-8329</t>
  </si>
  <si>
    <t>CIF100425</t>
  </si>
  <si>
    <t>Jonali Kalita</t>
  </si>
  <si>
    <t>UURPR1474M</t>
  </si>
  <si>
    <t>XXXX-XXXX-2465</t>
  </si>
  <si>
    <t>CIF100426</t>
  </si>
  <si>
    <t>Bhaskar Bhuyan</t>
  </si>
  <si>
    <t>SHOPV1345R</t>
  </si>
  <si>
    <t>CIF100427</t>
  </si>
  <si>
    <t>Subhash Rajkhowa</t>
  </si>
  <si>
    <t>YISPY2129T</t>
  </si>
  <si>
    <t>XXXX-XXXX-9927</t>
  </si>
  <si>
    <t>CIF100428</t>
  </si>
  <si>
    <t>IMPPD3876D</t>
  </si>
  <si>
    <t>XXXX-XXXX-3589</t>
  </si>
  <si>
    <t>CIF100429</t>
  </si>
  <si>
    <t>STKPL8842O</t>
  </si>
  <si>
    <t>XXXX-XXXX-8893</t>
  </si>
  <si>
    <t>CIF100430</t>
  </si>
  <si>
    <t>Bikash Deka</t>
  </si>
  <si>
    <t>XXXX-XXXX-7207</t>
  </si>
  <si>
    <t>CIF100431</t>
  </si>
  <si>
    <t>OMHPD7750M</t>
  </si>
  <si>
    <t>XXXX-XXXX-6809</t>
  </si>
  <si>
    <t>CIF100432</t>
  </si>
  <si>
    <t>Anup Das</t>
  </si>
  <si>
    <t>OLDPD2171P</t>
  </si>
  <si>
    <t>XXXX-XXXX-3281</t>
  </si>
  <si>
    <t>CIF100433</t>
  </si>
  <si>
    <t>Neha Lyngdoh</t>
  </si>
  <si>
    <t>CPFPR6333R</t>
  </si>
  <si>
    <t>XXXX-XXXX-2824</t>
  </si>
  <si>
    <t>CIF100434</t>
  </si>
  <si>
    <t>Nilakshi Hazarika</t>
  </si>
  <si>
    <t>DDQPE9823I</t>
  </si>
  <si>
    <t>XXXX-XXXX-9799</t>
  </si>
  <si>
    <t>CIF100435</t>
  </si>
  <si>
    <t>Sangeeta Saikia</t>
  </si>
  <si>
    <t>JOQPR6003Y</t>
  </si>
  <si>
    <t>XXXX-XXXX-9449</t>
  </si>
  <si>
    <t>CIF100436</t>
  </si>
  <si>
    <t>Amit Das</t>
  </si>
  <si>
    <t>RSUPS5541D</t>
  </si>
  <si>
    <t>XXXX-XXXX-4104</t>
  </si>
  <si>
    <t>CIF100437</t>
  </si>
  <si>
    <t>VRGPU8649B</t>
  </si>
  <si>
    <t>XXXX-XXXX-4168</t>
  </si>
  <si>
    <t>CIF100438</t>
  </si>
  <si>
    <t>Jonali Gogoi</t>
  </si>
  <si>
    <t>NQVPL6575U</t>
  </si>
  <si>
    <t>CIF100439</t>
  </si>
  <si>
    <t>Nayan Hazarika</t>
  </si>
  <si>
    <t>YHWPQ3319Y</t>
  </si>
  <si>
    <t>XXXX-XXXX-6547</t>
  </si>
  <si>
    <t>CIF100440</t>
  </si>
  <si>
    <t>Amit Singh</t>
  </si>
  <si>
    <t>PLKPM2562J</t>
  </si>
  <si>
    <t>XXXX-XXXX-7225</t>
  </si>
  <si>
    <t>CIF100441</t>
  </si>
  <si>
    <t>Jayanta Nath</t>
  </si>
  <si>
    <t>WXEPB1612T</t>
  </si>
  <si>
    <t>CIF100442</t>
  </si>
  <si>
    <t>Gautam Sangma</t>
  </si>
  <si>
    <t>YGTPF2134T</t>
  </si>
  <si>
    <t>XXXX-XXXX-5721</t>
  </si>
  <si>
    <t>CIF100443</t>
  </si>
  <si>
    <t>Kaushik Choudhury</t>
  </si>
  <si>
    <t>VRCPA2499Q</t>
  </si>
  <si>
    <t>XXXX-XXXX-5922</t>
  </si>
  <si>
    <t>CIF100444</t>
  </si>
  <si>
    <t>GKYPU3714F</t>
  </si>
  <si>
    <t>XXXX-XXXX-4784</t>
  </si>
  <si>
    <t>CIF100445</t>
  </si>
  <si>
    <t>YKFPH5029A</t>
  </si>
  <si>
    <t>XXXX-XXXX-5209</t>
  </si>
  <si>
    <t>CIF100446</t>
  </si>
  <si>
    <t>AJTPU9234L</t>
  </si>
  <si>
    <t>XXXX-XXXX-4367</t>
  </si>
  <si>
    <t>CIF100447</t>
  </si>
  <si>
    <t>Gautam Gogoi</t>
  </si>
  <si>
    <t>KLUPX3009H</t>
  </si>
  <si>
    <t>XXXX-XXXX-5170</t>
  </si>
  <si>
    <t>CIF100448</t>
  </si>
  <si>
    <t>Chandan Medhi</t>
  </si>
  <si>
    <t>NKLPJ4514N</t>
  </si>
  <si>
    <t>XXXX-XXXX-7467</t>
  </si>
  <si>
    <t>CIF100449</t>
  </si>
  <si>
    <t>IDBPD2227Q</t>
  </si>
  <si>
    <t>XXXX-XXXX-6996</t>
  </si>
  <si>
    <t>CIF100450</t>
  </si>
  <si>
    <t>KORPX3796I</t>
  </si>
  <si>
    <t>XXXX-XXXX-1346</t>
  </si>
  <si>
    <t>CIF100451</t>
  </si>
  <si>
    <t>Sanjay Hazarika</t>
  </si>
  <si>
    <t>HEUPI5743Q</t>
  </si>
  <si>
    <t>XXXX-XXXX-5341</t>
  </si>
  <si>
    <t>CIF100452</t>
  </si>
  <si>
    <t>Rahul Paul</t>
  </si>
  <si>
    <t>EKJPP8152D</t>
  </si>
  <si>
    <t>XXXX-XXXX-2657</t>
  </si>
  <si>
    <t>CIF100453</t>
  </si>
  <si>
    <t>Pranjal Das</t>
  </si>
  <si>
    <t>XXXX-XXXX-1546</t>
  </si>
  <si>
    <t>CIF100454</t>
  </si>
  <si>
    <t>Amit Kalita</t>
  </si>
  <si>
    <t>WEOPS1202T</t>
  </si>
  <si>
    <t>XXXX-XXXX-3366</t>
  </si>
  <si>
    <t>CIF100455</t>
  </si>
  <si>
    <t>Mousumi Deka</t>
  </si>
  <si>
    <t>WBMPO7114Y</t>
  </si>
  <si>
    <t>XXXX-XXXX-3578</t>
  </si>
  <si>
    <t>CIF100456</t>
  </si>
  <si>
    <t>Gautam Sharma</t>
  </si>
  <si>
    <t>TDEPL4572P</t>
  </si>
  <si>
    <t>XXXX-XXXX-3422</t>
  </si>
  <si>
    <t>CIF100457</t>
  </si>
  <si>
    <t>Lalrin Phukan</t>
  </si>
  <si>
    <t>KXFPP4617N</t>
  </si>
  <si>
    <t>XXXX-XXXX-8443</t>
  </si>
  <si>
    <t>CIF100458</t>
  </si>
  <si>
    <t>DXOPL9881A</t>
  </si>
  <si>
    <t>XXXX-XXXX-1333</t>
  </si>
  <si>
    <t>CIF100459</t>
  </si>
  <si>
    <t>YFRPB7898J</t>
  </si>
  <si>
    <t>XXXX-XXXX-2625</t>
  </si>
  <si>
    <t>CIF100460</t>
  </si>
  <si>
    <t>RCGPH3177R</t>
  </si>
  <si>
    <t>XXXX-XXXX-1782</t>
  </si>
  <si>
    <t>CIF100461</t>
  </si>
  <si>
    <t>Rohit Bora</t>
  </si>
  <si>
    <t>RRKPL4253G</t>
  </si>
  <si>
    <t>CIF100462</t>
  </si>
  <si>
    <t>Jonali Hazarika</t>
  </si>
  <si>
    <t>BSHPP4703U</t>
  </si>
  <si>
    <t>XXXX-XXXX-3349</t>
  </si>
  <si>
    <t>CIF100463</t>
  </si>
  <si>
    <t>Sanjay Lyngdoh</t>
  </si>
  <si>
    <t>ZLMPJ9601H</t>
  </si>
  <si>
    <t>XXXX-XXXX-3178</t>
  </si>
  <si>
    <t>CIF100464</t>
  </si>
  <si>
    <t>Tenzing Nath</t>
  </si>
  <si>
    <t>PFWPA6463W</t>
  </si>
  <si>
    <t>XXXX-XXXX-2698</t>
  </si>
  <si>
    <t>CIF100465</t>
  </si>
  <si>
    <t>Anjali Kalita</t>
  </si>
  <si>
    <t>QIDPQ2155O</t>
  </si>
  <si>
    <t>XXXX-XXXX-8960</t>
  </si>
  <si>
    <t>CIF100466</t>
  </si>
  <si>
    <t>Rashmi Hazarika</t>
  </si>
  <si>
    <t>LUQPT5799J</t>
  </si>
  <si>
    <t>XXXX-XXXX-5673</t>
  </si>
  <si>
    <t>CIF100467</t>
  </si>
  <si>
    <t>Gautam Choudhury</t>
  </si>
  <si>
    <t>HYJPE7828K</t>
  </si>
  <si>
    <t>XXXX-XXXX-7235</t>
  </si>
  <si>
    <t>CIF100468</t>
  </si>
  <si>
    <t>Tenzing Jain</t>
  </si>
  <si>
    <t>XXXX-XXXX-1408</t>
  </si>
  <si>
    <t>CIF100469</t>
  </si>
  <si>
    <t>Imna Agarwal</t>
  </si>
  <si>
    <t>BUUPX4720H</t>
  </si>
  <si>
    <t>XXXX-XXXX-8913</t>
  </si>
  <si>
    <t>CIF100470</t>
  </si>
  <si>
    <t>QKDPZ3069A</t>
  </si>
  <si>
    <t>XXXX-XXXX-7740</t>
  </si>
  <si>
    <t>CIF100471</t>
  </si>
  <si>
    <t>Amit Jain</t>
  </si>
  <si>
    <t>TTCPC4380E</t>
  </si>
  <si>
    <t>XXXX-XXXX-7902</t>
  </si>
  <si>
    <t>CIF100472</t>
  </si>
  <si>
    <t>Jonali Sarma</t>
  </si>
  <si>
    <t>UMQPV7518X</t>
  </si>
  <si>
    <t>XXXX-XXXX-1057</t>
  </si>
  <si>
    <t>CIF100473</t>
  </si>
  <si>
    <t>Dipankar Medhi</t>
  </si>
  <si>
    <t>NPQPT2236S</t>
  </si>
  <si>
    <t>XXXX-XXXX-5606</t>
  </si>
  <si>
    <t>CIF100474</t>
  </si>
  <si>
    <t>SPLPD6542G</t>
  </si>
  <si>
    <t>CIF100475</t>
  </si>
  <si>
    <t>Anup Sharma</t>
  </si>
  <si>
    <t>ILJPR9944H</t>
  </si>
  <si>
    <t>XXXX-XXXX-4515</t>
  </si>
  <si>
    <t>CIF100476</t>
  </si>
  <si>
    <t>Rohit Gogoi</t>
  </si>
  <si>
    <t>HDPPH5523W</t>
  </si>
  <si>
    <t>XXXX-XXXX-8522</t>
  </si>
  <si>
    <t>CIF100477</t>
  </si>
  <si>
    <t>Manash Deka</t>
  </si>
  <si>
    <t>OKBPH7821K</t>
  </si>
  <si>
    <t>XXXX-XXXX-8372</t>
  </si>
  <si>
    <t>CIF100478</t>
  </si>
  <si>
    <t>Tapan Rajkhowa</t>
  </si>
  <si>
    <t>UHEPH3614O</t>
  </si>
  <si>
    <t>XXXX-XXXX-7271</t>
  </si>
  <si>
    <t>CIF100479</t>
  </si>
  <si>
    <t>Rashmi Sangma</t>
  </si>
  <si>
    <t>BEZPM8812Y</t>
  </si>
  <si>
    <t>XXXX-XXXX-8094</t>
  </si>
  <si>
    <t>CIF100480</t>
  </si>
  <si>
    <t>Vikash Lyngdoh</t>
  </si>
  <si>
    <t>YDBPQ3743F</t>
  </si>
  <si>
    <t>XXXX-XXXX-9794</t>
  </si>
  <si>
    <t>CIF100481</t>
  </si>
  <si>
    <t>XPJPY4695I</t>
  </si>
  <si>
    <t>XXXX-XXXX-4501</t>
  </si>
  <si>
    <t>CIF100482</t>
  </si>
  <si>
    <t>ATWPS8949G</t>
  </si>
  <si>
    <t>XXXX-XXXX-8565</t>
  </si>
  <si>
    <t>CIF100483</t>
  </si>
  <si>
    <t>Amit Sarma</t>
  </si>
  <si>
    <t>HITPK9507K</t>
  </si>
  <si>
    <t>XXXX-XXXX-6785</t>
  </si>
  <si>
    <t>CIF100484</t>
  </si>
  <si>
    <t>Pranjal Paul</t>
  </si>
  <si>
    <t>QUVPI8590T</t>
  </si>
  <si>
    <t>XXXX-XXXX-5187</t>
  </si>
  <si>
    <t>CIF100485</t>
  </si>
  <si>
    <t>Nayan Agarwal</t>
  </si>
  <si>
    <t>XOFPR5962N</t>
  </si>
  <si>
    <t>XXXX-XXXX-3752</t>
  </si>
  <si>
    <t>CIF100486</t>
  </si>
  <si>
    <t>Chandan Sangma</t>
  </si>
  <si>
    <t>CSTPW1114B</t>
  </si>
  <si>
    <t>XXXX-XXXX-4105</t>
  </si>
  <si>
    <t>CIF100487</t>
  </si>
  <si>
    <t>Rashmi Lyngdoh</t>
  </si>
  <si>
    <t>DVQPF2325S</t>
  </si>
  <si>
    <t>XXXX-XXXX-1889</t>
  </si>
  <si>
    <t>CIF100488</t>
  </si>
  <si>
    <t>Neha Baruah</t>
  </si>
  <si>
    <t>TVYPB7921O</t>
  </si>
  <si>
    <t>XXXX-XXXX-7034</t>
  </si>
  <si>
    <t>CIF100489</t>
  </si>
  <si>
    <t>CDCPA4063D</t>
  </si>
  <si>
    <t>XXXX-XXXX-9441</t>
  </si>
  <si>
    <t>CIF100490</t>
  </si>
  <si>
    <t>Kalpana Bhuyan</t>
  </si>
  <si>
    <t>MHWPK9964D</t>
  </si>
  <si>
    <t>XXXX-XXXX-6661</t>
  </si>
  <si>
    <t>CIF100491</t>
  </si>
  <si>
    <t>Gautam Nath</t>
  </si>
  <si>
    <t>HAYPM1773F</t>
  </si>
  <si>
    <t>XXXX-XXXX-8383</t>
  </si>
  <si>
    <t>CIF100492</t>
  </si>
  <si>
    <t>GWYPX5878D</t>
  </si>
  <si>
    <t>XXXX-XXXX-5415</t>
  </si>
  <si>
    <t>CIF100493</t>
  </si>
  <si>
    <t>Mousumi Choudhury</t>
  </si>
  <si>
    <t>WNXPE8655A</t>
  </si>
  <si>
    <t>XXXX-XXXX-5215</t>
  </si>
  <si>
    <t>CIF100494</t>
  </si>
  <si>
    <t>MKGPP9313O</t>
  </si>
  <si>
    <t>XXXX-XXXX-7642</t>
  </si>
  <si>
    <t>CIF100495</t>
  </si>
  <si>
    <t>IEKPQ8098V</t>
  </si>
  <si>
    <t>XXXX-XXXX-3699</t>
  </si>
  <si>
    <t>CIF100496</t>
  </si>
  <si>
    <t>Trishna Phukan</t>
  </si>
  <si>
    <t>AXHPR6377A</t>
  </si>
  <si>
    <t>XXXX-XXXX-6378</t>
  </si>
  <si>
    <t>CIF100497</t>
  </si>
  <si>
    <t>Gautam Paul</t>
  </si>
  <si>
    <t>RPMPU2642K</t>
  </si>
  <si>
    <t>XXXX-XXXX-2697</t>
  </si>
  <si>
    <t>CIF100498</t>
  </si>
  <si>
    <t>LXWPV8738R</t>
  </si>
  <si>
    <t>XXXX-XXXX-1451</t>
  </si>
  <si>
    <t>CIF100499</t>
  </si>
  <si>
    <t>Subhash Phukan</t>
  </si>
  <si>
    <t>TDHPW8364M</t>
  </si>
  <si>
    <t>XXXX-XXXX-3599</t>
  </si>
  <si>
    <t>CIF100500</t>
  </si>
  <si>
    <t>Hiranya Rajkhowa</t>
  </si>
  <si>
    <t>EYHPG2963W</t>
  </si>
  <si>
    <t>XXXX-XXXX-3951</t>
  </si>
  <si>
    <t>CIF100501</t>
  </si>
  <si>
    <t>HIIPC6856L</t>
  </si>
  <si>
    <t>XXXX-XXXX-6600</t>
  </si>
  <si>
    <t>CIF100502</t>
  </si>
  <si>
    <t>JAYPV1614K</t>
  </si>
  <si>
    <t>XXXX-XXXX-9080</t>
  </si>
  <si>
    <t>CIF100503</t>
  </si>
  <si>
    <t>XFNPN9584C</t>
  </si>
  <si>
    <t>XXXX-XXXX-5683</t>
  </si>
  <si>
    <t>CIF100504</t>
  </si>
  <si>
    <t>Kaushik Lyngdoh</t>
  </si>
  <si>
    <t>PQZPX2303M</t>
  </si>
  <si>
    <t>XXXX-XXXX-9989</t>
  </si>
  <si>
    <t>CIF100505</t>
  </si>
  <si>
    <t>Khriezo Bora</t>
  </si>
  <si>
    <t>XXXX-XXXX-4444</t>
  </si>
  <si>
    <t>CIF100506</t>
  </si>
  <si>
    <t>Nilakshi Singh</t>
  </si>
  <si>
    <t>XQOPY4681J</t>
  </si>
  <si>
    <t>XXXX-XXXX-3059</t>
  </si>
  <si>
    <t>CIF100507</t>
  </si>
  <si>
    <t>Pooja Singh</t>
  </si>
  <si>
    <t>TJAPV4439D</t>
  </si>
  <si>
    <t>XXXX-XXXX-6187</t>
  </si>
  <si>
    <t>CIF100508</t>
  </si>
  <si>
    <t>Anjali Nath</t>
  </si>
  <si>
    <t>HYXPY6936X</t>
  </si>
  <si>
    <t>XXXX-XXXX-9639</t>
  </si>
  <si>
    <t>CIF100509</t>
  </si>
  <si>
    <t>Utpal Medhi</t>
  </si>
  <si>
    <t>UVJPL4443O</t>
  </si>
  <si>
    <t>XXXX-XXXX-8566</t>
  </si>
  <si>
    <t>CIF100510</t>
  </si>
  <si>
    <t>OBMPK3397U</t>
  </si>
  <si>
    <t>XXXX-XXXX-9659</t>
  </si>
  <si>
    <t>CIF100511</t>
  </si>
  <si>
    <t>HTUPA7790Y</t>
  </si>
  <si>
    <t>XXXX-XXXX-8860</t>
  </si>
  <si>
    <t>CIF100512</t>
  </si>
  <si>
    <t>Tapan Singh</t>
  </si>
  <si>
    <t>IKBPX7115Z</t>
  </si>
  <si>
    <t>XXXX-XXXX-9345</t>
  </si>
  <si>
    <t>CIF100513</t>
  </si>
  <si>
    <t>Amit Medhi</t>
  </si>
  <si>
    <t>IABPT1834G</t>
  </si>
  <si>
    <t>XXXX-XXXX-9180</t>
  </si>
  <si>
    <t>CIF100514</t>
  </si>
  <si>
    <t>HMOPW5433E</t>
  </si>
  <si>
    <t>XXXX-XXXX-4300</t>
  </si>
  <si>
    <t>CIF100515</t>
  </si>
  <si>
    <t>KYAPJ2804A</t>
  </si>
  <si>
    <t>XXXX-XXXX-3987</t>
  </si>
  <si>
    <t>CIF100516</t>
  </si>
  <si>
    <t>Imna Choudhury</t>
  </si>
  <si>
    <t>PLOPY2000P</t>
  </si>
  <si>
    <t>XXXX-XXXX-7776</t>
  </si>
  <si>
    <t>CIF100517</t>
  </si>
  <si>
    <t>Subhash Sangma</t>
  </si>
  <si>
    <t>SXGPZ8576G</t>
  </si>
  <si>
    <t>XXXX-XXXX-7690</t>
  </si>
  <si>
    <t>CIF100518</t>
  </si>
  <si>
    <t>Rahul Deka</t>
  </si>
  <si>
    <t>LOTPS3475R</t>
  </si>
  <si>
    <t>CIF100519</t>
  </si>
  <si>
    <t>AZPPO1600T</t>
  </si>
  <si>
    <t>XXXX-XXXX-8464</t>
  </si>
  <si>
    <t>CIF100520</t>
  </si>
  <si>
    <t>XXGPI5566M</t>
  </si>
  <si>
    <t>XXXX-XXXX-9787</t>
  </si>
  <si>
    <t>CIF100521</t>
  </si>
  <si>
    <t>TWTPU1720X</t>
  </si>
  <si>
    <t>XXXX-XXXX-2888</t>
  </si>
  <si>
    <t>CIF100522</t>
  </si>
  <si>
    <t>Nilakshi Deka</t>
  </si>
  <si>
    <t>ZVYPP2762S</t>
  </si>
  <si>
    <t>CIF100523</t>
  </si>
  <si>
    <t>Rituraj Hazarika</t>
  </si>
  <si>
    <t>DIJPE1612J</t>
  </si>
  <si>
    <t>XXXX-XXXX-8656</t>
  </si>
  <si>
    <t>CIF100524</t>
  </si>
  <si>
    <t>Gautam Singh</t>
  </si>
  <si>
    <t>TQYPT6785C</t>
  </si>
  <si>
    <t>XXXX-XXXX-7067</t>
  </si>
  <si>
    <t>CIF100525</t>
  </si>
  <si>
    <t>Dipali Choudhury</t>
  </si>
  <si>
    <t>KCSPF6592Y</t>
  </si>
  <si>
    <t>XXXX-XXXX-3251</t>
  </si>
  <si>
    <t>CIF100526</t>
  </si>
  <si>
    <t>USBPE6931J</t>
  </si>
  <si>
    <t>XXXX-XXXX-5754</t>
  </si>
  <si>
    <t>CIF100527</t>
  </si>
  <si>
    <t>PKUPV9254H</t>
  </si>
  <si>
    <t>CIF100528</t>
  </si>
  <si>
    <t>Chandan Sarma</t>
  </si>
  <si>
    <t>BUGPJ7545F</t>
  </si>
  <si>
    <t>XXXX-XXXX-1387</t>
  </si>
  <si>
    <t>CIF100529</t>
  </si>
  <si>
    <t>KNOPP6745T</t>
  </si>
  <si>
    <t>XXXX-XXXX-8069</t>
  </si>
  <si>
    <t>CIF100530</t>
  </si>
  <si>
    <t>Dipankar Agarwal</t>
  </si>
  <si>
    <t>RTYPQ1918U</t>
  </si>
  <si>
    <t>XXXX-XXXX-5671</t>
  </si>
  <si>
    <t>CIF100531</t>
  </si>
  <si>
    <t>KVLPP2326H</t>
  </si>
  <si>
    <t>XXXX-XXXX-1835</t>
  </si>
  <si>
    <t>CIF100532</t>
  </si>
  <si>
    <t>Jonali Ao</t>
  </si>
  <si>
    <t>EJAPT6590N</t>
  </si>
  <si>
    <t>XXXX-XXXX-4626</t>
  </si>
  <si>
    <t>CIF100533</t>
  </si>
  <si>
    <t>Rashmi Paul</t>
  </si>
  <si>
    <t>GISPK7267K</t>
  </si>
  <si>
    <t>XXXX-XXXX-6862</t>
  </si>
  <si>
    <t>CIF100534</t>
  </si>
  <si>
    <t>Rahul Singh</t>
  </si>
  <si>
    <t>TVDPT7416A</t>
  </si>
  <si>
    <t>XXXX-XXXX-6253</t>
  </si>
  <si>
    <t>CIF100535</t>
  </si>
  <si>
    <t>DVVPI3082C</t>
  </si>
  <si>
    <t>XXXX-XXXX-5809</t>
  </si>
  <si>
    <t>CIF100536</t>
  </si>
  <si>
    <t>ITZPI3422Z</t>
  </si>
  <si>
    <t>XXXX-XXXX-2419</t>
  </si>
  <si>
    <t>CIF100537</t>
  </si>
  <si>
    <t>Kaushik Agarwal</t>
  </si>
  <si>
    <t>XXXX-XXXX-2126</t>
  </si>
  <si>
    <t>CIF100538</t>
  </si>
  <si>
    <t>Subhash Das</t>
  </si>
  <si>
    <t>XXXX-XXXX-5972</t>
  </si>
  <si>
    <t>CIF100539</t>
  </si>
  <si>
    <t>Lalrin Singh</t>
  </si>
  <si>
    <t>UOJPN2643W</t>
  </si>
  <si>
    <t>XXXX-XXXX-1737</t>
  </si>
  <si>
    <t>CIF100540</t>
  </si>
  <si>
    <t>Kalpana Hazarika</t>
  </si>
  <si>
    <t>ILRPH9031F</t>
  </si>
  <si>
    <t>XXXX-XXXX-5752</t>
  </si>
  <si>
    <t>CIF100541</t>
  </si>
  <si>
    <t>Rohit Medhi</t>
  </si>
  <si>
    <t>NLZPO8157K</t>
  </si>
  <si>
    <t>XXXX-XXXX-8344</t>
  </si>
  <si>
    <t>CIF100542</t>
  </si>
  <si>
    <t>YYUPG1816R</t>
  </si>
  <si>
    <t>XXXX-XXXX-4352</t>
  </si>
  <si>
    <t>CIF100543</t>
  </si>
  <si>
    <t>AYJPL1496B</t>
  </si>
  <si>
    <t>XXXX-XXXX-7601</t>
  </si>
  <si>
    <t>CIF100544</t>
  </si>
  <si>
    <t>Pranjal Choudhury</t>
  </si>
  <si>
    <t>XXXX-XXXX-2121</t>
  </si>
  <si>
    <t>CIF100545</t>
  </si>
  <si>
    <t>WZRPK7303J</t>
  </si>
  <si>
    <t>XXXX-XXXX-4536</t>
  </si>
  <si>
    <t>CIF100546</t>
  </si>
  <si>
    <t>FGVPU7140O</t>
  </si>
  <si>
    <t>XXXX-XXXX-5076</t>
  </si>
  <si>
    <t>CIF100547</t>
  </si>
  <si>
    <t>Jonali Phukan</t>
  </si>
  <si>
    <t>QGLPH3027G</t>
  </si>
  <si>
    <t>XXXX-XXXX-3314</t>
  </si>
  <si>
    <t>CIF100548</t>
  </si>
  <si>
    <t>IDTPB2208F</t>
  </si>
  <si>
    <t>XXXX-XXXX-2729</t>
  </si>
  <si>
    <t>CIF100549</t>
  </si>
  <si>
    <t>UNSPA6318L</t>
  </si>
  <si>
    <t>CIF100550</t>
  </si>
  <si>
    <t>GZYPW8639Y</t>
  </si>
  <si>
    <t>XXXX-XXXX-2875</t>
  </si>
  <si>
    <t>CIF100551</t>
  </si>
  <si>
    <t>Kalpana Bora</t>
  </si>
  <si>
    <t>RAJPI2433R</t>
  </si>
  <si>
    <t>CIF100552</t>
  </si>
  <si>
    <t>DMLPQ7543P</t>
  </si>
  <si>
    <t>XXXX-XXXX-2710</t>
  </si>
  <si>
    <t>CIF100553</t>
  </si>
  <si>
    <t>Trishna Talukdar</t>
  </si>
  <si>
    <t>XXXX-XXXX-7844</t>
  </si>
  <si>
    <t>CIF100554</t>
  </si>
  <si>
    <t>YNNPC7120N</t>
  </si>
  <si>
    <t>XXXX-XXXX-3715</t>
  </si>
  <si>
    <t>CIF100555</t>
  </si>
  <si>
    <t>Vikash Choudhury</t>
  </si>
  <si>
    <t>WLOPO1008P</t>
  </si>
  <si>
    <t>XXXX-XXXX-2452</t>
  </si>
  <si>
    <t>CIF100556</t>
  </si>
  <si>
    <t>Subhash Choudhury</t>
  </si>
  <si>
    <t>EQXPM6661K</t>
  </si>
  <si>
    <t>XXXX-XXXX-7773</t>
  </si>
  <si>
    <t>CIF100557</t>
  </si>
  <si>
    <t>MVDPQ9635L</t>
  </si>
  <si>
    <t>XXXX-XXXX-8192</t>
  </si>
  <si>
    <t>CIF100558</t>
  </si>
  <si>
    <t>NORPY5246F</t>
  </si>
  <si>
    <t>XXXX-XXXX-2936</t>
  </si>
  <si>
    <t>CIF100559</t>
  </si>
  <si>
    <t>PGXPP7487A</t>
  </si>
  <si>
    <t>XXXX-XXXX-5651</t>
  </si>
  <si>
    <t>CIF100560</t>
  </si>
  <si>
    <t>Rohit Singh</t>
  </si>
  <si>
    <t>QEMPE6906O</t>
  </si>
  <si>
    <t>XXXX-XXXX-1499</t>
  </si>
  <si>
    <t>CIF100561</t>
  </si>
  <si>
    <t>Chandan Dutta</t>
  </si>
  <si>
    <t>FOOPQ9551W</t>
  </si>
  <si>
    <t>XXXX-XXXX-3459</t>
  </si>
  <si>
    <t>CIF100562</t>
  </si>
  <si>
    <t>RJIPD5438A</t>
  </si>
  <si>
    <t>XXXX-XXXX-2765</t>
  </si>
  <si>
    <t>CIF100563</t>
  </si>
  <si>
    <t>Priya Talukdar</t>
  </si>
  <si>
    <t>RBRPL2209I</t>
  </si>
  <si>
    <t>XXXX-XXXX-7720</t>
  </si>
  <si>
    <t>CIF100564</t>
  </si>
  <si>
    <t>Anup Kalita</t>
  </si>
  <si>
    <t>YUUPC8896C</t>
  </si>
  <si>
    <t>XXXX-XXXX-9522</t>
  </si>
  <si>
    <t>CIF100565</t>
  </si>
  <si>
    <t>KDNPF3461Q</t>
  </si>
  <si>
    <t>XXXX-XXXX-6412</t>
  </si>
  <si>
    <t>CIF100566</t>
  </si>
  <si>
    <t>Manash Bora</t>
  </si>
  <si>
    <t>VDKPV5699F</t>
  </si>
  <si>
    <t>XXXX-XXXX-3726</t>
  </si>
  <si>
    <t>CIF100567</t>
  </si>
  <si>
    <t>Anjali Rajkhowa</t>
  </si>
  <si>
    <t>VHXPN9864E</t>
  </si>
  <si>
    <t>XXXX-XXXX-5577</t>
  </si>
  <si>
    <t>CIF100568</t>
  </si>
  <si>
    <t>YAFPF5230J</t>
  </si>
  <si>
    <t>XXXX-XXXX-8975</t>
  </si>
  <si>
    <t>CIF100569</t>
  </si>
  <si>
    <t>KINPG8485O</t>
  </si>
  <si>
    <t>CIF100570</t>
  </si>
  <si>
    <t>Subhash Nath</t>
  </si>
  <si>
    <t>MPDPB2151Z</t>
  </si>
  <si>
    <t>XXXX-XXXX-4633</t>
  </si>
  <si>
    <t>CIF100571</t>
  </si>
  <si>
    <t>Imna Deka</t>
  </si>
  <si>
    <t>WTUPD9889Y</t>
  </si>
  <si>
    <t>XXXX-XXXX-2691</t>
  </si>
  <si>
    <t>CIF100572</t>
  </si>
  <si>
    <t>Kaushik Dutta</t>
  </si>
  <si>
    <t>PNVPK2215Q</t>
  </si>
  <si>
    <t>CIF100573</t>
  </si>
  <si>
    <t>Imna Paul</t>
  </si>
  <si>
    <t>EFEPE2607T</t>
  </si>
  <si>
    <t>XXXX-XXXX-1526</t>
  </si>
  <si>
    <t>CIF100574</t>
  </si>
  <si>
    <t>Gitanjali Bhuyan</t>
  </si>
  <si>
    <t>HAMPG9550R</t>
  </si>
  <si>
    <t>XXXX-XXXX-9129</t>
  </si>
  <si>
    <t>CIF100575</t>
  </si>
  <si>
    <t>Trishna Jain</t>
  </si>
  <si>
    <t>KNDPI2596K</t>
  </si>
  <si>
    <t>XXXX-XXXX-4982</t>
  </si>
  <si>
    <t>CIF100576</t>
  </si>
  <si>
    <t>Khriezo Gogoi</t>
  </si>
  <si>
    <t>FBNPW7908U</t>
  </si>
  <si>
    <t>CIF100577</t>
  </si>
  <si>
    <t>GNUPY3188D</t>
  </si>
  <si>
    <t>XXXX-XXXX-8744</t>
  </si>
  <si>
    <t>CIF100578</t>
  </si>
  <si>
    <t>Dipali Paul</t>
  </si>
  <si>
    <t>NYSPP6920T</t>
  </si>
  <si>
    <t>XXXX-XXXX-1616</t>
  </si>
  <si>
    <t>CIF100579</t>
  </si>
  <si>
    <t>DGDPQ8938B</t>
  </si>
  <si>
    <t>XXXX-XXXX-6020</t>
  </si>
  <si>
    <t>CIF100580</t>
  </si>
  <si>
    <t>Tapan Sharma</t>
  </si>
  <si>
    <t>EGUPH5920B</t>
  </si>
  <si>
    <t>XXXX-XXXX-2547</t>
  </si>
  <si>
    <t>CIF100581</t>
  </si>
  <si>
    <t>KTWPT7580B</t>
  </si>
  <si>
    <t>XXXX-XXXX-5286</t>
  </si>
  <si>
    <t>CIF100582</t>
  </si>
  <si>
    <t>Hiranya Bora</t>
  </si>
  <si>
    <t>CEEPO4964U</t>
  </si>
  <si>
    <t>XXXX-XXXX-9638</t>
  </si>
  <si>
    <t>CIF100583</t>
  </si>
  <si>
    <t>Hiranya Gogoi</t>
  </si>
  <si>
    <t>KYGPJ7729T</t>
  </si>
  <si>
    <t>XXXX-XXXX-8982</t>
  </si>
  <si>
    <t>CIF100584</t>
  </si>
  <si>
    <t>Sanjay Singh</t>
  </si>
  <si>
    <t>HXYPX2539I</t>
  </si>
  <si>
    <t>XXXX-XXXX-9386</t>
  </si>
  <si>
    <t>CIF100585</t>
  </si>
  <si>
    <t>Subhash Sharma</t>
  </si>
  <si>
    <t>QFSPF9854Y</t>
  </si>
  <si>
    <t>XXXX-XXXX-9546</t>
  </si>
  <si>
    <t>CIF100586</t>
  </si>
  <si>
    <t>Utpal Singh</t>
  </si>
  <si>
    <t>XPXPL4757X</t>
  </si>
  <si>
    <t>XXXX-XXXX-8004</t>
  </si>
  <si>
    <t>CIF100587</t>
  </si>
  <si>
    <t>ZOOPK6588Q</t>
  </si>
  <si>
    <t>XXXX-XXXX-6105</t>
  </si>
  <si>
    <t>CIF100588</t>
  </si>
  <si>
    <t>Dipankar Baruah</t>
  </si>
  <si>
    <t>OEHPN8243D</t>
  </si>
  <si>
    <t>XXXX-XXXX-5461</t>
  </si>
  <si>
    <t>CIF100589</t>
  </si>
  <si>
    <t>Dipali Hazarika</t>
  </si>
  <si>
    <t>JOMPQ8539C</t>
  </si>
  <si>
    <t>XXXX-XXXX-2008</t>
  </si>
  <si>
    <t>CIF100590</t>
  </si>
  <si>
    <t>Gitanjali Rajkhowa</t>
  </si>
  <si>
    <t>WUSPF6293C</t>
  </si>
  <si>
    <t>XXXX-XXXX-6018</t>
  </si>
  <si>
    <t>CIF100591</t>
  </si>
  <si>
    <t>Sangeeta Talukdar</t>
  </si>
  <si>
    <t>KGQPE4281E</t>
  </si>
  <si>
    <t>XXXX-XXXX-1527</t>
  </si>
  <si>
    <t>CIF100592</t>
  </si>
  <si>
    <t>Jayanta Deka</t>
  </si>
  <si>
    <t>XZOPS3504W</t>
  </si>
  <si>
    <t>CIF100593</t>
  </si>
  <si>
    <t>Hiranya Jain</t>
  </si>
  <si>
    <t>OAFPX8337S</t>
  </si>
  <si>
    <t>XXXX-XXXX-7521</t>
  </si>
  <si>
    <t>CIF100594</t>
  </si>
  <si>
    <t>Pooja Sangma</t>
  </si>
  <si>
    <t>MGPPN9925F</t>
  </si>
  <si>
    <t>XXXX-XXXX-2546</t>
  </si>
  <si>
    <t>CIF100595</t>
  </si>
  <si>
    <t>Tapan Phukan</t>
  </si>
  <si>
    <t>NQMPP8731N</t>
  </si>
  <si>
    <t>CIF100596</t>
  </si>
  <si>
    <t>SCCPI3218I</t>
  </si>
  <si>
    <t>XXXX-XXXX-1154</t>
  </si>
  <si>
    <t>CIF100597</t>
  </si>
  <si>
    <t>IZYPU3177A</t>
  </si>
  <si>
    <t>CIF100598</t>
  </si>
  <si>
    <t>Anjali Choudhury</t>
  </si>
  <si>
    <t>ZGHPP6083C</t>
  </si>
  <si>
    <t>XXXX-XXXX-8828</t>
  </si>
  <si>
    <t>CIF100599</t>
  </si>
  <si>
    <t>Rahul Ao</t>
  </si>
  <si>
    <t>QRGPR8291G</t>
  </si>
  <si>
    <t>XXXX-XXXX-4089</t>
  </si>
  <si>
    <t>CIF100600</t>
  </si>
  <si>
    <t>Gautam Medhi</t>
  </si>
  <si>
    <t>TOAPH3642V</t>
  </si>
  <si>
    <t>XXXX-XXXX-4863</t>
  </si>
  <si>
    <t>CIF100601</t>
  </si>
  <si>
    <t>Pallavi Rajkhowa</t>
  </si>
  <si>
    <t>QXOPO3024B</t>
  </si>
  <si>
    <t>XXXX-XXXX-9888</t>
  </si>
  <si>
    <t>CIF100602</t>
  </si>
  <si>
    <t>ARUPB5511G</t>
  </si>
  <si>
    <t>XXXX-XXXX-9551</t>
  </si>
  <si>
    <t>CIF100603</t>
  </si>
  <si>
    <t>Anjali Das</t>
  </si>
  <si>
    <t>EZSPR3051F</t>
  </si>
  <si>
    <t>XXXX-XXXX-8799</t>
  </si>
  <si>
    <t>CIF100604</t>
  </si>
  <si>
    <t>VZFPV4850N</t>
  </si>
  <si>
    <t>XXXX-XXXX-1401</t>
  </si>
  <si>
    <t>CIF100605</t>
  </si>
  <si>
    <t>WHKPQ9797T</t>
  </si>
  <si>
    <t>XXXX-XXXX-9536</t>
  </si>
  <si>
    <t>CIF100606</t>
  </si>
  <si>
    <t>SLYPH3262B</t>
  </si>
  <si>
    <t>XXXX-XXXX-4355</t>
  </si>
  <si>
    <t>CIF100607</t>
  </si>
  <si>
    <t>Rituraj Paul</t>
  </si>
  <si>
    <t>VOJPQ9296C</t>
  </si>
  <si>
    <t>XXXX-XXXX-3210</t>
  </si>
  <si>
    <t>CIF100608</t>
  </si>
  <si>
    <t>Chandan Baruah</t>
  </si>
  <si>
    <t>RDGPG1543P</t>
  </si>
  <si>
    <t>XXXX-XXXX-3497</t>
  </si>
  <si>
    <t>CIF100609</t>
  </si>
  <si>
    <t>OEWPR8980O</t>
  </si>
  <si>
    <t>XXXX-XXXX-3762</t>
  </si>
  <si>
    <t>CIF100610</t>
  </si>
  <si>
    <t>Kaushik Rajkhowa</t>
  </si>
  <si>
    <t>ZVGPK9323O</t>
  </si>
  <si>
    <t>XXXX-XXXX-2903</t>
  </si>
  <si>
    <t>CIF100611</t>
  </si>
  <si>
    <t>Vikash Ao</t>
  </si>
  <si>
    <t>QJXPC6737Q</t>
  </si>
  <si>
    <t>XXXX-XXXX-5121</t>
  </si>
  <si>
    <t>CIF100612</t>
  </si>
  <si>
    <t>Mousumi Agarwal</t>
  </si>
  <si>
    <t>BDOPK4864V</t>
  </si>
  <si>
    <t>XXXX-XXXX-3137</t>
  </si>
  <si>
    <t>CIF100613</t>
  </si>
  <si>
    <t>LXBPJ2371J</t>
  </si>
  <si>
    <t>XXXX-XXXX-3712</t>
  </si>
  <si>
    <t>CIF100614</t>
  </si>
  <si>
    <t>IRLPZ8449R</t>
  </si>
  <si>
    <t>XXXX-XXXX-2770</t>
  </si>
  <si>
    <t>CIF100615</t>
  </si>
  <si>
    <t>CGDPP7046C</t>
  </si>
  <si>
    <t>XXXX-XXXX-2409</t>
  </si>
  <si>
    <t>CIF100616</t>
  </si>
  <si>
    <t>YDLPK6294C</t>
  </si>
  <si>
    <t>XXXX-XXXX-7409</t>
  </si>
  <si>
    <t>CIF100617</t>
  </si>
  <si>
    <t>BEOPX1403D</t>
  </si>
  <si>
    <t>XXXX-XXXX-1241</t>
  </si>
  <si>
    <t>CIF100618</t>
  </si>
  <si>
    <t>NFVPY5113S</t>
  </si>
  <si>
    <t>XXXX-XXXX-2110</t>
  </si>
  <si>
    <t>CIF100619</t>
  </si>
  <si>
    <t>Rashmi Rajkhowa</t>
  </si>
  <si>
    <t>VIDPQ7111P</t>
  </si>
  <si>
    <t>XXXX-XXXX-4799</t>
  </si>
  <si>
    <t>CIF100620</t>
  </si>
  <si>
    <t>Anjali Bora</t>
  </si>
  <si>
    <t>PGLPH8512D</t>
  </si>
  <si>
    <t>XXXX-XXXX-4169</t>
  </si>
  <si>
    <t>CIF100621</t>
  </si>
  <si>
    <t>FIYPL8936N</t>
  </si>
  <si>
    <t>XXXX-XXXX-1623</t>
  </si>
  <si>
    <t>CIF100622</t>
  </si>
  <si>
    <t>Anup Bora</t>
  </si>
  <si>
    <t>MLXPS9308Z</t>
  </si>
  <si>
    <t>XXXX-XXXX-1996</t>
  </si>
  <si>
    <t>CIF100623</t>
  </si>
  <si>
    <t>HMHPP7113C</t>
  </si>
  <si>
    <t>XXXX-XXXX-2408</t>
  </si>
  <si>
    <t>CIF100624</t>
  </si>
  <si>
    <t>WTDPG9337F</t>
  </si>
  <si>
    <t>XXXX-XXXX-8624</t>
  </si>
  <si>
    <t>CIF100625</t>
  </si>
  <si>
    <t>ISAPB4703B</t>
  </si>
  <si>
    <t>XXXX-XXXX-9027</t>
  </si>
  <si>
    <t>CIF100626</t>
  </si>
  <si>
    <t>XXXX-XXXX-8905</t>
  </si>
  <si>
    <t>CIF100627</t>
  </si>
  <si>
    <t>Pallavi Das</t>
  </si>
  <si>
    <t>DWOPC7514G</t>
  </si>
  <si>
    <t>XXXX-XXXX-4529</t>
  </si>
  <si>
    <t>CIF100628</t>
  </si>
  <si>
    <t>OAKPW1968O</t>
  </si>
  <si>
    <t>XXXX-XXXX-1117</t>
  </si>
  <si>
    <t>CIF100629</t>
  </si>
  <si>
    <t>Manash Jain</t>
  </si>
  <si>
    <t>ZAAPO6363Z</t>
  </si>
  <si>
    <t>XXXX-XXXX-4370</t>
  </si>
  <si>
    <t>CIF100630</t>
  </si>
  <si>
    <t>Bornali Gogoi</t>
  </si>
  <si>
    <t>PFOPP9376B</t>
  </si>
  <si>
    <t>XXXX-XXXX-3485</t>
  </si>
  <si>
    <t>CIF100631</t>
  </si>
  <si>
    <t>JSKPU3602V</t>
  </si>
  <si>
    <t>XXXX-XXXX-3939</t>
  </si>
  <si>
    <t>CIF100632</t>
  </si>
  <si>
    <t>RLHPH4913H</t>
  </si>
  <si>
    <t>XXXX-XXXX-7621</t>
  </si>
  <si>
    <t>CIF100633</t>
  </si>
  <si>
    <t>Sangeeta Bhuyan</t>
  </si>
  <si>
    <t>LPHPQ3107Y</t>
  </si>
  <si>
    <t>XXXX-XXXX-9778</t>
  </si>
  <si>
    <t>CIF100634</t>
  </si>
  <si>
    <t>EKRPI2317E</t>
  </si>
  <si>
    <t>XXXX-XXXX-2623</t>
  </si>
  <si>
    <t>CIF100635</t>
  </si>
  <si>
    <t>Tapan Kalita</t>
  </si>
  <si>
    <t>NMGPE7028U</t>
  </si>
  <si>
    <t>XXXX-XXXX-3688</t>
  </si>
  <si>
    <t>CIF100636</t>
  </si>
  <si>
    <t>Khriezo Medhi</t>
  </si>
  <si>
    <t>HXGPR8335O</t>
  </si>
  <si>
    <t>XXXX-XXXX-5824</t>
  </si>
  <si>
    <t>CIF100637</t>
  </si>
  <si>
    <t>Sangeeta Bora</t>
  </si>
  <si>
    <t>TAOPK3256S</t>
  </si>
  <si>
    <t>XXXX-XXXX-8299</t>
  </si>
  <si>
    <t>CIF100638</t>
  </si>
  <si>
    <t>MJNPZ5733L</t>
  </si>
  <si>
    <t>XXXX-XXXX-2178</t>
  </si>
  <si>
    <t>CIF100639</t>
  </si>
  <si>
    <t>ASUPA9345W</t>
  </si>
  <si>
    <t>XXXX-XXXX-8690</t>
  </si>
  <si>
    <t>CIF100640</t>
  </si>
  <si>
    <t>XDMPE6857X</t>
  </si>
  <si>
    <t>XXXX-XXXX-2508</t>
  </si>
  <si>
    <t>CIF100641</t>
  </si>
  <si>
    <t>Manash Gogoi</t>
  </si>
  <si>
    <t>QYLPM5381E</t>
  </si>
  <si>
    <t>CIF100642</t>
  </si>
  <si>
    <t>ZWPPD4825A</t>
  </si>
  <si>
    <t>XXXX-XXXX-2803</t>
  </si>
  <si>
    <t>CIF100643</t>
  </si>
  <si>
    <t>WBTPV8445K</t>
  </si>
  <si>
    <t>XXXX-XXXX-1224</t>
  </si>
  <si>
    <t>CIF100644</t>
  </si>
  <si>
    <t>GAVPY1768X</t>
  </si>
  <si>
    <t>XXXX-XXXX-7472</t>
  </si>
  <si>
    <t>CIF100645</t>
  </si>
  <si>
    <t>Dipali Phukan</t>
  </si>
  <si>
    <t>OABPJ1993J</t>
  </si>
  <si>
    <t>XXXX-XXXX-1620</t>
  </si>
  <si>
    <t>CIF100646</t>
  </si>
  <si>
    <t>XHSPO2332B</t>
  </si>
  <si>
    <t>XXXX-XXXX-4747</t>
  </si>
  <si>
    <t>CIF100647</t>
  </si>
  <si>
    <t>Kaushik Bhuyan</t>
  </si>
  <si>
    <t>QCGPE5293B</t>
  </si>
  <si>
    <t>XXXX-XXXX-3567</t>
  </si>
  <si>
    <t>CIF100648</t>
  </si>
  <si>
    <t>Subhash Hazarika</t>
  </si>
  <si>
    <t>UKHPE9634P</t>
  </si>
  <si>
    <t>XXXX-XXXX-1178</t>
  </si>
  <si>
    <t>CIF100649</t>
  </si>
  <si>
    <t>MQDPL4359D</t>
  </si>
  <si>
    <t>XXXX-XXXX-1217</t>
  </si>
  <si>
    <t>CIF100650</t>
  </si>
  <si>
    <t>Rashmi Dutta</t>
  </si>
  <si>
    <t>RIZPQ7731Y</t>
  </si>
  <si>
    <t>XXXX-XXXX-1447</t>
  </si>
  <si>
    <t>CIF100651</t>
  </si>
  <si>
    <t>Manash Dutta</t>
  </si>
  <si>
    <t>MSDPN8595P</t>
  </si>
  <si>
    <t>XXXX-XXXX-8026</t>
  </si>
  <si>
    <t>CIF100652</t>
  </si>
  <si>
    <t>Utpal Saikia</t>
  </si>
  <si>
    <t>CNIPA4824W</t>
  </si>
  <si>
    <t>XXXX-XXXX-5208</t>
  </si>
  <si>
    <t>CIF100653</t>
  </si>
  <si>
    <t>Dipali Sharma</t>
  </si>
  <si>
    <t>XSNPT2239X</t>
  </si>
  <si>
    <t>XXXX-XXXX-1624</t>
  </si>
  <si>
    <t>CIF100654</t>
  </si>
  <si>
    <t>ZHUPI2680E</t>
  </si>
  <si>
    <t>XXXX-XXXX-6776</t>
  </si>
  <si>
    <t>CIF100655</t>
  </si>
  <si>
    <t>XXXX-XXXX-4835</t>
  </si>
  <si>
    <t>CIF100656</t>
  </si>
  <si>
    <t>WSCPO7885R</t>
  </si>
  <si>
    <t>CIF100657</t>
  </si>
  <si>
    <t>ZAEPE6264L</t>
  </si>
  <si>
    <t>XXXX-XXXX-7475</t>
  </si>
  <si>
    <t>CIF100658</t>
  </si>
  <si>
    <t>UMKPA8318X</t>
  </si>
  <si>
    <t>XXXX-XXXX-9940</t>
  </si>
  <si>
    <t>CIF100659</t>
  </si>
  <si>
    <t>Rohit Sangma</t>
  </si>
  <si>
    <t>DLBPT3574D</t>
  </si>
  <si>
    <t>XXXX-XXXX-1813</t>
  </si>
  <si>
    <t>CIF100660</t>
  </si>
  <si>
    <t>Tenzing Hazarika</t>
  </si>
  <si>
    <t>WWFPM8803Q</t>
  </si>
  <si>
    <t>XXXX-XXXX-6752</t>
  </si>
  <si>
    <t>CIF100661</t>
  </si>
  <si>
    <t>Sanjay Choudhury</t>
  </si>
  <si>
    <t>AAMPE7583Y</t>
  </si>
  <si>
    <t>XXXX-XXXX-7578</t>
  </si>
  <si>
    <t>CIF100662</t>
  </si>
  <si>
    <t>Rohit Bhuyan</t>
  </si>
  <si>
    <t>MTSPG1347E</t>
  </si>
  <si>
    <t>XXXX-XXXX-7391</t>
  </si>
  <si>
    <t>CIF100663</t>
  </si>
  <si>
    <t>GUEPF2010W</t>
  </si>
  <si>
    <t>XXXX-XXXX-6208</t>
  </si>
  <si>
    <t>CIF100664</t>
  </si>
  <si>
    <t>Gitanjali Hazarika</t>
  </si>
  <si>
    <t>TCIPA3998N</t>
  </si>
  <si>
    <t>XXXX-XXXX-1477</t>
  </si>
  <si>
    <t>CIF100665</t>
  </si>
  <si>
    <t>Subhash Paul</t>
  </si>
  <si>
    <t>ZJSPA5346E</t>
  </si>
  <si>
    <t>XXXX-XXXX-6782</t>
  </si>
  <si>
    <t>CIF100666</t>
  </si>
  <si>
    <t>XXXX-XXXX-3141</t>
  </si>
  <si>
    <t>CIF100667</t>
  </si>
  <si>
    <t>Manash Kalita</t>
  </si>
  <si>
    <t>ZGAPH1930F</t>
  </si>
  <si>
    <t>CIF100668</t>
  </si>
  <si>
    <t>HEGPX4172S</t>
  </si>
  <si>
    <t>XXXX-XXXX-7216</t>
  </si>
  <si>
    <t>CIF100669</t>
  </si>
  <si>
    <t>Kaushik Deka</t>
  </si>
  <si>
    <t>RVPPS9131B</t>
  </si>
  <si>
    <t>XXXX-XXXX-4511</t>
  </si>
  <si>
    <t>CIF100670</t>
  </si>
  <si>
    <t>Kaushik Sarma</t>
  </si>
  <si>
    <t>XAJPU6509D</t>
  </si>
  <si>
    <t>XXXX-XXXX-5107</t>
  </si>
  <si>
    <t>CIF100671</t>
  </si>
  <si>
    <t>IWWPP2904K</t>
  </si>
  <si>
    <t>XXXX-XXXX-9300</t>
  </si>
  <si>
    <t>CIF100672</t>
  </si>
  <si>
    <t>VZBPH4472P</t>
  </si>
  <si>
    <t>XXXX-XXXX-5623</t>
  </si>
  <si>
    <t>CIF100673</t>
  </si>
  <si>
    <t>Anup Dutta</t>
  </si>
  <si>
    <t>FEEPN4337T</t>
  </si>
  <si>
    <t>XXXX-XXXX-6126</t>
  </si>
  <si>
    <t>CIF100674</t>
  </si>
  <si>
    <t>Kalpana Baruah</t>
  </si>
  <si>
    <t>VLEPA3865K</t>
  </si>
  <si>
    <t>XXXX-XXXX-8366</t>
  </si>
  <si>
    <t>CIF100675</t>
  </si>
  <si>
    <t>Rohit Das</t>
  </si>
  <si>
    <t>SKEPX2695D</t>
  </si>
  <si>
    <t>XXXX-XXXX-3812</t>
  </si>
  <si>
    <t>CIF100676</t>
  </si>
  <si>
    <t>DRCPI7131V</t>
  </si>
  <si>
    <t>XXXX-XXXX-6022</t>
  </si>
  <si>
    <t>CIF100677</t>
  </si>
  <si>
    <t>Kaushik Sharma</t>
  </si>
  <si>
    <t>GCRPK2464R</t>
  </si>
  <si>
    <t>XXXX-XXXX-8253</t>
  </si>
  <si>
    <t>CIF100678</t>
  </si>
  <si>
    <t>Manash Sharma</t>
  </si>
  <si>
    <t>CSSPX8675B</t>
  </si>
  <si>
    <t>XXXX-XXXX-6296</t>
  </si>
  <si>
    <t>CIF100679</t>
  </si>
  <si>
    <t>Rohit Deka</t>
  </si>
  <si>
    <t>GUPPO2965I</t>
  </si>
  <si>
    <t>XXXX-XXXX-3448</t>
  </si>
  <si>
    <t>CIF100680</t>
  </si>
  <si>
    <t>Dipankar Dutta</t>
  </si>
  <si>
    <t>LFRPE9938F</t>
  </si>
  <si>
    <t>XXXX-XXXX-7407</t>
  </si>
  <si>
    <t>CIF100681</t>
  </si>
  <si>
    <t>Anup Baruah</t>
  </si>
  <si>
    <t>ZWAPE2908C</t>
  </si>
  <si>
    <t>XXXX-XXXX-9496</t>
  </si>
  <si>
    <t>CIF100682</t>
  </si>
  <si>
    <t>QRZPV1850R</t>
  </si>
  <si>
    <t>XXXX-XXXX-2375</t>
  </si>
  <si>
    <t>CIF100683</t>
  </si>
  <si>
    <t>Sanjay Deka</t>
  </si>
  <si>
    <t>RMZPS3298I</t>
  </si>
  <si>
    <t>XXXX-XXXX-3818</t>
  </si>
  <si>
    <t>CIF100684</t>
  </si>
  <si>
    <t>Pranjal Kalita</t>
  </si>
  <si>
    <t>ESYPS1713W</t>
  </si>
  <si>
    <t>XXXX-XXXX-8100</t>
  </si>
  <si>
    <t>CIF100685</t>
  </si>
  <si>
    <t>Jayanta Ao</t>
  </si>
  <si>
    <t>EEXPO4369B</t>
  </si>
  <si>
    <t>XXXX-XXXX-2737</t>
  </si>
  <si>
    <t>CIF100686</t>
  </si>
  <si>
    <t>NZJPJ4704G</t>
  </si>
  <si>
    <t>XXXX-XXXX-6714</t>
  </si>
  <si>
    <t>CIF100687</t>
  </si>
  <si>
    <t>NISPF4772O</t>
  </si>
  <si>
    <t>XXXX-XXXX-8966</t>
  </si>
  <si>
    <t>CIF100688</t>
  </si>
  <si>
    <t>Lalrin Deka</t>
  </si>
  <si>
    <t>YQWPY4756H</t>
  </si>
  <si>
    <t>XXXX-XXXX-7323</t>
  </si>
  <si>
    <t>CIF100689</t>
  </si>
  <si>
    <t>ELXPV4037J</t>
  </si>
  <si>
    <t>XXXX-XXXX-5345</t>
  </si>
  <si>
    <t>CIF100690</t>
  </si>
  <si>
    <t>Mousumi Dutta</t>
  </si>
  <si>
    <t>SECPW9550M</t>
  </si>
  <si>
    <t>XXXX-XXXX-3266</t>
  </si>
  <si>
    <t>CIF100691</t>
  </si>
  <si>
    <t>PHAPO5681V</t>
  </si>
  <si>
    <t>XXXX-XXXX-5855</t>
  </si>
  <si>
    <t>CIF100692</t>
  </si>
  <si>
    <t>UQZPE5298A</t>
  </si>
  <si>
    <t>XXXX-XXXX-8841</t>
  </si>
  <si>
    <t>CIF100693</t>
  </si>
  <si>
    <t>Trishna Das</t>
  </si>
  <si>
    <t>KNNPV2327U</t>
  </si>
  <si>
    <t>XXXX-XXXX-6463</t>
  </si>
  <si>
    <t>CIF100694</t>
  </si>
  <si>
    <t>Khriezo Talukdar</t>
  </si>
  <si>
    <t>ZGRPH9082X</t>
  </si>
  <si>
    <t>XXXX-XXXX-4079</t>
  </si>
  <si>
    <t>CIF100695</t>
  </si>
  <si>
    <t>GZRPD4593V</t>
  </si>
  <si>
    <t>XXXX-XXXX-1983</t>
  </si>
  <si>
    <t>CIF100696</t>
  </si>
  <si>
    <t>SOYPL3052Z</t>
  </si>
  <si>
    <t>CIF100697</t>
  </si>
  <si>
    <t>EJSPS6568Y</t>
  </si>
  <si>
    <t>XXXX-XXXX-9236</t>
  </si>
  <si>
    <t>CIF100698</t>
  </si>
  <si>
    <t>GPVPF6734E</t>
  </si>
  <si>
    <t>XXXX-XXXX-8929</t>
  </si>
  <si>
    <t>CIF100699</t>
  </si>
  <si>
    <t>OAFPS9363S</t>
  </si>
  <si>
    <t>XXXX-XXXX-7518</t>
  </si>
  <si>
    <t>CIF100700</t>
  </si>
  <si>
    <t>EQPPR4110Q</t>
  </si>
  <si>
    <t>XXXX-XXXX-6605</t>
  </si>
  <si>
    <t>CIF100701</t>
  </si>
  <si>
    <t>Manash Ao</t>
  </si>
  <si>
    <t>DLSPO9831Y</t>
  </si>
  <si>
    <t>XXXX-XXXX-2846</t>
  </si>
  <si>
    <t>CIF100702</t>
  </si>
  <si>
    <t>RUQPL7403L</t>
  </si>
  <si>
    <t>XXXX-XXXX-9009</t>
  </si>
  <si>
    <t>CIF100703</t>
  </si>
  <si>
    <t>UKRPA1936R</t>
  </si>
  <si>
    <t>XXXX-XXXX-1370</t>
  </si>
  <si>
    <t>CIF100704</t>
  </si>
  <si>
    <t>Kaushik Nath</t>
  </si>
  <si>
    <t>HIXPC6585I</t>
  </si>
  <si>
    <t>XXXX-XXXX-2171</t>
  </si>
  <si>
    <t>CIF100705</t>
  </si>
  <si>
    <t>Chandan Lyngdoh</t>
  </si>
  <si>
    <t>JIRPE9741S</t>
  </si>
  <si>
    <t>XXXX-XXXX-3552</t>
  </si>
  <si>
    <t>CIF100706</t>
  </si>
  <si>
    <t>Priya Kalita</t>
  </si>
  <si>
    <t>VODPQ4943K</t>
  </si>
  <si>
    <t>CIF100707</t>
  </si>
  <si>
    <t>Subhash Deka</t>
  </si>
  <si>
    <t>UTWPN4929E</t>
  </si>
  <si>
    <t>XXXX-XXXX-5221</t>
  </si>
  <si>
    <t>CIF100708</t>
  </si>
  <si>
    <t>BDWPI9357V</t>
  </si>
  <si>
    <t>XXXX-XXXX-4295</t>
  </si>
  <si>
    <t>CIF100709</t>
  </si>
  <si>
    <t>Dipankar Sangma</t>
  </si>
  <si>
    <t>WHJPJ3912P</t>
  </si>
  <si>
    <t>XXXX-XXXX-6135</t>
  </si>
  <si>
    <t>CIF100710</t>
  </si>
  <si>
    <t>JNAPP9704S</t>
  </si>
  <si>
    <t>XXXX-XXXX-5355</t>
  </si>
  <si>
    <t>CIF100711</t>
  </si>
  <si>
    <t>Gitanjali Kalita</t>
  </si>
  <si>
    <t>FRCPZ4824B</t>
  </si>
  <si>
    <t>XXXX-XXXX-6781</t>
  </si>
  <si>
    <t>CIF100712</t>
  </si>
  <si>
    <t>YBNPH9914R</t>
  </si>
  <si>
    <t>CIF100713</t>
  </si>
  <si>
    <t>Khriezo Phukan</t>
  </si>
  <si>
    <t>MJUPE4629D</t>
  </si>
  <si>
    <t>XXXX-XXXX-3263</t>
  </si>
  <si>
    <t>CIF100714</t>
  </si>
  <si>
    <t>Rahul Bora</t>
  </si>
  <si>
    <t>BDHPR7885Z</t>
  </si>
  <si>
    <t>XXXX-XXXX-8580</t>
  </si>
  <si>
    <t>CIF100715</t>
  </si>
  <si>
    <t>CLEPD5961U</t>
  </si>
  <si>
    <t>XXXX-XXXX-4807</t>
  </si>
  <si>
    <t>CIF100716</t>
  </si>
  <si>
    <t>UFOPW1641U</t>
  </si>
  <si>
    <t>CIF100717</t>
  </si>
  <si>
    <t>UBWPB8027N</t>
  </si>
  <si>
    <t>XXXX-XXXX-4761</t>
  </si>
  <si>
    <t>CIF100718</t>
  </si>
  <si>
    <t>ADAPQ1745J</t>
  </si>
  <si>
    <t>CIF100719</t>
  </si>
  <si>
    <t>Anup Saikia</t>
  </si>
  <si>
    <t>IPAPD4072L</t>
  </si>
  <si>
    <t>CIF100720</t>
  </si>
  <si>
    <t>Pooja Sharma</t>
  </si>
  <si>
    <t>KOCPL6931Q</t>
  </si>
  <si>
    <t>XXXX-XXXX-2209</t>
  </si>
  <si>
    <t>CIF100721</t>
  </si>
  <si>
    <t>Bikash Sarma</t>
  </si>
  <si>
    <t>XKXPT4735Z</t>
  </si>
  <si>
    <t>XXXX-XXXX-3495</t>
  </si>
  <si>
    <t>CIF100722</t>
  </si>
  <si>
    <t>VSRPI3639I</t>
  </si>
  <si>
    <t>XXXX-XXXX-8804</t>
  </si>
  <si>
    <t>CIF100723</t>
  </si>
  <si>
    <t>IEMPI9383T</t>
  </si>
  <si>
    <t>XXXX-XXXX-5305</t>
  </si>
  <si>
    <t>CIF100724</t>
  </si>
  <si>
    <t>Dipankar Talukdar</t>
  </si>
  <si>
    <t>THBPD4967T</t>
  </si>
  <si>
    <t>CIF100725</t>
  </si>
  <si>
    <t>BAUPO7990E</t>
  </si>
  <si>
    <t>XXXX-XXXX-3737</t>
  </si>
  <si>
    <t>CIF100726</t>
  </si>
  <si>
    <t>Jonali Saikia</t>
  </si>
  <si>
    <t>CIF100727</t>
  </si>
  <si>
    <t>Pooja Sarma</t>
  </si>
  <si>
    <t>TEVPP7692Q</t>
  </si>
  <si>
    <t>XXXX-XXXX-2893</t>
  </si>
  <si>
    <t>CIF100728</t>
  </si>
  <si>
    <t>YGCPS2421S</t>
  </si>
  <si>
    <t>XXXX-XXXX-2845</t>
  </si>
  <si>
    <t>CIF100729</t>
  </si>
  <si>
    <t>Dipankar Bora</t>
  </si>
  <si>
    <t>KXDPI1611K</t>
  </si>
  <si>
    <t>XXXX-XXXX-3329</t>
  </si>
  <si>
    <t>CIF100730</t>
  </si>
  <si>
    <t>Anjali Sarma</t>
  </si>
  <si>
    <t>AYIPS4825C</t>
  </si>
  <si>
    <t>XXXX-XXXX-9727</t>
  </si>
  <si>
    <t>CIF100731</t>
  </si>
  <si>
    <t>Kaushik Kalita</t>
  </si>
  <si>
    <t>IHHPV1631G</t>
  </si>
  <si>
    <t>XXXX-XXXX-9964</t>
  </si>
  <si>
    <t>CIF100732</t>
  </si>
  <si>
    <t>Chandan Saikia</t>
  </si>
  <si>
    <t>VLRPR2602G</t>
  </si>
  <si>
    <t>XXXX-XXXX-6930</t>
  </si>
  <si>
    <t>CIF100733</t>
  </si>
  <si>
    <t>Rituraj Baruah</t>
  </si>
  <si>
    <t>JYLPD8223X</t>
  </si>
  <si>
    <t>XXXX-XXXX-6554</t>
  </si>
  <si>
    <t>CIF100734</t>
  </si>
  <si>
    <t>Hiranya Lyngdoh</t>
  </si>
  <si>
    <t>AAVPH2641O</t>
  </si>
  <si>
    <t>XXXX-XXXX-9781</t>
  </si>
  <si>
    <t>CIF100735</t>
  </si>
  <si>
    <t>Chandan Agarwal</t>
  </si>
  <si>
    <t>OMAPI3746Q</t>
  </si>
  <si>
    <t>XXXX-XXXX-3505</t>
  </si>
  <si>
    <t>CIF100736</t>
  </si>
  <si>
    <t>GZBPX8733O</t>
  </si>
  <si>
    <t>XXXX-XXXX-8543</t>
  </si>
  <si>
    <t>CIF100737</t>
  </si>
  <si>
    <t>ESQPI8068G</t>
  </si>
  <si>
    <t>XXXX-XXXX-5474</t>
  </si>
  <si>
    <t>CIF100738</t>
  </si>
  <si>
    <t>PZUPP6019Q</t>
  </si>
  <si>
    <t>XXXX-XXXX-2442</t>
  </si>
  <si>
    <t>CIF100739</t>
  </si>
  <si>
    <t>Rohit Agarwal</t>
  </si>
  <si>
    <t>WAIPR3156Q</t>
  </si>
  <si>
    <t>XXXX-XXXX-9223</t>
  </si>
  <si>
    <t>CIF100740</t>
  </si>
  <si>
    <t>Mousumi Das</t>
  </si>
  <si>
    <t>ZONPS3691Q</t>
  </si>
  <si>
    <t>XXXX-XXXX-4981</t>
  </si>
  <si>
    <t>CIF100741</t>
  </si>
  <si>
    <t>Khriezo Baruah</t>
  </si>
  <si>
    <t>GWMPM1345L</t>
  </si>
  <si>
    <t>XXXX-XXXX-6987</t>
  </si>
  <si>
    <t>CIF100742</t>
  </si>
  <si>
    <t>WXOPD6301X</t>
  </si>
  <si>
    <t>XXXX-XXXX-9918</t>
  </si>
  <si>
    <t>CIF100743</t>
  </si>
  <si>
    <t>Anjali Sharma</t>
  </si>
  <si>
    <t>IUBPP6452W</t>
  </si>
  <si>
    <t>XXXX-XXXX-6318</t>
  </si>
  <si>
    <t>CIF100744</t>
  </si>
  <si>
    <t>Vikash Saikia</t>
  </si>
  <si>
    <t>NGTPY7972U</t>
  </si>
  <si>
    <t>CIF100745</t>
  </si>
  <si>
    <t>EWFPT8049U</t>
  </si>
  <si>
    <t>XXXX-XXXX-6694</t>
  </si>
  <si>
    <t>CIF100746</t>
  </si>
  <si>
    <t>JVBPJ4734S</t>
  </si>
  <si>
    <t>XXXX-XXXX-5095</t>
  </si>
  <si>
    <t>CIF100747</t>
  </si>
  <si>
    <t>WEJPC2677Z</t>
  </si>
  <si>
    <t>XXXX-XXXX-9043</t>
  </si>
  <si>
    <t>CIF100748</t>
  </si>
  <si>
    <t>ZXEPS8427C</t>
  </si>
  <si>
    <t>XXXX-XXXX-9688</t>
  </si>
  <si>
    <t>CIF100749</t>
  </si>
  <si>
    <t>DHPPG3252Q</t>
  </si>
  <si>
    <t>XXXX-XXXX-3511</t>
  </si>
  <si>
    <t>CIF100750</t>
  </si>
  <si>
    <t>Mousumi Medhi</t>
  </si>
  <si>
    <t>PLVPL1866N</t>
  </si>
  <si>
    <t>XXXX-XXXX-7939</t>
  </si>
  <si>
    <t>CIF100751</t>
  </si>
  <si>
    <t>Utpal Baruah</t>
  </si>
  <si>
    <t>LBKPF3874N</t>
  </si>
  <si>
    <t>XXXX-XXXX-4928</t>
  </si>
  <si>
    <t>CIF100752</t>
  </si>
  <si>
    <t>VTAPR3597V</t>
  </si>
  <si>
    <t>XXXX-XXXX-1272</t>
  </si>
  <si>
    <t>CIF100753</t>
  </si>
  <si>
    <t>LHZPV1355C</t>
  </si>
  <si>
    <t>XXXX-XXXX-8855</t>
  </si>
  <si>
    <t>CIF100754</t>
  </si>
  <si>
    <t>RMUPU4792C</t>
  </si>
  <si>
    <t>XXXX-XXXX-7691</t>
  </si>
  <si>
    <t>CIF100755</t>
  </si>
  <si>
    <t>LASPG4083D</t>
  </si>
  <si>
    <t>XXXX-XXXX-5517</t>
  </si>
  <si>
    <t>CIF100756</t>
  </si>
  <si>
    <t>DOAPN9707B</t>
  </si>
  <si>
    <t>XXXX-XXXX-3911</t>
  </si>
  <si>
    <t>CIF100757</t>
  </si>
  <si>
    <t>Dipali Jain</t>
  </si>
  <si>
    <t>LCSPC6225I</t>
  </si>
  <si>
    <t>XXXX-XXXX-2154</t>
  </si>
  <si>
    <t>CIF100758</t>
  </si>
  <si>
    <t>Neha Phukan</t>
  </si>
  <si>
    <t>XXXX-XXXX-9843</t>
  </si>
  <si>
    <t>CIF100759</t>
  </si>
  <si>
    <t>Tapan Choudhury</t>
  </si>
  <si>
    <t>VRJPT6472H</t>
  </si>
  <si>
    <t>XXXX-XXXX-9171</t>
  </si>
  <si>
    <t>CIF100760</t>
  </si>
  <si>
    <t>PDGPM7085N</t>
  </si>
  <si>
    <t>XXXX-XXXX-8715</t>
  </si>
  <si>
    <t>CIF100761</t>
  </si>
  <si>
    <t>TVAPE1213D</t>
  </si>
  <si>
    <t>XXXX-XXXX-3682</t>
  </si>
  <si>
    <t>CIF100762</t>
  </si>
  <si>
    <t>Mousumi Bora</t>
  </si>
  <si>
    <t>PWGPV8637M</t>
  </si>
  <si>
    <t>XXXX-XXXX-8865</t>
  </si>
  <si>
    <t>CIF100763</t>
  </si>
  <si>
    <t>GDJPM1364J</t>
  </si>
  <si>
    <t>XXXX-XXXX-1670</t>
  </si>
  <si>
    <t>CIF100764</t>
  </si>
  <si>
    <t>Rituraj Ao</t>
  </si>
  <si>
    <t>QYLPC7730X</t>
  </si>
  <si>
    <t>XXXX-XXXX-5564</t>
  </si>
  <si>
    <t>CIF100765</t>
  </si>
  <si>
    <t>ZJJPD7578H</t>
  </si>
  <si>
    <t>XXXX-XXXX-5829</t>
  </si>
  <si>
    <t>CIF100766</t>
  </si>
  <si>
    <t>Jonali Das</t>
  </si>
  <si>
    <t>XVBPH6226Q</t>
  </si>
  <si>
    <t>XXXX-XXXX-2715</t>
  </si>
  <si>
    <t>CIF100767</t>
  </si>
  <si>
    <t>CQHPK1660C</t>
  </si>
  <si>
    <t>XXXX-XXXX-4872</t>
  </si>
  <si>
    <t>CIF100768</t>
  </si>
  <si>
    <t>RRGPS4111Z</t>
  </si>
  <si>
    <t>XXXX-XXXX-2358</t>
  </si>
  <si>
    <t>CIF100769</t>
  </si>
  <si>
    <t>PQIPD3787C</t>
  </si>
  <si>
    <t>XXXX-XXXX-9820</t>
  </si>
  <si>
    <t>CIF100770</t>
  </si>
  <si>
    <t>AXWPO3224V</t>
  </si>
  <si>
    <t>CIF100771</t>
  </si>
  <si>
    <t>Nilakshi Dutta</t>
  </si>
  <si>
    <t>SJHPE2477K</t>
  </si>
  <si>
    <t>XXXX-XXXX-7381</t>
  </si>
  <si>
    <t>CIF100772</t>
  </si>
  <si>
    <t>HWUPF1330K</t>
  </si>
  <si>
    <t>XXXX-XXXX-6532</t>
  </si>
  <si>
    <t>CIF100773</t>
  </si>
  <si>
    <t>ZWAPX5533L</t>
  </si>
  <si>
    <t>XXXX-XXXX-1236</t>
  </si>
  <si>
    <t>CIF100774</t>
  </si>
  <si>
    <t>JMYPC7398B</t>
  </si>
  <si>
    <t>XXXX-XXXX-9586</t>
  </si>
  <si>
    <t>CIF100775</t>
  </si>
  <si>
    <t>Pooja Bora</t>
  </si>
  <si>
    <t>VXNPX9899F</t>
  </si>
  <si>
    <t>XXXX-XXXX-8970</t>
  </si>
  <si>
    <t>CIF100776</t>
  </si>
  <si>
    <t>Gitanjali Talukdar</t>
  </si>
  <si>
    <t>DALPV9574Y</t>
  </si>
  <si>
    <t>XXXX-XXXX-2443</t>
  </si>
  <si>
    <t>CIF100777</t>
  </si>
  <si>
    <t>BEYPD9849D</t>
  </si>
  <si>
    <t>XXXX-XXXX-2118</t>
  </si>
  <si>
    <t>CIF100778</t>
  </si>
  <si>
    <t>Rituraj Kalita</t>
  </si>
  <si>
    <t>WIGPP9672T</t>
  </si>
  <si>
    <t>XXXX-XXXX-6584</t>
  </si>
  <si>
    <t>CIF100779</t>
  </si>
  <si>
    <t>TMWPP7889S</t>
  </si>
  <si>
    <t>XXXX-XXXX-1331</t>
  </si>
  <si>
    <t>CIF100780</t>
  </si>
  <si>
    <t>FGYPG5576S</t>
  </si>
  <si>
    <t>XXXX-XXXX-8769</t>
  </si>
  <si>
    <t>CIF100781</t>
  </si>
  <si>
    <t>Rituraj Choudhury</t>
  </si>
  <si>
    <t>HCUPT9012L</t>
  </si>
  <si>
    <t>XXXX-XXXX-2180</t>
  </si>
  <si>
    <t>CIF100782</t>
  </si>
  <si>
    <t>Dipankar Saikia</t>
  </si>
  <si>
    <t>IJPPD5783U</t>
  </si>
  <si>
    <t>XXXX-XXXX-3630</t>
  </si>
  <si>
    <t>CIF100783</t>
  </si>
  <si>
    <t>XXXX-XXXX-5301</t>
  </si>
  <si>
    <t>CIF100784</t>
  </si>
  <si>
    <t>Bornali Agarwal</t>
  </si>
  <si>
    <t>NGOPZ3141R</t>
  </si>
  <si>
    <t>XXXX-XXXX-4741</t>
  </si>
  <si>
    <t>CIF100785</t>
  </si>
  <si>
    <t>SKMPD2139W</t>
  </si>
  <si>
    <t>XXXX-XXXX-2314</t>
  </si>
  <si>
    <t>CIF100786</t>
  </si>
  <si>
    <t>Gautam Jain</t>
  </si>
  <si>
    <t>YTSPK1415F</t>
  </si>
  <si>
    <t>XXXX-XXXX-4417</t>
  </si>
  <si>
    <t>CIF100787</t>
  </si>
  <si>
    <t>BOMPB8661A</t>
  </si>
  <si>
    <t>XXXX-XXXX-1050</t>
  </si>
  <si>
    <t>CIF100788</t>
  </si>
  <si>
    <t>Imna Bhuyan</t>
  </si>
  <si>
    <t>KQSPV3020N</t>
  </si>
  <si>
    <t>XXXX-XXXX-2837</t>
  </si>
  <si>
    <t>CIF100789</t>
  </si>
  <si>
    <t>Kalpana Lyngdoh</t>
  </si>
  <si>
    <t>QYXPO3323E</t>
  </si>
  <si>
    <t>XXXX-XXXX-5729</t>
  </si>
  <si>
    <t>CIF100790</t>
  </si>
  <si>
    <t>Jayanta Lyngdoh</t>
  </si>
  <si>
    <t>AXOPI7181W</t>
  </si>
  <si>
    <t>XXXX-XXXX-3145</t>
  </si>
  <si>
    <t>CIF100791</t>
  </si>
  <si>
    <t>Trishna Kalita</t>
  </si>
  <si>
    <t>IHIPQ5067P</t>
  </si>
  <si>
    <t>XXXX-XXXX-8357</t>
  </si>
  <si>
    <t>CIF100792</t>
  </si>
  <si>
    <t>HBSPZ6882U</t>
  </si>
  <si>
    <t>XXXX-XXXX-2439</t>
  </si>
  <si>
    <t>CIF100793</t>
  </si>
  <si>
    <t>Nilakshi Nath</t>
  </si>
  <si>
    <t>GREPG8110S</t>
  </si>
  <si>
    <t>XXXX-XXXX-5933</t>
  </si>
  <si>
    <t>CIF100794</t>
  </si>
  <si>
    <t>VRPPL3662O</t>
  </si>
  <si>
    <t>XXXX-XXXX-2286</t>
  </si>
  <si>
    <t>CIF100795</t>
  </si>
  <si>
    <t>RWZPV2879E</t>
  </si>
  <si>
    <t>XXXX-XXXX-8702</t>
  </si>
  <si>
    <t>CIF100796</t>
  </si>
  <si>
    <t>Nilakshi Jain</t>
  </si>
  <si>
    <t>DFIPS2972O</t>
  </si>
  <si>
    <t>XXXX-XXXX-9294</t>
  </si>
  <si>
    <t>CIF100797</t>
  </si>
  <si>
    <t>Pooja Ao</t>
  </si>
  <si>
    <t>SFVPP8121O</t>
  </si>
  <si>
    <t>XXXX-XXXX-7455</t>
  </si>
  <si>
    <t>CIF100798</t>
  </si>
  <si>
    <t>Subhash Saikia</t>
  </si>
  <si>
    <t>RYVPX8353S</t>
  </si>
  <si>
    <t>XXXX-XXXX-8051</t>
  </si>
  <si>
    <t>CIF100799</t>
  </si>
  <si>
    <t>Jonali Nath</t>
  </si>
  <si>
    <t>CAFPJ6912W</t>
  </si>
  <si>
    <t>XXXX-XXXX-9373</t>
  </si>
  <si>
    <t>CIF100800</t>
  </si>
  <si>
    <t>Bornali Ao</t>
  </si>
  <si>
    <t>IHNPB9588R</t>
  </si>
  <si>
    <t>XXXX-XXXX-3306</t>
  </si>
  <si>
    <t>CIF100801</t>
  </si>
  <si>
    <t>YOEPF4921C</t>
  </si>
  <si>
    <t>CIF100802</t>
  </si>
  <si>
    <t>Rashmi Agarwal</t>
  </si>
  <si>
    <t>HJTPZ8857B</t>
  </si>
  <si>
    <t>XXXX-XXXX-8393</t>
  </si>
  <si>
    <t>CIF100803</t>
  </si>
  <si>
    <t>GLZPX8828P</t>
  </si>
  <si>
    <t>XXXX-XXXX-8900</t>
  </si>
  <si>
    <t>CIF100804</t>
  </si>
  <si>
    <t>UWFPK1490C</t>
  </si>
  <si>
    <t>XXXX-XXXX-5467</t>
  </si>
  <si>
    <t>CIF100805</t>
  </si>
  <si>
    <t>JIPPK2069Z</t>
  </si>
  <si>
    <t>XXXX-XXXX-1542</t>
  </si>
  <si>
    <t>CIF100806</t>
  </si>
  <si>
    <t>Bhaskar Jain</t>
  </si>
  <si>
    <t>BCQPZ3080W</t>
  </si>
  <si>
    <t>XXXX-XXXX-7238</t>
  </si>
  <si>
    <t>CIF100807</t>
  </si>
  <si>
    <t>Rohit Baruah</t>
  </si>
  <si>
    <t>TXSPM3747S</t>
  </si>
  <si>
    <t>XXXX-XXXX-6561</t>
  </si>
  <si>
    <t>CIF100808</t>
  </si>
  <si>
    <t>Pallavi Gogoi</t>
  </si>
  <si>
    <t>DOMPL8573C</t>
  </si>
  <si>
    <t>XXXX-XXXX-9234</t>
  </si>
  <si>
    <t>CIF100809</t>
  </si>
  <si>
    <t>Dipali Saikia</t>
  </si>
  <si>
    <t>QXSPR5202C</t>
  </si>
  <si>
    <t>XXXX-XXXX-9098</t>
  </si>
  <si>
    <t>CIF100810</t>
  </si>
  <si>
    <t>Jayanta Kalita</t>
  </si>
  <si>
    <t>NVWPW4423O</t>
  </si>
  <si>
    <t>XXXX-XXXX-9710</t>
  </si>
  <si>
    <t>CIF100811</t>
  </si>
  <si>
    <t>YLTPN4464I</t>
  </si>
  <si>
    <t>XXXX-XXXX-6735</t>
  </si>
  <si>
    <t>CIF100812</t>
  </si>
  <si>
    <t>Jayanta Paul</t>
  </si>
  <si>
    <t>TDVPB4654G</t>
  </si>
  <si>
    <t>CIF100813</t>
  </si>
  <si>
    <t>HUSPV9755E</t>
  </si>
  <si>
    <t>XXXX-XXXX-2334</t>
  </si>
  <si>
    <t>CIF100814</t>
  </si>
  <si>
    <t>IWUPF3233Y</t>
  </si>
  <si>
    <t>XXXX-XXXX-8222</t>
  </si>
  <si>
    <t>CIF100815</t>
  </si>
  <si>
    <t>JHFPX9806M</t>
  </si>
  <si>
    <t>XXXX-XXXX-8057</t>
  </si>
  <si>
    <t>CIF100816</t>
  </si>
  <si>
    <t>HMZPS3424Q</t>
  </si>
  <si>
    <t>XXXX-XXXX-2482</t>
  </si>
  <si>
    <t>CIF100817</t>
  </si>
  <si>
    <t>Lalrin Sharma</t>
  </si>
  <si>
    <t>CLHPK4624Z</t>
  </si>
  <si>
    <t>XXXX-XXXX-9022</t>
  </si>
  <si>
    <t>CIF100818</t>
  </si>
  <si>
    <t>LECPX9257A</t>
  </si>
  <si>
    <t>XXXX-XXXX-6322</t>
  </si>
  <si>
    <t>CIF100819</t>
  </si>
  <si>
    <t>IIXPF7988H</t>
  </si>
  <si>
    <t>XXXX-XXXX-1584</t>
  </si>
  <si>
    <t>CIF100820</t>
  </si>
  <si>
    <t>QQDPI9329G</t>
  </si>
  <si>
    <t>XXXX-XXXX-2383</t>
  </si>
  <si>
    <t>CIF100821</t>
  </si>
  <si>
    <t>Tapan Ao</t>
  </si>
  <si>
    <t>MOQPN6799I</t>
  </si>
  <si>
    <t>XXXX-XXXX-7053</t>
  </si>
  <si>
    <t>CIF100822</t>
  </si>
  <si>
    <t>JJFPR8619F</t>
  </si>
  <si>
    <t>XXXX-XXXX-6977</t>
  </si>
  <si>
    <t>CIF100823</t>
  </si>
  <si>
    <t>XXXX-XXXX-9446</t>
  </si>
  <si>
    <t>CIF100824</t>
  </si>
  <si>
    <t>TMLPU6226K</t>
  </si>
  <si>
    <t>XXXX-XXXX-5630</t>
  </si>
  <si>
    <t>CIF100825</t>
  </si>
  <si>
    <t>JZLPE4878C</t>
  </si>
  <si>
    <t>XXXX-XXXX-9406</t>
  </si>
  <si>
    <t>CIF100826</t>
  </si>
  <si>
    <t>WSJPG5635A</t>
  </si>
  <si>
    <t>XXXX-XXXX-8511</t>
  </si>
  <si>
    <t>CIF100827</t>
  </si>
  <si>
    <t>ZWNPY8842U</t>
  </si>
  <si>
    <t>XXXX-XXXX-9969</t>
  </si>
  <si>
    <t>CIF100828</t>
  </si>
  <si>
    <t>SJKPT4962U</t>
  </si>
  <si>
    <t>XXXX-XXXX-7608</t>
  </si>
  <si>
    <t>CIF100829</t>
  </si>
  <si>
    <t>QTZPJ8042G</t>
  </si>
  <si>
    <t>XXXX-XXXX-8159</t>
  </si>
  <si>
    <t>CIF100830</t>
  </si>
  <si>
    <t>REKPN7274L</t>
  </si>
  <si>
    <t>XXXX-XXXX-2842</t>
  </si>
  <si>
    <t>CIF100831</t>
  </si>
  <si>
    <t>JIRPH3341Y</t>
  </si>
  <si>
    <t>XXXX-XXXX-9868</t>
  </si>
  <si>
    <t>CIF100832</t>
  </si>
  <si>
    <t>FVGPK6661K</t>
  </si>
  <si>
    <t>XXXX-XXXX-1208</t>
  </si>
  <si>
    <t>CIF100833</t>
  </si>
  <si>
    <t>SENPJ5463F</t>
  </si>
  <si>
    <t>XXXX-XXXX-8341</t>
  </si>
  <si>
    <t>CIF100834</t>
  </si>
  <si>
    <t>YJBPS6666S</t>
  </si>
  <si>
    <t>XXXX-XXXX-8376</t>
  </si>
  <si>
    <t>CIF100835</t>
  </si>
  <si>
    <t>Kalpana Dutta</t>
  </si>
  <si>
    <t>IDMPA7917H</t>
  </si>
  <si>
    <t>XXXX-XXXX-8235</t>
  </si>
  <si>
    <t>CIF100836</t>
  </si>
  <si>
    <t>YQSPH8964L</t>
  </si>
  <si>
    <t>XXXX-XXXX-3278</t>
  </si>
  <si>
    <t>CIF100837</t>
  </si>
  <si>
    <t>YJNPO2505S</t>
  </si>
  <si>
    <t>XXXX-XXXX-2030</t>
  </si>
  <si>
    <t>CIF100838</t>
  </si>
  <si>
    <t>CAUPB9504V</t>
  </si>
  <si>
    <t>XXXX-XXXX-9816</t>
  </si>
  <si>
    <t>CIF100839</t>
  </si>
  <si>
    <t>Bhaskar Rajkhowa</t>
  </si>
  <si>
    <t>XUOPG4627C</t>
  </si>
  <si>
    <t>XXXX-XXXX-8324</t>
  </si>
  <si>
    <t>CIF100840</t>
  </si>
  <si>
    <t>GOPPC9139J</t>
  </si>
  <si>
    <t>XXXX-XXXX-8922</t>
  </si>
  <si>
    <t>CIF100841</t>
  </si>
  <si>
    <t>HZYPZ4890O</t>
  </si>
  <si>
    <t>XXXX-XXXX-8564</t>
  </si>
  <si>
    <t>CIF100842</t>
  </si>
  <si>
    <t>CFOPG5454Q</t>
  </si>
  <si>
    <t>XXXX-XXXX-6256</t>
  </si>
  <si>
    <t>CIF100843</t>
  </si>
  <si>
    <t>WDAPP6464X</t>
  </si>
  <si>
    <t>XXXX-XXXX-1923</t>
  </si>
  <si>
    <t>CIF100844</t>
  </si>
  <si>
    <t>Manash Das</t>
  </si>
  <si>
    <t>MSNPC5823S</t>
  </si>
  <si>
    <t>XXXX-XXXX-2817</t>
  </si>
  <si>
    <t>CIF100845</t>
  </si>
  <si>
    <t>OAWPM7338S</t>
  </si>
  <si>
    <t>XXXX-XXXX-2577</t>
  </si>
  <si>
    <t>CIF100846</t>
  </si>
  <si>
    <t>MMBPW5450H</t>
  </si>
  <si>
    <t>XXXX-XXXX-1041</t>
  </si>
  <si>
    <t>CIF100847</t>
  </si>
  <si>
    <t>Kalpana Kalita</t>
  </si>
  <si>
    <t>BYVPD3866K</t>
  </si>
  <si>
    <t>XXXX-XXXX-1521</t>
  </si>
  <si>
    <t>CIF100848</t>
  </si>
  <si>
    <t>Priya Choudhury</t>
  </si>
  <si>
    <t>NJEPN7144B</t>
  </si>
  <si>
    <t>XXXX-XXXX-7883</t>
  </si>
  <si>
    <t>CIF100849</t>
  </si>
  <si>
    <t>Rashmi Bhuyan</t>
  </si>
  <si>
    <t>SBKPF5856C</t>
  </si>
  <si>
    <t>XXXX-XXXX-5198</t>
  </si>
  <si>
    <t>CIF100850</t>
  </si>
  <si>
    <t>Rahul Hazarika</t>
  </si>
  <si>
    <t>PFAPR7878Q</t>
  </si>
  <si>
    <t>XXXX-XXXX-8559</t>
  </si>
  <si>
    <t>CIF100851</t>
  </si>
  <si>
    <t>Dipankar Sharma</t>
  </si>
  <si>
    <t>EUXPQ4362Z</t>
  </si>
  <si>
    <t>XXXX-XXXX-9758</t>
  </si>
  <si>
    <t>CIF100852</t>
  </si>
  <si>
    <t>RSMPT6012M</t>
  </si>
  <si>
    <t>XXXX-XXXX-1610</t>
  </si>
  <si>
    <t>CIF100853</t>
  </si>
  <si>
    <t>Subhash Sarma</t>
  </si>
  <si>
    <t>JHGPR7493S</t>
  </si>
  <si>
    <t>XXXX-XXXX-4556</t>
  </si>
  <si>
    <t>CIF100854</t>
  </si>
  <si>
    <t>Tapan Hazarika</t>
  </si>
  <si>
    <t>QJTPF8909Y</t>
  </si>
  <si>
    <t>XXXX-XXXX-9489</t>
  </si>
  <si>
    <t>CIF100855</t>
  </si>
  <si>
    <t>RQIPX8303Q</t>
  </si>
  <si>
    <t>XXXX-XXXX-9687</t>
  </si>
  <si>
    <t>CIF100856</t>
  </si>
  <si>
    <t>FYMPC5938O</t>
  </si>
  <si>
    <t>XXXX-XXXX-5464</t>
  </si>
  <si>
    <t>CIF100857</t>
  </si>
  <si>
    <t>Vikash Sharma</t>
  </si>
  <si>
    <t>ARUPQ8343M</t>
  </si>
  <si>
    <t>XXXX-XXXX-4349</t>
  </si>
  <si>
    <t>CIF100858</t>
  </si>
  <si>
    <t>XIVPT8884M</t>
  </si>
  <si>
    <t>XXXX-XXXX-5758</t>
  </si>
  <si>
    <t>CIF100859</t>
  </si>
  <si>
    <t>HQNPW7355D</t>
  </si>
  <si>
    <t>XXXX-XXXX-6510</t>
  </si>
  <si>
    <t>CIF100860</t>
  </si>
  <si>
    <t>TTOPJ9678N</t>
  </si>
  <si>
    <t>XXXX-XXXX-5588</t>
  </si>
  <si>
    <t>CIF100861</t>
  </si>
  <si>
    <t>GHTPG9308H</t>
  </si>
  <si>
    <t>XXXX-XXXX-9434</t>
  </si>
  <si>
    <t>CIF100862</t>
  </si>
  <si>
    <t>SRMPN5088E</t>
  </si>
  <si>
    <t>XXXX-XXXX-2957</t>
  </si>
  <si>
    <t>CIF100863</t>
  </si>
  <si>
    <t>CTXPS1402G</t>
  </si>
  <si>
    <t>XXXX-XXXX-4731</t>
  </si>
  <si>
    <t>CIF100864</t>
  </si>
  <si>
    <t>KFOPC7529W</t>
  </si>
  <si>
    <t>XXXX-XXXX-3761</t>
  </si>
  <si>
    <t>CIF100865</t>
  </si>
  <si>
    <t>PFOPC8851M</t>
  </si>
  <si>
    <t>XXXX-XXXX-9943</t>
  </si>
  <si>
    <t>CIF100866</t>
  </si>
  <si>
    <t>MUPPD1616B</t>
  </si>
  <si>
    <t>CIF100867</t>
  </si>
  <si>
    <t>ENNPR7671Y</t>
  </si>
  <si>
    <t>XXXX-XXXX-6891</t>
  </si>
  <si>
    <t>CIF100868</t>
  </si>
  <si>
    <t>Bikash Rajkhowa</t>
  </si>
  <si>
    <t>RJBPM2448O</t>
  </si>
  <si>
    <t>XXXX-XXXX-3226</t>
  </si>
  <si>
    <t>CIF100869</t>
  </si>
  <si>
    <t>Imna Dutta</t>
  </si>
  <si>
    <t>LJRPV7332X</t>
  </si>
  <si>
    <t>CIF100870</t>
  </si>
  <si>
    <t>INMPA8982Q</t>
  </si>
  <si>
    <t>XXXX-XXXX-7698</t>
  </si>
  <si>
    <t>CIF100871</t>
  </si>
  <si>
    <t>NIHPO7328Z</t>
  </si>
  <si>
    <t>XXXX-XXXX-4374</t>
  </si>
  <si>
    <t>CIF100872</t>
  </si>
  <si>
    <t>Anup Bhuyan</t>
  </si>
  <si>
    <t>BTHPR4068D</t>
  </si>
  <si>
    <t>XXXX-XXXX-4688</t>
  </si>
  <si>
    <t>CIF100873</t>
  </si>
  <si>
    <t>XGAPS2908S</t>
  </si>
  <si>
    <t>XXXX-XXXX-6067</t>
  </si>
  <si>
    <t>CIF100874</t>
  </si>
  <si>
    <t>RURPU2450V</t>
  </si>
  <si>
    <t>XXXX-XXXX-2991</t>
  </si>
  <si>
    <t>CIF100875</t>
  </si>
  <si>
    <t>FFXPQ5694S</t>
  </si>
  <si>
    <t>XXXX-XXXX-3970</t>
  </si>
  <si>
    <t>CIF100876</t>
  </si>
  <si>
    <t>DBIPF7005F</t>
  </si>
  <si>
    <t>XXXX-XXXX-3500</t>
  </si>
  <si>
    <t>CIF100877</t>
  </si>
  <si>
    <t>Anup Phukan</t>
  </si>
  <si>
    <t>ZHVPT7148B</t>
  </si>
  <si>
    <t>XXXX-XXXX-1921</t>
  </si>
  <si>
    <t>CIF100878</t>
  </si>
  <si>
    <t>KAVPD6946U</t>
  </si>
  <si>
    <t>XXXX-XXXX-3055</t>
  </si>
  <si>
    <t>CIF100879</t>
  </si>
  <si>
    <t>Bikash Talukdar</t>
  </si>
  <si>
    <t>PJZPU3300C</t>
  </si>
  <si>
    <t>XXXX-XXXX-8421</t>
  </si>
  <si>
    <t>CIF100880</t>
  </si>
  <si>
    <t>OFMPX4616V</t>
  </si>
  <si>
    <t>XXXX-XXXX-2524</t>
  </si>
  <si>
    <t>CIF100881</t>
  </si>
  <si>
    <t>OAIPU8772C</t>
  </si>
  <si>
    <t>XXXX-XXXX-7875</t>
  </si>
  <si>
    <t>CIF100882</t>
  </si>
  <si>
    <t>XXXX-XXXX-6328</t>
  </si>
  <si>
    <t>CIF100883</t>
  </si>
  <si>
    <t>Jayanta Sarma</t>
  </si>
  <si>
    <t>FLPPG3692J</t>
  </si>
  <si>
    <t>XXXX-XXXX-1112</t>
  </si>
  <si>
    <t>CIF100884</t>
  </si>
  <si>
    <t>XOJPX5285I</t>
  </si>
  <si>
    <t>XXXX-XXXX-2406</t>
  </si>
  <si>
    <t>CIF100885</t>
  </si>
  <si>
    <t>Vikash Phukan</t>
  </si>
  <si>
    <t>HVLPE1442P</t>
  </si>
  <si>
    <t>XXXX-XXXX-3328</t>
  </si>
  <si>
    <t>CIF100886</t>
  </si>
  <si>
    <t>WZTPG8800J</t>
  </si>
  <si>
    <t>XXXX-XXXX-8337</t>
  </si>
  <si>
    <t>CIF100887</t>
  </si>
  <si>
    <t>Kalpana Saikia</t>
  </si>
  <si>
    <t>XYFPR2534G</t>
  </si>
  <si>
    <t>XXXX-XXXX-8833</t>
  </si>
  <si>
    <t>CIF100888</t>
  </si>
  <si>
    <t>NJWPU7971V</t>
  </si>
  <si>
    <t>XXXX-XXXX-6991</t>
  </si>
  <si>
    <t>CIF100889</t>
  </si>
  <si>
    <t>FDQPL6268L</t>
  </si>
  <si>
    <t>XXXX-XXXX-8904</t>
  </si>
  <si>
    <t>CIF100890</t>
  </si>
  <si>
    <t>GQKPR2570I</t>
  </si>
  <si>
    <t>XXXX-XXXX-5420</t>
  </si>
  <si>
    <t>CIF100891</t>
  </si>
  <si>
    <t>SVJPF8268Z</t>
  </si>
  <si>
    <t>CIF100892</t>
  </si>
  <si>
    <t>XUXPP8582S</t>
  </si>
  <si>
    <t>XXXX-XXXX-7881</t>
  </si>
  <si>
    <t>CIF100893</t>
  </si>
  <si>
    <t>KGEPX3700L</t>
  </si>
  <si>
    <t>XXXX-XXXX-5902</t>
  </si>
  <si>
    <t>CIF100894</t>
  </si>
  <si>
    <t>ETOPD8349M</t>
  </si>
  <si>
    <t>XXXX-XXXX-8369</t>
  </si>
  <si>
    <t>CIF100895</t>
  </si>
  <si>
    <t>PHMPM9881J</t>
  </si>
  <si>
    <t>XXXX-XXXX-1195</t>
  </si>
  <si>
    <t>CIF100896</t>
  </si>
  <si>
    <t>VJCPF3388N</t>
  </si>
  <si>
    <t>XXXX-XXXX-4198</t>
  </si>
  <si>
    <t>CIF100897</t>
  </si>
  <si>
    <t>Imna Bora</t>
  </si>
  <si>
    <t>QLTPI4223K</t>
  </si>
  <si>
    <t>XXXX-XXXX-7474</t>
  </si>
  <si>
    <t>CIF100898</t>
  </si>
  <si>
    <t>Sanjay Baruah</t>
  </si>
  <si>
    <t>EKOPI6175V</t>
  </si>
  <si>
    <t>XXXX-XXXX-7826</t>
  </si>
  <si>
    <t>CIF100899</t>
  </si>
  <si>
    <t>Neha Bhuyan</t>
  </si>
  <si>
    <t>XXXX-XXXX-3344</t>
  </si>
  <si>
    <t>CIF100900</t>
  </si>
  <si>
    <t>SYSPN9759R</t>
  </si>
  <si>
    <t>XXXX-XXXX-5562</t>
  </si>
  <si>
    <t>CIF100901</t>
  </si>
  <si>
    <t>Bikash Bhuyan</t>
  </si>
  <si>
    <t>ORGPC8185T</t>
  </si>
  <si>
    <t>XXXX-XXXX-2449</t>
  </si>
  <si>
    <t>CIF100902</t>
  </si>
  <si>
    <t>XXXX-XXXX-1005</t>
  </si>
  <si>
    <t>CIF100903</t>
  </si>
  <si>
    <t>GSVPR5217F</t>
  </si>
  <si>
    <t>XXXX-XXXX-8328</t>
  </si>
  <si>
    <t>CIF100904</t>
  </si>
  <si>
    <t>Sanjay Sangma</t>
  </si>
  <si>
    <t>GIXPE1522Z</t>
  </si>
  <si>
    <t>CIF100905</t>
  </si>
  <si>
    <t>Pranjal Bhuyan</t>
  </si>
  <si>
    <t>XBBPU5874W</t>
  </si>
  <si>
    <t>XXXX-XXXX-9265</t>
  </si>
  <si>
    <t>CIF100906</t>
  </si>
  <si>
    <t>AHEPF8159F</t>
  </si>
  <si>
    <t>XXXX-XXXX-6009</t>
  </si>
  <si>
    <t>CIF100907</t>
  </si>
  <si>
    <t>OIZPO5965U</t>
  </si>
  <si>
    <t>XXXX-XXXX-4729</t>
  </si>
  <si>
    <t>CIF100908</t>
  </si>
  <si>
    <t>Pranjal Dutta</t>
  </si>
  <si>
    <t>XUSPU6748S</t>
  </si>
  <si>
    <t>XXXX-XXXX-6574</t>
  </si>
  <si>
    <t>CIF100909</t>
  </si>
  <si>
    <t>Kalpana Paul</t>
  </si>
  <si>
    <t>BQWPR8738P</t>
  </si>
  <si>
    <t>XXXX-XXXX-1763</t>
  </si>
  <si>
    <t>CIF100910</t>
  </si>
  <si>
    <t>Subhash Medhi</t>
  </si>
  <si>
    <t>BYTPC8999W</t>
  </si>
  <si>
    <t>XXXX-XXXX-1381</t>
  </si>
  <si>
    <t>CIF100911</t>
  </si>
  <si>
    <t>UORPZ2083A</t>
  </si>
  <si>
    <t>CIF100912</t>
  </si>
  <si>
    <t>SYFPP5394G</t>
  </si>
  <si>
    <t>XXXX-XXXX-4522</t>
  </si>
  <si>
    <t>CIF100913</t>
  </si>
  <si>
    <t>GMYPG5600V</t>
  </si>
  <si>
    <t>XXXX-XXXX-2980</t>
  </si>
  <si>
    <t>CIF100914</t>
  </si>
  <si>
    <t>Kalpana Nath</t>
  </si>
  <si>
    <t>QSWPS8569K</t>
  </si>
  <si>
    <t>XXXX-XXXX-4230</t>
  </si>
  <si>
    <t>CIF100915</t>
  </si>
  <si>
    <t>BYVPS7270C</t>
  </si>
  <si>
    <t>XXXX-XXXX-1543</t>
  </si>
  <si>
    <t>CIF100916</t>
  </si>
  <si>
    <t>UXBPH6982J</t>
  </si>
  <si>
    <t>XXXX-XXXX-7344</t>
  </si>
  <si>
    <t>CIF100917</t>
  </si>
  <si>
    <t>Gitanjali Gogoi</t>
  </si>
  <si>
    <t>AMSPQ9681L</t>
  </si>
  <si>
    <t>XXXX-XXXX-4276</t>
  </si>
  <si>
    <t>CIF100918</t>
  </si>
  <si>
    <t>PHVPE4799N</t>
  </si>
  <si>
    <t>XXXX-XXXX-5138</t>
  </si>
  <si>
    <t>CIF100919</t>
  </si>
  <si>
    <t>Anup Gogoi</t>
  </si>
  <si>
    <t>LDFPJ1520M</t>
  </si>
  <si>
    <t>XXXX-XXXX-7851</t>
  </si>
  <si>
    <t>CIF100920</t>
  </si>
  <si>
    <t>Amit Deka</t>
  </si>
  <si>
    <t>TRWPK6552A</t>
  </si>
  <si>
    <t>XXXX-XXXX-2259</t>
  </si>
  <si>
    <t>CIF100921</t>
  </si>
  <si>
    <t>SYRPC2338U</t>
  </si>
  <si>
    <t>CIF100922</t>
  </si>
  <si>
    <t>FWIPI7556X</t>
  </si>
  <si>
    <t>XXXX-XXXX-7252</t>
  </si>
  <si>
    <t>CIF100923</t>
  </si>
  <si>
    <t>Imna Sangma</t>
  </si>
  <si>
    <t>ZLBPO2383Q</t>
  </si>
  <si>
    <t>XXXX-XXXX-4035</t>
  </si>
  <si>
    <t>CIF100924</t>
  </si>
  <si>
    <t>Chandan Jain</t>
  </si>
  <si>
    <t>ZRWPX2469R</t>
  </si>
  <si>
    <t>XXXX-XXXX-3537</t>
  </si>
  <si>
    <t>CIF100925</t>
  </si>
  <si>
    <t>Trishna Nath</t>
  </si>
  <si>
    <t>CSBPU5708V</t>
  </si>
  <si>
    <t>XXXX-XXXX-7320</t>
  </si>
  <si>
    <t>CIF100926</t>
  </si>
  <si>
    <t>Utpal Lyngdoh</t>
  </si>
  <si>
    <t>JTIPC5153E</t>
  </si>
  <si>
    <t>XXXX-XXXX-6686</t>
  </si>
  <si>
    <t>CIF100927</t>
  </si>
  <si>
    <t>OZLPM2921W</t>
  </si>
  <si>
    <t>CIF100928</t>
  </si>
  <si>
    <t>ZIVPD3864L</t>
  </si>
  <si>
    <t>XXXX-XXXX-6026</t>
  </si>
  <si>
    <t>CIF100929</t>
  </si>
  <si>
    <t>MBVPK1247L</t>
  </si>
  <si>
    <t>XXXX-XXXX-8183</t>
  </si>
  <si>
    <t>CIF100930</t>
  </si>
  <si>
    <t>Imna Hazarika</t>
  </si>
  <si>
    <t>VJRPS1274U</t>
  </si>
  <si>
    <t>XXXX-XXXX-9089</t>
  </si>
  <si>
    <t>CIF100931</t>
  </si>
  <si>
    <t>STUPV5286O</t>
  </si>
  <si>
    <t>XXXX-XXXX-9341</t>
  </si>
  <si>
    <t>CIF100932</t>
  </si>
  <si>
    <t>Jonali Choudhury</t>
  </si>
  <si>
    <t>SFYPJ4131C</t>
  </si>
  <si>
    <t>XXXX-XXXX-8145</t>
  </si>
  <si>
    <t>CIF100933</t>
  </si>
  <si>
    <t>RVQPE9752D</t>
  </si>
  <si>
    <t>XXXX-XXXX-4470</t>
  </si>
  <si>
    <t>CIF100934</t>
  </si>
  <si>
    <t>Tenzing Agarwal</t>
  </si>
  <si>
    <t>JLDPF7127C</t>
  </si>
  <si>
    <t>XXXX-XXXX-5224</t>
  </si>
  <si>
    <t>CIF100935</t>
  </si>
  <si>
    <t>RQFPH7423I</t>
  </si>
  <si>
    <t>XXXX-XXXX-5068</t>
  </si>
  <si>
    <t>CIF100936</t>
  </si>
  <si>
    <t>BLQPK3618L</t>
  </si>
  <si>
    <t>XXXX-XXXX-6282</t>
  </si>
  <si>
    <t>CIF100937</t>
  </si>
  <si>
    <t>BQGPN9631X</t>
  </si>
  <si>
    <t>XXXX-XXXX-1745</t>
  </si>
  <si>
    <t>CIF100938</t>
  </si>
  <si>
    <t>Priya Dutta</t>
  </si>
  <si>
    <t>GZYPU1222W</t>
  </si>
  <si>
    <t>XXXX-XXXX-2244</t>
  </si>
  <si>
    <t>CIF100939</t>
  </si>
  <si>
    <t>XFVPI3919J</t>
  </si>
  <si>
    <t>XXXX-XXXX-6342</t>
  </si>
  <si>
    <t>CIF100940</t>
  </si>
  <si>
    <t>AVBPP6487A</t>
  </si>
  <si>
    <t>CIF100941</t>
  </si>
  <si>
    <t>XXXX-XXXX-8349</t>
  </si>
  <si>
    <t>CIF100942</t>
  </si>
  <si>
    <t>OJLPT6017U</t>
  </si>
  <si>
    <t>XXXX-XXXX-5907</t>
  </si>
  <si>
    <t>CIF100943</t>
  </si>
  <si>
    <t>XHXPW1800P</t>
  </si>
  <si>
    <t>XXXX-XXXX-4618</t>
  </si>
  <si>
    <t>CIF100944</t>
  </si>
  <si>
    <t>Jayanta Jain</t>
  </si>
  <si>
    <t>TLWPI2624L</t>
  </si>
  <si>
    <t>XXXX-XXXX-3056</t>
  </si>
  <si>
    <t>CIF100945</t>
  </si>
  <si>
    <t>DAVPB8172A</t>
  </si>
  <si>
    <t>XXXX-XXXX-4360</t>
  </si>
  <si>
    <t>CIF100946</t>
  </si>
  <si>
    <t>Nayan Ao</t>
  </si>
  <si>
    <t>RZDPI4271T</t>
  </si>
  <si>
    <t>XXXX-XXXX-3950</t>
  </si>
  <si>
    <t>CIF100947</t>
  </si>
  <si>
    <t>KGYPE3094E</t>
  </si>
  <si>
    <t>CIF100948</t>
  </si>
  <si>
    <t>PKRPZ7699M</t>
  </si>
  <si>
    <t>XXXX-XXXX-3656</t>
  </si>
  <si>
    <t>CIF100949</t>
  </si>
  <si>
    <t>Nayan Kalita</t>
  </si>
  <si>
    <t>ALCPR8347B</t>
  </si>
  <si>
    <t>XXXX-XXXX-2670</t>
  </si>
  <si>
    <t>CIF100950</t>
  </si>
  <si>
    <t>SSEPO5693Y</t>
  </si>
  <si>
    <t>XXXX-XXXX-2552</t>
  </si>
  <si>
    <t>Bank_Loans  -  IRAC re-computation as at 31-03-2026</t>
  </si>
  <si>
    <t>Loan_Account</t>
  </si>
  <si>
    <t>Borrower_Name</t>
  </si>
  <si>
    <t>Branch</t>
  </si>
  <si>
    <t>Scheme</t>
  </si>
  <si>
    <t>Sanction_Date</t>
  </si>
  <si>
    <t>Sanction_Limit</t>
  </si>
  <si>
    <t>Sanctioned_By</t>
  </si>
  <si>
    <t>Interest_Rate</t>
  </si>
  <si>
    <t>Outstanding_31Mar26</t>
  </si>
  <si>
    <t>Overdue_Since</t>
  </si>
  <si>
    <t>Security_Type</t>
  </si>
  <si>
    <t>Security_Value</t>
  </si>
  <si>
    <t>Last_Valuation_Date</t>
  </si>
  <si>
    <t>Restructured</t>
  </si>
  <si>
    <t>Asset_Class_Reported</t>
  </si>
  <si>
    <t>DPD</t>
  </si>
  <si>
    <t>Class (computed)</t>
  </si>
  <si>
    <t>Misclassified</t>
  </si>
  <si>
    <t>Extra provision</t>
  </si>
  <si>
    <t>Officer power</t>
  </si>
  <si>
    <t>Beyond power</t>
  </si>
  <si>
    <t>LTV</t>
  </si>
  <si>
    <t>Gold LTV&gt;75%</t>
  </si>
  <si>
    <t>Valuation &gt;3y</t>
  </si>
  <si>
    <t>No PAN &gt;5L</t>
  </si>
  <si>
    <t>LANA00001</t>
  </si>
  <si>
    <t>Housing</t>
  </si>
  <si>
    <t>Property</t>
  </si>
  <si>
    <t>N</t>
  </si>
  <si>
    <t>Standard</t>
  </si>
  <si>
    <t>LASI00002</t>
  </si>
  <si>
    <t>Sub-Standard</t>
  </si>
  <si>
    <t>LAGA00003</t>
  </si>
  <si>
    <t>Gold</t>
  </si>
  <si>
    <t>Gold Ornaments</t>
  </si>
  <si>
    <t>LATE00004</t>
  </si>
  <si>
    <t>Personal</t>
  </si>
  <si>
    <t>Unsecured</t>
  </si>
  <si>
    <t>LAGA00005</t>
  </si>
  <si>
    <t>LASI00006</t>
  </si>
  <si>
    <t>LAGA00007</t>
  </si>
  <si>
    <t>LASI00008</t>
  </si>
  <si>
    <t>LAPA00009</t>
  </si>
  <si>
    <t>MSME CC</t>
  </si>
  <si>
    <t>Stock &amp; Book Debts</t>
  </si>
  <si>
    <t>LATE00010</t>
  </si>
  <si>
    <t>LAPA00011</t>
  </si>
  <si>
    <t>LANA00012</t>
  </si>
  <si>
    <t>LAJO00013</t>
  </si>
  <si>
    <t>LAGA00014</t>
  </si>
  <si>
    <t>LASI00015</t>
  </si>
  <si>
    <t>LATE00016</t>
  </si>
  <si>
    <t>LAJO00017</t>
  </si>
  <si>
    <t>LANA00018</t>
  </si>
  <si>
    <t>LAGA00019</t>
  </si>
  <si>
    <t>LANA00020</t>
  </si>
  <si>
    <t>LASI00021</t>
  </si>
  <si>
    <t>LAPA00022</t>
  </si>
  <si>
    <t>Vehicle</t>
  </si>
  <si>
    <t>Hypothecation</t>
  </si>
  <si>
    <t>LANA00023</t>
  </si>
  <si>
    <t>LASI00024</t>
  </si>
  <si>
    <t>LAJO00025</t>
  </si>
  <si>
    <t>LAPA00026</t>
  </si>
  <si>
    <t>LASI00027</t>
  </si>
  <si>
    <t>LASI00028</t>
  </si>
  <si>
    <t>LAGA00029</t>
  </si>
  <si>
    <t>LATE00030</t>
  </si>
  <si>
    <t>LATE00031</t>
  </si>
  <si>
    <t>LAPA00032</t>
  </si>
  <si>
    <t>LAGA00033</t>
  </si>
  <si>
    <t>LAGA00034</t>
  </si>
  <si>
    <t>LATE00035</t>
  </si>
  <si>
    <t>LAJO00036</t>
  </si>
  <si>
    <t>LASI00037</t>
  </si>
  <si>
    <t>LATE00038</t>
  </si>
  <si>
    <t>LANA00039</t>
  </si>
  <si>
    <t>LAPA00040</t>
  </si>
  <si>
    <t>LAJO00041</t>
  </si>
  <si>
    <t>LATE00042</t>
  </si>
  <si>
    <t>LAGA00043</t>
  </si>
  <si>
    <t>LAPA00044</t>
  </si>
  <si>
    <t>LASI00045</t>
  </si>
  <si>
    <t>LAGA00046</t>
  </si>
  <si>
    <t>LATE00047</t>
  </si>
  <si>
    <t>LASI00048</t>
  </si>
  <si>
    <t>LASI00049</t>
  </si>
  <si>
    <t>LATE00050</t>
  </si>
  <si>
    <t>LANA00051</t>
  </si>
  <si>
    <t>LATE00052</t>
  </si>
  <si>
    <t>LAPA00053</t>
  </si>
  <si>
    <t>LAJO00054</t>
  </si>
  <si>
    <t>LAJO00055</t>
  </si>
  <si>
    <t>LAPA00056</t>
  </si>
  <si>
    <t>LATE00057</t>
  </si>
  <si>
    <t>LAJO00058</t>
  </si>
  <si>
    <t>LAJO00059</t>
  </si>
  <si>
    <t>Doubtful</t>
  </si>
  <si>
    <t>LAJO00060</t>
  </si>
  <si>
    <t>LAJO00061</t>
  </si>
  <si>
    <t>LAGA00062</t>
  </si>
  <si>
    <t>LASI00063</t>
  </si>
  <si>
    <t>LATE00064</t>
  </si>
  <si>
    <t>LANA00065</t>
  </si>
  <si>
    <t>LATE00066</t>
  </si>
  <si>
    <t>LAJO00067</t>
  </si>
  <si>
    <t>LAJO00068</t>
  </si>
  <si>
    <t>LANA00069</t>
  </si>
  <si>
    <t>LASI00070</t>
  </si>
  <si>
    <t>LATE00071</t>
  </si>
  <si>
    <t>LANA00072</t>
  </si>
  <si>
    <t>LATE00073</t>
  </si>
  <si>
    <t>LANA00074</t>
  </si>
  <si>
    <t>LANA00075</t>
  </si>
  <si>
    <t>LAPA00076</t>
  </si>
  <si>
    <t>LAGA00077</t>
  </si>
  <si>
    <t>LASI00078</t>
  </si>
  <si>
    <t>LANA00079</t>
  </si>
  <si>
    <t>LAPA00080</t>
  </si>
  <si>
    <t>LAPA00081</t>
  </si>
  <si>
    <t>LASI00082</t>
  </si>
  <si>
    <t>LASI00083</t>
  </si>
  <si>
    <t>LASI00084</t>
  </si>
  <si>
    <t>LAPA00085</t>
  </si>
  <si>
    <t>LASI00086</t>
  </si>
  <si>
    <t>LANA00087</t>
  </si>
  <si>
    <t>LATE00088</t>
  </si>
  <si>
    <t>LAGA00089</t>
  </si>
  <si>
    <t>LANA00090</t>
  </si>
  <si>
    <t>LAJO00091</t>
  </si>
  <si>
    <t>LAPA00092</t>
  </si>
  <si>
    <t>LAJO00093</t>
  </si>
  <si>
    <t>LANA00094</t>
  </si>
  <si>
    <t>LASI00095</t>
  </si>
  <si>
    <t>Staff</t>
  </si>
  <si>
    <t>LAPA00096</t>
  </si>
  <si>
    <t>LAGA00097</t>
  </si>
  <si>
    <t>LANA00098</t>
  </si>
  <si>
    <t>LATE00099</t>
  </si>
  <si>
    <t>LAJO00100</t>
  </si>
  <si>
    <t>LAJO00101</t>
  </si>
  <si>
    <t>LAPA00102</t>
  </si>
  <si>
    <t>LATE00103</t>
  </si>
  <si>
    <t>LAJO00104</t>
  </si>
  <si>
    <t>LASI00105</t>
  </si>
  <si>
    <t>LATE00106</t>
  </si>
  <si>
    <t>LANA00107</t>
  </si>
  <si>
    <t>LAGA00108</t>
  </si>
  <si>
    <t>LAPA00109</t>
  </si>
  <si>
    <t>LAGA00110</t>
  </si>
  <si>
    <t>LATE00111</t>
  </si>
  <si>
    <t>LAGA00112</t>
  </si>
  <si>
    <t>LAGA00113</t>
  </si>
  <si>
    <t>LANA00114</t>
  </si>
  <si>
    <t>LATE00115</t>
  </si>
  <si>
    <t>LATE00116</t>
  </si>
  <si>
    <t>LANA00117</t>
  </si>
  <si>
    <t>LAJO00118</t>
  </si>
  <si>
    <t>LANA00119</t>
  </si>
  <si>
    <t>LAGA00120</t>
  </si>
  <si>
    <t>LAGA00121</t>
  </si>
  <si>
    <t>LANA00122</t>
  </si>
  <si>
    <t>LAJO00123</t>
  </si>
  <si>
    <t>LANA00124</t>
  </si>
  <si>
    <t>LASI00125</t>
  </si>
  <si>
    <t>LAGA00126</t>
  </si>
  <si>
    <t>LAGA00127</t>
  </si>
  <si>
    <t>LATE00128</t>
  </si>
  <si>
    <t>LAJO00129</t>
  </si>
  <si>
    <t>LASI00130</t>
  </si>
  <si>
    <t>LAJO00131</t>
  </si>
  <si>
    <t>LATE00132</t>
  </si>
  <si>
    <t>LASI00133</t>
  </si>
  <si>
    <t>LATE00134</t>
  </si>
  <si>
    <t>LASI00135</t>
  </si>
  <si>
    <t>LATE00136</t>
  </si>
  <si>
    <t>LASI00137</t>
  </si>
  <si>
    <t>LANA00138</t>
  </si>
  <si>
    <t>LAPA00139</t>
  </si>
  <si>
    <t>LASI00140</t>
  </si>
  <si>
    <t>LATE00141</t>
  </si>
  <si>
    <t>LAJO00142</t>
  </si>
  <si>
    <t>LAPA00143</t>
  </si>
  <si>
    <t>LAJO00144</t>
  </si>
  <si>
    <t>LAGA00145</t>
  </si>
  <si>
    <t>LANA00146</t>
  </si>
  <si>
    <t>LAJO00147</t>
  </si>
  <si>
    <t>LAGA00148</t>
  </si>
  <si>
    <t>LANA00149</t>
  </si>
  <si>
    <t>LASI00150</t>
  </si>
  <si>
    <t>LASI00151</t>
  </si>
  <si>
    <t>LATE00152</t>
  </si>
  <si>
    <t>LAGA00153</t>
  </si>
  <si>
    <t>LANA00154</t>
  </si>
  <si>
    <t>LASI00155</t>
  </si>
  <si>
    <t>LAPA00156</t>
  </si>
  <si>
    <t>LASI00157</t>
  </si>
  <si>
    <t>LAPA00158</t>
  </si>
  <si>
    <t>LASI00159</t>
  </si>
  <si>
    <t>LATE00160</t>
  </si>
  <si>
    <t>LATE00161</t>
  </si>
  <si>
    <t>LAJO00162</t>
  </si>
  <si>
    <t>LAJO00163</t>
  </si>
  <si>
    <t>LATE00164</t>
  </si>
  <si>
    <t>LAGA00165</t>
  </si>
  <si>
    <t>LAGA00166</t>
  </si>
  <si>
    <t>LANA00167</t>
  </si>
  <si>
    <t>LAPA00168</t>
  </si>
  <si>
    <t>LAPA00169</t>
  </si>
  <si>
    <t>LAPA00170</t>
  </si>
  <si>
    <t>LATE00171</t>
  </si>
  <si>
    <t>LAGA00172</t>
  </si>
  <si>
    <t>LAPA00173</t>
  </si>
  <si>
    <t>LAPA00174</t>
  </si>
  <si>
    <t>LAGA00175</t>
  </si>
  <si>
    <t>LATE00176</t>
  </si>
  <si>
    <t>LATE00177</t>
  </si>
  <si>
    <t>LAPA00178</t>
  </si>
  <si>
    <t>LANA00179</t>
  </si>
  <si>
    <t>LAPA00180</t>
  </si>
  <si>
    <t>LANA00181</t>
  </si>
  <si>
    <t>LASI00182</t>
  </si>
  <si>
    <t>LAJO00183</t>
  </si>
  <si>
    <t>LANA00184</t>
  </si>
  <si>
    <t>LAJO00185</t>
  </si>
  <si>
    <t>LAPA00186</t>
  </si>
  <si>
    <t>LANA00187</t>
  </si>
  <si>
    <t>LASI00188</t>
  </si>
  <si>
    <t>LAJO00189</t>
  </si>
  <si>
    <t>LASI00190</t>
  </si>
  <si>
    <t>LANA00191</t>
  </si>
  <si>
    <t>LANA00192</t>
  </si>
  <si>
    <t>LATE00193</t>
  </si>
  <si>
    <t>LANA00194</t>
  </si>
  <si>
    <t>LASI00195</t>
  </si>
  <si>
    <t>LAJO00196</t>
  </si>
  <si>
    <t>LATE00197</t>
  </si>
  <si>
    <t>LATE00198</t>
  </si>
  <si>
    <t>LAJO00199</t>
  </si>
  <si>
    <t>LAGA00200</t>
  </si>
  <si>
    <t>LAGA00201</t>
  </si>
  <si>
    <t>LATE00202</t>
  </si>
  <si>
    <t>LATE00203</t>
  </si>
  <si>
    <t>LAGA00204</t>
  </si>
  <si>
    <t>LATE00205</t>
  </si>
  <si>
    <t>LASI00206</t>
  </si>
  <si>
    <t>LAJO00207</t>
  </si>
  <si>
    <t>LASI00208</t>
  </si>
  <si>
    <t>LAGA00209</t>
  </si>
  <si>
    <t>LAGA00210</t>
  </si>
  <si>
    <t>LAJO00211</t>
  </si>
  <si>
    <t>LASI00212</t>
  </si>
  <si>
    <t>LANA00213</t>
  </si>
  <si>
    <t>LATE00214</t>
  </si>
  <si>
    <t>LAGA00215</t>
  </si>
  <si>
    <t>LANA00216</t>
  </si>
  <si>
    <t>LAPA00217</t>
  </si>
  <si>
    <t>LANA00218</t>
  </si>
  <si>
    <t>LAGA00219</t>
  </si>
  <si>
    <t>LANA00220</t>
  </si>
  <si>
    <t>LAGA00221</t>
  </si>
  <si>
    <t>LANA00222</t>
  </si>
  <si>
    <t>LATE00223</t>
  </si>
  <si>
    <t>LAJO00224</t>
  </si>
  <si>
    <t>LASI00225</t>
  </si>
  <si>
    <t>LAJO00226</t>
  </si>
  <si>
    <t>LASI00227</t>
  </si>
  <si>
    <t>LAJO00228</t>
  </si>
  <si>
    <t>LAPA00229</t>
  </si>
  <si>
    <t>LAPA00230</t>
  </si>
  <si>
    <t>LAGA00231</t>
  </si>
  <si>
    <t>LASI00232</t>
  </si>
  <si>
    <t>LANA00233</t>
  </si>
  <si>
    <t>LAJO00234</t>
  </si>
  <si>
    <t>LAJO00235</t>
  </si>
  <si>
    <t>LAGA00236</t>
  </si>
  <si>
    <t>LATE00237</t>
  </si>
  <si>
    <t>LASI00238</t>
  </si>
  <si>
    <t>LASI00239</t>
  </si>
  <si>
    <t>LAPA00240</t>
  </si>
  <si>
    <t>LAGA00241</t>
  </si>
  <si>
    <t>LAPA00242</t>
  </si>
  <si>
    <t>LAGA00243</t>
  </si>
  <si>
    <t>LANA00244</t>
  </si>
  <si>
    <t>LAJO00245</t>
  </si>
  <si>
    <t>LAJO00246</t>
  </si>
  <si>
    <t>LATE00247</t>
  </si>
  <si>
    <t>LANA00248</t>
  </si>
  <si>
    <t>LANA00249</t>
  </si>
  <si>
    <t>LAPA00250</t>
  </si>
  <si>
    <t>LATE00251</t>
  </si>
  <si>
    <t>LAPA00252</t>
  </si>
  <si>
    <t>LATE00253</t>
  </si>
  <si>
    <t>LAGA00254</t>
  </si>
  <si>
    <t>LASI00255</t>
  </si>
  <si>
    <t>LAPA00256</t>
  </si>
  <si>
    <t>LASI00257</t>
  </si>
  <si>
    <t>LAGA00258</t>
  </si>
  <si>
    <t>LAGA00259</t>
  </si>
  <si>
    <t>LAJO00260</t>
  </si>
  <si>
    <t>LAGA00261</t>
  </si>
  <si>
    <t>LANA00262</t>
  </si>
  <si>
    <t>LAPA00263</t>
  </si>
  <si>
    <t>LAJO00264</t>
  </si>
  <si>
    <t>LANA00265</t>
  </si>
  <si>
    <t>LAJO00266</t>
  </si>
  <si>
    <t>LAPA00267</t>
  </si>
  <si>
    <t>LANA00268</t>
  </si>
  <si>
    <t>LAJO00269</t>
  </si>
  <si>
    <t>LATE00270</t>
  </si>
  <si>
    <t>LATE00271</t>
  </si>
  <si>
    <t>LATE00272</t>
  </si>
  <si>
    <t>LATE00273</t>
  </si>
  <si>
    <t>LANA00274</t>
  </si>
  <si>
    <t>LAPA00275</t>
  </si>
  <si>
    <t>LAGA00276</t>
  </si>
  <si>
    <t>LAGA00277</t>
  </si>
  <si>
    <t>LATE00278</t>
  </si>
  <si>
    <t>LAJO00279</t>
  </si>
  <si>
    <t>LAPA00280</t>
  </si>
  <si>
    <t>LANA00281</t>
  </si>
  <si>
    <t>LAGA00282</t>
  </si>
  <si>
    <t>LANA00283</t>
  </si>
  <si>
    <t>LAPA00284</t>
  </si>
  <si>
    <t>LANA00285</t>
  </si>
  <si>
    <t>LASI00286</t>
  </si>
  <si>
    <t>LAJO00287</t>
  </si>
  <si>
    <t>LAJO00288</t>
  </si>
  <si>
    <t>LASI00289</t>
  </si>
  <si>
    <t>LASI00290</t>
  </si>
  <si>
    <t>LAJO00291</t>
  </si>
  <si>
    <t>LAJO00292</t>
  </si>
  <si>
    <t>LASI00293</t>
  </si>
  <si>
    <t>LAGA00294</t>
  </si>
  <si>
    <t>LAJO00295</t>
  </si>
  <si>
    <t>LANA00296</t>
  </si>
  <si>
    <t>LANA00297</t>
  </si>
  <si>
    <t>LANA00298</t>
  </si>
  <si>
    <t>LATE00299</t>
  </si>
  <si>
    <t>LANA00300</t>
  </si>
  <si>
    <t>LAPA00301</t>
  </si>
  <si>
    <t>LAJO00302</t>
  </si>
  <si>
    <t>LAPA00303</t>
  </si>
  <si>
    <t>LATE00304</t>
  </si>
  <si>
    <t>LAGA00305</t>
  </si>
  <si>
    <t>LAPA00306</t>
  </si>
  <si>
    <t>LAGA00307</t>
  </si>
  <si>
    <t>LAJO00308</t>
  </si>
  <si>
    <t>LATE00309</t>
  </si>
  <si>
    <t>LAPA00310</t>
  </si>
  <si>
    <t>LAPA00311</t>
  </si>
  <si>
    <t>LAGA00312</t>
  </si>
  <si>
    <t>LAJO00313</t>
  </si>
  <si>
    <t>LAJO00314</t>
  </si>
  <si>
    <t>LAJO00315</t>
  </si>
  <si>
    <t>LAJO00316</t>
  </si>
  <si>
    <t>LAJO00317</t>
  </si>
  <si>
    <t>LAJO00318</t>
  </si>
  <si>
    <t>LAPA00319</t>
  </si>
  <si>
    <t>LASI00320</t>
  </si>
  <si>
    <t>LANA00321</t>
  </si>
  <si>
    <t>LAPA00322</t>
  </si>
  <si>
    <t>LATE00323</t>
  </si>
  <si>
    <t>LATE00324</t>
  </si>
  <si>
    <t>LAJO00325</t>
  </si>
  <si>
    <t>LATE00326</t>
  </si>
  <si>
    <t>LANA00327</t>
  </si>
  <si>
    <t>LAGA00328</t>
  </si>
  <si>
    <t>LASI00329</t>
  </si>
  <si>
    <t>LANA00330</t>
  </si>
  <si>
    <t>LAGA00331</t>
  </si>
  <si>
    <t>LANA00332</t>
  </si>
  <si>
    <t>LASI00333</t>
  </si>
  <si>
    <t>LAGA00334</t>
  </si>
  <si>
    <t>LAJO00335</t>
  </si>
  <si>
    <t>LATE00336</t>
  </si>
  <si>
    <t>LASI00337</t>
  </si>
  <si>
    <t>LANA00338</t>
  </si>
  <si>
    <t>LANA00339</t>
  </si>
  <si>
    <t>LASI00340</t>
  </si>
  <si>
    <t>LASI00341</t>
  </si>
  <si>
    <t>LAGA00342</t>
  </si>
  <si>
    <t>LANA00343</t>
  </si>
  <si>
    <t>LAPA00344</t>
  </si>
  <si>
    <t>LANA00345</t>
  </si>
  <si>
    <t>LAJO00346</t>
  </si>
  <si>
    <t>LANA00347</t>
  </si>
  <si>
    <t>LAGA00348</t>
  </si>
  <si>
    <t>LAJO00349</t>
  </si>
  <si>
    <t>LAGA00350</t>
  </si>
  <si>
    <t>LANA00351</t>
  </si>
  <si>
    <t>LAJO00352</t>
  </si>
  <si>
    <t>LAPA00353</t>
  </si>
  <si>
    <t>LAGA00354</t>
  </si>
  <si>
    <t>LASI00355</t>
  </si>
  <si>
    <t>LATE00356</t>
  </si>
  <si>
    <t>LATE00357</t>
  </si>
  <si>
    <t>LAJO00358</t>
  </si>
  <si>
    <t>LAGA00359</t>
  </si>
  <si>
    <t>LASI00360</t>
  </si>
  <si>
    <t>LANA00361</t>
  </si>
  <si>
    <t>LATE00362</t>
  </si>
  <si>
    <t>LAGA00363</t>
  </si>
  <si>
    <t>LAGA00364</t>
  </si>
  <si>
    <t>LASI00365</t>
  </si>
  <si>
    <t>LANA00366</t>
  </si>
  <si>
    <t>LATE00367</t>
  </si>
  <si>
    <t>LANA00368</t>
  </si>
  <si>
    <t>LAJO00369</t>
  </si>
  <si>
    <t>LATE00370</t>
  </si>
  <si>
    <t>LAGA00371</t>
  </si>
  <si>
    <t>LAJO00372</t>
  </si>
  <si>
    <t>LATE00373</t>
  </si>
  <si>
    <t>LAGA00374</t>
  </si>
  <si>
    <t>LASI00375</t>
  </si>
  <si>
    <t>LASI00376</t>
  </si>
  <si>
    <t>LAGA00377</t>
  </si>
  <si>
    <t>LAJO00378</t>
  </si>
  <si>
    <t>LAPA00379</t>
  </si>
  <si>
    <t>LAPA00380</t>
  </si>
  <si>
    <t>LATE00381</t>
  </si>
  <si>
    <t>LAPA00382</t>
  </si>
  <si>
    <t>LAPA00383</t>
  </si>
  <si>
    <t>LASI00384</t>
  </si>
  <si>
    <t>LAJO00385</t>
  </si>
  <si>
    <t>LAJO00386</t>
  </si>
  <si>
    <t>LAGA00387</t>
  </si>
  <si>
    <t>LATE00388</t>
  </si>
  <si>
    <t>LAGA00389</t>
  </si>
  <si>
    <t>LATE00390</t>
  </si>
  <si>
    <t>LAGA00391</t>
  </si>
  <si>
    <t>LASI00392</t>
  </si>
  <si>
    <t>LAJO00393</t>
  </si>
  <si>
    <t>LAGA00394</t>
  </si>
  <si>
    <t>LATE00395</t>
  </si>
  <si>
    <t>LASI00396</t>
  </si>
  <si>
    <t>LANA00397</t>
  </si>
  <si>
    <t>LASI00398</t>
  </si>
  <si>
    <t>LAPA00399</t>
  </si>
  <si>
    <t>LASI00400</t>
  </si>
  <si>
    <t>LANA00401</t>
  </si>
  <si>
    <t>LAGA00402</t>
  </si>
  <si>
    <t>LAJO00403</t>
  </si>
  <si>
    <t>LAGA00404</t>
  </si>
  <si>
    <t>LASI00405</t>
  </si>
  <si>
    <t>LANA00406</t>
  </si>
  <si>
    <t>LAJO00407</t>
  </si>
  <si>
    <t>LAJO00408</t>
  </si>
  <si>
    <t>LAGA00409</t>
  </si>
  <si>
    <t>LAGA00410</t>
  </si>
  <si>
    <t>LATE00411</t>
  </si>
  <si>
    <t>LAPA00412</t>
  </si>
  <si>
    <t>LATE00413</t>
  </si>
  <si>
    <t>LASI00414</t>
  </si>
  <si>
    <t>LAGA00415</t>
  </si>
  <si>
    <t>LANA00416</t>
  </si>
  <si>
    <t>LAJO00417</t>
  </si>
  <si>
    <t>LANA00418</t>
  </si>
  <si>
    <t>LASI00419</t>
  </si>
  <si>
    <t>LASI00420</t>
  </si>
  <si>
    <t>LANA00421</t>
  </si>
  <si>
    <t>LATE00422</t>
  </si>
  <si>
    <t>LAGA00423</t>
  </si>
  <si>
    <t>LAGA00424</t>
  </si>
  <si>
    <t>LAPA00425</t>
  </si>
  <si>
    <t>LASI00426</t>
  </si>
  <si>
    <t>LAPA00427</t>
  </si>
  <si>
    <t>LAGA00428</t>
  </si>
  <si>
    <t>LAJO00429</t>
  </si>
  <si>
    <t>LAPA00430</t>
  </si>
  <si>
    <t>LANA00431</t>
  </si>
  <si>
    <t>LAGA00432</t>
  </si>
  <si>
    <t>LAGA00433</t>
  </si>
  <si>
    <t>LATE00434</t>
  </si>
  <si>
    <t>LASI00435</t>
  </si>
  <si>
    <t>LAGA00436</t>
  </si>
  <si>
    <t>LANA00437</t>
  </si>
  <si>
    <t>LAGA00438</t>
  </si>
  <si>
    <t>LAPA00439</t>
  </si>
  <si>
    <t>LAGA00440</t>
  </si>
  <si>
    <t>LANA00441</t>
  </si>
  <si>
    <t>LAJO00442</t>
  </si>
  <si>
    <t>LANA00443</t>
  </si>
  <si>
    <t>LATE00444</t>
  </si>
  <si>
    <t>LANA00445</t>
  </si>
  <si>
    <t>LAGA00446</t>
  </si>
  <si>
    <t>LANA00447</t>
  </si>
  <si>
    <t>LASI00448</t>
  </si>
  <si>
    <t>LASI00449</t>
  </si>
  <si>
    <t>LATE00450</t>
  </si>
  <si>
    <t>LAGA00451</t>
  </si>
  <si>
    <t>LANA00452</t>
  </si>
  <si>
    <t>LAJO00453</t>
  </si>
  <si>
    <t>LAJO00454</t>
  </si>
  <si>
    <t>LAGA00455</t>
  </si>
  <si>
    <t>LATE00456</t>
  </si>
  <si>
    <t>LASI00457</t>
  </si>
  <si>
    <t>LATE00458</t>
  </si>
  <si>
    <t>LAJO00459</t>
  </si>
  <si>
    <t>LAJO00460</t>
  </si>
  <si>
    <t>LASI00461</t>
  </si>
  <si>
    <t>LASI00462</t>
  </si>
  <si>
    <t>LATE00463</t>
  </si>
  <si>
    <t>LAGA00464</t>
  </si>
  <si>
    <t>LATE00465</t>
  </si>
  <si>
    <t>LAGA00466</t>
  </si>
  <si>
    <t>LASI00467</t>
  </si>
  <si>
    <t>LANA00468</t>
  </si>
  <si>
    <t>LAJO00469</t>
  </si>
  <si>
    <t>LAJO00470</t>
  </si>
  <si>
    <t>LAPA00471</t>
  </si>
  <si>
    <t>LAPA00472</t>
  </si>
  <si>
    <t>LATE00473</t>
  </si>
  <si>
    <t>LASI00474</t>
  </si>
  <si>
    <t>LASI00475</t>
  </si>
  <si>
    <t>LASI00476</t>
  </si>
  <si>
    <t>LAJO00477</t>
  </si>
  <si>
    <t>LAPA00478</t>
  </si>
  <si>
    <t>LANA00479</t>
  </si>
  <si>
    <t>LASI00480</t>
  </si>
  <si>
    <t>LATE00481</t>
  </si>
  <si>
    <t>LAJO00482</t>
  </si>
  <si>
    <t>LASI00483</t>
  </si>
  <si>
    <t>LANA00484</t>
  </si>
  <si>
    <t>LASI00485</t>
  </si>
  <si>
    <t>LAJO00486</t>
  </si>
  <si>
    <t>LAPA00487</t>
  </si>
  <si>
    <t>LAGA00488</t>
  </si>
  <si>
    <t>LAPA00489</t>
  </si>
  <si>
    <t>LAJO00490</t>
  </si>
  <si>
    <t>LAJO00491</t>
  </si>
  <si>
    <t>LAJO00492</t>
  </si>
  <si>
    <t>LAGA00493</t>
  </si>
  <si>
    <t>LASI00494</t>
  </si>
  <si>
    <t>LATE00495</t>
  </si>
  <si>
    <t>LANA00496</t>
  </si>
  <si>
    <t>LAPA00497</t>
  </si>
  <si>
    <t>LATE00498</t>
  </si>
  <si>
    <t>LASI00499</t>
  </si>
  <si>
    <t>LANA00500</t>
  </si>
  <si>
    <t>LANA00501</t>
  </si>
  <si>
    <t>LANA00502</t>
  </si>
  <si>
    <t>LATE00503</t>
  </si>
  <si>
    <t>LAJO00504</t>
  </si>
  <si>
    <t>LATE00505</t>
  </si>
  <si>
    <t>LAGA00506</t>
  </si>
  <si>
    <t>LASI00507</t>
  </si>
  <si>
    <t>LASI00508</t>
  </si>
  <si>
    <t>LAPA00509</t>
  </si>
  <si>
    <t>LANA00510</t>
  </si>
  <si>
    <t>LATE00511</t>
  </si>
  <si>
    <t>LANA00512</t>
  </si>
  <si>
    <t>LANA00513</t>
  </si>
  <si>
    <t>LASI00514</t>
  </si>
  <si>
    <t>LAPA00515</t>
  </si>
  <si>
    <t>LAJO00516</t>
  </si>
  <si>
    <t>LAPA00517</t>
  </si>
  <si>
    <t>LASI00518</t>
  </si>
  <si>
    <t>LASI00519</t>
  </si>
  <si>
    <t>LAJO00520</t>
  </si>
  <si>
    <t>LAPA00521</t>
  </si>
  <si>
    <t>LANA00522</t>
  </si>
  <si>
    <t>LAGA00523</t>
  </si>
  <si>
    <t>LANA00524</t>
  </si>
  <si>
    <t>LAPA00525</t>
  </si>
  <si>
    <t>LASI00526</t>
  </si>
  <si>
    <t>LANA00527</t>
  </si>
  <si>
    <t>LAJO00528</t>
  </si>
  <si>
    <t>LAGA00529</t>
  </si>
  <si>
    <t>LAPA00530</t>
  </si>
  <si>
    <t>LAPA00531</t>
  </si>
  <si>
    <t>LAJO00532</t>
  </si>
  <si>
    <t>LAPA00533</t>
  </si>
  <si>
    <t>LAGA00534</t>
  </si>
  <si>
    <t>LASI00535</t>
  </si>
  <si>
    <t>LANA00536</t>
  </si>
  <si>
    <t>LANA00537</t>
  </si>
  <si>
    <t>LAJO00538</t>
  </si>
  <si>
    <t>LANA00539</t>
  </si>
  <si>
    <t>LASI00540</t>
  </si>
  <si>
    <t>LASI00541</t>
  </si>
  <si>
    <t>LASI00542</t>
  </si>
  <si>
    <t>LASI00543</t>
  </si>
  <si>
    <t>LAGA00544</t>
  </si>
  <si>
    <t>LATE00545</t>
  </si>
  <si>
    <t>LASI00546</t>
  </si>
  <si>
    <t>LAPA00547</t>
  </si>
  <si>
    <t>LAJO00548</t>
  </si>
  <si>
    <t>LAPA00549</t>
  </si>
  <si>
    <t>LAGA00550</t>
  </si>
  <si>
    <t>LATE00551</t>
  </si>
  <si>
    <t>LASI00552</t>
  </si>
  <si>
    <t>LASI00553</t>
  </si>
  <si>
    <t>LAPA00554</t>
  </si>
  <si>
    <t>LAPA00555</t>
  </si>
  <si>
    <t>LAGA00556</t>
  </si>
  <si>
    <t>LAPA00557</t>
  </si>
  <si>
    <t>LANA00558</t>
  </si>
  <si>
    <t>LASI00559</t>
  </si>
  <si>
    <t>LAJO00560</t>
  </si>
  <si>
    <t>LATE00561</t>
  </si>
  <si>
    <t>LAJO00562</t>
  </si>
  <si>
    <t>LANA00563</t>
  </si>
  <si>
    <t>LANA00564</t>
  </si>
  <si>
    <t>LAGA00565</t>
  </si>
  <si>
    <t>LASI00566</t>
  </si>
  <si>
    <t>LATE00567</t>
  </si>
  <si>
    <t>LASI00568</t>
  </si>
  <si>
    <t>LATE00569</t>
  </si>
  <si>
    <t>LATE00570</t>
  </si>
  <si>
    <t>LAPA00571</t>
  </si>
  <si>
    <t>LAGA00572</t>
  </si>
  <si>
    <t>LAPA00573</t>
  </si>
  <si>
    <t>LASI00574</t>
  </si>
  <si>
    <t>LASI00575</t>
  </si>
  <si>
    <t>LANA00576</t>
  </si>
  <si>
    <t>LANA00577</t>
  </si>
  <si>
    <t>LAGA00578</t>
  </si>
  <si>
    <t>LASI00579</t>
  </si>
  <si>
    <t>LANA00580</t>
  </si>
  <si>
    <t>LAJO00581</t>
  </si>
  <si>
    <t>LAGA00582</t>
  </si>
  <si>
    <t>LAGA00583</t>
  </si>
  <si>
    <t>LANA00584</t>
  </si>
  <si>
    <t>LAGA00585</t>
  </si>
  <si>
    <t>LATE00586</t>
  </si>
  <si>
    <t>LAGA00587</t>
  </si>
  <si>
    <t>LATE00588</t>
  </si>
  <si>
    <t>LASI00589</t>
  </si>
  <si>
    <t>LAJO00590</t>
  </si>
  <si>
    <t>LANA00591</t>
  </si>
  <si>
    <t>LAJO00592</t>
  </si>
  <si>
    <t>LAGA00593</t>
  </si>
  <si>
    <t>LATE00594</t>
  </si>
  <si>
    <t>LANA00595</t>
  </si>
  <si>
    <t>LANA00596</t>
  </si>
  <si>
    <t>LAPA00597</t>
  </si>
  <si>
    <t>LATE00598</t>
  </si>
  <si>
    <t>LAJO00599</t>
  </si>
  <si>
    <t>LAGA00600</t>
  </si>
  <si>
    <t>LASI00601</t>
  </si>
  <si>
    <t>LASI00602</t>
  </si>
  <si>
    <t>LAPA00603</t>
  </si>
  <si>
    <t>LATE00604</t>
  </si>
  <si>
    <t>LAGA00605</t>
  </si>
  <si>
    <t>LAPA00606</t>
  </si>
  <si>
    <t>LANA00607</t>
  </si>
  <si>
    <t>LAGA00608</t>
  </si>
  <si>
    <t>LATE00609</t>
  </si>
  <si>
    <t>LANA00610</t>
  </si>
  <si>
    <t>LATE00611</t>
  </si>
  <si>
    <t>LAGA00612</t>
  </si>
  <si>
    <t>LANA00613</t>
  </si>
  <si>
    <t>LAGA00614</t>
  </si>
  <si>
    <t>LAJO00615</t>
  </si>
  <si>
    <t>LAPA00616</t>
  </si>
  <si>
    <t>LAJO00617</t>
  </si>
  <si>
    <t>LANA00618</t>
  </si>
  <si>
    <t>LAJO00619</t>
  </si>
  <si>
    <t>LASI00620</t>
  </si>
  <si>
    <t>LAGA00621</t>
  </si>
  <si>
    <t>LASI00622</t>
  </si>
  <si>
    <t>LANA00623</t>
  </si>
  <si>
    <t>LATE00624</t>
  </si>
  <si>
    <t>LAGA00625</t>
  </si>
  <si>
    <t>LANA00626</t>
  </si>
  <si>
    <t>LAGA00627</t>
  </si>
  <si>
    <t>LASI00628</t>
  </si>
  <si>
    <t>LAPA00629</t>
  </si>
  <si>
    <t>LAJO00630</t>
  </si>
  <si>
    <t>LANA00631</t>
  </si>
  <si>
    <t>LASI00632</t>
  </si>
  <si>
    <t>LASI00633</t>
  </si>
  <si>
    <t>LATE00634</t>
  </si>
  <si>
    <t>LATE00635</t>
  </si>
  <si>
    <t>LATE00636</t>
  </si>
  <si>
    <t>LAJO00637</t>
  </si>
  <si>
    <t>LATE00638</t>
  </si>
  <si>
    <t>LAGA00639</t>
  </si>
  <si>
    <t>LAJO00640</t>
  </si>
  <si>
    <t>LAPA00641</t>
  </si>
  <si>
    <t>LAGA00642</t>
  </si>
  <si>
    <t>LAPA00643</t>
  </si>
  <si>
    <t>LATE00644</t>
  </si>
  <si>
    <t>LASI00645</t>
  </si>
  <si>
    <t>LATE00646</t>
  </si>
  <si>
    <t>LAJO00647</t>
  </si>
  <si>
    <t>LAPA00648</t>
  </si>
  <si>
    <t>LATE00649</t>
  </si>
  <si>
    <t>LAJO00650</t>
  </si>
  <si>
    <t>LANA00651</t>
  </si>
  <si>
    <t>LANA00652</t>
  </si>
  <si>
    <t>LASI00653</t>
  </si>
  <si>
    <t>LANA00654</t>
  </si>
  <si>
    <t>LAJO00655</t>
  </si>
  <si>
    <t>LAJO00656</t>
  </si>
  <si>
    <t>LASI00657</t>
  </si>
  <si>
    <t>LAGA00658</t>
  </si>
  <si>
    <t>LAJO00659</t>
  </si>
  <si>
    <t>LAJO00660</t>
  </si>
  <si>
    <t>LASI00661</t>
  </si>
  <si>
    <t>LASI00662</t>
  </si>
  <si>
    <t>LASI00663</t>
  </si>
  <si>
    <t>LATE00664</t>
  </si>
  <si>
    <t>LAPA00665</t>
  </si>
  <si>
    <t>LAJO00666</t>
  </si>
  <si>
    <t>LANA00667</t>
  </si>
  <si>
    <t>LATE00668</t>
  </si>
  <si>
    <t>LAJO00669</t>
  </si>
  <si>
    <t>LAJO00670</t>
  </si>
  <si>
    <t>LATE00671</t>
  </si>
  <si>
    <t>LAPA00672</t>
  </si>
  <si>
    <t>LATE00673</t>
  </si>
  <si>
    <t>LASI00674</t>
  </si>
  <si>
    <t>LAJO00675</t>
  </si>
  <si>
    <t>LANA00676</t>
  </si>
  <si>
    <t>LASI00677</t>
  </si>
  <si>
    <t>LAPA00678</t>
  </si>
  <si>
    <t>LAPA00679</t>
  </si>
  <si>
    <t>LATE00680</t>
  </si>
  <si>
    <t>LAGA00681</t>
  </si>
  <si>
    <t>LATE00682</t>
  </si>
  <si>
    <t>LASI00683</t>
  </si>
  <si>
    <t>LAPA00684</t>
  </si>
  <si>
    <t>LAPA00685</t>
  </si>
  <si>
    <t>LAPA00686</t>
  </si>
  <si>
    <t>LATE00687</t>
  </si>
  <si>
    <t>LAPA00688</t>
  </si>
  <si>
    <t>LAPA00689</t>
  </si>
  <si>
    <t>LASI00690</t>
  </si>
  <si>
    <t>LAGA00691</t>
  </si>
  <si>
    <t>LATE00692</t>
  </si>
  <si>
    <t>LAGA00693</t>
  </si>
  <si>
    <t>LATE00694</t>
  </si>
  <si>
    <t>LAGA00695</t>
  </si>
  <si>
    <t>LATE00696</t>
  </si>
  <si>
    <t>LATE00697</t>
  </si>
  <si>
    <t>LAPA00698</t>
  </si>
  <si>
    <t>LASI00699</t>
  </si>
  <si>
    <t>LATE00700</t>
  </si>
  <si>
    <t>LAJO00701</t>
  </si>
  <si>
    <t>LASI00702</t>
  </si>
  <si>
    <t>LANA00703</t>
  </si>
  <si>
    <t>LAGA00704</t>
  </si>
  <si>
    <t>LANA00705</t>
  </si>
  <si>
    <t>LANA00706</t>
  </si>
  <si>
    <t>LATE00707</t>
  </si>
  <si>
    <t>LATE00708</t>
  </si>
  <si>
    <t>LATE00709</t>
  </si>
  <si>
    <t>LATE00710</t>
  </si>
  <si>
    <t>LANA00711</t>
  </si>
  <si>
    <t>LASI00712</t>
  </si>
  <si>
    <t>LATE00713</t>
  </si>
  <si>
    <t>LASI00714</t>
  </si>
  <si>
    <t>LATE00715</t>
  </si>
  <si>
    <t>LATE00716</t>
  </si>
  <si>
    <t>LATE00717</t>
  </si>
  <si>
    <t>LAGA00718</t>
  </si>
  <si>
    <t>LAPA00719</t>
  </si>
  <si>
    <t>LANA00720</t>
  </si>
  <si>
    <t>LAJO00721</t>
  </si>
  <si>
    <t>LASI00722</t>
  </si>
  <si>
    <t>LATE00723</t>
  </si>
  <si>
    <t>LAPA00724</t>
  </si>
  <si>
    <t>LAJO00725</t>
  </si>
  <si>
    <t>LAPA00726</t>
  </si>
  <si>
    <t>LAJO00727</t>
  </si>
  <si>
    <t>LAJO00728</t>
  </si>
  <si>
    <t>LAJO00729</t>
  </si>
  <si>
    <t>LASI00730</t>
  </si>
  <si>
    <t>LATE00731</t>
  </si>
  <si>
    <t>LASI00732</t>
  </si>
  <si>
    <t>LATE00733</t>
  </si>
  <si>
    <t>LAJO00734</t>
  </si>
  <si>
    <t>LASI00735</t>
  </si>
  <si>
    <t>LAGA00736</t>
  </si>
  <si>
    <t>LAPA00737</t>
  </si>
  <si>
    <t>LATE00738</t>
  </si>
  <si>
    <t>LATE00739</t>
  </si>
  <si>
    <t>LASI00740</t>
  </si>
  <si>
    <t>LAGA00741</t>
  </si>
  <si>
    <t>LAGA00742</t>
  </si>
  <si>
    <t>LAPA00743</t>
  </si>
  <si>
    <t>LAGA00744</t>
  </si>
  <si>
    <t>LAPA00745</t>
  </si>
  <si>
    <t>LAGA00746</t>
  </si>
  <si>
    <t>LAGA00747</t>
  </si>
  <si>
    <t>LATE00748</t>
  </si>
  <si>
    <t>LATE00749</t>
  </si>
  <si>
    <t>LAPA00750</t>
  </si>
  <si>
    <t>LANA00751</t>
  </si>
  <si>
    <t>LASI00752</t>
  </si>
  <si>
    <t>LANA00753</t>
  </si>
  <si>
    <t>LAJO00754</t>
  </si>
  <si>
    <t>LATE00755</t>
  </si>
  <si>
    <t>LAJO00756</t>
  </si>
  <si>
    <t>LAPA00757</t>
  </si>
  <si>
    <t>LAJO00758</t>
  </si>
  <si>
    <t>LANA00759</t>
  </si>
  <si>
    <t>LANA00760</t>
  </si>
  <si>
    <t>LATE00761</t>
  </si>
  <si>
    <t>LAGA00762</t>
  </si>
  <si>
    <t>LAJO00763</t>
  </si>
  <si>
    <t>LATE00764</t>
  </si>
  <si>
    <t>LAGA00765</t>
  </si>
  <si>
    <t>LAGA00766</t>
  </si>
  <si>
    <t>LATE00767</t>
  </si>
  <si>
    <t>LATE00768</t>
  </si>
  <si>
    <t>LAGA00769</t>
  </si>
  <si>
    <t>LANA00770</t>
  </si>
  <si>
    <t>LATE00771</t>
  </si>
  <si>
    <t>LANA00772</t>
  </si>
  <si>
    <t>LATE00773</t>
  </si>
  <si>
    <t>LAPA00774</t>
  </si>
  <si>
    <t>LAGA00775</t>
  </si>
  <si>
    <t>LATE00776</t>
  </si>
  <si>
    <t>LAJO00777</t>
  </si>
  <si>
    <t>LAGA00778</t>
  </si>
  <si>
    <t>LAJO00779</t>
  </si>
  <si>
    <t>LAGA00780</t>
  </si>
  <si>
    <t>LAPA00781</t>
  </si>
  <si>
    <t>LATE00782</t>
  </si>
  <si>
    <t>LAPA00783</t>
  </si>
  <si>
    <t>LAGA00784</t>
  </si>
  <si>
    <t>LATE00785</t>
  </si>
  <si>
    <t>LAJO00786</t>
  </si>
  <si>
    <t>LANA00787</t>
  </si>
  <si>
    <t>LAJO00788</t>
  </si>
  <si>
    <t>LAJO00789</t>
  </si>
  <si>
    <t>LANA00790</t>
  </si>
  <si>
    <t>LAPA00791</t>
  </si>
  <si>
    <t>LAJO00792</t>
  </si>
  <si>
    <t>LASI00793</t>
  </si>
  <si>
    <t>LANA00794</t>
  </si>
  <si>
    <t>LATE00795</t>
  </si>
  <si>
    <t>LAGA00796</t>
  </si>
  <si>
    <t>LAGA00797</t>
  </si>
  <si>
    <t>LASI00798</t>
  </si>
  <si>
    <t>LASI00799</t>
  </si>
  <si>
    <t>LAJO00800</t>
  </si>
  <si>
    <t>LAPA00801</t>
  </si>
  <si>
    <t>LANA00802</t>
  </si>
  <si>
    <t>LAPA00803</t>
  </si>
  <si>
    <t>LATE00804</t>
  </si>
  <si>
    <t>LATE00805</t>
  </si>
  <si>
    <t>LAGA00806</t>
  </si>
  <si>
    <t>LAPA00807</t>
  </si>
  <si>
    <t>LASI00808</t>
  </si>
  <si>
    <t>LANA00809</t>
  </si>
  <si>
    <t>LAGA00810</t>
  </si>
  <si>
    <t>LAGA00811</t>
  </si>
  <si>
    <t>LAGA00812</t>
  </si>
  <si>
    <t>LAPA00813</t>
  </si>
  <si>
    <t>LAJO00814</t>
  </si>
  <si>
    <t>LAPA00815</t>
  </si>
  <si>
    <t>LAGA00816</t>
  </si>
  <si>
    <t>LATE00817</t>
  </si>
  <si>
    <t>LAGA00818</t>
  </si>
  <si>
    <t>LAGA00819</t>
  </si>
  <si>
    <t>LAPA00820</t>
  </si>
  <si>
    <t>LANA00821</t>
  </si>
  <si>
    <t>LATE00822</t>
  </si>
  <si>
    <t>LAPA00823</t>
  </si>
  <si>
    <t>LAJO00824</t>
  </si>
  <si>
    <t>LATE00825</t>
  </si>
  <si>
    <t>LATE00826</t>
  </si>
  <si>
    <t>LAJO00827</t>
  </si>
  <si>
    <t>LANA00828</t>
  </si>
  <si>
    <t>LATE00829</t>
  </si>
  <si>
    <t>LANA00830</t>
  </si>
  <si>
    <t>LANA00831</t>
  </si>
  <si>
    <t>LAGA00832</t>
  </si>
  <si>
    <t>LAGA00833</t>
  </si>
  <si>
    <t>LAGA00834</t>
  </si>
  <si>
    <t>LAPA00835</t>
  </si>
  <si>
    <t>LANA00836</t>
  </si>
  <si>
    <t>LATE00837</t>
  </si>
  <si>
    <t>LAJO00838</t>
  </si>
  <si>
    <t>LANA00839</t>
  </si>
  <si>
    <t>LANA00840</t>
  </si>
  <si>
    <t>LATE00841</t>
  </si>
  <si>
    <t>LASI00842</t>
  </si>
  <si>
    <t>LAPA00843</t>
  </si>
  <si>
    <t>LASI00844</t>
  </si>
  <si>
    <t>LASI00845</t>
  </si>
  <si>
    <t>LAGA00846</t>
  </si>
  <si>
    <t>LANA00847</t>
  </si>
  <si>
    <t>LASI00848</t>
  </si>
  <si>
    <t>LASI00849</t>
  </si>
  <si>
    <t>LAJO00850</t>
  </si>
  <si>
    <t>LAJO00851</t>
  </si>
  <si>
    <t>LAJO00852</t>
  </si>
  <si>
    <t>LAJO00853</t>
  </si>
  <si>
    <t>LATE00854</t>
  </si>
  <si>
    <t>LAGA00855</t>
  </si>
  <si>
    <t>LAJO00856</t>
  </si>
  <si>
    <t>LATE00857</t>
  </si>
  <si>
    <t>LANA00858</t>
  </si>
  <si>
    <t>LASI00859</t>
  </si>
  <si>
    <t>LAGA00860</t>
  </si>
  <si>
    <t>LASI00861</t>
  </si>
  <si>
    <t>LAPA00862</t>
  </si>
  <si>
    <t>LAGA00863</t>
  </si>
  <si>
    <t>LAJO00864</t>
  </si>
  <si>
    <t>LAJO00865</t>
  </si>
  <si>
    <t>LATE00866</t>
  </si>
  <si>
    <t>LAJO00867</t>
  </si>
  <si>
    <t>LAJO00868</t>
  </si>
  <si>
    <t>LAJO00869</t>
  </si>
  <si>
    <t>LATE00870</t>
  </si>
  <si>
    <t>LANA00871</t>
  </si>
  <si>
    <t>LANA00872</t>
  </si>
  <si>
    <t>LATE00873</t>
  </si>
  <si>
    <t>LAGA00874</t>
  </si>
  <si>
    <t>LAGA00875</t>
  </si>
  <si>
    <t>LAPA00876</t>
  </si>
  <si>
    <t>LAJO00877</t>
  </si>
  <si>
    <t>LAJO00878</t>
  </si>
  <si>
    <t>LAJO00879</t>
  </si>
  <si>
    <t>LAJO00880</t>
  </si>
  <si>
    <t>LASI00881</t>
  </si>
  <si>
    <t>LATE00882</t>
  </si>
  <si>
    <t>LANA00883</t>
  </si>
  <si>
    <t>LAPA00884</t>
  </si>
  <si>
    <t>LANA00885</t>
  </si>
  <si>
    <t>LAPA00886</t>
  </si>
  <si>
    <t>LAPA00887</t>
  </si>
  <si>
    <t>LANA00888</t>
  </si>
  <si>
    <t>LANA00889</t>
  </si>
  <si>
    <t>LAJO00890</t>
  </si>
  <si>
    <t>LAJO00891</t>
  </si>
  <si>
    <t>LAGA00892</t>
  </si>
  <si>
    <t>LAGA00893</t>
  </si>
  <si>
    <t>LATE00894</t>
  </si>
  <si>
    <t>LAPA00895</t>
  </si>
  <si>
    <t>LASI00896</t>
  </si>
  <si>
    <t>LATE00897</t>
  </si>
  <si>
    <t>LANA00898</t>
  </si>
  <si>
    <t>LAJO00899</t>
  </si>
  <si>
    <t>LAPA00900</t>
  </si>
  <si>
    <t>Hosp_Bills  -  IPD billing</t>
  </si>
  <si>
    <t>Bill_No</t>
  </si>
  <si>
    <t>UHID</t>
  </si>
  <si>
    <t>Patient_Name</t>
  </si>
  <si>
    <t>Age</t>
  </si>
  <si>
    <t>Gender</t>
  </si>
  <si>
    <t>Admission_Date</t>
  </si>
  <si>
    <t>Discharge_Date</t>
  </si>
  <si>
    <t>Department</t>
  </si>
  <si>
    <t>Doctor_ID</t>
  </si>
  <si>
    <t>Payer</t>
  </si>
  <si>
    <t>Package_Code</t>
  </si>
  <si>
    <t>Package_Days</t>
  </si>
  <si>
    <t>Gross_Bill</t>
  </si>
  <si>
    <t>Discount</t>
  </si>
  <si>
    <t>Discount_Approved_By</t>
  </si>
  <si>
    <t>Net_Bill</t>
  </si>
  <si>
    <t>Amount_Received</t>
  </si>
  <si>
    <t>Disc %</t>
  </si>
  <si>
    <t>Disc w/o MS</t>
  </si>
  <si>
    <t>Cash dues</t>
  </si>
  <si>
    <t>IP/25-26/00001</t>
  </si>
  <si>
    <t>LC7660160</t>
  </si>
  <si>
    <t>Bhaskar Choudhury</t>
  </si>
  <si>
    <t>F</t>
  </si>
  <si>
    <t>Obstetrics</t>
  </si>
  <si>
    <t>D07</t>
  </si>
  <si>
    <t>Corporate</t>
  </si>
  <si>
    <t>PKG-LSCS</t>
  </si>
  <si>
    <t>IP/25-26/00002</t>
  </si>
  <si>
    <t>LC8017705</t>
  </si>
  <si>
    <t>M</t>
  </si>
  <si>
    <t>Urology</t>
  </si>
  <si>
    <t>D11</t>
  </si>
  <si>
    <t>TPA-SafeCare</t>
  </si>
  <si>
    <t>PKG-TURP</t>
  </si>
  <si>
    <t>MS_DR_BORA</t>
  </si>
  <si>
    <t>IP/25-26/00003</t>
  </si>
  <si>
    <t>LC3536452</t>
  </si>
  <si>
    <t>TPA-Medisure</t>
  </si>
  <si>
    <t>IP/25-26/00004</t>
  </si>
  <si>
    <t>LC8558101</t>
  </si>
  <si>
    <t>Medicine</t>
  </si>
  <si>
    <t>D08</t>
  </si>
  <si>
    <t>TPA-HealthFirst</t>
  </si>
  <si>
    <t>NON-PKG</t>
  </si>
  <si>
    <t>IP/25-26/00005</t>
  </si>
  <si>
    <t>LC6807678</t>
  </si>
  <si>
    <t>Orthopaedics</t>
  </si>
  <si>
    <t>D01</t>
  </si>
  <si>
    <t>Cash</t>
  </si>
  <si>
    <t>PKG-TKR</t>
  </si>
  <si>
    <t>IP/25-26/00006</t>
  </si>
  <si>
    <t>LC7739304</t>
  </si>
  <si>
    <t>IP/25-26/00007</t>
  </si>
  <si>
    <t>LC6637271</t>
  </si>
  <si>
    <t>PMJAY</t>
  </si>
  <si>
    <t>IP/25-26/00008</t>
  </si>
  <si>
    <t>LC8359954</t>
  </si>
  <si>
    <t>General Surgery</t>
  </si>
  <si>
    <t>D05</t>
  </si>
  <si>
    <t>PKG-LAPCHOLE</t>
  </si>
  <si>
    <t>IP/25-26/00009</t>
  </si>
  <si>
    <t>LC4964085</t>
  </si>
  <si>
    <t>Chandan Sharma</t>
  </si>
  <si>
    <t>Paediatrics</t>
  </si>
  <si>
    <t>D12</t>
  </si>
  <si>
    <t>IP/25-26/00010</t>
  </si>
  <si>
    <t>LC7853953</t>
  </si>
  <si>
    <t>IP/25-26/00011</t>
  </si>
  <si>
    <t>LC9804084</t>
  </si>
  <si>
    <t>Gautam Rajkhowa</t>
  </si>
  <si>
    <t>IP/25-26/00012</t>
  </si>
  <si>
    <t>LC2918007</t>
  </si>
  <si>
    <t>Nephrology</t>
  </si>
  <si>
    <t>D10</t>
  </si>
  <si>
    <t>PKG-DIALYSIS</t>
  </si>
  <si>
    <t>IP/25-26/00013</t>
  </si>
  <si>
    <t>LC1664047</t>
  </si>
  <si>
    <t>IP/25-26/00014</t>
  </si>
  <si>
    <t>LC2059657</t>
  </si>
  <si>
    <t>Hiranya Deka</t>
  </si>
  <si>
    <t>IP/25-26/00015</t>
  </si>
  <si>
    <t>LC1642884</t>
  </si>
  <si>
    <t>Mousumi Ao</t>
  </si>
  <si>
    <t>IP/25-26/00016</t>
  </si>
  <si>
    <t>LC4086229</t>
  </si>
  <si>
    <t>IP/25-26/00017</t>
  </si>
  <si>
    <t>LC9377014</t>
  </si>
  <si>
    <t>IP/25-26/00018</t>
  </si>
  <si>
    <t>LC9953402</t>
  </si>
  <si>
    <t>Cardiology</t>
  </si>
  <si>
    <t>D03</t>
  </si>
  <si>
    <t>PKG-PTCA</t>
  </si>
  <si>
    <t>IP/25-26/00019</t>
  </si>
  <si>
    <t>LC8615267</t>
  </si>
  <si>
    <t>IP/25-26/00020</t>
  </si>
  <si>
    <t>LC9415373</t>
  </si>
  <si>
    <t>Tapan Lyngdoh</t>
  </si>
  <si>
    <t>IP/25-26/00021</t>
  </si>
  <si>
    <t>LC4750605</t>
  </si>
  <si>
    <t>Anjali Gogoi</t>
  </si>
  <si>
    <t>IP/25-26/00022</t>
  </si>
  <si>
    <t>LC4600832</t>
  </si>
  <si>
    <t>Kaushik Paul</t>
  </si>
  <si>
    <t>IP/25-26/00023</t>
  </si>
  <si>
    <t>LC8516397</t>
  </si>
  <si>
    <t>D02</t>
  </si>
  <si>
    <t>IP/25-26/00024</t>
  </si>
  <si>
    <t>LC4391538</t>
  </si>
  <si>
    <t>Bikash Sangma</t>
  </si>
  <si>
    <t>D04</t>
  </si>
  <si>
    <t>IP/25-26/00025</t>
  </si>
  <si>
    <t>LC2578371</t>
  </si>
  <si>
    <t>Nilakshi Agarwal</t>
  </si>
  <si>
    <t>IP/25-26/00026</t>
  </si>
  <si>
    <t>LC7893022</t>
  </si>
  <si>
    <t>IP/25-26/00027</t>
  </si>
  <si>
    <t>LC3446335</t>
  </si>
  <si>
    <t>IP/25-26/00028</t>
  </si>
  <si>
    <t>LC7159357</t>
  </si>
  <si>
    <t>IP/25-26/00029</t>
  </si>
  <si>
    <t>LC2121345</t>
  </si>
  <si>
    <t>Rituraj Agarwal</t>
  </si>
  <si>
    <t>D09</t>
  </si>
  <si>
    <t>IP/25-26/00030</t>
  </si>
  <si>
    <t>LC9064446</t>
  </si>
  <si>
    <t>IP/25-26/00031</t>
  </si>
  <si>
    <t>LC1352923</t>
  </si>
  <si>
    <t>IP/25-26/00032</t>
  </si>
  <si>
    <t>LC2529965</t>
  </si>
  <si>
    <t>IP/25-26/00033</t>
  </si>
  <si>
    <t>LC4953389</t>
  </si>
  <si>
    <t>IP/25-26/00034</t>
  </si>
  <si>
    <t>LC6577146</t>
  </si>
  <si>
    <t>IP/25-26/00035</t>
  </si>
  <si>
    <t>LC1570339</t>
  </si>
  <si>
    <t>IP/25-26/00036</t>
  </si>
  <si>
    <t>LC5427186</t>
  </si>
  <si>
    <t>IP/25-26/00037</t>
  </si>
  <si>
    <t>LC7604583</t>
  </si>
  <si>
    <t>IP/25-26/00038</t>
  </si>
  <si>
    <t>LC3880071</t>
  </si>
  <si>
    <t>IP/25-26/00039</t>
  </si>
  <si>
    <t>LC6381810</t>
  </si>
  <si>
    <t>IP/25-26/00040</t>
  </si>
  <si>
    <t>LC5877393</t>
  </si>
  <si>
    <t>IP/25-26/00041</t>
  </si>
  <si>
    <t>LC9597299</t>
  </si>
  <si>
    <t>IP/25-26/00042</t>
  </si>
  <si>
    <t>LC5706291</t>
  </si>
  <si>
    <t>IP/25-26/00043</t>
  </si>
  <si>
    <t>LC8241511</t>
  </si>
  <si>
    <t>IP/25-26/00044</t>
  </si>
  <si>
    <t>LC7455537</t>
  </si>
  <si>
    <t>Tapan Paul</t>
  </si>
  <si>
    <t>D06</t>
  </si>
  <si>
    <t>IP/25-26/00045</t>
  </si>
  <si>
    <t>LC8367100</t>
  </si>
  <si>
    <t>IP/25-26/00046</t>
  </si>
  <si>
    <t>LC6442178</t>
  </si>
  <si>
    <t>IP/25-26/00047</t>
  </si>
  <si>
    <t>LC9231213</t>
  </si>
  <si>
    <t>IP/25-26/00048</t>
  </si>
  <si>
    <t>LC3307099</t>
  </si>
  <si>
    <t>Rituraj Gogoi</t>
  </si>
  <si>
    <t>IP/25-26/00049</t>
  </si>
  <si>
    <t>LC1370772</t>
  </si>
  <si>
    <t>Nayan Baruah</t>
  </si>
  <si>
    <t>IP/25-26/00050</t>
  </si>
  <si>
    <t>LC3464772</t>
  </si>
  <si>
    <t>Bikash Saikia</t>
  </si>
  <si>
    <t>IP/25-26/00051</t>
  </si>
  <si>
    <t>LC3430524</t>
  </si>
  <si>
    <t>IP/25-26/00052</t>
  </si>
  <si>
    <t>LC1403281</t>
  </si>
  <si>
    <t>Jonali Sangma</t>
  </si>
  <si>
    <t>IP/25-26/00053</t>
  </si>
  <si>
    <t>LC4459199</t>
  </si>
  <si>
    <t>IP/25-26/00054</t>
  </si>
  <si>
    <t>LC6425881</t>
  </si>
  <si>
    <t>IP/25-26/00055</t>
  </si>
  <si>
    <t>LC1483151</t>
  </si>
  <si>
    <t>IP/25-26/00056</t>
  </si>
  <si>
    <t>LC2097645</t>
  </si>
  <si>
    <t>IP/25-26/00057</t>
  </si>
  <si>
    <t>LC7192044</t>
  </si>
  <si>
    <t>Neha Choudhury</t>
  </si>
  <si>
    <t>IP/25-26/00058</t>
  </si>
  <si>
    <t>LC9948464</t>
  </si>
  <si>
    <t>Anjali Hazarika</t>
  </si>
  <si>
    <t>IP/25-26/00059</t>
  </si>
  <si>
    <t>LC4614480</t>
  </si>
  <si>
    <t>Amit Gogoi</t>
  </si>
  <si>
    <t>IP/25-26/00060</t>
  </si>
  <si>
    <t>LC2020925</t>
  </si>
  <si>
    <t>Hiranya Agarwal</t>
  </si>
  <si>
    <t>IP/25-26/00061</t>
  </si>
  <si>
    <t>LC3602448</t>
  </si>
  <si>
    <t>IP/25-26/00062</t>
  </si>
  <si>
    <t>LC6085713</t>
  </si>
  <si>
    <t>IP/25-26/00063</t>
  </si>
  <si>
    <t>LC8753275</t>
  </si>
  <si>
    <t>IP/25-26/00064</t>
  </si>
  <si>
    <t>LC5891106</t>
  </si>
  <si>
    <t>Sangeeta Sangma</t>
  </si>
  <si>
    <t>IP/25-26/00065</t>
  </si>
  <si>
    <t>LC2788641</t>
  </si>
  <si>
    <t>IP/25-26/00066</t>
  </si>
  <si>
    <t>LC6020802</t>
  </si>
  <si>
    <t>IP/25-26/00067</t>
  </si>
  <si>
    <t>LC6500518</t>
  </si>
  <si>
    <t>Sangeeta Jain</t>
  </si>
  <si>
    <t>IP/25-26/00068</t>
  </si>
  <si>
    <t>LC5071403</t>
  </si>
  <si>
    <t>IP/25-26/00069</t>
  </si>
  <si>
    <t>LC3763789</t>
  </si>
  <si>
    <t>IP/25-26/00070</t>
  </si>
  <si>
    <t>LC4007832</t>
  </si>
  <si>
    <t>IP/25-26/00071</t>
  </si>
  <si>
    <t>LC3473430</t>
  </si>
  <si>
    <t>Priya Paul</t>
  </si>
  <si>
    <t>IP/25-26/00072</t>
  </si>
  <si>
    <t>LC8377451</t>
  </si>
  <si>
    <t>Tenzing Phukan</t>
  </si>
  <si>
    <t>IP/25-26/00073</t>
  </si>
  <si>
    <t>LC5644267</t>
  </si>
  <si>
    <t>Chandan Hazarika</t>
  </si>
  <si>
    <t>IP/25-26/00074</t>
  </si>
  <si>
    <t>LC1139732</t>
  </si>
  <si>
    <t>IP/25-26/00075</t>
  </si>
  <si>
    <t>LC9587761</t>
  </si>
  <si>
    <t>IP/25-26/00076</t>
  </si>
  <si>
    <t>LC3838342</t>
  </si>
  <si>
    <t>Bikash Lyngdoh</t>
  </si>
  <si>
    <t>IP/25-26/00077</t>
  </si>
  <si>
    <t>LC2556939</t>
  </si>
  <si>
    <t>IP/25-26/00078</t>
  </si>
  <si>
    <t>LC6102605</t>
  </si>
  <si>
    <t>IP/25-26/00079</t>
  </si>
  <si>
    <t>LC9209770</t>
  </si>
  <si>
    <t>Anup Medhi</t>
  </si>
  <si>
    <t>IP/25-26/00080</t>
  </si>
  <si>
    <t>LC2334353</t>
  </si>
  <si>
    <t>IP/25-26/00081</t>
  </si>
  <si>
    <t>LC4583231</t>
  </si>
  <si>
    <t>IP/25-26/00082</t>
  </si>
  <si>
    <t>LC8343189</t>
  </si>
  <si>
    <t>Sangeeta Das</t>
  </si>
  <si>
    <t>IP/25-26/00083</t>
  </si>
  <si>
    <t>LC6241492</t>
  </si>
  <si>
    <t>Dipali Medhi</t>
  </si>
  <si>
    <t>IP/25-26/00084</t>
  </si>
  <si>
    <t>LC2292616</t>
  </si>
  <si>
    <t>Tapan Jain</t>
  </si>
  <si>
    <t>IP/25-26/00085</t>
  </si>
  <si>
    <t>LC1013409</t>
  </si>
  <si>
    <t>IP/25-26/00086</t>
  </si>
  <si>
    <t>LC7696344</t>
  </si>
  <si>
    <t>Sangeeta Rajkhowa</t>
  </si>
  <si>
    <t>IP/25-26/00087</t>
  </si>
  <si>
    <t>LC4437744</t>
  </si>
  <si>
    <t>IP/25-26/00088</t>
  </si>
  <si>
    <t>LC2362435</t>
  </si>
  <si>
    <t>Amit Bora</t>
  </si>
  <si>
    <t>IP/25-26/00089</t>
  </si>
  <si>
    <t>LC6550181</t>
  </si>
  <si>
    <t>Rashmi Saikia</t>
  </si>
  <si>
    <t>IP/25-26/00090</t>
  </si>
  <si>
    <t>LC5338468</t>
  </si>
  <si>
    <t>IP/25-26/00091</t>
  </si>
  <si>
    <t>LC3663465</t>
  </si>
  <si>
    <t>IP/25-26/00092</t>
  </si>
  <si>
    <t>LC2886734</t>
  </si>
  <si>
    <t>IP/25-26/00093</t>
  </si>
  <si>
    <t>LC3277291</t>
  </si>
  <si>
    <t>Vikash Bora</t>
  </si>
  <si>
    <t>IP/25-26/00094</t>
  </si>
  <si>
    <t>LC8528079</t>
  </si>
  <si>
    <t>IP/25-26/00095</t>
  </si>
  <si>
    <t>LC7676990</t>
  </si>
  <si>
    <t>Vikash Singh</t>
  </si>
  <si>
    <t>IP/25-26/00096</t>
  </si>
  <si>
    <t>LC4735736</t>
  </si>
  <si>
    <t>IP/25-26/00097</t>
  </si>
  <si>
    <t>LC4864594</t>
  </si>
  <si>
    <t>Anjali Agarwal</t>
  </si>
  <si>
    <t>IP/25-26/00098</t>
  </si>
  <si>
    <t>LC1917916</t>
  </si>
  <si>
    <t>IP/25-26/00099</t>
  </si>
  <si>
    <t>LC5701383</t>
  </si>
  <si>
    <t>IP/25-26/00100</t>
  </si>
  <si>
    <t>LC5739488</t>
  </si>
  <si>
    <t>IP/25-26/00101</t>
  </si>
  <si>
    <t>LC4306725</t>
  </si>
  <si>
    <t>Dipankar Deka</t>
  </si>
  <si>
    <t>IP/25-26/00102</t>
  </si>
  <si>
    <t>LC8208411</t>
  </si>
  <si>
    <t>Bhaskar Lyngdoh</t>
  </si>
  <si>
    <t>IP/25-26/00103</t>
  </si>
  <si>
    <t>LC1747135</t>
  </si>
  <si>
    <t>IP/25-26/00104</t>
  </si>
  <si>
    <t>LC2050646</t>
  </si>
  <si>
    <t>Rituraj Rajkhowa</t>
  </si>
  <si>
    <t>IP/25-26/00105</t>
  </si>
  <si>
    <t>LC5483644</t>
  </si>
  <si>
    <t>IP/25-26/00106</t>
  </si>
  <si>
    <t>LC5078058</t>
  </si>
  <si>
    <t>IP/25-26/00107</t>
  </si>
  <si>
    <t>LC6430752</t>
  </si>
  <si>
    <t>Bhaskar Deka</t>
  </si>
  <si>
    <t>IP/25-26/00108</t>
  </si>
  <si>
    <t>LC4476293</t>
  </si>
  <si>
    <t>IP/25-26/00109</t>
  </si>
  <si>
    <t>LC5946116</t>
  </si>
  <si>
    <t>IP/25-26/00110</t>
  </si>
  <si>
    <t>LC6729982</t>
  </si>
  <si>
    <t>Rashmi Phukan</t>
  </si>
  <si>
    <t>IP/25-26/00111</t>
  </si>
  <si>
    <t>LC6674466</t>
  </si>
  <si>
    <t>IP/25-26/00112</t>
  </si>
  <si>
    <t>LC1697246</t>
  </si>
  <si>
    <t>IP/25-26/00113</t>
  </si>
  <si>
    <t>LC6887153</t>
  </si>
  <si>
    <t>IP/25-26/00114</t>
  </si>
  <si>
    <t>LC8073171</t>
  </si>
  <si>
    <t>Dipankar Jain</t>
  </si>
  <si>
    <t>IP/25-26/00115</t>
  </si>
  <si>
    <t>LC7282077</t>
  </si>
  <si>
    <t>IP/25-26/00116</t>
  </si>
  <si>
    <t>LC7959330</t>
  </si>
  <si>
    <t>IP/25-26/00117</t>
  </si>
  <si>
    <t>LC1741468</t>
  </si>
  <si>
    <t>Tenzing Medhi</t>
  </si>
  <si>
    <t>IP/25-26/00118</t>
  </si>
  <si>
    <t>LC7515323</t>
  </si>
  <si>
    <t>IP/25-26/00119</t>
  </si>
  <si>
    <t>LC5663834</t>
  </si>
  <si>
    <t>Khriezo Das</t>
  </si>
  <si>
    <t>IP/25-26/00120</t>
  </si>
  <si>
    <t>LC1270269</t>
  </si>
  <si>
    <t>IP/25-26/00121</t>
  </si>
  <si>
    <t>LC6320272</t>
  </si>
  <si>
    <t>Jayanta Singh</t>
  </si>
  <si>
    <t>IP/25-26/00122</t>
  </si>
  <si>
    <t>LC5458014</t>
  </si>
  <si>
    <t>IP/25-26/00123</t>
  </si>
  <si>
    <t>LC1007830</t>
  </si>
  <si>
    <t>IP/25-26/00124</t>
  </si>
  <si>
    <t>LC5499990</t>
  </si>
  <si>
    <t>Rahul Lyngdoh</t>
  </si>
  <si>
    <t>IP/25-26/00125</t>
  </si>
  <si>
    <t>LC4981110</t>
  </si>
  <si>
    <t>IP/25-26/00126</t>
  </si>
  <si>
    <t>LC2789545</t>
  </si>
  <si>
    <t>IP/25-26/00127</t>
  </si>
  <si>
    <t>LC3549099</t>
  </si>
  <si>
    <t>Vikash Nath</t>
  </si>
  <si>
    <t>IP/25-26/00128</t>
  </si>
  <si>
    <t>LC6076193</t>
  </si>
  <si>
    <t>IP/25-26/00129</t>
  </si>
  <si>
    <t>LC3094420</t>
  </si>
  <si>
    <t>Lalrin Talukdar</t>
  </si>
  <si>
    <t>IP/25-26/00130</t>
  </si>
  <si>
    <t>LC6664271</t>
  </si>
  <si>
    <t>IP/25-26/00131</t>
  </si>
  <si>
    <t>LC9979056</t>
  </si>
  <si>
    <t>IP/25-26/00132</t>
  </si>
  <si>
    <t>LC8310027</t>
  </si>
  <si>
    <t>IP/25-26/00133</t>
  </si>
  <si>
    <t>LC8891392</t>
  </si>
  <si>
    <t>IP/25-26/00134</t>
  </si>
  <si>
    <t>LC1291276</t>
  </si>
  <si>
    <t>IP/25-26/00135</t>
  </si>
  <si>
    <t>LC3732460</t>
  </si>
  <si>
    <t>IP/25-26/00136</t>
  </si>
  <si>
    <t>LC7096240</t>
  </si>
  <si>
    <t>Jonali Bora</t>
  </si>
  <si>
    <t>IP/25-26/00137</t>
  </si>
  <si>
    <t>LC5407648</t>
  </si>
  <si>
    <t>Imna Das</t>
  </si>
  <si>
    <t>IP/25-26/00138</t>
  </si>
  <si>
    <t>LC3703651</t>
  </si>
  <si>
    <t>IP/25-26/00139</t>
  </si>
  <si>
    <t>LC6891107</t>
  </si>
  <si>
    <t>IP/25-26/00140</t>
  </si>
  <si>
    <t>LC3801771</t>
  </si>
  <si>
    <t>IP/25-26/00141</t>
  </si>
  <si>
    <t>LC7282271</t>
  </si>
  <si>
    <t>IP/25-26/00142</t>
  </si>
  <si>
    <t>LC9070094</t>
  </si>
  <si>
    <t>IP/25-26/00143</t>
  </si>
  <si>
    <t>LC2322691</t>
  </si>
  <si>
    <t>Priya Baruah</t>
  </si>
  <si>
    <t>IP/25-26/00144</t>
  </si>
  <si>
    <t>LC3261210</t>
  </si>
  <si>
    <t>IP/25-26/00145</t>
  </si>
  <si>
    <t>LC8597241</t>
  </si>
  <si>
    <t>IP/25-26/00146</t>
  </si>
  <si>
    <t>LC4277988</t>
  </si>
  <si>
    <t>IP/25-26/00147</t>
  </si>
  <si>
    <t>LC6598552</t>
  </si>
  <si>
    <t>IP/25-26/00148</t>
  </si>
  <si>
    <t>LC9793271</t>
  </si>
  <si>
    <t>IP/25-26/00149</t>
  </si>
  <si>
    <t>LC9471255</t>
  </si>
  <si>
    <t>Priya Sangma</t>
  </si>
  <si>
    <t>IP/25-26/00150</t>
  </si>
  <si>
    <t>LC3757528</t>
  </si>
  <si>
    <t>Bornali Choudhury</t>
  </si>
  <si>
    <t>IP/25-26/00151</t>
  </si>
  <si>
    <t>LC6580895</t>
  </si>
  <si>
    <t>IP/25-26/00152</t>
  </si>
  <si>
    <t>LC4741276</t>
  </si>
  <si>
    <t>Nilakshi Paul</t>
  </si>
  <si>
    <t>IP/25-26/00153</t>
  </si>
  <si>
    <t>LC7053454</t>
  </si>
  <si>
    <t>IP/25-26/00154</t>
  </si>
  <si>
    <t>LC2158260</t>
  </si>
  <si>
    <t>IP/25-26/00155</t>
  </si>
  <si>
    <t>LC6775495</t>
  </si>
  <si>
    <t>IP/25-26/00156</t>
  </si>
  <si>
    <t>LC9811149</t>
  </si>
  <si>
    <t>IP/25-26/00157</t>
  </si>
  <si>
    <t>LC2747393</t>
  </si>
  <si>
    <t>Jonali Singh</t>
  </si>
  <si>
    <t>IP/25-26/00158</t>
  </si>
  <si>
    <t>LC7839042</t>
  </si>
  <si>
    <t>Rituraj Deka</t>
  </si>
  <si>
    <t>IP/25-26/00159</t>
  </si>
  <si>
    <t>LC7698311</t>
  </si>
  <si>
    <t>Anup Rajkhowa</t>
  </si>
  <si>
    <t>IP/25-26/00160</t>
  </si>
  <si>
    <t>LC7066369</t>
  </si>
  <si>
    <t>IP/25-26/00161</t>
  </si>
  <si>
    <t>LC6593947</t>
  </si>
  <si>
    <t>IP/25-26/00162</t>
  </si>
  <si>
    <t>LC5507666</t>
  </si>
  <si>
    <t>IP/25-26/00163</t>
  </si>
  <si>
    <t>LC8827869</t>
  </si>
  <si>
    <t>Trishna Bora</t>
  </si>
  <si>
    <t>IP/25-26/00164</t>
  </si>
  <si>
    <t>LC8032127</t>
  </si>
  <si>
    <t>Trishna Lyngdoh</t>
  </si>
  <si>
    <t>IP/25-26/00165</t>
  </si>
  <si>
    <t>LC1171018</t>
  </si>
  <si>
    <t>IP/25-26/00166</t>
  </si>
  <si>
    <t>LC5608498</t>
  </si>
  <si>
    <t>Vikash Hazarika</t>
  </si>
  <si>
    <t>IP/25-26/00167</t>
  </si>
  <si>
    <t>LC2961616</t>
  </si>
  <si>
    <t>Hiranya Nath</t>
  </si>
  <si>
    <t>IP/25-26/00168</t>
  </si>
  <si>
    <t>LC5487537</t>
  </si>
  <si>
    <t>IP/25-26/00169</t>
  </si>
  <si>
    <t>LC4915051</t>
  </si>
  <si>
    <t>IP/25-26/00170</t>
  </si>
  <si>
    <t>LC8540787</t>
  </si>
  <si>
    <t>IP/25-26/00171</t>
  </si>
  <si>
    <t>LC2939294</t>
  </si>
  <si>
    <t>IP/25-26/00172</t>
  </si>
  <si>
    <t>LC6127040</t>
  </si>
  <si>
    <t>IP/25-26/00173</t>
  </si>
  <si>
    <t>LC2983707</t>
  </si>
  <si>
    <t>IP/25-26/00174</t>
  </si>
  <si>
    <t>LC4468985</t>
  </si>
  <si>
    <t>IP/25-26/00175</t>
  </si>
  <si>
    <t>LC7847657</t>
  </si>
  <si>
    <t>IP/25-26/00176</t>
  </si>
  <si>
    <t>LC3495280</t>
  </si>
  <si>
    <t>IP/25-26/00177</t>
  </si>
  <si>
    <t>LC2035264</t>
  </si>
  <si>
    <t>Utpal Ao</t>
  </si>
  <si>
    <t>IP/25-26/00178</t>
  </si>
  <si>
    <t>LC1939027</t>
  </si>
  <si>
    <t>IP/25-26/00179</t>
  </si>
  <si>
    <t>LC2156164</t>
  </si>
  <si>
    <t>IP/25-26/00180</t>
  </si>
  <si>
    <t>LC2539723</t>
  </si>
  <si>
    <t>Anup Nath</t>
  </si>
  <si>
    <t>IP/25-26/00181</t>
  </si>
  <si>
    <t>LC1908093</t>
  </si>
  <si>
    <t>IP/25-26/00182</t>
  </si>
  <si>
    <t>LC8828361</t>
  </si>
  <si>
    <t>IP/25-26/00183</t>
  </si>
  <si>
    <t>LC9260770</t>
  </si>
  <si>
    <t>IP/25-26/00184</t>
  </si>
  <si>
    <t>LC3099509</t>
  </si>
  <si>
    <t>IP/25-26/00185</t>
  </si>
  <si>
    <t>LC3966847</t>
  </si>
  <si>
    <t>Anjali Baruah</t>
  </si>
  <si>
    <t>IP/25-26/00186</t>
  </si>
  <si>
    <t>LC8318387</t>
  </si>
  <si>
    <t>IP/25-26/00187</t>
  </si>
  <si>
    <t>LC5516459</t>
  </si>
  <si>
    <t>IP/25-26/00188</t>
  </si>
  <si>
    <t>LC8064825</t>
  </si>
  <si>
    <t>IP/25-26/00189</t>
  </si>
  <si>
    <t>LC5397645</t>
  </si>
  <si>
    <t>Priya Lyngdoh</t>
  </si>
  <si>
    <t>IP/25-26/00190</t>
  </si>
  <si>
    <t>LC6184328</t>
  </si>
  <si>
    <t>Tapan Saikia</t>
  </si>
  <si>
    <t>IP/25-26/00191</t>
  </si>
  <si>
    <t>LC4985733</t>
  </si>
  <si>
    <t>Khriezo Agarwal</t>
  </si>
  <si>
    <t>IP/25-26/00192</t>
  </si>
  <si>
    <t>LC1018020</t>
  </si>
  <si>
    <t>IP/25-26/00193</t>
  </si>
  <si>
    <t>LC6559013</t>
  </si>
  <si>
    <t>IP/25-26/00194</t>
  </si>
  <si>
    <t>LC9465993</t>
  </si>
  <si>
    <t>IP/25-26/00195</t>
  </si>
  <si>
    <t>LC8606073</t>
  </si>
  <si>
    <t>Bornali Medhi</t>
  </si>
  <si>
    <t>IP/25-26/00196</t>
  </si>
  <si>
    <t>LC2165834</t>
  </si>
  <si>
    <t>IP/25-26/00197</t>
  </si>
  <si>
    <t>LC1507157</t>
  </si>
  <si>
    <t>Kalpana Ao</t>
  </si>
  <si>
    <t>IP/25-26/00198</t>
  </si>
  <si>
    <t>LC5702484</t>
  </si>
  <si>
    <t>Rituraj Saikia</t>
  </si>
  <si>
    <t>IP/25-26/00199</t>
  </si>
  <si>
    <t>LC5976641</t>
  </si>
  <si>
    <t>IP/25-26/00200</t>
  </si>
  <si>
    <t>LC4295389</t>
  </si>
  <si>
    <t>IP/25-26/00201</t>
  </si>
  <si>
    <t>LC4468948</t>
  </si>
  <si>
    <t>Rohit Hazarika</t>
  </si>
  <si>
    <t>IP/25-26/00202</t>
  </si>
  <si>
    <t>LC4826508</t>
  </si>
  <si>
    <t>Jayanta Gogoi</t>
  </si>
  <si>
    <t>IP/25-26/00203</t>
  </si>
  <si>
    <t>LC3536844</t>
  </si>
  <si>
    <t>Lalrin Dutta</t>
  </si>
  <si>
    <t>IP/25-26/00204</t>
  </si>
  <si>
    <t>LC8943070</t>
  </si>
  <si>
    <t>Lalrin Choudhury</t>
  </si>
  <si>
    <t>IP/25-26/00205</t>
  </si>
  <si>
    <t>LC6585794</t>
  </si>
  <si>
    <t>IP/25-26/00206</t>
  </si>
  <si>
    <t>LC1452122</t>
  </si>
  <si>
    <t>IP/25-26/00207</t>
  </si>
  <si>
    <t>LC9239781</t>
  </si>
  <si>
    <t>Bornali Rajkhowa</t>
  </si>
  <si>
    <t>IP/25-26/00208</t>
  </si>
  <si>
    <t>LC2349642</t>
  </si>
  <si>
    <t>IP/25-26/00209</t>
  </si>
  <si>
    <t>LC9236684</t>
  </si>
  <si>
    <t>Jonali Dutta</t>
  </si>
  <si>
    <t>IP/25-26/00210</t>
  </si>
  <si>
    <t>LC5269668</t>
  </si>
  <si>
    <t>IP/25-26/00211</t>
  </si>
  <si>
    <t>LC1491321</t>
  </si>
  <si>
    <t>IP/25-26/00212</t>
  </si>
  <si>
    <t>LC1546382</t>
  </si>
  <si>
    <t>Utpal Gogoi</t>
  </si>
  <si>
    <t>IP/25-26/00213</t>
  </si>
  <si>
    <t>LC8856387</t>
  </si>
  <si>
    <t>Pranjal Gogoi</t>
  </si>
  <si>
    <t>IP/25-26/00214</t>
  </si>
  <si>
    <t>LC5633843</t>
  </si>
  <si>
    <t>IP/25-26/00215</t>
  </si>
  <si>
    <t>LC2460804</t>
  </si>
  <si>
    <t>IP/25-26/00216</t>
  </si>
  <si>
    <t>LC1986256</t>
  </si>
  <si>
    <t>IP/25-26/00217</t>
  </si>
  <si>
    <t>LC2106979</t>
  </si>
  <si>
    <t>IP/25-26/00218</t>
  </si>
  <si>
    <t>LC1254373</t>
  </si>
  <si>
    <t>IP/25-26/00219</t>
  </si>
  <si>
    <t>LC5627271</t>
  </si>
  <si>
    <t>IP/25-26/00220</t>
  </si>
  <si>
    <t>LC4851650</t>
  </si>
  <si>
    <t>IP/25-26/00221</t>
  </si>
  <si>
    <t>LC7168402</t>
  </si>
  <si>
    <t>Vikash Sarma</t>
  </si>
  <si>
    <t>IP/25-26/00222</t>
  </si>
  <si>
    <t>LC1243496</t>
  </si>
  <si>
    <t>Tapan Dutta</t>
  </si>
  <si>
    <t>IP/25-26/00223</t>
  </si>
  <si>
    <t>LC7919853</t>
  </si>
  <si>
    <t>IP/25-26/00224</t>
  </si>
  <si>
    <t>LC9211605</t>
  </si>
  <si>
    <t>IP/25-26/00225</t>
  </si>
  <si>
    <t>LC4791033</t>
  </si>
  <si>
    <t>Tapan Das</t>
  </si>
  <si>
    <t>IP/25-26/00226</t>
  </si>
  <si>
    <t>LC8829029</t>
  </si>
  <si>
    <t>IP/25-26/00227</t>
  </si>
  <si>
    <t>LC2245320</t>
  </si>
  <si>
    <t>IP/25-26/00228</t>
  </si>
  <si>
    <t>LC4418397</t>
  </si>
  <si>
    <t>IP/25-26/00229</t>
  </si>
  <si>
    <t>LC3800239</t>
  </si>
  <si>
    <t>Dipankar Choudhury</t>
  </si>
  <si>
    <t>IP/25-26/00230</t>
  </si>
  <si>
    <t>LC3216098</t>
  </si>
  <si>
    <t>IP/25-26/00231</t>
  </si>
  <si>
    <t>LC8299412</t>
  </si>
  <si>
    <t>IP/25-26/00232</t>
  </si>
  <si>
    <t>LC2294675</t>
  </si>
  <si>
    <t>IP/25-26/00233</t>
  </si>
  <si>
    <t>LC8909899</t>
  </si>
  <si>
    <t>IP/25-26/00234</t>
  </si>
  <si>
    <t>LC7648720</t>
  </si>
  <si>
    <t>IP/25-26/00235</t>
  </si>
  <si>
    <t>LC1603510</t>
  </si>
  <si>
    <t>Pooja Medhi</t>
  </si>
  <si>
    <t>IP/25-26/00236</t>
  </si>
  <si>
    <t>LC5521721</t>
  </si>
  <si>
    <t>Neha Sangma</t>
  </si>
  <si>
    <t>IP/25-26/00237</t>
  </si>
  <si>
    <t>LC3020507</t>
  </si>
  <si>
    <t>IP/25-26/00238</t>
  </si>
  <si>
    <t>LC8722473</t>
  </si>
  <si>
    <t>Rohit Choudhury</t>
  </si>
  <si>
    <t>IP/25-26/00239</t>
  </si>
  <si>
    <t>LC4616207</t>
  </si>
  <si>
    <t>Imna Saikia</t>
  </si>
  <si>
    <t>IP/25-26/00240</t>
  </si>
  <si>
    <t>LC3339086</t>
  </si>
  <si>
    <t>Trishna Rajkhowa</t>
  </si>
  <si>
    <t>IP/25-26/00241</t>
  </si>
  <si>
    <t>LC2164062</t>
  </si>
  <si>
    <t>IP/25-26/00242</t>
  </si>
  <si>
    <t>LC5618578</t>
  </si>
  <si>
    <t>IP/25-26/00243</t>
  </si>
  <si>
    <t>LC7273685</t>
  </si>
  <si>
    <t>IP/25-26/00244</t>
  </si>
  <si>
    <t>LC4288444</t>
  </si>
  <si>
    <t>IP/25-26/00245</t>
  </si>
  <si>
    <t>LC6931776</t>
  </si>
  <si>
    <t>Bikash Phukan</t>
  </si>
  <si>
    <t>IP/25-26/00246</t>
  </si>
  <si>
    <t>LC7890900</t>
  </si>
  <si>
    <t>IP/25-26/00247</t>
  </si>
  <si>
    <t>LC9040555</t>
  </si>
  <si>
    <t>IP/25-26/00248</t>
  </si>
  <si>
    <t>LC8970628</t>
  </si>
  <si>
    <t>IP/25-26/00249</t>
  </si>
  <si>
    <t>LC7198771</t>
  </si>
  <si>
    <t>Chandan Das</t>
  </si>
  <si>
    <t>IP/25-26/00250</t>
  </si>
  <si>
    <t>LC2979454</t>
  </si>
  <si>
    <t>IP/25-26/00251</t>
  </si>
  <si>
    <t>LC5092292</t>
  </si>
  <si>
    <t>Utpal Jain</t>
  </si>
  <si>
    <t>IP/25-26/00252</t>
  </si>
  <si>
    <t>LC9265064</t>
  </si>
  <si>
    <t>IP/25-26/00253</t>
  </si>
  <si>
    <t>LC1260401</t>
  </si>
  <si>
    <t>IP/25-26/00254</t>
  </si>
  <si>
    <t>LC3317747</t>
  </si>
  <si>
    <t>Khriezo Kalita</t>
  </si>
  <si>
    <t>IP/25-26/00255</t>
  </si>
  <si>
    <t>LC5601841</t>
  </si>
  <si>
    <t>IP/25-26/00256</t>
  </si>
  <si>
    <t>LC1792943</t>
  </si>
  <si>
    <t>IP/25-26/00257</t>
  </si>
  <si>
    <t>LC3434345</t>
  </si>
  <si>
    <t>IP/25-26/00258</t>
  </si>
  <si>
    <t>LC1018900</t>
  </si>
  <si>
    <t>IP/25-26/00259</t>
  </si>
  <si>
    <t>LC4039699</t>
  </si>
  <si>
    <t>IP/25-26/00260</t>
  </si>
  <si>
    <t>LC1259410</t>
  </si>
  <si>
    <t>Hiranya Sharma</t>
  </si>
  <si>
    <t>IP/25-26/00261</t>
  </si>
  <si>
    <t>LC5089253</t>
  </si>
  <si>
    <t>IP/25-26/00262</t>
  </si>
  <si>
    <t>LC2767984</t>
  </si>
  <si>
    <t>IP/25-26/00263</t>
  </si>
  <si>
    <t>LC8699709</t>
  </si>
  <si>
    <t>IP/25-26/00264</t>
  </si>
  <si>
    <t>LC6563296</t>
  </si>
  <si>
    <t>IP/25-26/00265</t>
  </si>
  <si>
    <t>LC5412305</t>
  </si>
  <si>
    <t>IP/25-26/00266</t>
  </si>
  <si>
    <t>LC3458972</t>
  </si>
  <si>
    <t>Dipankar Bhuyan</t>
  </si>
  <si>
    <t>IP/25-26/00267</t>
  </si>
  <si>
    <t>LC8200310</t>
  </si>
  <si>
    <t>IP/25-26/00268</t>
  </si>
  <si>
    <t>LC4330370</t>
  </si>
  <si>
    <t>IP/25-26/00269</t>
  </si>
  <si>
    <t>LC2257827</t>
  </si>
  <si>
    <t>IP/25-26/00270</t>
  </si>
  <si>
    <t>LC2231209</t>
  </si>
  <si>
    <t>IP/25-26/00271</t>
  </si>
  <si>
    <t>LC7428675</t>
  </si>
  <si>
    <t>IP/25-26/00272</t>
  </si>
  <si>
    <t>LC5608844</t>
  </si>
  <si>
    <t>Dipali Sarma</t>
  </si>
  <si>
    <t>IP/25-26/00273</t>
  </si>
  <si>
    <t>LC9659384</t>
  </si>
  <si>
    <t>Dipankar Ao</t>
  </si>
  <si>
    <t>IP/25-26/00274</t>
  </si>
  <si>
    <t>LC3491289</t>
  </si>
  <si>
    <t>IP/25-26/00275</t>
  </si>
  <si>
    <t>LC4954022</t>
  </si>
  <si>
    <t>IP/25-26/00276</t>
  </si>
  <si>
    <t>LC8000555</t>
  </si>
  <si>
    <t>Rashmi Singh</t>
  </si>
  <si>
    <t>IP/25-26/00277</t>
  </si>
  <si>
    <t>LC9775800</t>
  </si>
  <si>
    <t>IP/25-26/00278</t>
  </si>
  <si>
    <t>LC7338950</t>
  </si>
  <si>
    <t>IP/25-26/00279</t>
  </si>
  <si>
    <t>LC2190333</t>
  </si>
  <si>
    <t>IP/25-26/00280</t>
  </si>
  <si>
    <t>LC3413952</t>
  </si>
  <si>
    <t>IP/25-26/00281</t>
  </si>
  <si>
    <t>LC4474893</t>
  </si>
  <si>
    <t>IP/25-26/00282</t>
  </si>
  <si>
    <t>LC7012149</t>
  </si>
  <si>
    <t>IP/25-26/00283</t>
  </si>
  <si>
    <t>LC8729417</t>
  </si>
  <si>
    <t>IP/25-26/00284</t>
  </si>
  <si>
    <t>LC9011414</t>
  </si>
  <si>
    <t>IP/25-26/00285</t>
  </si>
  <si>
    <t>LC9247222</t>
  </si>
  <si>
    <t>IP/25-26/00286</t>
  </si>
  <si>
    <t>LC7438321</t>
  </si>
  <si>
    <t>IP/25-26/00287</t>
  </si>
  <si>
    <t>LC1976442</t>
  </si>
  <si>
    <t>IP/25-26/00288</t>
  </si>
  <si>
    <t>LC1655809</t>
  </si>
  <si>
    <t>Sanjay Saikia</t>
  </si>
  <si>
    <t>IP/25-26/00289</t>
  </si>
  <si>
    <t>LC6144989</t>
  </si>
  <si>
    <t>IP/25-26/00290</t>
  </si>
  <si>
    <t>LC5194363</t>
  </si>
  <si>
    <t>Bornali Paul</t>
  </si>
  <si>
    <t>IP/25-26/00291</t>
  </si>
  <si>
    <t>LC9942548</t>
  </si>
  <si>
    <t>IP/25-26/00292</t>
  </si>
  <si>
    <t>LC4187000</t>
  </si>
  <si>
    <t>Jonali Bhuyan</t>
  </si>
  <si>
    <t>IP/25-26/00293</t>
  </si>
  <si>
    <t>LC1985072</t>
  </si>
  <si>
    <t>Sanjay Ao</t>
  </si>
  <si>
    <t>IP/25-26/00294</t>
  </si>
  <si>
    <t>LC9905674</t>
  </si>
  <si>
    <t>Jayanta Medhi</t>
  </si>
  <si>
    <t>IP/25-26/00295</t>
  </si>
  <si>
    <t>LC3327754</t>
  </si>
  <si>
    <t>Sanjay Medhi</t>
  </si>
  <si>
    <t>IP/25-26/00296</t>
  </si>
  <si>
    <t>LC4851404</t>
  </si>
  <si>
    <t>Subhash Talukdar</t>
  </si>
  <si>
    <t>IP/25-26/00297</t>
  </si>
  <si>
    <t>LC3957312</t>
  </si>
  <si>
    <t>IP/25-26/00298</t>
  </si>
  <si>
    <t>LC6942877</t>
  </si>
  <si>
    <t>Sangeeta Gogoi</t>
  </si>
  <si>
    <t>IP/25-26/00299</t>
  </si>
  <si>
    <t>LC1407569</t>
  </si>
  <si>
    <t>IP/25-26/00300</t>
  </si>
  <si>
    <t>LC5510406</t>
  </si>
  <si>
    <t>IP/25-26/00301</t>
  </si>
  <si>
    <t>LC4327522</t>
  </si>
  <si>
    <t>IP/25-26/00302</t>
  </si>
  <si>
    <t>LC2685616</t>
  </si>
  <si>
    <t>Nayan Sharma</t>
  </si>
  <si>
    <t>IP/25-26/00303</t>
  </si>
  <si>
    <t>LC7592610</t>
  </si>
  <si>
    <t>IP/25-26/00304</t>
  </si>
  <si>
    <t>LC2489801</t>
  </si>
  <si>
    <t>Rahul Gogoi</t>
  </si>
  <si>
    <t>IP/25-26/00305</t>
  </si>
  <si>
    <t>LC2687706</t>
  </si>
  <si>
    <t>IP/25-26/00306</t>
  </si>
  <si>
    <t>LC3079853</t>
  </si>
  <si>
    <t>Rohit Ao</t>
  </si>
  <si>
    <t>IP/25-26/00307</t>
  </si>
  <si>
    <t>LC4717454</t>
  </si>
  <si>
    <t>IP/25-26/00308</t>
  </si>
  <si>
    <t>LC4487444</t>
  </si>
  <si>
    <t>IP/25-26/00309</t>
  </si>
  <si>
    <t>LC4772005</t>
  </si>
  <si>
    <t>IP/25-26/00310</t>
  </si>
  <si>
    <t>LC3647498</t>
  </si>
  <si>
    <t>IP/25-26/00311</t>
  </si>
  <si>
    <t>LC8042650</t>
  </si>
  <si>
    <t>IP/25-26/00312</t>
  </si>
  <si>
    <t>LC3654028</t>
  </si>
  <si>
    <t>Utpal Sangma</t>
  </si>
  <si>
    <t>IP/25-26/00313</t>
  </si>
  <si>
    <t>LC2060456</t>
  </si>
  <si>
    <t>IP/25-26/00314</t>
  </si>
  <si>
    <t>LC5782920</t>
  </si>
  <si>
    <t>IP/25-26/00315</t>
  </si>
  <si>
    <t>LC1856980</t>
  </si>
  <si>
    <t>Vikash Jain</t>
  </si>
  <si>
    <t>IP/25-26/00316</t>
  </si>
  <si>
    <t>LC9544696</t>
  </si>
  <si>
    <t>IP/25-26/00317</t>
  </si>
  <si>
    <t>LC9880648</t>
  </si>
  <si>
    <t>Vikash Sangma</t>
  </si>
  <si>
    <t>IP/25-26/00318</t>
  </si>
  <si>
    <t>LC1086688</t>
  </si>
  <si>
    <t>Vikash Dutta</t>
  </si>
  <si>
    <t>BILLING_JONALI</t>
  </si>
  <si>
    <t>IP/25-26/00319</t>
  </si>
  <si>
    <t>LC6917153</t>
  </si>
  <si>
    <t>IP/25-26/00320</t>
  </si>
  <si>
    <t>LC6226939</t>
  </si>
  <si>
    <t>Trishna Gogoi</t>
  </si>
  <si>
    <t>IP/25-26/00321</t>
  </si>
  <si>
    <t>LC2761662</t>
  </si>
  <si>
    <t>IP/25-26/00322</t>
  </si>
  <si>
    <t>LC6867695</t>
  </si>
  <si>
    <t>IP/25-26/00323</t>
  </si>
  <si>
    <t>LC1490505</t>
  </si>
  <si>
    <t>Jayanta Phukan</t>
  </si>
  <si>
    <t>IP/25-26/00324</t>
  </si>
  <si>
    <t>LC5820194</t>
  </si>
  <si>
    <t>Priya Bhuyan</t>
  </si>
  <si>
    <t>IP/25-26/00325</t>
  </si>
  <si>
    <t>LC6577200</t>
  </si>
  <si>
    <t>IP/25-26/00326</t>
  </si>
  <si>
    <t>LC2657555</t>
  </si>
  <si>
    <t>IP/25-26/00327</t>
  </si>
  <si>
    <t>LC9021275</t>
  </si>
  <si>
    <t>IP/25-26/00328</t>
  </si>
  <si>
    <t>LC7798908</t>
  </si>
  <si>
    <t>IP/25-26/00329</t>
  </si>
  <si>
    <t>LC4500679</t>
  </si>
  <si>
    <t>IP/25-26/00330</t>
  </si>
  <si>
    <t>LC5641652</t>
  </si>
  <si>
    <t>IP/25-26/00331</t>
  </si>
  <si>
    <t>LC8083768</t>
  </si>
  <si>
    <t>Bhaskar Sangma</t>
  </si>
  <si>
    <t>IP/25-26/00332</t>
  </si>
  <si>
    <t>LC7406736</t>
  </si>
  <si>
    <t>IP/25-26/00333</t>
  </si>
  <si>
    <t>LC5535281</t>
  </si>
  <si>
    <t>Kaushik Ao</t>
  </si>
  <si>
    <t>IP/25-26/00334</t>
  </si>
  <si>
    <t>LC1228277</t>
  </si>
  <si>
    <t>IP/25-26/00335</t>
  </si>
  <si>
    <t>LC6645546</t>
  </si>
  <si>
    <t>IP/25-26/00336</t>
  </si>
  <si>
    <t>LC3925588</t>
  </si>
  <si>
    <t>IP/25-26/00337</t>
  </si>
  <si>
    <t>LC6217838</t>
  </si>
  <si>
    <t>Khriezo Bhuyan</t>
  </si>
  <si>
    <t>IP/25-26/00338</t>
  </si>
  <si>
    <t>LC8388364</t>
  </si>
  <si>
    <t>Bhaskar Baruah</t>
  </si>
  <si>
    <t>IP/25-26/00339</t>
  </si>
  <si>
    <t>LC2204237</t>
  </si>
  <si>
    <t>IP/25-26/00340</t>
  </si>
  <si>
    <t>LC3226109</t>
  </si>
  <si>
    <t>IP/25-26/00341</t>
  </si>
  <si>
    <t>LC4770298</t>
  </si>
  <si>
    <t>Hiranya Sarma</t>
  </si>
  <si>
    <t>IP/25-26/00342</t>
  </si>
  <si>
    <t>LC8635300</t>
  </si>
  <si>
    <t>Neha Ao</t>
  </si>
  <si>
    <t>IP/25-26/00343</t>
  </si>
  <si>
    <t>LC9308389</t>
  </si>
  <si>
    <t>IP/25-26/00344</t>
  </si>
  <si>
    <t>LC1983909</t>
  </si>
  <si>
    <t>IP/25-26/00345</t>
  </si>
  <si>
    <t>LC5935962</t>
  </si>
  <si>
    <t>IP/25-26/00346</t>
  </si>
  <si>
    <t>LC8131629</t>
  </si>
  <si>
    <t>IP/25-26/00347</t>
  </si>
  <si>
    <t>LC7798128</t>
  </si>
  <si>
    <t>IP/25-26/00348</t>
  </si>
  <si>
    <t>LC4113486</t>
  </si>
  <si>
    <t>IP/25-26/00349</t>
  </si>
  <si>
    <t>LC9832485</t>
  </si>
  <si>
    <t>IP/25-26/00350</t>
  </si>
  <si>
    <t>LC5839276</t>
  </si>
  <si>
    <t>IP/25-26/00351</t>
  </si>
  <si>
    <t>LC4233461</t>
  </si>
  <si>
    <t>IP/25-26/00352</t>
  </si>
  <si>
    <t>LC4282153</t>
  </si>
  <si>
    <t>IP/25-26/00353</t>
  </si>
  <si>
    <t>LC1002181</t>
  </si>
  <si>
    <t>Neha Sharma</t>
  </si>
  <si>
    <t>IP/25-26/00354</t>
  </si>
  <si>
    <t>LC7784268</t>
  </si>
  <si>
    <t>IP/25-26/00355</t>
  </si>
  <si>
    <t>LC8695099</t>
  </si>
  <si>
    <t>Sanjay Kalita</t>
  </si>
  <si>
    <t>IP/25-26/00356</t>
  </si>
  <si>
    <t>LC1442457</t>
  </si>
  <si>
    <t>IP/25-26/00357</t>
  </si>
  <si>
    <t>LC3361146</t>
  </si>
  <si>
    <t>Pranjal Hazarika</t>
  </si>
  <si>
    <t>IP/25-26/00358</t>
  </si>
  <si>
    <t>LC6800432</t>
  </si>
  <si>
    <t>IP/25-26/00359</t>
  </si>
  <si>
    <t>LC5597007</t>
  </si>
  <si>
    <t>Trishna Baruah</t>
  </si>
  <si>
    <t>IP/25-26/00360</t>
  </si>
  <si>
    <t>LC6967675</t>
  </si>
  <si>
    <t>Subhash Dutta</t>
  </si>
  <si>
    <t>IP/25-26/00361</t>
  </si>
  <si>
    <t>LC6480554</t>
  </si>
  <si>
    <t>IP/25-26/00362</t>
  </si>
  <si>
    <t>LC7472858</t>
  </si>
  <si>
    <t>IP/25-26/00363</t>
  </si>
  <si>
    <t>LC4106940</t>
  </si>
  <si>
    <t>IP/25-26/00364</t>
  </si>
  <si>
    <t>LC5857386</t>
  </si>
  <si>
    <t>Gautam Kalita</t>
  </si>
  <si>
    <t>IP/25-26/00365</t>
  </si>
  <si>
    <t>LC2176972</t>
  </si>
  <si>
    <t>IP/25-26/00366</t>
  </si>
  <si>
    <t>LC7291010</t>
  </si>
  <si>
    <t>Manash Saikia</t>
  </si>
  <si>
    <t>IP/25-26/00367</t>
  </si>
  <si>
    <t>LC4427207</t>
  </si>
  <si>
    <t>Dipali Talukdar</t>
  </si>
  <si>
    <t>IP/25-26/00368</t>
  </si>
  <si>
    <t>LC8086159</t>
  </si>
  <si>
    <t>Gitanjali Paul</t>
  </si>
  <si>
    <t>IP/25-26/00369</t>
  </si>
  <si>
    <t>LC6702711</t>
  </si>
  <si>
    <t>Kaushik Sangma</t>
  </si>
  <si>
    <t>IP/25-26/00370</t>
  </si>
  <si>
    <t>LC1223603</t>
  </si>
  <si>
    <t>IP/25-26/00371</t>
  </si>
  <si>
    <t>LC3978673</t>
  </si>
  <si>
    <t>IP/25-26/00372</t>
  </si>
  <si>
    <t>LC1939661</t>
  </si>
  <si>
    <t>IP/25-26/00373</t>
  </si>
  <si>
    <t>LC7860209</t>
  </si>
  <si>
    <t>Tenzing Bora</t>
  </si>
  <si>
    <t>IP/25-26/00374</t>
  </si>
  <si>
    <t>LC3165036</t>
  </si>
  <si>
    <t>Vikash Talukdar</t>
  </si>
  <si>
    <t>IP/25-26/00375</t>
  </si>
  <si>
    <t>LC9437009</t>
  </si>
  <si>
    <t>Kalpana Sangma</t>
  </si>
  <si>
    <t>IP/25-26/00376</t>
  </si>
  <si>
    <t>LC4328294</t>
  </si>
  <si>
    <t>IP/25-26/00377</t>
  </si>
  <si>
    <t>LC7129923</t>
  </si>
  <si>
    <t>Imna Talukdar</t>
  </si>
  <si>
    <t>IP/25-26/00378</t>
  </si>
  <si>
    <t>LC9203644</t>
  </si>
  <si>
    <t>Bhaskar Kalita</t>
  </si>
  <si>
    <t>IP/25-26/00379</t>
  </si>
  <si>
    <t>LC6510697</t>
  </si>
  <si>
    <t>Neha Talukdar</t>
  </si>
  <si>
    <t>IP/25-26/00380</t>
  </si>
  <si>
    <t>LC5860927</t>
  </si>
  <si>
    <t>IP/25-26/00381</t>
  </si>
  <si>
    <t>LC3661139</t>
  </si>
  <si>
    <t>IP/25-26/00382</t>
  </si>
  <si>
    <t>LC5352132</t>
  </si>
  <si>
    <t>IP/25-26/00383</t>
  </si>
  <si>
    <t>LC2088666</t>
  </si>
  <si>
    <t>IP/25-26/00384</t>
  </si>
  <si>
    <t>LC4722141</t>
  </si>
  <si>
    <t>Nayan Nath</t>
  </si>
  <si>
    <t>IP/25-26/00385</t>
  </si>
  <si>
    <t>LC2773585</t>
  </si>
  <si>
    <t>IP/25-26/00386</t>
  </si>
  <si>
    <t>LC2252839</t>
  </si>
  <si>
    <t>IP/25-26/00387</t>
  </si>
  <si>
    <t>LC1736299</t>
  </si>
  <si>
    <t>IP/25-26/00388</t>
  </si>
  <si>
    <t>LC5150727</t>
  </si>
  <si>
    <t>IP/25-26/00389</t>
  </si>
  <si>
    <t>LC5825763</t>
  </si>
  <si>
    <t>Rashmi Baruah</t>
  </si>
  <si>
    <t>IP/25-26/00390</t>
  </si>
  <si>
    <t>LC9946070</t>
  </si>
  <si>
    <t>Vikash Gogoi</t>
  </si>
  <si>
    <t>IP/25-26/00391</t>
  </si>
  <si>
    <t>LC9853331</t>
  </si>
  <si>
    <t>IP/25-26/00392</t>
  </si>
  <si>
    <t>LC6933709</t>
  </si>
  <si>
    <t>Rohit Lyngdoh</t>
  </si>
  <si>
    <t>IP/25-26/00393</t>
  </si>
  <si>
    <t>LC6049378</t>
  </si>
  <si>
    <t>IP/25-26/00394</t>
  </si>
  <si>
    <t>LC2585817</t>
  </si>
  <si>
    <t>IP/25-26/00395</t>
  </si>
  <si>
    <t>LC8796109</t>
  </si>
  <si>
    <t>Neha Das</t>
  </si>
  <si>
    <t>IP/25-26/00396</t>
  </si>
  <si>
    <t>LC2433030</t>
  </si>
  <si>
    <t>IP/25-26/00397</t>
  </si>
  <si>
    <t>LC3529262</t>
  </si>
  <si>
    <t>IP/25-26/00398</t>
  </si>
  <si>
    <t>LC5666214</t>
  </si>
  <si>
    <t>IP/25-26/00399</t>
  </si>
  <si>
    <t>LC7959895</t>
  </si>
  <si>
    <t>IP/25-26/00400</t>
  </si>
  <si>
    <t>LC1321722</t>
  </si>
  <si>
    <t>IP/25-26/00401</t>
  </si>
  <si>
    <t>LC8571848</t>
  </si>
  <si>
    <t>IP/25-26/00402</t>
  </si>
  <si>
    <t>LC1652579</t>
  </si>
  <si>
    <t>Jonali Rajkhowa</t>
  </si>
  <si>
    <t>IP/25-26/00403</t>
  </si>
  <si>
    <t>LC9361284</t>
  </si>
  <si>
    <t>IP/25-26/00404</t>
  </si>
  <si>
    <t>LC6883063</t>
  </si>
  <si>
    <t>IP/25-26/00405</t>
  </si>
  <si>
    <t>LC4885490</t>
  </si>
  <si>
    <t>IP/25-26/00406</t>
  </si>
  <si>
    <t>LC1143691</t>
  </si>
  <si>
    <t>IP/25-26/00407</t>
  </si>
  <si>
    <t>LC2838996</t>
  </si>
  <si>
    <t>IP/25-26/00408</t>
  </si>
  <si>
    <t>LC2481676</t>
  </si>
  <si>
    <t>IP/25-26/00409</t>
  </si>
  <si>
    <t>LC4285918</t>
  </si>
  <si>
    <t>Gitanjali Sarma</t>
  </si>
  <si>
    <t>IP/25-26/00410</t>
  </si>
  <si>
    <t>LC4613099</t>
  </si>
  <si>
    <t>IP/25-26/00411</t>
  </si>
  <si>
    <t>LC8705878</t>
  </si>
  <si>
    <t>IP/25-26/00412</t>
  </si>
  <si>
    <t>LC3582746</t>
  </si>
  <si>
    <t>IP/25-26/00413</t>
  </si>
  <si>
    <t>LC5556601</t>
  </si>
  <si>
    <t>IP/25-26/00414</t>
  </si>
  <si>
    <t>LC4929788</t>
  </si>
  <si>
    <t>Bhaskar Phukan</t>
  </si>
  <si>
    <t>IP/25-26/00415</t>
  </si>
  <si>
    <t>LC7251031</t>
  </si>
  <si>
    <t>IP/25-26/00416</t>
  </si>
  <si>
    <t>LC4063496</t>
  </si>
  <si>
    <t>IP/25-26/00417</t>
  </si>
  <si>
    <t>LC5714279</t>
  </si>
  <si>
    <t>IP/25-26/00418</t>
  </si>
  <si>
    <t>LC5435096</t>
  </si>
  <si>
    <t>IP/25-26/00419</t>
  </si>
  <si>
    <t>LC2982874</t>
  </si>
  <si>
    <t>IP/25-26/00420</t>
  </si>
  <si>
    <t>LC4899220</t>
  </si>
  <si>
    <t>Hiranya Phukan</t>
  </si>
  <si>
    <t>IP/25-26/00421</t>
  </si>
  <si>
    <t>LC7534468</t>
  </si>
  <si>
    <t>IP/25-26/00422</t>
  </si>
  <si>
    <t>LC8724840</t>
  </si>
  <si>
    <t>IP/25-26/00423</t>
  </si>
  <si>
    <t>LC5109946</t>
  </si>
  <si>
    <t>Kaushik Jain</t>
  </si>
  <si>
    <t>IP/25-26/00424</t>
  </si>
  <si>
    <t>LC8204565</t>
  </si>
  <si>
    <t>IP/25-26/00425</t>
  </si>
  <si>
    <t>LC7205571</t>
  </si>
  <si>
    <t>IP/25-26/00426</t>
  </si>
  <si>
    <t>LC3960126</t>
  </si>
  <si>
    <t>IP/25-26/00427</t>
  </si>
  <si>
    <t>LC1696383</t>
  </si>
  <si>
    <t>Tenzing Gogoi</t>
  </si>
  <si>
    <t>IP/25-26/00428</t>
  </si>
  <si>
    <t>LC8912304</t>
  </si>
  <si>
    <t>IP/25-26/00429</t>
  </si>
  <si>
    <t>LC7254153</t>
  </si>
  <si>
    <t>Nayan Sarma</t>
  </si>
  <si>
    <t>IP/25-26/00430</t>
  </si>
  <si>
    <t>LC6588712</t>
  </si>
  <si>
    <t>IP/25-26/00431</t>
  </si>
  <si>
    <t>LC4543013</t>
  </si>
  <si>
    <t>Rahul Sangma</t>
  </si>
  <si>
    <t>IP/25-26/00432</t>
  </si>
  <si>
    <t>LC6349166</t>
  </si>
  <si>
    <t>IP/25-26/00433</t>
  </si>
  <si>
    <t>LC5761366</t>
  </si>
  <si>
    <t>IP/25-26/00434</t>
  </si>
  <si>
    <t>LC5407558</t>
  </si>
  <si>
    <t>IP/25-26/00435</t>
  </si>
  <si>
    <t>LC9637345</t>
  </si>
  <si>
    <t>Rahul Kalita</t>
  </si>
  <si>
    <t>IP/25-26/00436</t>
  </si>
  <si>
    <t>LC6866764</t>
  </si>
  <si>
    <t>IP/25-26/00437</t>
  </si>
  <si>
    <t>LC8454392</t>
  </si>
  <si>
    <t>IP/25-26/00438</t>
  </si>
  <si>
    <t>LC6983404</t>
  </si>
  <si>
    <t>IP/25-26/00439</t>
  </si>
  <si>
    <t>LC3392554</t>
  </si>
  <si>
    <t>Bhaskar Medhi</t>
  </si>
  <si>
    <t>IP/25-26/00440</t>
  </si>
  <si>
    <t>LC8117989</t>
  </si>
  <si>
    <t>Bikash Medhi</t>
  </si>
  <si>
    <t>IP/25-26/00441</t>
  </si>
  <si>
    <t>LC8368336</t>
  </si>
  <si>
    <t>IP/25-26/00442</t>
  </si>
  <si>
    <t>LC7943362</t>
  </si>
  <si>
    <t>Bikash Choudhury</t>
  </si>
  <si>
    <t>IP/25-26/00443</t>
  </si>
  <si>
    <t>LC5397544</t>
  </si>
  <si>
    <t>IP/25-26/00444</t>
  </si>
  <si>
    <t>LC3836561</t>
  </si>
  <si>
    <t>IP/25-26/00445</t>
  </si>
  <si>
    <t>LC2898716</t>
  </si>
  <si>
    <t>IP/25-26/00446</t>
  </si>
  <si>
    <t>LC2470802</t>
  </si>
  <si>
    <t>Amit Nath</t>
  </si>
  <si>
    <t>IP/25-26/00447</t>
  </si>
  <si>
    <t>LC6769438</t>
  </si>
  <si>
    <t>IP/25-26/00448</t>
  </si>
  <si>
    <t>LC1369222</t>
  </si>
  <si>
    <t>IP/25-26/00449</t>
  </si>
  <si>
    <t>LC2554470</t>
  </si>
  <si>
    <t>IP/25-26/00450</t>
  </si>
  <si>
    <t>LC5076029</t>
  </si>
  <si>
    <t>IP/25-26/00451</t>
  </si>
  <si>
    <t>LC2895214</t>
  </si>
  <si>
    <t>Anjali Singh</t>
  </si>
  <si>
    <t>IP/25-26/00452</t>
  </si>
  <si>
    <t>LC9961580</t>
  </si>
  <si>
    <t>IP/25-26/00453</t>
  </si>
  <si>
    <t>LC3502583</t>
  </si>
  <si>
    <t>IP/25-26/00454</t>
  </si>
  <si>
    <t>LC8530904</t>
  </si>
  <si>
    <t>Imna Sharma</t>
  </si>
  <si>
    <t>IP/25-26/00455</t>
  </si>
  <si>
    <t>LC7567175</t>
  </si>
  <si>
    <t>IP/25-26/00456</t>
  </si>
  <si>
    <t>LC3059973</t>
  </si>
  <si>
    <t>IP/25-26/00457</t>
  </si>
  <si>
    <t>LC9208389</t>
  </si>
  <si>
    <t>IP/25-26/00458</t>
  </si>
  <si>
    <t>LC1316788</t>
  </si>
  <si>
    <t>IP/25-26/00459</t>
  </si>
  <si>
    <t>LC3588629</t>
  </si>
  <si>
    <t>IP/25-26/00460</t>
  </si>
  <si>
    <t>LC1938840</t>
  </si>
  <si>
    <t>IP/25-26/00461</t>
  </si>
  <si>
    <t>LC9641838</t>
  </si>
  <si>
    <t>IP/25-26/00462</t>
  </si>
  <si>
    <t>LC7690932</t>
  </si>
  <si>
    <t>IP/25-26/00463</t>
  </si>
  <si>
    <t>LC4038480</t>
  </si>
  <si>
    <t>IP/25-26/00464</t>
  </si>
  <si>
    <t>LC5478450</t>
  </si>
  <si>
    <t>IP/25-26/00465</t>
  </si>
  <si>
    <t>LC7804513</t>
  </si>
  <si>
    <t>Priya Singh</t>
  </si>
  <si>
    <t>IP/25-26/00466</t>
  </si>
  <si>
    <t>LC4633282</t>
  </si>
  <si>
    <t>IP/25-26/00467</t>
  </si>
  <si>
    <t>LC5364092</t>
  </si>
  <si>
    <t>Priya Medhi</t>
  </si>
  <si>
    <t>IP/25-26/00468</t>
  </si>
  <si>
    <t>LC4849614</t>
  </si>
  <si>
    <t>IP/25-26/00469</t>
  </si>
  <si>
    <t>LC9171492</t>
  </si>
  <si>
    <t>IP/25-26/00470</t>
  </si>
  <si>
    <t>LC1526167</t>
  </si>
  <si>
    <t>IP/25-26/00471</t>
  </si>
  <si>
    <t>LC8416918</t>
  </si>
  <si>
    <t>IP/25-26/00472</t>
  </si>
  <si>
    <t>LC1976433</t>
  </si>
  <si>
    <t>Imna Kalita</t>
  </si>
  <si>
    <t>IP/25-26/00473</t>
  </si>
  <si>
    <t>LC7990557</t>
  </si>
  <si>
    <t>Bornali Baruah</t>
  </si>
  <si>
    <t>IP/25-26/00474</t>
  </si>
  <si>
    <t>LC2863358</t>
  </si>
  <si>
    <t>IP/25-26/00475</t>
  </si>
  <si>
    <t>LC4519160</t>
  </si>
  <si>
    <t>IP/25-26/00476</t>
  </si>
  <si>
    <t>LC9821434</t>
  </si>
  <si>
    <t>IP/25-26/00477</t>
  </si>
  <si>
    <t>LC8775823</t>
  </si>
  <si>
    <t>Dipankar Phukan</t>
  </si>
  <si>
    <t>IP/25-26/00478</t>
  </si>
  <si>
    <t>LC1499219</t>
  </si>
  <si>
    <t>IP/25-26/00479</t>
  </si>
  <si>
    <t>LC8132750</t>
  </si>
  <si>
    <t>IP/25-26/00480</t>
  </si>
  <si>
    <t>LC7433131</t>
  </si>
  <si>
    <t>Rituraj Sangma</t>
  </si>
  <si>
    <t>IP/25-26/00481</t>
  </si>
  <si>
    <t>LC2375643</t>
  </si>
  <si>
    <t>IP/25-26/00482</t>
  </si>
  <si>
    <t>LC8191592</t>
  </si>
  <si>
    <t>IP/25-26/00483</t>
  </si>
  <si>
    <t>LC2996985</t>
  </si>
  <si>
    <t>IP/25-26/00484</t>
  </si>
  <si>
    <t>LC3780664</t>
  </si>
  <si>
    <t>IP/25-26/00485</t>
  </si>
  <si>
    <t>LC6949859</t>
  </si>
  <si>
    <t>IP/25-26/00486</t>
  </si>
  <si>
    <t>LC9706375</t>
  </si>
  <si>
    <t>IP/25-26/00487</t>
  </si>
  <si>
    <t>LC9061711</t>
  </si>
  <si>
    <t>IP/25-26/00488</t>
  </si>
  <si>
    <t>LC4618163</t>
  </si>
  <si>
    <t>IP/25-26/00489</t>
  </si>
  <si>
    <t>LC8274219</t>
  </si>
  <si>
    <t>IP/25-26/00490</t>
  </si>
  <si>
    <t>LC1736421</t>
  </si>
  <si>
    <t>IP/25-26/00491</t>
  </si>
  <si>
    <t>LC8064630</t>
  </si>
  <si>
    <t>Kalpana Singh</t>
  </si>
  <si>
    <t>IP/25-26/00492</t>
  </si>
  <si>
    <t>LC1975952</t>
  </si>
  <si>
    <t>IP/25-26/00493</t>
  </si>
  <si>
    <t>LC7220379</t>
  </si>
  <si>
    <t>IP/25-26/00494</t>
  </si>
  <si>
    <t>LC8178145</t>
  </si>
  <si>
    <t>Anjali Sangma</t>
  </si>
  <si>
    <t>IP/25-26/00495</t>
  </si>
  <si>
    <t>LC4842749</t>
  </si>
  <si>
    <t>IP/25-26/00496</t>
  </si>
  <si>
    <t>LC9503052</t>
  </si>
  <si>
    <t>IP/25-26/00497</t>
  </si>
  <si>
    <t>LC1585242</t>
  </si>
  <si>
    <t>IP/25-26/00498</t>
  </si>
  <si>
    <t>LC3639419</t>
  </si>
  <si>
    <t>IP/25-26/00499</t>
  </si>
  <si>
    <t>LC2025711</t>
  </si>
  <si>
    <t>IP/25-26/00500</t>
  </si>
  <si>
    <t>LC8592012</t>
  </si>
  <si>
    <t>Chandan Phukan</t>
  </si>
  <si>
    <t>IP/25-26/00501</t>
  </si>
  <si>
    <t>LC7154420</t>
  </si>
  <si>
    <t>IP/25-26/00502</t>
  </si>
  <si>
    <t>LC5441042</t>
  </si>
  <si>
    <t>IP/25-26/00503</t>
  </si>
  <si>
    <t>LC7941141</t>
  </si>
  <si>
    <t>IP/25-26/00504</t>
  </si>
  <si>
    <t>LC3931680</t>
  </si>
  <si>
    <t>IP/25-26/00505</t>
  </si>
  <si>
    <t>LC1528534</t>
  </si>
  <si>
    <t>IP/25-26/00506</t>
  </si>
  <si>
    <t>LC2698912</t>
  </si>
  <si>
    <t>IP/25-26/00507</t>
  </si>
  <si>
    <t>LC6175574</t>
  </si>
  <si>
    <t>IP/25-26/00508</t>
  </si>
  <si>
    <t>LC1724543</t>
  </si>
  <si>
    <t>IP/25-26/00509</t>
  </si>
  <si>
    <t>LC8469387</t>
  </si>
  <si>
    <t>IP/25-26/00510</t>
  </si>
  <si>
    <t>LC9973450</t>
  </si>
  <si>
    <t>Tapan Gogoi</t>
  </si>
  <si>
    <t>IP/25-26/00511</t>
  </si>
  <si>
    <t>LC3763644</t>
  </si>
  <si>
    <t>IP/25-26/00512</t>
  </si>
  <si>
    <t>LC7321802</t>
  </si>
  <si>
    <t>Khriezo Sarma</t>
  </si>
  <si>
    <t>IP/25-26/00513</t>
  </si>
  <si>
    <t>LC3748409</t>
  </si>
  <si>
    <t>IP/25-26/00514</t>
  </si>
  <si>
    <t>LC6269765</t>
  </si>
  <si>
    <t>IP/25-26/00515</t>
  </si>
  <si>
    <t>LC4913438</t>
  </si>
  <si>
    <t>IP/25-26/00516</t>
  </si>
  <si>
    <t>LC6183747</t>
  </si>
  <si>
    <t>IP/25-26/00517</t>
  </si>
  <si>
    <t>LC6389721</t>
  </si>
  <si>
    <t>Lalrin Rajkhowa</t>
  </si>
  <si>
    <t>IP/25-26/00518</t>
  </si>
  <si>
    <t>LC1818096</t>
  </si>
  <si>
    <t>IP/25-26/00519</t>
  </si>
  <si>
    <t>LC2104553</t>
  </si>
  <si>
    <t>IP/25-26/00520</t>
  </si>
  <si>
    <t>LC7795235</t>
  </si>
  <si>
    <t>IP/25-26/00521</t>
  </si>
  <si>
    <t>LC4673154</t>
  </si>
  <si>
    <t>IP/25-26/00522</t>
  </si>
  <si>
    <t>LC9433848</t>
  </si>
  <si>
    <t>IP/25-26/00523</t>
  </si>
  <si>
    <t>LC8427284</t>
  </si>
  <si>
    <t>IP/25-26/00524</t>
  </si>
  <si>
    <t>LC6007697</t>
  </si>
  <si>
    <t>Jonali Paul</t>
  </si>
  <si>
    <t>IP/25-26/00525</t>
  </si>
  <si>
    <t>LC6860897</t>
  </si>
  <si>
    <t>Sangeeta Lyngdoh</t>
  </si>
  <si>
    <t>IP/25-26/00526</t>
  </si>
  <si>
    <t>LC9948616</t>
  </si>
  <si>
    <t>Kalpana Phukan</t>
  </si>
  <si>
    <t>IP/25-26/00527</t>
  </si>
  <si>
    <t>LC6417655</t>
  </si>
  <si>
    <t>IP/25-26/00528</t>
  </si>
  <si>
    <t>LC8553660</t>
  </si>
  <si>
    <t>IP/25-26/00529</t>
  </si>
  <si>
    <t>LC1183171</t>
  </si>
  <si>
    <t>IP/25-26/00530</t>
  </si>
  <si>
    <t>LC4869707</t>
  </si>
  <si>
    <t>IP/25-26/00531</t>
  </si>
  <si>
    <t>LC9806675</t>
  </si>
  <si>
    <t>IP/25-26/00532</t>
  </si>
  <si>
    <t>LC6246057</t>
  </si>
  <si>
    <t>IP/25-26/00533</t>
  </si>
  <si>
    <t>LC5250955</t>
  </si>
  <si>
    <t>IP/25-26/00534</t>
  </si>
  <si>
    <t>LC4262685</t>
  </si>
  <si>
    <t>IP/25-26/00535</t>
  </si>
  <si>
    <t>LC6974211</t>
  </si>
  <si>
    <t>Bhaskar Nath</t>
  </si>
  <si>
    <t>IP/25-26/00536</t>
  </si>
  <si>
    <t>LC1592470</t>
  </si>
  <si>
    <t>IP/25-26/00537</t>
  </si>
  <si>
    <t>LC4389354</t>
  </si>
  <si>
    <t>Mousumi Nath</t>
  </si>
  <si>
    <t>IP/25-26/00538</t>
  </si>
  <si>
    <t>LC9502204</t>
  </si>
  <si>
    <t>Nilakshi Medhi</t>
  </si>
  <si>
    <t>IP/25-26/00539</t>
  </si>
  <si>
    <t>LC3846058</t>
  </si>
  <si>
    <t>IP/25-26/00540</t>
  </si>
  <si>
    <t>LC1886496</t>
  </si>
  <si>
    <t>IP/25-26/00541</t>
  </si>
  <si>
    <t>LC9670782</t>
  </si>
  <si>
    <t>Nilakshi Das</t>
  </si>
  <si>
    <t>IP/25-26/00542</t>
  </si>
  <si>
    <t>LC9035486</t>
  </si>
  <si>
    <t>IP/25-26/00543</t>
  </si>
  <si>
    <t>LC6853149</t>
  </si>
  <si>
    <t>IP/25-26/00544</t>
  </si>
  <si>
    <t>LC3656561</t>
  </si>
  <si>
    <t>IP/25-26/00545</t>
  </si>
  <si>
    <t>LC2066641</t>
  </si>
  <si>
    <t>Hiranya Ao</t>
  </si>
  <si>
    <t>IP/25-26/00546</t>
  </si>
  <si>
    <t>LC2020150</t>
  </si>
  <si>
    <t>IP/25-26/00547</t>
  </si>
  <si>
    <t>LC4796219</t>
  </si>
  <si>
    <t>IP/25-26/00548</t>
  </si>
  <si>
    <t>LC7175250</t>
  </si>
  <si>
    <t>IP/25-26/00549</t>
  </si>
  <si>
    <t>LC4261399</t>
  </si>
  <si>
    <t>IP/25-26/00550</t>
  </si>
  <si>
    <t>LC3533848</t>
  </si>
  <si>
    <t>IP/25-26/00551</t>
  </si>
  <si>
    <t>LC5750862</t>
  </si>
  <si>
    <t>Neha Bora</t>
  </si>
  <si>
    <t>IP/25-26/00552</t>
  </si>
  <si>
    <t>LC3366794</t>
  </si>
  <si>
    <t>IP/25-26/00553</t>
  </si>
  <si>
    <t>LC2181200</t>
  </si>
  <si>
    <t>IP/25-26/00554</t>
  </si>
  <si>
    <t>LC3033233</t>
  </si>
  <si>
    <t>IP/25-26/00555</t>
  </si>
  <si>
    <t>LC8931964</t>
  </si>
  <si>
    <t>IP/25-26/00556</t>
  </si>
  <si>
    <t>LC8037494</t>
  </si>
  <si>
    <t>IP/25-26/00557</t>
  </si>
  <si>
    <t>LC7921278</t>
  </si>
  <si>
    <t>IP/25-26/00558</t>
  </si>
  <si>
    <t>LC8952104</t>
  </si>
  <si>
    <t>IP/25-26/00559</t>
  </si>
  <si>
    <t>LC8407292</t>
  </si>
  <si>
    <t>IP/25-26/00560</t>
  </si>
  <si>
    <t>LC4937638</t>
  </si>
  <si>
    <t>IP/25-26/00561</t>
  </si>
  <si>
    <t>LC9110600</t>
  </si>
  <si>
    <t>IP/25-26/00562</t>
  </si>
  <si>
    <t>LC4800015</t>
  </si>
  <si>
    <t>IP/25-26/00563</t>
  </si>
  <si>
    <t>LC8034040</t>
  </si>
  <si>
    <t>IP/25-26/00564</t>
  </si>
  <si>
    <t>LC7676525</t>
  </si>
  <si>
    <t>IP/25-26/00565</t>
  </si>
  <si>
    <t>LC3755317</t>
  </si>
  <si>
    <t>IP/25-26/00566</t>
  </si>
  <si>
    <t>LC4427522</t>
  </si>
  <si>
    <t>IP/25-26/00567</t>
  </si>
  <si>
    <t>LC5084613</t>
  </si>
  <si>
    <t>Imna Medhi</t>
  </si>
  <si>
    <t>IP/25-26/00568</t>
  </si>
  <si>
    <t>LC8664772</t>
  </si>
  <si>
    <t>IP/25-26/00569</t>
  </si>
  <si>
    <t>LC3028193</t>
  </si>
  <si>
    <t>IP/25-26/00570</t>
  </si>
  <si>
    <t>LC6430221</t>
  </si>
  <si>
    <t>IP/25-26/00571</t>
  </si>
  <si>
    <t>LC1109956</t>
  </si>
  <si>
    <t>IP/25-26/00572</t>
  </si>
  <si>
    <t>LC9638037</t>
  </si>
  <si>
    <t>IP/25-26/00573</t>
  </si>
  <si>
    <t>LC5309335</t>
  </si>
  <si>
    <t>IP/25-26/00574</t>
  </si>
  <si>
    <t>LC4821928</t>
  </si>
  <si>
    <t>IP/25-26/00575</t>
  </si>
  <si>
    <t>LC6844893</t>
  </si>
  <si>
    <t>Jonali Jain</t>
  </si>
  <si>
    <t>IP/25-26/00576</t>
  </si>
  <si>
    <t>LC5464161</t>
  </si>
  <si>
    <t>IP/25-26/00577</t>
  </si>
  <si>
    <t>LC8956462</t>
  </si>
  <si>
    <t>IP/25-26/00578</t>
  </si>
  <si>
    <t>LC9495625</t>
  </si>
  <si>
    <t>IP/25-26/00579</t>
  </si>
  <si>
    <t>LC3316917</t>
  </si>
  <si>
    <t>IP/25-26/00580</t>
  </si>
  <si>
    <t>LC1012337</t>
  </si>
  <si>
    <t>IP/25-26/00581</t>
  </si>
  <si>
    <t>LC9470266</t>
  </si>
  <si>
    <t>IP/25-26/00582</t>
  </si>
  <si>
    <t>LC7474499</t>
  </si>
  <si>
    <t>IP/25-26/00583</t>
  </si>
  <si>
    <t>LC5720654</t>
  </si>
  <si>
    <t>Khriezo Rajkhowa</t>
  </si>
  <si>
    <t>IP/25-26/00584</t>
  </si>
  <si>
    <t>LC6846105</t>
  </si>
  <si>
    <t>IP/25-26/00585</t>
  </si>
  <si>
    <t>LC7243972</t>
  </si>
  <si>
    <t>Manash Bhuyan</t>
  </si>
  <si>
    <t>IP/25-26/00586</t>
  </si>
  <si>
    <t>LC6274743</t>
  </si>
  <si>
    <t>IP/25-26/00587</t>
  </si>
  <si>
    <t>LC1789883</t>
  </si>
  <si>
    <t>IP/25-26/00588</t>
  </si>
  <si>
    <t>LC9094845</t>
  </si>
  <si>
    <t>Kalpana Agarwal</t>
  </si>
  <si>
    <t>IP/25-26/00589</t>
  </si>
  <si>
    <t>LC5468972</t>
  </si>
  <si>
    <t>IP/25-26/00590</t>
  </si>
  <si>
    <t>LC5470828</t>
  </si>
  <si>
    <t>IP/25-26/00591</t>
  </si>
  <si>
    <t>LC3254741</t>
  </si>
  <si>
    <t>IP/25-26/00592</t>
  </si>
  <si>
    <t>LC6523120</t>
  </si>
  <si>
    <t>IP/25-26/00593</t>
  </si>
  <si>
    <t>LC9805466</t>
  </si>
  <si>
    <t>IP/25-26/00594</t>
  </si>
  <si>
    <t>LC5167858</t>
  </si>
  <si>
    <t>IP/25-26/00595</t>
  </si>
  <si>
    <t>LC7213944</t>
  </si>
  <si>
    <t>IP/25-26/00596</t>
  </si>
  <si>
    <t>LC9275013</t>
  </si>
  <si>
    <t>IP/25-26/00597</t>
  </si>
  <si>
    <t>LC8363422</t>
  </si>
  <si>
    <t>Amit Lyngdoh</t>
  </si>
  <si>
    <t>IP/25-26/00598</t>
  </si>
  <si>
    <t>LC9850684</t>
  </si>
  <si>
    <t>IP/25-26/00599</t>
  </si>
  <si>
    <t>LC3516688</t>
  </si>
  <si>
    <t>IP/25-26/00600</t>
  </si>
  <si>
    <t>LC1782050</t>
  </si>
  <si>
    <t>IP/25-26/00601</t>
  </si>
  <si>
    <t>LC3481353</t>
  </si>
  <si>
    <t>IP/25-26/00602</t>
  </si>
  <si>
    <t>LC5201215</t>
  </si>
  <si>
    <t>IP/25-26/00603</t>
  </si>
  <si>
    <t>LC6338042</t>
  </si>
  <si>
    <t>Gitanjali Sangma</t>
  </si>
  <si>
    <t>IP/25-26/00604</t>
  </si>
  <si>
    <t>LC2509529</t>
  </si>
  <si>
    <t>Nayan Paul</t>
  </si>
  <si>
    <t>IP/25-26/00605</t>
  </si>
  <si>
    <t>LC8836813</t>
  </si>
  <si>
    <t>Rohit Dutta</t>
  </si>
  <si>
    <t>IP/25-26/00606</t>
  </si>
  <si>
    <t>LC2095410</t>
  </si>
  <si>
    <t>IP/25-26/00607</t>
  </si>
  <si>
    <t>LC4575703</t>
  </si>
  <si>
    <t>IP/25-26/00608</t>
  </si>
  <si>
    <t>LC6362723</t>
  </si>
  <si>
    <t>IP/25-26/00609</t>
  </si>
  <si>
    <t>LC2753312</t>
  </si>
  <si>
    <t>IP/25-26/00610</t>
  </si>
  <si>
    <t>LC8519629</t>
  </si>
  <si>
    <t>Bornali Nath</t>
  </si>
  <si>
    <t>IP/25-26/00611</t>
  </si>
  <si>
    <t>LC9993184</t>
  </si>
  <si>
    <t>IP/25-26/00612</t>
  </si>
  <si>
    <t>LC9179419</t>
  </si>
  <si>
    <t>Rituraj Phukan</t>
  </si>
  <si>
    <t>IP/25-26/00613</t>
  </si>
  <si>
    <t>LC9037137</t>
  </si>
  <si>
    <t>IP/25-26/00614</t>
  </si>
  <si>
    <t>LC3964923</t>
  </si>
  <si>
    <t>IP/25-26/00615</t>
  </si>
  <si>
    <t>LC9719619</t>
  </si>
  <si>
    <t>IP/25-26/00616</t>
  </si>
  <si>
    <t>LC5544511</t>
  </si>
  <si>
    <t>IP/25-26/00617</t>
  </si>
  <si>
    <t>LC2394522</t>
  </si>
  <si>
    <t>IP/25-26/00618</t>
  </si>
  <si>
    <t>LC3036075</t>
  </si>
  <si>
    <t>Amit Ao</t>
  </si>
  <si>
    <t>IP/25-26/00619</t>
  </si>
  <si>
    <t>LC7989940</t>
  </si>
  <si>
    <t>Kalpana Sharma</t>
  </si>
  <si>
    <t>IP/25-26/00620</t>
  </si>
  <si>
    <t>LC4399835</t>
  </si>
  <si>
    <t>IP/25-26/00621</t>
  </si>
  <si>
    <t>LC6588333</t>
  </si>
  <si>
    <t>IP/25-26/00622</t>
  </si>
  <si>
    <t>LC8789687</t>
  </si>
  <si>
    <t>IP/25-26/00623</t>
  </si>
  <si>
    <t>LC5956353</t>
  </si>
  <si>
    <t>Trishna Dutta</t>
  </si>
  <si>
    <t>IP/25-26/00624</t>
  </si>
  <si>
    <t>LC2048504</t>
  </si>
  <si>
    <t>Nilakshi Saikia</t>
  </si>
  <si>
    <t>IP/25-26/00625</t>
  </si>
  <si>
    <t>LC6846047</t>
  </si>
  <si>
    <t>IP/25-26/00626</t>
  </si>
  <si>
    <t>LC2803321</t>
  </si>
  <si>
    <t>IP/25-26/00627</t>
  </si>
  <si>
    <t>LC9857378</t>
  </si>
  <si>
    <t>IP/25-26/00628</t>
  </si>
  <si>
    <t>LC5841379</t>
  </si>
  <si>
    <t>IP/25-26/00629</t>
  </si>
  <si>
    <t>LC9092940</t>
  </si>
  <si>
    <t>IP/25-26/00630</t>
  </si>
  <si>
    <t>LC1623996</t>
  </si>
  <si>
    <t>Pranjal Lyngdoh</t>
  </si>
  <si>
    <t>IP/25-26/00631</t>
  </si>
  <si>
    <t>LC9829423</t>
  </si>
  <si>
    <t>IP/25-26/00632</t>
  </si>
  <si>
    <t>LC7351916</t>
  </si>
  <si>
    <t>IP/25-26/00633</t>
  </si>
  <si>
    <t>LC1837561</t>
  </si>
  <si>
    <t>IP/25-26/00634</t>
  </si>
  <si>
    <t>LC2230354</t>
  </si>
  <si>
    <t>IP/25-26/00635</t>
  </si>
  <si>
    <t>LC6217790</t>
  </si>
  <si>
    <t>IP/25-26/00636</t>
  </si>
  <si>
    <t>LC1753005</t>
  </si>
  <si>
    <t>IP/25-26/00637</t>
  </si>
  <si>
    <t>LC8862526</t>
  </si>
  <si>
    <t>IP/25-26/00638</t>
  </si>
  <si>
    <t>LC6396209</t>
  </si>
  <si>
    <t>IP/25-26/00639</t>
  </si>
  <si>
    <t>LC4085454</t>
  </si>
  <si>
    <t>IP/25-26/00640</t>
  </si>
  <si>
    <t>LC7529586</t>
  </si>
  <si>
    <t>IP/25-26/00641</t>
  </si>
  <si>
    <t>LC8349332</t>
  </si>
  <si>
    <t>IP/25-26/00642</t>
  </si>
  <si>
    <t>LC8943943</t>
  </si>
  <si>
    <t>IP/25-26/00643</t>
  </si>
  <si>
    <t>LC9729468</t>
  </si>
  <si>
    <t>IP/25-26/00644</t>
  </si>
  <si>
    <t>LC2184200</t>
  </si>
  <si>
    <t>IP/25-26/00645</t>
  </si>
  <si>
    <t>LC7054446</t>
  </si>
  <si>
    <t>IP/25-26/00646</t>
  </si>
  <si>
    <t>LC1882094</t>
  </si>
  <si>
    <t>IP/25-26/00647</t>
  </si>
  <si>
    <t>LC3720710</t>
  </si>
  <si>
    <t>IP/25-26/00648</t>
  </si>
  <si>
    <t>LC9048060</t>
  </si>
  <si>
    <t>IP/25-26/00649</t>
  </si>
  <si>
    <t>LC8196864</t>
  </si>
  <si>
    <t>IP/25-26/00650</t>
  </si>
  <si>
    <t>LC2879367</t>
  </si>
  <si>
    <t>IP/25-26/00651</t>
  </si>
  <si>
    <t>LC1389379</t>
  </si>
  <si>
    <t>IP/25-26/00652</t>
  </si>
  <si>
    <t>LC3452234</t>
  </si>
  <si>
    <t>Amit Hazarika</t>
  </si>
  <si>
    <t>IP/25-26/00653</t>
  </si>
  <si>
    <t>LC6155267</t>
  </si>
  <si>
    <t>IP/25-26/00654</t>
  </si>
  <si>
    <t>LC1707386</t>
  </si>
  <si>
    <t>IP/25-26/00655</t>
  </si>
  <si>
    <t>LC1306589</t>
  </si>
  <si>
    <t>IP/25-26/00656</t>
  </si>
  <si>
    <t>LC3159993</t>
  </si>
  <si>
    <t>IP/25-26/00657</t>
  </si>
  <si>
    <t>LC7818901</t>
  </si>
  <si>
    <t>IP/25-26/00658</t>
  </si>
  <si>
    <t>LC1659715</t>
  </si>
  <si>
    <t>IP/25-26/00659</t>
  </si>
  <si>
    <t>LC2873897</t>
  </si>
  <si>
    <t>Rituraj Sharma</t>
  </si>
  <si>
    <t>IP/25-26/00660</t>
  </si>
  <si>
    <t>LC2176425</t>
  </si>
  <si>
    <t>IP/25-26/00661</t>
  </si>
  <si>
    <t>LC3940483</t>
  </si>
  <si>
    <t>IP/25-26/00662</t>
  </si>
  <si>
    <t>LC5053954</t>
  </si>
  <si>
    <t>Nilakshi Baruah</t>
  </si>
  <si>
    <t>IP/25-26/00663</t>
  </si>
  <si>
    <t>LC1578459</t>
  </si>
  <si>
    <t>IP/25-26/00664</t>
  </si>
  <si>
    <t>LC8165876</t>
  </si>
  <si>
    <t>IP/25-26/00665</t>
  </si>
  <si>
    <t>LC6398912</t>
  </si>
  <si>
    <t>IP/25-26/00666</t>
  </si>
  <si>
    <t>LC1215982</t>
  </si>
  <si>
    <t>Hiranya Choudhury</t>
  </si>
  <si>
    <t>IP/25-26/00667</t>
  </si>
  <si>
    <t>LC6230645</t>
  </si>
  <si>
    <t>IP/25-26/00668</t>
  </si>
  <si>
    <t>LC8194958</t>
  </si>
  <si>
    <t>Imna Nath</t>
  </si>
  <si>
    <t>IP/25-26/00669</t>
  </si>
  <si>
    <t>LC2551446</t>
  </si>
  <si>
    <t>Subhash Singh</t>
  </si>
  <si>
    <t>IP/25-26/00670</t>
  </si>
  <si>
    <t>LC6342143</t>
  </si>
  <si>
    <t>IP/25-26/00671</t>
  </si>
  <si>
    <t>LC3069387</t>
  </si>
  <si>
    <t>IP/25-26/00672</t>
  </si>
  <si>
    <t>LC8566108</t>
  </si>
  <si>
    <t>IP/25-26/00673</t>
  </si>
  <si>
    <t>LC5650778</t>
  </si>
  <si>
    <t>IP/25-26/00674</t>
  </si>
  <si>
    <t>LC2735435</t>
  </si>
  <si>
    <t>IP/25-26/00675</t>
  </si>
  <si>
    <t>LC1496437</t>
  </si>
  <si>
    <t>IP/25-26/00676</t>
  </si>
  <si>
    <t>LC8673804</t>
  </si>
  <si>
    <t>IP/25-26/00677</t>
  </si>
  <si>
    <t>LC3054846</t>
  </si>
  <si>
    <t>IP/25-26/00678</t>
  </si>
  <si>
    <t>LC6893667</t>
  </si>
  <si>
    <t>IP/25-26/00679</t>
  </si>
  <si>
    <t>LC7375569</t>
  </si>
  <si>
    <t>IP/25-26/00680</t>
  </si>
  <si>
    <t>LC7851733</t>
  </si>
  <si>
    <t>IP/25-26/00681</t>
  </si>
  <si>
    <t>LC1351756</t>
  </si>
  <si>
    <t>IP/25-26/00682</t>
  </si>
  <si>
    <t>LC1986901</t>
  </si>
  <si>
    <t>Dipali Lyngdoh</t>
  </si>
  <si>
    <t>IP/25-26/00683</t>
  </si>
  <si>
    <t>LC9782019</t>
  </si>
  <si>
    <t>IP/25-26/00684</t>
  </si>
  <si>
    <t>LC9537191</t>
  </si>
  <si>
    <t>IP/25-26/00685</t>
  </si>
  <si>
    <t>LC5590857</t>
  </si>
  <si>
    <t>IP/25-26/00686</t>
  </si>
  <si>
    <t>LC9835776</t>
  </si>
  <si>
    <t>IP/25-26/00687</t>
  </si>
  <si>
    <t>LC8758825</t>
  </si>
  <si>
    <t>IP/25-26/00688</t>
  </si>
  <si>
    <t>LC5664195</t>
  </si>
  <si>
    <t>IP/25-26/00689</t>
  </si>
  <si>
    <t>LC4104933</t>
  </si>
  <si>
    <t>IP/25-26/00690</t>
  </si>
  <si>
    <t>LC5090418</t>
  </si>
  <si>
    <t>IP/25-26/00691</t>
  </si>
  <si>
    <t>LC3973850</t>
  </si>
  <si>
    <t>IP/25-26/00692</t>
  </si>
  <si>
    <t>LC5817904</t>
  </si>
  <si>
    <t>IP/25-26/00693</t>
  </si>
  <si>
    <t>LC4969955</t>
  </si>
  <si>
    <t>IP/25-26/00694</t>
  </si>
  <si>
    <t>LC6875577</t>
  </si>
  <si>
    <t>IP/25-26/00695</t>
  </si>
  <si>
    <t>LC6975304</t>
  </si>
  <si>
    <t>IP/25-26/00696</t>
  </si>
  <si>
    <t>LC4588528</t>
  </si>
  <si>
    <t>IP/25-26/00697</t>
  </si>
  <si>
    <t>LC5795568</t>
  </si>
  <si>
    <t>IP/25-26/00698</t>
  </si>
  <si>
    <t>LC2879301</t>
  </si>
  <si>
    <t>Rashmi Choudhury</t>
  </si>
  <si>
    <t>IP/25-26/00699</t>
  </si>
  <si>
    <t>LC2976634</t>
  </si>
  <si>
    <t>IP/25-26/00700</t>
  </si>
  <si>
    <t>LC4814677</t>
  </si>
  <si>
    <t>IP/25-26/00701</t>
  </si>
  <si>
    <t>LC6189825</t>
  </si>
  <si>
    <t>IP/25-26/00702</t>
  </si>
  <si>
    <t>LC9939198</t>
  </si>
  <si>
    <t>IP/25-26/00703</t>
  </si>
  <si>
    <t>LC6884581</t>
  </si>
  <si>
    <t>IP/25-26/00704</t>
  </si>
  <si>
    <t>LC2165833</t>
  </si>
  <si>
    <t>IP/25-26/00705</t>
  </si>
  <si>
    <t>LC8365988</t>
  </si>
  <si>
    <t>IP/25-26/00706</t>
  </si>
  <si>
    <t>LC7928378</t>
  </si>
  <si>
    <t>IP/25-26/00707</t>
  </si>
  <si>
    <t>LC1371856</t>
  </si>
  <si>
    <t>IP/25-26/00708</t>
  </si>
  <si>
    <t>LC7045433</t>
  </si>
  <si>
    <t>Rituraj Lyngdoh</t>
  </si>
  <si>
    <t>IP/25-26/00709</t>
  </si>
  <si>
    <t>LC3757751</t>
  </si>
  <si>
    <t>IP/25-26/00710</t>
  </si>
  <si>
    <t>LC9978509</t>
  </si>
  <si>
    <t>IP/25-26/00711</t>
  </si>
  <si>
    <t>LC2199059</t>
  </si>
  <si>
    <t>IP/25-26/00712</t>
  </si>
  <si>
    <t>LC3856844</t>
  </si>
  <si>
    <t>IP/25-26/00713</t>
  </si>
  <si>
    <t>LC9970710</t>
  </si>
  <si>
    <t>IP/25-26/00714</t>
  </si>
  <si>
    <t>LC8097726</t>
  </si>
  <si>
    <t>IP/25-26/00715</t>
  </si>
  <si>
    <t>LC9022527</t>
  </si>
  <si>
    <t>IP/25-26/00716</t>
  </si>
  <si>
    <t>LC5815110</t>
  </si>
  <si>
    <t>IP/25-26/00717</t>
  </si>
  <si>
    <t>LC2338753</t>
  </si>
  <si>
    <t>IP/25-26/00718</t>
  </si>
  <si>
    <t>LC9936722</t>
  </si>
  <si>
    <t>Gitanjali Phukan</t>
  </si>
  <si>
    <t>IP/25-26/00719</t>
  </si>
  <si>
    <t>LC3393807</t>
  </si>
  <si>
    <t>IP/25-26/00720</t>
  </si>
  <si>
    <t>LC2305582</t>
  </si>
  <si>
    <t>IP/25-26/00721</t>
  </si>
  <si>
    <t>LC1107804</t>
  </si>
  <si>
    <t>IP/25-26/00722</t>
  </si>
  <si>
    <t>LC7485751</t>
  </si>
  <si>
    <t>IP/25-26/00723</t>
  </si>
  <si>
    <t>LC3696324</t>
  </si>
  <si>
    <t>IP/25-26/00724</t>
  </si>
  <si>
    <t>LC4159815</t>
  </si>
  <si>
    <t>Rashmi Kalita</t>
  </si>
  <si>
    <t>IP/25-26/00725</t>
  </si>
  <si>
    <t>LC9227073</t>
  </si>
  <si>
    <t>IP/25-26/00726</t>
  </si>
  <si>
    <t>LC1628138</t>
  </si>
  <si>
    <t>IP/25-26/00727</t>
  </si>
  <si>
    <t>LC1456407</t>
  </si>
  <si>
    <t>IP/25-26/00728</t>
  </si>
  <si>
    <t>LC2549363</t>
  </si>
  <si>
    <t>IP/25-26/00729</t>
  </si>
  <si>
    <t>LC6976889</t>
  </si>
  <si>
    <t>IP/25-26/00730</t>
  </si>
  <si>
    <t>LC5391620</t>
  </si>
  <si>
    <t>IP/25-26/00731</t>
  </si>
  <si>
    <t>LC1225867</t>
  </si>
  <si>
    <t>IP/25-26/00732</t>
  </si>
  <si>
    <t>LC2663718</t>
  </si>
  <si>
    <t>Priya Nath</t>
  </si>
  <si>
    <t>IP/25-26/00733</t>
  </si>
  <si>
    <t>LC8194234</t>
  </si>
  <si>
    <t>IP/25-26/00734</t>
  </si>
  <si>
    <t>LC3867610</t>
  </si>
  <si>
    <t>IP/25-26/00735</t>
  </si>
  <si>
    <t>LC2147680</t>
  </si>
  <si>
    <t>IP/25-26/00736</t>
  </si>
  <si>
    <t>LC7131277</t>
  </si>
  <si>
    <t>IP/25-26/00737</t>
  </si>
  <si>
    <t>LC7611613</t>
  </si>
  <si>
    <t>IP/25-26/00738</t>
  </si>
  <si>
    <t>LC6355065</t>
  </si>
  <si>
    <t>IP/25-26/00739</t>
  </si>
  <si>
    <t>LC1043126</t>
  </si>
  <si>
    <t>IP/25-26/00740</t>
  </si>
  <si>
    <t>LC7153287</t>
  </si>
  <si>
    <t>IP/25-26/00741</t>
  </si>
  <si>
    <t>LC5332429</t>
  </si>
  <si>
    <t>IP/25-26/00742</t>
  </si>
  <si>
    <t>LC1748715</t>
  </si>
  <si>
    <t>Tenzing Sharma</t>
  </si>
  <si>
    <t>IP/25-26/00743</t>
  </si>
  <si>
    <t>LC7799984</t>
  </si>
  <si>
    <t>IP/25-26/00744</t>
  </si>
  <si>
    <t>LC5881314</t>
  </si>
  <si>
    <t>IP/25-26/00745</t>
  </si>
  <si>
    <t>LC9361508</t>
  </si>
  <si>
    <t>IP/25-26/00746</t>
  </si>
  <si>
    <t>LC9201843</t>
  </si>
  <si>
    <t>Gitanjali Lyngdoh</t>
  </si>
  <si>
    <t>IP/25-26/00747</t>
  </si>
  <si>
    <t>LC6342580</t>
  </si>
  <si>
    <t>IP/25-26/00748</t>
  </si>
  <si>
    <t>LC9222081</t>
  </si>
  <si>
    <t>Nayan Sangma</t>
  </si>
  <si>
    <t>IP/25-26/00749</t>
  </si>
  <si>
    <t>LC1324371</t>
  </si>
  <si>
    <t>Trishna Ao</t>
  </si>
  <si>
    <t>IP/25-26/00750</t>
  </si>
  <si>
    <t>LC9379537</t>
  </si>
  <si>
    <t>IP/25-26/00751</t>
  </si>
  <si>
    <t>LC9185128</t>
  </si>
  <si>
    <t>IP/25-26/00752</t>
  </si>
  <si>
    <t>LC3316939</t>
  </si>
  <si>
    <t>IP/25-26/00753</t>
  </si>
  <si>
    <t>LC7890239</t>
  </si>
  <si>
    <t>IP/25-26/00754</t>
  </si>
  <si>
    <t>LC5746164</t>
  </si>
  <si>
    <t>IP/25-26/00755</t>
  </si>
  <si>
    <t>LC7414379</t>
  </si>
  <si>
    <t>IP/25-26/00756</t>
  </si>
  <si>
    <t>LC2489287</t>
  </si>
  <si>
    <t>IP/25-26/00757</t>
  </si>
  <si>
    <t>LC4771332</t>
  </si>
  <si>
    <t>Chandan Deka</t>
  </si>
  <si>
    <t>IP/25-26/00758</t>
  </si>
  <si>
    <t>LC6831080</t>
  </si>
  <si>
    <t>IP/25-26/00759</t>
  </si>
  <si>
    <t>LC9268781</t>
  </si>
  <si>
    <t>IP/25-26/00760</t>
  </si>
  <si>
    <t>LC3882143</t>
  </si>
  <si>
    <t>IP/25-26/00761</t>
  </si>
  <si>
    <t>LC5588815</t>
  </si>
  <si>
    <t>IP/25-26/00762</t>
  </si>
  <si>
    <t>LC9938252</t>
  </si>
  <si>
    <t>IP/25-26/00763</t>
  </si>
  <si>
    <t>LC2189620</t>
  </si>
  <si>
    <t>IP/25-26/00764</t>
  </si>
  <si>
    <t>LC1583370</t>
  </si>
  <si>
    <t>IP/25-26/00765</t>
  </si>
  <si>
    <t>LC8520716</t>
  </si>
  <si>
    <t>IP/25-26/00766</t>
  </si>
  <si>
    <t>LC7879299</t>
  </si>
  <si>
    <t>IP/25-26/00767</t>
  </si>
  <si>
    <t>LC3939324</t>
  </si>
  <si>
    <t>IP/25-26/00768</t>
  </si>
  <si>
    <t>LC4734949</t>
  </si>
  <si>
    <t>IP/25-26/00769</t>
  </si>
  <si>
    <t>LC8335905</t>
  </si>
  <si>
    <t>IP/25-26/00770</t>
  </si>
  <si>
    <t>LC8454282</t>
  </si>
  <si>
    <t>Trishna Deka</t>
  </si>
  <si>
    <t>IP/25-26/00771</t>
  </si>
  <si>
    <t>LC7122838</t>
  </si>
  <si>
    <t>Gautam Deka</t>
  </si>
  <si>
    <t>IP/25-26/00772</t>
  </si>
  <si>
    <t>LC5567121</t>
  </si>
  <si>
    <t>IP/25-26/00773</t>
  </si>
  <si>
    <t>LC6165542</t>
  </si>
  <si>
    <t>IP/25-26/00774</t>
  </si>
  <si>
    <t>LC2061729</t>
  </si>
  <si>
    <t>IP/25-26/00775</t>
  </si>
  <si>
    <t>LC4825421</t>
  </si>
  <si>
    <t>IP/25-26/00776</t>
  </si>
  <si>
    <t>LC2859410</t>
  </si>
  <si>
    <t>IP/25-26/00777</t>
  </si>
  <si>
    <t>LC8936743</t>
  </si>
  <si>
    <t>IP/25-26/00778</t>
  </si>
  <si>
    <t>LC5017578</t>
  </si>
  <si>
    <t>IP/25-26/00779</t>
  </si>
  <si>
    <t>LC8424340</t>
  </si>
  <si>
    <t>Bhaskar Paul</t>
  </si>
  <si>
    <t>IP/25-26/00780</t>
  </si>
  <si>
    <t>LC9614114</t>
  </si>
  <si>
    <t>IP/25-26/00781</t>
  </si>
  <si>
    <t>LC2813245</t>
  </si>
  <si>
    <t>IP/25-26/00782</t>
  </si>
  <si>
    <t>LC9928606</t>
  </si>
  <si>
    <t>IP/25-26/00783</t>
  </si>
  <si>
    <t>LC3425721</t>
  </si>
  <si>
    <t>IP/25-26/00784</t>
  </si>
  <si>
    <t>LC7489340</t>
  </si>
  <si>
    <t>IP/25-26/00785</t>
  </si>
  <si>
    <t>LC2175965</t>
  </si>
  <si>
    <t>IP/25-26/00786</t>
  </si>
  <si>
    <t>LC9730520</t>
  </si>
  <si>
    <t>IP/25-26/00787</t>
  </si>
  <si>
    <t>LC8929515</t>
  </si>
  <si>
    <t>IP/25-26/00788</t>
  </si>
  <si>
    <t>LC1810020</t>
  </si>
  <si>
    <t>Rashmi Ao</t>
  </si>
  <si>
    <t>IP/25-26/00789</t>
  </si>
  <si>
    <t>LC9984936</t>
  </si>
  <si>
    <t>IP/25-26/00790</t>
  </si>
  <si>
    <t>LC1713688</t>
  </si>
  <si>
    <t>IP/25-26/00791</t>
  </si>
  <si>
    <t>LC6072310</t>
  </si>
  <si>
    <t>IP/25-26/00792</t>
  </si>
  <si>
    <t>LC4725047</t>
  </si>
  <si>
    <t>Pooja Paul</t>
  </si>
  <si>
    <t>IP/25-26/00793</t>
  </si>
  <si>
    <t>LC7178028</t>
  </si>
  <si>
    <t>IP/25-26/00794</t>
  </si>
  <si>
    <t>LC2259454</t>
  </si>
  <si>
    <t>Bikash Bora</t>
  </si>
  <si>
    <t>IP/25-26/00795</t>
  </si>
  <si>
    <t>LC9564489</t>
  </si>
  <si>
    <t>IP/25-26/00796</t>
  </si>
  <si>
    <t>LC5702988</t>
  </si>
  <si>
    <t>IP/25-26/00797</t>
  </si>
  <si>
    <t>LC1667085</t>
  </si>
  <si>
    <t>IP/25-26/00798</t>
  </si>
  <si>
    <t>LC6377297</t>
  </si>
  <si>
    <t>IP/25-26/00799</t>
  </si>
  <si>
    <t>LC2465255</t>
  </si>
  <si>
    <t>IP/25-26/00800</t>
  </si>
  <si>
    <t>LC5417104</t>
  </si>
  <si>
    <t>IP/25-26/00801</t>
  </si>
  <si>
    <t>LC5227057</t>
  </si>
  <si>
    <t>Pranjal Saikia</t>
  </si>
  <si>
    <t>IP/25-26/00802</t>
  </si>
  <si>
    <t>LC3607548</t>
  </si>
  <si>
    <t>IP/25-26/00803</t>
  </si>
  <si>
    <t>LC1926541</t>
  </si>
  <si>
    <t>IP/25-26/00804</t>
  </si>
  <si>
    <t>LC2851718</t>
  </si>
  <si>
    <t>IP/25-26/00805</t>
  </si>
  <si>
    <t>LC6205336</t>
  </si>
  <si>
    <t>IP/25-26/00806</t>
  </si>
  <si>
    <t>LC8242513</t>
  </si>
  <si>
    <t>IP/25-26/00807</t>
  </si>
  <si>
    <t>LC6407568</t>
  </si>
  <si>
    <t>IP/25-26/00808</t>
  </si>
  <si>
    <t>LC9295781</t>
  </si>
  <si>
    <t>IP/25-26/00809</t>
  </si>
  <si>
    <t>LC8578063</t>
  </si>
  <si>
    <t>IP/25-26/00810</t>
  </si>
  <si>
    <t>LC9706554</t>
  </si>
  <si>
    <t>IP/25-26/00811</t>
  </si>
  <si>
    <t>LC1548019</t>
  </si>
  <si>
    <t>Tenzing Kalita</t>
  </si>
  <si>
    <t>IP/25-26/00812</t>
  </si>
  <si>
    <t>LC5473368</t>
  </si>
  <si>
    <t>IP/25-26/00813</t>
  </si>
  <si>
    <t>LC1698745</t>
  </si>
  <si>
    <t>IP/25-26/00814</t>
  </si>
  <si>
    <t>LC5498191</t>
  </si>
  <si>
    <t>IP/25-26/00815</t>
  </si>
  <si>
    <t>LC1561259</t>
  </si>
  <si>
    <t>IP/25-26/00816</t>
  </si>
  <si>
    <t>LC5900547</t>
  </si>
  <si>
    <t>Bornali Bora</t>
  </si>
  <si>
    <t>IP/25-26/00817</t>
  </si>
  <si>
    <t>LC5337179</t>
  </si>
  <si>
    <t>IP/25-26/00818</t>
  </si>
  <si>
    <t>LC2075204</t>
  </si>
  <si>
    <t>IP/25-26/00819</t>
  </si>
  <si>
    <t>LC8268185</t>
  </si>
  <si>
    <t>IP/25-26/00820</t>
  </si>
  <si>
    <t>LC3666183</t>
  </si>
  <si>
    <t>IP/25-26/00821</t>
  </si>
  <si>
    <t>LC9496909</t>
  </si>
  <si>
    <t>IP/25-26/00822</t>
  </si>
  <si>
    <t>LC4400603</t>
  </si>
  <si>
    <t>IP/25-26/00823</t>
  </si>
  <si>
    <t>LC6281505</t>
  </si>
  <si>
    <t>IP/25-26/00824</t>
  </si>
  <si>
    <t>LC6823774</t>
  </si>
  <si>
    <t>IP/25-26/00825</t>
  </si>
  <si>
    <t>LC5491599</t>
  </si>
  <si>
    <t>IP/25-26/00826</t>
  </si>
  <si>
    <t>LC7289782</t>
  </si>
  <si>
    <t>IP/25-26/00827</t>
  </si>
  <si>
    <t>LC1634209</t>
  </si>
  <si>
    <t>Rituraj Medhi</t>
  </si>
  <si>
    <t>IP/25-26/00828</t>
  </si>
  <si>
    <t>LC8424113</t>
  </si>
  <si>
    <t>IP/25-26/00829</t>
  </si>
  <si>
    <t>LC5521089</t>
  </si>
  <si>
    <t>IP/25-26/00830</t>
  </si>
  <si>
    <t>LC6226923</t>
  </si>
  <si>
    <t>IP/25-26/00831</t>
  </si>
  <si>
    <t>LC4268442</t>
  </si>
  <si>
    <t>IP/25-26/00832</t>
  </si>
  <si>
    <t>LC4206877</t>
  </si>
  <si>
    <t>IP/25-26/00833</t>
  </si>
  <si>
    <t>LC5646472</t>
  </si>
  <si>
    <t>IP/25-26/00834</t>
  </si>
  <si>
    <t>LC9825869</t>
  </si>
  <si>
    <t>IP/25-26/00835</t>
  </si>
  <si>
    <t>LC7032560</t>
  </si>
  <si>
    <t>Mousumi Phukan</t>
  </si>
  <si>
    <t>IP/25-26/00836</t>
  </si>
  <si>
    <t>LC9224136</t>
  </si>
  <si>
    <t>IP/25-26/00837</t>
  </si>
  <si>
    <t>LC4721489</t>
  </si>
  <si>
    <t>IP/25-26/00838</t>
  </si>
  <si>
    <t>LC8146133</t>
  </si>
  <si>
    <t>Jayanta Talukdar</t>
  </si>
  <si>
    <t>IP/25-26/00839</t>
  </si>
  <si>
    <t>LC1518840</t>
  </si>
  <si>
    <t>IP/25-26/00840</t>
  </si>
  <si>
    <t>LC1558713</t>
  </si>
  <si>
    <t>IP/25-26/00841</t>
  </si>
  <si>
    <t>LC9369260</t>
  </si>
  <si>
    <t>IP/25-26/00842</t>
  </si>
  <si>
    <t>LC2951022</t>
  </si>
  <si>
    <t>Hiranya Hazarika</t>
  </si>
  <si>
    <t>IP/25-26/00843</t>
  </si>
  <si>
    <t>LC8845061</t>
  </si>
  <si>
    <t>Khriezo Dutta</t>
  </si>
  <si>
    <t>IP/25-26/00844</t>
  </si>
  <si>
    <t>LC1203343</t>
  </si>
  <si>
    <t>IP/25-26/00845</t>
  </si>
  <si>
    <t>LC7682396</t>
  </si>
  <si>
    <t>IP/25-26/00846</t>
  </si>
  <si>
    <t>LC6156695</t>
  </si>
  <si>
    <t>IP/25-26/00847</t>
  </si>
  <si>
    <t>LC3536207</t>
  </si>
  <si>
    <t>IP/25-26/00848</t>
  </si>
  <si>
    <t>LC9733578</t>
  </si>
  <si>
    <t>IP/25-26/00849</t>
  </si>
  <si>
    <t>LC1975675</t>
  </si>
  <si>
    <t>IP/25-26/00850</t>
  </si>
  <si>
    <t>LC8026659</t>
  </si>
  <si>
    <t>IP/25-26/00851</t>
  </si>
  <si>
    <t>LC8973633</t>
  </si>
  <si>
    <t>IP/25-26/00852</t>
  </si>
  <si>
    <t>LC3998581</t>
  </si>
  <si>
    <t>IP/25-26/00853</t>
  </si>
  <si>
    <t>LC3467600</t>
  </si>
  <si>
    <t>IP/25-26/00854</t>
  </si>
  <si>
    <t>LC4277115</t>
  </si>
  <si>
    <t>IP/25-26/00855</t>
  </si>
  <si>
    <t>LC5239588</t>
  </si>
  <si>
    <t>Lalrin Hazarika</t>
  </si>
  <si>
    <t>IP/25-26/00856</t>
  </si>
  <si>
    <t>LC7140574</t>
  </si>
  <si>
    <t>IP/25-26/00857</t>
  </si>
  <si>
    <t>LC3666667</t>
  </si>
  <si>
    <t>IP/25-26/00858</t>
  </si>
  <si>
    <t>LC2747390</t>
  </si>
  <si>
    <t>IP/25-26/00859</t>
  </si>
  <si>
    <t>LC2256007</t>
  </si>
  <si>
    <t>IP/25-26/00860</t>
  </si>
  <si>
    <t>LC7707305</t>
  </si>
  <si>
    <t>IP/25-26/00861</t>
  </si>
  <si>
    <t>LC9068448</t>
  </si>
  <si>
    <t>IP/25-26/00862</t>
  </si>
  <si>
    <t>LC1908150</t>
  </si>
  <si>
    <t>IP/25-26/00863</t>
  </si>
  <si>
    <t>LC2148869</t>
  </si>
  <si>
    <t>IP/25-26/00864</t>
  </si>
  <si>
    <t>LC9984218</t>
  </si>
  <si>
    <t>IP/25-26/00865</t>
  </si>
  <si>
    <t>LC1751386</t>
  </si>
  <si>
    <t>IP/25-26/00866</t>
  </si>
  <si>
    <t>LC9438122</t>
  </si>
  <si>
    <t>IP/25-26/00867</t>
  </si>
  <si>
    <t>LC7995454</t>
  </si>
  <si>
    <t>IP/25-26/00868</t>
  </si>
  <si>
    <t>LC9648672</t>
  </si>
  <si>
    <t>IP/25-26/00869</t>
  </si>
  <si>
    <t>LC9286151</t>
  </si>
  <si>
    <t>IP/25-26/00870</t>
  </si>
  <si>
    <t>LC5020028</t>
  </si>
  <si>
    <t>IP/25-26/00871</t>
  </si>
  <si>
    <t>LC3331702</t>
  </si>
  <si>
    <t>IP/25-26/00872</t>
  </si>
  <si>
    <t>LC1774036</t>
  </si>
  <si>
    <t>IP/25-26/00873</t>
  </si>
  <si>
    <t>LC1185589</t>
  </si>
  <si>
    <t>Lalrin Bhuyan</t>
  </si>
  <si>
    <t>IP/25-26/00874</t>
  </si>
  <si>
    <t>LC8746911</t>
  </si>
  <si>
    <t>IP/25-26/00875</t>
  </si>
  <si>
    <t>LC4727726</t>
  </si>
  <si>
    <t>IP/25-26/00876</t>
  </si>
  <si>
    <t>LC3780207</t>
  </si>
  <si>
    <t>IP/25-26/00877</t>
  </si>
  <si>
    <t>LC7215567</t>
  </si>
  <si>
    <t>IP/25-26/00878</t>
  </si>
  <si>
    <t>LC1461269</t>
  </si>
  <si>
    <t>IP/25-26/00879</t>
  </si>
  <si>
    <t>LC9614234</t>
  </si>
  <si>
    <t>IP/25-26/00880</t>
  </si>
  <si>
    <t>LC6412249</t>
  </si>
  <si>
    <t>IP/25-26/00881</t>
  </si>
  <si>
    <t>LC5302047</t>
  </si>
  <si>
    <t>Pallavi Phukan</t>
  </si>
  <si>
    <t>IP/25-26/00882</t>
  </si>
  <si>
    <t>LC7924008</t>
  </si>
  <si>
    <t>IP/25-26/00883</t>
  </si>
  <si>
    <t>LC7428101</t>
  </si>
  <si>
    <t>IP/25-26/00884</t>
  </si>
  <si>
    <t>LC4189584</t>
  </si>
  <si>
    <t>IP/25-26/00885</t>
  </si>
  <si>
    <t>LC5318764</t>
  </si>
  <si>
    <t>IP/25-26/00886</t>
  </si>
  <si>
    <t>LC1144445</t>
  </si>
  <si>
    <t>IP/25-26/00887</t>
  </si>
  <si>
    <t>LC5208432</t>
  </si>
  <si>
    <t>IP/25-26/00888</t>
  </si>
  <si>
    <t>LC6533252</t>
  </si>
  <si>
    <t>IP/25-26/00889</t>
  </si>
  <si>
    <t>LC5852687</t>
  </si>
  <si>
    <t>IP/25-26/00890</t>
  </si>
  <si>
    <t>LC3265665</t>
  </si>
  <si>
    <t>Neha Deka</t>
  </si>
  <si>
    <t>IP/25-26/00891</t>
  </si>
  <si>
    <t>LC6945069</t>
  </si>
  <si>
    <t>IP/25-26/00892</t>
  </si>
  <si>
    <t>LC8621280</t>
  </si>
  <si>
    <t>IP/25-26/00893</t>
  </si>
  <si>
    <t>LC6135461</t>
  </si>
  <si>
    <t>IP/25-26/00894</t>
  </si>
  <si>
    <t>LC7388291</t>
  </si>
  <si>
    <t>IP/25-26/00895</t>
  </si>
  <si>
    <t>LC8845469</t>
  </si>
  <si>
    <t>IP/25-26/00896</t>
  </si>
  <si>
    <t>LC5017658</t>
  </si>
  <si>
    <t>IP/25-26/00897</t>
  </si>
  <si>
    <t>LC9431099</t>
  </si>
  <si>
    <t>IP/25-26/00898</t>
  </si>
  <si>
    <t>LC8892403</t>
  </si>
  <si>
    <t>IP/25-26/00899</t>
  </si>
  <si>
    <t>LC8329326</t>
  </si>
  <si>
    <t>Amit Saikia</t>
  </si>
  <si>
    <t>IP/25-26/00900</t>
  </si>
  <si>
    <t>LC8477824</t>
  </si>
  <si>
    <t>Subhash Kalita</t>
  </si>
  <si>
    <t>IP/25-26/00901</t>
  </si>
  <si>
    <t>LC7587526</t>
  </si>
  <si>
    <t>IP/25-26/00902</t>
  </si>
  <si>
    <t>LC8638132</t>
  </si>
  <si>
    <t>IP/25-26/00903</t>
  </si>
  <si>
    <t>LC9357940</t>
  </si>
  <si>
    <t>IP/25-26/00904</t>
  </si>
  <si>
    <t>LC9571225</t>
  </si>
  <si>
    <t>IP/25-26/00905</t>
  </si>
  <si>
    <t>LC2024334</t>
  </si>
  <si>
    <t>IP/25-26/00906</t>
  </si>
  <si>
    <t>LC3161287</t>
  </si>
  <si>
    <t>IP/25-26/00907</t>
  </si>
  <si>
    <t>LC6967809</t>
  </si>
  <si>
    <t>Dipankar Paul</t>
  </si>
  <si>
    <t>IP/25-26/00908</t>
  </si>
  <si>
    <t>LC8237528</t>
  </si>
  <si>
    <t>IP/25-26/00909</t>
  </si>
  <si>
    <t>LC6650007</t>
  </si>
  <si>
    <t>IP/25-26/00910</t>
  </si>
  <si>
    <t>LC8705473</t>
  </si>
  <si>
    <t>IP/25-26/00911</t>
  </si>
  <si>
    <t>LC2292763</t>
  </si>
  <si>
    <t>IP/25-26/00912</t>
  </si>
  <si>
    <t>LC9683827</t>
  </si>
  <si>
    <t>IP/25-26/00913</t>
  </si>
  <si>
    <t>LC7097346</t>
  </si>
  <si>
    <t>Neha Sarma</t>
  </si>
  <si>
    <t>IP/25-26/00914</t>
  </si>
  <si>
    <t>LC8953773</t>
  </si>
  <si>
    <t>Trishna Sharma</t>
  </si>
  <si>
    <t>IP/25-26/00915</t>
  </si>
  <si>
    <t>LC8300749</t>
  </si>
  <si>
    <t>IP/25-26/00916</t>
  </si>
  <si>
    <t>LC8983918</t>
  </si>
  <si>
    <t>Chandan Gogoi</t>
  </si>
  <si>
    <t>IP/25-26/00917</t>
  </si>
  <si>
    <t>LC1595445</t>
  </si>
  <si>
    <t>IP/25-26/00918</t>
  </si>
  <si>
    <t>LC7060544</t>
  </si>
  <si>
    <t>IP/25-26/00919</t>
  </si>
  <si>
    <t>LC7033031</t>
  </si>
  <si>
    <t>IP/25-26/00920</t>
  </si>
  <si>
    <t>LC6630680</t>
  </si>
  <si>
    <t>IP/25-26/00921</t>
  </si>
  <si>
    <t>LC8400056</t>
  </si>
  <si>
    <t>IP/25-26/00922</t>
  </si>
  <si>
    <t>LC4662892</t>
  </si>
  <si>
    <t>IP/25-26/00923</t>
  </si>
  <si>
    <t>LC9920828</t>
  </si>
  <si>
    <t>IP/25-26/00924</t>
  </si>
  <si>
    <t>LC4785013</t>
  </si>
  <si>
    <t>IP/25-26/00925</t>
  </si>
  <si>
    <t>LC2138505</t>
  </si>
  <si>
    <t>Lalrin Sarma</t>
  </si>
  <si>
    <t>IP/25-26/00926</t>
  </si>
  <si>
    <t>LC7300734</t>
  </si>
  <si>
    <t>IP/25-26/00927</t>
  </si>
  <si>
    <t>LC6924819</t>
  </si>
  <si>
    <t>IP/25-26/00928</t>
  </si>
  <si>
    <t>LC4906292</t>
  </si>
  <si>
    <t>IP/25-26/00929</t>
  </si>
  <si>
    <t>LC9560897</t>
  </si>
  <si>
    <t>IP/25-26/00930</t>
  </si>
  <si>
    <t>LC6215013</t>
  </si>
  <si>
    <t>Sanjay Sharma</t>
  </si>
  <si>
    <t>IP/25-26/00931</t>
  </si>
  <si>
    <t>LC6949096</t>
  </si>
  <si>
    <t>Nilakshi Kalita</t>
  </si>
  <si>
    <t>IP/25-26/00932</t>
  </si>
  <si>
    <t>LC8656167</t>
  </si>
  <si>
    <t>IP/25-26/00933</t>
  </si>
  <si>
    <t>LC9678709</t>
  </si>
  <si>
    <t>IP/25-26/00934</t>
  </si>
  <si>
    <t>LC1316442</t>
  </si>
  <si>
    <t>IP/25-26/00935</t>
  </si>
  <si>
    <t>LC3359228</t>
  </si>
  <si>
    <t>IP/25-26/00936</t>
  </si>
  <si>
    <t>LC7276250</t>
  </si>
  <si>
    <t>Pooja Agarwal</t>
  </si>
  <si>
    <t>IP/25-26/00937</t>
  </si>
  <si>
    <t>LC5753996</t>
  </si>
  <si>
    <t>IP/25-26/00938</t>
  </si>
  <si>
    <t>LC9943464</t>
  </si>
  <si>
    <t>Jayanta Dutta</t>
  </si>
  <si>
    <t>IP/25-26/00939</t>
  </si>
  <si>
    <t>LC6054532</t>
  </si>
  <si>
    <t>IP/25-26/00940</t>
  </si>
  <si>
    <t>LC4791563</t>
  </si>
  <si>
    <t>IP/25-26/00941</t>
  </si>
  <si>
    <t>LC4660436</t>
  </si>
  <si>
    <t>IP/25-26/00942</t>
  </si>
  <si>
    <t>LC5098525</t>
  </si>
  <si>
    <t>IP/25-26/00943</t>
  </si>
  <si>
    <t>LC4130823</t>
  </si>
  <si>
    <t>IP/25-26/00944</t>
  </si>
  <si>
    <t>LC9386878</t>
  </si>
  <si>
    <t>IP/25-26/00945</t>
  </si>
  <si>
    <t>LC9917419</t>
  </si>
  <si>
    <t>IP/25-26/00946</t>
  </si>
  <si>
    <t>LC6897794</t>
  </si>
  <si>
    <t>IP/25-26/00947</t>
  </si>
  <si>
    <t>LC6411383</t>
  </si>
  <si>
    <t>IP/25-26/00948</t>
  </si>
  <si>
    <t>LC2567319</t>
  </si>
  <si>
    <t>IP/25-26/00949</t>
  </si>
  <si>
    <t>LC2565340</t>
  </si>
  <si>
    <t>IP/25-26/00950</t>
  </si>
  <si>
    <t>LC3277148</t>
  </si>
  <si>
    <t>IP/25-26/00951</t>
  </si>
  <si>
    <t>LC6071097</t>
  </si>
  <si>
    <t>IP/25-26/00952</t>
  </si>
  <si>
    <t>LC2151293</t>
  </si>
  <si>
    <t>IP/25-26/00953</t>
  </si>
  <si>
    <t>LC3262721</t>
  </si>
  <si>
    <t>IP/25-26/00954</t>
  </si>
  <si>
    <t>LC4159454</t>
  </si>
  <si>
    <t>IP/25-26/00955</t>
  </si>
  <si>
    <t>LC4222995</t>
  </si>
  <si>
    <t>IP/25-26/00956</t>
  </si>
  <si>
    <t>LC4600371</t>
  </si>
  <si>
    <t>IP/25-26/00957</t>
  </si>
  <si>
    <t>LC1398708</t>
  </si>
  <si>
    <t>IP/25-26/00958</t>
  </si>
  <si>
    <t>LC6520094</t>
  </si>
  <si>
    <t>Trishna Sangma</t>
  </si>
  <si>
    <t>IP/25-26/00959</t>
  </si>
  <si>
    <t>LC9367196</t>
  </si>
  <si>
    <t>IP/25-26/00960</t>
  </si>
  <si>
    <t>LC9697338</t>
  </si>
  <si>
    <t>IP/25-26/00961</t>
  </si>
  <si>
    <t>LC3674697</t>
  </si>
  <si>
    <t>IP/25-26/00962</t>
  </si>
  <si>
    <t>LC3392172</t>
  </si>
  <si>
    <t>Neha Gogoi</t>
  </si>
  <si>
    <t>IP/25-26/00963</t>
  </si>
  <si>
    <t>LC5201859</t>
  </si>
  <si>
    <t>Pallavi Medhi</t>
  </si>
  <si>
    <t>IP/25-26/00964</t>
  </si>
  <si>
    <t>LC7187123</t>
  </si>
  <si>
    <t>IP/25-26/00965</t>
  </si>
  <si>
    <t>LC7735131</t>
  </si>
  <si>
    <t>IP/25-26/00966</t>
  </si>
  <si>
    <t>LC8049037</t>
  </si>
  <si>
    <t>IP/25-26/00967</t>
  </si>
  <si>
    <t>LC8541153</t>
  </si>
  <si>
    <t>IP/25-26/00968</t>
  </si>
  <si>
    <t>LC3410291</t>
  </si>
  <si>
    <t>IP/25-26/00969</t>
  </si>
  <si>
    <t>LC3642623</t>
  </si>
  <si>
    <t>Jayanta Baruah</t>
  </si>
  <si>
    <t>IP/25-26/00970</t>
  </si>
  <si>
    <t>LC8155191</t>
  </si>
  <si>
    <t>Pooja Nath</t>
  </si>
  <si>
    <t>IP/25-26/00971</t>
  </si>
  <si>
    <t>LC5133111</t>
  </si>
  <si>
    <t>IP/25-26/00972</t>
  </si>
  <si>
    <t>LC4921459</t>
  </si>
  <si>
    <t>IP/25-26/00973</t>
  </si>
  <si>
    <t>LC4897706</t>
  </si>
  <si>
    <t>IP/25-26/00974</t>
  </si>
  <si>
    <t>LC9771909</t>
  </si>
  <si>
    <t>Jonali Lyngdoh</t>
  </si>
  <si>
    <t>IP/25-26/00975</t>
  </si>
  <si>
    <t>LC8473186</t>
  </si>
  <si>
    <t>IP/25-26/00976</t>
  </si>
  <si>
    <t>LC6149227</t>
  </si>
  <si>
    <t>IP/25-26/00977</t>
  </si>
  <si>
    <t>LC8392769</t>
  </si>
  <si>
    <t>IP/25-26/00978</t>
  </si>
  <si>
    <t>LC6784841</t>
  </si>
  <si>
    <t>IP/25-26/00979</t>
  </si>
  <si>
    <t>LC6108526</t>
  </si>
  <si>
    <t>IP/25-26/00980</t>
  </si>
  <si>
    <t>LC5812184</t>
  </si>
  <si>
    <t>IP/25-26/00981</t>
  </si>
  <si>
    <t>LC7826029</t>
  </si>
  <si>
    <t>IP/25-26/00982</t>
  </si>
  <si>
    <t>LC1511674</t>
  </si>
  <si>
    <t>IP/25-26/00983</t>
  </si>
  <si>
    <t>LC1550201</t>
  </si>
  <si>
    <t>IP/25-26/00984</t>
  </si>
  <si>
    <t>LC5064152</t>
  </si>
  <si>
    <t>IP/25-26/00985</t>
  </si>
  <si>
    <t>LC4844840</t>
  </si>
  <si>
    <t>IP/25-26/00986</t>
  </si>
  <si>
    <t>LC8227956</t>
  </si>
  <si>
    <t>Gitanjali Bora</t>
  </si>
  <si>
    <t>IP/25-26/00987</t>
  </si>
  <si>
    <t>LC1505529</t>
  </si>
  <si>
    <t>IP/25-26/00988</t>
  </si>
  <si>
    <t>LC1181104</t>
  </si>
  <si>
    <t>IP/25-26/00989</t>
  </si>
  <si>
    <t>LC4660352</t>
  </si>
  <si>
    <t>IP/25-26/00990</t>
  </si>
  <si>
    <t>LC2516063</t>
  </si>
  <si>
    <t>IP/25-26/00991</t>
  </si>
  <si>
    <t>LC6484585</t>
  </si>
  <si>
    <t>Sanjay Talukdar</t>
  </si>
  <si>
    <t>IP/25-26/00992</t>
  </si>
  <si>
    <t>LC6300901</t>
  </si>
  <si>
    <t>IP/25-26/00993</t>
  </si>
  <si>
    <t>LC1717836</t>
  </si>
  <si>
    <t>Tenzing Bhuyan</t>
  </si>
  <si>
    <t>IP/25-26/00994</t>
  </si>
  <si>
    <t>LC4062647</t>
  </si>
  <si>
    <t>IP/25-26/00995</t>
  </si>
  <si>
    <t>LC3237918</t>
  </si>
  <si>
    <t>IP/25-26/00996</t>
  </si>
  <si>
    <t>LC3348187</t>
  </si>
  <si>
    <t>IP/25-26/00997</t>
  </si>
  <si>
    <t>LC2010640</t>
  </si>
  <si>
    <t>IP/25-26/00998</t>
  </si>
  <si>
    <t>LC4936987</t>
  </si>
  <si>
    <t>IP/25-26/00999</t>
  </si>
  <si>
    <t>LC2591705</t>
  </si>
  <si>
    <t>IP/25-26/01000</t>
  </si>
  <si>
    <t>LC5443933</t>
  </si>
  <si>
    <t>IP/25-26/01001</t>
  </si>
  <si>
    <t>LC3411874</t>
  </si>
  <si>
    <t>IP/25-26/01002</t>
  </si>
  <si>
    <t>LC1390381</t>
  </si>
  <si>
    <t>IP/25-26/01003</t>
  </si>
  <si>
    <t>LC8550193</t>
  </si>
  <si>
    <t>IP/25-26/01004</t>
  </si>
  <si>
    <t>LC6252777</t>
  </si>
  <si>
    <t>IP/25-26/01005</t>
  </si>
  <si>
    <t>LC8496437</t>
  </si>
  <si>
    <t>Gitanjali Baruah</t>
  </si>
  <si>
    <t>IP/25-26/01006</t>
  </si>
  <si>
    <t>LC9904545</t>
  </si>
  <si>
    <t>IP/25-26/01007</t>
  </si>
  <si>
    <t>LC2785508</t>
  </si>
  <si>
    <t>Kalpana Medhi</t>
  </si>
  <si>
    <t>IP/25-26/01008</t>
  </si>
  <si>
    <t>LC2110539</t>
  </si>
  <si>
    <t>IP/25-26/01009</t>
  </si>
  <si>
    <t>LC8209741</t>
  </si>
  <si>
    <t>IP/25-26/01010</t>
  </si>
  <si>
    <t>LC6981169</t>
  </si>
  <si>
    <t>Bhaskar Ao</t>
  </si>
  <si>
    <t>IP/25-26/01011</t>
  </si>
  <si>
    <t>LC5872081</t>
  </si>
  <si>
    <t>IP/25-26/01012</t>
  </si>
  <si>
    <t>LC1662812</t>
  </si>
  <si>
    <t>IP/25-26/01013</t>
  </si>
  <si>
    <t>LC2182001</t>
  </si>
  <si>
    <t>IP/25-26/01014</t>
  </si>
  <si>
    <t>LC8577272</t>
  </si>
  <si>
    <t>IP/25-26/01015</t>
  </si>
  <si>
    <t>LC4852770</t>
  </si>
  <si>
    <t>IP/25-26/01016</t>
  </si>
  <si>
    <t>LC5550893</t>
  </si>
  <si>
    <t>IP/25-26/01017</t>
  </si>
  <si>
    <t>LC8097442</t>
  </si>
  <si>
    <t>IP/25-26/01018</t>
  </si>
  <si>
    <t>LC7553981</t>
  </si>
  <si>
    <t>IP/25-26/01019</t>
  </si>
  <si>
    <t>LC6356668</t>
  </si>
  <si>
    <t>IP/25-26/01020</t>
  </si>
  <si>
    <t>LC7415165</t>
  </si>
  <si>
    <t>IP/25-26/01021</t>
  </si>
  <si>
    <t>LC4301883</t>
  </si>
  <si>
    <t>IP/25-26/01022</t>
  </si>
  <si>
    <t>LC8904376</t>
  </si>
  <si>
    <t>IP/25-26/01023</t>
  </si>
  <si>
    <t>LC8013588</t>
  </si>
  <si>
    <t>IP/25-26/01024</t>
  </si>
  <si>
    <t>LC1622392</t>
  </si>
  <si>
    <t>IP/25-26/01025</t>
  </si>
  <si>
    <t>LC6467608</t>
  </si>
  <si>
    <t>IP/25-26/01026</t>
  </si>
  <si>
    <t>LC6435690</t>
  </si>
  <si>
    <t>IP/25-26/01027</t>
  </si>
  <si>
    <t>LC1024071</t>
  </si>
  <si>
    <t>IP/25-26/01028</t>
  </si>
  <si>
    <t>LC4593053</t>
  </si>
  <si>
    <t>IP/25-26/01029</t>
  </si>
  <si>
    <t>LC2038323</t>
  </si>
  <si>
    <t>IP/25-26/01030</t>
  </si>
  <si>
    <t>LC2646774</t>
  </si>
  <si>
    <t>IP/25-26/01031</t>
  </si>
  <si>
    <t>LC7717296</t>
  </si>
  <si>
    <t>IP/25-26/01032</t>
  </si>
  <si>
    <t>LC7617021</t>
  </si>
  <si>
    <t>IP/25-26/01033</t>
  </si>
  <si>
    <t>LC3189352</t>
  </si>
  <si>
    <t>IP/25-26/01034</t>
  </si>
  <si>
    <t>LC5816465</t>
  </si>
  <si>
    <t>IP/25-26/01035</t>
  </si>
  <si>
    <t>LC1897426</t>
  </si>
  <si>
    <t>Nilakshi Bhuyan</t>
  </si>
  <si>
    <t>IP/25-26/01036</t>
  </si>
  <si>
    <t>LC8125639</t>
  </si>
  <si>
    <t>IP/25-26/01037</t>
  </si>
  <si>
    <t>LC3143901</t>
  </si>
  <si>
    <t>IP/25-26/01038</t>
  </si>
  <si>
    <t>LC5772274</t>
  </si>
  <si>
    <t>IP/25-26/01039</t>
  </si>
  <si>
    <t>LC1101065</t>
  </si>
  <si>
    <t>IP/25-26/01040</t>
  </si>
  <si>
    <t>LC5160461</t>
  </si>
  <si>
    <t>IP/25-26/01041</t>
  </si>
  <si>
    <t>LC3561162</t>
  </si>
  <si>
    <t>IP/25-26/01042</t>
  </si>
  <si>
    <t>LC8453507</t>
  </si>
  <si>
    <t>IP/25-26/01043</t>
  </si>
  <si>
    <t>LC5982729</t>
  </si>
  <si>
    <t>IP/25-26/01044</t>
  </si>
  <si>
    <t>LC9180566</t>
  </si>
  <si>
    <t>IP/25-26/01045</t>
  </si>
  <si>
    <t>LC4914873</t>
  </si>
  <si>
    <t>IP/25-26/01046</t>
  </si>
  <si>
    <t>LC4456958</t>
  </si>
  <si>
    <t>IP/25-26/01047</t>
  </si>
  <si>
    <t>LC7084898</t>
  </si>
  <si>
    <t>IP/25-26/01048</t>
  </si>
  <si>
    <t>LC7573048</t>
  </si>
  <si>
    <t>Utpal Sharma</t>
  </si>
  <si>
    <t>IP/25-26/01049</t>
  </si>
  <si>
    <t>LC2871681</t>
  </si>
  <si>
    <t>Kaushik Baruah</t>
  </si>
  <si>
    <t>IP/25-26/01050</t>
  </si>
  <si>
    <t>LC3997018</t>
  </si>
  <si>
    <t>IP/25-26/01051</t>
  </si>
  <si>
    <t>LC4617466</t>
  </si>
  <si>
    <t>IP/25-26/01052</t>
  </si>
  <si>
    <t>LC2297149</t>
  </si>
  <si>
    <t>IP/25-26/01053</t>
  </si>
  <si>
    <t>LC5874388</t>
  </si>
  <si>
    <t>IP/25-26/01054</t>
  </si>
  <si>
    <t>LC9143173</t>
  </si>
  <si>
    <t>IP/25-26/01055</t>
  </si>
  <si>
    <t>LC9881629</t>
  </si>
  <si>
    <t>IP/25-26/01056</t>
  </si>
  <si>
    <t>LC9151651</t>
  </si>
  <si>
    <t>IP/25-26/01057</t>
  </si>
  <si>
    <t>LC7902088</t>
  </si>
  <si>
    <t>Anup Sarma</t>
  </si>
  <si>
    <t>IP/25-26/01058</t>
  </si>
  <si>
    <t>LC8241602</t>
  </si>
  <si>
    <t>IP/25-26/01059</t>
  </si>
  <si>
    <t>LC1837047</t>
  </si>
  <si>
    <t>Jonali Agarwal</t>
  </si>
  <si>
    <t>IP/25-26/01060</t>
  </si>
  <si>
    <t>LC3985471</t>
  </si>
  <si>
    <t>IP/25-26/01061</t>
  </si>
  <si>
    <t>LC3793554</t>
  </si>
  <si>
    <t>IP/25-26/01062</t>
  </si>
  <si>
    <t>LC5566032</t>
  </si>
  <si>
    <t>IP/25-26/01063</t>
  </si>
  <si>
    <t>LC1753265</t>
  </si>
  <si>
    <t>Chandan Nath</t>
  </si>
  <si>
    <t>IP/25-26/01064</t>
  </si>
  <si>
    <t>LC3888470</t>
  </si>
  <si>
    <t>IP/25-26/01065</t>
  </si>
  <si>
    <t>LC5263903</t>
  </si>
  <si>
    <t>IP/25-26/01066</t>
  </si>
  <si>
    <t>LC7549840</t>
  </si>
  <si>
    <t>IP/25-26/01067</t>
  </si>
  <si>
    <t>LC1551560</t>
  </si>
  <si>
    <t>IP/25-26/01068</t>
  </si>
  <si>
    <t>LC5406164</t>
  </si>
  <si>
    <t>IP/25-26/01069</t>
  </si>
  <si>
    <t>LC3226458</t>
  </si>
  <si>
    <t>IP/25-26/01070</t>
  </si>
  <si>
    <t>LC7431652</t>
  </si>
  <si>
    <t>IP/25-26/01071</t>
  </si>
  <si>
    <t>LC2270002</t>
  </si>
  <si>
    <t>IP/25-26/01072</t>
  </si>
  <si>
    <t>LC1621375</t>
  </si>
  <si>
    <t>IP/25-26/01073</t>
  </si>
  <si>
    <t>LC4180773</t>
  </si>
  <si>
    <t>IP/25-26/01074</t>
  </si>
  <si>
    <t>LC3218571</t>
  </si>
  <si>
    <t>IP/25-26/01075</t>
  </si>
  <si>
    <t>LC3178794</t>
  </si>
  <si>
    <t>Lalrin Ao</t>
  </si>
  <si>
    <t>IP/25-26/01076</t>
  </si>
  <si>
    <t>LC5948994</t>
  </si>
  <si>
    <t>IP/25-26/01077</t>
  </si>
  <si>
    <t>LC6613842</t>
  </si>
  <si>
    <t>Bornali Sharma</t>
  </si>
  <si>
    <t>IP/25-26/01078</t>
  </si>
  <si>
    <t>LC3753744</t>
  </si>
  <si>
    <t>IP/25-26/01079</t>
  </si>
  <si>
    <t>LC3241799</t>
  </si>
  <si>
    <t>IP/25-26/01080</t>
  </si>
  <si>
    <t>LC4915304</t>
  </si>
  <si>
    <t>IP/25-26/01081</t>
  </si>
  <si>
    <t>LC5943119</t>
  </si>
  <si>
    <t>Rituraj Das</t>
  </si>
  <si>
    <t>IP/25-26/01082</t>
  </si>
  <si>
    <t>LC7550067</t>
  </si>
  <si>
    <t>IP/25-26/01083</t>
  </si>
  <si>
    <t>LC8287450</t>
  </si>
  <si>
    <t>IP/25-26/01084</t>
  </si>
  <si>
    <t>LC7434731</t>
  </si>
  <si>
    <t>IP/25-26/01085</t>
  </si>
  <si>
    <t>LC1039130</t>
  </si>
  <si>
    <t>IP/25-26/01086</t>
  </si>
  <si>
    <t>LC1228723</t>
  </si>
  <si>
    <t>IP/25-26/01087</t>
  </si>
  <si>
    <t>LC2466119</t>
  </si>
  <si>
    <t>Gitanjali Saikia</t>
  </si>
  <si>
    <t>IP/25-26/01088</t>
  </si>
  <si>
    <t>LC7222441</t>
  </si>
  <si>
    <t>IP/25-26/01089</t>
  </si>
  <si>
    <t>LC7566481</t>
  </si>
  <si>
    <t>IP/25-26/01090</t>
  </si>
  <si>
    <t>LC4167912</t>
  </si>
  <si>
    <t>IP/25-26/01091</t>
  </si>
  <si>
    <t>LC7487302</t>
  </si>
  <si>
    <t>IP/25-26/01092</t>
  </si>
  <si>
    <t>LC1324330</t>
  </si>
  <si>
    <t>IP/25-26/01093</t>
  </si>
  <si>
    <t>LC8770673</t>
  </si>
  <si>
    <t>IP/25-26/01094</t>
  </si>
  <si>
    <t>LC9437135</t>
  </si>
  <si>
    <t>IP/25-26/01095</t>
  </si>
  <si>
    <t>LC7553490</t>
  </si>
  <si>
    <t>IP/25-26/01096</t>
  </si>
  <si>
    <t>LC2321250</t>
  </si>
  <si>
    <t>IP/25-26/01097</t>
  </si>
  <si>
    <t>LC6346287</t>
  </si>
  <si>
    <t>IP/25-26/01098</t>
  </si>
  <si>
    <t>LC9380598</t>
  </si>
  <si>
    <t>IP/25-26/01099</t>
  </si>
  <si>
    <t>LC2844182</t>
  </si>
  <si>
    <t>IP/25-26/01100</t>
  </si>
  <si>
    <t>LC1519622</t>
  </si>
  <si>
    <t>IP/25-26/01101</t>
  </si>
  <si>
    <t>LC2192280</t>
  </si>
  <si>
    <t>IP/25-26/01102</t>
  </si>
  <si>
    <t>LC2349608</t>
  </si>
  <si>
    <t>IP/25-26/01103</t>
  </si>
  <si>
    <t>LC9205777</t>
  </si>
  <si>
    <t>IP/25-26/01104</t>
  </si>
  <si>
    <t>LC5248033</t>
  </si>
  <si>
    <t>IP/25-26/01105</t>
  </si>
  <si>
    <t>LC4544839</t>
  </si>
  <si>
    <t>IP/25-26/01106</t>
  </si>
  <si>
    <t>LC7815180</t>
  </si>
  <si>
    <t>IP/25-26/01107</t>
  </si>
  <si>
    <t>LC5823500</t>
  </si>
  <si>
    <t>IP/25-26/01108</t>
  </si>
  <si>
    <t>LC9977604</t>
  </si>
  <si>
    <t>IP/25-26/01109</t>
  </si>
  <si>
    <t>LC1724389</t>
  </si>
  <si>
    <t>IP/25-26/01110</t>
  </si>
  <si>
    <t>LC4461676</t>
  </si>
  <si>
    <t>IP/25-26/01111</t>
  </si>
  <si>
    <t>LC5428072</t>
  </si>
  <si>
    <t>IP/25-26/01112</t>
  </si>
  <si>
    <t>LC7958285</t>
  </si>
  <si>
    <t>IP/25-26/01113</t>
  </si>
  <si>
    <t>LC5188988</t>
  </si>
  <si>
    <t>IP/25-26/01114</t>
  </si>
  <si>
    <t>LC4917952</t>
  </si>
  <si>
    <t>IP/25-26/01115</t>
  </si>
  <si>
    <t>LC7084550</t>
  </si>
  <si>
    <t>Hiranya Singh</t>
  </si>
  <si>
    <t>IP/25-26/01116</t>
  </si>
  <si>
    <t>LC9807048</t>
  </si>
  <si>
    <t>IP/25-26/01117</t>
  </si>
  <si>
    <t>LC4270120</t>
  </si>
  <si>
    <t>IP/25-26/01118</t>
  </si>
  <si>
    <t>LC3421933</t>
  </si>
  <si>
    <t>IP/25-26/01119</t>
  </si>
  <si>
    <t>LC9780184</t>
  </si>
  <si>
    <t>IP/25-26/01120</t>
  </si>
  <si>
    <t>LC1029653</t>
  </si>
  <si>
    <t>IP/25-26/01121</t>
  </si>
  <si>
    <t>LC2097876</t>
  </si>
  <si>
    <t>IP/25-26/01122</t>
  </si>
  <si>
    <t>LC1802827</t>
  </si>
  <si>
    <t>IP/25-26/01123</t>
  </si>
  <si>
    <t>LC2855281</t>
  </si>
  <si>
    <t>IP/25-26/01124</t>
  </si>
  <si>
    <t>LC2055234</t>
  </si>
  <si>
    <t>IP/25-26/01125</t>
  </si>
  <si>
    <t>LC4670978</t>
  </si>
  <si>
    <t>IP/25-26/01126</t>
  </si>
  <si>
    <t>LC2764451</t>
  </si>
  <si>
    <t>IP/25-26/01127</t>
  </si>
  <si>
    <t>LC8971446</t>
  </si>
  <si>
    <t>IP/25-26/01128</t>
  </si>
  <si>
    <t>LC3730528</t>
  </si>
  <si>
    <t>IP/25-26/01129</t>
  </si>
  <si>
    <t>LC6931866</t>
  </si>
  <si>
    <t>IP/25-26/01130</t>
  </si>
  <si>
    <t>LC8257755</t>
  </si>
  <si>
    <t>Anjali Talukdar</t>
  </si>
  <si>
    <t>IP/25-26/01131</t>
  </si>
  <si>
    <t>LC6072609</t>
  </si>
  <si>
    <t>IP/25-26/01132</t>
  </si>
  <si>
    <t>LC9688534</t>
  </si>
  <si>
    <t>IP/25-26/01133</t>
  </si>
  <si>
    <t>LC5280570</t>
  </si>
  <si>
    <t>IP/25-26/01134</t>
  </si>
  <si>
    <t>LC1104524</t>
  </si>
  <si>
    <t>IP/25-26/01135</t>
  </si>
  <si>
    <t>LC2514632</t>
  </si>
  <si>
    <t>IP/25-26/01136</t>
  </si>
  <si>
    <t>LC6941423</t>
  </si>
  <si>
    <t>IP/25-26/01137</t>
  </si>
  <si>
    <t>LC2663194</t>
  </si>
  <si>
    <t>IP/25-26/01138</t>
  </si>
  <si>
    <t>LC7239620</t>
  </si>
  <si>
    <t>IP/25-26/01139</t>
  </si>
  <si>
    <t>LC9158865</t>
  </si>
  <si>
    <t>IP/25-26/01140</t>
  </si>
  <si>
    <t>LC9461800</t>
  </si>
  <si>
    <t>IP/25-26/01141</t>
  </si>
  <si>
    <t>LC5562257</t>
  </si>
  <si>
    <t>Priya Sharma</t>
  </si>
  <si>
    <t>IP/25-26/01142</t>
  </si>
  <si>
    <t>LC1490690</t>
  </si>
  <si>
    <t>IP/25-26/01143</t>
  </si>
  <si>
    <t>LC3326738</t>
  </si>
  <si>
    <t>IP/25-26/01144</t>
  </si>
  <si>
    <t>LC7575155</t>
  </si>
  <si>
    <t>IP/25-26/01145</t>
  </si>
  <si>
    <t>LC4849528</t>
  </si>
  <si>
    <t>IP/25-26/01146</t>
  </si>
  <si>
    <t>LC9897852</t>
  </si>
  <si>
    <t>IP/25-26/01147</t>
  </si>
  <si>
    <t>LC4224805</t>
  </si>
  <si>
    <t>IP/25-26/01148</t>
  </si>
  <si>
    <t>LC7073142</t>
  </si>
  <si>
    <t>IP/25-26/01149</t>
  </si>
  <si>
    <t>LC4836040</t>
  </si>
  <si>
    <t>IP/25-26/01150</t>
  </si>
  <si>
    <t>LC5967303</t>
  </si>
  <si>
    <t>IP/25-26/01151</t>
  </si>
  <si>
    <t>LC1805566</t>
  </si>
  <si>
    <t>IP/25-26/01152</t>
  </si>
  <si>
    <t>LC6036386</t>
  </si>
  <si>
    <t>IP/25-26/01153</t>
  </si>
  <si>
    <t>LC5820425</t>
  </si>
  <si>
    <t>IP/25-26/01154</t>
  </si>
  <si>
    <t>LC4775353</t>
  </si>
  <si>
    <t>IP/25-26/01155</t>
  </si>
  <si>
    <t>LC8315433</t>
  </si>
  <si>
    <t>IP/25-26/01156</t>
  </si>
  <si>
    <t>LC3598841</t>
  </si>
  <si>
    <t>Utpal Sarma</t>
  </si>
  <si>
    <t>IP/25-26/01157</t>
  </si>
  <si>
    <t>LC3744048</t>
  </si>
  <si>
    <t>IP/25-26/01158</t>
  </si>
  <si>
    <t>LC5513429</t>
  </si>
  <si>
    <t>IP/25-26/01159</t>
  </si>
  <si>
    <t>LC2366613</t>
  </si>
  <si>
    <t>IP/25-26/01160</t>
  </si>
  <si>
    <t>LC1303840</t>
  </si>
  <si>
    <t>IP/25-26/01161</t>
  </si>
  <si>
    <t>LC8034693</t>
  </si>
  <si>
    <t>IP/25-26/01162</t>
  </si>
  <si>
    <t>LC8648130</t>
  </si>
  <si>
    <t>IP/25-26/01163</t>
  </si>
  <si>
    <t>LC4482424</t>
  </si>
  <si>
    <t>IP/25-26/01164</t>
  </si>
  <si>
    <t>LC9241972</t>
  </si>
  <si>
    <t>IP/25-26/01165</t>
  </si>
  <si>
    <t>LC3956180</t>
  </si>
  <si>
    <t>IP/25-26/01166</t>
  </si>
  <si>
    <t>LC7491943</t>
  </si>
  <si>
    <t>IP/25-26/01167</t>
  </si>
  <si>
    <t>LC1488066</t>
  </si>
  <si>
    <t>IP/25-26/01168</t>
  </si>
  <si>
    <t>LC7975456</t>
  </si>
  <si>
    <t>IP/25-26/01169</t>
  </si>
  <si>
    <t>LC1439876</t>
  </si>
  <si>
    <t>IP/25-26/01170</t>
  </si>
  <si>
    <t>LC3095420</t>
  </si>
  <si>
    <t>IP/25-26/01171</t>
  </si>
  <si>
    <t>LC2376888</t>
  </si>
  <si>
    <t>IP/25-26/01172</t>
  </si>
  <si>
    <t>LC4692409</t>
  </si>
  <si>
    <t>IP/25-26/01173</t>
  </si>
  <si>
    <t>LC1980794</t>
  </si>
  <si>
    <t>IP/25-26/01174</t>
  </si>
  <si>
    <t>LC6560635</t>
  </si>
  <si>
    <t>IP/25-26/01175</t>
  </si>
  <si>
    <t>LC6781653</t>
  </si>
  <si>
    <t>IP/25-26/01176</t>
  </si>
  <si>
    <t>LC7602439</t>
  </si>
  <si>
    <t>IP/25-26/01177</t>
  </si>
  <si>
    <t>LC2492976</t>
  </si>
  <si>
    <t>IP/25-26/01178</t>
  </si>
  <si>
    <t>LC5690321</t>
  </si>
  <si>
    <t>IP/25-26/01179</t>
  </si>
  <si>
    <t>LC3024963</t>
  </si>
  <si>
    <t>IP/25-26/01180</t>
  </si>
  <si>
    <t>LC7891824</t>
  </si>
  <si>
    <t>IP/25-26/01181</t>
  </si>
  <si>
    <t>LC6815321</t>
  </si>
  <si>
    <t>IP/25-26/01182</t>
  </si>
  <si>
    <t>LC6164571</t>
  </si>
  <si>
    <t>IP/25-26/01183</t>
  </si>
  <si>
    <t>LC4888114</t>
  </si>
  <si>
    <t>IP/25-26/01184</t>
  </si>
  <si>
    <t>LC6195091</t>
  </si>
  <si>
    <t>IP/25-26/01185</t>
  </si>
  <si>
    <t>LC5480700</t>
  </si>
  <si>
    <t>IP/25-26/01186</t>
  </si>
  <si>
    <t>LC4341144</t>
  </si>
  <si>
    <t>IP/25-26/01187</t>
  </si>
  <si>
    <t>LC4040847</t>
  </si>
  <si>
    <t>IP/25-26/01188</t>
  </si>
  <si>
    <t>LC6071371</t>
  </si>
  <si>
    <t>Bikash Jain</t>
  </si>
  <si>
    <t>IP/25-26/01189</t>
  </si>
  <si>
    <t>LC3193089</t>
  </si>
  <si>
    <t>IP/25-26/01190</t>
  </si>
  <si>
    <t>LC6827323</t>
  </si>
  <si>
    <t>IP/25-26/01191</t>
  </si>
  <si>
    <t>LC7510305</t>
  </si>
  <si>
    <t>IP/25-26/01192</t>
  </si>
  <si>
    <t>LC2335748</t>
  </si>
  <si>
    <t>IP/25-26/01193</t>
  </si>
  <si>
    <t>LC5313055</t>
  </si>
  <si>
    <t>IP/25-26/01194</t>
  </si>
  <si>
    <t>LC8208088</t>
  </si>
  <si>
    <t>IP/25-26/01195</t>
  </si>
  <si>
    <t>LC5494714</t>
  </si>
  <si>
    <t>IP/25-26/01196</t>
  </si>
  <si>
    <t>LC2983665</t>
  </si>
  <si>
    <t>IP/25-26/01197</t>
  </si>
  <si>
    <t>LC4170696</t>
  </si>
  <si>
    <t>IP/25-26/01198</t>
  </si>
  <si>
    <t>LC6106678</t>
  </si>
  <si>
    <t>IP/25-26/01199</t>
  </si>
  <si>
    <t>LC4361136</t>
  </si>
  <si>
    <t>IP/25-26/01200</t>
  </si>
  <si>
    <t>LC6255273</t>
  </si>
  <si>
    <t>IP/25-26/01201</t>
  </si>
  <si>
    <t>LC5655073</t>
  </si>
  <si>
    <t>IP/25-26/01202</t>
  </si>
  <si>
    <t>LC3102216</t>
  </si>
  <si>
    <t>IP/25-26/01203</t>
  </si>
  <si>
    <t>LC3721098</t>
  </si>
  <si>
    <t>IP/25-26/01204</t>
  </si>
  <si>
    <t>LC1033155</t>
  </si>
  <si>
    <t>IP/25-26/01205</t>
  </si>
  <si>
    <t>LC5149887</t>
  </si>
  <si>
    <t>IP/25-26/01206</t>
  </si>
  <si>
    <t>LC9556248</t>
  </si>
  <si>
    <t>IP/25-26/01207</t>
  </si>
  <si>
    <t>LC1898929</t>
  </si>
  <si>
    <t>IP/25-26/01208</t>
  </si>
  <si>
    <t>LC6934892</t>
  </si>
  <si>
    <t>IP/25-26/01209</t>
  </si>
  <si>
    <t>LC9120924</t>
  </si>
  <si>
    <t>Anjali Saikia</t>
  </si>
  <si>
    <t>IP/25-26/01210</t>
  </si>
  <si>
    <t>LC7918038</t>
  </si>
  <si>
    <t>IP/25-26/01211</t>
  </si>
  <si>
    <t>LC9405142</t>
  </si>
  <si>
    <t>IP/25-26/01212</t>
  </si>
  <si>
    <t>LC7755901</t>
  </si>
  <si>
    <t>Rahul Choudhury</t>
  </si>
  <si>
    <t>IP/25-26/01213</t>
  </si>
  <si>
    <t>LC6853673</t>
  </si>
  <si>
    <t>Nayan Lyngdoh</t>
  </si>
  <si>
    <t>IP/25-26/01214</t>
  </si>
  <si>
    <t>LC9685169</t>
  </si>
  <si>
    <t>IP/25-26/01215</t>
  </si>
  <si>
    <t>LC9753001</t>
  </si>
  <si>
    <t>IP/25-26/01216</t>
  </si>
  <si>
    <t>LC4647550</t>
  </si>
  <si>
    <t>IP/25-26/01217</t>
  </si>
  <si>
    <t>LC5611817</t>
  </si>
  <si>
    <t>IP/25-26/01218</t>
  </si>
  <si>
    <t>LC3991386</t>
  </si>
  <si>
    <t>IP/25-26/01219</t>
  </si>
  <si>
    <t>LC9556004</t>
  </si>
  <si>
    <t>IP/25-26/01220</t>
  </si>
  <si>
    <t>LC5922009</t>
  </si>
  <si>
    <t>Mousumi Kalita</t>
  </si>
  <si>
    <t>IP/25-26/01221</t>
  </si>
  <si>
    <t>LC6464441</t>
  </si>
  <si>
    <t>Lalrin Jain</t>
  </si>
  <si>
    <t>IP/25-26/01222</t>
  </si>
  <si>
    <t>LC3777230</t>
  </si>
  <si>
    <t>IP/25-26/01223</t>
  </si>
  <si>
    <t>LC3310367</t>
  </si>
  <si>
    <t>IP/25-26/01224</t>
  </si>
  <si>
    <t>LC3308563</t>
  </si>
  <si>
    <t>IP/25-26/01225</t>
  </si>
  <si>
    <t>LC8274105</t>
  </si>
  <si>
    <t>Tenzing Das</t>
  </si>
  <si>
    <t>IP/25-26/01226</t>
  </si>
  <si>
    <t>LC8596530</t>
  </si>
  <si>
    <t>IP/25-26/01227</t>
  </si>
  <si>
    <t>LC7629762</t>
  </si>
  <si>
    <t>Sanjay Agarwal</t>
  </si>
  <si>
    <t>IP/25-26/01228</t>
  </si>
  <si>
    <t>LC3524341</t>
  </si>
  <si>
    <t>IP/25-26/01229</t>
  </si>
  <si>
    <t>LC3865310</t>
  </si>
  <si>
    <t>IP/25-26/01230</t>
  </si>
  <si>
    <t>LC4094409</t>
  </si>
  <si>
    <t>IP/25-26/01231</t>
  </si>
  <si>
    <t>LC3275572</t>
  </si>
  <si>
    <t>IP/25-26/01232</t>
  </si>
  <si>
    <t>LC6257442</t>
  </si>
  <si>
    <t>IP/25-26/01233</t>
  </si>
  <si>
    <t>LC7275206</t>
  </si>
  <si>
    <t>IP/25-26/01234</t>
  </si>
  <si>
    <t>LC6382092</t>
  </si>
  <si>
    <t>IP/25-26/01235</t>
  </si>
  <si>
    <t>LC1610506</t>
  </si>
  <si>
    <t>IP/25-26/01236</t>
  </si>
  <si>
    <t>LC1862622</t>
  </si>
  <si>
    <t>IP/25-26/01237</t>
  </si>
  <si>
    <t>LC1954224</t>
  </si>
  <si>
    <t>IP/25-26/01238</t>
  </si>
  <si>
    <t>LC9776072</t>
  </si>
  <si>
    <t>IP/25-26/01239</t>
  </si>
  <si>
    <t>LC7912664</t>
  </si>
  <si>
    <t>IP/25-26/01240</t>
  </si>
  <si>
    <t>LC5303488</t>
  </si>
  <si>
    <t>IP/25-26/01241</t>
  </si>
  <si>
    <t>LC6960252</t>
  </si>
  <si>
    <t>IP/25-26/01242</t>
  </si>
  <si>
    <t>LC4493771</t>
  </si>
  <si>
    <t>IP/25-26/01243</t>
  </si>
  <si>
    <t>LC3990374</t>
  </si>
  <si>
    <t>IP/25-26/01244</t>
  </si>
  <si>
    <t>LC2345445</t>
  </si>
  <si>
    <t>IP/25-26/01245</t>
  </si>
  <si>
    <t>LC7932470</t>
  </si>
  <si>
    <t>IP/25-26/01246</t>
  </si>
  <si>
    <t>LC9961003</t>
  </si>
  <si>
    <t>IP/25-26/01247</t>
  </si>
  <si>
    <t>LC3702456</t>
  </si>
  <si>
    <t>IP/25-26/01248</t>
  </si>
  <si>
    <t>LC9238916</t>
  </si>
  <si>
    <t>Rohit Talukdar</t>
  </si>
  <si>
    <t>IP/25-26/01249</t>
  </si>
  <si>
    <t>LC9197595</t>
  </si>
  <si>
    <t>IP/25-26/01250</t>
  </si>
  <si>
    <t>LC4710514</t>
  </si>
  <si>
    <t>IP/25-26/01251</t>
  </si>
  <si>
    <t>LC4330899</t>
  </si>
  <si>
    <t>IP/25-26/01252</t>
  </si>
  <si>
    <t>LC4080505</t>
  </si>
  <si>
    <t>IP/25-26/01253</t>
  </si>
  <si>
    <t>LC4971512</t>
  </si>
  <si>
    <t>IP/25-26/01254</t>
  </si>
  <si>
    <t>LC9181563</t>
  </si>
  <si>
    <t>IP/25-26/01255</t>
  </si>
  <si>
    <t>LC5401520</t>
  </si>
  <si>
    <t>IP/25-26/01256</t>
  </si>
  <si>
    <t>LC3570855</t>
  </si>
  <si>
    <t>Mousumi Singh</t>
  </si>
  <si>
    <t>IP/25-26/01257</t>
  </si>
  <si>
    <t>LC6971709</t>
  </si>
  <si>
    <t>IP/25-26/01258</t>
  </si>
  <si>
    <t>LC2408925</t>
  </si>
  <si>
    <t>IP/25-26/01259</t>
  </si>
  <si>
    <t>LC3112299</t>
  </si>
  <si>
    <t>IP/25-26/01260</t>
  </si>
  <si>
    <t>LC8694933</t>
  </si>
  <si>
    <t>IP/25-26/01261</t>
  </si>
  <si>
    <t>LC3612698</t>
  </si>
  <si>
    <t>IP/25-26/01262</t>
  </si>
  <si>
    <t>LC3794958</t>
  </si>
  <si>
    <t>IP/25-26/01263</t>
  </si>
  <si>
    <t>LC6034157</t>
  </si>
  <si>
    <t>IP/25-26/01264</t>
  </si>
  <si>
    <t>LC1315091</t>
  </si>
  <si>
    <t>Sanjay Das</t>
  </si>
  <si>
    <t>IP/25-26/01265</t>
  </si>
  <si>
    <t>LC6413102</t>
  </si>
  <si>
    <t>Sangeeta Agarwal</t>
  </si>
  <si>
    <t>IP/25-26/01266</t>
  </si>
  <si>
    <t>LC7013096</t>
  </si>
  <si>
    <t>IP/25-26/01267</t>
  </si>
  <si>
    <t>LC4438026</t>
  </si>
  <si>
    <t>IP/25-26/01268</t>
  </si>
  <si>
    <t>LC4307821</t>
  </si>
  <si>
    <t>Gitanjali Jain</t>
  </si>
  <si>
    <t>IP/25-26/01269</t>
  </si>
  <si>
    <t>LC2402644</t>
  </si>
  <si>
    <t>IP/25-26/01270</t>
  </si>
  <si>
    <t>LC3491122</t>
  </si>
  <si>
    <t>IP/25-26/01271</t>
  </si>
  <si>
    <t>LC7545849</t>
  </si>
  <si>
    <t>Sanjay Rajkhowa</t>
  </si>
  <si>
    <t>IP/25-26/01272</t>
  </si>
  <si>
    <t>LC5217998</t>
  </si>
  <si>
    <t>IP/25-26/01273</t>
  </si>
  <si>
    <t>LC4122019</t>
  </si>
  <si>
    <t>IP/25-26/01274</t>
  </si>
  <si>
    <t>LC8052252</t>
  </si>
  <si>
    <t>IP/25-26/01275</t>
  </si>
  <si>
    <t>LC1608828</t>
  </si>
  <si>
    <t>IP/25-26/01276</t>
  </si>
  <si>
    <t>LC4325986</t>
  </si>
  <si>
    <t>IP/25-26/01277</t>
  </si>
  <si>
    <t>LC3785223</t>
  </si>
  <si>
    <t>IP/25-26/01278</t>
  </si>
  <si>
    <t>LC4509744</t>
  </si>
  <si>
    <t>Rohit Phukan</t>
  </si>
  <si>
    <t>IP/25-26/01279</t>
  </si>
  <si>
    <t>LC7434995</t>
  </si>
  <si>
    <t>IP/25-26/01280</t>
  </si>
  <si>
    <t>LC1628439</t>
  </si>
  <si>
    <t>IP/25-26/01281</t>
  </si>
  <si>
    <t>LC6296799</t>
  </si>
  <si>
    <t>Imna Baruah</t>
  </si>
  <si>
    <t>IP/25-26/01282</t>
  </si>
  <si>
    <t>LC3227673</t>
  </si>
  <si>
    <t>IP/25-26/01283</t>
  </si>
  <si>
    <t>LC8265433</t>
  </si>
  <si>
    <t>IP/25-26/01284</t>
  </si>
  <si>
    <t>LC9395971</t>
  </si>
  <si>
    <t>IP/25-26/01285</t>
  </si>
  <si>
    <t>LC9714665</t>
  </si>
  <si>
    <t>IP/25-26/01286</t>
  </si>
  <si>
    <t>LC5367548</t>
  </si>
  <si>
    <t>IP/25-26/01287</t>
  </si>
  <si>
    <t>LC8496151</t>
  </si>
  <si>
    <t>IP/25-26/01288</t>
  </si>
  <si>
    <t>LC3139198</t>
  </si>
  <si>
    <t>IP/25-26/01289</t>
  </si>
  <si>
    <t>LC5599444</t>
  </si>
  <si>
    <t>IP/25-26/01290</t>
  </si>
  <si>
    <t>LC6808934</t>
  </si>
  <si>
    <t>IP/25-26/01291</t>
  </si>
  <si>
    <t>LC5834701</t>
  </si>
  <si>
    <t>Hiranya Kalita</t>
  </si>
  <si>
    <t>IP/25-26/01292</t>
  </si>
  <si>
    <t>LC1549387</t>
  </si>
  <si>
    <t>IP/25-26/01293</t>
  </si>
  <si>
    <t>LC1590304</t>
  </si>
  <si>
    <t>IP/25-26/01294</t>
  </si>
  <si>
    <t>LC1048627</t>
  </si>
  <si>
    <t>IP/25-26/01295</t>
  </si>
  <si>
    <t>LC1270323</t>
  </si>
  <si>
    <t>Kalpana Deka</t>
  </si>
  <si>
    <t>IP/25-26/01296</t>
  </si>
  <si>
    <t>LC1574388</t>
  </si>
  <si>
    <t>IP/25-26/01297</t>
  </si>
  <si>
    <t>LC9414072</t>
  </si>
  <si>
    <t>IP/25-26/01298</t>
  </si>
  <si>
    <t>LC2035476</t>
  </si>
  <si>
    <t>IP/25-26/01299</t>
  </si>
  <si>
    <t>LC9199959</t>
  </si>
  <si>
    <t>IP/25-26/01300</t>
  </si>
  <si>
    <t>LC3866811</t>
  </si>
  <si>
    <t>Hosp_TPA  -  TPA / PMJAY claims</t>
  </si>
  <si>
    <t>Claim_No</t>
  </si>
  <si>
    <t>Claimed_Amount</t>
  </si>
  <si>
    <t>Submission_Date</t>
  </si>
  <si>
    <t>Approved_Amount</t>
  </si>
  <si>
    <t>Status</t>
  </si>
  <si>
    <t>Settlement_Date</t>
  </si>
  <si>
    <t>Settled_Amount</t>
  </si>
  <si>
    <t>Deduction_Reason</t>
  </si>
  <si>
    <t>Deduction %</t>
  </si>
  <si>
    <t>High deduction</t>
  </si>
  <si>
    <t>Pending&gt;180d</t>
  </si>
  <si>
    <t>CL00001</t>
  </si>
  <si>
    <t>Settled</t>
  </si>
  <si>
    <t>Tariff mismatch</t>
  </si>
  <si>
    <t>CL00002</t>
  </si>
  <si>
    <t>Pending</t>
  </si>
  <si>
    <t>Room rent capping</t>
  </si>
  <si>
    <t>CL00003</t>
  </si>
  <si>
    <t>Non-payable items</t>
  </si>
  <si>
    <t>CL00004</t>
  </si>
  <si>
    <t>CL00005</t>
  </si>
  <si>
    <t>CL00006</t>
  </si>
  <si>
    <t>CL00007</t>
  </si>
  <si>
    <t>CL00008</t>
  </si>
  <si>
    <t>CL00009</t>
  </si>
  <si>
    <t>CL00010</t>
  </si>
  <si>
    <t>CL00011</t>
  </si>
  <si>
    <t>CL00012</t>
  </si>
  <si>
    <t>CL00013</t>
  </si>
  <si>
    <t>CL00014</t>
  </si>
  <si>
    <t>CL00015</t>
  </si>
  <si>
    <t>CL00016</t>
  </si>
  <si>
    <t>CL00017</t>
  </si>
  <si>
    <t>CL00018</t>
  </si>
  <si>
    <t>CL00019</t>
  </si>
  <si>
    <t>CL00020</t>
  </si>
  <si>
    <t>CL00021</t>
  </si>
  <si>
    <t>CL00022</t>
  </si>
  <si>
    <t>CL00023</t>
  </si>
  <si>
    <t>CL00024</t>
  </si>
  <si>
    <t>CL00025</t>
  </si>
  <si>
    <t>CL00026</t>
  </si>
  <si>
    <t>CL00027</t>
  </si>
  <si>
    <t>CL00028</t>
  </si>
  <si>
    <t>CL00029</t>
  </si>
  <si>
    <t>CL00030</t>
  </si>
  <si>
    <t>CL00031</t>
  </si>
  <si>
    <t>CL00032</t>
  </si>
  <si>
    <t>CL00033</t>
  </si>
  <si>
    <t>CL00034</t>
  </si>
  <si>
    <t>CL00035</t>
  </si>
  <si>
    <t>CL00036</t>
  </si>
  <si>
    <t>CL00037</t>
  </si>
  <si>
    <t>CL00038</t>
  </si>
  <si>
    <t>CL00039</t>
  </si>
  <si>
    <t>CL00040</t>
  </si>
  <si>
    <t>CL00041</t>
  </si>
  <si>
    <t>CL00042</t>
  </si>
  <si>
    <t>CL00043</t>
  </si>
  <si>
    <t>CL00044</t>
  </si>
  <si>
    <t>CL00045</t>
  </si>
  <si>
    <t>Rejected</t>
  </si>
  <si>
    <t>CL00046</t>
  </si>
  <si>
    <t>CL00047</t>
  </si>
  <si>
    <t>CL00048</t>
  </si>
  <si>
    <t>CL00049</t>
  </si>
  <si>
    <t>CL00050</t>
  </si>
  <si>
    <t>CL00051</t>
  </si>
  <si>
    <t>CL00052</t>
  </si>
  <si>
    <t>CL00053</t>
  </si>
  <si>
    <t>CL00054</t>
  </si>
  <si>
    <t>CL00055</t>
  </si>
  <si>
    <t>CL00056</t>
  </si>
  <si>
    <t>CL00057</t>
  </si>
  <si>
    <t>CL00058</t>
  </si>
  <si>
    <t>CL00059</t>
  </si>
  <si>
    <t>CL00060</t>
  </si>
  <si>
    <t>CL00061</t>
  </si>
  <si>
    <t>CL00062</t>
  </si>
  <si>
    <t>CL00063</t>
  </si>
  <si>
    <t>CL00064</t>
  </si>
  <si>
    <t>CL00065</t>
  </si>
  <si>
    <t>CL00066</t>
  </si>
  <si>
    <t>CL00067</t>
  </si>
  <si>
    <t>CL00068</t>
  </si>
  <si>
    <t>CL00069</t>
  </si>
  <si>
    <t>CL00070</t>
  </si>
  <si>
    <t>CL00071</t>
  </si>
  <si>
    <t>CL00072</t>
  </si>
  <si>
    <t>CL00073</t>
  </si>
  <si>
    <t>CL00074</t>
  </si>
  <si>
    <t>CL00075</t>
  </si>
  <si>
    <t>CL00076</t>
  </si>
  <si>
    <t>CL00077</t>
  </si>
  <si>
    <t>CL00078</t>
  </si>
  <si>
    <t>CL00079</t>
  </si>
  <si>
    <t>CL00080</t>
  </si>
  <si>
    <t>CL00081</t>
  </si>
  <si>
    <t>CL00082</t>
  </si>
  <si>
    <t>CL00083</t>
  </si>
  <si>
    <t>CL00084</t>
  </si>
  <si>
    <t>CL00085</t>
  </si>
  <si>
    <t>CL00086</t>
  </si>
  <si>
    <t>CL00087</t>
  </si>
  <si>
    <t>CL00088</t>
  </si>
  <si>
    <t>CL00089</t>
  </si>
  <si>
    <t>CL00090</t>
  </si>
  <si>
    <t>CL00091</t>
  </si>
  <si>
    <t>CL00092</t>
  </si>
  <si>
    <t>CL00093</t>
  </si>
  <si>
    <t>CL00094</t>
  </si>
  <si>
    <t>CL00095</t>
  </si>
  <si>
    <t>CL00096</t>
  </si>
  <si>
    <t>CL00097</t>
  </si>
  <si>
    <t>CL00098</t>
  </si>
  <si>
    <t>CL00099</t>
  </si>
  <si>
    <t>CL00100</t>
  </si>
  <si>
    <t>CL00101</t>
  </si>
  <si>
    <t>CL00102</t>
  </si>
  <si>
    <t>CL00103</t>
  </si>
  <si>
    <t>CL00104</t>
  </si>
  <si>
    <t>CL00105</t>
  </si>
  <si>
    <t>CL00106</t>
  </si>
  <si>
    <t>CL00107</t>
  </si>
  <si>
    <t>CL00108</t>
  </si>
  <si>
    <t>CL00109</t>
  </si>
  <si>
    <t>CL00110</t>
  </si>
  <si>
    <t>CL00111</t>
  </si>
  <si>
    <t>CL00112</t>
  </si>
  <si>
    <t>CL00113</t>
  </si>
  <si>
    <t>CL00114</t>
  </si>
  <si>
    <t>CL00115</t>
  </si>
  <si>
    <t>CL00116</t>
  </si>
  <si>
    <t>CL00117</t>
  </si>
  <si>
    <t>CL00118</t>
  </si>
  <si>
    <t>CL00119</t>
  </si>
  <si>
    <t>CL00120</t>
  </si>
  <si>
    <t>CL00121</t>
  </si>
  <si>
    <t>CL00122</t>
  </si>
  <si>
    <t>CL00123</t>
  </si>
  <si>
    <t>CL00124</t>
  </si>
  <si>
    <t>CL00125</t>
  </si>
  <si>
    <t>CL00126</t>
  </si>
  <si>
    <t>CL00127</t>
  </si>
  <si>
    <t>CL00128</t>
  </si>
  <si>
    <t>CL00129</t>
  </si>
  <si>
    <t>CL00130</t>
  </si>
  <si>
    <t>CL00131</t>
  </si>
  <si>
    <t>CL00132</t>
  </si>
  <si>
    <t>CL00133</t>
  </si>
  <si>
    <t>CL00134</t>
  </si>
  <si>
    <t>CL00135</t>
  </si>
  <si>
    <t>CL00136</t>
  </si>
  <si>
    <t>CL00137</t>
  </si>
  <si>
    <t>CL00138</t>
  </si>
  <si>
    <t>CL00139</t>
  </si>
  <si>
    <t>CL00140</t>
  </si>
  <si>
    <t>CL00141</t>
  </si>
  <si>
    <t>CL00142</t>
  </si>
  <si>
    <t>CL00143</t>
  </si>
  <si>
    <t>CL00144</t>
  </si>
  <si>
    <t>CL00145</t>
  </si>
  <si>
    <t>CL00146</t>
  </si>
  <si>
    <t>CL00147</t>
  </si>
  <si>
    <t>CL00148</t>
  </si>
  <si>
    <t>CL00149</t>
  </si>
  <si>
    <t>CL00150</t>
  </si>
  <si>
    <t>CL00151</t>
  </si>
  <si>
    <t>CL00152</t>
  </si>
  <si>
    <t>CL00153</t>
  </si>
  <si>
    <t>CL00154</t>
  </si>
  <si>
    <t>CL00155</t>
  </si>
  <si>
    <t>CL00156</t>
  </si>
  <si>
    <t>CL00157</t>
  </si>
  <si>
    <t>CL00158</t>
  </si>
  <si>
    <t>CL00159</t>
  </si>
  <si>
    <t>CL00160</t>
  </si>
  <si>
    <t>CL00161</t>
  </si>
  <si>
    <t>CL00162</t>
  </si>
  <si>
    <t>CL00163</t>
  </si>
  <si>
    <t>CL00164</t>
  </si>
  <si>
    <t>CL00165</t>
  </si>
  <si>
    <t>CL00166</t>
  </si>
  <si>
    <t>CL00167</t>
  </si>
  <si>
    <t>CL00168</t>
  </si>
  <si>
    <t>CL00169</t>
  </si>
  <si>
    <t>CL00170</t>
  </si>
  <si>
    <t>CL00171</t>
  </si>
  <si>
    <t>CL00172</t>
  </si>
  <si>
    <t>CL00173</t>
  </si>
  <si>
    <t>CL00174</t>
  </si>
  <si>
    <t>CL00175</t>
  </si>
  <si>
    <t>CL00176</t>
  </si>
  <si>
    <t>CL00177</t>
  </si>
  <si>
    <t>CL00178</t>
  </si>
  <si>
    <t>CL00179</t>
  </si>
  <si>
    <t>CL00180</t>
  </si>
  <si>
    <t>CL00181</t>
  </si>
  <si>
    <t>CL00182</t>
  </si>
  <si>
    <t>CL00183</t>
  </si>
  <si>
    <t>CL00184</t>
  </si>
  <si>
    <t>CL00185</t>
  </si>
  <si>
    <t>CL00186</t>
  </si>
  <si>
    <t>CL00187</t>
  </si>
  <si>
    <t>CL00188</t>
  </si>
  <si>
    <t>CL00189</t>
  </si>
  <si>
    <t>CL00190</t>
  </si>
  <si>
    <t>CL00191</t>
  </si>
  <si>
    <t>CL00192</t>
  </si>
  <si>
    <t>CL00193</t>
  </si>
  <si>
    <t>CL00194</t>
  </si>
  <si>
    <t>CL00195</t>
  </si>
  <si>
    <t>CL00196</t>
  </si>
  <si>
    <t>CL00197</t>
  </si>
  <si>
    <t>CL00198</t>
  </si>
  <si>
    <t>CL00199</t>
  </si>
  <si>
    <t>CL00200</t>
  </si>
  <si>
    <t>CL00201</t>
  </si>
  <si>
    <t>CL00202</t>
  </si>
  <si>
    <t>CL00203</t>
  </si>
  <si>
    <t>CL00204</t>
  </si>
  <si>
    <t>CL00205</t>
  </si>
  <si>
    <t>CL00206</t>
  </si>
  <si>
    <t>CL00207</t>
  </si>
  <si>
    <t>CL00208</t>
  </si>
  <si>
    <t>CL00209</t>
  </si>
  <si>
    <t>CL00210</t>
  </si>
  <si>
    <t>CL00211</t>
  </si>
  <si>
    <t>CL00212</t>
  </si>
  <si>
    <t>CL00213</t>
  </si>
  <si>
    <t>CL00214</t>
  </si>
  <si>
    <t>CL00215</t>
  </si>
  <si>
    <t>CL00216</t>
  </si>
  <si>
    <t>CL00217</t>
  </si>
  <si>
    <t>CL00218</t>
  </si>
  <si>
    <t>CL00219</t>
  </si>
  <si>
    <t>CL00220</t>
  </si>
  <si>
    <t>CL00221</t>
  </si>
  <si>
    <t>CL00222</t>
  </si>
  <si>
    <t>CL00223</t>
  </si>
  <si>
    <t>CL00224</t>
  </si>
  <si>
    <t>CL00225</t>
  </si>
  <si>
    <t>CL00226</t>
  </si>
  <si>
    <t>CL00227</t>
  </si>
  <si>
    <t>CL00228</t>
  </si>
  <si>
    <t>CL00229</t>
  </si>
  <si>
    <t>CL00230</t>
  </si>
  <si>
    <t>CL00231</t>
  </si>
  <si>
    <t>CL00232</t>
  </si>
  <si>
    <t>CL00233</t>
  </si>
  <si>
    <t>CL00234</t>
  </si>
  <si>
    <t>CL00235</t>
  </si>
  <si>
    <t>CL00236</t>
  </si>
  <si>
    <t>CL00237</t>
  </si>
  <si>
    <t>CL00238</t>
  </si>
  <si>
    <t>CL00239</t>
  </si>
  <si>
    <t>CL00240</t>
  </si>
  <si>
    <t>CL00241</t>
  </si>
  <si>
    <t>CL00242</t>
  </si>
  <si>
    <t>CL00243</t>
  </si>
  <si>
    <t>CL00244</t>
  </si>
  <si>
    <t>CL00245</t>
  </si>
  <si>
    <t>CL00246</t>
  </si>
  <si>
    <t>CL00247</t>
  </si>
  <si>
    <t>CL00248</t>
  </si>
  <si>
    <t>CL00249</t>
  </si>
  <si>
    <t>CL00250</t>
  </si>
  <si>
    <t>CL00251</t>
  </si>
  <si>
    <t>CL00252</t>
  </si>
  <si>
    <t>CL00253</t>
  </si>
  <si>
    <t>CL00254</t>
  </si>
  <si>
    <t>CL00255</t>
  </si>
  <si>
    <t>CL00256</t>
  </si>
  <si>
    <t>CL00257</t>
  </si>
  <si>
    <t>CL00258</t>
  </si>
  <si>
    <t>CL00259</t>
  </si>
  <si>
    <t>CL00260</t>
  </si>
  <si>
    <t>CL00261</t>
  </si>
  <si>
    <t>CL00262</t>
  </si>
  <si>
    <t>CL00263</t>
  </si>
  <si>
    <t>CL00264</t>
  </si>
  <si>
    <t>CL00265</t>
  </si>
  <si>
    <t>CL00266</t>
  </si>
  <si>
    <t>CL00267</t>
  </si>
  <si>
    <t>CL00268</t>
  </si>
  <si>
    <t>CL00269</t>
  </si>
  <si>
    <t>CL00270</t>
  </si>
  <si>
    <t>CL00271</t>
  </si>
  <si>
    <t>CL00272</t>
  </si>
  <si>
    <t>CL00273</t>
  </si>
  <si>
    <t>CL00274</t>
  </si>
  <si>
    <t>CL00275</t>
  </si>
  <si>
    <t>CL00276</t>
  </si>
  <si>
    <t>CL00277</t>
  </si>
  <si>
    <t>CL00278</t>
  </si>
  <si>
    <t>CL00279</t>
  </si>
  <si>
    <t>CL00280</t>
  </si>
  <si>
    <t>CL00281</t>
  </si>
  <si>
    <t>CL00282</t>
  </si>
  <si>
    <t>CL00283</t>
  </si>
  <si>
    <t>CL00284</t>
  </si>
  <si>
    <t>CL00285</t>
  </si>
  <si>
    <t>CL00286</t>
  </si>
  <si>
    <t>CL00287</t>
  </si>
  <si>
    <t>CL00288</t>
  </si>
  <si>
    <t>CL00289</t>
  </si>
  <si>
    <t>CL00290</t>
  </si>
  <si>
    <t>CL00291</t>
  </si>
  <si>
    <t>CL00292</t>
  </si>
  <si>
    <t>CL00293</t>
  </si>
  <si>
    <t>CL00294</t>
  </si>
  <si>
    <t>CL00295</t>
  </si>
  <si>
    <t>CL00296</t>
  </si>
  <si>
    <t>CL00297</t>
  </si>
  <si>
    <t>CL00298</t>
  </si>
  <si>
    <t>CL00299</t>
  </si>
  <si>
    <t>CL00300</t>
  </si>
  <si>
    <t>CL00301</t>
  </si>
  <si>
    <t>CL00302</t>
  </si>
  <si>
    <t>CL00303</t>
  </si>
  <si>
    <t>CL00304</t>
  </si>
  <si>
    <t>CL00305</t>
  </si>
  <si>
    <t>CL00306</t>
  </si>
  <si>
    <t>CL00307</t>
  </si>
  <si>
    <t>CL00308</t>
  </si>
  <si>
    <t>CL00309</t>
  </si>
  <si>
    <t>CL00310</t>
  </si>
  <si>
    <t>CL00311</t>
  </si>
  <si>
    <t>CL00312</t>
  </si>
  <si>
    <t>CL00313</t>
  </si>
  <si>
    <t>CL00314</t>
  </si>
  <si>
    <t>CL00315</t>
  </si>
  <si>
    <t>CL00316</t>
  </si>
  <si>
    <t>CL00317</t>
  </si>
  <si>
    <t>CL00318</t>
  </si>
  <si>
    <t>CL00319</t>
  </si>
  <si>
    <t>CL00320</t>
  </si>
  <si>
    <t>CL00321</t>
  </si>
  <si>
    <t>CL00322</t>
  </si>
  <si>
    <t>CL00323</t>
  </si>
  <si>
    <t>CL00324</t>
  </si>
  <si>
    <t>CL00325</t>
  </si>
  <si>
    <t>CL00326</t>
  </si>
  <si>
    <t>CL00327</t>
  </si>
  <si>
    <t>CL00328</t>
  </si>
  <si>
    <t>CL00329</t>
  </si>
  <si>
    <t>CL00330</t>
  </si>
  <si>
    <t>CL00331</t>
  </si>
  <si>
    <t>CL00332</t>
  </si>
  <si>
    <t>CL00333</t>
  </si>
  <si>
    <t>CL00334</t>
  </si>
  <si>
    <t>CL00335</t>
  </si>
  <si>
    <t>CL00336</t>
  </si>
  <si>
    <t>CL00337</t>
  </si>
  <si>
    <t>CL00338</t>
  </si>
  <si>
    <t>CL00339</t>
  </si>
  <si>
    <t>CL00340</t>
  </si>
  <si>
    <t>CL00341</t>
  </si>
  <si>
    <t>CL00342</t>
  </si>
  <si>
    <t>CL00343</t>
  </si>
  <si>
    <t>CL00344</t>
  </si>
  <si>
    <t>CL00345</t>
  </si>
  <si>
    <t>CL00346</t>
  </si>
  <si>
    <t>CL00347</t>
  </si>
  <si>
    <t>CL00348</t>
  </si>
  <si>
    <t>CL00349</t>
  </si>
  <si>
    <t>CL00350</t>
  </si>
  <si>
    <t>CL00351</t>
  </si>
  <si>
    <t>CL00352</t>
  </si>
  <si>
    <t>CL00353</t>
  </si>
  <si>
    <t>CL00354</t>
  </si>
  <si>
    <t>CL00355</t>
  </si>
  <si>
    <t>CL00356</t>
  </si>
  <si>
    <t>CL00357</t>
  </si>
  <si>
    <t>CL00358</t>
  </si>
  <si>
    <t>CL00359</t>
  </si>
  <si>
    <t>CL00360</t>
  </si>
  <si>
    <t>CL00361</t>
  </si>
  <si>
    <t>CL00362</t>
  </si>
  <si>
    <t>CL00363</t>
  </si>
  <si>
    <t>CL00364</t>
  </si>
  <si>
    <t>CL00365</t>
  </si>
  <si>
    <t>CL00366</t>
  </si>
  <si>
    <t>CL00367</t>
  </si>
  <si>
    <t>CL00368</t>
  </si>
  <si>
    <t>CL00369</t>
  </si>
  <si>
    <t>CL00370</t>
  </si>
  <si>
    <t>CL00371</t>
  </si>
  <si>
    <t>CL00372</t>
  </si>
  <si>
    <t>CL00373</t>
  </si>
  <si>
    <t>CL00374</t>
  </si>
  <si>
    <t>CL00375</t>
  </si>
  <si>
    <t>CL00376</t>
  </si>
  <si>
    <t>CL00377</t>
  </si>
  <si>
    <t>CL00378</t>
  </si>
  <si>
    <t>CL00379</t>
  </si>
  <si>
    <t>CL00380</t>
  </si>
  <si>
    <t>CL00381</t>
  </si>
  <si>
    <t>CL00382</t>
  </si>
  <si>
    <t>CL00383</t>
  </si>
  <si>
    <t>CL00384</t>
  </si>
  <si>
    <t>CL00385</t>
  </si>
  <si>
    <t>CL00386</t>
  </si>
  <si>
    <t>CL00387</t>
  </si>
  <si>
    <t>CL00388</t>
  </si>
  <si>
    <t>CL00389</t>
  </si>
  <si>
    <t>CL00390</t>
  </si>
  <si>
    <t>CL00391</t>
  </si>
  <si>
    <t>CL00392</t>
  </si>
  <si>
    <t>CL00393</t>
  </si>
  <si>
    <t>CL00394</t>
  </si>
  <si>
    <t>CL00395</t>
  </si>
  <si>
    <t>CL00396</t>
  </si>
  <si>
    <t>CL00397</t>
  </si>
  <si>
    <t>CL00398</t>
  </si>
  <si>
    <t>CL00399</t>
  </si>
  <si>
    <t>CL00400</t>
  </si>
  <si>
    <t>CL00401</t>
  </si>
  <si>
    <t>CL00402</t>
  </si>
  <si>
    <t>CL00403</t>
  </si>
  <si>
    <t>CL00404</t>
  </si>
  <si>
    <t>CL00405</t>
  </si>
  <si>
    <t>CL00406</t>
  </si>
  <si>
    <t>CL00407</t>
  </si>
  <si>
    <t>CL00408</t>
  </si>
  <si>
    <t>CL00409</t>
  </si>
  <si>
    <t>CL00410</t>
  </si>
  <si>
    <t>CL00411</t>
  </si>
  <si>
    <t>CL00412</t>
  </si>
  <si>
    <t>CL00413</t>
  </si>
  <si>
    <t>CL00414</t>
  </si>
  <si>
    <t>CL00415</t>
  </si>
  <si>
    <t>CL00416</t>
  </si>
  <si>
    <t>CL00417</t>
  </si>
  <si>
    <t>CL00418</t>
  </si>
  <si>
    <t>CL00419</t>
  </si>
  <si>
    <t>CL00420</t>
  </si>
  <si>
    <t>CL00421</t>
  </si>
  <si>
    <t>CL00422</t>
  </si>
  <si>
    <t>CL00423</t>
  </si>
  <si>
    <t>CL00424</t>
  </si>
  <si>
    <t>CL00425</t>
  </si>
  <si>
    <t>CL00426</t>
  </si>
  <si>
    <t>CL00427</t>
  </si>
  <si>
    <t>CL00428</t>
  </si>
  <si>
    <t>CL00429</t>
  </si>
  <si>
    <t>CL00430</t>
  </si>
  <si>
    <t>CL00431</t>
  </si>
  <si>
    <t>CL00432</t>
  </si>
  <si>
    <t>CL00433</t>
  </si>
  <si>
    <t>CL00434</t>
  </si>
  <si>
    <t>CL00435</t>
  </si>
  <si>
    <t>CL00436</t>
  </si>
  <si>
    <t>CL00437</t>
  </si>
  <si>
    <t>CL00438</t>
  </si>
  <si>
    <t>CL00439</t>
  </si>
  <si>
    <t>CL00440</t>
  </si>
  <si>
    <t>CL00441</t>
  </si>
  <si>
    <t>CL00442</t>
  </si>
  <si>
    <t>CL00443</t>
  </si>
  <si>
    <t>CL00444</t>
  </si>
  <si>
    <t>CL00445</t>
  </si>
  <si>
    <t>CL00446</t>
  </si>
  <si>
    <t>CL00447</t>
  </si>
  <si>
    <t>CL00448</t>
  </si>
  <si>
    <t>CL00449</t>
  </si>
  <si>
    <t>CL00450</t>
  </si>
  <si>
    <t>CL00451</t>
  </si>
  <si>
    <t>CL00452</t>
  </si>
  <si>
    <t>CL00453</t>
  </si>
  <si>
    <t>CL00454</t>
  </si>
  <si>
    <t>CL00455</t>
  </si>
  <si>
    <t>CL00456</t>
  </si>
  <si>
    <t>CL00457</t>
  </si>
  <si>
    <t>CL00458</t>
  </si>
  <si>
    <t>CL00459</t>
  </si>
  <si>
    <t>CL00460</t>
  </si>
  <si>
    <t>CL00461</t>
  </si>
  <si>
    <t>CL00462</t>
  </si>
  <si>
    <t>CL00463</t>
  </si>
  <si>
    <t>CL00464</t>
  </si>
  <si>
    <t>CL00465</t>
  </si>
  <si>
    <t>CL00466</t>
  </si>
  <si>
    <t>CL00467</t>
  </si>
  <si>
    <t>CL00468</t>
  </si>
  <si>
    <t>CL00469</t>
  </si>
  <si>
    <t>CL00470</t>
  </si>
  <si>
    <t>CL00471</t>
  </si>
  <si>
    <t>CL00472</t>
  </si>
  <si>
    <t>CL00473</t>
  </si>
  <si>
    <t>CL00474</t>
  </si>
  <si>
    <t>CL00475</t>
  </si>
  <si>
    <t>CL00476</t>
  </si>
  <si>
    <t>CL00477</t>
  </si>
  <si>
    <t>CL00478</t>
  </si>
  <si>
    <t>CL00479</t>
  </si>
  <si>
    <t>CL00480</t>
  </si>
  <si>
    <t>CL00481</t>
  </si>
  <si>
    <t>CL00482</t>
  </si>
  <si>
    <t>CL00483</t>
  </si>
  <si>
    <t>CL00484</t>
  </si>
  <si>
    <t>CL00485</t>
  </si>
  <si>
    <t>CL00486</t>
  </si>
  <si>
    <t>CL00487</t>
  </si>
  <si>
    <t>CL00488</t>
  </si>
  <si>
    <t>CL00489</t>
  </si>
  <si>
    <t>CL00490</t>
  </si>
  <si>
    <t>CL00491</t>
  </si>
  <si>
    <t>CL00492</t>
  </si>
  <si>
    <t>CL00493</t>
  </si>
  <si>
    <t>CL00494</t>
  </si>
  <si>
    <t>CL00495</t>
  </si>
  <si>
    <t>CL00496</t>
  </si>
  <si>
    <t>CL00497</t>
  </si>
  <si>
    <t>CL00498</t>
  </si>
  <si>
    <t>CL00499</t>
  </si>
  <si>
    <t>CL00500</t>
  </si>
  <si>
    <t>CL00501</t>
  </si>
  <si>
    <t>CL00502</t>
  </si>
  <si>
    <t>CL00503</t>
  </si>
  <si>
    <t>CL00504</t>
  </si>
  <si>
    <t>CL00505</t>
  </si>
  <si>
    <t>CL00506</t>
  </si>
  <si>
    <t>CL00507</t>
  </si>
  <si>
    <t>CL00508</t>
  </si>
  <si>
    <t>CL00509</t>
  </si>
  <si>
    <t>CL00510</t>
  </si>
  <si>
    <t>CL00511</t>
  </si>
  <si>
    <t>CL00512</t>
  </si>
  <si>
    <t>CL00513</t>
  </si>
  <si>
    <t>CL00514</t>
  </si>
  <si>
    <t>CL00515</t>
  </si>
  <si>
    <t>CL00516</t>
  </si>
  <si>
    <t>CL00517</t>
  </si>
  <si>
    <t>CL00518</t>
  </si>
  <si>
    <t>CL00519</t>
  </si>
  <si>
    <t>CL00520</t>
  </si>
  <si>
    <t>CL00521</t>
  </si>
  <si>
    <t>CL00522</t>
  </si>
  <si>
    <t>CL00523</t>
  </si>
  <si>
    <t>CL00524</t>
  </si>
  <si>
    <t>CL00525</t>
  </si>
  <si>
    <t>CL00526</t>
  </si>
  <si>
    <t>CL00527</t>
  </si>
  <si>
    <t>CL00528</t>
  </si>
  <si>
    <t>CL00529</t>
  </si>
  <si>
    <t>CL00530</t>
  </si>
  <si>
    <t>CL00531</t>
  </si>
  <si>
    <t>CL00532</t>
  </si>
  <si>
    <t>CL00533</t>
  </si>
  <si>
    <t>CL00534</t>
  </si>
  <si>
    <t>CL00535</t>
  </si>
  <si>
    <t>CL00536</t>
  </si>
  <si>
    <t>CL00537</t>
  </si>
  <si>
    <t>CL00538</t>
  </si>
  <si>
    <t>CL00539</t>
  </si>
  <si>
    <t>CL00540</t>
  </si>
  <si>
    <t>CL00541</t>
  </si>
  <si>
    <t>CL00542</t>
  </si>
  <si>
    <t>CL00543</t>
  </si>
  <si>
    <t>CL00544</t>
  </si>
  <si>
    <t>CL00545</t>
  </si>
  <si>
    <t>CL00546</t>
  </si>
  <si>
    <t>CL00547</t>
  </si>
  <si>
    <t>CL00548</t>
  </si>
  <si>
    <t>CL00549</t>
  </si>
  <si>
    <t>CL00550</t>
  </si>
  <si>
    <t>CL00551</t>
  </si>
  <si>
    <t>CL00552</t>
  </si>
  <si>
    <t>CL00553</t>
  </si>
  <si>
    <t>CL00554</t>
  </si>
  <si>
    <t>CL00555</t>
  </si>
  <si>
    <t>CL00556</t>
  </si>
  <si>
    <t>CL00557</t>
  </si>
  <si>
    <t>CL00558</t>
  </si>
  <si>
    <t>CL00559</t>
  </si>
  <si>
    <t>CL00560</t>
  </si>
  <si>
    <t>CL00561</t>
  </si>
  <si>
    <t>CL00562</t>
  </si>
  <si>
    <t>CL00563</t>
  </si>
  <si>
    <t>CL00564</t>
  </si>
  <si>
    <t>CL00565</t>
  </si>
  <si>
    <t>CL00566</t>
  </si>
  <si>
    <t>CL00567</t>
  </si>
  <si>
    <t>CL00568</t>
  </si>
  <si>
    <t>CL00569</t>
  </si>
  <si>
    <t>CL00570</t>
  </si>
  <si>
    <t>CL00571</t>
  </si>
  <si>
    <t>CL00572</t>
  </si>
  <si>
    <t>CL00573</t>
  </si>
  <si>
    <t>CL00574</t>
  </si>
  <si>
    <t>CL00575</t>
  </si>
  <si>
    <t>CL00576</t>
  </si>
  <si>
    <t>CL00577</t>
  </si>
  <si>
    <t>CL00578</t>
  </si>
  <si>
    <t>CL00579</t>
  </si>
  <si>
    <t>CL00580</t>
  </si>
  <si>
    <t>CL00581</t>
  </si>
  <si>
    <t>CL00582</t>
  </si>
  <si>
    <t>CL00583</t>
  </si>
  <si>
    <t>CL00584</t>
  </si>
  <si>
    <t>CL00585</t>
  </si>
  <si>
    <t>CL00586</t>
  </si>
  <si>
    <t>CL00587</t>
  </si>
  <si>
    <t>CL00588</t>
  </si>
  <si>
    <t>CL00589</t>
  </si>
  <si>
    <t>CL00590</t>
  </si>
  <si>
    <t>CL00591</t>
  </si>
  <si>
    <t>CL00592</t>
  </si>
  <si>
    <t>CL00593</t>
  </si>
  <si>
    <t>CL00594</t>
  </si>
  <si>
    <t>CL00595</t>
  </si>
  <si>
    <t>CL00596</t>
  </si>
  <si>
    <t>CL00597</t>
  </si>
  <si>
    <t>CL00598</t>
  </si>
  <si>
    <t>CL00599</t>
  </si>
  <si>
    <t>CL00600</t>
  </si>
  <si>
    <t>CL00601</t>
  </si>
  <si>
    <t>CL00602</t>
  </si>
  <si>
    <t>CL00603</t>
  </si>
  <si>
    <t>CL00604</t>
  </si>
  <si>
    <t>CL00605</t>
  </si>
  <si>
    <t>CL00606</t>
  </si>
  <si>
    <t>CL00607</t>
  </si>
  <si>
    <t>CL00608</t>
  </si>
  <si>
    <t>CL00609</t>
  </si>
  <si>
    <t>CL00610</t>
  </si>
  <si>
    <t>CL00611</t>
  </si>
  <si>
    <t>CL00612</t>
  </si>
  <si>
    <t>CL00613</t>
  </si>
  <si>
    <t>CL00614</t>
  </si>
  <si>
    <t>CL00615</t>
  </si>
  <si>
    <t>CL00616</t>
  </si>
  <si>
    <t>CL00617</t>
  </si>
  <si>
    <t>CL00618</t>
  </si>
  <si>
    <t>CL00619</t>
  </si>
  <si>
    <t>CL00620</t>
  </si>
  <si>
    <t>CL00621</t>
  </si>
  <si>
    <t>CL00622</t>
  </si>
  <si>
    <t>CL00623</t>
  </si>
  <si>
    <t>CL00624</t>
  </si>
  <si>
    <t>CL00625</t>
  </si>
  <si>
    <t>CL00626</t>
  </si>
  <si>
    <t>CL00627</t>
  </si>
  <si>
    <t>CL00628</t>
  </si>
  <si>
    <t>CL00629</t>
  </si>
  <si>
    <t>CL00630</t>
  </si>
  <si>
    <t>CL00631</t>
  </si>
  <si>
    <t>CL00632</t>
  </si>
  <si>
    <t>CL00633</t>
  </si>
  <si>
    <t>CL00634</t>
  </si>
  <si>
    <t>CL00635</t>
  </si>
  <si>
    <t>CL00636</t>
  </si>
  <si>
    <t>CL00637</t>
  </si>
  <si>
    <t>CL00638</t>
  </si>
  <si>
    <t>CL00639</t>
  </si>
  <si>
    <t>CL00640</t>
  </si>
  <si>
    <t>CL00641</t>
  </si>
  <si>
    <t>CL00642</t>
  </si>
  <si>
    <t>CL00643</t>
  </si>
  <si>
    <t>CL00644</t>
  </si>
  <si>
    <t>CL00645</t>
  </si>
  <si>
    <t>CL00646</t>
  </si>
  <si>
    <t>CL00647</t>
  </si>
  <si>
    <t>CL00648</t>
  </si>
  <si>
    <t>CL00649</t>
  </si>
  <si>
    <t>CL00650</t>
  </si>
  <si>
    <t>CL00651</t>
  </si>
  <si>
    <t>CL00652</t>
  </si>
  <si>
    <t>CL00653</t>
  </si>
  <si>
    <t>CL00654</t>
  </si>
  <si>
    <t>CL00655</t>
  </si>
  <si>
    <t>CL00656</t>
  </si>
  <si>
    <t>CL00657</t>
  </si>
  <si>
    <t>CL00658</t>
  </si>
  <si>
    <t>CL00659</t>
  </si>
  <si>
    <t>CL00660</t>
  </si>
  <si>
    <t>CL00661</t>
  </si>
  <si>
    <t>CL00662</t>
  </si>
  <si>
    <t>CL00663</t>
  </si>
  <si>
    <t>CL00664</t>
  </si>
  <si>
    <t>CL00665</t>
  </si>
  <si>
    <t>CL00666</t>
  </si>
  <si>
    <t>CL00667</t>
  </si>
  <si>
    <t>CL00668</t>
  </si>
  <si>
    <t>CL00669</t>
  </si>
  <si>
    <t>CL00670</t>
  </si>
  <si>
    <t>CL00671</t>
  </si>
  <si>
    <t>CL00672</t>
  </si>
  <si>
    <t>CL00673</t>
  </si>
  <si>
    <t>CL00674</t>
  </si>
  <si>
    <t>CL00675</t>
  </si>
  <si>
    <t>CL00676</t>
  </si>
  <si>
    <t>CL00677</t>
  </si>
  <si>
    <t>CL00678</t>
  </si>
  <si>
    <t>CL00679</t>
  </si>
  <si>
    <t>CL00680</t>
  </si>
  <si>
    <t>CL00681</t>
  </si>
  <si>
    <t>CL00682</t>
  </si>
  <si>
    <t>CL00683</t>
  </si>
  <si>
    <t>CL00684</t>
  </si>
  <si>
    <t>CL00685</t>
  </si>
  <si>
    <t>CL00686</t>
  </si>
  <si>
    <t>CL00687</t>
  </si>
  <si>
    <t>CL00688</t>
  </si>
  <si>
    <t>CL00689</t>
  </si>
  <si>
    <t>CL00690</t>
  </si>
  <si>
    <t>CL00691</t>
  </si>
  <si>
    <t>CL00692</t>
  </si>
  <si>
    <t>CL00693</t>
  </si>
  <si>
    <t>CL00694</t>
  </si>
  <si>
    <t>CL00695</t>
  </si>
  <si>
    <t>CL00696</t>
  </si>
  <si>
    <t>CL00697</t>
  </si>
  <si>
    <t>CL00698</t>
  </si>
  <si>
    <t>CL00699</t>
  </si>
  <si>
    <t>CL00700</t>
  </si>
  <si>
    <t>CL00701</t>
  </si>
  <si>
    <t>CL00702</t>
  </si>
  <si>
    <t>CL00703</t>
  </si>
  <si>
    <t>CL00704</t>
  </si>
  <si>
    <t>CL00705</t>
  </si>
  <si>
    <t>CL00706</t>
  </si>
  <si>
    <t>CL00707</t>
  </si>
  <si>
    <t>CL00708</t>
  </si>
  <si>
    <t>CL00709</t>
  </si>
  <si>
    <t>CL00710</t>
  </si>
  <si>
    <t>CL00711</t>
  </si>
  <si>
    <t>CL00712</t>
  </si>
  <si>
    <t>CL00713</t>
  </si>
  <si>
    <t>CL00714</t>
  </si>
  <si>
    <t>CL00715</t>
  </si>
  <si>
    <t>CL00716</t>
  </si>
  <si>
    <t>CL00717</t>
  </si>
  <si>
    <t>CL00718</t>
  </si>
  <si>
    <t>CL00719</t>
  </si>
  <si>
    <t>CL00720</t>
  </si>
  <si>
    <t>CL00721</t>
  </si>
  <si>
    <t>CL00722</t>
  </si>
  <si>
    <t>CL00723</t>
  </si>
  <si>
    <t>CL00724</t>
  </si>
  <si>
    <t>CL00725</t>
  </si>
  <si>
    <t>CL00726</t>
  </si>
  <si>
    <t>CL00727</t>
  </si>
  <si>
    <t>CL00728</t>
  </si>
  <si>
    <t>CL00729</t>
  </si>
  <si>
    <t>CL00730</t>
  </si>
  <si>
    <t>CL00731</t>
  </si>
  <si>
    <t>CL00732</t>
  </si>
  <si>
    <t>CL00733</t>
  </si>
  <si>
    <t>CL00734</t>
  </si>
  <si>
    <t>CL00735</t>
  </si>
  <si>
    <t>CL00736</t>
  </si>
  <si>
    <t>CL00737</t>
  </si>
  <si>
    <t>CL00738</t>
  </si>
  <si>
    <t>CL00739</t>
  </si>
  <si>
    <t>CL00740</t>
  </si>
  <si>
    <t>CL00741</t>
  </si>
  <si>
    <t>CL00742</t>
  </si>
  <si>
    <t>CL00743</t>
  </si>
  <si>
    <t>CL00744</t>
  </si>
  <si>
    <t>CL00745</t>
  </si>
  <si>
    <t>CL00746</t>
  </si>
  <si>
    <t>CL00747</t>
  </si>
  <si>
    <t>CL00748</t>
  </si>
  <si>
    <t>CL00749</t>
  </si>
  <si>
    <t>CL00750</t>
  </si>
  <si>
    <t>Pharma_Stock  -  batch-wise closing stock</t>
  </si>
  <si>
    <t>SKU</t>
  </si>
  <si>
    <t>Batch</t>
  </si>
  <si>
    <t>Mfg_Date</t>
  </si>
  <si>
    <t>Expiry_Date</t>
  </si>
  <si>
    <t>Closing_Qty</t>
  </si>
  <si>
    <t>PTR_Rate</t>
  </si>
  <si>
    <t>Value</t>
  </si>
  <si>
    <t>Location</t>
  </si>
  <si>
    <t>Days to expiry</t>
  </si>
  <si>
    <t>Expired in stock</t>
  </si>
  <si>
    <t>Expiring &lt;90d</t>
  </si>
  <si>
    <t>PH-PCM500</t>
  </si>
  <si>
    <t>M500S147</t>
  </si>
  <si>
    <t>Saleable</t>
  </si>
  <si>
    <t>M500I634</t>
  </si>
  <si>
    <t>M500O610</t>
  </si>
  <si>
    <t>M500E179</t>
  </si>
  <si>
    <t>PH-AZI500</t>
  </si>
  <si>
    <t>I500Y331</t>
  </si>
  <si>
    <t>I500N816</t>
  </si>
  <si>
    <t>I500E837</t>
  </si>
  <si>
    <t>I500P704</t>
  </si>
  <si>
    <t>PH-ORS</t>
  </si>
  <si>
    <t>-ORSG918</t>
  </si>
  <si>
    <t>-ORSS786</t>
  </si>
  <si>
    <t>-ORSC523</t>
  </si>
  <si>
    <t>-ORSD569</t>
  </si>
  <si>
    <t>PH-CETZ</t>
  </si>
  <si>
    <t>CETZJ400</t>
  </si>
  <si>
    <t>CETZT836</t>
  </si>
  <si>
    <t>CETZT990</t>
  </si>
  <si>
    <t>CETZD739</t>
  </si>
  <si>
    <t>PH-PAN40</t>
  </si>
  <si>
    <t>AN40C681</t>
  </si>
  <si>
    <t>AN40Q611</t>
  </si>
  <si>
    <t>AN40U902</t>
  </si>
  <si>
    <t>AN40F445</t>
  </si>
  <si>
    <t>PH-COUGH</t>
  </si>
  <si>
    <t>OUGHS260</t>
  </si>
  <si>
    <t>OUGHH831</t>
  </si>
  <si>
    <t>OUGHD273</t>
  </si>
  <si>
    <t>OUGHI493</t>
  </si>
  <si>
    <t>FM-BISC</t>
  </si>
  <si>
    <t>BISCU135</t>
  </si>
  <si>
    <t>BISCS131</t>
  </si>
  <si>
    <t>BISCM968</t>
  </si>
  <si>
    <t>BISCT617</t>
  </si>
  <si>
    <t>FM-NOOD</t>
  </si>
  <si>
    <t>NOODQ708</t>
  </si>
  <si>
    <t>NOODR138</t>
  </si>
  <si>
    <t>NOODO137</t>
  </si>
  <si>
    <t>NOODV187</t>
  </si>
  <si>
    <t>FM-TEA250</t>
  </si>
  <si>
    <t>A250J772</t>
  </si>
  <si>
    <t>A250N439</t>
  </si>
  <si>
    <t>A250G232</t>
  </si>
  <si>
    <t>A250H963</t>
  </si>
  <si>
    <t>FM-SOAP</t>
  </si>
  <si>
    <t>SOAPU218</t>
  </si>
  <si>
    <t>SOAPJ807</t>
  </si>
  <si>
    <t>SOAPP128</t>
  </si>
  <si>
    <t>SOAPL796</t>
  </si>
  <si>
    <t>FM-DET1K</t>
  </si>
  <si>
    <t>ET1KG691</t>
  </si>
  <si>
    <t>ET1KD302</t>
  </si>
  <si>
    <t>ET1KC311</t>
  </si>
  <si>
    <t>ET1KR163</t>
  </si>
  <si>
    <t>FM-SHMP</t>
  </si>
  <si>
    <t>SHMPZ476</t>
  </si>
  <si>
    <t>SHMPV477</t>
  </si>
  <si>
    <t>SHMPQ827</t>
  </si>
  <si>
    <t>SHMPY487</t>
  </si>
  <si>
    <t>Pharma_Retailers  -  retailers / drug licences</t>
  </si>
  <si>
    <t>Retailer_ID</t>
  </si>
  <si>
    <t>Retailer_Name</t>
  </si>
  <si>
    <t>Town</t>
  </si>
  <si>
    <t>Type</t>
  </si>
  <si>
    <t>Drug_Licence_No</t>
  </si>
  <si>
    <t>DL_Valid_Upto</t>
  </si>
  <si>
    <t>Salesman</t>
  </si>
  <si>
    <t>Credit_Limit</t>
  </si>
  <si>
    <t>R001</t>
  </si>
  <si>
    <t>Bora Medical Hall</t>
  </si>
  <si>
    <t>Mangaldoi</t>
  </si>
  <si>
    <t>Chemist</t>
  </si>
  <si>
    <t>AS/DL/13652</t>
  </si>
  <si>
    <t>SM-Lakhi</t>
  </si>
  <si>
    <t>R002</t>
  </si>
  <si>
    <t>Bhuyan Medical Hall</t>
  </si>
  <si>
    <t>Morigaon</t>
  </si>
  <si>
    <t>AS/DL/56463</t>
  </si>
  <si>
    <t>SM-Rupam</t>
  </si>
  <si>
    <t>R003</t>
  </si>
  <si>
    <t>Nath Medical Hall</t>
  </si>
  <si>
    <t>Guwahati</t>
  </si>
  <si>
    <t>AS/DL/36807</t>
  </si>
  <si>
    <t>R004</t>
  </si>
  <si>
    <t>Agarwal Medical Hall</t>
  </si>
  <si>
    <t>AS/DL/12624</t>
  </si>
  <si>
    <t>SM-Hemanta</t>
  </si>
  <si>
    <t>R005</t>
  </si>
  <si>
    <t>Hazarika General Store</t>
  </si>
  <si>
    <t>Kirana</t>
  </si>
  <si>
    <t>R006</t>
  </si>
  <si>
    <t>Paul Medical Hall</t>
  </si>
  <si>
    <t>Barpeta</t>
  </si>
  <si>
    <t>AS/DL/42502</t>
  </si>
  <si>
    <t>SM-Bijoy</t>
  </si>
  <si>
    <t>R007</t>
  </si>
  <si>
    <t>Medhi Medical Hall</t>
  </si>
  <si>
    <t>Nalbari</t>
  </si>
  <si>
    <t>AS/DL/39159</t>
  </si>
  <si>
    <t>R008</t>
  </si>
  <si>
    <t>Choudhury General Store</t>
  </si>
  <si>
    <t>R009</t>
  </si>
  <si>
    <t>Goalpara</t>
  </si>
  <si>
    <t>AS/DL/45424</t>
  </si>
  <si>
    <t>R010</t>
  </si>
  <si>
    <t>Dutta General Store</t>
  </si>
  <si>
    <t>R011</t>
  </si>
  <si>
    <t>Paul General Store</t>
  </si>
  <si>
    <t>R012</t>
  </si>
  <si>
    <t>Sharma General Store</t>
  </si>
  <si>
    <t>R013</t>
  </si>
  <si>
    <t>Baruah General Store</t>
  </si>
  <si>
    <t>R014</t>
  </si>
  <si>
    <t>Ao General Store</t>
  </si>
  <si>
    <t>SM-Dhruba</t>
  </si>
  <si>
    <t>R015</t>
  </si>
  <si>
    <t>Lyngdoh Medical Hall</t>
  </si>
  <si>
    <t>AS/DL/74327</t>
  </si>
  <si>
    <t>R016</t>
  </si>
  <si>
    <t>Sangma General Store</t>
  </si>
  <si>
    <t>R017</t>
  </si>
  <si>
    <t>AS/DL/57321</t>
  </si>
  <si>
    <t>R018</t>
  </si>
  <si>
    <t>Singh Medical Hall</t>
  </si>
  <si>
    <t>AS/DL/99458</t>
  </si>
  <si>
    <t>R019</t>
  </si>
  <si>
    <t>Sarma General Store</t>
  </si>
  <si>
    <t>R020</t>
  </si>
  <si>
    <t>Medhi General Store</t>
  </si>
  <si>
    <t>R021</t>
  </si>
  <si>
    <t>Rajkhowa Medical Hall</t>
  </si>
  <si>
    <t>AS/DL/34640</t>
  </si>
  <si>
    <t>R022</t>
  </si>
  <si>
    <t>R023</t>
  </si>
  <si>
    <t>Singh General Store</t>
  </si>
  <si>
    <t>R024</t>
  </si>
  <si>
    <t>Sarma Medical Hall</t>
  </si>
  <si>
    <t>AS/DL/71696</t>
  </si>
  <si>
    <t>R025</t>
  </si>
  <si>
    <t>AS/DL/86180</t>
  </si>
  <si>
    <t>R026</t>
  </si>
  <si>
    <t>R027</t>
  </si>
  <si>
    <t>Kalita General Store</t>
  </si>
  <si>
    <t>R028</t>
  </si>
  <si>
    <t>Rajkhowa General Store</t>
  </si>
  <si>
    <t>R029</t>
  </si>
  <si>
    <t>R030</t>
  </si>
  <si>
    <t>Saikia Medical Hall</t>
  </si>
  <si>
    <t>AS/DL/50515</t>
  </si>
  <si>
    <t>R031</t>
  </si>
  <si>
    <t>Hazarika Medical Hall</t>
  </si>
  <si>
    <t>AS/DL/26905</t>
  </si>
  <si>
    <t>R032</t>
  </si>
  <si>
    <t>Nath General Store</t>
  </si>
  <si>
    <t>R033</t>
  </si>
  <si>
    <t>Jain General Store</t>
  </si>
  <si>
    <t>R034</t>
  </si>
  <si>
    <t>AS/DL/40222</t>
  </si>
  <si>
    <t>R035</t>
  </si>
  <si>
    <t>R036</t>
  </si>
  <si>
    <t>AS/DL/55595</t>
  </si>
  <si>
    <t>R037</t>
  </si>
  <si>
    <t>Das Medical Hall</t>
  </si>
  <si>
    <t>AS/DL/45426</t>
  </si>
  <si>
    <t>R038</t>
  </si>
  <si>
    <t>Deka Medical Hall</t>
  </si>
  <si>
    <t>AS/DL/25471</t>
  </si>
  <si>
    <t>R039</t>
  </si>
  <si>
    <t>R040</t>
  </si>
  <si>
    <t>R041</t>
  </si>
  <si>
    <t>R042</t>
  </si>
  <si>
    <t>R043</t>
  </si>
  <si>
    <t>Sangma Medical Hall</t>
  </si>
  <si>
    <t>AS/DL/42981</t>
  </si>
  <si>
    <t>R044</t>
  </si>
  <si>
    <t>AS/DL/72014</t>
  </si>
  <si>
    <t>R045</t>
  </si>
  <si>
    <t>AS/DL/24818</t>
  </si>
  <si>
    <t>R046</t>
  </si>
  <si>
    <t>Saikia General Store</t>
  </si>
  <si>
    <t>R047</t>
  </si>
  <si>
    <t>Talukdar General Store</t>
  </si>
  <si>
    <t>R048</t>
  </si>
  <si>
    <t>Talukdar Medical Hall</t>
  </si>
  <si>
    <t>AS/DL/47597</t>
  </si>
  <si>
    <t>R049</t>
  </si>
  <si>
    <t>R050</t>
  </si>
  <si>
    <t>AS/DL/72604</t>
  </si>
  <si>
    <t>R051</t>
  </si>
  <si>
    <t>Deka General Store</t>
  </si>
  <si>
    <t>R052</t>
  </si>
  <si>
    <t>AS/DL/16509</t>
  </si>
  <si>
    <t>R053</t>
  </si>
  <si>
    <t>R054</t>
  </si>
  <si>
    <t>AS/DL/50536</t>
  </si>
  <si>
    <t>R055</t>
  </si>
  <si>
    <t>Baruah Medical Hall</t>
  </si>
  <si>
    <t>AS/DL/48437</t>
  </si>
  <si>
    <t>R056</t>
  </si>
  <si>
    <t>Das General Store</t>
  </si>
  <si>
    <t>R057</t>
  </si>
  <si>
    <t>R058</t>
  </si>
  <si>
    <t>Bhuyan General Store</t>
  </si>
  <si>
    <t>R059</t>
  </si>
  <si>
    <t>R060</t>
  </si>
  <si>
    <t>R061</t>
  </si>
  <si>
    <t>R062</t>
  </si>
  <si>
    <t>Phukan Medical Hall</t>
  </si>
  <si>
    <t>AS/DL/44164</t>
  </si>
  <si>
    <t>R063</t>
  </si>
  <si>
    <t>R064</t>
  </si>
  <si>
    <t>R065</t>
  </si>
  <si>
    <t>AS/DL/27190</t>
  </si>
  <si>
    <t>R066</t>
  </si>
  <si>
    <t>R067</t>
  </si>
  <si>
    <t>AS/DL/87930</t>
  </si>
  <si>
    <t>R068</t>
  </si>
  <si>
    <t>Bora General Store</t>
  </si>
  <si>
    <t>R069</t>
  </si>
  <si>
    <t>AS/DL/30226</t>
  </si>
  <si>
    <t>R070</t>
  </si>
  <si>
    <t>Sharma Medical Hall</t>
  </si>
  <si>
    <t>AS/DL/20554</t>
  </si>
  <si>
    <t>R071</t>
  </si>
  <si>
    <t>AS/DL/15617</t>
  </si>
  <si>
    <t>R072</t>
  </si>
  <si>
    <t>Agarwal General Store</t>
  </si>
  <si>
    <t>R073</t>
  </si>
  <si>
    <t>R074</t>
  </si>
  <si>
    <t>R075</t>
  </si>
  <si>
    <t>AS/DL/11059</t>
  </si>
  <si>
    <t>R076</t>
  </si>
  <si>
    <t>AS/DL/96472</t>
  </si>
  <si>
    <t>R077</t>
  </si>
  <si>
    <t>Ao Medical Hall</t>
  </si>
  <si>
    <t>AS/DL/64862</t>
  </si>
  <si>
    <t>R078</t>
  </si>
  <si>
    <t>R079</t>
  </si>
  <si>
    <t>R080</t>
  </si>
  <si>
    <t>R081</t>
  </si>
  <si>
    <t>R082</t>
  </si>
  <si>
    <t>R083</t>
  </si>
  <si>
    <t>R084</t>
  </si>
  <si>
    <t>R085</t>
  </si>
  <si>
    <t>AS/DL/92023</t>
  </si>
  <si>
    <t>R086</t>
  </si>
  <si>
    <t>AS/DL/25061</t>
  </si>
  <si>
    <t>R087</t>
  </si>
  <si>
    <t>R088</t>
  </si>
  <si>
    <t>AS/DL/15366</t>
  </si>
  <si>
    <t>R089</t>
  </si>
  <si>
    <t>Gogoi Medical Hall</t>
  </si>
  <si>
    <t>AS/DL/40456</t>
  </si>
  <si>
    <t>R090</t>
  </si>
  <si>
    <t>R091</t>
  </si>
  <si>
    <t>R092</t>
  </si>
  <si>
    <t>R093</t>
  </si>
  <si>
    <t>R094</t>
  </si>
  <si>
    <t>R095</t>
  </si>
  <si>
    <t>R096</t>
  </si>
  <si>
    <t>R097</t>
  </si>
  <si>
    <t>AS/DL/86259</t>
  </si>
  <si>
    <t>R098</t>
  </si>
  <si>
    <t>AS/DL/39772</t>
  </si>
  <si>
    <t>R099</t>
  </si>
  <si>
    <t>AS/DL/22171</t>
  </si>
  <si>
    <t>R100</t>
  </si>
  <si>
    <t>R101</t>
  </si>
  <si>
    <t>R102</t>
  </si>
  <si>
    <t>AS/DL/24420</t>
  </si>
  <si>
    <t>R103</t>
  </si>
  <si>
    <t>AS/DL/46813</t>
  </si>
  <si>
    <t>R104</t>
  </si>
  <si>
    <t>R105</t>
  </si>
  <si>
    <t>Gogoi General Store</t>
  </si>
  <si>
    <t>R106</t>
  </si>
  <si>
    <t>R107</t>
  </si>
  <si>
    <t>AS/DL/18595</t>
  </si>
  <si>
    <t>R108</t>
  </si>
  <si>
    <t>R109</t>
  </si>
  <si>
    <t>R110</t>
  </si>
  <si>
    <t>AS/DL/46389</t>
  </si>
  <si>
    <t>R111</t>
  </si>
  <si>
    <t>AS/DL/31919</t>
  </si>
  <si>
    <t>R112</t>
  </si>
  <si>
    <t>AS/DL/93559</t>
  </si>
  <si>
    <t>R113</t>
  </si>
  <si>
    <t>R114</t>
  </si>
  <si>
    <t>Lyngdoh General Store</t>
  </si>
  <si>
    <t>R115</t>
  </si>
  <si>
    <t>R116</t>
  </si>
  <si>
    <t>AS/DL/28149</t>
  </si>
  <si>
    <t>R117</t>
  </si>
  <si>
    <t>R118</t>
  </si>
  <si>
    <t>AS/DL/10585</t>
  </si>
  <si>
    <t>R119</t>
  </si>
  <si>
    <t>R120</t>
  </si>
  <si>
    <t>AS/DL/43276</t>
  </si>
  <si>
    <t>R121</t>
  </si>
  <si>
    <t>AS/DL/14986</t>
  </si>
  <si>
    <t>R122</t>
  </si>
  <si>
    <t>AS/DL/47873</t>
  </si>
  <si>
    <t>R123</t>
  </si>
  <si>
    <t>R124</t>
  </si>
  <si>
    <t>AS/DL/16546</t>
  </si>
  <si>
    <t>R125</t>
  </si>
  <si>
    <t>R126</t>
  </si>
  <si>
    <t>R127</t>
  </si>
  <si>
    <t>R128</t>
  </si>
  <si>
    <t>AS/DL/31504</t>
  </si>
  <si>
    <t>R129</t>
  </si>
  <si>
    <t>R130</t>
  </si>
  <si>
    <t>Choudhury Medical Hall</t>
  </si>
  <si>
    <t>AS/DL/37197</t>
  </si>
  <si>
    <t>R131</t>
  </si>
  <si>
    <t>R132</t>
  </si>
  <si>
    <t>R133</t>
  </si>
  <si>
    <t>R134</t>
  </si>
  <si>
    <t>AS/DL/66767</t>
  </si>
  <si>
    <t>R135</t>
  </si>
  <si>
    <t>AS/DL/51411</t>
  </si>
  <si>
    <t>R136</t>
  </si>
  <si>
    <t>AS/DL/34446</t>
  </si>
  <si>
    <t>R137</t>
  </si>
  <si>
    <t>AS/DL/35061</t>
  </si>
  <si>
    <t>R138</t>
  </si>
  <si>
    <t>R139</t>
  </si>
  <si>
    <t>R140</t>
  </si>
  <si>
    <t>AS/DL/12456</t>
  </si>
  <si>
    <t>R141</t>
  </si>
  <si>
    <t>AS/DL/65349</t>
  </si>
  <si>
    <t>R142</t>
  </si>
  <si>
    <t>AS/DL/23957</t>
  </si>
  <si>
    <t>R143</t>
  </si>
  <si>
    <t>AS/DL/56893</t>
  </si>
  <si>
    <t>R144</t>
  </si>
  <si>
    <t>R145</t>
  </si>
  <si>
    <t>R146</t>
  </si>
  <si>
    <t>R147</t>
  </si>
  <si>
    <t>AS/DL/18296</t>
  </si>
  <si>
    <t>R148</t>
  </si>
  <si>
    <t>AS/DL/64880</t>
  </si>
  <si>
    <t>R149</t>
  </si>
  <si>
    <t>R150</t>
  </si>
  <si>
    <t>AS/DL/76277</t>
  </si>
  <si>
    <t>R151</t>
  </si>
  <si>
    <t>AS/DL/53905</t>
  </si>
  <si>
    <t>R152</t>
  </si>
  <si>
    <t>R153</t>
  </si>
  <si>
    <t>AS/DL/89517</t>
  </si>
  <si>
    <t>R154</t>
  </si>
  <si>
    <t>AS/DL/55192</t>
  </si>
  <si>
    <t>R155</t>
  </si>
  <si>
    <t>R156</t>
  </si>
  <si>
    <t>R157</t>
  </si>
  <si>
    <t>R158</t>
  </si>
  <si>
    <t>R159</t>
  </si>
  <si>
    <t>AS/DL/55722</t>
  </si>
  <si>
    <t>R160</t>
  </si>
  <si>
    <t>R161</t>
  </si>
  <si>
    <t>R162</t>
  </si>
  <si>
    <t>R163</t>
  </si>
  <si>
    <t>Dutta Medical Hall</t>
  </si>
  <si>
    <t>AS/DL/44965</t>
  </si>
  <si>
    <t>R164</t>
  </si>
  <si>
    <t>R165</t>
  </si>
  <si>
    <t>R166</t>
  </si>
  <si>
    <t>R167</t>
  </si>
  <si>
    <t>R168</t>
  </si>
  <si>
    <t>AS/DL/70102</t>
  </si>
  <si>
    <t>R169</t>
  </si>
  <si>
    <t>R170</t>
  </si>
  <si>
    <t>AS/DL/40936</t>
  </si>
  <si>
    <t>R171</t>
  </si>
  <si>
    <t>R172</t>
  </si>
  <si>
    <t>Phukan General Store</t>
  </si>
  <si>
    <t>R173</t>
  </si>
  <si>
    <t>R174</t>
  </si>
  <si>
    <t>AS/DL/26699</t>
  </si>
  <si>
    <t>R175</t>
  </si>
  <si>
    <t>AS/DL/24376</t>
  </si>
  <si>
    <t>R176</t>
  </si>
  <si>
    <t>R177</t>
  </si>
  <si>
    <t>R178</t>
  </si>
  <si>
    <t>R179</t>
  </si>
  <si>
    <t>AS/DL/52338</t>
  </si>
  <si>
    <t>R180</t>
  </si>
  <si>
    <t>AS/DL/84462</t>
  </si>
  <si>
    <t>Pharma_Products  -  SKU / schedule</t>
  </si>
  <si>
    <t>Description</t>
  </si>
  <si>
    <t>Segment</t>
  </si>
  <si>
    <t>Principal</t>
  </si>
  <si>
    <t>Schedule</t>
  </si>
  <si>
    <t>Paracetamol 500 Tab (10s)</t>
  </si>
  <si>
    <t>Pharma</t>
  </si>
  <si>
    <t>Medilife Pharma</t>
  </si>
  <si>
    <t>Sch H</t>
  </si>
  <si>
    <t>Azithromycin 500 Tab (3s)</t>
  </si>
  <si>
    <t>ORS Sachet</t>
  </si>
  <si>
    <t>OTC</t>
  </si>
  <si>
    <t>Cetirizine 10 Tab (10s)</t>
  </si>
  <si>
    <t>Curewell Labs</t>
  </si>
  <si>
    <t>Pantoprazole 40 Tab (15s)</t>
  </si>
  <si>
    <t>Cough Syrup 100ml</t>
  </si>
  <si>
    <t>Glucose Biscuit 100g</t>
  </si>
  <si>
    <t>FMCG</t>
  </si>
  <si>
    <t>Sunrise Foods</t>
  </si>
  <si>
    <t>-</t>
  </si>
  <si>
    <t>Instant Noodles 70g</t>
  </si>
  <si>
    <t>Assam CTC Tea 250g</t>
  </si>
  <si>
    <t>Bath Soap 100g</t>
  </si>
  <si>
    <t>Glow Consumer</t>
  </si>
  <si>
    <t>Detergent Powder 1kg</t>
  </si>
  <si>
    <t>Shampoo Sachet (strip of 16)</t>
  </si>
  <si>
    <t>Pharma_Sales  -  sales invoices</t>
  </si>
  <si>
    <t>Invoice_No</t>
  </si>
  <si>
    <t>Invoice_Date</t>
  </si>
  <si>
    <t>Qty</t>
  </si>
  <si>
    <t>Free_Qty</t>
  </si>
  <si>
    <t>Rate</t>
  </si>
  <si>
    <t>Batch expiry</t>
  </si>
  <si>
    <t>Sold after expiry</t>
  </si>
  <si>
    <t>DL valid upto</t>
  </si>
  <si>
    <t>Sch H w/o valid DL</t>
  </si>
  <si>
    <t>SD/00005</t>
  </si>
  <si>
    <t>SD/00879</t>
  </si>
  <si>
    <t>SD/00537</t>
  </si>
  <si>
    <t>SD/01959</t>
  </si>
  <si>
    <t>SD/00874</t>
  </si>
  <si>
    <t>SD/00971</t>
  </si>
  <si>
    <t>SD/01981</t>
  </si>
  <si>
    <t>SD/00754</t>
  </si>
  <si>
    <t>SD/01194</t>
  </si>
  <si>
    <t>SD/00495</t>
  </si>
  <si>
    <t>SD/01998</t>
  </si>
  <si>
    <t>SD/00784</t>
  </si>
  <si>
    <t>SD/02112</t>
  </si>
  <si>
    <t>SD/01593</t>
  </si>
  <si>
    <t>SD/01526</t>
  </si>
  <si>
    <t>SD/01493</t>
  </si>
  <si>
    <t>SD/01629</t>
  </si>
  <si>
    <t>SD/01756</t>
  </si>
  <si>
    <t>SD/02185</t>
  </si>
  <si>
    <t>SD/01418</t>
  </si>
  <si>
    <t>SD/01958</t>
  </si>
  <si>
    <t>SD/01961</t>
  </si>
  <si>
    <t>SD/00187</t>
  </si>
  <si>
    <t>SD/02116</t>
  </si>
  <si>
    <t>SD/00190</t>
  </si>
  <si>
    <t>SD/01310</t>
  </si>
  <si>
    <t>SD/00701</t>
  </si>
  <si>
    <t>SD/01407</t>
  </si>
  <si>
    <t>SD/00951</t>
  </si>
  <si>
    <t>SD/00904</t>
  </si>
  <si>
    <t>SD/01203</t>
  </si>
  <si>
    <t>SD/01456</t>
  </si>
  <si>
    <t>SD/00439</t>
  </si>
  <si>
    <t>SD/01616</t>
  </si>
  <si>
    <t>SD/01521</t>
  </si>
  <si>
    <t>SD/02033</t>
  </si>
  <si>
    <t>SD/00859</t>
  </si>
  <si>
    <t>SD/01410</t>
  </si>
  <si>
    <t>SD/00387</t>
  </si>
  <si>
    <t>SD/01353</t>
  </si>
  <si>
    <t>SD/01853</t>
  </si>
  <si>
    <t>SD/00481</t>
  </si>
  <si>
    <t>SD/00687</t>
  </si>
  <si>
    <t>SD/02165</t>
  </si>
  <si>
    <t>SD/00094</t>
  </si>
  <si>
    <t>SD/01427</t>
  </si>
  <si>
    <t>SD/00324</t>
  </si>
  <si>
    <t>SD/01462</t>
  </si>
  <si>
    <t>SD/02100</t>
  </si>
  <si>
    <t>SD/01873</t>
  </si>
  <si>
    <t>SD/01957</t>
  </si>
  <si>
    <t>SD/00145</t>
  </si>
  <si>
    <t>SD/02055</t>
  </si>
  <si>
    <t>SD/00132</t>
  </si>
  <si>
    <t>SD/01653</t>
  </si>
  <si>
    <t>SD/01218</t>
  </si>
  <si>
    <t>SD/01807</t>
  </si>
  <si>
    <t>SD/00627</t>
  </si>
  <si>
    <t>SD/01583</t>
  </si>
  <si>
    <t>SD/01809</t>
  </si>
  <si>
    <t>SD/01026</t>
  </si>
  <si>
    <t>SD/01422</t>
  </si>
  <si>
    <t>SD/00204</t>
  </si>
  <si>
    <t>SD/01724</t>
  </si>
  <si>
    <t>SD/01895</t>
  </si>
  <si>
    <t>SD/00131</t>
  </si>
  <si>
    <t>SD/00716</t>
  </si>
  <si>
    <t>SD/00880</t>
  </si>
  <si>
    <t>SD/01079</t>
  </si>
  <si>
    <t>SD/01394</t>
  </si>
  <si>
    <t>SD/01819</t>
  </si>
  <si>
    <t>SD/01642</t>
  </si>
  <si>
    <t>SD/01223</t>
  </si>
  <si>
    <t>SD/02197</t>
  </si>
  <si>
    <t>SD/01104</t>
  </si>
  <si>
    <t>SD/01754</t>
  </si>
  <si>
    <t>SD/01248</t>
  </si>
  <si>
    <t>SD/01193</t>
  </si>
  <si>
    <t>SD/01377</t>
  </si>
  <si>
    <t>SD/01029</t>
  </si>
  <si>
    <t>SD/00121</t>
  </si>
  <si>
    <t>SD/01577</t>
  </si>
  <si>
    <t>SD/00179</t>
  </si>
  <si>
    <t>SD/01531</t>
  </si>
  <si>
    <t>SD/00538</t>
  </si>
  <si>
    <t>SD/00535</t>
  </si>
  <si>
    <t>SD/00959</t>
  </si>
  <si>
    <t>SD/00227</t>
  </si>
  <si>
    <t>SD/00302</t>
  </si>
  <si>
    <t>SD/02036</t>
  </si>
  <si>
    <t>SD/01822</t>
  </si>
  <si>
    <t>SD/01126</t>
  </si>
  <si>
    <t>SD/00159</t>
  </si>
  <si>
    <t>SD/01264</t>
  </si>
  <si>
    <t>SD/00446</t>
  </si>
  <si>
    <t>SD/00542</t>
  </si>
  <si>
    <t>SD/00592</t>
  </si>
  <si>
    <t>SD/00557</t>
  </si>
  <si>
    <t>SD/00840</t>
  </si>
  <si>
    <t>SD/00633</t>
  </si>
  <si>
    <t>SD/01063</t>
  </si>
  <si>
    <t>SD/01208</t>
  </si>
  <si>
    <t>SD/00903</t>
  </si>
  <si>
    <t>SD/02085</t>
  </si>
  <si>
    <t>SD/00472</t>
  </si>
  <si>
    <t>SD/01740</t>
  </si>
  <si>
    <t>SD/00317</t>
  </si>
  <si>
    <t>SD/00930</t>
  </si>
  <si>
    <t>SD/01946</t>
  </si>
  <si>
    <t>SD/00477</t>
  </si>
  <si>
    <t>SD/01871</t>
  </si>
  <si>
    <t>SD/01800</t>
  </si>
  <si>
    <t>SD/01674</t>
  </si>
  <si>
    <t>SD/01309</t>
  </si>
  <si>
    <t>SD/01101</t>
  </si>
  <si>
    <t>SD/00705</t>
  </si>
  <si>
    <t>SD/01503</t>
  </si>
  <si>
    <t>SD/00909</t>
  </si>
  <si>
    <t>SD/00064</t>
  </si>
  <si>
    <t>SD/01376</t>
  </si>
  <si>
    <t>SD/00826</t>
  </si>
  <si>
    <t>SD/00767</t>
  </si>
  <si>
    <t>SD/01603</t>
  </si>
  <si>
    <t>SD/01950</t>
  </si>
  <si>
    <t>SD/00265</t>
  </si>
  <si>
    <t>SD/01545</t>
  </si>
  <si>
    <t>SD/00414</t>
  </si>
  <si>
    <t>SD/01679</t>
  </si>
  <si>
    <t>SD/01291</t>
  </si>
  <si>
    <t>SD/01637</t>
  </si>
  <si>
    <t>SD/00211</t>
  </si>
  <si>
    <t>SD/01258</t>
  </si>
  <si>
    <t>SD/00217</t>
  </si>
  <si>
    <t>SD/00275</t>
  </si>
  <si>
    <t>SD/00224</t>
  </si>
  <si>
    <t>SD/00444</t>
  </si>
  <si>
    <t>SD/01894</t>
  </si>
  <si>
    <t>SD/02014</t>
  </si>
  <si>
    <t>SD/00527</t>
  </si>
  <si>
    <t>SD/01021</t>
  </si>
  <si>
    <t>SD/01899</t>
  </si>
  <si>
    <t>SD/00915</t>
  </si>
  <si>
    <t>SD/00112</t>
  </si>
  <si>
    <t>SD/00247</t>
  </si>
  <si>
    <t>SD/01213</t>
  </si>
  <si>
    <t>SD/01247</t>
  </si>
  <si>
    <t>SD/01664</t>
  </si>
  <si>
    <t>SD/01461</t>
  </si>
  <si>
    <t>SD/01055</t>
  </si>
  <si>
    <t>SD/00307</t>
  </si>
  <si>
    <t>SD/00533</t>
  </si>
  <si>
    <t>SD/01221</t>
  </si>
  <si>
    <t>SD/00419</t>
  </si>
  <si>
    <t>SD/01687</t>
  </si>
  <si>
    <t>SD/00198</t>
  </si>
  <si>
    <t>SD/01169</t>
  </si>
  <si>
    <t>SD/00148</t>
  </si>
  <si>
    <t>SD/00174</t>
  </si>
  <si>
    <t>SD/01554</t>
  </si>
  <si>
    <t>SD/00122</t>
  </si>
  <si>
    <t>SD/00898</t>
  </si>
  <si>
    <t>SD/02017</t>
  </si>
  <si>
    <t>SD/02021</t>
  </si>
  <si>
    <t>SD/00142</t>
  </si>
  <si>
    <t>SD/00550</t>
  </si>
  <si>
    <t>SD/00290</t>
  </si>
  <si>
    <t>SD/00885</t>
  </si>
  <si>
    <t>SD/01474</t>
  </si>
  <si>
    <t>SD/00741</t>
  </si>
  <si>
    <t>SD/01955</t>
  </si>
  <si>
    <t>SD/00560</t>
  </si>
  <si>
    <t>SD/01415</t>
  </si>
  <si>
    <t>SD/01366</t>
  </si>
  <si>
    <t>SD/02024</t>
  </si>
  <si>
    <t>SD/01648</t>
  </si>
  <si>
    <t>SD/01725</t>
  </si>
  <si>
    <t>SD/01572</t>
  </si>
  <si>
    <t>SD/00185</t>
  </si>
  <si>
    <t>SD/01581</t>
  </si>
  <si>
    <t>SD/01995</t>
  </si>
  <si>
    <t>SD/01046</t>
  </si>
  <si>
    <t>SD/01903</t>
  </si>
  <si>
    <t>SD/01792</t>
  </si>
  <si>
    <t>SD/00343</t>
  </si>
  <si>
    <t>SD/01448</t>
  </si>
  <si>
    <t>SD/00664</t>
  </si>
  <si>
    <t>SD/00762</t>
  </si>
  <si>
    <t>SD/00060</t>
  </si>
  <si>
    <t>SD/00077</t>
  </si>
  <si>
    <t>SD/00178</t>
  </si>
  <si>
    <t>SD/01848</t>
  </si>
  <si>
    <t>SD/01239</t>
  </si>
  <si>
    <t>SD/02026</t>
  </si>
  <si>
    <t>SD/01990</t>
  </si>
  <si>
    <t>SD/00607</t>
  </si>
  <si>
    <t>SD/00771</t>
  </si>
  <si>
    <t>SD/00728</t>
  </si>
  <si>
    <t>SD/00284</t>
  </si>
  <si>
    <t>SD/00246</t>
  </si>
  <si>
    <t>SD/00170</t>
  </si>
  <si>
    <t>SD/01119</t>
  </si>
  <si>
    <t>SD/01161</t>
  </si>
  <si>
    <t>SD/00862</t>
  </si>
  <si>
    <t>SD/01628</t>
  </si>
  <si>
    <t>SD/00333</t>
  </si>
  <si>
    <t>SD/01782</t>
  </si>
  <si>
    <t>SD/00300</t>
  </si>
  <si>
    <t>SD/01254</t>
  </si>
  <si>
    <t>SD/01274</t>
  </si>
  <si>
    <t>SD/00176</t>
  </si>
  <si>
    <t>SD/00524</t>
  </si>
  <si>
    <t>SD/00285</t>
  </si>
  <si>
    <t>SD/00650</t>
  </si>
  <si>
    <t>SD/00484</t>
  </si>
  <si>
    <t>SD/01424</t>
  </si>
  <si>
    <t>SD/02060</t>
  </si>
  <si>
    <t>SD/00267</t>
  </si>
  <si>
    <t>SD/00083</t>
  </si>
  <si>
    <t>SD/00360</t>
  </si>
  <si>
    <t>SD/01357</t>
  </si>
  <si>
    <t>SD/00026</t>
  </si>
  <si>
    <t>SD/01372</t>
  </si>
  <si>
    <t>SD/00624</t>
  </si>
  <si>
    <t>SD/00926</t>
  </si>
  <si>
    <t>SD/01406</t>
  </si>
  <si>
    <t>SD/00957</t>
  </si>
  <si>
    <t>SD/01206</t>
  </si>
  <si>
    <t>SD/01284</t>
  </si>
  <si>
    <t>SD/01435</t>
  </si>
  <si>
    <t>SD/00155</t>
  </si>
  <si>
    <t>SD/00822</t>
  </si>
  <si>
    <t>SD/01779</t>
  </si>
  <si>
    <t>SD/00928</t>
  </si>
  <si>
    <t>SD/00700</t>
  </si>
  <si>
    <t>SD/00600</t>
  </si>
  <si>
    <t>SD/01791</t>
  </si>
  <si>
    <t>SD/01559</t>
  </si>
  <si>
    <t>SD/00357</t>
  </si>
  <si>
    <t>SD/00745</t>
  </si>
  <si>
    <t>SD/01052</t>
  </si>
  <si>
    <t>SD/01414</t>
  </si>
  <si>
    <t>SD/00749</t>
  </si>
  <si>
    <t>SD/00136</t>
  </si>
  <si>
    <t>SD/00572</t>
  </si>
  <si>
    <t>SD/01911</t>
  </si>
  <si>
    <t>SD/00123</t>
  </si>
  <si>
    <t>SD/01797</t>
  </si>
  <si>
    <t>SD/01514</t>
  </si>
  <si>
    <t>SD/02183</t>
  </si>
  <si>
    <t>SD/00075</t>
  </si>
  <si>
    <t>SD/00268</t>
  </si>
  <si>
    <t>SD/00202</t>
  </si>
  <si>
    <t>SD/00280</t>
  </si>
  <si>
    <t>SD/01646</t>
  </si>
  <si>
    <t>SD/01901</t>
  </si>
  <si>
    <t>SD/01102</t>
  </si>
  <si>
    <t>SD/02193</t>
  </si>
  <si>
    <t>SD/00713</t>
  </si>
  <si>
    <t>SD/00506</t>
  </si>
  <si>
    <t>SD/01851</t>
  </si>
  <si>
    <t>SD/02176</t>
  </si>
  <si>
    <t>SD/00611</t>
  </si>
  <si>
    <t>SD/00620</t>
  </si>
  <si>
    <t>SD/00401</t>
  </si>
  <si>
    <t>SD/01469</t>
  </si>
  <si>
    <t>SD/01720</t>
  </si>
  <si>
    <t>SD/01334</t>
  </si>
  <si>
    <t>SD/00563</t>
  </si>
  <si>
    <t>SD/01189</t>
  </si>
  <si>
    <t>SD/00981</t>
  </si>
  <si>
    <t>SD/02198</t>
  </si>
  <si>
    <t>SD/01509</t>
  </si>
  <si>
    <t>SD/02045</t>
  </si>
  <si>
    <t>SD/00987</t>
  </si>
  <si>
    <t>SD/00523</t>
  </si>
  <si>
    <t>SD/00799</t>
  </si>
  <si>
    <t>SD/00501</t>
  </si>
  <si>
    <t>SD/01134</t>
  </si>
  <si>
    <t>SD/01862</t>
  </si>
  <si>
    <t>SD/01837</t>
  </si>
  <si>
    <t>SD/02181</t>
  </si>
  <si>
    <t>SD/01979</t>
  </si>
  <si>
    <t>SD/01482</t>
  </si>
  <si>
    <t>SD/00896</t>
  </si>
  <si>
    <t>SD/01876</t>
  </si>
  <si>
    <t>SD/00460</t>
  </si>
  <si>
    <t>SD/00536</t>
  </si>
  <si>
    <t>SD/00482</t>
  </si>
  <si>
    <t>SD/00937</t>
  </si>
  <si>
    <t>SD/01758</t>
  </si>
  <si>
    <t>SD/01776</t>
  </si>
  <si>
    <t>SD/01840</t>
  </si>
  <si>
    <t>SD/01487</t>
  </si>
  <si>
    <t>SD/00234</t>
  </si>
  <si>
    <t>SD/01369</t>
  </si>
  <si>
    <t>SD/02137</t>
  </si>
  <si>
    <t>SD/01116</t>
  </si>
  <si>
    <t>SD/00311</t>
  </si>
  <si>
    <t>SD/02109</t>
  </si>
  <si>
    <t>SD/00398</t>
  </si>
  <si>
    <t>SD/00883</t>
  </si>
  <si>
    <t>SD/01927</t>
  </si>
  <si>
    <t>SD/00902</t>
  </si>
  <si>
    <t>SD/00828</t>
  </si>
  <si>
    <t>SD/01053</t>
  </si>
  <si>
    <t>SD/01748</t>
  </si>
  <si>
    <t>SD/01056</t>
  </si>
  <si>
    <t>SD/00309</t>
  </si>
  <si>
    <t>SD/01133</t>
  </si>
  <si>
    <t>SD/01017</t>
  </si>
  <si>
    <t>SD/01425</t>
  </si>
  <si>
    <t>SD/00242</t>
  </si>
  <si>
    <t>SD/00772</t>
  </si>
  <si>
    <t>SD/00006</t>
  </si>
  <si>
    <t>SD/00520</t>
  </si>
  <si>
    <t>SD/00680</t>
  </si>
  <si>
    <t>SD/00244</t>
  </si>
  <si>
    <t>SD/01138</t>
  </si>
  <si>
    <t>SD/00328</t>
  </si>
  <si>
    <t>SD/01830</t>
  </si>
  <si>
    <t>SD/00944</t>
  </si>
  <si>
    <t>SD/00998</t>
  </si>
  <si>
    <t>SD/01916</t>
  </si>
  <si>
    <t>SD/01167</t>
  </si>
  <si>
    <t>SD/00972</t>
  </si>
  <si>
    <t>SD/00559</t>
  </si>
  <si>
    <t>SD/00913</t>
  </si>
  <si>
    <t>SD/00352</t>
  </si>
  <si>
    <t>SD/00798</t>
  </si>
  <si>
    <t>SD/00012</t>
  </si>
  <si>
    <t>SD/01478</t>
  </si>
  <si>
    <t>SD/01232</t>
  </si>
  <si>
    <t>SD/00149</t>
  </si>
  <si>
    <t>SD/00641</t>
  </si>
  <si>
    <t>SD/02123</t>
  </si>
  <si>
    <t>SD/01095</t>
  </si>
  <si>
    <t>SD/00526</t>
  </si>
  <si>
    <t>SD/01477</t>
  </si>
  <si>
    <t>SD/01716</t>
  </si>
  <si>
    <t>SD/00759</t>
  </si>
  <si>
    <t>SD/00836</t>
  </si>
  <si>
    <t>SD/00199</t>
  </si>
  <si>
    <t>SD/01704</t>
  </si>
  <si>
    <t>SD/00642</t>
  </si>
  <si>
    <t>SD/00350</t>
  </si>
  <si>
    <t>SD/01714</t>
  </si>
  <si>
    <t>SD/00923</t>
  </si>
  <si>
    <t>SD/01113</t>
  </si>
  <si>
    <t>SD/00929</t>
  </si>
  <si>
    <t>SD/01276</t>
  </si>
  <si>
    <t>SD/00015</t>
  </si>
  <si>
    <t>SD/01155</t>
  </si>
  <si>
    <t>SD/00660</t>
  </si>
  <si>
    <t>SD/02010</t>
  </si>
  <si>
    <t>SD/01075</t>
  </si>
  <si>
    <t>SD/00489</t>
  </si>
  <si>
    <t>SD/01504</t>
  </si>
  <si>
    <t>SD/01667</t>
  </si>
  <si>
    <t>SD/00181</t>
  </si>
  <si>
    <t>SD/02139</t>
  </si>
  <si>
    <t>SD/01705</t>
  </si>
  <si>
    <t>SD/01888</t>
  </si>
  <si>
    <t>SD/01117</t>
  </si>
  <si>
    <t>SD/00375</t>
  </si>
  <si>
    <t>SD/00034</t>
  </si>
  <si>
    <t>SD/01347</t>
  </si>
  <si>
    <t>SD/00203</t>
  </si>
  <si>
    <t>SD/00233</t>
  </si>
  <si>
    <t>SD/00260</t>
  </si>
  <si>
    <t>SD/01738</t>
  </si>
  <si>
    <t>SD/01933</t>
  </si>
  <si>
    <t>SD/01196</t>
  </si>
  <si>
    <t>SD/01833</t>
  </si>
  <si>
    <t>SD/01902</t>
  </si>
  <si>
    <t>SD/00475</t>
  </si>
  <si>
    <t>SD/00694</t>
  </si>
  <si>
    <t>SD/00967</t>
  </si>
  <si>
    <t>SD/00568</t>
  </si>
  <si>
    <t>SD/00622</t>
  </si>
  <si>
    <t>SD/00111</t>
  </si>
  <si>
    <t>SD/01728</t>
  </si>
  <si>
    <t>SD/00105</t>
  </si>
  <si>
    <t>SD/00406</t>
  </si>
  <si>
    <t>SD/00116</t>
  </si>
  <si>
    <t>SD/01948</t>
  </si>
  <si>
    <t>SD/00507</t>
  </si>
  <si>
    <t>SD/01595</t>
  </si>
  <si>
    <t>SD/02039</t>
  </si>
  <si>
    <t>SD/01332</t>
  </si>
  <si>
    <t>SD/00358</t>
  </si>
  <si>
    <t>SD/00362</t>
  </si>
  <si>
    <t>SD/00764</t>
  </si>
  <si>
    <t>SD/01326</t>
  </si>
  <si>
    <t>SD/01617</t>
  </si>
  <si>
    <t>SD/00191</t>
  </si>
  <si>
    <t>SD/01023</t>
  </si>
  <si>
    <t>SD/01481</t>
  </si>
  <si>
    <t>SD/01775</t>
  </si>
  <si>
    <t>SD/01245</t>
  </si>
  <si>
    <t>SD/00161</t>
  </si>
  <si>
    <t>SD/00491</t>
  </si>
  <si>
    <t>SD/01947</t>
  </si>
  <si>
    <t>SD/01693</t>
  </si>
  <si>
    <t>SD/00646</t>
  </si>
  <si>
    <t>SD/01836</t>
  </si>
  <si>
    <t>SD/01081</t>
  </si>
  <si>
    <t>SD/01386</t>
  </si>
  <si>
    <t>SD/01380</t>
  </si>
  <si>
    <t>SD/01542</t>
  </si>
  <si>
    <t>SD/01944</t>
  </si>
  <si>
    <t>SD/00911</t>
  </si>
  <si>
    <t>SD/01806</t>
  </si>
  <si>
    <t>SD/00021</t>
  </si>
  <si>
    <t>SD/00434</t>
  </si>
  <si>
    <t>SD/00409</t>
  </si>
  <si>
    <t>SD/01721</t>
  </si>
  <si>
    <t>SD/00424</t>
  </si>
  <si>
    <t>SD/00038</t>
  </si>
  <si>
    <t>SD/00521</t>
  </si>
  <si>
    <t>SD/01589</t>
  </si>
  <si>
    <t>SD/01256</t>
  </si>
  <si>
    <t>SD/00753</t>
  </si>
  <si>
    <t>SD/01240</t>
  </si>
  <si>
    <t>SD/01073</t>
  </si>
  <si>
    <t>SD/00613</t>
  </si>
  <si>
    <t>SD/00639</t>
  </si>
  <si>
    <t>SD/01660</t>
  </si>
  <si>
    <t>SD/01091</t>
  </si>
  <si>
    <t>SD/01374</t>
  </si>
  <si>
    <t>SD/00565</t>
  </si>
  <si>
    <t>SD/00858</t>
  </si>
  <si>
    <t>SD/02097</t>
  </si>
  <si>
    <t>SD/01654</t>
  </si>
  <si>
    <t>SD/00305</t>
  </si>
  <si>
    <t>SD/00953</t>
  </si>
  <si>
    <t>SD/02177</t>
  </si>
  <si>
    <t>SD/00114</t>
  </si>
  <si>
    <t>SD/02002</t>
  </si>
  <si>
    <t>SD/01114</t>
  </si>
  <si>
    <t>SD/00955</t>
  </si>
  <si>
    <t>SD/00861</t>
  </si>
  <si>
    <t>SD/01883</t>
  </si>
  <si>
    <t>SD/00751</t>
  </si>
  <si>
    <t>SD/01672</t>
  </si>
  <si>
    <t>SD/00649</t>
  </si>
  <si>
    <t>SD/00887</t>
  </si>
  <si>
    <t>SD/01774</t>
  </si>
  <si>
    <t>SD/00829</t>
  </si>
  <si>
    <t>SD/01964</t>
  </si>
  <si>
    <t>SD/01677</t>
  </si>
  <si>
    <t>SD/00918</t>
  </si>
  <si>
    <t>SD/01661</t>
  </si>
  <si>
    <t>SD/02096</t>
  </si>
  <si>
    <t>SD/00337</t>
  </si>
  <si>
    <t>SD/00593</t>
  </si>
  <si>
    <t>SD/01651</t>
  </si>
  <si>
    <t>SD/00707</t>
  </si>
  <si>
    <t>SD/01004</t>
  </si>
  <si>
    <t>SD/01267</t>
  </si>
  <si>
    <t>SD/00165</t>
  </si>
  <si>
    <t>SD/01949</t>
  </si>
  <si>
    <t>SD/00437</t>
  </si>
  <si>
    <t>SD/00682</t>
  </si>
  <si>
    <t>SD/01364</t>
  </si>
  <si>
    <t>SD/01200</t>
  </si>
  <si>
    <t>SD/02180</t>
  </si>
  <si>
    <t>SD/02127</t>
  </si>
  <si>
    <t>SD/00031</t>
  </si>
  <si>
    <t>SD/01177</t>
  </si>
  <si>
    <t>SD/00016</t>
  </si>
  <si>
    <t>SD/01010</t>
  </si>
  <si>
    <t>SD/01763</t>
  </si>
  <si>
    <t>SD/00084</t>
  </si>
  <si>
    <t>SD/02179</t>
  </si>
  <si>
    <t>SD/00291</t>
  </si>
  <si>
    <t>SD/01304</t>
  </si>
  <si>
    <t>SD/01972</t>
  </si>
  <si>
    <t>SD/00936</t>
  </si>
  <si>
    <t>SD/01331</t>
  </si>
  <si>
    <t>SD/01982</t>
  </si>
  <si>
    <t>SD/02009</t>
  </si>
  <si>
    <t>SD/01962</t>
  </si>
  <si>
    <t>SD/01574</t>
  </si>
  <si>
    <t>SD/01191</t>
  </si>
  <si>
    <t>SD/00975</t>
  </si>
  <si>
    <t>SD/01753</t>
  </si>
  <si>
    <t>SD/00708</t>
  </si>
  <si>
    <t>SD/00304</t>
  </si>
  <si>
    <t>SD/00854</t>
  </si>
  <si>
    <t>SD/00157</t>
  </si>
  <si>
    <t>SD/01613</t>
  </si>
  <si>
    <t>SD/00598</t>
  </si>
  <si>
    <t>SD/01265</t>
  </si>
  <si>
    <t>SD/00805</t>
  </si>
  <si>
    <t>SD/00895</t>
  </si>
  <si>
    <t>SD/02124</t>
  </si>
  <si>
    <t>SD/01003</t>
  </si>
  <si>
    <t>SD/01299</t>
  </si>
  <si>
    <t>SD/00847</t>
  </si>
  <si>
    <t>SD/02056</t>
  </si>
  <si>
    <t>SD/01465</t>
  </si>
  <si>
    <t>SD/00100</t>
  </si>
  <si>
    <t>SD/01885</t>
  </si>
  <si>
    <t>SD/00298</t>
  </si>
  <si>
    <t>SD/00438</t>
  </si>
  <si>
    <t>SD/00258</t>
  </si>
  <si>
    <t>SD/01842</t>
  </si>
  <si>
    <t>SD/00413</t>
  </si>
  <si>
    <t>SD/01817</t>
  </si>
  <si>
    <t>SD/01584</t>
  </si>
  <si>
    <t>SD/02142</t>
  </si>
  <si>
    <t>SD/01195</t>
  </si>
  <si>
    <t>SD/01909</t>
  </si>
  <si>
    <t>SD/01130</t>
  </si>
  <si>
    <t>SD/00002</t>
  </si>
  <si>
    <t>SD/00843</t>
  </si>
  <si>
    <t>SD/00596</t>
  </si>
  <si>
    <t>SD/00351</t>
  </si>
  <si>
    <t>SD/01049</t>
  </si>
  <si>
    <t>SD/01494</t>
  </si>
  <si>
    <t>SD/00908</t>
  </si>
  <si>
    <t>SD/01923</t>
  </si>
  <si>
    <t>SD/00569</t>
  </si>
  <si>
    <t>SD/01549</t>
  </si>
  <si>
    <t>SD/01287</t>
  </si>
  <si>
    <t>SD/01165</t>
  </si>
  <si>
    <t>SD/00589</t>
  </si>
  <si>
    <t>SD/01262</t>
  </si>
  <si>
    <t>SD/00779</t>
  </si>
  <si>
    <t>SD/01201</t>
  </si>
  <si>
    <t>SD/01550</t>
  </si>
  <si>
    <t>SD/00095</t>
  </si>
  <si>
    <t>SD/01401</t>
  </si>
  <si>
    <t>SD/01365</t>
  </si>
  <si>
    <t>SD/01969</t>
  </si>
  <si>
    <t>SD/01910</t>
  </si>
  <si>
    <t>SD/00697</t>
  </si>
  <si>
    <t>SD/00425</t>
  </si>
  <si>
    <t>SD/01505</t>
  </si>
  <si>
    <t>SD/01746</t>
  </si>
  <si>
    <t>SD/00899</t>
  </si>
  <si>
    <t>SD/02073</t>
  </si>
  <si>
    <t>SD/00770</t>
  </si>
  <si>
    <t>SD/00092</t>
  </si>
  <si>
    <t>SD/02027</t>
  </si>
  <si>
    <t>SD/00630</t>
  </si>
  <si>
    <t>SD/01669</t>
  </si>
  <si>
    <t>SD/01761</t>
  </si>
  <si>
    <t>SD/02172</t>
  </si>
  <si>
    <t>SD/00412</t>
  </si>
  <si>
    <t>SD/01768</t>
  </si>
  <si>
    <t>SD/01810</t>
  </si>
  <si>
    <t>SD/00735</t>
  </si>
  <si>
    <t>SD/00172</t>
  </si>
  <si>
    <t>SD/02108</t>
  </si>
  <si>
    <t>SD/01517</t>
  </si>
  <si>
    <t>SD/01186</t>
  </si>
  <si>
    <t>SD/00988</t>
  </si>
  <si>
    <t>SD/01936</t>
  </si>
  <si>
    <t>SD/01339</t>
  </si>
  <si>
    <t>SD/02081</t>
  </si>
  <si>
    <t>SD/01507</t>
  </si>
  <si>
    <t>SD/02117</t>
  </si>
  <si>
    <t>SD/02113</t>
  </si>
  <si>
    <t>SD/00993</t>
  </si>
  <si>
    <t>SD/02091</t>
  </si>
  <si>
    <t>SD/01988</t>
  </si>
  <si>
    <t>SD/01444</t>
  </si>
  <si>
    <t>SD/01562</t>
  </si>
  <si>
    <t>SD/01261</t>
  </si>
  <si>
    <t>SD/00103</t>
  </si>
  <si>
    <t>SD/00585</t>
  </si>
  <si>
    <t>SD/00051</t>
  </si>
  <si>
    <t>SD/00722</t>
  </si>
  <si>
    <t>SD/00058</t>
  </si>
  <si>
    <t>SD/01795</t>
  </si>
  <si>
    <t>SD/00334</t>
  </si>
  <si>
    <t>SD/01847</t>
  </si>
  <si>
    <t>SD/01960</t>
  </si>
  <si>
    <t>SD/01547</t>
  </si>
  <si>
    <t>SD/00441</t>
  </si>
  <si>
    <t>SD/00900</t>
  </si>
  <si>
    <t>SD/00566</t>
  </si>
  <si>
    <t>SD/01209</t>
  </si>
  <si>
    <t>SD/01891</t>
  </si>
  <si>
    <t>SD/01399</t>
  </si>
  <si>
    <t>SD/00670</t>
  </si>
  <si>
    <t>SD/01633</t>
  </si>
  <si>
    <t>SD/01160</t>
  </si>
  <si>
    <t>SD/01765</t>
  </si>
  <si>
    <t>SD/01281</t>
  </si>
  <si>
    <t>SD/00232</t>
  </si>
  <si>
    <t>SD/00690</t>
  </si>
  <si>
    <t>SD/00255</t>
  </si>
  <si>
    <t>SD/02133</t>
  </si>
  <si>
    <t>SD/02016</t>
  </si>
  <si>
    <t>SD/01072</t>
  </si>
  <si>
    <t>SD/01437</t>
  </si>
  <si>
    <t>SD/02182</t>
  </si>
  <si>
    <t>SD/00200</t>
  </si>
  <si>
    <t>SD/01973</t>
  </si>
  <si>
    <t>SD/00800</t>
  </si>
  <si>
    <t>SD/00645</t>
  </si>
  <si>
    <t>SD/00990</t>
  </si>
  <si>
    <t>SD/01786</t>
  </si>
  <si>
    <t>SD/01192</t>
  </si>
  <si>
    <t>SD/02190</t>
  </si>
  <si>
    <t>SD/00381</t>
  </si>
  <si>
    <t>SD/01105</t>
  </si>
  <si>
    <t>SD/00395</t>
  </si>
  <si>
    <t>SD/02102</t>
  </si>
  <si>
    <t>SD/00411</t>
  </si>
  <si>
    <t>SD/00175</t>
  </si>
  <si>
    <t>SD/02131</t>
  </si>
  <si>
    <t>SD/00871</t>
  </si>
  <si>
    <t>SD/00486</t>
  </si>
  <si>
    <t>SD/02048</t>
  </si>
  <si>
    <t>SD/01662</t>
  </si>
  <si>
    <t>SD/01614</t>
  </si>
  <si>
    <t>SD/02200</t>
  </si>
  <si>
    <t>SD/01355</t>
  </si>
  <si>
    <t>SD/01343</t>
  </si>
  <si>
    <t>SD/01084</t>
  </si>
  <si>
    <t>SD/01030</t>
  </si>
  <si>
    <t>SD/00834</t>
  </si>
  <si>
    <t>SD/01685</t>
  </si>
  <si>
    <t>SD/02168</t>
  </si>
  <si>
    <t>SD/01453</t>
  </si>
  <si>
    <t>SD/00465</t>
  </si>
  <si>
    <t>SD/02094</t>
  </si>
  <si>
    <t>SD/02066</t>
  </si>
  <si>
    <t>SD/00405</t>
  </si>
  <si>
    <t>SD/00575</t>
  </si>
  <si>
    <t>SD/01532</t>
  </si>
  <si>
    <t>SD/00979</t>
  </si>
  <si>
    <t>SD/01796</t>
  </si>
  <si>
    <t>SD/01434</t>
  </si>
  <si>
    <t>SD/00943</t>
  </si>
  <si>
    <t>SD/01132</t>
  </si>
  <si>
    <t>SD/01942</t>
  </si>
  <si>
    <t>SD/00938</t>
  </si>
  <si>
    <t>SD/02040</t>
  </si>
  <si>
    <t>SD/01198</t>
  </si>
  <si>
    <t>SD/00208</t>
  </si>
  <si>
    <t>SD/00042</t>
  </si>
  <si>
    <t>SD/01273</t>
  </si>
  <si>
    <t>SD/00318</t>
  </si>
  <si>
    <t>SD/02126</t>
  </si>
  <si>
    <t>SD/01466</t>
  </si>
  <si>
    <t>SD/01587</t>
  </si>
  <si>
    <t>SD/00340</t>
  </si>
  <si>
    <t>SD/01939</t>
  </si>
  <si>
    <t>SD/01924</t>
  </si>
  <si>
    <t>SD/00429</t>
  </si>
  <si>
    <t>SD/01078</t>
  </si>
  <si>
    <t>SD/00644</t>
  </si>
  <si>
    <t>SD/01307</t>
  </si>
  <si>
    <t>SD/01277</t>
  </si>
  <si>
    <t>SD/02089</t>
  </si>
  <si>
    <t>SD/02008</t>
  </si>
  <si>
    <t>SD/00018</t>
  </si>
  <si>
    <t>SD/00126</t>
  </si>
  <si>
    <t>SD/00844</t>
  </si>
  <si>
    <t>SD/01050</t>
  </si>
  <si>
    <t>SD/00948</t>
  </si>
  <si>
    <t>SD/01828</t>
  </si>
  <si>
    <t>SD/01300</t>
  </si>
  <si>
    <t>SD/02071</t>
  </si>
  <si>
    <t>SD/00110</t>
  </si>
  <si>
    <t>SD/01043</t>
  </si>
  <si>
    <t>SD/01634</t>
  </si>
  <si>
    <t>SD/00968</t>
  </si>
  <si>
    <t>SD/00091</t>
  </si>
  <si>
    <t>SD/01449</t>
  </si>
  <si>
    <t>SD/01843</t>
  </si>
  <si>
    <t>SD/01900</t>
  </si>
  <si>
    <t>SD/00509</t>
  </si>
  <si>
    <t>SD/01787</t>
  </si>
  <si>
    <t>SD/01566</t>
  </si>
  <si>
    <t>SD/01544</t>
  </si>
  <si>
    <t>SD/01381</t>
  </si>
  <si>
    <t>SD/01523</t>
  </si>
  <si>
    <t>SD/00567</t>
  </si>
  <si>
    <t>SD/00308</t>
  </si>
  <si>
    <t>SD/00127</t>
  </si>
  <si>
    <t>SD/00917</t>
  </si>
  <si>
    <t>SD/00461</t>
  </si>
  <si>
    <t>SD/02013</t>
  </si>
  <si>
    <t>SD/00346</t>
  </si>
  <si>
    <t>SD/00672</t>
  </si>
  <si>
    <t>SD/01920</t>
  </si>
  <si>
    <t>SD/01798</t>
  </si>
  <si>
    <t>SD/01237</t>
  </si>
  <si>
    <t>SD/01932</t>
  </si>
  <si>
    <t>SD/01238</t>
  </si>
  <si>
    <t>SD/00119</t>
  </si>
  <si>
    <t>SD/00792</t>
  </si>
  <si>
    <t>SD/01717</t>
  </si>
  <si>
    <t>SD/01808</t>
  </si>
  <si>
    <t>SD/02163</t>
  </si>
  <si>
    <t>SD/01510</t>
  </si>
  <si>
    <t>SD/01141</t>
  </si>
  <si>
    <t>SD/00088</t>
  </si>
  <si>
    <t>SD/00502</t>
  </si>
  <si>
    <t>SD/00768</t>
  </si>
  <si>
    <t>SD/02132</t>
  </si>
  <si>
    <t>SD/01498</t>
  </si>
  <si>
    <t>SD/00614</t>
  </si>
  <si>
    <t>SD/00729</t>
  </si>
  <si>
    <t>SD/00341</t>
  </si>
  <si>
    <t>SD/02079</t>
  </si>
  <si>
    <t>SD/00940</t>
  </si>
  <si>
    <t>SD/01255</t>
  </si>
  <si>
    <t>SD/01632</t>
  </si>
  <si>
    <t>SD/01324</t>
  </si>
  <si>
    <t>SD/01396</t>
  </si>
  <si>
    <t>SD/01938</t>
  </si>
  <si>
    <t>SD/00057</t>
  </si>
  <si>
    <t>SD/01620</t>
  </si>
  <si>
    <t>SD/00595</t>
  </si>
  <si>
    <t>SD/02134</t>
  </si>
  <si>
    <t>SD/01799</t>
  </si>
  <si>
    <t>SD/00846</t>
  </si>
  <si>
    <t>SD/00306</t>
  </si>
  <si>
    <t>SD/01575</t>
  </si>
  <si>
    <t>SD/00037</t>
  </si>
  <si>
    <t>SD/01953</t>
  </si>
  <si>
    <t>SD/00510</t>
  </si>
  <si>
    <t>SD/01308</t>
  </si>
  <si>
    <t>SD/01451</t>
  </si>
  <si>
    <t>SD/02136</t>
  </si>
  <si>
    <t>SD/00578</t>
  </si>
  <si>
    <t>SD/01454</t>
  </si>
  <si>
    <t>SD/00516</t>
  </si>
  <si>
    <t>SD/01061</t>
  </si>
  <si>
    <t>SD/01656</t>
  </si>
  <si>
    <t>SD/01483</t>
  </si>
  <si>
    <t>SD/00635</t>
  </si>
  <si>
    <t>SD/01136</t>
  </si>
  <si>
    <t>SD/00752</t>
  </si>
  <si>
    <t>SD/02029</t>
  </si>
  <si>
    <t>SD/01475</t>
  </si>
  <si>
    <t>SD/00022</t>
  </si>
  <si>
    <t>SD/01103</t>
  </si>
  <si>
    <t>SD/00059</t>
  </si>
  <si>
    <t>SD/00177</t>
  </si>
  <si>
    <t>SD/01658</t>
  </si>
  <si>
    <t>SD/00882</t>
  </si>
  <si>
    <t>SD/00561</t>
  </si>
  <si>
    <t>SD/00615</t>
  </si>
  <si>
    <t>SD/01151</t>
  </si>
  <si>
    <t>SD/01460</t>
  </si>
  <si>
    <t>SD/01683</t>
  </si>
  <si>
    <t>SD/01569</t>
  </si>
  <si>
    <t>SD/00555</t>
  </si>
  <si>
    <t>SD/00532</t>
  </si>
  <si>
    <t>SD/01402</t>
  </si>
  <si>
    <t>SD/01930</t>
  </si>
  <si>
    <t>SD/01991</t>
  </si>
  <si>
    <t>SD/00215</t>
  </si>
  <si>
    <t>SD/00321</t>
  </si>
  <si>
    <t>SD/00648</t>
  </si>
  <si>
    <t>SD/00599</t>
  </si>
  <si>
    <t>SD/00519</t>
  </si>
  <si>
    <t>SD/00279</t>
  </si>
  <si>
    <t>SD/00033</t>
  </si>
  <si>
    <t>SD/00312</t>
  </si>
  <si>
    <t>SD/01977</t>
  </si>
  <si>
    <t>SD/00819</t>
  </si>
  <si>
    <t>SD/00001</t>
  </si>
  <si>
    <t>SD/02119</t>
  </si>
  <si>
    <t>SD/00436</t>
  </si>
  <si>
    <t>SD/00335</t>
  </si>
  <si>
    <t>SD/00389</t>
  </si>
  <si>
    <t>SD/01580</t>
  </si>
  <si>
    <t>SD/00028</t>
  </si>
  <si>
    <t>SD/01905</t>
  </si>
  <si>
    <t>SD/00528</t>
  </si>
  <si>
    <t>SD/01689</t>
  </si>
  <si>
    <t>SD/00080</t>
  </si>
  <si>
    <t>SD/01150</t>
  </si>
  <si>
    <t>SD/02068</t>
  </si>
  <si>
    <t>SD/02140</t>
  </si>
  <si>
    <t>SD/02105</t>
  </si>
  <si>
    <t>SD/01511</t>
  </si>
  <si>
    <t>SD/01111</t>
  </si>
  <si>
    <t>SD/00356</t>
  </si>
  <si>
    <t>SD/00292</t>
  </si>
  <si>
    <t>SD/00289</t>
  </si>
  <si>
    <t>SD/00243</t>
  </si>
  <si>
    <t>SD/01815</t>
  </si>
  <si>
    <t>SD/01472</t>
  </si>
  <si>
    <t>SD/00603</t>
  </si>
  <si>
    <t>SD/00778</t>
  </si>
  <si>
    <t>SD/00209</t>
  </si>
  <si>
    <t>SD/01858</t>
  </si>
  <si>
    <t>SD/00096</t>
  </si>
  <si>
    <t>SD/00251</t>
  </si>
  <si>
    <t>SD/01252</t>
  </si>
  <si>
    <t>SD/00961</t>
  </si>
  <si>
    <t>SD/00128</t>
  </si>
  <si>
    <t>SD/00668</t>
  </si>
  <si>
    <t>SD/01486</t>
  </si>
  <si>
    <t>SD/00584</t>
  </si>
  <si>
    <t>SD/01190</t>
  </si>
  <si>
    <t>SD/01641</t>
  </si>
  <si>
    <t>SD/00740</t>
  </si>
  <si>
    <t>SD/02111</t>
  </si>
  <si>
    <t>SD/00330</t>
  </si>
  <si>
    <t>SD/00824</t>
  </si>
  <si>
    <t>SD/00301</t>
  </si>
  <si>
    <t>SD/00366</t>
  </si>
  <si>
    <t>SD/01145</t>
  </si>
  <si>
    <t>SD/02164</t>
  </si>
  <si>
    <t>SD/02065</t>
  </si>
  <si>
    <t>SD/01455</t>
  </si>
  <si>
    <t>SD/00746</t>
  </si>
  <si>
    <t>SD/01697</t>
  </si>
  <si>
    <t>SD/01707</t>
  </si>
  <si>
    <t>SD/00966</t>
  </si>
  <si>
    <t>SD/01928</t>
  </si>
  <si>
    <t>SD/00380</t>
  </si>
  <si>
    <t>SD/00078</t>
  </si>
  <si>
    <t>SD/01594</t>
  </si>
  <si>
    <t>SD/01022</t>
  </si>
  <si>
    <t>SD/01915</t>
  </si>
  <si>
    <t>SD/02158</t>
  </si>
  <si>
    <t>SD/01440</t>
  </si>
  <si>
    <t>SD/01739</t>
  </si>
  <si>
    <t>SD/00296</t>
  </si>
  <si>
    <t>SD/00156</t>
  </si>
  <si>
    <t>SD/01671</t>
  </si>
  <si>
    <t>SD/01987</t>
  </si>
  <si>
    <t>SD/01997</t>
  </si>
  <si>
    <t>SD/00980</t>
  </si>
  <si>
    <t>SD/00293</t>
  </si>
  <si>
    <t>SD/02038</t>
  </si>
  <si>
    <t>SD/01112</t>
  </si>
  <si>
    <t>SD/00085</t>
  </si>
  <si>
    <t>SD/01913</t>
  </si>
  <si>
    <t>SD/00400</t>
  </si>
  <si>
    <t>SD/02092</t>
  </si>
  <si>
    <t>SD/01067</t>
  </si>
  <si>
    <t>SD/01816</t>
  </si>
  <si>
    <t>SD/00710</t>
  </si>
  <si>
    <t>SD/01576</t>
  </si>
  <si>
    <t>SD/00517</t>
  </si>
  <si>
    <t>SD/00385</t>
  </si>
  <si>
    <t>SD/00619</t>
  </si>
  <si>
    <t>SD/01784</t>
  </si>
  <si>
    <t>SD/01044</t>
  </si>
  <si>
    <t>SD/01384</t>
  </si>
  <si>
    <t>SD/01553</t>
  </si>
  <si>
    <t>SD/01159</t>
  </si>
  <si>
    <t>SD/01092</t>
  </si>
  <si>
    <t>SD/00213</t>
  </si>
  <si>
    <t>SD/01162</t>
  </si>
  <si>
    <t>SD/02074</t>
  </si>
  <si>
    <t>SD/01922</t>
  </si>
  <si>
    <t>SD/01423</t>
  </si>
  <si>
    <t>SD/01457</t>
  </si>
  <si>
    <t>SD/01827</t>
  </si>
  <si>
    <t>SD/01217</t>
  </si>
  <si>
    <t>SD/00299</t>
  </si>
  <si>
    <t>SD/02122</t>
  </si>
  <si>
    <t>SD/00684</t>
  </si>
  <si>
    <t>SD/01729</t>
  </si>
  <si>
    <t>SD/01058</t>
  </si>
  <si>
    <t>SD/01244</t>
  </si>
  <si>
    <t>SD/01557</t>
  </si>
  <si>
    <t>SD/01592</t>
  </si>
  <si>
    <t>SD/00344</t>
  </si>
  <si>
    <t>SD/00678</t>
  </si>
  <si>
    <t>SD/00818</t>
  </si>
  <si>
    <t>SD/00574</t>
  </si>
  <si>
    <t>SD/00197</t>
  </si>
  <si>
    <t>SD/00910</t>
  </si>
  <si>
    <t>SD/01045</t>
  </si>
  <si>
    <t>SD/00766</t>
  </si>
  <si>
    <t>SD/01398</t>
  </si>
  <si>
    <t>SD/01970</t>
  </si>
  <si>
    <t>SD/00194</t>
  </si>
  <si>
    <t>SD/01645</t>
  </si>
  <si>
    <t>SD/00549</t>
  </si>
  <si>
    <t>SD/01778</t>
  </si>
  <si>
    <t>SD/01436</t>
  </si>
  <si>
    <t>SD/00353</t>
  </si>
  <si>
    <t>SD/00455</t>
  </si>
  <si>
    <t>SD/00262</t>
  </si>
  <si>
    <t>SD/01088</t>
  </si>
  <si>
    <t>SD/01984</t>
  </si>
  <si>
    <t>SD/01390</t>
  </si>
  <si>
    <t>SD/00384</t>
  </si>
  <si>
    <t>SD/00726</t>
  </si>
  <si>
    <t>SD/01185</t>
  </si>
  <si>
    <t>SD/01598</t>
  </si>
  <si>
    <t>SD/01879</t>
  </si>
  <si>
    <t>SD/00410</t>
  </si>
  <si>
    <t>SD/00671</t>
  </si>
  <si>
    <t>SD/01518</t>
  </si>
  <si>
    <t>SD/00647</t>
  </si>
  <si>
    <t>SD/00712</t>
  </si>
  <si>
    <t>SD/00238</t>
  </si>
  <si>
    <t>SD/02004</t>
  </si>
  <si>
    <t>SD/01039</t>
  </si>
  <si>
    <t>SD/02167</t>
  </si>
  <si>
    <t>SD/00416</t>
  </si>
  <si>
    <t>SD/01789</t>
  </si>
  <si>
    <t>SD/01954</t>
  </si>
  <si>
    <t>SD/01886</t>
  </si>
  <si>
    <t>SD/01363</t>
  </si>
  <si>
    <t>SD/01464</t>
  </si>
  <si>
    <t>SD/02125</t>
  </si>
  <si>
    <t>SD/01931</t>
  </si>
  <si>
    <t>SD/00443</t>
  </si>
  <si>
    <t>SD/01000</t>
  </si>
  <si>
    <t>SD/01146</t>
  </si>
  <si>
    <t>SD/01488</t>
  </si>
  <si>
    <t>SD/00124</t>
  </si>
  <si>
    <t>SD/00271</t>
  </si>
  <si>
    <t>SD/01563</t>
  </si>
  <si>
    <t>SD/00695</t>
  </si>
  <si>
    <t>SD/02063</t>
  </si>
  <si>
    <t>SD/02173</t>
  </si>
  <si>
    <t>SD/02104</t>
  </si>
  <si>
    <t>SD/01251</t>
  </si>
  <si>
    <t>SD/00261</t>
  </si>
  <si>
    <t>SD/01341</t>
  </si>
  <si>
    <t>SD/00816</t>
  </si>
  <si>
    <t>SD/01971</t>
  </si>
  <si>
    <t>SD/01700</t>
  </si>
  <si>
    <t>SD/00392</t>
  </si>
  <si>
    <t>SD/00992</t>
  </si>
  <si>
    <t>SD/01868</t>
  </si>
  <si>
    <t>SD/00239</t>
  </si>
  <si>
    <t>SD/00958</t>
  </si>
  <si>
    <t>SD/00469</t>
  </si>
  <si>
    <t>SD/00609</t>
  </si>
  <si>
    <t>SD/00457</t>
  </si>
  <si>
    <t>SD/01835</t>
  </si>
  <si>
    <t>SD/01076</t>
  </si>
  <si>
    <t>SD/00383</t>
  </si>
  <si>
    <t>SD/00962</t>
  </si>
  <si>
    <t>SD/00488</t>
  </si>
  <si>
    <t>SD/01657</t>
  </si>
  <si>
    <t>SD/00326</t>
  </si>
  <si>
    <t>SD/02053</t>
  </si>
  <si>
    <t>SD/00666</t>
  </si>
  <si>
    <t>SD/01321</t>
  </si>
  <si>
    <t>SD/01375</t>
  </si>
  <si>
    <t>SD/00349</t>
  </si>
  <si>
    <t>SD/00912</t>
  </si>
  <si>
    <t>SD/01152</t>
  </si>
  <si>
    <t>SD/02083</t>
  </si>
  <si>
    <t>SD/02174</t>
  </si>
  <si>
    <t>SD/00838</t>
  </si>
  <si>
    <t>SD/00514</t>
  </si>
  <si>
    <t>SD/00278</t>
  </si>
  <si>
    <t>SD/00417</t>
  </si>
  <si>
    <t>SD/00431</t>
  </si>
  <si>
    <t>SD/00512</t>
  </si>
  <si>
    <t>SD/01107</t>
  </si>
  <si>
    <t>SD/00043</t>
  </si>
  <si>
    <t>SD/01513</t>
  </si>
  <si>
    <t>SD/01296</t>
  </si>
  <si>
    <t>SD/01071</t>
  </si>
  <si>
    <t>SD/01006</t>
  </si>
  <si>
    <t>SD/00331</t>
  </si>
  <si>
    <t>SD/00228</t>
  </si>
  <si>
    <t>SD/01340</t>
  </si>
  <si>
    <t>SD/01279</t>
  </si>
  <si>
    <t>SD/00223</t>
  </si>
  <si>
    <t>SD/02050</t>
  </si>
  <si>
    <t>SD/00459</t>
  </si>
  <si>
    <t>SD/01650</t>
  </si>
  <si>
    <t>SD/00556</t>
  </si>
  <si>
    <t>SD/01529</t>
  </si>
  <si>
    <t>SD/00450</t>
  </si>
  <si>
    <t>SD/02169</t>
  </si>
  <si>
    <t>SD/01742</t>
  </si>
  <si>
    <t>SD/02162</t>
  </si>
  <si>
    <t>SD/00288</t>
  </si>
  <si>
    <t>SD/02001</t>
  </si>
  <si>
    <t>SD/01001</t>
  </si>
  <si>
    <t>SD/00974</t>
  </si>
  <si>
    <t>SD/01525</t>
  </si>
  <si>
    <t>SD/02191</t>
  </si>
  <si>
    <t>SD/00263</t>
  </si>
  <si>
    <t>SD/00681</t>
  </si>
  <si>
    <t>SD/00873</t>
  </si>
  <si>
    <t>SD/00098</t>
  </si>
  <si>
    <t>SD/01788</t>
  </si>
  <si>
    <t>SD/00266</t>
  </si>
  <si>
    <t>SD/01976</t>
  </si>
  <si>
    <t>SD/01442</t>
  </si>
  <si>
    <t>SD/01849</t>
  </si>
  <si>
    <t>SD/00152</t>
  </si>
  <si>
    <t>SD/01647</t>
  </si>
  <si>
    <t>SD/00225</t>
  </si>
  <si>
    <t>SD/01468</t>
  </si>
  <si>
    <t>SD/00755</t>
  </si>
  <si>
    <t>SD/01243</t>
  </si>
  <si>
    <t>SD/02101</t>
  </si>
  <si>
    <t>SD/00925</t>
  </si>
  <si>
    <t>SD/01298</t>
  </si>
  <si>
    <t>SD/00189</t>
  </si>
  <si>
    <t>SD/01926</t>
  </si>
  <si>
    <t>SD/00618</t>
  </si>
  <si>
    <t>SD/00421</t>
  </si>
  <si>
    <t>SD/01480</t>
  </si>
  <si>
    <t>SD/00868</t>
  </si>
  <si>
    <t>SD/01516</t>
  </si>
  <si>
    <t>SD/01228</t>
  </si>
  <si>
    <t>SD/01495</t>
  </si>
  <si>
    <t>SD/02059</t>
  </si>
  <si>
    <t>SD/01013</t>
  </si>
  <si>
    <t>SD/01831</t>
  </si>
  <si>
    <t>SD/01877</t>
  </si>
  <si>
    <t>SD/00166</t>
  </si>
  <si>
    <t>SD/01636</t>
  </si>
  <si>
    <t>SD/00931</t>
  </si>
  <si>
    <t>SD/00801</t>
  </si>
  <si>
    <t>SD/00104</t>
  </si>
  <si>
    <t>SD/02006</t>
  </si>
  <si>
    <t>SD/01048</t>
  </si>
  <si>
    <t>SD/01766</t>
  </si>
  <si>
    <t>SD/01210</t>
  </si>
  <si>
    <t>SD/01144</t>
  </si>
  <si>
    <t>SD/01315</t>
  </si>
  <si>
    <t>SD/01443</t>
  </si>
  <si>
    <t>SD/01479</t>
  </si>
  <si>
    <t>SD/00810</t>
  </si>
  <si>
    <t>SD/01110</t>
  </si>
  <si>
    <t>SD/02170</t>
  </si>
  <si>
    <t>SD/01844</t>
  </si>
  <si>
    <t>SD/01974</t>
  </si>
  <si>
    <t>SD/01391</t>
  </si>
  <si>
    <t>SD/01489</t>
  </si>
  <si>
    <t>SD/00631</t>
  </si>
  <si>
    <t>SD/01989</t>
  </si>
  <si>
    <t>SD/01793</t>
  </si>
  <si>
    <t>SD/00796</t>
  </si>
  <si>
    <t>SD/00254</t>
  </si>
  <si>
    <t>SD/01497</t>
  </si>
  <si>
    <t>SD/00182</t>
  </si>
  <si>
    <t>SD/01684</t>
  </si>
  <si>
    <t>SD/01906</t>
  </si>
  <si>
    <t>SD/02178</t>
  </si>
  <si>
    <t>SD/01416</t>
  </si>
  <si>
    <t>SD/00313</t>
  </si>
  <si>
    <t>SD/00665</t>
  </si>
  <si>
    <t>SD/00274</t>
  </si>
  <si>
    <t>SD/01266</t>
  </si>
  <si>
    <t>SD/01841</t>
  </si>
  <si>
    <t>SD/00017</t>
  </si>
  <si>
    <t>SD/01999</t>
  </si>
  <si>
    <t>SD/01041</t>
  </si>
  <si>
    <t>SD/01643</t>
  </si>
  <si>
    <t>SD/01367</t>
  </si>
  <si>
    <t>SD/00404</t>
  </si>
  <si>
    <t>SD/01994</t>
  </si>
  <si>
    <t>SD/01082</t>
  </si>
  <si>
    <t>SD/00041</t>
  </si>
  <si>
    <t>SD/02110</t>
  </si>
  <si>
    <t>SD/00245</t>
  </si>
  <si>
    <t>SD/00089</t>
  </si>
  <si>
    <t>SD/02147</t>
  </si>
  <si>
    <t>SD/00991</t>
  </si>
  <si>
    <t>SD/02130</t>
  </si>
  <si>
    <t>SD/02064</t>
  </si>
  <si>
    <t>SD/00769</t>
  </si>
  <si>
    <t>SD/00069</t>
  </si>
  <si>
    <t>SD/01966</t>
  </si>
  <si>
    <t>SD/01491</t>
  </si>
  <si>
    <t>SD/01652</t>
  </si>
  <si>
    <t>SD/01670</t>
  </si>
  <si>
    <t>SD/01268</t>
  </si>
  <si>
    <t>SD/01701</t>
  </si>
  <si>
    <t>SD/01612</t>
  </si>
  <si>
    <t>SD/00742</t>
  </si>
  <si>
    <t>SD/02095</t>
  </si>
  <si>
    <t>SD/00623</t>
  </si>
  <si>
    <t>SD/01530</t>
  </si>
  <si>
    <t>SD/01878</t>
  </si>
  <si>
    <t>SD/01129</t>
  </si>
  <si>
    <t>SD/01345</t>
  </si>
  <si>
    <t>SD/01028</t>
  </si>
  <si>
    <t>SD/00995</t>
  </si>
  <si>
    <t>SD/00721</t>
  </si>
  <si>
    <t>SD/01115</t>
  </si>
  <si>
    <t>SD/01450</t>
  </si>
  <si>
    <t>SD/00160</t>
  </si>
  <si>
    <t>SD/00393</t>
  </si>
  <si>
    <t>SD/01344</t>
  </si>
  <si>
    <t>SD/01336</t>
  </si>
  <si>
    <t>SD/00391</t>
  </si>
  <si>
    <t>SD/01889</t>
  </si>
  <si>
    <t>SD/01730</t>
  </si>
  <si>
    <t>SD/01812</t>
  </si>
  <si>
    <t>SD/00632</t>
  </si>
  <si>
    <t>SD/01012</t>
  </si>
  <si>
    <t>SD/01397</t>
  </si>
  <si>
    <t>SD/01772</t>
  </si>
  <si>
    <t>SD/01293</t>
  </si>
  <si>
    <t>SD/00576</t>
  </si>
  <si>
    <t>SD/00368</t>
  </si>
  <si>
    <t>SD/02088</t>
  </si>
  <si>
    <t>SD/00062</t>
  </si>
  <si>
    <t>SD/00448</t>
  </si>
  <si>
    <t>SD/00014</t>
  </si>
  <si>
    <t>SD/00036</t>
  </si>
  <si>
    <t>SD/01226</t>
  </si>
  <si>
    <t>SD/00999</t>
  </si>
  <si>
    <t>SD/00354</t>
  </si>
  <si>
    <t>SD/01818</t>
  </si>
  <si>
    <t>SD/01018</t>
  </si>
  <si>
    <t>SD/00508</t>
  </si>
  <si>
    <t>SD/01615</t>
  </si>
  <si>
    <t>SD/01692</t>
  </si>
  <si>
    <t>SD/00427</t>
  </si>
  <si>
    <t>SD/02043</t>
  </si>
  <si>
    <t>SD/01038</t>
  </si>
  <si>
    <t>SD/00373</t>
  </si>
  <si>
    <t>SD/01785</t>
  </si>
  <si>
    <t>SD/00252</t>
  </si>
  <si>
    <t>SD/00875</t>
  </si>
  <si>
    <t>SD/01242</t>
  </si>
  <si>
    <t>SD/02149</t>
  </si>
  <si>
    <t>SD/01260</t>
  </si>
  <si>
    <t>SD/00777</t>
  </si>
  <si>
    <t>SD/00546</t>
  </si>
  <si>
    <t>SD/01135</t>
  </si>
  <si>
    <t>SD/01323</t>
  </si>
  <si>
    <t>SD/02141</t>
  </si>
  <si>
    <t>SD/01231</t>
  </si>
  <si>
    <t>SD/00329</t>
  </si>
  <si>
    <t>SD/01379</t>
  </si>
  <si>
    <t>SD/00835</t>
  </si>
  <si>
    <t>SD/00282</t>
  </si>
  <si>
    <t>SD/01249</t>
  </si>
  <si>
    <t>SD/00675</t>
  </si>
  <si>
    <t>SD/01917</t>
  </si>
  <si>
    <t>SD/02037</t>
  </si>
  <si>
    <t>SD/01875</t>
  </si>
  <si>
    <t>SD/01607</t>
  </si>
  <si>
    <t>SD/01412</t>
  </si>
  <si>
    <t>SD/01832</t>
  </si>
  <si>
    <t>SD/01295</t>
  </si>
  <si>
    <t>SD/00706</t>
  </si>
  <si>
    <t>SD/01405</t>
  </si>
  <si>
    <t>SD/01383</t>
  </si>
  <si>
    <t>SD/00273</t>
  </si>
  <si>
    <t>SD/02031</t>
  </si>
  <si>
    <t>SD/01467</t>
  </si>
  <si>
    <t>SD/00379</t>
  </si>
  <si>
    <t>SD/01533</t>
  </si>
  <si>
    <t>SD/01362</t>
  </si>
  <si>
    <t>SD/01214</t>
  </si>
  <si>
    <t>SD/01992</t>
  </si>
  <si>
    <t>SD/01389</t>
  </si>
  <si>
    <t>SD/01655</t>
  </si>
  <si>
    <t>SD/02146</t>
  </si>
  <si>
    <t>SD/00025</t>
  </si>
  <si>
    <t>SD/01014</t>
  </si>
  <si>
    <t>SD/00698</t>
  </si>
  <si>
    <t>SD/00186</t>
  </si>
  <si>
    <t>SD/01257</t>
  </si>
  <si>
    <t>SD/02090</t>
  </si>
  <si>
    <t>SD/02155</t>
  </si>
  <si>
    <t>SD/01783</t>
  </si>
  <si>
    <t>SD/01713</t>
  </si>
  <si>
    <t>SD/00982</t>
  </si>
  <si>
    <t>SD/00070</t>
  </si>
  <si>
    <t>SD/00171</t>
  </si>
  <si>
    <t>SD/01967</t>
  </si>
  <si>
    <t>SD/00024</t>
  </si>
  <si>
    <t>SD/00723</t>
  </si>
  <si>
    <t>SD/01771</t>
  </si>
  <si>
    <t>SD/00010</t>
  </si>
  <si>
    <t>SD/02072</t>
  </si>
  <si>
    <t>SD/01625</t>
  </si>
  <si>
    <t>SD/01051</t>
  </si>
  <si>
    <t>SD/00872</t>
  </si>
  <si>
    <t>SD/00102</t>
  </si>
  <si>
    <t>SD/00964</t>
  </si>
  <si>
    <t>SD/01956</t>
  </si>
  <si>
    <t>SD/01941</t>
  </si>
  <si>
    <t>SD/01168</t>
  </si>
  <si>
    <t>SD/01741</t>
  </si>
  <si>
    <t>SD/02135</t>
  </si>
  <si>
    <t>SD/01644</t>
  </si>
  <si>
    <t>SD/02153</t>
  </si>
  <si>
    <t>SD/01452</t>
  </si>
  <si>
    <t>SD/00730</t>
  </si>
  <si>
    <t>SD/01736</t>
  </si>
  <si>
    <t>SD/00590</t>
  </si>
  <si>
    <t>SD/00173</t>
  </si>
  <si>
    <t>SD/00505</t>
  </si>
  <si>
    <t>SD/01668</t>
  </si>
  <si>
    <t>SD/02145</t>
  </si>
  <si>
    <t>SD/01473</t>
  </si>
  <si>
    <t>SD/01794</t>
  </si>
  <si>
    <t>SD/01695</t>
  </si>
  <si>
    <t>SD/01083</t>
  </si>
  <si>
    <t>SD/00831</t>
  </si>
  <si>
    <t>SD/01561</t>
  </si>
  <si>
    <t>SD/00504</t>
  </si>
  <si>
    <t>SD/01496</t>
  </si>
  <si>
    <t>SD/01183</t>
  </si>
  <si>
    <t>SD/00661</t>
  </si>
  <si>
    <t>SD/02023</t>
  </si>
  <si>
    <t>SD/00371</t>
  </si>
  <si>
    <t>SD/01546</t>
  </si>
  <si>
    <t>SD/00837</t>
  </si>
  <si>
    <t>SD/01349</t>
  </si>
  <si>
    <t>SD/00790</t>
  </si>
  <si>
    <t>SD/00277</t>
  </si>
  <si>
    <t>SD/00709</t>
  </si>
  <si>
    <t>SD/00139</t>
  </si>
  <si>
    <t>SD/00193</t>
  </si>
  <si>
    <t>SD/00877</t>
  </si>
  <si>
    <t>SD/00206</t>
  </si>
  <si>
    <t>SD/00003</t>
  </si>
  <si>
    <t>SD/01852</t>
  </si>
  <si>
    <t>SD/01805</t>
  </si>
  <si>
    <t>SD/00276</t>
  </si>
  <si>
    <t>SD/01543</t>
  </si>
  <si>
    <t>SD/00760</t>
  </si>
  <si>
    <t>SD/01919</t>
  </si>
  <si>
    <t>SD/01361</t>
  </si>
  <si>
    <t>SD/00884</t>
  </si>
  <si>
    <t>SD/00397</t>
  </si>
  <si>
    <t>SD/00978</t>
  </si>
  <si>
    <t>SD/00626</t>
  </si>
  <si>
    <t>SD/00270</t>
  </si>
  <si>
    <t>SD/00699</t>
  </si>
  <si>
    <t>SD/01520</t>
  </si>
  <si>
    <t>SD/02107</t>
  </si>
  <si>
    <t>SD/00143</t>
  </si>
  <si>
    <t>SD/00659</t>
  </si>
  <si>
    <t>SD/00714</t>
  </si>
  <si>
    <t>SD/01348</t>
  </si>
  <si>
    <t>SD/00685</t>
  </si>
  <si>
    <t>SD/01064</t>
  </si>
  <si>
    <t>SD/01872</t>
  </si>
  <si>
    <t>SD/01142</t>
  </si>
  <si>
    <t>SD/01567</t>
  </si>
  <si>
    <t>SD/00372</t>
  </si>
  <si>
    <t>SD/00396</t>
  </si>
  <si>
    <t>SD/00985</t>
  </si>
  <si>
    <t>SD/00323</t>
  </si>
  <si>
    <t>SD/00052</t>
  </si>
  <si>
    <t>SD/00272</t>
  </si>
  <si>
    <t>SD/00676</t>
  </si>
  <si>
    <t>SD/00756</t>
  </si>
  <si>
    <t>SD/01368</t>
  </si>
  <si>
    <t>SD/01552</t>
  </si>
  <si>
    <t>SD/00065</t>
  </si>
  <si>
    <t>SD/00669</t>
  </si>
  <si>
    <t>SD/00120</t>
  </si>
  <si>
    <t>SD/02161</t>
  </si>
  <si>
    <t>SD/00852</t>
  </si>
  <si>
    <t>SD/01723</t>
  </si>
  <si>
    <t>SD/00480</t>
  </si>
  <si>
    <t>SD/02194</t>
  </si>
  <si>
    <t>SD/02188</t>
  </si>
  <si>
    <t>SD/00363</t>
  </si>
  <si>
    <t>SD/01090</t>
  </si>
  <si>
    <t>SD/01176</t>
  </si>
  <si>
    <t>SD/01940</t>
  </si>
  <si>
    <t>SD/01839</t>
  </si>
  <si>
    <t>SD/01945</t>
  </si>
  <si>
    <t>SD/01635</t>
  </si>
  <si>
    <t>SD/00113</t>
  </si>
  <si>
    <t>SD/01005</t>
  </si>
  <si>
    <t>SD/01540</t>
  </si>
  <si>
    <t>SD/01037</t>
  </si>
  <si>
    <t>SD/02035</t>
  </si>
  <si>
    <t>SD/01036</t>
  </si>
  <si>
    <t>SD/00586</t>
  </si>
  <si>
    <t>SD/00860</t>
  </si>
  <si>
    <t>SD/00169</t>
  </si>
  <si>
    <t>SD/02054</t>
  </si>
  <si>
    <t>SD/00188</t>
  </si>
  <si>
    <t>SD/00594</t>
  </si>
  <si>
    <t>SD/00087</t>
  </si>
  <si>
    <t>SD/00855</t>
  </si>
  <si>
    <t>SD/00374</t>
  </si>
  <si>
    <t>SD/01338</t>
  </si>
  <si>
    <t>SD/01591</t>
  </si>
  <si>
    <t>SD/00269</t>
  </si>
  <si>
    <t>SD/02020</t>
  </si>
  <si>
    <t>SD/00347</t>
  </si>
  <si>
    <t>SD/01199</t>
  </si>
  <si>
    <t>SD/01096</t>
  </si>
  <si>
    <t>SD/01139</t>
  </si>
  <si>
    <t>SD/00597</t>
  </si>
  <si>
    <t>SD/01428</t>
  </si>
  <si>
    <t>SD/01426</t>
  </si>
  <si>
    <t>SD/00869</t>
  </si>
  <si>
    <t>SD/02086</t>
  </si>
  <si>
    <t>SD/00601</t>
  </si>
  <si>
    <t>SD/01609</t>
  </si>
  <si>
    <t>SD/01659</t>
  </si>
  <si>
    <t>SD/00531</t>
  </si>
  <si>
    <t>SD/01305</t>
  </si>
  <si>
    <t>SD/00458</t>
  </si>
  <si>
    <t>SD/00804</t>
  </si>
  <si>
    <t>SD/01996</t>
  </si>
  <si>
    <t>SD/00889</t>
  </si>
  <si>
    <t>SD/02121</t>
  </si>
  <si>
    <t>SD/01750</t>
  </si>
  <si>
    <t>SD/01463</t>
  </si>
  <si>
    <t>SD/00544</t>
  </si>
  <si>
    <t>SD/02199</t>
  </si>
  <si>
    <t>SD/00737</t>
  </si>
  <si>
    <t>SD/01157</t>
  </si>
  <si>
    <t>SD/00494</t>
  </si>
  <si>
    <t>SD/02118</t>
  </si>
  <si>
    <t>SD/00141</t>
  </si>
  <si>
    <t>SD/01106</t>
  </si>
  <si>
    <t>SD/01773</t>
  </si>
  <si>
    <t>SD/01290</t>
  </si>
  <si>
    <t>SD/01458</t>
  </si>
  <si>
    <t>SD/00989</t>
  </si>
  <si>
    <t>SD/00032</t>
  </si>
  <si>
    <t>SD/00839</t>
  </si>
  <si>
    <t>SD/02011</t>
  </si>
  <si>
    <t>SD/01140</t>
  </si>
  <si>
    <t>SD/01173</t>
  </si>
  <si>
    <t>SD/00617</t>
  </si>
  <si>
    <t>SD/01937</t>
  </si>
  <si>
    <t>SD/01400</t>
  </si>
  <si>
    <t>SD/00865</t>
  </si>
  <si>
    <t>SD/00773</t>
  </si>
  <si>
    <t>SD/00763</t>
  </si>
  <si>
    <t>SD/00133</t>
  </si>
  <si>
    <t>SD/01838</t>
  </si>
  <si>
    <t>SD/00789</t>
  </si>
  <si>
    <t>SD/00658</t>
  </si>
  <si>
    <t>SD/00743</t>
  </si>
  <si>
    <t>SD/01156</t>
  </si>
  <si>
    <t>SD/01749</t>
  </si>
  <si>
    <t>SD/01009</t>
  </si>
  <si>
    <t>SD/00724</t>
  </si>
  <si>
    <t>SD/00168</t>
  </si>
  <si>
    <t>SD/00551</t>
  </si>
  <si>
    <t>SD/00924</t>
  </si>
  <si>
    <t>SD/00499</t>
  </si>
  <si>
    <t>SD/00004</t>
  </si>
  <si>
    <t>SD/00845</t>
  </si>
  <si>
    <t>SD/01834</t>
  </si>
  <si>
    <t>SD/01356</t>
  </si>
  <si>
    <t>SD/02061</t>
  </si>
  <si>
    <t>SD/00281</t>
  </si>
  <si>
    <t>SD/00180</t>
  </si>
  <si>
    <t>SD/01229</t>
  </si>
  <si>
    <t>SD/01600</t>
  </si>
  <si>
    <t>SD/00418</t>
  </si>
  <si>
    <t>SD/00827</t>
  </si>
  <si>
    <t>SD/01733</t>
  </si>
  <si>
    <t>SD/01731</t>
  </si>
  <si>
    <t>SD/01233</t>
  </si>
  <si>
    <t>SD/00086</t>
  </si>
  <si>
    <t>SD/02099</t>
  </si>
  <si>
    <t>SD/00652</t>
  </si>
  <si>
    <t>SD/01312</t>
  </si>
  <si>
    <t>SD/00158</t>
  </si>
  <si>
    <t>SD/00621</t>
  </si>
  <si>
    <t>SD/00226</t>
  </si>
  <si>
    <t>SD/00464</t>
  </si>
  <si>
    <t>SD/01623</t>
  </si>
  <si>
    <t>SD/00151</t>
  </si>
  <si>
    <t>SD/01925</t>
  </si>
  <si>
    <t>SD/01100</t>
  </si>
  <si>
    <t>SD/01316</t>
  </si>
  <si>
    <t>SD/00886</t>
  </si>
  <si>
    <t>SD/00365</t>
  </si>
  <si>
    <t>SD/01179</t>
  </si>
  <si>
    <t>SD/00428</t>
  </si>
  <si>
    <t>SD/02030</t>
  </si>
  <si>
    <t>SD/00674</t>
  </si>
  <si>
    <t>SD/01432</t>
  </si>
  <si>
    <t>SD/01163</t>
  </si>
  <si>
    <t>SD/00154</t>
  </si>
  <si>
    <t>SD/00492</t>
  </si>
  <si>
    <t>SD/02012</t>
  </si>
  <si>
    <t>SD/00739</t>
  </si>
  <si>
    <t>SD/01524</t>
  </si>
  <si>
    <t>SD/00794</t>
  </si>
  <si>
    <t>SD/01726</t>
  </si>
  <si>
    <t>SD/00629</t>
  </si>
  <si>
    <t>SD/01352</t>
  </si>
  <si>
    <t>SD/01318</t>
  </si>
  <si>
    <t>SD/00040</t>
  </si>
  <si>
    <t>SD/01845</t>
  </si>
  <si>
    <t>SD/00029</t>
  </si>
  <si>
    <t>SD/00402</t>
  </si>
  <si>
    <t>SD/00218</t>
  </si>
  <si>
    <t>SD/02046</t>
  </si>
  <si>
    <t>SD/00253</t>
  </si>
  <si>
    <t>SD/00552</t>
  </si>
  <si>
    <t>SD/01047</t>
  </si>
  <si>
    <t>SD/00718</t>
  </si>
  <si>
    <t>SD/00020</t>
  </si>
  <si>
    <t>SD/02143</t>
  </si>
  <si>
    <t>SD/00470</t>
  </si>
  <si>
    <t>SD/00534</t>
  </si>
  <si>
    <t>SD/00897</t>
  </si>
  <si>
    <t>SD/01180</t>
  </si>
  <si>
    <t>SD/00947</t>
  </si>
  <si>
    <t>SD/00905</t>
  </si>
  <si>
    <t>SD/01747</t>
  </si>
  <si>
    <t>SD/01744</t>
  </si>
  <si>
    <t>SD/01829</t>
  </si>
  <si>
    <t>SD/02003</t>
  </si>
  <si>
    <t>SD/00315</t>
  </si>
  <si>
    <t>SD/01682</t>
  </si>
  <si>
    <t>SD/01484</t>
  </si>
  <si>
    <t>SD/00720</t>
  </si>
  <si>
    <t>SD/00487</t>
  </si>
  <si>
    <t>SD/01430</t>
  </si>
  <si>
    <t>SD/00518</t>
  </si>
  <si>
    <t>SD/01121</t>
  </si>
  <si>
    <t>SD/00117</t>
  </si>
  <si>
    <t>SD/00717</t>
  </si>
  <si>
    <t>SD/00220</t>
  </si>
  <si>
    <t>SD/01528</t>
  </si>
  <si>
    <t>SD/02159</t>
  </si>
  <si>
    <t>SD/01673</t>
  </si>
  <si>
    <t>SD/02028</t>
  </si>
  <si>
    <t>SD/02057</t>
  </si>
  <si>
    <t>SD/01099</t>
  </si>
  <si>
    <t>SD/00604</t>
  </si>
  <si>
    <t>SD/00786</t>
  </si>
  <si>
    <t>SD/01951</t>
  </si>
  <si>
    <t>SD/00853</t>
  </si>
  <si>
    <t>SD/00634</t>
  </si>
  <si>
    <t>SD/00983</t>
  </si>
  <si>
    <t>SD/01093</t>
  </si>
  <si>
    <t>SD/00775</t>
  </si>
  <si>
    <t>SD/02114</t>
  </si>
  <si>
    <t>SD/01393</t>
  </si>
  <si>
    <t>SD/01202</t>
  </si>
  <si>
    <t>SD/02144</t>
  </si>
  <si>
    <t>SD/01219</t>
  </si>
  <si>
    <t>SD/00941</t>
  </si>
  <si>
    <t>SD/00750</t>
  </si>
  <si>
    <t>SD/01354</t>
  </si>
  <si>
    <t>SD/00525</t>
  </si>
  <si>
    <t>SD/00386</t>
  </si>
  <si>
    <t>SD/01907</t>
  </si>
  <si>
    <t>SD/01855</t>
  </si>
  <si>
    <t>SD/01770</t>
  </si>
  <si>
    <t>SD/00079</t>
  </si>
  <si>
    <t>SD/02084</t>
  </si>
  <si>
    <t>SD/00483</t>
  </si>
  <si>
    <t>SD/00498</t>
  </si>
  <si>
    <t>SD/00447</t>
  </si>
  <si>
    <t>SD/01555</t>
  </si>
  <si>
    <t>SD/00359</t>
  </si>
  <si>
    <t>SD/01027</t>
  </si>
  <si>
    <t>SD/00462</t>
  </si>
  <si>
    <t>SD/01211</t>
  </si>
  <si>
    <t>SD/01187</t>
  </si>
  <si>
    <t>SD/01227</t>
  </si>
  <si>
    <t>SD/01250</t>
  </si>
  <si>
    <t>SD/01666</t>
  </si>
  <si>
    <t>SD/01077</t>
  </si>
  <si>
    <t>SD/01118</t>
  </si>
  <si>
    <t>SD/01429</t>
  </si>
  <si>
    <t>SD/00842</t>
  </si>
  <si>
    <t>SD/01767</t>
  </si>
  <si>
    <t>SD/00367</t>
  </si>
  <si>
    <t>SD/01777</t>
  </si>
  <si>
    <t>SD/00394</t>
  </si>
  <si>
    <t>SD/00780</t>
  </si>
  <si>
    <t>SD/01963</t>
  </si>
  <si>
    <t>SD/00445</t>
  </si>
  <si>
    <t>SD/01535</t>
  </si>
  <si>
    <t>SD/00636</t>
  </si>
  <si>
    <t>SD/01599</t>
  </si>
  <si>
    <t>SD/00747</t>
  </si>
  <si>
    <t>SD/01863</t>
  </si>
  <si>
    <t>SD/00377</t>
  </si>
  <si>
    <t>SD/02192</t>
  </si>
  <si>
    <t>SD/01694</t>
  </si>
  <si>
    <t>SD/00030</t>
  </si>
  <si>
    <t>SD/01089</t>
  </si>
  <si>
    <t>SD/00118</t>
  </si>
  <si>
    <t>SD/01501</t>
  </si>
  <si>
    <t>SD/00082</t>
  </si>
  <si>
    <t>SD/01137</t>
  </si>
  <si>
    <t>SD/01085</t>
  </si>
  <si>
    <t>SD/00693</t>
  </si>
  <si>
    <t>SD/01094</t>
  </si>
  <si>
    <t>SD/00407</t>
  </si>
  <si>
    <t>SD/01280</t>
  </si>
  <si>
    <t>SD/00927</t>
  </si>
  <si>
    <t>SD/01759</t>
  </si>
  <si>
    <t>SD/01896</t>
  </si>
  <si>
    <t>SD/01040</t>
  </si>
  <si>
    <t>SD/01626</t>
  </si>
  <si>
    <t>SD/01241</t>
  </si>
  <si>
    <t>SD/00320</t>
  </si>
  <si>
    <t>SD/01143</t>
  </si>
  <si>
    <t>SD/00863</t>
  </si>
  <si>
    <t>SD/00758</t>
  </si>
  <si>
    <t>SD/01952</t>
  </si>
  <si>
    <t>SD/01534</t>
  </si>
  <si>
    <t>SD/01032</t>
  </si>
  <si>
    <t>SD/01413</t>
  </si>
  <si>
    <t>SD/01564</t>
  </si>
  <si>
    <t>SD/00107</t>
  </si>
  <si>
    <t>SD/01288</t>
  </si>
  <si>
    <t>SD/02051</t>
  </si>
  <si>
    <t>SD/01476</t>
  </si>
  <si>
    <t>SD/01860</t>
  </si>
  <si>
    <t>SD/00511</t>
  </si>
  <si>
    <t>SD/00761</t>
  </si>
  <si>
    <t>SD/01320</t>
  </si>
  <si>
    <t>SD/01098</t>
  </si>
  <si>
    <t>SD/00467</t>
  </si>
  <si>
    <t>SD/00616</t>
  </si>
  <si>
    <t>SD/01360</t>
  </si>
  <si>
    <t>SD/00196</t>
  </si>
  <si>
    <t>SD/00221</t>
  </si>
  <si>
    <t>SD/00696</t>
  </si>
  <si>
    <t>SD/01703</t>
  </si>
  <si>
    <t>SD/01781</t>
  </si>
  <si>
    <t>SD/00867</t>
  </si>
  <si>
    <t>SD/01259</t>
  </si>
  <si>
    <t>SD/01586</t>
  </si>
  <si>
    <t>SD/01506</t>
  </si>
  <si>
    <t>SD/01638</t>
  </si>
  <si>
    <t>SD/00388</t>
  </si>
  <si>
    <t>SD/00719</t>
  </si>
  <si>
    <t>SD/02041</t>
  </si>
  <si>
    <t>SD/00325</t>
  </si>
  <si>
    <t>SD/01174</t>
  </si>
  <si>
    <t>SD/00570</t>
  </si>
  <si>
    <t>SD/01020</t>
  </si>
  <si>
    <t>SD/00093</t>
  </si>
  <si>
    <t>SD/00997</t>
  </si>
  <si>
    <t>SD/01175</t>
  </si>
  <si>
    <t>SD/01154</t>
  </si>
  <si>
    <t>SD/01371</t>
  </si>
  <si>
    <t>SD/01236</t>
  </si>
  <si>
    <t>SD/00820</t>
  </si>
  <si>
    <t>SD/01086</t>
  </si>
  <si>
    <t>SD/00893</t>
  </si>
  <si>
    <t>SD/01042</t>
  </si>
  <si>
    <t>SD/00007</t>
  </si>
  <si>
    <t>SD/00210</t>
  </si>
  <si>
    <t>SD/01054</t>
  </si>
  <si>
    <t>SD/01857</t>
  </si>
  <si>
    <t>SD/00654</t>
  </si>
  <si>
    <t>SD/02015</t>
  </si>
  <si>
    <t>SD/00952</t>
  </si>
  <si>
    <t>SD/00933</t>
  </si>
  <si>
    <t>SD/00776</t>
  </si>
  <si>
    <t>SD/00543</t>
  </si>
  <si>
    <t>SD/01441</t>
  </si>
  <si>
    <t>SD/01278</t>
  </si>
  <si>
    <t>SD/01301</t>
  </si>
  <si>
    <t>SD/00496</t>
  </si>
  <si>
    <t>SD/02103</t>
  </si>
  <si>
    <t>SD/00090</t>
  </si>
  <si>
    <t>SD/00361</t>
  </si>
  <si>
    <t>SD/00545</t>
  </si>
  <si>
    <t>SD/00689</t>
  </si>
  <si>
    <t>SD/01675</t>
  </si>
  <si>
    <t>SD/01821</t>
  </si>
  <si>
    <t>SD/02171</t>
  </si>
  <si>
    <t>SD/00781</t>
  </si>
  <si>
    <t>SD/00625</t>
  </si>
  <si>
    <t>SD/01706</t>
  </si>
  <si>
    <t>SD/00453</t>
  </si>
  <si>
    <t>SD/01317</t>
  </si>
  <si>
    <t>SD/01691</t>
  </si>
  <si>
    <t>SD/01585</t>
  </si>
  <si>
    <t>SD/02075</t>
  </si>
  <si>
    <t>SD/01253</t>
  </si>
  <si>
    <t>SD/01015</t>
  </si>
  <si>
    <t>SD/01182</t>
  </si>
  <si>
    <t>SD/01762</t>
  </si>
  <si>
    <t>SD/01590</t>
  </si>
  <si>
    <t>SD/01297</t>
  </si>
  <si>
    <t>SD/01801</t>
  </si>
  <si>
    <t>SD/00045</t>
  </si>
  <si>
    <t>SD/01033</t>
  </si>
  <si>
    <t>SD/01109</t>
  </si>
  <si>
    <t>SD/01337</t>
  </si>
  <si>
    <t>SD/00782</t>
  </si>
  <si>
    <t>SD/01568</t>
  </si>
  <si>
    <t>SD/00049</t>
  </si>
  <si>
    <t>SD/00765</t>
  </si>
  <si>
    <t>SD/01709</t>
  </si>
  <si>
    <t>SD/01303</t>
  </si>
  <si>
    <t>SD/01698</t>
  </si>
  <si>
    <t>SD/00201</t>
  </si>
  <si>
    <t>SD/00945</t>
  </si>
  <si>
    <t>SD/00785</t>
  </si>
  <si>
    <t>SD/01624</t>
  </si>
  <si>
    <t>SD/01734</t>
  </si>
  <si>
    <t>SD/00370</t>
  </si>
  <si>
    <t>SD/01596</t>
  </si>
  <si>
    <t>SD/00638</t>
  </si>
  <si>
    <t>SD/02000</t>
  </si>
  <si>
    <t>SD/00195</t>
  </si>
  <si>
    <t>SD/00230</t>
  </si>
  <si>
    <t>SD/01294</t>
  </si>
  <si>
    <t>SD/00683</t>
  </si>
  <si>
    <t>SD/00493</t>
  </si>
  <si>
    <t>SD/00580</t>
  </si>
  <si>
    <t>SD/00715</t>
  </si>
  <si>
    <t>SD/00876</t>
  </si>
  <si>
    <t>SD/01897</t>
  </si>
  <si>
    <t>SD/00522</t>
  </si>
  <si>
    <t>SD/01008</t>
  </si>
  <si>
    <t>SD/01993</t>
  </si>
  <si>
    <t>SD/00823</t>
  </si>
  <si>
    <t>SD/00066</t>
  </si>
  <si>
    <t>SD/01500</t>
  </si>
  <si>
    <t>SD/02042</t>
  </si>
  <si>
    <t>SD/01502</t>
  </si>
  <si>
    <t>SD/00530</t>
  </si>
  <si>
    <t>SD/00891</t>
  </si>
  <si>
    <t>SD/00072</t>
  </si>
  <si>
    <t>SD/01074</t>
  </si>
  <si>
    <t>SD/00364</t>
  </si>
  <si>
    <t>SD/01286</t>
  </si>
  <si>
    <t>SD/00440</t>
  </si>
  <si>
    <t>SD/02129</t>
  </si>
  <si>
    <t>SD/01965</t>
  </si>
  <si>
    <t>SD/01459</t>
  </si>
  <si>
    <t>SD/00691</t>
  </si>
  <si>
    <t>SD/00612</t>
  </si>
  <si>
    <t>SD/01621</t>
  </si>
  <si>
    <t>SD/01153</t>
  </si>
  <si>
    <t>SD/00503</t>
  </si>
  <si>
    <t>SD/00135</t>
  </si>
  <si>
    <t>SD/00571</t>
  </si>
  <si>
    <t>SD/00851</t>
  </si>
  <si>
    <t>SD/01708</t>
  </si>
  <si>
    <t>SD/00241</t>
  </si>
  <si>
    <t>SD/00250</t>
  </si>
  <si>
    <t>SD/00996</t>
  </si>
  <si>
    <t>SD/00870</t>
  </si>
  <si>
    <t>SD/01867</t>
  </si>
  <si>
    <t>SD/01438</t>
  </si>
  <si>
    <t>SD/01605</t>
  </si>
  <si>
    <t>SD/01780</t>
  </si>
  <si>
    <t>SD/00310</t>
  </si>
  <si>
    <t>SD/02154</t>
  </si>
  <si>
    <t>SD/01124</t>
  </si>
  <si>
    <t>SD/00048</t>
  </si>
  <si>
    <t>SD/00677</t>
  </si>
  <si>
    <t>SD/01333</t>
  </si>
  <si>
    <t>SD/01538</t>
  </si>
  <si>
    <t>SD/02195</t>
  </si>
  <si>
    <t>SD/01681</t>
  </si>
  <si>
    <t>SD/01319</t>
  </si>
  <si>
    <t>SD/01508</t>
  </si>
  <si>
    <t>SD/00378</t>
  </si>
  <si>
    <t>SD/01409</t>
  </si>
  <si>
    <t>SD/00063</t>
  </si>
  <si>
    <t>SD/00656</t>
  </si>
  <si>
    <t>SD/01813</t>
  </si>
  <si>
    <t>SD/01732</t>
  </si>
  <si>
    <t>SD/00663</t>
  </si>
  <si>
    <t>SD/01611</t>
  </si>
  <si>
    <t>SD/01205</t>
  </si>
  <si>
    <t>SD/01680</t>
  </si>
  <si>
    <t>SD/00013</t>
  </si>
  <si>
    <t>SD/01986</t>
  </si>
  <si>
    <t>SD/01551</t>
  </si>
  <si>
    <t>SD/01382</t>
  </si>
  <si>
    <t>SD/02062</t>
  </si>
  <si>
    <t>SD/00984</t>
  </si>
  <si>
    <t>SD/00205</t>
  </si>
  <si>
    <t>SD/01007</t>
  </si>
  <si>
    <t>SD/00914</t>
  </si>
  <si>
    <t>SD/00050</t>
  </si>
  <si>
    <t>SD/01224</t>
  </si>
  <si>
    <t>SD/01275</t>
  </si>
  <si>
    <t>SD/01065</t>
  </si>
  <si>
    <t>SD/00073</t>
  </si>
  <si>
    <t>SD/02005</t>
  </si>
  <si>
    <t>SD/00651</t>
  </si>
  <si>
    <t>SD/01246</t>
  </si>
  <si>
    <t>SD/00513</t>
  </si>
  <si>
    <t>SD/01769</t>
  </si>
  <si>
    <t>SD/00791</t>
  </si>
  <si>
    <t>SD/00579</t>
  </si>
  <si>
    <t>SD/01370</t>
  </si>
  <si>
    <t>SD/01978</t>
  </si>
  <si>
    <t>SD/01446</t>
  </si>
  <si>
    <t>SD/00222</t>
  </si>
  <si>
    <t>SD/00476</t>
  </si>
  <si>
    <t>SD/01881</t>
  </si>
  <si>
    <t>SD/01131</t>
  </si>
  <si>
    <t>SD/00216</t>
  </si>
  <si>
    <t>SD/02007</t>
  </si>
  <si>
    <t>SD/00345</t>
  </si>
  <si>
    <t>SD/00825</t>
  </si>
  <si>
    <t>SD/01727</t>
  </si>
  <si>
    <t>SD/01715</t>
  </si>
  <si>
    <t>SD/00054</t>
  </si>
  <si>
    <t>SD/00479</t>
  </si>
  <si>
    <t>SD/01898</t>
  </si>
  <si>
    <t>SD/00976</t>
  </si>
  <si>
    <t>SD/02160</t>
  </si>
  <si>
    <t>SD/00068</t>
  </si>
  <si>
    <t>SD/02032</t>
  </si>
  <si>
    <t>SD/01699</t>
  </si>
  <si>
    <t>SD/01975</t>
  </si>
  <si>
    <t>SD/01882</t>
  </si>
  <si>
    <t>SD/01846</t>
  </si>
  <si>
    <t>SD/00888</t>
  </si>
  <si>
    <t>SD/01850</t>
  </si>
  <si>
    <t>SD/01722</t>
  </si>
  <si>
    <t>SD/01289</t>
  </si>
  <si>
    <t>SD/00821</t>
  </si>
  <si>
    <t>SD/00803</t>
  </si>
  <si>
    <t>SD/01212</t>
  </si>
  <si>
    <t>SD/01230</t>
  </si>
  <si>
    <t>SD/01604</t>
  </si>
  <si>
    <t>SD/00053</t>
  </si>
  <si>
    <t>SD/01904</t>
  </si>
  <si>
    <t>SD/00207</t>
  </si>
  <si>
    <t>SD/01171</t>
  </si>
  <si>
    <t>SD/00878</t>
  </si>
  <si>
    <t>SD/01887</t>
  </si>
  <si>
    <t>SD/00236</t>
  </si>
  <si>
    <t>SD/00946</t>
  </si>
  <si>
    <t>SD/00056</t>
  </si>
  <si>
    <t>SD/01935</t>
  </si>
  <si>
    <t>SD/01712</t>
  </si>
  <si>
    <t>SD/00390</t>
  </si>
  <si>
    <t>SD/01627</t>
  </si>
  <si>
    <t>SD/01522</t>
  </si>
  <si>
    <t>SD/01283</t>
  </si>
  <si>
    <t>SD/00287</t>
  </si>
  <si>
    <t>SD/00657</t>
  </si>
  <si>
    <t>SD/00108</t>
  </si>
  <si>
    <t>SD/00942</t>
  </si>
  <si>
    <t>SD/00950</t>
  </si>
  <si>
    <t>SD/01350</t>
  </si>
  <si>
    <t>SD/01983</t>
  </si>
  <si>
    <t>SD/01060</t>
  </si>
  <si>
    <t>SD/01385</t>
  </si>
  <si>
    <t>SD/01880</t>
  </si>
  <si>
    <t>SD/01565</t>
  </si>
  <si>
    <t>SD/00399</t>
  </si>
  <si>
    <t>SD/00994</t>
  </si>
  <si>
    <t>SD/00259</t>
  </si>
  <si>
    <t>SD/00864</t>
  </si>
  <si>
    <t>SD/00106</t>
  </si>
  <si>
    <t>SD/01864</t>
  </si>
  <si>
    <t>SD/01578</t>
  </si>
  <si>
    <t>SD/00757</t>
  </si>
  <si>
    <t>SD/01420</t>
  </si>
  <si>
    <t>SD/02077</t>
  </si>
  <si>
    <t>SD/01148</t>
  </si>
  <si>
    <t>SD/01019</t>
  </si>
  <si>
    <t>SD/02196</t>
  </si>
  <si>
    <t>SD/00162</t>
  </si>
  <si>
    <t>SD/01057</t>
  </si>
  <si>
    <t>SD/01719</t>
  </si>
  <si>
    <t>SD/00109</t>
  </si>
  <si>
    <t>SD/01122</t>
  </si>
  <si>
    <t>SD/00932</t>
  </si>
  <si>
    <t>SD/00256</t>
  </si>
  <si>
    <t>SD/01059</t>
  </si>
  <si>
    <t>SD/01582</t>
  </si>
  <si>
    <t>SD/01570</t>
  </si>
  <si>
    <t>SD/01870</t>
  </si>
  <si>
    <t>SD/00588</t>
  </si>
  <si>
    <t>SD/01358</t>
  </si>
  <si>
    <t>SD/01011</t>
  </si>
  <si>
    <t>SD/00655</t>
  </si>
  <si>
    <t>SD/01874</t>
  </si>
  <si>
    <t>SD/00582</t>
  </si>
  <si>
    <t>SD/00081</t>
  </si>
  <si>
    <t>SD/00901</t>
  </si>
  <si>
    <t>SD/00497</t>
  </si>
  <si>
    <t>SD/01579</t>
  </si>
  <si>
    <t>SD/01421</t>
  </si>
  <si>
    <t>SD/00019</t>
  </si>
  <si>
    <t>SD/00144</t>
  </si>
  <si>
    <t>SD/01068</t>
  </si>
  <si>
    <t>SD/00921</t>
  </si>
  <si>
    <t>SD/01618</t>
  </si>
  <si>
    <t>SD/01272</t>
  </si>
  <si>
    <t>SD/01751</t>
  </si>
  <si>
    <t>SD/00736</t>
  </si>
  <si>
    <t>SD/01024</t>
  </si>
  <si>
    <t>SD/01690</t>
  </si>
  <si>
    <t>SD/00795</t>
  </si>
  <si>
    <t>SD/01314</t>
  </si>
  <si>
    <t>SD/00248</t>
  </si>
  <si>
    <t>SD/00662</t>
  </si>
  <si>
    <t>SD/01181</t>
  </si>
  <si>
    <t>SD/00734</t>
  </si>
  <si>
    <t>SD/00583</t>
  </si>
  <si>
    <t>SD/01597</t>
  </si>
  <si>
    <t>SD/00812</t>
  </si>
  <si>
    <t>SD/01859</t>
  </si>
  <si>
    <t>SD/00608</t>
  </si>
  <si>
    <t>SD/00485</t>
  </si>
  <si>
    <t>SD/01419</t>
  </si>
  <si>
    <t>SD/00667</t>
  </si>
  <si>
    <t>SD/01861</t>
  </si>
  <si>
    <t>SD/01234</t>
  </si>
  <si>
    <t>SD/01811</t>
  </si>
  <si>
    <t>SD/01125</t>
  </si>
  <si>
    <t>SD/00332</t>
  </si>
  <si>
    <t>SD/00147</t>
  </si>
  <si>
    <t>SD/01271</t>
  </si>
  <si>
    <t>SD/00134</t>
  </si>
  <si>
    <t>SD/01696</t>
  </si>
  <si>
    <t>SD/00793</t>
  </si>
  <si>
    <t>SD/00529</t>
  </si>
  <si>
    <t>SD/01619</t>
  </si>
  <si>
    <t>SD/00577</t>
  </si>
  <si>
    <t>SD/00035</t>
  </si>
  <si>
    <t>SD/00963</t>
  </si>
  <si>
    <t>SD/00471</t>
  </si>
  <si>
    <t>SD/01912</t>
  </si>
  <si>
    <t>SD/00319</t>
  </si>
  <si>
    <t>SD/01527</t>
  </si>
  <si>
    <t>SD/02034</t>
  </si>
  <si>
    <t>SD/01197</t>
  </si>
  <si>
    <t>SD/00423</t>
  </si>
  <si>
    <t>SD/00011</t>
  </si>
  <si>
    <t>SD/01866</t>
  </si>
  <si>
    <t>SD/02049</t>
  </si>
  <si>
    <t>SD/01760</t>
  </si>
  <si>
    <t>SD/02128</t>
  </si>
  <si>
    <t>SD/00547</t>
  </si>
  <si>
    <t>SD/01649</t>
  </si>
  <si>
    <t>SD/00214</t>
  </si>
  <si>
    <t>SD/00813</t>
  </si>
  <si>
    <t>SD/00454</t>
  </si>
  <si>
    <t>SD/00890</t>
  </si>
  <si>
    <t>SD/01302</t>
  </si>
  <si>
    <t>SD/00591</t>
  </si>
  <si>
    <t>SD/02166</t>
  </si>
  <si>
    <t>SD/00229</t>
  </si>
  <si>
    <t>SD/02106</t>
  </si>
  <si>
    <t>SD/00815</t>
  </si>
  <si>
    <t>SD/01471</t>
  </si>
  <si>
    <t>SD/01188</t>
  </si>
  <si>
    <t>SD/00856</t>
  </si>
  <si>
    <t>SD/00610</t>
  </si>
  <si>
    <t>SD/00935</t>
  </si>
  <si>
    <t>SD/01411</t>
  </si>
  <si>
    <t>SD/01147</t>
  </si>
  <si>
    <t>SD/00101</t>
  </si>
  <si>
    <t>SD/00473</t>
  </si>
  <si>
    <t>SD/00848</t>
  </si>
  <si>
    <t>SD/00403</t>
  </si>
  <si>
    <t>SD/01934</t>
  </si>
  <si>
    <t>SD/00338</t>
  </si>
  <si>
    <t>SD/00916</t>
  </si>
  <si>
    <t>SD/01490</t>
  </si>
  <si>
    <t>SD/01814</t>
  </si>
  <si>
    <t>SD/01601</t>
  </si>
  <si>
    <t>SD/00322</t>
  </si>
  <si>
    <t>SD/01108</t>
  </si>
  <si>
    <t>SD/00906</t>
  </si>
  <si>
    <t>SD/02098</t>
  </si>
  <si>
    <t>SD/01711</t>
  </si>
  <si>
    <t>SD/00731</t>
  </si>
  <si>
    <t>SD/02138</t>
  </si>
  <si>
    <t>SD/00783</t>
  </si>
  <si>
    <t>SD/00231</t>
  </si>
  <si>
    <t>SD/00986</t>
  </si>
  <si>
    <t>SD/00539</t>
  </si>
  <si>
    <t>SD/00894</t>
  </si>
  <si>
    <t>SD/00115</t>
  </si>
  <si>
    <t>SD/01328</t>
  </si>
  <si>
    <t>SD/00640</t>
  </si>
  <si>
    <t>SD/01802</t>
  </si>
  <si>
    <t>SD/00240</t>
  </si>
  <si>
    <t>SD/00866</t>
  </si>
  <si>
    <t>SD/01884</t>
  </si>
  <si>
    <t>SD/00348</t>
  </si>
  <si>
    <t>SD/00137</t>
  </si>
  <si>
    <t>SD/00009</t>
  </si>
  <si>
    <t>SD/01608</t>
  </si>
  <si>
    <t>SD/00688</t>
  </si>
  <si>
    <t>SD/00167</t>
  </si>
  <si>
    <t>SD/02186</t>
  </si>
  <si>
    <t>SD/02067</t>
  </si>
  <si>
    <t>SD/02093</t>
  </si>
  <si>
    <t>SD/01395</t>
  </si>
  <si>
    <t>SD/02025</t>
  </si>
  <si>
    <t>SD/01639</t>
  </si>
  <si>
    <t>SD/00027</t>
  </si>
  <si>
    <t>SD/01921</t>
  </si>
  <si>
    <t>SD/00099</t>
  </si>
  <si>
    <t>SD/01764</t>
  </si>
  <si>
    <t>SD/01322</t>
  </si>
  <si>
    <t>SD/00562</t>
  </si>
  <si>
    <t>SD/01447</t>
  </si>
  <si>
    <t>SD/00074</t>
  </si>
  <si>
    <t>SD/00849</t>
  </si>
  <si>
    <t>SD/00044</t>
  </si>
  <si>
    <t>SD/01825</t>
  </si>
  <si>
    <t>SD/00490</t>
  </si>
  <si>
    <t>SD/00327</t>
  </si>
  <si>
    <t>SD/02044</t>
  </si>
  <si>
    <t>SD/01330</t>
  </si>
  <si>
    <t>SD/02047</t>
  </si>
  <si>
    <t>SD/01536</t>
  </si>
  <si>
    <t>SD/00564</t>
  </si>
  <si>
    <t>SD/01512</t>
  </si>
  <si>
    <t>SD/01710</t>
  </si>
  <si>
    <t>SD/01485</t>
  </si>
  <si>
    <t>SD/00008</t>
  </si>
  <si>
    <t>SD/00382</t>
  </si>
  <si>
    <t>SD/01034</t>
  </si>
  <si>
    <t>SD/01170</t>
  </si>
  <si>
    <t>SD/00802</t>
  </si>
  <si>
    <t>SD/01269</t>
  </si>
  <si>
    <t>SD/02078</t>
  </si>
  <si>
    <t>SD/01306</t>
  </si>
  <si>
    <t>SD/00920</t>
  </si>
  <si>
    <t>SD/01737</t>
  </si>
  <si>
    <t>SD/00808</t>
  </si>
  <si>
    <t>SD/00249</t>
  </si>
  <si>
    <t>SD/02151</t>
  </si>
  <si>
    <t>SD/00811</t>
  </si>
  <si>
    <t>SD/00039</t>
  </si>
  <si>
    <t>SD/00422</t>
  </si>
  <si>
    <t>SD/00606</t>
  </si>
  <si>
    <t>SD/00806</t>
  </si>
  <si>
    <t>SD/00183</t>
  </si>
  <si>
    <t>SD/01826</t>
  </si>
  <si>
    <t>SD/00235</t>
  </si>
  <si>
    <t>SD/01222</t>
  </si>
  <si>
    <t>SD/01914</t>
  </si>
  <si>
    <t>SD/01373</t>
  </si>
  <si>
    <t>SD/00587</t>
  </si>
  <si>
    <t>SD/00336</t>
  </si>
  <si>
    <t>SD/01263</t>
  </si>
  <si>
    <t>SD/02157</t>
  </si>
  <si>
    <t>SD/00949</t>
  </si>
  <si>
    <t>SD/00833</t>
  </si>
  <si>
    <t>SD/00146</t>
  </si>
  <si>
    <t>SD/00704</t>
  </si>
  <si>
    <t>SD/00297</t>
  </si>
  <si>
    <t>SD/01865</t>
  </si>
  <si>
    <t>SD/00548</t>
  </si>
  <si>
    <t>SD/00451</t>
  </si>
  <si>
    <t>SD/01718</t>
  </si>
  <si>
    <t>SD/01492</t>
  </si>
  <si>
    <t>SD/00314</t>
  </si>
  <si>
    <t>SD/01541</t>
  </si>
  <si>
    <t>SD/00774</t>
  </si>
  <si>
    <t>SD/01560</t>
  </si>
  <si>
    <t>SD/02022</t>
  </si>
  <si>
    <t>SD/00257</t>
  </si>
  <si>
    <t>SD/00295</t>
  </si>
  <si>
    <t>SD/00553</t>
  </si>
  <si>
    <t>SD/01120</t>
  </si>
  <si>
    <t>SD/01207</t>
  </si>
  <si>
    <t>SD/02187</t>
  </si>
  <si>
    <t>SD/00463</t>
  </si>
  <si>
    <t>SD/01943</t>
  </si>
  <si>
    <t>SD/01980</t>
  </si>
  <si>
    <t>SD/02080</t>
  </si>
  <si>
    <t>SD/00478</t>
  </si>
  <si>
    <t>SD/00264</t>
  </si>
  <si>
    <t>SD/01573</t>
  </si>
  <si>
    <t>SD/01069</t>
  </si>
  <si>
    <t>SD/00435</t>
  </si>
  <si>
    <t>SD/01824</t>
  </si>
  <si>
    <t>SD/00355</t>
  </si>
  <si>
    <t>SD/01755</t>
  </si>
  <si>
    <t>SD/00433</t>
  </si>
  <si>
    <t>SD/00076</t>
  </si>
  <si>
    <t>SD/01216</t>
  </si>
  <si>
    <t>SD/01631</t>
  </si>
  <si>
    <t>SD/02120</t>
  </si>
  <si>
    <t>SD/01313</t>
  </si>
  <si>
    <t>SD/01610</t>
  </si>
  <si>
    <t>SD/00426</t>
  </si>
  <si>
    <t>SD/01929</t>
  </si>
  <si>
    <t>SD/00283</t>
  </si>
  <si>
    <t>SD/00047</t>
  </si>
  <si>
    <t>SD/00939</t>
  </si>
  <si>
    <t>SD/01408</t>
  </si>
  <si>
    <t>SD/00703</t>
  </si>
  <si>
    <t>SD/01158</t>
  </si>
  <si>
    <t>SD/01062</t>
  </si>
  <si>
    <t>SD/00097</t>
  </si>
  <si>
    <t>SD/01537</t>
  </si>
  <si>
    <t>SD/01097</t>
  </si>
  <si>
    <t>SD/00212</t>
  </si>
  <si>
    <t>SD/02150</t>
  </si>
  <si>
    <t>SD/01172</t>
  </si>
  <si>
    <t>SD/01663</t>
  </si>
  <si>
    <t>SD/01325</t>
  </si>
  <si>
    <t>SD/00919</t>
  </si>
  <si>
    <t>SD/00369</t>
  </si>
  <si>
    <t>SD/00055</t>
  </si>
  <si>
    <t>SD/01149</t>
  </si>
  <si>
    <t>SD/01087</t>
  </si>
  <si>
    <t>SD/01519</t>
  </si>
  <si>
    <t>SD/00807</t>
  </si>
  <si>
    <t>SD/00850</t>
  </si>
  <si>
    <t>SD/00738</t>
  </si>
  <si>
    <t>SD/02018</t>
  </si>
  <si>
    <t>SD/01804</t>
  </si>
  <si>
    <t>SD/00184</t>
  </si>
  <si>
    <t>SD/00832</t>
  </si>
  <si>
    <t>SD/00965</t>
  </si>
  <si>
    <t>SD/00960</t>
  </si>
  <si>
    <t>SD/00637</t>
  </si>
  <si>
    <t>SD/01204</t>
  </si>
  <si>
    <t>SD/00605</t>
  </si>
  <si>
    <t>SD/00468</t>
  </si>
  <si>
    <t>SD/02052</t>
  </si>
  <si>
    <t>SD/00163</t>
  </si>
  <si>
    <t>SD/02070</t>
  </si>
  <si>
    <t>SD/00071</t>
  </si>
  <si>
    <t>SD/01387</t>
  </si>
  <si>
    <t>SD/01327</t>
  </si>
  <si>
    <t>SD/00408</t>
  </si>
  <si>
    <t>SD/01066</t>
  </si>
  <si>
    <t>SD/01445</t>
  </si>
  <si>
    <t>SD/01166</t>
  </si>
  <si>
    <t>SD/01270</t>
  </si>
  <si>
    <t>SD/00554</t>
  </si>
  <si>
    <t>SD/00922</t>
  </si>
  <si>
    <t>SD/02019</t>
  </si>
  <si>
    <t>SD/00164</t>
  </si>
  <si>
    <t>SD/00692</t>
  </si>
  <si>
    <t>SD/00515</t>
  </si>
  <si>
    <t>SD/01820</t>
  </si>
  <si>
    <t>SD/00023</t>
  </si>
  <si>
    <t>SD/01403</t>
  </si>
  <si>
    <t>SD/01220</t>
  </si>
  <si>
    <t>SD/01571</t>
  </si>
  <si>
    <t>SD/02069</t>
  </si>
  <si>
    <t>SD/00686</t>
  </si>
  <si>
    <t>SD/01918</t>
  </si>
  <si>
    <t>SD/01342</t>
  </si>
  <si>
    <t>SD/00956</t>
  </si>
  <si>
    <t>SD/01392</t>
  </si>
  <si>
    <t>SD/01515</t>
  </si>
  <si>
    <t>SD/01968</t>
  </si>
  <si>
    <t>SD/01123</t>
  </si>
  <si>
    <t>SD/00339</t>
  </si>
  <si>
    <t>SD/00973</t>
  </si>
  <si>
    <t>SD/00881</t>
  </si>
  <si>
    <t>SD/00954</t>
  </si>
  <si>
    <t>SD/00192</t>
  </si>
  <si>
    <t>SD/00809</t>
  </si>
  <si>
    <t>SD/01686</t>
  </si>
  <si>
    <t>SD/00376</t>
  </si>
  <si>
    <t>SD/01002</t>
  </si>
  <si>
    <t>SD/01335</t>
  </si>
  <si>
    <t>SD/01235</t>
  </si>
  <si>
    <t>SD/01892</t>
  </si>
  <si>
    <t>SD/01070</t>
  </si>
  <si>
    <t>SD/00727</t>
  </si>
  <si>
    <t>SD/01640</t>
  </si>
  <si>
    <t>SD/00732</t>
  </si>
  <si>
    <t>SD/01184</t>
  </si>
  <si>
    <t>SD/01292</t>
  </si>
  <si>
    <t>SD/02184</t>
  </si>
  <si>
    <t>SD/01893</t>
  </si>
  <si>
    <t>SD/00934</t>
  </si>
  <si>
    <t>SD/01178</t>
  </si>
  <si>
    <t>SD/00977</t>
  </si>
  <si>
    <t>SD/01311</t>
  </si>
  <si>
    <t>SD/00420</t>
  </si>
  <si>
    <t>SD/00969</t>
  </si>
  <si>
    <t>SD/00841</t>
  </si>
  <si>
    <t>SD/01890</t>
  </si>
  <si>
    <t>SD/00797</t>
  </si>
  <si>
    <t>SD/00316</t>
  </si>
  <si>
    <t>SD/00138</t>
  </si>
  <si>
    <t>SD/01282</t>
  </si>
  <si>
    <t>SD/01622</t>
  </si>
  <si>
    <t>SD/00466</t>
  </si>
  <si>
    <t>SD/02076</t>
  </si>
  <si>
    <t>SD/01869</t>
  </si>
  <si>
    <t>SD/01359</t>
  </si>
  <si>
    <t>SD/01556</t>
  </si>
  <si>
    <t>Pharma_Collections  -  money receipts vs bank deposit</t>
  </si>
  <si>
    <t>Receipt_No</t>
  </si>
  <si>
    <t>Receipt_Date</t>
  </si>
  <si>
    <t>Against_Invoice</t>
  </si>
  <si>
    <t>Amount</t>
  </si>
  <si>
    <t>Mode</t>
  </si>
  <si>
    <t>Bank_Deposit_Date</t>
  </si>
  <si>
    <t>Deposit lag</t>
  </si>
  <si>
    <t>Late deposit</t>
  </si>
  <si>
    <t>Serial</t>
  </si>
  <si>
    <t>Receipt gap</t>
  </si>
  <si>
    <t>MR/00001</t>
  </si>
  <si>
    <t>MR/00002</t>
  </si>
  <si>
    <t>MR/00003</t>
  </si>
  <si>
    <t>UPI</t>
  </si>
  <si>
    <t>MR/00004</t>
  </si>
  <si>
    <t>MR/00005</t>
  </si>
  <si>
    <t>MR/00006</t>
  </si>
  <si>
    <t>MR/00007</t>
  </si>
  <si>
    <t>MR/00008</t>
  </si>
  <si>
    <t>MR/00009</t>
  </si>
  <si>
    <t>MR/00010</t>
  </si>
  <si>
    <t>MR/00011</t>
  </si>
  <si>
    <t>MR/00012</t>
  </si>
  <si>
    <t>MR/00013</t>
  </si>
  <si>
    <t>MR/00014</t>
  </si>
  <si>
    <t>Cheque</t>
  </si>
  <si>
    <t>MR/00015</t>
  </si>
  <si>
    <t>MR/00016</t>
  </si>
  <si>
    <t>MR/00017</t>
  </si>
  <si>
    <t>MR/00018</t>
  </si>
  <si>
    <t>MR/00019</t>
  </si>
  <si>
    <t>MR/00020</t>
  </si>
  <si>
    <t>MR/00021</t>
  </si>
  <si>
    <t>MR/00022</t>
  </si>
  <si>
    <t>MR/00023</t>
  </si>
  <si>
    <t>MR/00024</t>
  </si>
  <si>
    <t>MR/00025</t>
  </si>
  <si>
    <t>MR/00026</t>
  </si>
  <si>
    <t>MR/00027</t>
  </si>
  <si>
    <t>MR/00028</t>
  </si>
  <si>
    <t>MR/00029</t>
  </si>
  <si>
    <t>MR/00030</t>
  </si>
  <si>
    <t>MR/00031</t>
  </si>
  <si>
    <t>MR/00032</t>
  </si>
  <si>
    <t>MR/00033</t>
  </si>
  <si>
    <t>MR/00034</t>
  </si>
  <si>
    <t>MR/00035</t>
  </si>
  <si>
    <t>MR/00036</t>
  </si>
  <si>
    <t>MR/00037</t>
  </si>
  <si>
    <t>MR/00038</t>
  </si>
  <si>
    <t>MR/00039</t>
  </si>
  <si>
    <t>MR/00040</t>
  </si>
  <si>
    <t>MR/00041</t>
  </si>
  <si>
    <t>MR/00042</t>
  </si>
  <si>
    <t>MR/00043</t>
  </si>
  <si>
    <t>MR/00044</t>
  </si>
  <si>
    <t>MR/00045</t>
  </si>
  <si>
    <t>MR/00046</t>
  </si>
  <si>
    <t>MR/00047</t>
  </si>
  <si>
    <t>MR/00048</t>
  </si>
  <si>
    <t>MR/00049</t>
  </si>
  <si>
    <t>MR/00050</t>
  </si>
  <si>
    <t>MR/00051</t>
  </si>
  <si>
    <t>MR/00052</t>
  </si>
  <si>
    <t>MR/00053</t>
  </si>
  <si>
    <t>MR/00054</t>
  </si>
  <si>
    <t>MR/00055</t>
  </si>
  <si>
    <t>MR/00056</t>
  </si>
  <si>
    <t>MR/00057</t>
  </si>
  <si>
    <t>MR/00058</t>
  </si>
  <si>
    <t>MR/00059</t>
  </si>
  <si>
    <t>MR/00060</t>
  </si>
  <si>
    <t>MR/00061</t>
  </si>
  <si>
    <t>MR/00062</t>
  </si>
  <si>
    <t>MR/00063</t>
  </si>
  <si>
    <t>MR/00064</t>
  </si>
  <si>
    <t>MR/00065</t>
  </si>
  <si>
    <t>MR/00066</t>
  </si>
  <si>
    <t>MR/00067</t>
  </si>
  <si>
    <t>MR/00068</t>
  </si>
  <si>
    <t>MR/00069</t>
  </si>
  <si>
    <t>MR/00070</t>
  </si>
  <si>
    <t>MR/00071</t>
  </si>
  <si>
    <t>MR/00072</t>
  </si>
  <si>
    <t>MR/00073</t>
  </si>
  <si>
    <t>MR/00074</t>
  </si>
  <si>
    <t>MR/00075</t>
  </si>
  <si>
    <t>MR/00076</t>
  </si>
  <si>
    <t>MR/00077</t>
  </si>
  <si>
    <t>MR/00078</t>
  </si>
  <si>
    <t>MR/00079</t>
  </si>
  <si>
    <t>MR/00080</t>
  </si>
  <si>
    <t>MR/00081</t>
  </si>
  <si>
    <t>MR/00082</t>
  </si>
  <si>
    <t>MR/00083</t>
  </si>
  <si>
    <t>MR/00084</t>
  </si>
  <si>
    <t>MR/00085</t>
  </si>
  <si>
    <t>MR/00086</t>
  </si>
  <si>
    <t>MR/00087</t>
  </si>
  <si>
    <t>MR/00088</t>
  </si>
  <si>
    <t>MR/00089</t>
  </si>
  <si>
    <t>MR/00090</t>
  </si>
  <si>
    <t>MR/00091</t>
  </si>
  <si>
    <t>MR/00092</t>
  </si>
  <si>
    <t>MR/00093</t>
  </si>
  <si>
    <t>MR/00094</t>
  </si>
  <si>
    <t>MR/00095</t>
  </si>
  <si>
    <t>MR/00096</t>
  </si>
  <si>
    <t>MR/00097</t>
  </si>
  <si>
    <t>MR/00098</t>
  </si>
  <si>
    <t>MR/00099</t>
  </si>
  <si>
    <t>MR/00100</t>
  </si>
  <si>
    <t>MR/00101</t>
  </si>
  <si>
    <t>MR/00102</t>
  </si>
  <si>
    <t>MR/00103</t>
  </si>
  <si>
    <t>MR/00104</t>
  </si>
  <si>
    <t>MR/00105</t>
  </si>
  <si>
    <t>MR/00106</t>
  </si>
  <si>
    <t>MR/00107</t>
  </si>
  <si>
    <t>MR/00108</t>
  </si>
  <si>
    <t>MR/00109</t>
  </si>
  <si>
    <t>MR/00110</t>
  </si>
  <si>
    <t>MR/00111</t>
  </si>
  <si>
    <t>MR/00112</t>
  </si>
  <si>
    <t>MR/00113</t>
  </si>
  <si>
    <t>MR/00114</t>
  </si>
  <si>
    <t>MR/00115</t>
  </si>
  <si>
    <t>MR/00116</t>
  </si>
  <si>
    <t>MR/00117</t>
  </si>
  <si>
    <t>MR/00118</t>
  </si>
  <si>
    <t>MR/00119</t>
  </si>
  <si>
    <t>MR/00120</t>
  </si>
  <si>
    <t>MR/00121</t>
  </si>
  <si>
    <t>MR/00122</t>
  </si>
  <si>
    <t>MR/00123</t>
  </si>
  <si>
    <t>MR/00124</t>
  </si>
  <si>
    <t>MR/00125</t>
  </si>
  <si>
    <t>MR/00126</t>
  </si>
  <si>
    <t>MR/00127</t>
  </si>
  <si>
    <t>MR/00128</t>
  </si>
  <si>
    <t>MR/00129</t>
  </si>
  <si>
    <t>MR/00130</t>
  </si>
  <si>
    <t>MR/00131</t>
  </si>
  <si>
    <t>MR/00132</t>
  </si>
  <si>
    <t>MR/00133</t>
  </si>
  <si>
    <t>MR/00134</t>
  </si>
  <si>
    <t>MR/00135</t>
  </si>
  <si>
    <t>MR/00136</t>
  </si>
  <si>
    <t>MR/00137</t>
  </si>
  <si>
    <t>MR/00138</t>
  </si>
  <si>
    <t>MR/00139</t>
  </si>
  <si>
    <t>MR/00140</t>
  </si>
  <si>
    <t>MR/00141</t>
  </si>
  <si>
    <t>MR/00142</t>
  </si>
  <si>
    <t>MR/00143</t>
  </si>
  <si>
    <t>MR/00144</t>
  </si>
  <si>
    <t>MR/00145</t>
  </si>
  <si>
    <t>MR/00146</t>
  </si>
  <si>
    <t>MR/00147</t>
  </si>
  <si>
    <t>MR/00148</t>
  </si>
  <si>
    <t>MR/00149</t>
  </si>
  <si>
    <t>MR/00150</t>
  </si>
  <si>
    <t>MR/00151</t>
  </si>
  <si>
    <t>MR/00152</t>
  </si>
  <si>
    <t>MR/00153</t>
  </si>
  <si>
    <t>MR/00154</t>
  </si>
  <si>
    <t>MR/00155</t>
  </si>
  <si>
    <t>MR/00156</t>
  </si>
  <si>
    <t>MR/00157</t>
  </si>
  <si>
    <t>MR/00158</t>
  </si>
  <si>
    <t>MR/00159</t>
  </si>
  <si>
    <t>MR/00160</t>
  </si>
  <si>
    <t>MR/00161</t>
  </si>
  <si>
    <t>MR/00162</t>
  </si>
  <si>
    <t>MR/00163</t>
  </si>
  <si>
    <t>MR/00164</t>
  </si>
  <si>
    <t>MR/00165</t>
  </si>
  <si>
    <t>MR/00166</t>
  </si>
  <si>
    <t>MR/00167</t>
  </si>
  <si>
    <t>MR/00168</t>
  </si>
  <si>
    <t>MR/00169</t>
  </si>
  <si>
    <t>MR/00170</t>
  </si>
  <si>
    <t>MR/00171</t>
  </si>
  <si>
    <t>MR/00172</t>
  </si>
  <si>
    <t>MR/00173</t>
  </si>
  <si>
    <t>MR/00174</t>
  </si>
  <si>
    <t>MR/00175</t>
  </si>
  <si>
    <t>MR/00176</t>
  </si>
  <si>
    <t>MR/00177</t>
  </si>
  <si>
    <t>MR/00178</t>
  </si>
  <si>
    <t>MR/00179</t>
  </si>
  <si>
    <t>MR/00180</t>
  </si>
  <si>
    <t>MR/00181</t>
  </si>
  <si>
    <t>MR/00182</t>
  </si>
  <si>
    <t>MR/00183</t>
  </si>
  <si>
    <t>MR/00184</t>
  </si>
  <si>
    <t>MR/00185</t>
  </si>
  <si>
    <t>MR/00186</t>
  </si>
  <si>
    <t>MR/00187</t>
  </si>
  <si>
    <t>MR/00188</t>
  </si>
  <si>
    <t>MR/00189</t>
  </si>
  <si>
    <t>MR/00190</t>
  </si>
  <si>
    <t>MR/00191</t>
  </si>
  <si>
    <t>MR/00192</t>
  </si>
  <si>
    <t>MR/00193</t>
  </si>
  <si>
    <t>MR/00194</t>
  </si>
  <si>
    <t>MR/00195</t>
  </si>
  <si>
    <t>MR/00196</t>
  </si>
  <si>
    <t>MR/00197</t>
  </si>
  <si>
    <t>MR/00198</t>
  </si>
  <si>
    <t>MR/00199</t>
  </si>
  <si>
    <t>MR/00200</t>
  </si>
  <si>
    <t>MR/00201</t>
  </si>
  <si>
    <t>MR/00202</t>
  </si>
  <si>
    <t>MR/00203</t>
  </si>
  <si>
    <t>MR/00204</t>
  </si>
  <si>
    <t>MR/00205</t>
  </si>
  <si>
    <t>MR/00206</t>
  </si>
  <si>
    <t>MR/00207</t>
  </si>
  <si>
    <t>MR/00208</t>
  </si>
  <si>
    <t>MR/00209</t>
  </si>
  <si>
    <t>MR/00210</t>
  </si>
  <si>
    <t>MR/00211</t>
  </si>
  <si>
    <t>MR/00212</t>
  </si>
  <si>
    <t>MR/00213</t>
  </si>
  <si>
    <t>MR/00214</t>
  </si>
  <si>
    <t>MR/00215</t>
  </si>
  <si>
    <t>MR/00216</t>
  </si>
  <si>
    <t>MR/00217</t>
  </si>
  <si>
    <t>MR/00218</t>
  </si>
  <si>
    <t>MR/00219</t>
  </si>
  <si>
    <t>MR/00220</t>
  </si>
  <si>
    <t>MR/00221</t>
  </si>
  <si>
    <t>MR/00222</t>
  </si>
  <si>
    <t>MR/00223</t>
  </si>
  <si>
    <t>MR/00224</t>
  </si>
  <si>
    <t>MR/00225</t>
  </si>
  <si>
    <t>MR/00226</t>
  </si>
  <si>
    <t>MR/00227</t>
  </si>
  <si>
    <t>MR/00228</t>
  </si>
  <si>
    <t>MR/00229</t>
  </si>
  <si>
    <t>MR/00230</t>
  </si>
  <si>
    <t>MR/00231</t>
  </si>
  <si>
    <t>MR/00232</t>
  </si>
  <si>
    <t>MR/00233</t>
  </si>
  <si>
    <t>MR/00234</t>
  </si>
  <si>
    <t>MR/00235</t>
  </si>
  <si>
    <t>MR/00236</t>
  </si>
  <si>
    <t>MR/00237</t>
  </si>
  <si>
    <t>MR/00238</t>
  </si>
  <si>
    <t>MR/00239</t>
  </si>
  <si>
    <t>MR/00240</t>
  </si>
  <si>
    <t>MR/00241</t>
  </si>
  <si>
    <t>MR/00242</t>
  </si>
  <si>
    <t>MR/00243</t>
  </si>
  <si>
    <t>MR/00244</t>
  </si>
  <si>
    <t>MR/00245</t>
  </si>
  <si>
    <t>MR/00246</t>
  </si>
  <si>
    <t>MR/00247</t>
  </si>
  <si>
    <t>MR/00248</t>
  </si>
  <si>
    <t>MR/00249</t>
  </si>
  <si>
    <t>MR/00250</t>
  </si>
  <si>
    <t>MR/00251</t>
  </si>
  <si>
    <t>MR/00252</t>
  </si>
  <si>
    <t>MR/00253</t>
  </si>
  <si>
    <t>MR/00254</t>
  </si>
  <si>
    <t>MR/00255</t>
  </si>
  <si>
    <t>MR/00256</t>
  </si>
  <si>
    <t>MR/00257</t>
  </si>
  <si>
    <t>MR/00258</t>
  </si>
  <si>
    <t>MR/00259</t>
  </si>
  <si>
    <t>MR/00260</t>
  </si>
  <si>
    <t>MR/00261</t>
  </si>
  <si>
    <t>MR/00262</t>
  </si>
  <si>
    <t>MR/00263</t>
  </si>
  <si>
    <t>MR/00264</t>
  </si>
  <si>
    <t>MR/00265</t>
  </si>
  <si>
    <t>MR/00266</t>
  </si>
  <si>
    <t>MR/00267</t>
  </si>
  <si>
    <t>MR/00268</t>
  </si>
  <si>
    <t>MR/00269</t>
  </si>
  <si>
    <t>MR/00270</t>
  </si>
  <si>
    <t>MR/00271</t>
  </si>
  <si>
    <t>MR/00272</t>
  </si>
  <si>
    <t>MR/00273</t>
  </si>
  <si>
    <t>MR/00274</t>
  </si>
  <si>
    <t>MR/00275</t>
  </si>
  <si>
    <t>MR/00276</t>
  </si>
  <si>
    <t>MR/00277</t>
  </si>
  <si>
    <t>MR/00278</t>
  </si>
  <si>
    <t>MR/00279</t>
  </si>
  <si>
    <t>MR/00280</t>
  </si>
  <si>
    <t>MR/00281</t>
  </si>
  <si>
    <t>MR/00282</t>
  </si>
  <si>
    <t>MR/00283</t>
  </si>
  <si>
    <t>MR/00284</t>
  </si>
  <si>
    <t>MR/00285</t>
  </si>
  <si>
    <t>MR/00286</t>
  </si>
  <si>
    <t>MR/00287</t>
  </si>
  <si>
    <t>MR/00288</t>
  </si>
  <si>
    <t>MR/00289</t>
  </si>
  <si>
    <t>MR/00290</t>
  </si>
  <si>
    <t>MR/00291</t>
  </si>
  <si>
    <t>MR/00292</t>
  </si>
  <si>
    <t>MR/00293</t>
  </si>
  <si>
    <t>MR/00294</t>
  </si>
  <si>
    <t>MR/00295</t>
  </si>
  <si>
    <t>MR/00296</t>
  </si>
  <si>
    <t>MR/00297</t>
  </si>
  <si>
    <t>MR/00298</t>
  </si>
  <si>
    <t>MR/00299</t>
  </si>
  <si>
    <t>MR/00300</t>
  </si>
  <si>
    <t>MR/00301</t>
  </si>
  <si>
    <t>MR/00302</t>
  </si>
  <si>
    <t>MR/00303</t>
  </si>
  <si>
    <t>MR/00304</t>
  </si>
  <si>
    <t>MR/00305</t>
  </si>
  <si>
    <t>MR/00306</t>
  </si>
  <si>
    <t>MR/00307</t>
  </si>
  <si>
    <t>MR/00308</t>
  </si>
  <si>
    <t>MR/00309</t>
  </si>
  <si>
    <t>MR/00310</t>
  </si>
  <si>
    <t>MR/00311</t>
  </si>
  <si>
    <t>MR/00312</t>
  </si>
  <si>
    <t>MR/00313</t>
  </si>
  <si>
    <t>MR/00314</t>
  </si>
  <si>
    <t>MR/00315</t>
  </si>
  <si>
    <t>MR/00316</t>
  </si>
  <si>
    <t>MR/00317</t>
  </si>
  <si>
    <t>MR/00318</t>
  </si>
  <si>
    <t>MR/00319</t>
  </si>
  <si>
    <t>MR/00320</t>
  </si>
  <si>
    <t>MR/00321</t>
  </si>
  <si>
    <t>MR/00322</t>
  </si>
  <si>
    <t>MR/00323</t>
  </si>
  <si>
    <t>MR/00324</t>
  </si>
  <si>
    <t>MR/00325</t>
  </si>
  <si>
    <t>MR/00326</t>
  </si>
  <si>
    <t>MR/00328</t>
  </si>
  <si>
    <t>MR/00329</t>
  </si>
  <si>
    <t>MR/00330</t>
  </si>
  <si>
    <t>MR/00331</t>
  </si>
  <si>
    <t>MR/00332</t>
  </si>
  <si>
    <t>MR/00333</t>
  </si>
  <si>
    <t>MR/00334</t>
  </si>
  <si>
    <t>MR/00335</t>
  </si>
  <si>
    <t>MR/00336</t>
  </si>
  <si>
    <t>MR/00337</t>
  </si>
  <si>
    <t>MR/00338</t>
  </si>
  <si>
    <t>MR/00339</t>
  </si>
  <si>
    <t>MR/00340</t>
  </si>
  <si>
    <t>MR/00341</t>
  </si>
  <si>
    <t>MR/00342</t>
  </si>
  <si>
    <t>MR/00343</t>
  </si>
  <si>
    <t>MR/00344</t>
  </si>
  <si>
    <t>MR/00345</t>
  </si>
  <si>
    <t>MR/00346</t>
  </si>
  <si>
    <t>MR/00347</t>
  </si>
  <si>
    <t>MR/00348</t>
  </si>
  <si>
    <t>MR/00349</t>
  </si>
  <si>
    <t>MR/00350</t>
  </si>
  <si>
    <t>MR/00351</t>
  </si>
  <si>
    <t>MR/00352</t>
  </si>
  <si>
    <t>MR/00353</t>
  </si>
  <si>
    <t>MR/00354</t>
  </si>
  <si>
    <t>MR/00355</t>
  </si>
  <si>
    <t>MR/00356</t>
  </si>
  <si>
    <t>MR/00357</t>
  </si>
  <si>
    <t>MR/00358</t>
  </si>
  <si>
    <t>MR/00359</t>
  </si>
  <si>
    <t>MR/00360</t>
  </si>
  <si>
    <t>MR/00361</t>
  </si>
  <si>
    <t>MR/00362</t>
  </si>
  <si>
    <t>MR/00363</t>
  </si>
  <si>
    <t>MR/00364</t>
  </si>
  <si>
    <t>MR/00365</t>
  </si>
  <si>
    <t>MR/00366</t>
  </si>
  <si>
    <t>MR/00367</t>
  </si>
  <si>
    <t>MR/00368</t>
  </si>
  <si>
    <t>MR/00369</t>
  </si>
  <si>
    <t>MR/00370</t>
  </si>
  <si>
    <t>MR/00371</t>
  </si>
  <si>
    <t>MR/00372</t>
  </si>
  <si>
    <t>MR/00373</t>
  </si>
  <si>
    <t>MR/00374</t>
  </si>
  <si>
    <t>MR/00375</t>
  </si>
  <si>
    <t>MR/00376</t>
  </si>
  <si>
    <t>MR/00377</t>
  </si>
  <si>
    <t>MR/00378</t>
  </si>
  <si>
    <t>MR/00379</t>
  </si>
  <si>
    <t>MR/00380</t>
  </si>
  <si>
    <t>MR/00381</t>
  </si>
  <si>
    <t>MR/00382</t>
  </si>
  <si>
    <t>MR/00383</t>
  </si>
  <si>
    <t>MR/00384</t>
  </si>
  <si>
    <t>MR/00385</t>
  </si>
  <si>
    <t>MR/00386</t>
  </si>
  <si>
    <t>MR/00387</t>
  </si>
  <si>
    <t>MR/00388</t>
  </si>
  <si>
    <t>MR/00389</t>
  </si>
  <si>
    <t>MR/00390</t>
  </si>
  <si>
    <t>MR/00391</t>
  </si>
  <si>
    <t>MR/00392</t>
  </si>
  <si>
    <t>MR/00393</t>
  </si>
  <si>
    <t>MR/00394</t>
  </si>
  <si>
    <t>MR/00395</t>
  </si>
  <si>
    <t>MR/00396</t>
  </si>
  <si>
    <t>MR/00397</t>
  </si>
  <si>
    <t>MR/00398</t>
  </si>
  <si>
    <t>MR/00399</t>
  </si>
  <si>
    <t>MR/00400</t>
  </si>
  <si>
    <t>MR/00401</t>
  </si>
  <si>
    <t>MR/00402</t>
  </si>
  <si>
    <t>MR/00403</t>
  </si>
  <si>
    <t>MR/00404</t>
  </si>
  <si>
    <t>MR/00405</t>
  </si>
  <si>
    <t>MR/00406</t>
  </si>
  <si>
    <t>MR/00407</t>
  </si>
  <si>
    <t>MR/00408</t>
  </si>
  <si>
    <t>MR/00409</t>
  </si>
  <si>
    <t>MR/00410</t>
  </si>
  <si>
    <t>MR/00411</t>
  </si>
  <si>
    <t>MR/00412</t>
  </si>
  <si>
    <t>MR/00413</t>
  </si>
  <si>
    <t>MR/00414</t>
  </si>
  <si>
    <t>MR/00415</t>
  </si>
  <si>
    <t>MR/00416</t>
  </si>
  <si>
    <t>MR/00417</t>
  </si>
  <si>
    <t>MR/00418</t>
  </si>
  <si>
    <t>MR/00419</t>
  </si>
  <si>
    <t>MR/00420</t>
  </si>
  <si>
    <t>MR/00421</t>
  </si>
  <si>
    <t>MR/00422</t>
  </si>
  <si>
    <t>MR/00423</t>
  </si>
  <si>
    <t>MR/00424</t>
  </si>
  <si>
    <t>MR/00425</t>
  </si>
  <si>
    <t>MR/00426</t>
  </si>
  <si>
    <t>MR/00427</t>
  </si>
  <si>
    <t>MR/00428</t>
  </si>
  <si>
    <t>MR/00429</t>
  </si>
  <si>
    <t>MR/00430</t>
  </si>
  <si>
    <t>MR/00431</t>
  </si>
  <si>
    <t>MR/00432</t>
  </si>
  <si>
    <t>MR/00433</t>
  </si>
  <si>
    <t>MR/00434</t>
  </si>
  <si>
    <t>MR/00435</t>
  </si>
  <si>
    <t>MR/00436</t>
  </si>
  <si>
    <t>MR/00437</t>
  </si>
  <si>
    <t>MR/00438</t>
  </si>
  <si>
    <t>MR/00439</t>
  </si>
  <si>
    <t>MR/00440</t>
  </si>
  <si>
    <t>MR/00441</t>
  </si>
  <si>
    <t>MR/00442</t>
  </si>
  <si>
    <t>MR/00443</t>
  </si>
  <si>
    <t>MR/00444</t>
  </si>
  <si>
    <t>MR/00445</t>
  </si>
  <si>
    <t>MR/00446</t>
  </si>
  <si>
    <t>MR/00447</t>
  </si>
  <si>
    <t>MR/00448</t>
  </si>
  <si>
    <t>MR/00449</t>
  </si>
  <si>
    <t>MR/00450</t>
  </si>
  <si>
    <t>MR/00451</t>
  </si>
  <si>
    <t>MR/00452</t>
  </si>
  <si>
    <t>MR/00453</t>
  </si>
  <si>
    <t>MR/00454</t>
  </si>
  <si>
    <t>MR/00455</t>
  </si>
  <si>
    <t>MR/00456</t>
  </si>
  <si>
    <t>MR/00457</t>
  </si>
  <si>
    <t>MR/00458</t>
  </si>
  <si>
    <t>MR/00459</t>
  </si>
  <si>
    <t>MR/00460</t>
  </si>
  <si>
    <t>MR/00461</t>
  </si>
  <si>
    <t>MR/00462</t>
  </si>
  <si>
    <t>MR/00463</t>
  </si>
  <si>
    <t>MR/00464</t>
  </si>
  <si>
    <t>MR/00465</t>
  </si>
  <si>
    <t>MR/00466</t>
  </si>
  <si>
    <t>MR/00467</t>
  </si>
  <si>
    <t>MR/00468</t>
  </si>
  <si>
    <t>MR/00469</t>
  </si>
  <si>
    <t>MR/00470</t>
  </si>
  <si>
    <t>MR/00471</t>
  </si>
  <si>
    <t>MR/00472</t>
  </si>
  <si>
    <t>MR/00473</t>
  </si>
  <si>
    <t>MR/00475</t>
  </si>
  <si>
    <t>MR/00476</t>
  </si>
  <si>
    <t>MR/00477</t>
  </si>
  <si>
    <t>MR/00478</t>
  </si>
  <si>
    <t>MR/00479</t>
  </si>
  <si>
    <t>MR/00480</t>
  </si>
  <si>
    <t>MR/00481</t>
  </si>
  <si>
    <t>MR/00482</t>
  </si>
  <si>
    <t>MR/00483</t>
  </si>
  <si>
    <t>MR/00484</t>
  </si>
  <si>
    <t>MR/00485</t>
  </si>
  <si>
    <t>MR/00486</t>
  </si>
  <si>
    <t>MR/00487</t>
  </si>
  <si>
    <t>MR/00488</t>
  </si>
  <si>
    <t>MR/00489</t>
  </si>
  <si>
    <t>MR/00490</t>
  </si>
  <si>
    <t>MR/00491</t>
  </si>
  <si>
    <t>MR/00492</t>
  </si>
  <si>
    <t>MR/00493</t>
  </si>
  <si>
    <t>MR/00494</t>
  </si>
  <si>
    <t>MR/00495</t>
  </si>
  <si>
    <t>MR/00496</t>
  </si>
  <si>
    <t>MR/00497</t>
  </si>
  <si>
    <t>MR/00498</t>
  </si>
  <si>
    <t>MR/00499</t>
  </si>
  <si>
    <t>MR/00500</t>
  </si>
  <si>
    <t>MR/00501</t>
  </si>
  <si>
    <t>MR/00502</t>
  </si>
  <si>
    <t>MR/00503</t>
  </si>
  <si>
    <t>MR/00504</t>
  </si>
  <si>
    <t>MR/00505</t>
  </si>
  <si>
    <t>MR/00506</t>
  </si>
  <si>
    <t>MR/00507</t>
  </si>
  <si>
    <t>MR/00508</t>
  </si>
  <si>
    <t>MR/00509</t>
  </si>
  <si>
    <t>MR/00510</t>
  </si>
  <si>
    <t>MR/00511</t>
  </si>
  <si>
    <t>MR/00512</t>
  </si>
  <si>
    <t>MR/00513</t>
  </si>
  <si>
    <t>MR/00514</t>
  </si>
  <si>
    <t>MR/00515</t>
  </si>
  <si>
    <t>MR/00516</t>
  </si>
  <si>
    <t>MR/00517</t>
  </si>
  <si>
    <t>MR/00518</t>
  </si>
  <si>
    <t>MR/00519</t>
  </si>
  <si>
    <t>MR/00520</t>
  </si>
  <si>
    <t>MR/00521</t>
  </si>
  <si>
    <t>MR/00522</t>
  </si>
  <si>
    <t>MR/00523</t>
  </si>
  <si>
    <t>MR/00524</t>
  </si>
  <si>
    <t>MR/00525</t>
  </si>
  <si>
    <t>MR/00526</t>
  </si>
  <si>
    <t>MR/00527</t>
  </si>
  <si>
    <t>MR/00528</t>
  </si>
  <si>
    <t>MR/00529</t>
  </si>
  <si>
    <t>MR/00530</t>
  </si>
  <si>
    <t>MR/00531</t>
  </si>
  <si>
    <t>MR/00532</t>
  </si>
  <si>
    <t>MR/00533</t>
  </si>
  <si>
    <t>MR/00534</t>
  </si>
  <si>
    <t>MR/00535</t>
  </si>
  <si>
    <t>MR/00536</t>
  </si>
  <si>
    <t>MR/00537</t>
  </si>
  <si>
    <t>MR/00538</t>
  </si>
  <si>
    <t>MR/00539</t>
  </si>
  <si>
    <t>MR/00540</t>
  </si>
  <si>
    <t>MR/00541</t>
  </si>
  <si>
    <t>MR/00542</t>
  </si>
  <si>
    <t>MR/00543</t>
  </si>
  <si>
    <t>MR/00544</t>
  </si>
  <si>
    <t>MR/00545</t>
  </si>
  <si>
    <t>MR/00546</t>
  </si>
  <si>
    <t>MR/00547</t>
  </si>
  <si>
    <t>MR/00548</t>
  </si>
  <si>
    <t>MR/00549</t>
  </si>
  <si>
    <t>MR/00550</t>
  </si>
  <si>
    <t>MR/00551</t>
  </si>
  <si>
    <t>MR/00552</t>
  </si>
  <si>
    <t>MR/00553</t>
  </si>
  <si>
    <t>MR/00554</t>
  </si>
  <si>
    <t>MR/00555</t>
  </si>
  <si>
    <t>MR/00556</t>
  </si>
  <si>
    <t>MR/00557</t>
  </si>
  <si>
    <t>MR/00558</t>
  </si>
  <si>
    <t>MR/00559</t>
  </si>
  <si>
    <t>MR/00560</t>
  </si>
  <si>
    <t>MR/00561</t>
  </si>
  <si>
    <t>MR/00562</t>
  </si>
  <si>
    <t>MR/00563</t>
  </si>
  <si>
    <t>MR/00564</t>
  </si>
  <si>
    <t>MR/00565</t>
  </si>
  <si>
    <t>MR/00566</t>
  </si>
  <si>
    <t>MR/00567</t>
  </si>
  <si>
    <t>MR/00568</t>
  </si>
  <si>
    <t>MR/00569</t>
  </si>
  <si>
    <t>MR/00570</t>
  </si>
  <si>
    <t>MR/00571</t>
  </si>
  <si>
    <t>MR/00572</t>
  </si>
  <si>
    <t>MR/00573</t>
  </si>
  <si>
    <t>MR/00574</t>
  </si>
  <si>
    <t>MR/00575</t>
  </si>
  <si>
    <t>MR/00576</t>
  </si>
  <si>
    <t>MR/00577</t>
  </si>
  <si>
    <t>MR/00578</t>
  </si>
  <si>
    <t>MR/00579</t>
  </si>
  <si>
    <t>MR/00580</t>
  </si>
  <si>
    <t>MR/00581</t>
  </si>
  <si>
    <t>MR/00582</t>
  </si>
  <si>
    <t>MR/00583</t>
  </si>
  <si>
    <t>MR/00584</t>
  </si>
  <si>
    <t>MR/00585</t>
  </si>
  <si>
    <t>MR/00586</t>
  </si>
  <si>
    <t>MR/00587</t>
  </si>
  <si>
    <t>MR/00588</t>
  </si>
  <si>
    <t>MR/00589</t>
  </si>
  <si>
    <t>MR/00590</t>
  </si>
  <si>
    <t>MR/00591</t>
  </si>
  <si>
    <t>MR/00592</t>
  </si>
  <si>
    <t>MR/00593</t>
  </si>
  <si>
    <t>MR/00594</t>
  </si>
  <si>
    <t>MR/00595</t>
  </si>
  <si>
    <t>MR/00596</t>
  </si>
  <si>
    <t>MR/00597</t>
  </si>
  <si>
    <t>MR/00598</t>
  </si>
  <si>
    <t>MR/00599</t>
  </si>
  <si>
    <t>MR/00600</t>
  </si>
  <si>
    <t>MR/00601</t>
  </si>
  <si>
    <t>MR/00602</t>
  </si>
  <si>
    <t>MR/00603</t>
  </si>
  <si>
    <t>MR/00604</t>
  </si>
  <si>
    <t>MR/00605</t>
  </si>
  <si>
    <t>MR/00606</t>
  </si>
  <si>
    <t>MR/00607</t>
  </si>
  <si>
    <t>MR/00608</t>
  </si>
  <si>
    <t>MR/00609</t>
  </si>
  <si>
    <t>MR/00610</t>
  </si>
  <si>
    <t>MR/00611</t>
  </si>
  <si>
    <t>MR/00612</t>
  </si>
  <si>
    <t>MR/00613</t>
  </si>
  <si>
    <t>MR/00614</t>
  </si>
  <si>
    <t>MR/00615</t>
  </si>
  <si>
    <t>MR/00616</t>
  </si>
  <si>
    <t>MR/00617</t>
  </si>
  <si>
    <t>MR/00618</t>
  </si>
  <si>
    <t>MR/00619</t>
  </si>
  <si>
    <t>MR/00620</t>
  </si>
  <si>
    <t>MR/00621</t>
  </si>
  <si>
    <t>MR/00622</t>
  </si>
  <si>
    <t>MR/00623</t>
  </si>
  <si>
    <t>MR/00624</t>
  </si>
  <si>
    <t>MR/00625</t>
  </si>
  <si>
    <t>MR/00626</t>
  </si>
  <si>
    <t>MR/00627</t>
  </si>
  <si>
    <t>MR/00628</t>
  </si>
  <si>
    <t>MR/00629</t>
  </si>
  <si>
    <t>MR/00630</t>
  </si>
  <si>
    <t>MR/00631</t>
  </si>
  <si>
    <t>MR/00632</t>
  </si>
  <si>
    <t>MR/00633</t>
  </si>
  <si>
    <t>MR/00634</t>
  </si>
  <si>
    <t>MR/00635</t>
  </si>
  <si>
    <t>MR/00636</t>
  </si>
  <si>
    <t>MR/00637</t>
  </si>
  <si>
    <t>MR/00638</t>
  </si>
  <si>
    <t>MR/00639</t>
  </si>
  <si>
    <t>MR/00640</t>
  </si>
  <si>
    <t>MR/00641</t>
  </si>
  <si>
    <t>MR/00642</t>
  </si>
  <si>
    <t>MR/00643</t>
  </si>
  <si>
    <t>MR/00644</t>
  </si>
  <si>
    <t>MR/00645</t>
  </si>
  <si>
    <t>MR/00646</t>
  </si>
  <si>
    <t>MR/00647</t>
  </si>
  <si>
    <t>MR/00648</t>
  </si>
  <si>
    <t>MR/00649</t>
  </si>
  <si>
    <t>MR/00650</t>
  </si>
  <si>
    <t>MR/00651</t>
  </si>
  <si>
    <t>MR/00652</t>
  </si>
  <si>
    <t>MR/00653</t>
  </si>
  <si>
    <t>MR/00654</t>
  </si>
  <si>
    <t>MR/00655</t>
  </si>
  <si>
    <t>MR/00656</t>
  </si>
  <si>
    <t>MR/00657</t>
  </si>
  <si>
    <t>MR/00658</t>
  </si>
  <si>
    <t>MR/00659</t>
  </si>
  <si>
    <t>MR/00660</t>
  </si>
  <si>
    <t>MR/00661</t>
  </si>
  <si>
    <t>MR/00662</t>
  </si>
  <si>
    <t>MR/00663</t>
  </si>
  <si>
    <t>MR/00664</t>
  </si>
  <si>
    <t>MR/00665</t>
  </si>
  <si>
    <t>MR/00666</t>
  </si>
  <si>
    <t>MR/00667</t>
  </si>
  <si>
    <t>MR/00668</t>
  </si>
  <si>
    <t>MR/00669</t>
  </si>
  <si>
    <t>MR/00670</t>
  </si>
  <si>
    <t>MR/00671</t>
  </si>
  <si>
    <t>MR/00672</t>
  </si>
  <si>
    <t>MR/00673</t>
  </si>
  <si>
    <t>MR/00674</t>
  </si>
  <si>
    <t>MR/00675</t>
  </si>
  <si>
    <t>MR/00676</t>
  </si>
  <si>
    <t>MR/00677</t>
  </si>
  <si>
    <t>MR/00678</t>
  </si>
  <si>
    <t>MR/00679</t>
  </si>
  <si>
    <t>MR/00680</t>
  </si>
  <si>
    <t>MR/00681</t>
  </si>
  <si>
    <t>MR/00682</t>
  </si>
  <si>
    <t>MR/00683</t>
  </si>
  <si>
    <t>MR/00684</t>
  </si>
  <si>
    <t>MR/00685</t>
  </si>
  <si>
    <t>MR/00686</t>
  </si>
  <si>
    <t>MR/00687</t>
  </si>
  <si>
    <t>MR/00688</t>
  </si>
  <si>
    <t>MR/00689</t>
  </si>
  <si>
    <t>MR/00690</t>
  </si>
  <si>
    <t>MR/00691</t>
  </si>
  <si>
    <t>MR/00692</t>
  </si>
  <si>
    <t>MR/00693</t>
  </si>
  <si>
    <t>MR/00694</t>
  </si>
  <si>
    <t>MR/00695</t>
  </si>
  <si>
    <t>MR/00696</t>
  </si>
  <si>
    <t>MR/00697</t>
  </si>
  <si>
    <t>MR/00698</t>
  </si>
  <si>
    <t>MR/00699</t>
  </si>
  <si>
    <t>MR/00700</t>
  </si>
  <si>
    <t>MR/00701</t>
  </si>
  <si>
    <t>MR/00702</t>
  </si>
  <si>
    <t>MR/00703</t>
  </si>
  <si>
    <t>MR/00704</t>
  </si>
  <si>
    <t>MR/00705</t>
  </si>
  <si>
    <t>MR/00706</t>
  </si>
  <si>
    <t>MR/00707</t>
  </si>
  <si>
    <t>MR/00708</t>
  </si>
  <si>
    <t>MR/00709</t>
  </si>
  <si>
    <t>MR/00710</t>
  </si>
  <si>
    <t>MR/00711</t>
  </si>
  <si>
    <t>MR/00712</t>
  </si>
  <si>
    <t>MR/00713</t>
  </si>
  <si>
    <t>MR/00714</t>
  </si>
  <si>
    <t>MR/00715</t>
  </si>
  <si>
    <t>MR/00716</t>
  </si>
  <si>
    <t>MR/00717</t>
  </si>
  <si>
    <t>MR/00718</t>
  </si>
  <si>
    <t>MR/00719</t>
  </si>
  <si>
    <t>MR/00720</t>
  </si>
  <si>
    <t>MR/00721</t>
  </si>
  <si>
    <t>MR/00722</t>
  </si>
  <si>
    <t>MR/00723</t>
  </si>
  <si>
    <t>MR/00724</t>
  </si>
  <si>
    <t>MR/00725</t>
  </si>
  <si>
    <t>MR/00726</t>
  </si>
  <si>
    <t>MR/00727</t>
  </si>
  <si>
    <t>MR/00728</t>
  </si>
  <si>
    <t>MR/00729</t>
  </si>
  <si>
    <t>MR/00730</t>
  </si>
  <si>
    <t>MR/00731</t>
  </si>
  <si>
    <t>MR/00732</t>
  </si>
  <si>
    <t>MR/00733</t>
  </si>
  <si>
    <t>MR/00734</t>
  </si>
  <si>
    <t>MR/00735</t>
  </si>
  <si>
    <t>MR/00736</t>
  </si>
  <si>
    <t>MR/00737</t>
  </si>
  <si>
    <t>MR/00738</t>
  </si>
  <si>
    <t>MR/00739</t>
  </si>
  <si>
    <t>MR/00740</t>
  </si>
  <si>
    <t>MR/00741</t>
  </si>
  <si>
    <t>MR/00742</t>
  </si>
  <si>
    <t>MR/00743</t>
  </si>
  <si>
    <t>MR/00744</t>
  </si>
  <si>
    <t>MR/00745</t>
  </si>
  <si>
    <t>MR/00746</t>
  </si>
  <si>
    <t>MR/00747</t>
  </si>
  <si>
    <t>MR/00748</t>
  </si>
  <si>
    <t>MR/00749</t>
  </si>
  <si>
    <t>MR/00750</t>
  </si>
  <si>
    <t>MR/00751</t>
  </si>
  <si>
    <t>MR/00752</t>
  </si>
  <si>
    <t>MR/00753</t>
  </si>
  <si>
    <t>MR/00754</t>
  </si>
  <si>
    <t>MR/00755</t>
  </si>
  <si>
    <t>MR/00756</t>
  </si>
  <si>
    <t>MR/00757</t>
  </si>
  <si>
    <t>MR/00758</t>
  </si>
  <si>
    <t>MR/00759</t>
  </si>
  <si>
    <t>MR/00760</t>
  </si>
  <si>
    <t>MR/00761</t>
  </si>
  <si>
    <t>MR/00762</t>
  </si>
  <si>
    <t>MR/00763</t>
  </si>
  <si>
    <t>MR/00764</t>
  </si>
  <si>
    <t>MR/00765</t>
  </si>
  <si>
    <t>MR/00766</t>
  </si>
  <si>
    <t>MR/00767</t>
  </si>
  <si>
    <t>MR/00768</t>
  </si>
  <si>
    <t>MR/00769</t>
  </si>
  <si>
    <t>MR/00770</t>
  </si>
  <si>
    <t>MR/00771</t>
  </si>
  <si>
    <t>MR/00772</t>
  </si>
  <si>
    <t>MR/00773</t>
  </si>
  <si>
    <t>MR/00774</t>
  </si>
  <si>
    <t>MR/00775</t>
  </si>
  <si>
    <t>MR/00776</t>
  </si>
  <si>
    <t>MR/00777</t>
  </si>
  <si>
    <t>MR/00778</t>
  </si>
  <si>
    <t>MR/00779</t>
  </si>
  <si>
    <t>MR/00780</t>
  </si>
  <si>
    <t>MR/00781</t>
  </si>
  <si>
    <t>MR/00782</t>
  </si>
  <si>
    <t>MR/00783</t>
  </si>
  <si>
    <t>MR/00784</t>
  </si>
  <si>
    <t>MR/00785</t>
  </si>
  <si>
    <t>MR/00786</t>
  </si>
  <si>
    <t>MR/00787</t>
  </si>
  <si>
    <t>MR/00788</t>
  </si>
  <si>
    <t>MR/00789</t>
  </si>
  <si>
    <t>MR/00790</t>
  </si>
  <si>
    <t>MR/00791</t>
  </si>
  <si>
    <t>MR/00792</t>
  </si>
  <si>
    <t>MR/00793</t>
  </si>
  <si>
    <t>MR/00794</t>
  </si>
  <si>
    <t>MR/00795</t>
  </si>
  <si>
    <t>MR/00796</t>
  </si>
  <si>
    <t>MR/00797</t>
  </si>
  <si>
    <t>MR/00798</t>
  </si>
  <si>
    <t>MR/00799</t>
  </si>
  <si>
    <t>MR/00800</t>
  </si>
  <si>
    <t>MR/00801</t>
  </si>
  <si>
    <t>MR/00802</t>
  </si>
  <si>
    <t>MR/00803</t>
  </si>
  <si>
    <t>MR/00804</t>
  </si>
  <si>
    <t>MR/00805</t>
  </si>
  <si>
    <t>MR/00806</t>
  </si>
  <si>
    <t>MR/00807</t>
  </si>
  <si>
    <t>MR/00808</t>
  </si>
  <si>
    <t>MR/00809</t>
  </si>
  <si>
    <t>MR/00810</t>
  </si>
  <si>
    <t>MR/00811</t>
  </si>
  <si>
    <t>MR/00812</t>
  </si>
  <si>
    <t>MR/00813</t>
  </si>
  <si>
    <t>MR/00814</t>
  </si>
  <si>
    <t>MR/00815</t>
  </si>
  <si>
    <t>MR/00816</t>
  </si>
  <si>
    <t>MR/00817</t>
  </si>
  <si>
    <t>MR/00818</t>
  </si>
  <si>
    <t>MR/00819</t>
  </si>
  <si>
    <t>MR/00820</t>
  </si>
  <si>
    <t>MR/00821</t>
  </si>
  <si>
    <t>MR/00822</t>
  </si>
  <si>
    <t>MR/00823</t>
  </si>
  <si>
    <t>MR/00824</t>
  </si>
  <si>
    <t>MR/00825</t>
  </si>
  <si>
    <t>MR/00826</t>
  </si>
  <si>
    <t>MR/00827</t>
  </si>
  <si>
    <t>MR/00828</t>
  </si>
  <si>
    <t>MR/00829</t>
  </si>
  <si>
    <t>MR/00830</t>
  </si>
  <si>
    <t>MR/00831</t>
  </si>
  <si>
    <t>MR/00832</t>
  </si>
  <si>
    <t>MR/00833</t>
  </si>
  <si>
    <t>MR/00834</t>
  </si>
  <si>
    <t>MR/00835</t>
  </si>
  <si>
    <t>MR/00836</t>
  </si>
  <si>
    <t>MR/00837</t>
  </si>
  <si>
    <t>MR/00838</t>
  </si>
  <si>
    <t>MR/00839</t>
  </si>
  <si>
    <t>MR/00840</t>
  </si>
  <si>
    <t>MR/00841</t>
  </si>
  <si>
    <t>MR/00842</t>
  </si>
  <si>
    <t>MR/00843</t>
  </si>
  <si>
    <t>MR/00844</t>
  </si>
  <si>
    <t>MR/00845</t>
  </si>
  <si>
    <t>MR/00846</t>
  </si>
  <si>
    <t>MR/00847</t>
  </si>
  <si>
    <t>MR/00848</t>
  </si>
  <si>
    <t>MR/00849</t>
  </si>
  <si>
    <t>MR/00850</t>
  </si>
  <si>
    <t>MR/00851</t>
  </si>
  <si>
    <t>MR/00852</t>
  </si>
  <si>
    <t>MR/00853</t>
  </si>
  <si>
    <t>MR/00854</t>
  </si>
  <si>
    <t>MR/00855</t>
  </si>
  <si>
    <t>MR/00856</t>
  </si>
  <si>
    <t>MR/00857</t>
  </si>
  <si>
    <t>MR/00858</t>
  </si>
  <si>
    <t>MR/00859</t>
  </si>
  <si>
    <t>MR/00860</t>
  </si>
  <si>
    <t>MR/00861</t>
  </si>
  <si>
    <t>MR/00862</t>
  </si>
  <si>
    <t>MR/00863</t>
  </si>
  <si>
    <t>MR/00864</t>
  </si>
  <si>
    <t>MR/00865</t>
  </si>
  <si>
    <t>MR/00866</t>
  </si>
  <si>
    <t>MR/00867</t>
  </si>
  <si>
    <t>MR/00868</t>
  </si>
  <si>
    <t>MR/00869</t>
  </si>
  <si>
    <t>MR/00870</t>
  </si>
  <si>
    <t>MR/00871</t>
  </si>
  <si>
    <t>MR/00872</t>
  </si>
  <si>
    <t>MR/00873</t>
  </si>
  <si>
    <t>MR/00874</t>
  </si>
  <si>
    <t>MR/00875</t>
  </si>
  <si>
    <t>MR/00876</t>
  </si>
  <si>
    <t>MR/00877</t>
  </si>
  <si>
    <t>MR/00878</t>
  </si>
  <si>
    <t>MR/00879</t>
  </si>
  <si>
    <t>MR/00880</t>
  </si>
  <si>
    <t>MR/00881</t>
  </si>
  <si>
    <t>MR/00882</t>
  </si>
  <si>
    <t>MR/00883</t>
  </si>
  <si>
    <t>MR/00884</t>
  </si>
  <si>
    <t>MR/00885</t>
  </si>
  <si>
    <t>MR/00886</t>
  </si>
  <si>
    <t>MR/00887</t>
  </si>
  <si>
    <t>MR/00888</t>
  </si>
  <si>
    <t>MR/00889</t>
  </si>
  <si>
    <t>MR/00890</t>
  </si>
  <si>
    <t>MR/00891</t>
  </si>
  <si>
    <t>MR/00892</t>
  </si>
  <si>
    <t>MR/00893</t>
  </si>
  <si>
    <t>MR/00894</t>
  </si>
  <si>
    <t>MR/00895</t>
  </si>
  <si>
    <t>MR/00896</t>
  </si>
  <si>
    <t>MR/00897</t>
  </si>
  <si>
    <t>MR/00898</t>
  </si>
  <si>
    <t>MR/00899</t>
  </si>
  <si>
    <t>MR/00900</t>
  </si>
  <si>
    <t>MR/00901</t>
  </si>
  <si>
    <t>MR/00902</t>
  </si>
  <si>
    <t>MR/00903</t>
  </si>
  <si>
    <t>MR/00904</t>
  </si>
  <si>
    <t>MR/00905</t>
  </si>
  <si>
    <t>MR/00906</t>
  </si>
  <si>
    <t>MR/00907</t>
  </si>
  <si>
    <t>MR/00908</t>
  </si>
  <si>
    <t>MR/00909</t>
  </si>
  <si>
    <t>MR/00910</t>
  </si>
  <si>
    <t>MR/00911</t>
  </si>
  <si>
    <t>MR/00912</t>
  </si>
  <si>
    <t>MR/00913</t>
  </si>
  <si>
    <t>MR/00914</t>
  </si>
  <si>
    <t>MR/00915</t>
  </si>
  <si>
    <t>MR/00916</t>
  </si>
  <si>
    <t>MR/00917</t>
  </si>
  <si>
    <t>MR/00918</t>
  </si>
  <si>
    <t>MR/00919</t>
  </si>
  <si>
    <t>MR/00920</t>
  </si>
  <si>
    <t>MR/00921</t>
  </si>
  <si>
    <t>MR/00922</t>
  </si>
  <si>
    <t>MR/00923</t>
  </si>
  <si>
    <t>MR/00924</t>
  </si>
  <si>
    <t>MR/00925</t>
  </si>
  <si>
    <t>MR/00926</t>
  </si>
  <si>
    <t>MR/00927</t>
  </si>
  <si>
    <t>MR/00928</t>
  </si>
  <si>
    <t>MR/00929</t>
  </si>
  <si>
    <t>MR/00930</t>
  </si>
  <si>
    <t>MR/00931</t>
  </si>
  <si>
    <t>MR/00932</t>
  </si>
  <si>
    <t>MR/00933</t>
  </si>
  <si>
    <t>MR/00934</t>
  </si>
  <si>
    <t>MR/00935</t>
  </si>
  <si>
    <t>MR/00936</t>
  </si>
  <si>
    <t>MR/00937</t>
  </si>
  <si>
    <t>MR/00938</t>
  </si>
  <si>
    <t>MR/00939</t>
  </si>
  <si>
    <t>MR/00940</t>
  </si>
  <si>
    <t>MR/00941</t>
  </si>
  <si>
    <t>MR/00942</t>
  </si>
  <si>
    <t>MR/00943</t>
  </si>
  <si>
    <t>MR/00944</t>
  </si>
  <si>
    <t>MR/00945</t>
  </si>
  <si>
    <t>MR/00946</t>
  </si>
  <si>
    <t>MR/00947</t>
  </si>
  <si>
    <t>MR/00948</t>
  </si>
  <si>
    <t>MR/00949</t>
  </si>
  <si>
    <t>MR/00950</t>
  </si>
  <si>
    <t>MR/00951</t>
  </si>
  <si>
    <t>MR/00952</t>
  </si>
  <si>
    <t>MR/00953</t>
  </si>
  <si>
    <t>MR/00954</t>
  </si>
  <si>
    <t>MR/00955</t>
  </si>
  <si>
    <t>MR/00956</t>
  </si>
  <si>
    <t>MR/00957</t>
  </si>
  <si>
    <t>MR/00958</t>
  </si>
  <si>
    <t>MR/00959</t>
  </si>
  <si>
    <t>MR/00960</t>
  </si>
  <si>
    <t>MR/00961</t>
  </si>
  <si>
    <t>MR/00962</t>
  </si>
  <si>
    <t>MR/00963</t>
  </si>
  <si>
    <t>MR/00964</t>
  </si>
  <si>
    <t>MR/00965</t>
  </si>
  <si>
    <t>MR/00966</t>
  </si>
  <si>
    <t>MR/00967</t>
  </si>
  <si>
    <t>MR/00968</t>
  </si>
  <si>
    <t>MR/00969</t>
  </si>
  <si>
    <t>MR/00970</t>
  </si>
  <si>
    <t>MR/00971</t>
  </si>
  <si>
    <t>MR/00972</t>
  </si>
  <si>
    <t>MR/00973</t>
  </si>
  <si>
    <t>MR/00974</t>
  </si>
  <si>
    <t>MR/00975</t>
  </si>
  <si>
    <t>MR/00976</t>
  </si>
  <si>
    <t>MR/00977</t>
  </si>
  <si>
    <t>MR/00978</t>
  </si>
  <si>
    <t>MR/00979</t>
  </si>
  <si>
    <t>MR/00980</t>
  </si>
  <si>
    <t>MR/00981</t>
  </si>
  <si>
    <t>MR/00982</t>
  </si>
  <si>
    <t>MR/00983</t>
  </si>
  <si>
    <t>MR/00984</t>
  </si>
  <si>
    <t>MR/00985</t>
  </si>
  <si>
    <t>MR/00986</t>
  </si>
  <si>
    <t>MR/00987</t>
  </si>
  <si>
    <t>MR/00988</t>
  </si>
  <si>
    <t>MR/00989</t>
  </si>
  <si>
    <t>MR/00990</t>
  </si>
  <si>
    <t>MR/00991</t>
  </si>
  <si>
    <t>MR/00992</t>
  </si>
  <si>
    <t>MR/00993</t>
  </si>
  <si>
    <t>MR/00994</t>
  </si>
  <si>
    <t>MR/00995</t>
  </si>
  <si>
    <t>MR/00996</t>
  </si>
  <si>
    <t>MR/00997</t>
  </si>
  <si>
    <t>MR/00998</t>
  </si>
  <si>
    <t>MR/00999</t>
  </si>
  <si>
    <t>MR/01000</t>
  </si>
  <si>
    <t>MR/01001</t>
  </si>
  <si>
    <t>MR/01002</t>
  </si>
  <si>
    <t>MR/01003</t>
  </si>
  <si>
    <t>MR/01004</t>
  </si>
  <si>
    <t>MR/01005</t>
  </si>
  <si>
    <t>MR/01006</t>
  </si>
  <si>
    <t>MR/01007</t>
  </si>
  <si>
    <t>MR/01008</t>
  </si>
  <si>
    <t>MR/01009</t>
  </si>
  <si>
    <t>MR/01010</t>
  </si>
  <si>
    <t>MR/01011</t>
  </si>
  <si>
    <t>MR/01012</t>
  </si>
  <si>
    <t>MR/01013</t>
  </si>
  <si>
    <t>MR/01014</t>
  </si>
  <si>
    <t>MR/01015</t>
  </si>
  <si>
    <t>MR/01016</t>
  </si>
  <si>
    <t>MR/01017</t>
  </si>
  <si>
    <t>MR/01018</t>
  </si>
  <si>
    <t>MR/01019</t>
  </si>
  <si>
    <t>MR/01020</t>
  </si>
  <si>
    <t>MR/01021</t>
  </si>
  <si>
    <t>MR/01022</t>
  </si>
  <si>
    <t>MR/01023</t>
  </si>
  <si>
    <t>MR/01024</t>
  </si>
  <si>
    <t>MR/01025</t>
  </si>
  <si>
    <t>MR/01026</t>
  </si>
  <si>
    <t>MR/01027</t>
  </si>
  <si>
    <t>MR/01028</t>
  </si>
  <si>
    <t>MR/01029</t>
  </si>
  <si>
    <t>MR/01030</t>
  </si>
  <si>
    <t>MR/01031</t>
  </si>
  <si>
    <t>MR/01032</t>
  </si>
  <si>
    <t>MR/01033</t>
  </si>
  <si>
    <t>MR/01034</t>
  </si>
  <si>
    <t>MR/01035</t>
  </si>
  <si>
    <t>MR/01036</t>
  </si>
  <si>
    <t>MR/01037</t>
  </si>
  <si>
    <t>MR/01038</t>
  </si>
  <si>
    <t>MR/01039</t>
  </si>
  <si>
    <t>MR/01040</t>
  </si>
  <si>
    <t>MR/01041</t>
  </si>
  <si>
    <t>MR/01042</t>
  </si>
  <si>
    <t>MR/01043</t>
  </si>
  <si>
    <t>MR/01044</t>
  </si>
  <si>
    <t>MR/01045</t>
  </si>
  <si>
    <t>MR/01046</t>
  </si>
  <si>
    <t>MR/01047</t>
  </si>
  <si>
    <t>MR/01048</t>
  </si>
  <si>
    <t>MR/01049</t>
  </si>
  <si>
    <t>MR/01050</t>
  </si>
  <si>
    <t>MR/01051</t>
  </si>
  <si>
    <t>MR/01052</t>
  </si>
  <si>
    <t>MR/01053</t>
  </si>
  <si>
    <t>MR/01054</t>
  </si>
  <si>
    <t>MR/01055</t>
  </si>
  <si>
    <t>MR/01056</t>
  </si>
  <si>
    <t>MR/01057</t>
  </si>
  <si>
    <t>MR/01058</t>
  </si>
  <si>
    <t>MR/01059</t>
  </si>
  <si>
    <t>MR/01060</t>
  </si>
  <si>
    <t>MR/01061</t>
  </si>
  <si>
    <t>MR/01062</t>
  </si>
  <si>
    <t>MR/01063</t>
  </si>
  <si>
    <t>MR/01064</t>
  </si>
  <si>
    <t>MR/01065</t>
  </si>
  <si>
    <t>MR/01066</t>
  </si>
  <si>
    <t>MR/01067</t>
  </si>
  <si>
    <t>MR/01068</t>
  </si>
  <si>
    <t>MR/01069</t>
  </si>
  <si>
    <t>MR/01070</t>
  </si>
  <si>
    <t>MR/01071</t>
  </si>
  <si>
    <t>MR/01072</t>
  </si>
  <si>
    <t>MR/01073</t>
  </si>
  <si>
    <t>MR/01074</t>
  </si>
  <si>
    <t>MR/01075</t>
  </si>
  <si>
    <t>MR/01076</t>
  </si>
  <si>
    <t>MR/01077</t>
  </si>
  <si>
    <t>MR/01078</t>
  </si>
  <si>
    <t>MR/01079</t>
  </si>
  <si>
    <t>MR/01080</t>
  </si>
  <si>
    <t>MR/01081</t>
  </si>
  <si>
    <t>MR/01082</t>
  </si>
  <si>
    <t>MR/01083</t>
  </si>
  <si>
    <t>MR/01084</t>
  </si>
  <si>
    <t>MR/01085</t>
  </si>
  <si>
    <t>MR/01086</t>
  </si>
  <si>
    <t>MR/01087</t>
  </si>
  <si>
    <t>MR/01088</t>
  </si>
  <si>
    <t>MR/01089</t>
  </si>
  <si>
    <t>MR/01090</t>
  </si>
  <si>
    <t>MR/01091</t>
  </si>
  <si>
    <t>MR/01092</t>
  </si>
  <si>
    <t>MR/01093</t>
  </si>
  <si>
    <t>MR/01094</t>
  </si>
  <si>
    <t>MR/01095</t>
  </si>
  <si>
    <t>MR/01096</t>
  </si>
  <si>
    <t>MR/01097</t>
  </si>
  <si>
    <t>MR/01098</t>
  </si>
  <si>
    <t>MR/01099</t>
  </si>
  <si>
    <t>MR/01100</t>
  </si>
  <si>
    <t>MR/01101</t>
  </si>
  <si>
    <t>MR/01102</t>
  </si>
  <si>
    <t>MR/01103</t>
  </si>
  <si>
    <t>MR/01104</t>
  </si>
  <si>
    <t>MR/01105</t>
  </si>
  <si>
    <t>MR/01106</t>
  </si>
  <si>
    <t>MR/01107</t>
  </si>
  <si>
    <t>MR/01108</t>
  </si>
  <si>
    <t>MR/01109</t>
  </si>
  <si>
    <t>MR/01110</t>
  </si>
  <si>
    <t>MR/01111</t>
  </si>
  <si>
    <t>MR/01112</t>
  </si>
  <si>
    <t>MR/01113</t>
  </si>
  <si>
    <t>MR/01114</t>
  </si>
  <si>
    <t>MR/01115</t>
  </si>
  <si>
    <t>MR/01116</t>
  </si>
  <si>
    <t>MR/01117</t>
  </si>
  <si>
    <t>MR/01118</t>
  </si>
  <si>
    <t>MR/01119</t>
  </si>
  <si>
    <t>MR/01120</t>
  </si>
  <si>
    <t>MR/01121</t>
  </si>
  <si>
    <t>MR/01122</t>
  </si>
  <si>
    <t>MR/01123</t>
  </si>
  <si>
    <t>MR/01124</t>
  </si>
  <si>
    <t>MR/01125</t>
  </si>
  <si>
    <t>MR/01126</t>
  </si>
  <si>
    <t>MR/01127</t>
  </si>
  <si>
    <t>MR/01128</t>
  </si>
  <si>
    <t>MR/01129</t>
  </si>
  <si>
    <t>MR/01130</t>
  </si>
  <si>
    <t>MR/01131</t>
  </si>
  <si>
    <t>MR/01132</t>
  </si>
  <si>
    <t>MR/01133</t>
  </si>
  <si>
    <t>MR/01134</t>
  </si>
  <si>
    <t>MR/01135</t>
  </si>
  <si>
    <t>MR/01136</t>
  </si>
  <si>
    <t>MR/01137</t>
  </si>
  <si>
    <t>MR/01138</t>
  </si>
  <si>
    <t>MR/01139</t>
  </si>
  <si>
    <t>MR/01140</t>
  </si>
  <si>
    <t>MR/01141</t>
  </si>
  <si>
    <t>MR/01142</t>
  </si>
  <si>
    <t>MR/01143</t>
  </si>
  <si>
    <t>MR/01144</t>
  </si>
  <si>
    <t>MR/01145</t>
  </si>
  <si>
    <t>MR/01146</t>
  </si>
  <si>
    <t>MR/01147</t>
  </si>
  <si>
    <t>MR/01148</t>
  </si>
  <si>
    <t>MR/01149</t>
  </si>
  <si>
    <t>MR/01150</t>
  </si>
  <si>
    <t>MR/01151</t>
  </si>
  <si>
    <t>MR/01152</t>
  </si>
  <si>
    <t>MR/01153</t>
  </si>
  <si>
    <t>MR/01154</t>
  </si>
  <si>
    <t>MR/01155</t>
  </si>
  <si>
    <t>MR/01156</t>
  </si>
  <si>
    <t>MR/01157</t>
  </si>
  <si>
    <t>MR/01158</t>
  </si>
  <si>
    <t>MR/01159</t>
  </si>
  <si>
    <t>MR/01160</t>
  </si>
  <si>
    <t>MR/01161</t>
  </si>
  <si>
    <t>MR/01162</t>
  </si>
  <si>
    <t>MR/01163</t>
  </si>
  <si>
    <t>MR/01164</t>
  </si>
  <si>
    <t>MR/01165</t>
  </si>
  <si>
    <t>MR/01166</t>
  </si>
  <si>
    <t>MR/01167</t>
  </si>
  <si>
    <t>MR/01168</t>
  </si>
  <si>
    <t>MR/01169</t>
  </si>
  <si>
    <t>MR/01170</t>
  </si>
  <si>
    <t>MR/01171</t>
  </si>
  <si>
    <t>MR/01172</t>
  </si>
  <si>
    <t>MR/01173</t>
  </si>
  <si>
    <t>MR/01174</t>
  </si>
  <si>
    <t>MR/01175</t>
  </si>
  <si>
    <t>MR/01176</t>
  </si>
  <si>
    <t>MR/01177</t>
  </si>
  <si>
    <t>MR/01178</t>
  </si>
  <si>
    <t>MR/01179</t>
  </si>
  <si>
    <t>MR/01180</t>
  </si>
  <si>
    <t>MR/01181</t>
  </si>
  <si>
    <t>MR/01182</t>
  </si>
  <si>
    <t>MR/01183</t>
  </si>
  <si>
    <t>MR/01184</t>
  </si>
  <si>
    <t>MR/01185</t>
  </si>
  <si>
    <t>MR/01186</t>
  </si>
  <si>
    <t>MR/01187</t>
  </si>
  <si>
    <t>MR/01188</t>
  </si>
  <si>
    <t>MR/01189</t>
  </si>
  <si>
    <t>MR/01190</t>
  </si>
  <si>
    <t>MR/01191</t>
  </si>
  <si>
    <t>MR/01192</t>
  </si>
  <si>
    <t>MR/01193</t>
  </si>
  <si>
    <t>MR/01194</t>
  </si>
  <si>
    <t>MR/01195</t>
  </si>
  <si>
    <t>MR/01196</t>
  </si>
  <si>
    <t>MR/01197</t>
  </si>
  <si>
    <t>MR/01198</t>
  </si>
  <si>
    <t>MR/01199</t>
  </si>
  <si>
    <t>MR/01200</t>
  </si>
  <si>
    <t>MR/01201</t>
  </si>
  <si>
    <t>MR/01202</t>
  </si>
  <si>
    <t>MR/01203</t>
  </si>
  <si>
    <t>MR/01204</t>
  </si>
  <si>
    <t>MR/01205</t>
  </si>
  <si>
    <t>MR/01206</t>
  </si>
  <si>
    <t>MR/01207</t>
  </si>
  <si>
    <t>MR/01208</t>
  </si>
  <si>
    <t>MR/01209</t>
  </si>
  <si>
    <t>MR/01210</t>
  </si>
  <si>
    <t>MR/01211</t>
  </si>
  <si>
    <t>MR/01212</t>
  </si>
  <si>
    <t>MR/01213</t>
  </si>
  <si>
    <t>MR/01214</t>
  </si>
  <si>
    <t>MR/01215</t>
  </si>
  <si>
    <t>MR/01216</t>
  </si>
  <si>
    <t>MR/01217</t>
  </si>
  <si>
    <t>MR/01218</t>
  </si>
  <si>
    <t>MR/01219</t>
  </si>
  <si>
    <t>MR/01220</t>
  </si>
  <si>
    <t>MR/01221</t>
  </si>
  <si>
    <t>MR/01222</t>
  </si>
  <si>
    <t>MR/01223</t>
  </si>
  <si>
    <t>MR/01224</t>
  </si>
  <si>
    <t>MR/01225</t>
  </si>
  <si>
    <t>MR/01226</t>
  </si>
  <si>
    <t>MR/01227</t>
  </si>
  <si>
    <t>MR/01228</t>
  </si>
  <si>
    <t>MR/01229</t>
  </si>
  <si>
    <t>MR/01230</t>
  </si>
  <si>
    <t>MR/01231</t>
  </si>
  <si>
    <t>MR/01232</t>
  </si>
  <si>
    <t>MR/01233</t>
  </si>
  <si>
    <t>MR/01234</t>
  </si>
  <si>
    <t>MR/01235</t>
  </si>
  <si>
    <t>MR/01236</t>
  </si>
  <si>
    <t>MR/01237</t>
  </si>
  <si>
    <t>MR/01238</t>
  </si>
  <si>
    <t>MR/01239</t>
  </si>
  <si>
    <t>MR/01240</t>
  </si>
  <si>
    <t>MR/01241</t>
  </si>
  <si>
    <t>MR/01242</t>
  </si>
  <si>
    <t>MR/01243</t>
  </si>
  <si>
    <t>MR/01244</t>
  </si>
  <si>
    <t>MR/01245</t>
  </si>
  <si>
    <t>MR/01246</t>
  </si>
  <si>
    <t>MR/01247</t>
  </si>
  <si>
    <t>MR/01248</t>
  </si>
  <si>
    <t>MR/01249</t>
  </si>
  <si>
    <t>MR/01250</t>
  </si>
  <si>
    <t>MR/01251</t>
  </si>
  <si>
    <t>MR/01252</t>
  </si>
  <si>
    <t>MR/01253</t>
  </si>
  <si>
    <t>MR/01254</t>
  </si>
  <si>
    <t>MR/01255</t>
  </si>
  <si>
    <t>MR/01256</t>
  </si>
  <si>
    <t>MR/01257</t>
  </si>
  <si>
    <t>MR/01258</t>
  </si>
  <si>
    <t>MR/01259</t>
  </si>
  <si>
    <t>MR/01260</t>
  </si>
  <si>
    <t>MR/01261</t>
  </si>
  <si>
    <t>MR/01262</t>
  </si>
  <si>
    <t>MR/01263</t>
  </si>
  <si>
    <t>MR/01264</t>
  </si>
  <si>
    <t>MR/01265</t>
  </si>
  <si>
    <t>MR/01266</t>
  </si>
  <si>
    <t>MR/01267</t>
  </si>
  <si>
    <t>MR/01268</t>
  </si>
  <si>
    <t>MR/01269</t>
  </si>
  <si>
    <t>MR/01270</t>
  </si>
  <si>
    <t>MR/01271</t>
  </si>
  <si>
    <t>MR/01272</t>
  </si>
  <si>
    <t>MR/01273</t>
  </si>
  <si>
    <t>MR/01274</t>
  </si>
  <si>
    <t>MR/01275</t>
  </si>
  <si>
    <t>MR/01276</t>
  </si>
  <si>
    <t>MR/01277</t>
  </si>
  <si>
    <t>MR/01278</t>
  </si>
  <si>
    <t>MR/01279</t>
  </si>
  <si>
    <t>MR/01280</t>
  </si>
  <si>
    <t>MR/01281</t>
  </si>
  <si>
    <t>MR/01282</t>
  </si>
  <si>
    <t>MR/01283</t>
  </si>
  <si>
    <t>MR/01284</t>
  </si>
  <si>
    <t>MR/01285</t>
  </si>
  <si>
    <t>MR/01286</t>
  </si>
  <si>
    <t>MR/01287</t>
  </si>
  <si>
    <t>MR/01288</t>
  </si>
  <si>
    <t>MR/01289</t>
  </si>
  <si>
    <t>MR/01290</t>
  </si>
  <si>
    <t>MR/01291</t>
  </si>
  <si>
    <t>MR/01292</t>
  </si>
  <si>
    <t>MR/01293</t>
  </si>
  <si>
    <t>MR/01294</t>
  </si>
  <si>
    <t>MR/01295</t>
  </si>
  <si>
    <t>MR/01296</t>
  </si>
  <si>
    <t>MR/01297</t>
  </si>
  <si>
    <t>MR/01298</t>
  </si>
  <si>
    <t>MR/01299</t>
  </si>
  <si>
    <t>MR/01300</t>
  </si>
  <si>
    <t>MR/01301</t>
  </si>
  <si>
    <t>MR/01302</t>
  </si>
  <si>
    <t>MR/01303</t>
  </si>
  <si>
    <t>MR/01304</t>
  </si>
  <si>
    <t>MR/01305</t>
  </si>
  <si>
    <t>MR/01306</t>
  </si>
  <si>
    <t>MR/01307</t>
  </si>
  <si>
    <t>MR/01308</t>
  </si>
  <si>
    <t>MR/01309</t>
  </si>
  <si>
    <t>MR/01310</t>
  </si>
  <si>
    <t>MR/01311</t>
  </si>
  <si>
    <t>MR/01312</t>
  </si>
  <si>
    <t>MR/01313</t>
  </si>
  <si>
    <t>MR/01314</t>
  </si>
  <si>
    <t>MR/01315</t>
  </si>
  <si>
    <t>MR/01316</t>
  </si>
  <si>
    <t>MR/01317</t>
  </si>
  <si>
    <t>MR/01318</t>
  </si>
  <si>
    <t>MR/01319</t>
  </si>
  <si>
    <t>MR/01320</t>
  </si>
  <si>
    <t>MR/01321</t>
  </si>
  <si>
    <t>MR/01322</t>
  </si>
  <si>
    <t>MR/01323</t>
  </si>
  <si>
    <t>MR/01324</t>
  </si>
  <si>
    <t>MR/01325</t>
  </si>
  <si>
    <t>MR/01326</t>
  </si>
  <si>
    <t>MR/01327</t>
  </si>
  <si>
    <t>MR/01328</t>
  </si>
  <si>
    <t>MR/01329</t>
  </si>
  <si>
    <t>MR/01330</t>
  </si>
  <si>
    <t>MR/01332</t>
  </si>
  <si>
    <t>MR/01333</t>
  </si>
  <si>
    <t>MR/01334</t>
  </si>
  <si>
    <t>MR/01335</t>
  </si>
  <si>
    <t>MR/01336</t>
  </si>
  <si>
    <t>MR/01337</t>
  </si>
  <si>
    <t>MR/01338</t>
  </si>
  <si>
    <t>MR/01339</t>
  </si>
  <si>
    <t>MR/01340</t>
  </si>
  <si>
    <t>MR/01341</t>
  </si>
  <si>
    <t>MR/01342</t>
  </si>
  <si>
    <t>MR/01343</t>
  </si>
  <si>
    <t>MR/01344</t>
  </si>
  <si>
    <t>MR/01345</t>
  </si>
  <si>
    <t>MR/01346</t>
  </si>
  <si>
    <t>MR/01347</t>
  </si>
  <si>
    <t>MR/01348</t>
  </si>
  <si>
    <t>MR/01349</t>
  </si>
  <si>
    <t>MR/01350</t>
  </si>
  <si>
    <t>MR/01351</t>
  </si>
  <si>
    <t>MR/01352</t>
  </si>
  <si>
    <t>MR/01353</t>
  </si>
  <si>
    <t>MR/01354</t>
  </si>
  <si>
    <t>MR/01355</t>
  </si>
  <si>
    <t>MR/01356</t>
  </si>
  <si>
    <t>MR/01357</t>
  </si>
  <si>
    <t>MR/01358</t>
  </si>
  <si>
    <t>MR/01359</t>
  </si>
  <si>
    <t>MR/01360</t>
  </si>
  <si>
    <t>MR/01361</t>
  </si>
  <si>
    <t>MR/01362</t>
  </si>
  <si>
    <t>MR/01363</t>
  </si>
  <si>
    <t>MR/01364</t>
  </si>
  <si>
    <t>MR/01365</t>
  </si>
  <si>
    <t>MR/01366</t>
  </si>
  <si>
    <t>MR/01367</t>
  </si>
  <si>
    <t>MR/01368</t>
  </si>
  <si>
    <t>MR/01369</t>
  </si>
  <si>
    <t>MR/01370</t>
  </si>
  <si>
    <t>MR/01371</t>
  </si>
  <si>
    <t>MR/01372</t>
  </si>
  <si>
    <t>MR/01373</t>
  </si>
  <si>
    <t>MR/01374</t>
  </si>
  <si>
    <t>MR/01375</t>
  </si>
  <si>
    <t>MR/01376</t>
  </si>
  <si>
    <t>MR/01377</t>
  </si>
  <si>
    <t>MR/01378</t>
  </si>
  <si>
    <t>MR/01379</t>
  </si>
  <si>
    <t>MR/01380</t>
  </si>
  <si>
    <t>MR/01382</t>
  </si>
  <si>
    <t>MR/01383</t>
  </si>
  <si>
    <t>MR/01384</t>
  </si>
  <si>
    <t>MR/01385</t>
  </si>
  <si>
    <t>MR/01386</t>
  </si>
  <si>
    <t>MR/01387</t>
  </si>
  <si>
    <t>MR/01388</t>
  </si>
  <si>
    <t>MR/01389</t>
  </si>
  <si>
    <t>MR/01390</t>
  </si>
  <si>
    <t>MR/01391</t>
  </si>
  <si>
    <t>MR/01392</t>
  </si>
  <si>
    <t>MR/01393</t>
  </si>
  <si>
    <t>MR/01394</t>
  </si>
  <si>
    <t>MR/01395</t>
  </si>
  <si>
    <t>MR/01396</t>
  </si>
  <si>
    <t>MR/01397</t>
  </si>
  <si>
    <t>MR/01398</t>
  </si>
  <si>
    <t>MR/01399</t>
  </si>
  <si>
    <t>MR/01400</t>
  </si>
  <si>
    <t>MR/01401</t>
  </si>
  <si>
    <t>MR/01402</t>
  </si>
  <si>
    <t>MR/01403</t>
  </si>
  <si>
    <t>MR/01404</t>
  </si>
  <si>
    <t>MR/01405</t>
  </si>
  <si>
    <t>MR/01406</t>
  </si>
  <si>
    <t>MR/01407</t>
  </si>
  <si>
    <t>MR/01408</t>
  </si>
  <si>
    <t>MR/01409</t>
  </si>
  <si>
    <t>MR/01410</t>
  </si>
  <si>
    <t>MR/01411</t>
  </si>
  <si>
    <t>MR/01412</t>
  </si>
  <si>
    <t>MR/01413</t>
  </si>
  <si>
    <t>MR/01414</t>
  </si>
  <si>
    <t>MR/01415</t>
  </si>
  <si>
    <t>MR/01416</t>
  </si>
  <si>
    <t>MR/01417</t>
  </si>
  <si>
    <t>MR/01418</t>
  </si>
  <si>
    <t>MR/01419</t>
  </si>
  <si>
    <t>MR/01420</t>
  </si>
  <si>
    <t>MR/01421</t>
  </si>
  <si>
    <t>MR/01422</t>
  </si>
  <si>
    <t>MR/01423</t>
  </si>
  <si>
    <t>MR/01424</t>
  </si>
  <si>
    <t>MR/01425</t>
  </si>
  <si>
    <t>MR/01426</t>
  </si>
  <si>
    <t>MR/01427</t>
  </si>
  <si>
    <t>MR/01428</t>
  </si>
  <si>
    <t>MR/01429</t>
  </si>
  <si>
    <t>MR/01430</t>
  </si>
  <si>
    <t>MR/01431</t>
  </si>
  <si>
    <t>MR/01432</t>
  </si>
  <si>
    <t>MR/01433</t>
  </si>
  <si>
    <t>MR/01434</t>
  </si>
  <si>
    <t>MR/01435</t>
  </si>
  <si>
    <t>MR/01436</t>
  </si>
  <si>
    <t>MR/01437</t>
  </si>
  <si>
    <t>MR/01438</t>
  </si>
  <si>
    <t>MR/01439</t>
  </si>
  <si>
    <t>MR/01440</t>
  </si>
  <si>
    <t>MR/01441</t>
  </si>
  <si>
    <t>MR/01442</t>
  </si>
  <si>
    <t>MR/01443</t>
  </si>
  <si>
    <t>MR/01444</t>
  </si>
  <si>
    <t>MR/01445</t>
  </si>
  <si>
    <t>MR/01446</t>
  </si>
  <si>
    <t>MR/01447</t>
  </si>
  <si>
    <t>MR/01448</t>
  </si>
  <si>
    <t>MR/01449</t>
  </si>
  <si>
    <t>MR/01450</t>
  </si>
  <si>
    <t>MR/01451</t>
  </si>
  <si>
    <t>MR/01452</t>
  </si>
  <si>
    <t>MR/01453</t>
  </si>
  <si>
    <t>MR/01454</t>
  </si>
  <si>
    <t>MR/01455</t>
  </si>
  <si>
    <t>MR/01456</t>
  </si>
  <si>
    <t>MR/01457</t>
  </si>
  <si>
    <t>MR/01458</t>
  </si>
  <si>
    <t>MR/01459</t>
  </si>
  <si>
    <t>MR/01460</t>
  </si>
  <si>
    <t>MR/01461</t>
  </si>
  <si>
    <t>MR/01462</t>
  </si>
  <si>
    <t>MR/01463</t>
  </si>
  <si>
    <t>MR/01464</t>
  </si>
  <si>
    <t>MR/01465</t>
  </si>
  <si>
    <t>MR/01466</t>
  </si>
  <si>
    <t>MR/01467</t>
  </si>
  <si>
    <t>MR/01468</t>
  </si>
  <si>
    <t>MR/01469</t>
  </si>
  <si>
    <t>MR/01470</t>
  </si>
  <si>
    <t>MR/01471</t>
  </si>
  <si>
    <t>MR/01472</t>
  </si>
  <si>
    <t>MR/01473</t>
  </si>
  <si>
    <t>MR/01474</t>
  </si>
  <si>
    <t>MR/01475</t>
  </si>
  <si>
    <t>MR/01476</t>
  </si>
  <si>
    <t>MR/01477</t>
  </si>
  <si>
    <t>MR/01478</t>
  </si>
  <si>
    <t>MR/01479</t>
  </si>
  <si>
    <t>MR/01480</t>
  </si>
  <si>
    <t>MR/01481</t>
  </si>
  <si>
    <t>MR/01482</t>
  </si>
  <si>
    <t>MR/01483</t>
  </si>
  <si>
    <t>MR/01484</t>
  </si>
  <si>
    <t>MR/01485</t>
  </si>
  <si>
    <t>MR/01486</t>
  </si>
  <si>
    <t>MR/01487</t>
  </si>
  <si>
    <t>MR/01488</t>
  </si>
  <si>
    <t>MR/01489</t>
  </si>
  <si>
    <t>MR/01490</t>
  </si>
  <si>
    <t>MR/01491</t>
  </si>
  <si>
    <t>MR/01492</t>
  </si>
  <si>
    <t>Pharma_Returns  -  credit notes</t>
  </si>
  <si>
    <t>Credit_Note_No</t>
  </si>
  <si>
    <t>CN_Date</t>
  </si>
  <si>
    <t>Qty_Returned</t>
  </si>
  <si>
    <t>CN_Value</t>
  </si>
  <si>
    <t>Reason</t>
  </si>
  <si>
    <t>Godown_GRN_No</t>
  </si>
  <si>
    <t>CN w/o GRN</t>
  </si>
  <si>
    <t>CN/0001</t>
  </si>
  <si>
    <t>Wrong Supply</t>
  </si>
  <si>
    <t>RGRN/0001</t>
  </si>
  <si>
    <t>CN/0002</t>
  </si>
  <si>
    <t>Near Expiry</t>
  </si>
  <si>
    <t>RGRN/0002</t>
  </si>
  <si>
    <t>CN/0005</t>
  </si>
  <si>
    <t>Damage</t>
  </si>
  <si>
    <t>RGRN/0005</t>
  </si>
  <si>
    <t>CN/0006</t>
  </si>
  <si>
    <t>RGRN/0006</t>
  </si>
  <si>
    <t>CN/0007</t>
  </si>
  <si>
    <t>RGRN/0007</t>
  </si>
  <si>
    <t>CN/0008</t>
  </si>
  <si>
    <t>RGRN/0008</t>
  </si>
  <si>
    <t>CN/0010</t>
  </si>
  <si>
    <t>RGRN/0010</t>
  </si>
  <si>
    <t>CN/0012</t>
  </si>
  <si>
    <t>RGRN/0012</t>
  </si>
  <si>
    <t>CN/0013</t>
  </si>
  <si>
    <t>RGRN/0013</t>
  </si>
  <si>
    <t>CN/0014</t>
  </si>
  <si>
    <t>Expiry</t>
  </si>
  <si>
    <t>RGRN/0014</t>
  </si>
  <si>
    <t>CN/0015</t>
  </si>
  <si>
    <t>RGRN/0015</t>
  </si>
  <si>
    <t>CN/0016</t>
  </si>
  <si>
    <t>RGRN/0016</t>
  </si>
  <si>
    <t>CN/0017</t>
  </si>
  <si>
    <t>RGRN/0017</t>
  </si>
  <si>
    <t>CN/0018</t>
  </si>
  <si>
    <t>RGRN/0018</t>
  </si>
  <si>
    <t>CN/0019</t>
  </si>
  <si>
    <t>RGRN/0019</t>
  </si>
  <si>
    <t>CN/0020</t>
  </si>
  <si>
    <t>RGRN/0020</t>
  </si>
  <si>
    <t>CN/0021</t>
  </si>
  <si>
    <t>RGRN/0021</t>
  </si>
  <si>
    <t>CN/0023</t>
  </si>
  <si>
    <t>RGRN/0023</t>
  </si>
  <si>
    <t>CN/0024</t>
  </si>
  <si>
    <t>RGRN/0024</t>
  </si>
  <si>
    <t>CN/0025</t>
  </si>
  <si>
    <t>CN/0026</t>
  </si>
  <si>
    <t>RGRN/0026</t>
  </si>
  <si>
    <t>CN/0027</t>
  </si>
  <si>
    <t>RGRN/0027</t>
  </si>
  <si>
    <t>CN/0028</t>
  </si>
  <si>
    <t>RGRN/0028</t>
  </si>
  <si>
    <t>CN/0029</t>
  </si>
  <si>
    <t>RGRN/0029</t>
  </si>
  <si>
    <t>CN/0030</t>
  </si>
  <si>
    <t>RGRN/0030</t>
  </si>
  <si>
    <t>CN/0031</t>
  </si>
  <si>
    <t>RGRN/0031</t>
  </si>
  <si>
    <t>CN/0032</t>
  </si>
  <si>
    <t>RGRN/0032</t>
  </si>
  <si>
    <t>CN/0033</t>
  </si>
  <si>
    <t>RGRN/0033</t>
  </si>
  <si>
    <t>CN/0034</t>
  </si>
  <si>
    <t>RGRN/0034</t>
  </si>
  <si>
    <t>CN/0035</t>
  </si>
  <si>
    <t>RGRN/0035</t>
  </si>
  <si>
    <t>CN/0036</t>
  </si>
  <si>
    <t>RGRN/0036</t>
  </si>
  <si>
    <t>CN/0037</t>
  </si>
  <si>
    <t>RGRN/0037</t>
  </si>
  <si>
    <t>CN/0038</t>
  </si>
  <si>
    <t>RGRN/0038</t>
  </si>
  <si>
    <t>CN/0039</t>
  </si>
  <si>
    <t>RGRN/0039</t>
  </si>
  <si>
    <t>CN/0040</t>
  </si>
  <si>
    <t>RGRN/0040</t>
  </si>
  <si>
    <t>CN/0041</t>
  </si>
  <si>
    <t>CN/0042</t>
  </si>
  <si>
    <t>RGRN/0042</t>
  </si>
  <si>
    <t>CN/0043</t>
  </si>
  <si>
    <t>RGRN/0043</t>
  </si>
  <si>
    <t>CN/0045</t>
  </si>
  <si>
    <t>RGRN/0045</t>
  </si>
  <si>
    <t>CN/0046</t>
  </si>
  <si>
    <t>RGRN/0046</t>
  </si>
  <si>
    <t>CN/0047</t>
  </si>
  <si>
    <t>RGRN/0047</t>
  </si>
  <si>
    <t>CN/0048</t>
  </si>
  <si>
    <t>RGRN/0048</t>
  </si>
  <si>
    <t>CN/0049</t>
  </si>
  <si>
    <t>RGRN/0049</t>
  </si>
  <si>
    <t>CN/0050</t>
  </si>
  <si>
    <t>RGRN/0050</t>
  </si>
  <si>
    <t>CN/0051</t>
  </si>
  <si>
    <t>RGRN/0051</t>
  </si>
  <si>
    <t>CN/0052</t>
  </si>
  <si>
    <t>RGRN/0052</t>
  </si>
  <si>
    <t>CN/0053</t>
  </si>
  <si>
    <t>RGRN/0053</t>
  </si>
  <si>
    <t>CN/0055</t>
  </si>
  <si>
    <t>RGRN/0055</t>
  </si>
  <si>
    <t>CN/0056</t>
  </si>
  <si>
    <t>CN/0057</t>
  </si>
  <si>
    <t>RGRN/0057</t>
  </si>
  <si>
    <t>CN/0058</t>
  </si>
  <si>
    <t>RGRN/0058</t>
  </si>
  <si>
    <t>CN/0059</t>
  </si>
  <si>
    <t>RGRN/0059</t>
  </si>
  <si>
    <t>CN/0060</t>
  </si>
  <si>
    <t>RGRN/0060</t>
  </si>
  <si>
    <t>CN/0061</t>
  </si>
  <si>
    <t>RGRN/0061</t>
  </si>
  <si>
    <t>CN/0062</t>
  </si>
  <si>
    <t>RGRN/0062</t>
  </si>
  <si>
    <t>CN/0065</t>
  </si>
  <si>
    <t>RGRN/0065</t>
  </si>
  <si>
    <t>CN/0066</t>
  </si>
  <si>
    <t>RGRN/0066</t>
  </si>
  <si>
    <t>CN/0067</t>
  </si>
  <si>
    <t>CN/0068</t>
  </si>
  <si>
    <t>RGRN/0068</t>
  </si>
  <si>
    <t>CN/0069</t>
  </si>
  <si>
    <t>RGRN/0069</t>
  </si>
  <si>
    <t>CN/0070</t>
  </si>
  <si>
    <t>RGRN/0070</t>
  </si>
  <si>
    <t>CN/0071</t>
  </si>
  <si>
    <t>RGRN/0071</t>
  </si>
  <si>
    <t>CN/0072</t>
  </si>
  <si>
    <t>RGRN/0072</t>
  </si>
  <si>
    <t>CN/0073</t>
  </si>
  <si>
    <t>RGRN/0073</t>
  </si>
  <si>
    <t>CN/0074</t>
  </si>
  <si>
    <t>RGRN/0074</t>
  </si>
  <si>
    <t>CN/0075</t>
  </si>
  <si>
    <t>RGRN/0075</t>
  </si>
  <si>
    <t>CN/0076</t>
  </si>
  <si>
    <t>RGRN/0076</t>
  </si>
  <si>
    <t>CN/0077</t>
  </si>
  <si>
    <t>RGRN/0077</t>
  </si>
  <si>
    <t>CN/0078</t>
  </si>
  <si>
    <t>RGRN/0078</t>
  </si>
  <si>
    <t>CN/0079</t>
  </si>
  <si>
    <t>RGRN/0079</t>
  </si>
  <si>
    <t>CN/0080</t>
  </si>
  <si>
    <t>CN/0082</t>
  </si>
  <si>
    <t>RGRN/0082</t>
  </si>
  <si>
    <t>CN/0085</t>
  </si>
  <si>
    <t>RGRN/0085</t>
  </si>
  <si>
    <t>CN/0086</t>
  </si>
  <si>
    <t>CN/0087</t>
  </si>
  <si>
    <t>RGRN/0087</t>
  </si>
  <si>
    <t>CN/0088</t>
  </si>
  <si>
    <t>RGRN/0088</t>
  </si>
  <si>
    <t>CN/0089</t>
  </si>
  <si>
    <t>RGRN/0089</t>
  </si>
  <si>
    <t>CN/0090</t>
  </si>
  <si>
    <t>RGRN/0090</t>
  </si>
  <si>
    <t>CN/0091</t>
  </si>
  <si>
    <t>RGRN/0091</t>
  </si>
  <si>
    <t>CN/0092</t>
  </si>
  <si>
    <t>RGRN/0092</t>
  </si>
  <si>
    <t>CN/0093</t>
  </si>
  <si>
    <t>RGRN/0093</t>
  </si>
  <si>
    <t>CN/0094</t>
  </si>
  <si>
    <t>RGRN/0094</t>
  </si>
  <si>
    <t>CN/0095</t>
  </si>
  <si>
    <t>RGRN/0095</t>
  </si>
  <si>
    <t>CN/0096</t>
  </si>
  <si>
    <t>RGRN/0096</t>
  </si>
  <si>
    <t>CN/0097</t>
  </si>
  <si>
    <t>RGRN/0097</t>
  </si>
  <si>
    <t>CN/0098</t>
  </si>
  <si>
    <t>CN/0099</t>
  </si>
  <si>
    <t>RGRN/0099</t>
  </si>
  <si>
    <t>CN/0100</t>
  </si>
  <si>
    <t>RGRN/0100</t>
  </si>
  <si>
    <t>CN/0101</t>
  </si>
  <si>
    <t>RGRN/0101</t>
  </si>
  <si>
    <t>CN/0103</t>
  </si>
  <si>
    <t>RGRN/0103</t>
  </si>
  <si>
    <t>CN/0104</t>
  </si>
  <si>
    <t>RGRN/0104</t>
  </si>
  <si>
    <t>CN/0105</t>
  </si>
  <si>
    <t>RGRN/0105</t>
  </si>
  <si>
    <t>CN/0107</t>
  </si>
  <si>
    <t>RGRN/0107</t>
  </si>
  <si>
    <t>CN/0108</t>
  </si>
  <si>
    <t>RGRN/0108</t>
  </si>
  <si>
    <t>CN/0109</t>
  </si>
  <si>
    <t>RGRN/0109</t>
  </si>
  <si>
    <t>CN/0110</t>
  </si>
  <si>
    <t>RGRN/0110</t>
  </si>
  <si>
    <t>CN/0111</t>
  </si>
  <si>
    <t>RGRN/0111</t>
  </si>
  <si>
    <t>CN/0112</t>
  </si>
  <si>
    <t>RGRN/0112</t>
  </si>
  <si>
    <t>CN/0113</t>
  </si>
  <si>
    <t>RGRN/0113</t>
  </si>
  <si>
    <t>CN/0115</t>
  </si>
  <si>
    <t>RGRN/0115</t>
  </si>
  <si>
    <t>CN/0116</t>
  </si>
  <si>
    <t>RGRN/0116</t>
  </si>
  <si>
    <t>CN/0117</t>
  </si>
  <si>
    <t>RGRN/0117</t>
  </si>
  <si>
    <t>CN/0118</t>
  </si>
  <si>
    <t>RGRN/0118</t>
  </si>
  <si>
    <t>CN/0120</t>
  </si>
  <si>
    <t>RGRN/0120</t>
  </si>
  <si>
    <t>Average cash deposit lag by salesman (teeming &amp; lading indicator)</t>
  </si>
  <si>
    <t>Cash receipts</t>
  </si>
  <si>
    <t>Avg lag (days)</t>
  </si>
  <si>
    <t>Max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</si>
</sst>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\-yyyy"/>
    <numFmt numFmtId="166" formatCode="0.0%"/>
    <numFmt numFmtId="167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rgb="FF0F2240"/>
      <name val="Calibri"/>
    </font>
    <font>
      <b/>
      <sz val="11"/>
      <color rgb="FFFFFFFF"/>
      <name val="Calibri"/>
    </font>
    <font>
      <i/>
      <sz val="11"/>
      <color rgb="FF8A6D00"/>
      <name val="Calibri"/>
    </font>
    <font>
      <b/>
      <sz val="16"/>
      <color rgb="FF0F2240"/>
      <name val="Calibri"/>
    </font>
    <font>
      <u/>
      <sz val="11"/>
      <color rgb="FF1F5FBF"/>
      <name val="Calibri"/>
    </font>
    <font>
      <b/>
      <sz val="11"/>
      <color rgb="FF0F224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0F2240"/>
      </patternFill>
    </fill>
    <fill>
      <patternFill patternType="solid">
        <fgColor rgb="FF8A6D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3" fillId="0" borderId="0" xfId="0" applyFont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0" fontId="1" fillId="0" borderId="0" xfId="0" applyFont="1"/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165" fontId="0" fillId="0" borderId="0" xfId="0" applyNumberFormat="1"/>
    <xf numFmtId="165" fontId="0" fillId="2" borderId="0" xfId="0" applyNumberFormat="1" applyFill="1"/>
    <xf numFmtId="0" fontId="0" fillId="2" borderId="0" xfId="0" applyFill="1"/>
    <xf numFmtId="1" fontId="0" fillId="2" borderId="0" xfId="0" applyNumberFormat="1" applyFill="1"/>
    <xf numFmtId="3" fontId="0" fillId="2" borderId="0" xfId="0" applyNumberFormat="1" applyFill="1"/>
    <xf numFmtId="166" fontId="0" fillId="2" borderId="0" xfId="0" applyNumberFormat="1" applyFill="1"/>
    <xf numFmtId="167" fontId="0" fillId="0" borderId="0" xfId="0" applyNumberFormat="1"/>
  </cellXfs>
  <cellStyles count="1">
    <cellStyle name="Normal" xfId="0" builtinId="0"/>
  </cellStyles>
  <dxfs count="13"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/>
  </sheetViews>
  <sheetFormatPr defaultRowHeight="14.4" x14ac:dyDescent="0.3"/>
  <cols>
    <col min="1" max="1" width="5" customWidth="1"/>
    <col min="2" max="2" width="20" customWidth="1"/>
    <col min="3" max="3" width="52" customWidth="1"/>
    <col min="4" max="4" width="12" customWidth="1"/>
    <col min="5" max="5" width="34" customWidth="1"/>
    <col min="6" max="6" width="10" customWidth="1"/>
  </cols>
  <sheetData>
    <row r="1" spans="1:6" ht="21" x14ac:dyDescent="0.4">
      <c r="A1" s="1" t="s">
        <v>0</v>
      </c>
    </row>
    <row r="2" spans="1:6" x14ac:dyDescent="0.3">
      <c r="A2" s="2" t="s">
        <v>1</v>
      </c>
    </row>
    <row r="3" spans="1:6" x14ac:dyDescent="0.3">
      <c r="A3" t="s">
        <v>2</v>
      </c>
    </row>
    <row r="5" spans="1:6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 x14ac:dyDescent="0.3">
      <c r="A6">
        <v>1</v>
      </c>
      <c r="B6" t="s">
        <v>9</v>
      </c>
      <c r="C6" t="s">
        <v>10</v>
      </c>
      <c r="D6">
        <f>COUNTIF(Bank_Loans!S4:S903,"FLAG")</f>
        <v>14</v>
      </c>
      <c r="E6" t="s">
        <v>11</v>
      </c>
      <c r="F6" s="4" t="s">
        <v>12</v>
      </c>
    </row>
    <row r="7" spans="1:6" x14ac:dyDescent="0.3">
      <c r="A7">
        <v>2</v>
      </c>
      <c r="B7" t="s">
        <v>9</v>
      </c>
      <c r="C7" t="s">
        <v>13</v>
      </c>
      <c r="D7">
        <f>COUNTIF(Bank_Loans!V4:V903,"FLAG")</f>
        <v>4</v>
      </c>
      <c r="E7" t="s">
        <v>14</v>
      </c>
      <c r="F7" s="4" t="s">
        <v>12</v>
      </c>
    </row>
    <row r="8" spans="1:6" x14ac:dyDescent="0.3">
      <c r="A8">
        <v>3</v>
      </c>
      <c r="B8" t="s">
        <v>9</v>
      </c>
      <c r="C8" t="s">
        <v>15</v>
      </c>
      <c r="D8">
        <f>COUNTIF(Bank_Loans!X4:X903,"FLAG")</f>
        <v>6</v>
      </c>
      <c r="E8" t="s">
        <v>16</v>
      </c>
      <c r="F8" s="4" t="s">
        <v>12</v>
      </c>
    </row>
    <row r="9" spans="1:6" x14ac:dyDescent="0.3">
      <c r="A9">
        <v>4</v>
      </c>
      <c r="B9" t="s">
        <v>9</v>
      </c>
      <c r="C9" t="s">
        <v>17</v>
      </c>
      <c r="D9">
        <f>COUNTIF(Bank_Loans!Y4:Y903,"FLAG")</f>
        <v>5</v>
      </c>
      <c r="E9" t="s">
        <v>18</v>
      </c>
      <c r="F9" s="4" t="s">
        <v>12</v>
      </c>
    </row>
    <row r="10" spans="1:6" x14ac:dyDescent="0.3">
      <c r="A10">
        <v>5</v>
      </c>
      <c r="B10" t="s">
        <v>9</v>
      </c>
      <c r="C10" t="s">
        <v>19</v>
      </c>
      <c r="D10">
        <f>COUNTIF(Bank_Loans!Z4:Z903,"FLAG")</f>
        <v>19</v>
      </c>
      <c r="E10" t="s">
        <v>20</v>
      </c>
      <c r="F10" s="4" t="s">
        <v>12</v>
      </c>
    </row>
    <row r="11" spans="1:6" x14ac:dyDescent="0.3">
      <c r="A11">
        <v>6</v>
      </c>
      <c r="B11" t="s">
        <v>9</v>
      </c>
      <c r="C11" t="s">
        <v>21</v>
      </c>
      <c r="D11">
        <f>COUNTIF(Bank_KYC!M4:M953,"FLAG")</f>
        <v>81</v>
      </c>
      <c r="E11" t="s">
        <v>22</v>
      </c>
      <c r="F11" s="4" t="s">
        <v>12</v>
      </c>
    </row>
    <row r="12" spans="1:6" x14ac:dyDescent="0.3">
      <c r="A12">
        <v>7</v>
      </c>
      <c r="B12" t="s">
        <v>9</v>
      </c>
      <c r="C12" t="s">
        <v>23</v>
      </c>
      <c r="D12">
        <f>COUNTIF(Bank_KYC!N4:N953,"FLAG")</f>
        <v>6</v>
      </c>
      <c r="E12" t="s">
        <v>24</v>
      </c>
      <c r="F12" s="4" t="s">
        <v>12</v>
      </c>
    </row>
    <row r="13" spans="1:6" x14ac:dyDescent="0.3">
      <c r="A13">
        <v>8</v>
      </c>
      <c r="B13" t="s">
        <v>9</v>
      </c>
      <c r="C13" t="s">
        <v>25</v>
      </c>
      <c r="D13">
        <f>COUNTIF(Bank_KYC!O4:O953,"FLAG")</f>
        <v>4</v>
      </c>
      <c r="E13" t="s">
        <v>26</v>
      </c>
      <c r="F13" s="4" t="s">
        <v>12</v>
      </c>
    </row>
    <row r="14" spans="1:6" x14ac:dyDescent="0.3">
      <c r="A14">
        <v>9</v>
      </c>
      <c r="B14" t="s">
        <v>27</v>
      </c>
      <c r="C14" t="s">
        <v>28</v>
      </c>
      <c r="D14">
        <f>COUNTIF(Hosp_Bills!T4:T1303,"FLAG")</f>
        <v>8</v>
      </c>
      <c r="E14" t="s">
        <v>29</v>
      </c>
      <c r="F14" s="4" t="s">
        <v>12</v>
      </c>
    </row>
    <row r="15" spans="1:6" x14ac:dyDescent="0.3">
      <c r="A15">
        <v>10</v>
      </c>
      <c r="B15" t="s">
        <v>27</v>
      </c>
      <c r="C15" t="s">
        <v>30</v>
      </c>
      <c r="D15">
        <f>COUNTIF(Hosp_Bills!U4:U1303,"FLAG")</f>
        <v>5</v>
      </c>
      <c r="E15" t="s">
        <v>31</v>
      </c>
      <c r="F15" s="4" t="s">
        <v>12</v>
      </c>
    </row>
    <row r="16" spans="1:6" x14ac:dyDescent="0.3">
      <c r="A16">
        <v>11</v>
      </c>
      <c r="B16" t="s">
        <v>27</v>
      </c>
      <c r="C16" t="s">
        <v>32</v>
      </c>
      <c r="D16">
        <f>COUNTIF(Hosp_TPA!L4:L753,"FLAG")</f>
        <v>133</v>
      </c>
      <c r="E16" t="s">
        <v>33</v>
      </c>
      <c r="F16" s="4" t="s">
        <v>12</v>
      </c>
    </row>
    <row r="17" spans="1:6" x14ac:dyDescent="0.3">
      <c r="A17">
        <v>12</v>
      </c>
      <c r="B17" t="s">
        <v>27</v>
      </c>
      <c r="C17" t="s">
        <v>34</v>
      </c>
      <c r="D17">
        <f>COUNTIF(Hosp_TPA!M4:M753,"FLAG")</f>
        <v>36</v>
      </c>
      <c r="E17" t="s">
        <v>35</v>
      </c>
      <c r="F17" s="4" t="s">
        <v>12</v>
      </c>
    </row>
    <row r="18" spans="1:6" x14ac:dyDescent="0.3">
      <c r="A18">
        <v>13</v>
      </c>
      <c r="B18" t="s">
        <v>36</v>
      </c>
      <c r="C18" t="s">
        <v>37</v>
      </c>
      <c r="D18">
        <f>COUNTIF(Pharma_Stock!J4:J51,"FLAG")</f>
        <v>5</v>
      </c>
      <c r="E18" t="s">
        <v>38</v>
      </c>
      <c r="F18" s="4" t="s">
        <v>12</v>
      </c>
    </row>
    <row r="19" spans="1:6" x14ac:dyDescent="0.3">
      <c r="A19">
        <v>14</v>
      </c>
      <c r="B19" t="s">
        <v>36</v>
      </c>
      <c r="C19" t="s">
        <v>39</v>
      </c>
      <c r="D19">
        <f>COUNTIF(Pharma_Stock!K4:K51,"FLAG")</f>
        <v>5</v>
      </c>
      <c r="E19" t="s">
        <v>40</v>
      </c>
      <c r="F19" s="4" t="s">
        <v>12</v>
      </c>
    </row>
    <row r="20" spans="1:6" x14ac:dyDescent="0.3">
      <c r="A20">
        <v>15</v>
      </c>
      <c r="B20" t="s">
        <v>36</v>
      </c>
      <c r="C20" t="s">
        <v>41</v>
      </c>
      <c r="D20">
        <f>COUNTIF(Pharma_Sales!L4:L2114,"FLAG")</f>
        <v>8</v>
      </c>
      <c r="E20" t="s">
        <v>42</v>
      </c>
      <c r="F20" s="4" t="s">
        <v>12</v>
      </c>
    </row>
    <row r="21" spans="1:6" x14ac:dyDescent="0.3">
      <c r="A21">
        <v>16</v>
      </c>
      <c r="B21" t="s">
        <v>36</v>
      </c>
      <c r="C21" t="s">
        <v>43</v>
      </c>
      <c r="D21">
        <f>COUNTIF(Pharma_Sales!O4:O2114,"FLAG")</f>
        <v>29</v>
      </c>
      <c r="E21" t="s">
        <v>44</v>
      </c>
      <c r="F21" s="4" t="s">
        <v>12</v>
      </c>
    </row>
    <row r="22" spans="1:6" x14ac:dyDescent="0.3">
      <c r="A22">
        <v>17</v>
      </c>
      <c r="B22" t="s">
        <v>36</v>
      </c>
      <c r="C22" t="s">
        <v>45</v>
      </c>
      <c r="D22">
        <f>COUNTIF(Pharma_Collections!J4:J1491,"FLAG")</f>
        <v>147</v>
      </c>
      <c r="E22" t="s">
        <v>46</v>
      </c>
      <c r="F22" s="4" t="s">
        <v>12</v>
      </c>
    </row>
    <row r="23" spans="1:6" x14ac:dyDescent="0.3">
      <c r="A23">
        <v>18</v>
      </c>
      <c r="B23" t="s">
        <v>36</v>
      </c>
      <c r="C23" t="s">
        <v>47</v>
      </c>
      <c r="D23">
        <f>COUNTIF(Pharma_Collections!L4:L1491,"FLAG")</f>
        <v>4</v>
      </c>
      <c r="E23" t="s">
        <v>48</v>
      </c>
      <c r="F23" s="4" t="s">
        <v>12</v>
      </c>
    </row>
    <row r="24" spans="1:6" x14ac:dyDescent="0.3">
      <c r="A24">
        <v>19</v>
      </c>
      <c r="B24" t="s">
        <v>36</v>
      </c>
      <c r="C24" t="s">
        <v>49</v>
      </c>
      <c r="D24">
        <f>COUNTIF(Pharma_Returns!K4:K107,"FLAG")</f>
        <v>7</v>
      </c>
      <c r="E24" t="s">
        <v>50</v>
      </c>
      <c r="F24" s="4" t="s">
        <v>12</v>
      </c>
    </row>
    <row r="26" spans="1:6" x14ac:dyDescent="0.3">
      <c r="A26" s="5" t="s">
        <v>51</v>
      </c>
    </row>
    <row r="27" spans="1:6" x14ac:dyDescent="0.3">
      <c r="B27" t="s">
        <v>52</v>
      </c>
    </row>
    <row r="28" spans="1:6" x14ac:dyDescent="0.3">
      <c r="B28" t="s">
        <v>53</v>
      </c>
    </row>
    <row r="29" spans="1:6" x14ac:dyDescent="0.3">
      <c r="B29" t="s">
        <v>54</v>
      </c>
    </row>
  </sheetData>
  <conditionalFormatting sqref="D6:D24">
    <cfRule type="cellIs" dxfId="12" priority="1" operator="greaterThan">
      <formula>0</formula>
    </cfRule>
  </conditionalFormatting>
  <hyperlinks>
    <hyperlink ref="F6" location="'Bank_Loans'!S3" display="Open &gt;&gt;" xr:uid="{00000000-0004-0000-0000-000000000000}"/>
    <hyperlink ref="F7" location="'Bank_Loans'!V3" display="Open &gt;&gt;" xr:uid="{00000000-0004-0000-0000-000001000000}"/>
    <hyperlink ref="F8" location="'Bank_Loans'!X3" display="Open &gt;&gt;" xr:uid="{00000000-0004-0000-0000-000002000000}"/>
    <hyperlink ref="F9" location="'Bank_Loans'!Y3" display="Open &gt;&gt;" xr:uid="{00000000-0004-0000-0000-000003000000}"/>
    <hyperlink ref="F10" location="'Bank_Loans'!Z3" display="Open &gt;&gt;" xr:uid="{00000000-0004-0000-0000-000004000000}"/>
    <hyperlink ref="F11" location="'Bank_KYC'!M3" display="Open &gt;&gt;" xr:uid="{00000000-0004-0000-0000-000005000000}"/>
    <hyperlink ref="F12" location="'Bank_KYC'!N3" display="Open &gt;&gt;" xr:uid="{00000000-0004-0000-0000-000006000000}"/>
    <hyperlink ref="F13" location="'Bank_KYC'!O3" display="Open &gt;&gt;" xr:uid="{00000000-0004-0000-0000-000007000000}"/>
    <hyperlink ref="F14" location="'Hosp_Bills'!T3" display="Open &gt;&gt;" xr:uid="{00000000-0004-0000-0000-000008000000}"/>
    <hyperlink ref="F15" location="'Hosp_Bills'!U3" display="Open &gt;&gt;" xr:uid="{00000000-0004-0000-0000-000009000000}"/>
    <hyperlink ref="F16" location="'Hosp_TPA'!L3" display="Open &gt;&gt;" xr:uid="{00000000-0004-0000-0000-00000A000000}"/>
    <hyperlink ref="F17" location="'Hosp_TPA'!M3" display="Open &gt;&gt;" xr:uid="{00000000-0004-0000-0000-00000B000000}"/>
    <hyperlink ref="F18" location="'Pharma_Stock'!J3" display="Open &gt;&gt;" xr:uid="{00000000-0004-0000-0000-00000C000000}"/>
    <hyperlink ref="F19" location="'Pharma_Stock'!K3" display="Open &gt;&gt;" xr:uid="{00000000-0004-0000-0000-00000D000000}"/>
    <hyperlink ref="F20" location="'Pharma_Sales'!L3" display="Open &gt;&gt;" xr:uid="{00000000-0004-0000-0000-00000E000000}"/>
    <hyperlink ref="F21" location="'Pharma_Sales'!O3" display="Open &gt;&gt;" xr:uid="{00000000-0004-0000-0000-00000F000000}"/>
    <hyperlink ref="F22" location="'Pharma_Collections'!J3" display="Open &gt;&gt;" xr:uid="{00000000-0004-0000-0000-000010000000}"/>
    <hyperlink ref="F23" location="'Pharma_Collections'!L3" display="Open &gt;&gt;" xr:uid="{00000000-0004-0000-0000-000011000000}"/>
    <hyperlink ref="F24" location="'Pharma_Returns'!K3" display="Open &gt;&gt;" xr:uid="{00000000-0004-0000-0000-000012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4.4" x14ac:dyDescent="0.3"/>
  <sheetData>
    <row r="1" spans="1:3" ht="15.6" x14ac:dyDescent="0.3">
      <c r="A1" s="6" t="s">
        <v>55</v>
      </c>
    </row>
    <row r="3" spans="1:3" x14ac:dyDescent="0.3">
      <c r="A3" t="s">
        <v>56</v>
      </c>
      <c r="B3" t="s">
        <v>57</v>
      </c>
      <c r="C3" t="s">
        <v>58</v>
      </c>
    </row>
    <row r="4" spans="1:3" x14ac:dyDescent="0.3">
      <c r="A4" t="s">
        <v>59</v>
      </c>
      <c r="B4" t="s">
        <v>60</v>
      </c>
      <c r="C4">
        <v>1000000</v>
      </c>
    </row>
    <row r="5" spans="1:3" x14ac:dyDescent="0.3">
      <c r="A5" t="s">
        <v>61</v>
      </c>
      <c r="B5" t="s">
        <v>60</v>
      </c>
      <c r="C5">
        <v>1000000</v>
      </c>
    </row>
    <row r="6" spans="1:3" x14ac:dyDescent="0.3">
      <c r="A6" t="s">
        <v>62</v>
      </c>
      <c r="B6" t="s">
        <v>60</v>
      </c>
      <c r="C6">
        <v>1000000</v>
      </c>
    </row>
    <row r="7" spans="1:3" x14ac:dyDescent="0.3">
      <c r="A7" t="s">
        <v>63</v>
      </c>
      <c r="B7" t="s">
        <v>60</v>
      </c>
      <c r="C7">
        <v>1000000</v>
      </c>
    </row>
    <row r="8" spans="1:3" x14ac:dyDescent="0.3">
      <c r="A8" t="s">
        <v>64</v>
      </c>
      <c r="B8" t="s">
        <v>60</v>
      </c>
      <c r="C8">
        <v>1000000</v>
      </c>
    </row>
    <row r="9" spans="1:3" x14ac:dyDescent="0.3">
      <c r="A9" t="s">
        <v>65</v>
      </c>
      <c r="B9" t="s">
        <v>60</v>
      </c>
      <c r="C9">
        <v>1000000</v>
      </c>
    </row>
    <row r="10" spans="1:3" x14ac:dyDescent="0.3">
      <c r="A10" t="s">
        <v>66</v>
      </c>
      <c r="B10" t="s">
        <v>67</v>
      </c>
      <c r="C10">
        <v>5000000</v>
      </c>
    </row>
    <row r="11" spans="1:3" x14ac:dyDescent="0.3">
      <c r="A11" t="s">
        <v>68</v>
      </c>
      <c r="B11" t="s">
        <v>68</v>
      </c>
      <c r="C11">
        <v>25000000</v>
      </c>
    </row>
    <row r="12" spans="1:3" x14ac:dyDescent="0.3">
      <c r="A12" t="s">
        <v>69</v>
      </c>
      <c r="B12" t="s">
        <v>70</v>
      </c>
      <c r="C12">
        <v>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5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3" customWidth="1"/>
    <col min="2" max="2" width="20" customWidth="1"/>
    <col min="3" max="3" width="21" customWidth="1"/>
    <col min="4" max="4" width="12" customWidth="1"/>
    <col min="5" max="5" width="16" customWidth="1"/>
    <col min="6" max="6" width="12" customWidth="1"/>
    <col min="7" max="7" width="14" customWidth="1"/>
    <col min="8" max="9" width="15" customWidth="1"/>
    <col min="10" max="10" width="21" customWidth="1"/>
    <col min="11" max="11" width="13" customWidth="1"/>
    <col min="12" max="15" width="14" customWidth="1"/>
  </cols>
  <sheetData>
    <row r="1" spans="1:15" ht="15.6" x14ac:dyDescent="0.3">
      <c r="A1" s="6" t="s">
        <v>71</v>
      </c>
    </row>
    <row r="2" spans="1:15" x14ac:dyDescent="0.3">
      <c r="A2" s="2" t="s">
        <v>72</v>
      </c>
    </row>
    <row r="3" spans="1:15" ht="31.95" customHeight="1" x14ac:dyDescent="0.3">
      <c r="A3" s="7" t="s">
        <v>73</v>
      </c>
      <c r="B3" s="7" t="s">
        <v>74</v>
      </c>
      <c r="C3" s="7" t="s">
        <v>75</v>
      </c>
      <c r="D3" s="7" t="s">
        <v>76</v>
      </c>
      <c r="E3" s="7" t="s">
        <v>77</v>
      </c>
      <c r="F3" s="7" t="s">
        <v>78</v>
      </c>
      <c r="G3" s="7" t="s">
        <v>79</v>
      </c>
      <c r="H3" s="7" t="s">
        <v>80</v>
      </c>
      <c r="I3" s="7" t="s">
        <v>81</v>
      </c>
      <c r="J3" s="7" t="s">
        <v>82</v>
      </c>
      <c r="K3" s="7" t="s">
        <v>83</v>
      </c>
      <c r="L3" s="8" t="s">
        <v>84</v>
      </c>
      <c r="M3" s="8" t="s">
        <v>85</v>
      </c>
      <c r="N3" s="8" t="s">
        <v>86</v>
      </c>
      <c r="O3" s="8" t="s">
        <v>87</v>
      </c>
    </row>
    <row r="4" spans="1:15" x14ac:dyDescent="0.3">
      <c r="A4" t="s">
        <v>88</v>
      </c>
      <c r="B4" t="s">
        <v>89</v>
      </c>
      <c r="C4" s="9">
        <v>24032</v>
      </c>
      <c r="D4" t="s">
        <v>90</v>
      </c>
      <c r="E4" t="s">
        <v>91</v>
      </c>
      <c r="F4">
        <v>7395346932</v>
      </c>
      <c r="G4" t="s">
        <v>92</v>
      </c>
      <c r="H4" t="s">
        <v>93</v>
      </c>
      <c r="I4" t="s">
        <v>94</v>
      </c>
      <c r="J4" s="9">
        <v>43298</v>
      </c>
      <c r="K4" t="s">
        <v>95</v>
      </c>
      <c r="L4" s="10">
        <f t="shared" ref="L4:L67" si="0">EDATE(J4,12*IF(I4="High",2,IF(I4="Medium",8,10)))</f>
        <v>46951</v>
      </c>
      <c r="M4" s="11" t="str">
        <f t="shared" ref="M4:M67" si="1">IF(L4&lt;DATE(2026,3,31),"FLAG","")</f>
        <v/>
      </c>
      <c r="N4" s="11" t="str">
        <f t="shared" ref="N4:N67" si="2">IF(COUNTIF($F$4:$F$953,F4)&gt;=3,"FLAG","")</f>
        <v/>
      </c>
      <c r="O4" s="11" t="str">
        <f t="shared" ref="O4:O67" si="3">IF(AND(D4&lt;&gt;"",COUNTIF($D$4:$D$953,D4)&gt;1),"FLAG","")</f>
        <v/>
      </c>
    </row>
    <row r="5" spans="1:15" x14ac:dyDescent="0.3">
      <c r="A5" t="s">
        <v>96</v>
      </c>
      <c r="B5" t="s">
        <v>97</v>
      </c>
      <c r="C5" s="9">
        <v>35455</v>
      </c>
      <c r="D5" t="s">
        <v>98</v>
      </c>
      <c r="E5" t="s">
        <v>99</v>
      </c>
      <c r="F5">
        <v>6690312715</v>
      </c>
      <c r="G5" t="s">
        <v>100</v>
      </c>
      <c r="H5" t="s">
        <v>101</v>
      </c>
      <c r="I5" t="s">
        <v>102</v>
      </c>
      <c r="J5" s="9">
        <v>45217</v>
      </c>
      <c r="K5" t="s">
        <v>103</v>
      </c>
      <c r="L5" s="10">
        <f t="shared" si="0"/>
        <v>48139</v>
      </c>
      <c r="M5" s="11" t="str">
        <f t="shared" si="1"/>
        <v/>
      </c>
      <c r="N5" s="11" t="str">
        <f t="shared" si="2"/>
        <v/>
      </c>
      <c r="O5" s="11" t="str">
        <f t="shared" si="3"/>
        <v/>
      </c>
    </row>
    <row r="6" spans="1:15" x14ac:dyDescent="0.3">
      <c r="A6" t="s">
        <v>104</v>
      </c>
      <c r="B6" t="s">
        <v>105</v>
      </c>
      <c r="C6" s="9">
        <v>27861</v>
      </c>
      <c r="E6" t="s">
        <v>106</v>
      </c>
      <c r="F6">
        <v>8959736104</v>
      </c>
      <c r="G6" t="s">
        <v>107</v>
      </c>
      <c r="H6" t="s">
        <v>108</v>
      </c>
      <c r="I6" t="s">
        <v>94</v>
      </c>
      <c r="J6" s="9">
        <v>45374</v>
      </c>
      <c r="K6" t="s">
        <v>95</v>
      </c>
      <c r="L6" s="10">
        <f t="shared" si="0"/>
        <v>49026</v>
      </c>
      <c r="M6" s="11" t="str">
        <f t="shared" si="1"/>
        <v/>
      </c>
      <c r="N6" s="11" t="str">
        <f t="shared" si="2"/>
        <v/>
      </c>
      <c r="O6" s="11" t="str">
        <f t="shared" si="3"/>
        <v/>
      </c>
    </row>
    <row r="7" spans="1:15" x14ac:dyDescent="0.3">
      <c r="A7" t="s">
        <v>109</v>
      </c>
      <c r="B7" t="s">
        <v>110</v>
      </c>
      <c r="C7" s="9">
        <v>34396</v>
      </c>
      <c r="D7" t="s">
        <v>111</v>
      </c>
      <c r="E7" t="s">
        <v>112</v>
      </c>
      <c r="F7">
        <v>6128145396</v>
      </c>
      <c r="G7" t="s">
        <v>95</v>
      </c>
      <c r="H7" t="s">
        <v>113</v>
      </c>
      <c r="I7" t="s">
        <v>94</v>
      </c>
      <c r="J7" s="9">
        <v>42741</v>
      </c>
      <c r="K7" t="s">
        <v>114</v>
      </c>
      <c r="L7" s="10">
        <f t="shared" si="0"/>
        <v>46393</v>
      </c>
      <c r="M7" s="11" t="str">
        <f t="shared" si="1"/>
        <v/>
      </c>
      <c r="N7" s="11" t="str">
        <f t="shared" si="2"/>
        <v/>
      </c>
      <c r="O7" s="11" t="str">
        <f t="shared" si="3"/>
        <v/>
      </c>
    </row>
    <row r="8" spans="1:15" x14ac:dyDescent="0.3">
      <c r="A8" t="s">
        <v>115</v>
      </c>
      <c r="B8" t="s">
        <v>116</v>
      </c>
      <c r="C8" s="9">
        <v>34109</v>
      </c>
      <c r="D8" t="s">
        <v>117</v>
      </c>
      <c r="E8" t="s">
        <v>118</v>
      </c>
      <c r="F8">
        <v>6323477661</v>
      </c>
      <c r="G8" t="s">
        <v>119</v>
      </c>
      <c r="H8" t="s">
        <v>108</v>
      </c>
      <c r="I8" t="s">
        <v>120</v>
      </c>
      <c r="J8" s="9">
        <v>43467</v>
      </c>
      <c r="K8" t="s">
        <v>114</v>
      </c>
      <c r="L8" s="10">
        <f t="shared" si="0"/>
        <v>44198</v>
      </c>
      <c r="M8" s="11" t="str">
        <f t="shared" si="1"/>
        <v>FLAG</v>
      </c>
      <c r="N8" s="11" t="str">
        <f t="shared" si="2"/>
        <v/>
      </c>
      <c r="O8" s="11" t="str">
        <f t="shared" si="3"/>
        <v/>
      </c>
    </row>
    <row r="9" spans="1:15" x14ac:dyDescent="0.3">
      <c r="A9" t="s">
        <v>121</v>
      </c>
      <c r="B9" t="s">
        <v>122</v>
      </c>
      <c r="C9" s="9">
        <v>20820</v>
      </c>
      <c r="D9" t="s">
        <v>123</v>
      </c>
      <c r="E9" t="s">
        <v>124</v>
      </c>
      <c r="F9">
        <v>9925036947</v>
      </c>
      <c r="G9" t="s">
        <v>95</v>
      </c>
      <c r="H9" t="s">
        <v>93</v>
      </c>
      <c r="I9" t="s">
        <v>94</v>
      </c>
      <c r="J9" s="9">
        <v>45139</v>
      </c>
      <c r="K9" t="s">
        <v>114</v>
      </c>
      <c r="L9" s="10">
        <f t="shared" si="0"/>
        <v>48792</v>
      </c>
      <c r="M9" s="11" t="str">
        <f t="shared" si="1"/>
        <v/>
      </c>
      <c r="N9" s="11" t="str">
        <f t="shared" si="2"/>
        <v/>
      </c>
      <c r="O9" s="11" t="str">
        <f t="shared" si="3"/>
        <v/>
      </c>
    </row>
    <row r="10" spans="1:15" x14ac:dyDescent="0.3">
      <c r="A10" t="s">
        <v>125</v>
      </c>
      <c r="B10" t="s">
        <v>126</v>
      </c>
      <c r="C10" s="9">
        <v>22268</v>
      </c>
      <c r="D10" t="s">
        <v>127</v>
      </c>
      <c r="E10" t="s">
        <v>128</v>
      </c>
      <c r="F10">
        <v>7330405937</v>
      </c>
      <c r="G10" t="s">
        <v>107</v>
      </c>
      <c r="H10" t="s">
        <v>113</v>
      </c>
      <c r="I10" t="s">
        <v>94</v>
      </c>
      <c r="J10" s="9">
        <v>42881</v>
      </c>
      <c r="K10" t="s">
        <v>129</v>
      </c>
      <c r="L10" s="10">
        <f t="shared" si="0"/>
        <v>46533</v>
      </c>
      <c r="M10" s="11" t="str">
        <f t="shared" si="1"/>
        <v/>
      </c>
      <c r="N10" s="11" t="str">
        <f t="shared" si="2"/>
        <v/>
      </c>
      <c r="O10" s="11" t="str">
        <f t="shared" si="3"/>
        <v/>
      </c>
    </row>
    <row r="11" spans="1:15" x14ac:dyDescent="0.3">
      <c r="A11" t="s">
        <v>130</v>
      </c>
      <c r="B11" t="s">
        <v>97</v>
      </c>
      <c r="C11" s="9">
        <v>20137</v>
      </c>
      <c r="D11" t="s">
        <v>131</v>
      </c>
      <c r="E11" t="s">
        <v>132</v>
      </c>
      <c r="F11">
        <v>6663108994</v>
      </c>
      <c r="G11" t="s">
        <v>133</v>
      </c>
      <c r="H11" t="s">
        <v>101</v>
      </c>
      <c r="I11" t="s">
        <v>94</v>
      </c>
      <c r="J11" s="9">
        <v>43275</v>
      </c>
      <c r="K11" t="s">
        <v>134</v>
      </c>
      <c r="L11" s="10">
        <f t="shared" si="0"/>
        <v>46928</v>
      </c>
      <c r="M11" s="11" t="str">
        <f t="shared" si="1"/>
        <v/>
      </c>
      <c r="N11" s="11" t="str">
        <f t="shared" si="2"/>
        <v/>
      </c>
      <c r="O11" s="11" t="str">
        <f t="shared" si="3"/>
        <v/>
      </c>
    </row>
    <row r="12" spans="1:15" x14ac:dyDescent="0.3">
      <c r="A12" t="s">
        <v>135</v>
      </c>
      <c r="B12" t="s">
        <v>136</v>
      </c>
      <c r="C12" s="9">
        <v>25456</v>
      </c>
      <c r="D12" t="s">
        <v>137</v>
      </c>
      <c r="E12" t="s">
        <v>138</v>
      </c>
      <c r="F12">
        <v>8507876472</v>
      </c>
      <c r="G12" t="s">
        <v>107</v>
      </c>
      <c r="H12" t="s">
        <v>93</v>
      </c>
      <c r="I12" t="s">
        <v>94</v>
      </c>
      <c r="J12" s="9">
        <v>44230</v>
      </c>
      <c r="K12" t="s">
        <v>114</v>
      </c>
      <c r="L12" s="10">
        <f t="shared" si="0"/>
        <v>47882</v>
      </c>
      <c r="M12" s="11" t="str">
        <f t="shared" si="1"/>
        <v/>
      </c>
      <c r="N12" s="11" t="str">
        <f t="shared" si="2"/>
        <v/>
      </c>
      <c r="O12" s="11" t="str">
        <f t="shared" si="3"/>
        <v/>
      </c>
    </row>
    <row r="13" spans="1:15" x14ac:dyDescent="0.3">
      <c r="A13" t="s">
        <v>139</v>
      </c>
      <c r="B13" t="s">
        <v>140</v>
      </c>
      <c r="C13" s="9">
        <v>21374</v>
      </c>
      <c r="D13" t="s">
        <v>141</v>
      </c>
      <c r="E13" t="s">
        <v>142</v>
      </c>
      <c r="F13">
        <v>9506187530</v>
      </c>
      <c r="G13" t="s">
        <v>107</v>
      </c>
      <c r="H13" t="s">
        <v>101</v>
      </c>
      <c r="I13" t="s">
        <v>94</v>
      </c>
      <c r="J13" s="9">
        <v>44616</v>
      </c>
      <c r="K13" t="s">
        <v>103</v>
      </c>
      <c r="L13" s="10">
        <f t="shared" si="0"/>
        <v>48268</v>
      </c>
      <c r="M13" s="11" t="str">
        <f t="shared" si="1"/>
        <v/>
      </c>
      <c r="N13" s="11" t="str">
        <f t="shared" si="2"/>
        <v/>
      </c>
      <c r="O13" s="11" t="str">
        <f t="shared" si="3"/>
        <v/>
      </c>
    </row>
    <row r="14" spans="1:15" x14ac:dyDescent="0.3">
      <c r="A14" t="s">
        <v>143</v>
      </c>
      <c r="B14" t="s">
        <v>144</v>
      </c>
      <c r="C14" s="9">
        <v>23864</v>
      </c>
      <c r="D14" t="s">
        <v>145</v>
      </c>
      <c r="E14" t="s">
        <v>146</v>
      </c>
      <c r="F14">
        <v>8742356737</v>
      </c>
      <c r="G14" t="s">
        <v>107</v>
      </c>
      <c r="H14" t="s">
        <v>113</v>
      </c>
      <c r="I14" t="s">
        <v>102</v>
      </c>
      <c r="J14" s="9">
        <v>43571</v>
      </c>
      <c r="K14" t="s">
        <v>114</v>
      </c>
      <c r="L14" s="10">
        <f t="shared" si="0"/>
        <v>46493</v>
      </c>
      <c r="M14" s="11" t="str">
        <f t="shared" si="1"/>
        <v/>
      </c>
      <c r="N14" s="11" t="str">
        <f t="shared" si="2"/>
        <v/>
      </c>
      <c r="O14" s="11" t="str">
        <f t="shared" si="3"/>
        <v/>
      </c>
    </row>
    <row r="15" spans="1:15" x14ac:dyDescent="0.3">
      <c r="A15" t="s">
        <v>147</v>
      </c>
      <c r="B15" t="s">
        <v>148</v>
      </c>
      <c r="C15" s="9">
        <v>35635</v>
      </c>
      <c r="D15" t="s">
        <v>149</v>
      </c>
      <c r="E15" t="s">
        <v>150</v>
      </c>
      <c r="F15">
        <v>6181766312</v>
      </c>
      <c r="G15" t="s">
        <v>100</v>
      </c>
      <c r="H15" t="s">
        <v>93</v>
      </c>
      <c r="I15" t="s">
        <v>102</v>
      </c>
      <c r="J15" s="9">
        <v>45143</v>
      </c>
      <c r="K15" t="s">
        <v>100</v>
      </c>
      <c r="L15" s="10">
        <f t="shared" si="0"/>
        <v>48065</v>
      </c>
      <c r="M15" s="11" t="str">
        <f t="shared" si="1"/>
        <v/>
      </c>
      <c r="N15" s="11" t="str">
        <f t="shared" si="2"/>
        <v/>
      </c>
      <c r="O15" s="11" t="str">
        <f t="shared" si="3"/>
        <v/>
      </c>
    </row>
    <row r="16" spans="1:15" x14ac:dyDescent="0.3">
      <c r="A16" t="s">
        <v>151</v>
      </c>
      <c r="B16" t="s">
        <v>152</v>
      </c>
      <c r="C16" s="9">
        <v>33990</v>
      </c>
      <c r="D16" t="s">
        <v>153</v>
      </c>
      <c r="E16" t="s">
        <v>154</v>
      </c>
      <c r="F16">
        <v>8759540174</v>
      </c>
      <c r="G16" t="s">
        <v>119</v>
      </c>
      <c r="H16" t="s">
        <v>155</v>
      </c>
      <c r="I16" t="s">
        <v>94</v>
      </c>
      <c r="J16" s="9">
        <v>44389</v>
      </c>
      <c r="K16" t="s">
        <v>103</v>
      </c>
      <c r="L16" s="10">
        <f t="shared" si="0"/>
        <v>48041</v>
      </c>
      <c r="M16" s="11" t="str">
        <f t="shared" si="1"/>
        <v/>
      </c>
      <c r="N16" s="11" t="str">
        <f t="shared" si="2"/>
        <v/>
      </c>
      <c r="O16" s="11" t="str">
        <f t="shared" si="3"/>
        <v/>
      </c>
    </row>
    <row r="17" spans="1:15" x14ac:dyDescent="0.3">
      <c r="A17" t="s">
        <v>156</v>
      </c>
      <c r="B17" t="s">
        <v>157</v>
      </c>
      <c r="C17" s="9">
        <v>27889</v>
      </c>
      <c r="D17" t="s">
        <v>158</v>
      </c>
      <c r="E17" t="s">
        <v>159</v>
      </c>
      <c r="F17">
        <v>8930376128</v>
      </c>
      <c r="G17" t="s">
        <v>133</v>
      </c>
      <c r="H17" t="s">
        <v>101</v>
      </c>
      <c r="I17" t="s">
        <v>94</v>
      </c>
      <c r="J17" s="9">
        <v>44260</v>
      </c>
      <c r="K17" t="s">
        <v>114</v>
      </c>
      <c r="L17" s="10">
        <f t="shared" si="0"/>
        <v>47912</v>
      </c>
      <c r="M17" s="11" t="str">
        <f t="shared" si="1"/>
        <v/>
      </c>
      <c r="N17" s="11" t="str">
        <f t="shared" si="2"/>
        <v/>
      </c>
      <c r="O17" s="11" t="str">
        <f t="shared" si="3"/>
        <v/>
      </c>
    </row>
    <row r="18" spans="1:15" x14ac:dyDescent="0.3">
      <c r="A18" t="s">
        <v>160</v>
      </c>
      <c r="B18" t="s">
        <v>161</v>
      </c>
      <c r="C18" s="9">
        <v>27450</v>
      </c>
      <c r="E18" t="s">
        <v>162</v>
      </c>
      <c r="F18">
        <v>7501325336</v>
      </c>
      <c r="G18" t="s">
        <v>100</v>
      </c>
      <c r="H18" t="s">
        <v>108</v>
      </c>
      <c r="I18" t="s">
        <v>102</v>
      </c>
      <c r="J18" s="9">
        <v>43605</v>
      </c>
      <c r="K18" t="s">
        <v>103</v>
      </c>
      <c r="L18" s="10">
        <f t="shared" si="0"/>
        <v>46527</v>
      </c>
      <c r="M18" s="11" t="str">
        <f t="shared" si="1"/>
        <v/>
      </c>
      <c r="N18" s="11" t="str">
        <f t="shared" si="2"/>
        <v/>
      </c>
      <c r="O18" s="11" t="str">
        <f t="shared" si="3"/>
        <v/>
      </c>
    </row>
    <row r="19" spans="1:15" x14ac:dyDescent="0.3">
      <c r="A19" t="s">
        <v>163</v>
      </c>
      <c r="B19" t="s">
        <v>164</v>
      </c>
      <c r="C19" s="9">
        <v>36459</v>
      </c>
      <c r="D19" t="s">
        <v>165</v>
      </c>
      <c r="E19" t="s">
        <v>166</v>
      </c>
      <c r="F19">
        <v>7285804240</v>
      </c>
      <c r="G19" t="s">
        <v>119</v>
      </c>
      <c r="H19" t="s">
        <v>113</v>
      </c>
      <c r="I19" t="s">
        <v>102</v>
      </c>
      <c r="J19" s="9">
        <v>43559</v>
      </c>
      <c r="K19" t="s">
        <v>114</v>
      </c>
      <c r="L19" s="10">
        <f t="shared" si="0"/>
        <v>46481</v>
      </c>
      <c r="M19" s="11" t="str">
        <f t="shared" si="1"/>
        <v/>
      </c>
      <c r="N19" s="11" t="str">
        <f t="shared" si="2"/>
        <v/>
      </c>
      <c r="O19" s="11" t="str">
        <f t="shared" si="3"/>
        <v/>
      </c>
    </row>
    <row r="20" spans="1:15" x14ac:dyDescent="0.3">
      <c r="A20" t="s">
        <v>167</v>
      </c>
      <c r="B20" t="s">
        <v>168</v>
      </c>
      <c r="C20" s="9">
        <v>25020</v>
      </c>
      <c r="D20" t="s">
        <v>169</v>
      </c>
      <c r="E20" t="s">
        <v>170</v>
      </c>
      <c r="F20">
        <v>8122780165</v>
      </c>
      <c r="G20" t="s">
        <v>100</v>
      </c>
      <c r="H20" t="s">
        <v>101</v>
      </c>
      <c r="I20" t="s">
        <v>94</v>
      </c>
      <c r="J20" s="9">
        <v>42775</v>
      </c>
      <c r="K20" t="s">
        <v>100</v>
      </c>
      <c r="L20" s="10">
        <f t="shared" si="0"/>
        <v>46427</v>
      </c>
      <c r="M20" s="11" t="str">
        <f t="shared" si="1"/>
        <v/>
      </c>
      <c r="N20" s="11" t="str">
        <f t="shared" si="2"/>
        <v/>
      </c>
      <c r="O20" s="11" t="str">
        <f t="shared" si="3"/>
        <v/>
      </c>
    </row>
    <row r="21" spans="1:15" x14ac:dyDescent="0.3">
      <c r="A21" t="s">
        <v>171</v>
      </c>
      <c r="B21" t="s">
        <v>172</v>
      </c>
      <c r="C21" s="9">
        <v>25232</v>
      </c>
      <c r="D21" t="s">
        <v>173</v>
      </c>
      <c r="E21" t="s">
        <v>174</v>
      </c>
      <c r="F21">
        <v>6809721501</v>
      </c>
      <c r="G21" t="s">
        <v>100</v>
      </c>
      <c r="H21" t="s">
        <v>175</v>
      </c>
      <c r="I21" t="s">
        <v>94</v>
      </c>
      <c r="J21" s="9">
        <v>43563</v>
      </c>
      <c r="K21" t="s">
        <v>129</v>
      </c>
      <c r="L21" s="10">
        <f t="shared" si="0"/>
        <v>47216</v>
      </c>
      <c r="M21" s="11" t="str">
        <f t="shared" si="1"/>
        <v/>
      </c>
      <c r="N21" s="11" t="str">
        <f t="shared" si="2"/>
        <v/>
      </c>
      <c r="O21" s="11" t="str">
        <f t="shared" si="3"/>
        <v/>
      </c>
    </row>
    <row r="22" spans="1:15" x14ac:dyDescent="0.3">
      <c r="A22" t="s">
        <v>176</v>
      </c>
      <c r="B22" t="s">
        <v>177</v>
      </c>
      <c r="C22" s="9">
        <v>26742</v>
      </c>
      <c r="D22" t="s">
        <v>178</v>
      </c>
      <c r="E22" t="s">
        <v>179</v>
      </c>
      <c r="F22">
        <v>6549417827</v>
      </c>
      <c r="G22" t="s">
        <v>95</v>
      </c>
      <c r="H22" t="s">
        <v>175</v>
      </c>
      <c r="I22" t="s">
        <v>94</v>
      </c>
      <c r="J22" s="9">
        <v>43397</v>
      </c>
      <c r="K22" t="s">
        <v>100</v>
      </c>
      <c r="L22" s="10">
        <f t="shared" si="0"/>
        <v>47050</v>
      </c>
      <c r="M22" s="11" t="str">
        <f t="shared" si="1"/>
        <v/>
      </c>
      <c r="N22" s="11" t="str">
        <f t="shared" si="2"/>
        <v/>
      </c>
      <c r="O22" s="11" t="str">
        <f t="shared" si="3"/>
        <v/>
      </c>
    </row>
    <row r="23" spans="1:15" x14ac:dyDescent="0.3">
      <c r="A23" t="s">
        <v>180</v>
      </c>
      <c r="B23" t="s">
        <v>181</v>
      </c>
      <c r="C23" s="9">
        <v>29430</v>
      </c>
      <c r="D23" t="s">
        <v>182</v>
      </c>
      <c r="E23" t="s">
        <v>183</v>
      </c>
      <c r="F23">
        <v>6742760809</v>
      </c>
      <c r="G23" t="s">
        <v>119</v>
      </c>
      <c r="H23" t="s">
        <v>101</v>
      </c>
      <c r="I23" t="s">
        <v>94</v>
      </c>
      <c r="J23" s="9">
        <v>44357</v>
      </c>
      <c r="K23" t="s">
        <v>95</v>
      </c>
      <c r="L23" s="10">
        <f t="shared" si="0"/>
        <v>48009</v>
      </c>
      <c r="M23" s="11" t="str">
        <f t="shared" si="1"/>
        <v/>
      </c>
      <c r="N23" s="11" t="str">
        <f t="shared" si="2"/>
        <v/>
      </c>
      <c r="O23" s="11" t="str">
        <f t="shared" si="3"/>
        <v/>
      </c>
    </row>
    <row r="24" spans="1:15" x14ac:dyDescent="0.3">
      <c r="A24" t="s">
        <v>184</v>
      </c>
      <c r="B24" t="s">
        <v>185</v>
      </c>
      <c r="C24" s="9">
        <v>23579</v>
      </c>
      <c r="D24" t="s">
        <v>186</v>
      </c>
      <c r="E24" t="s">
        <v>187</v>
      </c>
      <c r="F24">
        <v>8795742374</v>
      </c>
      <c r="G24" t="s">
        <v>92</v>
      </c>
      <c r="H24" t="s">
        <v>108</v>
      </c>
      <c r="I24" t="s">
        <v>102</v>
      </c>
      <c r="J24" s="9">
        <v>43868</v>
      </c>
      <c r="K24" t="s">
        <v>129</v>
      </c>
      <c r="L24" s="10">
        <f t="shared" si="0"/>
        <v>46790</v>
      </c>
      <c r="M24" s="11" t="str">
        <f t="shared" si="1"/>
        <v/>
      </c>
      <c r="N24" s="11" t="str">
        <f t="shared" si="2"/>
        <v/>
      </c>
      <c r="O24" s="11" t="str">
        <f t="shared" si="3"/>
        <v/>
      </c>
    </row>
    <row r="25" spans="1:15" x14ac:dyDescent="0.3">
      <c r="A25" t="s">
        <v>188</v>
      </c>
      <c r="B25" t="s">
        <v>189</v>
      </c>
      <c r="C25" s="9">
        <v>34901</v>
      </c>
      <c r="D25" t="s">
        <v>190</v>
      </c>
      <c r="E25" t="s">
        <v>191</v>
      </c>
      <c r="F25">
        <v>6781801377</v>
      </c>
      <c r="G25" t="s">
        <v>100</v>
      </c>
      <c r="H25" t="s">
        <v>175</v>
      </c>
      <c r="I25" t="s">
        <v>102</v>
      </c>
      <c r="J25" s="9">
        <v>44712</v>
      </c>
      <c r="K25" t="s">
        <v>100</v>
      </c>
      <c r="L25" s="10">
        <f t="shared" si="0"/>
        <v>47634</v>
      </c>
      <c r="M25" s="11" t="str">
        <f t="shared" si="1"/>
        <v/>
      </c>
      <c r="N25" s="11" t="str">
        <f t="shared" si="2"/>
        <v/>
      </c>
      <c r="O25" s="11" t="str">
        <f t="shared" si="3"/>
        <v/>
      </c>
    </row>
    <row r="26" spans="1:15" x14ac:dyDescent="0.3">
      <c r="A26" t="s">
        <v>192</v>
      </c>
      <c r="B26" t="s">
        <v>193</v>
      </c>
      <c r="C26" s="9">
        <v>24868</v>
      </c>
      <c r="D26" t="s">
        <v>194</v>
      </c>
      <c r="E26" t="s">
        <v>195</v>
      </c>
      <c r="F26">
        <v>9568186295</v>
      </c>
      <c r="G26" t="s">
        <v>133</v>
      </c>
      <c r="H26" t="s">
        <v>155</v>
      </c>
      <c r="I26" t="s">
        <v>94</v>
      </c>
      <c r="J26" s="9">
        <v>43923</v>
      </c>
      <c r="K26" t="s">
        <v>100</v>
      </c>
      <c r="L26" s="10">
        <f t="shared" si="0"/>
        <v>47575</v>
      </c>
      <c r="M26" s="11" t="str">
        <f t="shared" si="1"/>
        <v/>
      </c>
      <c r="N26" s="11" t="str">
        <f t="shared" si="2"/>
        <v/>
      </c>
      <c r="O26" s="11" t="str">
        <f t="shared" si="3"/>
        <v/>
      </c>
    </row>
    <row r="27" spans="1:15" x14ac:dyDescent="0.3">
      <c r="A27" t="s">
        <v>196</v>
      </c>
      <c r="B27" t="s">
        <v>197</v>
      </c>
      <c r="C27" s="9">
        <v>26494</v>
      </c>
      <c r="D27" t="s">
        <v>198</v>
      </c>
      <c r="E27" t="s">
        <v>199</v>
      </c>
      <c r="F27">
        <v>8131801246</v>
      </c>
      <c r="G27" t="s">
        <v>100</v>
      </c>
      <c r="H27" t="s">
        <v>113</v>
      </c>
      <c r="I27" t="s">
        <v>120</v>
      </c>
      <c r="J27" s="9">
        <v>45731</v>
      </c>
      <c r="K27" t="s">
        <v>103</v>
      </c>
      <c r="L27" s="10">
        <f t="shared" si="0"/>
        <v>46461</v>
      </c>
      <c r="M27" s="11" t="str">
        <f t="shared" si="1"/>
        <v/>
      </c>
      <c r="N27" s="11" t="str">
        <f t="shared" si="2"/>
        <v/>
      </c>
      <c r="O27" s="11" t="str">
        <f t="shared" si="3"/>
        <v/>
      </c>
    </row>
    <row r="28" spans="1:15" x14ac:dyDescent="0.3">
      <c r="A28" t="s">
        <v>200</v>
      </c>
      <c r="B28" t="s">
        <v>201</v>
      </c>
      <c r="C28" s="9">
        <v>23343</v>
      </c>
      <c r="D28" t="s">
        <v>202</v>
      </c>
      <c r="E28" t="s">
        <v>203</v>
      </c>
      <c r="F28">
        <v>7391346894</v>
      </c>
      <c r="G28" t="s">
        <v>95</v>
      </c>
      <c r="H28" t="s">
        <v>113</v>
      </c>
      <c r="I28" t="s">
        <v>94</v>
      </c>
      <c r="J28" s="9">
        <v>42987</v>
      </c>
      <c r="K28" t="s">
        <v>129</v>
      </c>
      <c r="L28" s="10">
        <f t="shared" si="0"/>
        <v>46639</v>
      </c>
      <c r="M28" s="11" t="str">
        <f t="shared" si="1"/>
        <v/>
      </c>
      <c r="N28" s="11" t="str">
        <f t="shared" si="2"/>
        <v/>
      </c>
      <c r="O28" s="11" t="str">
        <f t="shared" si="3"/>
        <v/>
      </c>
    </row>
    <row r="29" spans="1:15" x14ac:dyDescent="0.3">
      <c r="A29" t="s">
        <v>204</v>
      </c>
      <c r="B29" t="s">
        <v>205</v>
      </c>
      <c r="C29" s="9">
        <v>23584</v>
      </c>
      <c r="D29" t="s">
        <v>206</v>
      </c>
      <c r="E29" t="s">
        <v>207</v>
      </c>
      <c r="F29">
        <v>8417686328</v>
      </c>
      <c r="G29" t="s">
        <v>92</v>
      </c>
      <c r="H29" t="s">
        <v>93</v>
      </c>
      <c r="I29" t="s">
        <v>120</v>
      </c>
      <c r="J29" s="9">
        <v>45971</v>
      </c>
      <c r="K29" t="s">
        <v>114</v>
      </c>
      <c r="L29" s="10">
        <f t="shared" si="0"/>
        <v>46701</v>
      </c>
      <c r="M29" s="11" t="str">
        <f t="shared" si="1"/>
        <v/>
      </c>
      <c r="N29" s="11" t="str">
        <f t="shared" si="2"/>
        <v/>
      </c>
      <c r="O29" s="11" t="str">
        <f t="shared" si="3"/>
        <v/>
      </c>
    </row>
    <row r="30" spans="1:15" x14ac:dyDescent="0.3">
      <c r="A30" t="s">
        <v>208</v>
      </c>
      <c r="B30" t="s">
        <v>209</v>
      </c>
      <c r="C30" s="9">
        <v>35999</v>
      </c>
      <c r="D30" t="s">
        <v>210</v>
      </c>
      <c r="E30" t="s">
        <v>211</v>
      </c>
      <c r="F30">
        <v>8662922219</v>
      </c>
      <c r="G30" t="s">
        <v>119</v>
      </c>
      <c r="H30" t="s">
        <v>93</v>
      </c>
      <c r="I30" t="s">
        <v>102</v>
      </c>
      <c r="J30" s="9">
        <v>45860</v>
      </c>
      <c r="K30" t="s">
        <v>114</v>
      </c>
      <c r="L30" s="10">
        <f t="shared" si="0"/>
        <v>48782</v>
      </c>
      <c r="M30" s="11" t="str">
        <f t="shared" si="1"/>
        <v/>
      </c>
      <c r="N30" s="11" t="str">
        <f t="shared" si="2"/>
        <v/>
      </c>
      <c r="O30" s="11" t="str">
        <f t="shared" si="3"/>
        <v/>
      </c>
    </row>
    <row r="31" spans="1:15" x14ac:dyDescent="0.3">
      <c r="A31" t="s">
        <v>212</v>
      </c>
      <c r="B31" t="s">
        <v>213</v>
      </c>
      <c r="C31" s="9">
        <v>21567</v>
      </c>
      <c r="D31" t="s">
        <v>214</v>
      </c>
      <c r="E31" t="s">
        <v>215</v>
      </c>
      <c r="F31">
        <v>9733594695</v>
      </c>
      <c r="G31" t="s">
        <v>107</v>
      </c>
      <c r="H31" t="s">
        <v>108</v>
      </c>
      <c r="I31" t="s">
        <v>120</v>
      </c>
      <c r="J31" s="9">
        <v>43422</v>
      </c>
      <c r="K31" t="s">
        <v>95</v>
      </c>
      <c r="L31" s="10">
        <f t="shared" si="0"/>
        <v>44153</v>
      </c>
      <c r="M31" s="11" t="str">
        <f t="shared" si="1"/>
        <v>FLAG</v>
      </c>
      <c r="N31" s="11" t="str">
        <f t="shared" si="2"/>
        <v/>
      </c>
      <c r="O31" s="11" t="str">
        <f t="shared" si="3"/>
        <v/>
      </c>
    </row>
    <row r="32" spans="1:15" x14ac:dyDescent="0.3">
      <c r="A32" t="s">
        <v>216</v>
      </c>
      <c r="B32" t="s">
        <v>217</v>
      </c>
      <c r="C32" s="9">
        <v>28473</v>
      </c>
      <c r="D32" t="s">
        <v>218</v>
      </c>
      <c r="E32" t="s">
        <v>219</v>
      </c>
      <c r="F32">
        <v>7501715085</v>
      </c>
      <c r="G32" t="s">
        <v>119</v>
      </c>
      <c r="H32" t="s">
        <v>155</v>
      </c>
      <c r="I32" t="s">
        <v>94</v>
      </c>
      <c r="J32" s="9">
        <v>45238</v>
      </c>
      <c r="K32" t="s">
        <v>100</v>
      </c>
      <c r="L32" s="10">
        <f t="shared" si="0"/>
        <v>48891</v>
      </c>
      <c r="M32" s="11" t="str">
        <f t="shared" si="1"/>
        <v/>
      </c>
      <c r="N32" s="11" t="str">
        <f t="shared" si="2"/>
        <v/>
      </c>
      <c r="O32" s="11" t="str">
        <f t="shared" si="3"/>
        <v/>
      </c>
    </row>
    <row r="33" spans="1:15" x14ac:dyDescent="0.3">
      <c r="A33" t="s">
        <v>220</v>
      </c>
      <c r="B33" t="s">
        <v>221</v>
      </c>
      <c r="C33" s="9">
        <v>26883</v>
      </c>
      <c r="D33" t="s">
        <v>222</v>
      </c>
      <c r="E33" t="s">
        <v>223</v>
      </c>
      <c r="F33">
        <v>7801720267</v>
      </c>
      <c r="G33" t="s">
        <v>95</v>
      </c>
      <c r="H33" t="s">
        <v>113</v>
      </c>
      <c r="I33" t="s">
        <v>94</v>
      </c>
      <c r="J33" s="9">
        <v>45162</v>
      </c>
      <c r="K33" t="s">
        <v>134</v>
      </c>
      <c r="L33" s="10">
        <f t="shared" si="0"/>
        <v>48815</v>
      </c>
      <c r="M33" s="11" t="str">
        <f t="shared" si="1"/>
        <v/>
      </c>
      <c r="N33" s="11" t="str">
        <f t="shared" si="2"/>
        <v/>
      </c>
      <c r="O33" s="11" t="str">
        <f t="shared" si="3"/>
        <v/>
      </c>
    </row>
    <row r="34" spans="1:15" x14ac:dyDescent="0.3">
      <c r="A34" t="s">
        <v>224</v>
      </c>
      <c r="B34" t="s">
        <v>225</v>
      </c>
      <c r="C34" s="9">
        <v>29475</v>
      </c>
      <c r="D34" t="s">
        <v>226</v>
      </c>
      <c r="E34" t="s">
        <v>227</v>
      </c>
      <c r="F34">
        <v>8494657302</v>
      </c>
      <c r="G34" t="s">
        <v>119</v>
      </c>
      <c r="H34" t="s">
        <v>113</v>
      </c>
      <c r="I34" t="s">
        <v>102</v>
      </c>
      <c r="J34" s="9">
        <v>43474</v>
      </c>
      <c r="K34" t="s">
        <v>95</v>
      </c>
      <c r="L34" s="10">
        <f t="shared" si="0"/>
        <v>46396</v>
      </c>
      <c r="M34" s="11" t="str">
        <f t="shared" si="1"/>
        <v/>
      </c>
      <c r="N34" s="11" t="str">
        <f t="shared" si="2"/>
        <v/>
      </c>
      <c r="O34" s="11" t="str">
        <f t="shared" si="3"/>
        <v/>
      </c>
    </row>
    <row r="35" spans="1:15" x14ac:dyDescent="0.3">
      <c r="A35" t="s">
        <v>228</v>
      </c>
      <c r="B35" t="s">
        <v>229</v>
      </c>
      <c r="C35" s="9">
        <v>35564</v>
      </c>
      <c r="D35" t="s">
        <v>230</v>
      </c>
      <c r="E35" t="s">
        <v>231</v>
      </c>
      <c r="F35">
        <v>8204801805</v>
      </c>
      <c r="G35" t="s">
        <v>95</v>
      </c>
      <c r="H35" t="s">
        <v>93</v>
      </c>
      <c r="I35" t="s">
        <v>94</v>
      </c>
      <c r="J35" s="9">
        <v>44892</v>
      </c>
      <c r="K35" t="s">
        <v>103</v>
      </c>
      <c r="L35" s="10">
        <f t="shared" si="0"/>
        <v>48545</v>
      </c>
      <c r="M35" s="11" t="str">
        <f t="shared" si="1"/>
        <v/>
      </c>
      <c r="N35" s="11" t="str">
        <f t="shared" si="2"/>
        <v/>
      </c>
      <c r="O35" s="11" t="str">
        <f t="shared" si="3"/>
        <v/>
      </c>
    </row>
    <row r="36" spans="1:15" x14ac:dyDescent="0.3">
      <c r="A36" t="s">
        <v>232</v>
      </c>
      <c r="B36" t="s">
        <v>233</v>
      </c>
      <c r="C36" s="9">
        <v>20961</v>
      </c>
      <c r="D36" t="s">
        <v>234</v>
      </c>
      <c r="E36" t="s">
        <v>235</v>
      </c>
      <c r="F36">
        <v>8388116843</v>
      </c>
      <c r="G36" t="s">
        <v>92</v>
      </c>
      <c r="H36" t="s">
        <v>101</v>
      </c>
      <c r="I36" t="s">
        <v>94</v>
      </c>
      <c r="J36" s="9">
        <v>43591</v>
      </c>
      <c r="K36" t="s">
        <v>103</v>
      </c>
      <c r="L36" s="10">
        <f t="shared" si="0"/>
        <v>47244</v>
      </c>
      <c r="M36" s="11" t="str">
        <f t="shared" si="1"/>
        <v/>
      </c>
      <c r="N36" s="11" t="str">
        <f t="shared" si="2"/>
        <v/>
      </c>
      <c r="O36" s="11" t="str">
        <f t="shared" si="3"/>
        <v/>
      </c>
    </row>
    <row r="37" spans="1:15" x14ac:dyDescent="0.3">
      <c r="A37" t="s">
        <v>236</v>
      </c>
      <c r="B37" t="s">
        <v>213</v>
      </c>
      <c r="C37" s="9">
        <v>33128</v>
      </c>
      <c r="D37" t="s">
        <v>237</v>
      </c>
      <c r="E37" t="s">
        <v>238</v>
      </c>
      <c r="F37">
        <v>9450800979</v>
      </c>
      <c r="G37" t="s">
        <v>95</v>
      </c>
      <c r="H37" t="s">
        <v>101</v>
      </c>
      <c r="I37" t="s">
        <v>94</v>
      </c>
      <c r="J37" s="9">
        <v>45927</v>
      </c>
      <c r="K37" t="s">
        <v>129</v>
      </c>
      <c r="L37" s="10">
        <f t="shared" si="0"/>
        <v>49579</v>
      </c>
      <c r="M37" s="11" t="str">
        <f t="shared" si="1"/>
        <v/>
      </c>
      <c r="N37" s="11" t="str">
        <f t="shared" si="2"/>
        <v/>
      </c>
      <c r="O37" s="11" t="str">
        <f t="shared" si="3"/>
        <v/>
      </c>
    </row>
    <row r="38" spans="1:15" x14ac:dyDescent="0.3">
      <c r="A38" t="s">
        <v>239</v>
      </c>
      <c r="B38" t="s">
        <v>240</v>
      </c>
      <c r="C38" s="9">
        <v>37038</v>
      </c>
      <c r="D38" t="s">
        <v>241</v>
      </c>
      <c r="E38" t="s">
        <v>242</v>
      </c>
      <c r="F38">
        <v>6195723153</v>
      </c>
      <c r="G38" t="s">
        <v>95</v>
      </c>
      <c r="H38" t="s">
        <v>113</v>
      </c>
      <c r="I38" t="s">
        <v>94</v>
      </c>
      <c r="J38" s="9">
        <v>45258</v>
      </c>
      <c r="K38" t="s">
        <v>95</v>
      </c>
      <c r="L38" s="10">
        <f t="shared" si="0"/>
        <v>48911</v>
      </c>
      <c r="M38" s="11" t="str">
        <f t="shared" si="1"/>
        <v/>
      </c>
      <c r="N38" s="11" t="str">
        <f t="shared" si="2"/>
        <v/>
      </c>
      <c r="O38" s="11" t="str">
        <f t="shared" si="3"/>
        <v/>
      </c>
    </row>
    <row r="39" spans="1:15" x14ac:dyDescent="0.3">
      <c r="A39" t="s">
        <v>243</v>
      </c>
      <c r="B39" t="s">
        <v>244</v>
      </c>
      <c r="C39" s="9">
        <v>20525</v>
      </c>
      <c r="D39" t="s">
        <v>245</v>
      </c>
      <c r="E39" t="s">
        <v>246</v>
      </c>
      <c r="F39">
        <v>8794240555</v>
      </c>
      <c r="G39" t="s">
        <v>133</v>
      </c>
      <c r="H39" t="s">
        <v>93</v>
      </c>
      <c r="I39" t="s">
        <v>94</v>
      </c>
      <c r="J39" s="9">
        <v>44347</v>
      </c>
      <c r="K39" t="s">
        <v>134</v>
      </c>
      <c r="L39" s="10">
        <f t="shared" si="0"/>
        <v>47999</v>
      </c>
      <c r="M39" s="11" t="str">
        <f t="shared" si="1"/>
        <v/>
      </c>
      <c r="N39" s="11" t="str">
        <f t="shared" si="2"/>
        <v/>
      </c>
      <c r="O39" s="11" t="str">
        <f t="shared" si="3"/>
        <v/>
      </c>
    </row>
    <row r="40" spans="1:15" x14ac:dyDescent="0.3">
      <c r="A40" t="s">
        <v>247</v>
      </c>
      <c r="B40" t="s">
        <v>248</v>
      </c>
      <c r="C40" s="9">
        <v>29647</v>
      </c>
      <c r="D40" t="s">
        <v>249</v>
      </c>
      <c r="E40" t="s">
        <v>250</v>
      </c>
      <c r="F40">
        <v>7228527292</v>
      </c>
      <c r="G40" t="s">
        <v>100</v>
      </c>
      <c r="H40" t="s">
        <v>93</v>
      </c>
      <c r="I40" t="s">
        <v>94</v>
      </c>
      <c r="J40" s="9">
        <v>42981</v>
      </c>
      <c r="K40" t="s">
        <v>100</v>
      </c>
      <c r="L40" s="10">
        <f t="shared" si="0"/>
        <v>46633</v>
      </c>
      <c r="M40" s="11" t="str">
        <f t="shared" si="1"/>
        <v/>
      </c>
      <c r="N40" s="11" t="str">
        <f t="shared" si="2"/>
        <v/>
      </c>
      <c r="O40" s="11" t="str">
        <f t="shared" si="3"/>
        <v/>
      </c>
    </row>
    <row r="41" spans="1:15" x14ac:dyDescent="0.3">
      <c r="A41" t="s">
        <v>251</v>
      </c>
      <c r="B41" t="s">
        <v>252</v>
      </c>
      <c r="C41" s="9">
        <v>32716</v>
      </c>
      <c r="D41" t="s">
        <v>253</v>
      </c>
      <c r="E41" t="s">
        <v>254</v>
      </c>
      <c r="F41">
        <v>8774516116</v>
      </c>
      <c r="G41" t="s">
        <v>119</v>
      </c>
      <c r="H41" t="s">
        <v>175</v>
      </c>
      <c r="I41" t="s">
        <v>94</v>
      </c>
      <c r="J41" s="9">
        <v>42991</v>
      </c>
      <c r="K41" t="s">
        <v>100</v>
      </c>
      <c r="L41" s="10">
        <f t="shared" si="0"/>
        <v>46643</v>
      </c>
      <c r="M41" s="11" t="str">
        <f t="shared" si="1"/>
        <v/>
      </c>
      <c r="N41" s="11" t="str">
        <f t="shared" si="2"/>
        <v/>
      </c>
      <c r="O41" s="11" t="str">
        <f t="shared" si="3"/>
        <v/>
      </c>
    </row>
    <row r="42" spans="1:15" x14ac:dyDescent="0.3">
      <c r="A42" t="s">
        <v>255</v>
      </c>
      <c r="B42" t="s">
        <v>256</v>
      </c>
      <c r="C42" s="9">
        <v>31204</v>
      </c>
      <c r="D42" t="s">
        <v>257</v>
      </c>
      <c r="E42" t="s">
        <v>258</v>
      </c>
      <c r="F42">
        <v>9795845032</v>
      </c>
      <c r="G42" t="s">
        <v>95</v>
      </c>
      <c r="H42" t="s">
        <v>113</v>
      </c>
      <c r="I42" t="s">
        <v>102</v>
      </c>
      <c r="J42" s="9">
        <v>44342</v>
      </c>
      <c r="K42" t="s">
        <v>114</v>
      </c>
      <c r="L42" s="10">
        <f t="shared" si="0"/>
        <v>47264</v>
      </c>
      <c r="M42" s="11" t="str">
        <f t="shared" si="1"/>
        <v/>
      </c>
      <c r="N42" s="11" t="str">
        <f t="shared" si="2"/>
        <v/>
      </c>
      <c r="O42" s="11" t="str">
        <f t="shared" si="3"/>
        <v/>
      </c>
    </row>
    <row r="43" spans="1:15" x14ac:dyDescent="0.3">
      <c r="A43" t="s">
        <v>259</v>
      </c>
      <c r="B43" t="s">
        <v>260</v>
      </c>
      <c r="C43" s="9">
        <v>22357</v>
      </c>
      <c r="D43" t="s">
        <v>261</v>
      </c>
      <c r="E43" t="s">
        <v>262</v>
      </c>
      <c r="F43">
        <v>6755831677</v>
      </c>
      <c r="G43" t="s">
        <v>100</v>
      </c>
      <c r="H43" t="s">
        <v>108</v>
      </c>
      <c r="I43" t="s">
        <v>94</v>
      </c>
      <c r="J43" s="9">
        <v>43299</v>
      </c>
      <c r="K43" t="s">
        <v>103</v>
      </c>
      <c r="L43" s="10">
        <f t="shared" si="0"/>
        <v>46952</v>
      </c>
      <c r="M43" s="11" t="str">
        <f t="shared" si="1"/>
        <v/>
      </c>
      <c r="N43" s="11" t="str">
        <f t="shared" si="2"/>
        <v/>
      </c>
      <c r="O43" s="11" t="str">
        <f t="shared" si="3"/>
        <v/>
      </c>
    </row>
    <row r="44" spans="1:15" x14ac:dyDescent="0.3">
      <c r="A44" t="s">
        <v>263</v>
      </c>
      <c r="B44" t="s">
        <v>264</v>
      </c>
      <c r="C44" s="9">
        <v>34223</v>
      </c>
      <c r="D44" t="s">
        <v>265</v>
      </c>
      <c r="E44" t="s">
        <v>266</v>
      </c>
      <c r="F44">
        <v>6191555100</v>
      </c>
      <c r="G44" t="s">
        <v>133</v>
      </c>
      <c r="H44" t="s">
        <v>175</v>
      </c>
      <c r="I44" t="s">
        <v>94</v>
      </c>
      <c r="J44" s="9">
        <v>44447</v>
      </c>
      <c r="K44" t="s">
        <v>134</v>
      </c>
      <c r="L44" s="10">
        <f t="shared" si="0"/>
        <v>48099</v>
      </c>
      <c r="M44" s="11" t="str">
        <f t="shared" si="1"/>
        <v/>
      </c>
      <c r="N44" s="11" t="str">
        <f t="shared" si="2"/>
        <v/>
      </c>
      <c r="O44" s="11" t="str">
        <f t="shared" si="3"/>
        <v/>
      </c>
    </row>
    <row r="45" spans="1:15" x14ac:dyDescent="0.3">
      <c r="A45" t="s">
        <v>267</v>
      </c>
      <c r="B45" t="s">
        <v>268</v>
      </c>
      <c r="C45" s="9">
        <v>33719</v>
      </c>
      <c r="D45" t="s">
        <v>269</v>
      </c>
      <c r="E45" t="s">
        <v>270</v>
      </c>
      <c r="F45">
        <v>6475764227</v>
      </c>
      <c r="G45" t="s">
        <v>100</v>
      </c>
      <c r="H45" t="s">
        <v>93</v>
      </c>
      <c r="I45" t="s">
        <v>120</v>
      </c>
      <c r="J45" s="9">
        <v>44880</v>
      </c>
      <c r="K45" t="s">
        <v>129</v>
      </c>
      <c r="L45" s="10">
        <f t="shared" si="0"/>
        <v>45611</v>
      </c>
      <c r="M45" s="11" t="str">
        <f t="shared" si="1"/>
        <v>FLAG</v>
      </c>
      <c r="N45" s="11" t="str">
        <f t="shared" si="2"/>
        <v/>
      </c>
      <c r="O45" s="11" t="str">
        <f t="shared" si="3"/>
        <v/>
      </c>
    </row>
    <row r="46" spans="1:15" x14ac:dyDescent="0.3">
      <c r="A46" t="s">
        <v>271</v>
      </c>
      <c r="B46" t="s">
        <v>172</v>
      </c>
      <c r="C46" s="9">
        <v>35170</v>
      </c>
      <c r="D46" t="s">
        <v>272</v>
      </c>
      <c r="E46" t="s">
        <v>273</v>
      </c>
      <c r="F46">
        <v>7148353290</v>
      </c>
      <c r="G46" t="s">
        <v>95</v>
      </c>
      <c r="H46" t="s">
        <v>93</v>
      </c>
      <c r="I46" t="s">
        <v>94</v>
      </c>
      <c r="J46" s="9">
        <v>45241</v>
      </c>
      <c r="K46" t="s">
        <v>129</v>
      </c>
      <c r="L46" s="10">
        <f t="shared" si="0"/>
        <v>48894</v>
      </c>
      <c r="M46" s="11" t="str">
        <f t="shared" si="1"/>
        <v/>
      </c>
      <c r="N46" s="11" t="str">
        <f t="shared" si="2"/>
        <v/>
      </c>
      <c r="O46" s="11" t="str">
        <f t="shared" si="3"/>
        <v/>
      </c>
    </row>
    <row r="47" spans="1:15" x14ac:dyDescent="0.3">
      <c r="A47" t="s">
        <v>274</v>
      </c>
      <c r="B47" t="s">
        <v>275</v>
      </c>
      <c r="C47" s="9">
        <v>23860</v>
      </c>
      <c r="D47" t="s">
        <v>276</v>
      </c>
      <c r="E47" t="s">
        <v>277</v>
      </c>
      <c r="F47">
        <v>8606155542</v>
      </c>
      <c r="G47" t="s">
        <v>133</v>
      </c>
      <c r="H47" t="s">
        <v>175</v>
      </c>
      <c r="I47" t="s">
        <v>94</v>
      </c>
      <c r="J47" s="9">
        <v>45980</v>
      </c>
      <c r="K47" t="s">
        <v>114</v>
      </c>
      <c r="L47" s="10">
        <f t="shared" si="0"/>
        <v>49632</v>
      </c>
      <c r="M47" s="11" t="str">
        <f t="shared" si="1"/>
        <v/>
      </c>
      <c r="N47" s="11" t="str">
        <f t="shared" si="2"/>
        <v/>
      </c>
      <c r="O47" s="11" t="str">
        <f t="shared" si="3"/>
        <v/>
      </c>
    </row>
    <row r="48" spans="1:15" x14ac:dyDescent="0.3">
      <c r="A48" t="s">
        <v>278</v>
      </c>
      <c r="B48" t="s">
        <v>279</v>
      </c>
      <c r="C48" s="9">
        <v>32902</v>
      </c>
      <c r="D48" t="s">
        <v>280</v>
      </c>
      <c r="E48" t="s">
        <v>281</v>
      </c>
      <c r="F48">
        <v>8973492514</v>
      </c>
      <c r="G48" t="s">
        <v>100</v>
      </c>
      <c r="H48" t="s">
        <v>108</v>
      </c>
      <c r="I48" t="s">
        <v>102</v>
      </c>
      <c r="J48" s="9">
        <v>43583</v>
      </c>
      <c r="K48" t="s">
        <v>114</v>
      </c>
      <c r="L48" s="10">
        <f t="shared" si="0"/>
        <v>46505</v>
      </c>
      <c r="M48" s="11" t="str">
        <f t="shared" si="1"/>
        <v/>
      </c>
      <c r="N48" s="11" t="str">
        <f t="shared" si="2"/>
        <v/>
      </c>
      <c r="O48" s="11" t="str">
        <f t="shared" si="3"/>
        <v/>
      </c>
    </row>
    <row r="49" spans="1:15" x14ac:dyDescent="0.3">
      <c r="A49" t="s">
        <v>282</v>
      </c>
      <c r="B49" t="s">
        <v>283</v>
      </c>
      <c r="C49" s="9">
        <v>24609</v>
      </c>
      <c r="D49" t="s">
        <v>284</v>
      </c>
      <c r="E49" t="s">
        <v>285</v>
      </c>
      <c r="F49">
        <v>7977743691</v>
      </c>
      <c r="G49" t="s">
        <v>92</v>
      </c>
      <c r="H49" t="s">
        <v>108</v>
      </c>
      <c r="I49" t="s">
        <v>120</v>
      </c>
      <c r="J49" s="9">
        <v>45807</v>
      </c>
      <c r="K49" t="s">
        <v>95</v>
      </c>
      <c r="L49" s="10">
        <f t="shared" si="0"/>
        <v>46537</v>
      </c>
      <c r="M49" s="11" t="str">
        <f t="shared" si="1"/>
        <v/>
      </c>
      <c r="N49" s="11" t="str">
        <f t="shared" si="2"/>
        <v/>
      </c>
      <c r="O49" s="11" t="str">
        <f t="shared" si="3"/>
        <v/>
      </c>
    </row>
    <row r="50" spans="1:15" x14ac:dyDescent="0.3">
      <c r="A50" t="s">
        <v>286</v>
      </c>
      <c r="B50" t="s">
        <v>287</v>
      </c>
      <c r="C50" s="9">
        <v>31590</v>
      </c>
      <c r="D50" t="s">
        <v>288</v>
      </c>
      <c r="E50" t="s">
        <v>289</v>
      </c>
      <c r="F50">
        <v>9193253184</v>
      </c>
      <c r="G50" t="s">
        <v>133</v>
      </c>
      <c r="H50" t="s">
        <v>101</v>
      </c>
      <c r="I50" t="s">
        <v>94</v>
      </c>
      <c r="J50" s="9">
        <v>43522</v>
      </c>
      <c r="K50" t="s">
        <v>103</v>
      </c>
      <c r="L50" s="10">
        <f t="shared" si="0"/>
        <v>47175</v>
      </c>
      <c r="M50" s="11" t="str">
        <f t="shared" si="1"/>
        <v/>
      </c>
      <c r="N50" s="11" t="str">
        <f t="shared" si="2"/>
        <v/>
      </c>
      <c r="O50" s="11" t="str">
        <f t="shared" si="3"/>
        <v/>
      </c>
    </row>
    <row r="51" spans="1:15" x14ac:dyDescent="0.3">
      <c r="A51" t="s">
        <v>290</v>
      </c>
      <c r="B51" t="s">
        <v>291</v>
      </c>
      <c r="C51" s="9">
        <v>24270</v>
      </c>
      <c r="D51" t="s">
        <v>292</v>
      </c>
      <c r="E51" t="s">
        <v>293</v>
      </c>
      <c r="F51">
        <v>7450821074</v>
      </c>
      <c r="G51" t="s">
        <v>133</v>
      </c>
      <c r="H51" t="s">
        <v>175</v>
      </c>
      <c r="I51" t="s">
        <v>102</v>
      </c>
      <c r="J51" s="9">
        <v>44099</v>
      </c>
      <c r="K51" t="s">
        <v>129</v>
      </c>
      <c r="L51" s="10">
        <f t="shared" si="0"/>
        <v>47021</v>
      </c>
      <c r="M51" s="11" t="str">
        <f t="shared" si="1"/>
        <v/>
      </c>
      <c r="N51" s="11" t="str">
        <f t="shared" si="2"/>
        <v/>
      </c>
      <c r="O51" s="11" t="str">
        <f t="shared" si="3"/>
        <v/>
      </c>
    </row>
    <row r="52" spans="1:15" x14ac:dyDescent="0.3">
      <c r="A52" t="s">
        <v>294</v>
      </c>
      <c r="B52" t="s">
        <v>295</v>
      </c>
      <c r="C52" s="9">
        <v>25369</v>
      </c>
      <c r="D52" t="s">
        <v>296</v>
      </c>
      <c r="E52" t="s">
        <v>297</v>
      </c>
      <c r="F52">
        <v>9286501866</v>
      </c>
      <c r="G52" t="s">
        <v>100</v>
      </c>
      <c r="H52" t="s">
        <v>175</v>
      </c>
      <c r="I52" t="s">
        <v>94</v>
      </c>
      <c r="J52" s="9">
        <v>43579</v>
      </c>
      <c r="K52" t="s">
        <v>100</v>
      </c>
      <c r="L52" s="10">
        <f t="shared" si="0"/>
        <v>47232</v>
      </c>
      <c r="M52" s="11" t="str">
        <f t="shared" si="1"/>
        <v/>
      </c>
      <c r="N52" s="11" t="str">
        <f t="shared" si="2"/>
        <v/>
      </c>
      <c r="O52" s="11" t="str">
        <f t="shared" si="3"/>
        <v/>
      </c>
    </row>
    <row r="53" spans="1:15" x14ac:dyDescent="0.3">
      <c r="A53" t="s">
        <v>298</v>
      </c>
      <c r="B53" t="s">
        <v>299</v>
      </c>
      <c r="C53" s="9">
        <v>25683</v>
      </c>
      <c r="D53" t="s">
        <v>300</v>
      </c>
      <c r="E53" t="s">
        <v>301</v>
      </c>
      <c r="F53">
        <v>9680262239</v>
      </c>
      <c r="G53" t="s">
        <v>92</v>
      </c>
      <c r="H53" t="s">
        <v>155</v>
      </c>
      <c r="I53" t="s">
        <v>94</v>
      </c>
      <c r="J53" s="9">
        <v>45464</v>
      </c>
      <c r="K53" t="s">
        <v>103</v>
      </c>
      <c r="L53" s="10">
        <f t="shared" si="0"/>
        <v>49116</v>
      </c>
      <c r="M53" s="11" t="str">
        <f t="shared" si="1"/>
        <v/>
      </c>
      <c r="N53" s="11" t="str">
        <f t="shared" si="2"/>
        <v/>
      </c>
      <c r="O53" s="11" t="str">
        <f t="shared" si="3"/>
        <v/>
      </c>
    </row>
    <row r="54" spans="1:15" x14ac:dyDescent="0.3">
      <c r="A54" t="s">
        <v>302</v>
      </c>
      <c r="B54" t="s">
        <v>303</v>
      </c>
      <c r="C54" s="9">
        <v>33704</v>
      </c>
      <c r="D54" t="s">
        <v>304</v>
      </c>
      <c r="E54" t="s">
        <v>305</v>
      </c>
      <c r="F54">
        <v>6412825658</v>
      </c>
      <c r="G54" t="s">
        <v>95</v>
      </c>
      <c r="H54" t="s">
        <v>175</v>
      </c>
      <c r="I54" t="s">
        <v>94</v>
      </c>
      <c r="J54" s="9">
        <v>43900</v>
      </c>
      <c r="K54" t="s">
        <v>134</v>
      </c>
      <c r="L54" s="10">
        <f t="shared" si="0"/>
        <v>47552</v>
      </c>
      <c r="M54" s="11" t="str">
        <f t="shared" si="1"/>
        <v/>
      </c>
      <c r="N54" s="11" t="str">
        <f t="shared" si="2"/>
        <v/>
      </c>
      <c r="O54" s="11" t="str">
        <f t="shared" si="3"/>
        <v/>
      </c>
    </row>
    <row r="55" spans="1:15" x14ac:dyDescent="0.3">
      <c r="A55" t="s">
        <v>306</v>
      </c>
      <c r="B55" t="s">
        <v>307</v>
      </c>
      <c r="C55" s="9">
        <v>23363</v>
      </c>
      <c r="D55" t="s">
        <v>308</v>
      </c>
      <c r="E55" t="s">
        <v>309</v>
      </c>
      <c r="F55">
        <v>8988681772</v>
      </c>
      <c r="G55" t="s">
        <v>100</v>
      </c>
      <c r="H55" t="s">
        <v>113</v>
      </c>
      <c r="I55" t="s">
        <v>94</v>
      </c>
      <c r="J55" s="9">
        <v>45956</v>
      </c>
      <c r="K55" t="s">
        <v>114</v>
      </c>
      <c r="L55" s="10">
        <f t="shared" si="0"/>
        <v>49608</v>
      </c>
      <c r="M55" s="11" t="str">
        <f t="shared" si="1"/>
        <v/>
      </c>
      <c r="N55" s="11" t="str">
        <f t="shared" si="2"/>
        <v/>
      </c>
      <c r="O55" s="11" t="str">
        <f t="shared" si="3"/>
        <v/>
      </c>
    </row>
    <row r="56" spans="1:15" x14ac:dyDescent="0.3">
      <c r="A56" t="s">
        <v>310</v>
      </c>
      <c r="B56" t="s">
        <v>311</v>
      </c>
      <c r="C56" s="9">
        <v>37207</v>
      </c>
      <c r="D56" t="s">
        <v>312</v>
      </c>
      <c r="E56" t="s">
        <v>313</v>
      </c>
      <c r="F56">
        <v>7172866260</v>
      </c>
      <c r="G56" t="s">
        <v>107</v>
      </c>
      <c r="H56" t="s">
        <v>155</v>
      </c>
      <c r="I56" t="s">
        <v>94</v>
      </c>
      <c r="J56" s="9">
        <v>45591</v>
      </c>
      <c r="K56" t="s">
        <v>95</v>
      </c>
      <c r="L56" s="10">
        <f t="shared" si="0"/>
        <v>49243</v>
      </c>
      <c r="M56" s="11" t="str">
        <f t="shared" si="1"/>
        <v/>
      </c>
      <c r="N56" s="11" t="str">
        <f t="shared" si="2"/>
        <v/>
      </c>
      <c r="O56" s="11" t="str">
        <f t="shared" si="3"/>
        <v/>
      </c>
    </row>
    <row r="57" spans="1:15" x14ac:dyDescent="0.3">
      <c r="A57" t="s">
        <v>314</v>
      </c>
      <c r="B57" t="s">
        <v>315</v>
      </c>
      <c r="C57" s="9">
        <v>26548</v>
      </c>
      <c r="D57" t="s">
        <v>316</v>
      </c>
      <c r="E57" t="s">
        <v>317</v>
      </c>
      <c r="F57">
        <v>7503494509</v>
      </c>
      <c r="G57" t="s">
        <v>119</v>
      </c>
      <c r="H57" t="s">
        <v>93</v>
      </c>
      <c r="I57" t="s">
        <v>94</v>
      </c>
      <c r="J57" s="9">
        <v>43374</v>
      </c>
      <c r="K57" t="s">
        <v>129</v>
      </c>
      <c r="L57" s="10">
        <f t="shared" si="0"/>
        <v>47027</v>
      </c>
      <c r="M57" s="11" t="str">
        <f t="shared" si="1"/>
        <v/>
      </c>
      <c r="N57" s="11" t="str">
        <f t="shared" si="2"/>
        <v/>
      </c>
      <c r="O57" s="11" t="str">
        <f t="shared" si="3"/>
        <v/>
      </c>
    </row>
    <row r="58" spans="1:15" x14ac:dyDescent="0.3">
      <c r="A58" t="s">
        <v>318</v>
      </c>
      <c r="B58" t="s">
        <v>319</v>
      </c>
      <c r="C58" s="9">
        <v>33321</v>
      </c>
      <c r="D58" t="s">
        <v>320</v>
      </c>
      <c r="E58" t="s">
        <v>321</v>
      </c>
      <c r="F58">
        <v>9793798176</v>
      </c>
      <c r="G58" t="s">
        <v>100</v>
      </c>
      <c r="H58" t="s">
        <v>175</v>
      </c>
      <c r="I58" t="s">
        <v>94</v>
      </c>
      <c r="J58" s="9">
        <v>43301</v>
      </c>
      <c r="K58" t="s">
        <v>129</v>
      </c>
      <c r="L58" s="10">
        <f t="shared" si="0"/>
        <v>46954</v>
      </c>
      <c r="M58" s="11" t="str">
        <f t="shared" si="1"/>
        <v/>
      </c>
      <c r="N58" s="11" t="str">
        <f t="shared" si="2"/>
        <v/>
      </c>
      <c r="O58" s="11" t="str">
        <f t="shared" si="3"/>
        <v/>
      </c>
    </row>
    <row r="59" spans="1:15" x14ac:dyDescent="0.3">
      <c r="A59" t="s">
        <v>322</v>
      </c>
      <c r="B59" t="s">
        <v>323</v>
      </c>
      <c r="C59" s="9">
        <v>29190</v>
      </c>
      <c r="D59" t="s">
        <v>324</v>
      </c>
      <c r="E59" t="s">
        <v>325</v>
      </c>
      <c r="F59">
        <v>7316591157</v>
      </c>
      <c r="G59" t="s">
        <v>133</v>
      </c>
      <c r="H59" t="s">
        <v>155</v>
      </c>
      <c r="I59" t="s">
        <v>94</v>
      </c>
      <c r="J59" s="9">
        <v>43868</v>
      </c>
      <c r="K59" t="s">
        <v>129</v>
      </c>
      <c r="L59" s="10">
        <f t="shared" si="0"/>
        <v>47521</v>
      </c>
      <c r="M59" s="11" t="str">
        <f t="shared" si="1"/>
        <v/>
      </c>
      <c r="N59" s="11" t="str">
        <f t="shared" si="2"/>
        <v>FLAG</v>
      </c>
      <c r="O59" s="11" t="str">
        <f t="shared" si="3"/>
        <v/>
      </c>
    </row>
    <row r="60" spans="1:15" x14ac:dyDescent="0.3">
      <c r="A60" t="s">
        <v>326</v>
      </c>
      <c r="B60" t="s">
        <v>327</v>
      </c>
      <c r="C60" s="9">
        <v>28980</v>
      </c>
      <c r="D60" t="s">
        <v>328</v>
      </c>
      <c r="E60" t="s">
        <v>329</v>
      </c>
      <c r="F60">
        <v>6878745877</v>
      </c>
      <c r="G60" t="s">
        <v>107</v>
      </c>
      <c r="H60" t="s">
        <v>113</v>
      </c>
      <c r="I60" t="s">
        <v>94</v>
      </c>
      <c r="J60" s="9">
        <v>45327</v>
      </c>
      <c r="K60" t="s">
        <v>129</v>
      </c>
      <c r="L60" s="10">
        <f t="shared" si="0"/>
        <v>48980</v>
      </c>
      <c r="M60" s="11" t="str">
        <f t="shared" si="1"/>
        <v/>
      </c>
      <c r="N60" s="11" t="str">
        <f t="shared" si="2"/>
        <v/>
      </c>
      <c r="O60" s="11" t="str">
        <f t="shared" si="3"/>
        <v/>
      </c>
    </row>
    <row r="61" spans="1:15" x14ac:dyDescent="0.3">
      <c r="A61" t="s">
        <v>330</v>
      </c>
      <c r="B61" t="s">
        <v>331</v>
      </c>
      <c r="C61" s="9">
        <v>23116</v>
      </c>
      <c r="D61" t="s">
        <v>332</v>
      </c>
      <c r="E61" t="s">
        <v>333</v>
      </c>
      <c r="F61">
        <v>6902283265</v>
      </c>
      <c r="G61" t="s">
        <v>92</v>
      </c>
      <c r="H61" t="s">
        <v>175</v>
      </c>
      <c r="I61" t="s">
        <v>94</v>
      </c>
      <c r="J61" s="9">
        <v>43681</v>
      </c>
      <c r="K61" t="s">
        <v>114</v>
      </c>
      <c r="L61" s="10">
        <f t="shared" si="0"/>
        <v>47334</v>
      </c>
      <c r="M61" s="11" t="str">
        <f t="shared" si="1"/>
        <v/>
      </c>
      <c r="N61" s="11" t="str">
        <f t="shared" si="2"/>
        <v/>
      </c>
      <c r="O61" s="11" t="str">
        <f t="shared" si="3"/>
        <v/>
      </c>
    </row>
    <row r="62" spans="1:15" x14ac:dyDescent="0.3">
      <c r="A62" t="s">
        <v>334</v>
      </c>
      <c r="B62" t="s">
        <v>335</v>
      </c>
      <c r="C62" s="9">
        <v>23479</v>
      </c>
      <c r="D62" t="s">
        <v>336</v>
      </c>
      <c r="E62" t="s">
        <v>337</v>
      </c>
      <c r="F62">
        <v>9790329601</v>
      </c>
      <c r="G62" t="s">
        <v>92</v>
      </c>
      <c r="H62" t="s">
        <v>101</v>
      </c>
      <c r="I62" t="s">
        <v>102</v>
      </c>
      <c r="J62" s="9">
        <v>43053</v>
      </c>
      <c r="K62" t="s">
        <v>103</v>
      </c>
      <c r="L62" s="10">
        <f t="shared" si="0"/>
        <v>45975</v>
      </c>
      <c r="M62" s="11" t="str">
        <f t="shared" si="1"/>
        <v>FLAG</v>
      </c>
      <c r="N62" s="11" t="str">
        <f t="shared" si="2"/>
        <v/>
      </c>
      <c r="O62" s="11" t="str">
        <f t="shared" si="3"/>
        <v/>
      </c>
    </row>
    <row r="63" spans="1:15" x14ac:dyDescent="0.3">
      <c r="A63" t="s">
        <v>338</v>
      </c>
      <c r="B63" t="s">
        <v>339</v>
      </c>
      <c r="C63" s="9">
        <v>22816</v>
      </c>
      <c r="D63" t="s">
        <v>340</v>
      </c>
      <c r="E63" t="s">
        <v>341</v>
      </c>
      <c r="F63">
        <v>6922330994</v>
      </c>
      <c r="G63" t="s">
        <v>133</v>
      </c>
      <c r="H63" t="s">
        <v>108</v>
      </c>
      <c r="I63" t="s">
        <v>94</v>
      </c>
      <c r="J63" s="9">
        <v>45868</v>
      </c>
      <c r="K63" t="s">
        <v>100</v>
      </c>
      <c r="L63" s="10">
        <f t="shared" si="0"/>
        <v>49520</v>
      </c>
      <c r="M63" s="11" t="str">
        <f t="shared" si="1"/>
        <v/>
      </c>
      <c r="N63" s="11" t="str">
        <f t="shared" si="2"/>
        <v/>
      </c>
      <c r="O63" s="11" t="str">
        <f t="shared" si="3"/>
        <v>FLAG</v>
      </c>
    </row>
    <row r="64" spans="1:15" x14ac:dyDescent="0.3">
      <c r="A64" t="s">
        <v>342</v>
      </c>
      <c r="B64" t="s">
        <v>343</v>
      </c>
      <c r="C64" s="9">
        <v>27652</v>
      </c>
      <c r="D64" t="s">
        <v>344</v>
      </c>
      <c r="E64" t="s">
        <v>345</v>
      </c>
      <c r="F64">
        <v>8175157531</v>
      </c>
      <c r="G64" t="s">
        <v>95</v>
      </c>
      <c r="H64" t="s">
        <v>155</v>
      </c>
      <c r="I64" t="s">
        <v>120</v>
      </c>
      <c r="J64" s="9">
        <v>45150</v>
      </c>
      <c r="K64" t="s">
        <v>100</v>
      </c>
      <c r="L64" s="10">
        <f t="shared" si="0"/>
        <v>45881</v>
      </c>
      <c r="M64" s="11" t="str">
        <f t="shared" si="1"/>
        <v>FLAG</v>
      </c>
      <c r="N64" s="11" t="str">
        <f t="shared" si="2"/>
        <v/>
      </c>
      <c r="O64" s="11" t="str">
        <f t="shared" si="3"/>
        <v/>
      </c>
    </row>
    <row r="65" spans="1:15" x14ac:dyDescent="0.3">
      <c r="A65" t="s">
        <v>346</v>
      </c>
      <c r="B65" t="s">
        <v>347</v>
      </c>
      <c r="C65" s="9">
        <v>26870</v>
      </c>
      <c r="D65" t="s">
        <v>348</v>
      </c>
      <c r="E65" t="s">
        <v>349</v>
      </c>
      <c r="F65">
        <v>9576692955</v>
      </c>
      <c r="G65" t="s">
        <v>100</v>
      </c>
      <c r="H65" t="s">
        <v>155</v>
      </c>
      <c r="I65" t="s">
        <v>94</v>
      </c>
      <c r="J65" s="9">
        <v>43768</v>
      </c>
      <c r="K65" t="s">
        <v>103</v>
      </c>
      <c r="L65" s="10">
        <f t="shared" si="0"/>
        <v>47421</v>
      </c>
      <c r="M65" s="11" t="str">
        <f t="shared" si="1"/>
        <v/>
      </c>
      <c r="N65" s="11" t="str">
        <f t="shared" si="2"/>
        <v/>
      </c>
      <c r="O65" s="11" t="str">
        <f t="shared" si="3"/>
        <v/>
      </c>
    </row>
    <row r="66" spans="1:15" x14ac:dyDescent="0.3">
      <c r="A66" t="s">
        <v>350</v>
      </c>
      <c r="B66" t="s">
        <v>351</v>
      </c>
      <c r="C66" s="9">
        <v>34842</v>
      </c>
      <c r="E66" t="s">
        <v>352</v>
      </c>
      <c r="F66">
        <v>6970186581</v>
      </c>
      <c r="G66" t="s">
        <v>133</v>
      </c>
      <c r="H66" t="s">
        <v>113</v>
      </c>
      <c r="I66" t="s">
        <v>102</v>
      </c>
      <c r="J66" s="9">
        <v>42957</v>
      </c>
      <c r="K66" t="s">
        <v>100</v>
      </c>
      <c r="L66" s="10">
        <f t="shared" si="0"/>
        <v>45879</v>
      </c>
      <c r="M66" s="11" t="str">
        <f t="shared" si="1"/>
        <v>FLAG</v>
      </c>
      <c r="N66" s="11" t="str">
        <f t="shared" si="2"/>
        <v/>
      </c>
      <c r="O66" s="11" t="str">
        <f t="shared" si="3"/>
        <v/>
      </c>
    </row>
    <row r="67" spans="1:15" x14ac:dyDescent="0.3">
      <c r="A67" t="s">
        <v>353</v>
      </c>
      <c r="B67" t="s">
        <v>354</v>
      </c>
      <c r="C67" s="9">
        <v>33577</v>
      </c>
      <c r="D67" t="s">
        <v>355</v>
      </c>
      <c r="E67" t="s">
        <v>356</v>
      </c>
      <c r="F67">
        <v>8331145382</v>
      </c>
      <c r="G67" t="s">
        <v>100</v>
      </c>
      <c r="H67" t="s">
        <v>108</v>
      </c>
      <c r="I67" t="s">
        <v>94</v>
      </c>
      <c r="J67" s="9">
        <v>45002</v>
      </c>
      <c r="K67" t="s">
        <v>114</v>
      </c>
      <c r="L67" s="10">
        <f t="shared" si="0"/>
        <v>48655</v>
      </c>
      <c r="M67" s="11" t="str">
        <f t="shared" si="1"/>
        <v/>
      </c>
      <c r="N67" s="11" t="str">
        <f t="shared" si="2"/>
        <v/>
      </c>
      <c r="O67" s="11" t="str">
        <f t="shared" si="3"/>
        <v/>
      </c>
    </row>
    <row r="68" spans="1:15" x14ac:dyDescent="0.3">
      <c r="A68" t="s">
        <v>357</v>
      </c>
      <c r="B68" t="s">
        <v>358</v>
      </c>
      <c r="C68" s="9">
        <v>35378</v>
      </c>
      <c r="D68" t="s">
        <v>359</v>
      </c>
      <c r="E68" t="s">
        <v>360</v>
      </c>
      <c r="F68">
        <v>7352115658</v>
      </c>
      <c r="G68" t="s">
        <v>119</v>
      </c>
      <c r="H68" t="s">
        <v>108</v>
      </c>
      <c r="I68" t="s">
        <v>94</v>
      </c>
      <c r="J68" s="9">
        <v>43399</v>
      </c>
      <c r="K68" t="s">
        <v>95</v>
      </c>
      <c r="L68" s="10">
        <f t="shared" ref="L68:L131" si="4">EDATE(J68,12*IF(I68="High",2,IF(I68="Medium",8,10)))</f>
        <v>47052</v>
      </c>
      <c r="M68" s="11" t="str">
        <f t="shared" ref="M68:M131" si="5">IF(L68&lt;DATE(2026,3,31),"FLAG","")</f>
        <v/>
      </c>
      <c r="N68" s="11" t="str">
        <f t="shared" ref="N68:N131" si="6">IF(COUNTIF($F$4:$F$953,F68)&gt;=3,"FLAG","")</f>
        <v/>
      </c>
      <c r="O68" s="11" t="str">
        <f t="shared" ref="O68:O131" si="7">IF(AND(D68&lt;&gt;"",COUNTIF($D$4:$D$953,D68)&gt;1),"FLAG","")</f>
        <v/>
      </c>
    </row>
    <row r="69" spans="1:15" x14ac:dyDescent="0.3">
      <c r="A69" t="s">
        <v>361</v>
      </c>
      <c r="B69" t="s">
        <v>362</v>
      </c>
      <c r="C69" s="9">
        <v>35918</v>
      </c>
      <c r="E69" t="s">
        <v>363</v>
      </c>
      <c r="F69">
        <v>6456588976</v>
      </c>
      <c r="G69" t="s">
        <v>100</v>
      </c>
      <c r="H69" t="s">
        <v>108</v>
      </c>
      <c r="I69" t="s">
        <v>102</v>
      </c>
      <c r="J69" s="9">
        <v>44041</v>
      </c>
      <c r="K69" t="s">
        <v>134</v>
      </c>
      <c r="L69" s="10">
        <f t="shared" si="4"/>
        <v>46963</v>
      </c>
      <c r="M69" s="11" t="str">
        <f t="shared" si="5"/>
        <v/>
      </c>
      <c r="N69" s="11" t="str">
        <f t="shared" si="6"/>
        <v/>
      </c>
      <c r="O69" s="11" t="str">
        <f t="shared" si="7"/>
        <v/>
      </c>
    </row>
    <row r="70" spans="1:15" x14ac:dyDescent="0.3">
      <c r="A70" t="s">
        <v>364</v>
      </c>
      <c r="B70" t="s">
        <v>365</v>
      </c>
      <c r="C70" s="9">
        <v>24730</v>
      </c>
      <c r="D70" t="s">
        <v>366</v>
      </c>
      <c r="E70" t="s">
        <v>367</v>
      </c>
      <c r="F70">
        <v>7844680582</v>
      </c>
      <c r="G70" t="s">
        <v>95</v>
      </c>
      <c r="H70" t="s">
        <v>155</v>
      </c>
      <c r="I70" t="s">
        <v>102</v>
      </c>
      <c r="J70" s="9">
        <v>43283</v>
      </c>
      <c r="K70" t="s">
        <v>103</v>
      </c>
      <c r="L70" s="10">
        <f t="shared" si="4"/>
        <v>46205</v>
      </c>
      <c r="M70" s="11" t="str">
        <f t="shared" si="5"/>
        <v/>
      </c>
      <c r="N70" s="11" t="str">
        <f t="shared" si="6"/>
        <v/>
      </c>
      <c r="O70" s="11" t="str">
        <f t="shared" si="7"/>
        <v/>
      </c>
    </row>
    <row r="71" spans="1:15" x14ac:dyDescent="0.3">
      <c r="A71" t="s">
        <v>368</v>
      </c>
      <c r="B71" t="s">
        <v>369</v>
      </c>
      <c r="C71" s="9">
        <v>34100</v>
      </c>
      <c r="D71" t="s">
        <v>370</v>
      </c>
      <c r="E71" t="s">
        <v>371</v>
      </c>
      <c r="F71">
        <v>6452699053</v>
      </c>
      <c r="G71" t="s">
        <v>133</v>
      </c>
      <c r="H71" t="s">
        <v>155</v>
      </c>
      <c r="I71" t="s">
        <v>94</v>
      </c>
      <c r="J71" s="9">
        <v>44452</v>
      </c>
      <c r="K71" t="s">
        <v>103</v>
      </c>
      <c r="L71" s="10">
        <f t="shared" si="4"/>
        <v>48104</v>
      </c>
      <c r="M71" s="11" t="str">
        <f t="shared" si="5"/>
        <v/>
      </c>
      <c r="N71" s="11" t="str">
        <f t="shared" si="6"/>
        <v/>
      </c>
      <c r="O71" s="11" t="str">
        <f t="shared" si="7"/>
        <v/>
      </c>
    </row>
    <row r="72" spans="1:15" x14ac:dyDescent="0.3">
      <c r="A72" t="s">
        <v>372</v>
      </c>
      <c r="B72" t="s">
        <v>373</v>
      </c>
      <c r="C72" s="9">
        <v>30271</v>
      </c>
      <c r="D72" t="s">
        <v>374</v>
      </c>
      <c r="E72" t="s">
        <v>375</v>
      </c>
      <c r="F72">
        <v>8108379503</v>
      </c>
      <c r="G72" t="s">
        <v>133</v>
      </c>
      <c r="H72" t="s">
        <v>101</v>
      </c>
      <c r="I72" t="s">
        <v>94</v>
      </c>
      <c r="J72" s="9">
        <v>45904</v>
      </c>
      <c r="K72" t="s">
        <v>129</v>
      </c>
      <c r="L72" s="10">
        <f t="shared" si="4"/>
        <v>49556</v>
      </c>
      <c r="M72" s="11" t="str">
        <f t="shared" si="5"/>
        <v/>
      </c>
      <c r="N72" s="11" t="str">
        <f t="shared" si="6"/>
        <v/>
      </c>
      <c r="O72" s="11" t="str">
        <f t="shared" si="7"/>
        <v/>
      </c>
    </row>
    <row r="73" spans="1:15" x14ac:dyDescent="0.3">
      <c r="A73" t="s">
        <v>376</v>
      </c>
      <c r="B73" t="s">
        <v>377</v>
      </c>
      <c r="C73" s="9">
        <v>30158</v>
      </c>
      <c r="D73" t="s">
        <v>378</v>
      </c>
      <c r="E73" t="s">
        <v>379</v>
      </c>
      <c r="F73">
        <v>6382714953</v>
      </c>
      <c r="G73" t="s">
        <v>107</v>
      </c>
      <c r="H73" t="s">
        <v>155</v>
      </c>
      <c r="I73" t="s">
        <v>94</v>
      </c>
      <c r="J73" s="9">
        <v>43709</v>
      </c>
      <c r="K73" t="s">
        <v>103</v>
      </c>
      <c r="L73" s="10">
        <f t="shared" si="4"/>
        <v>47362</v>
      </c>
      <c r="M73" s="11" t="str">
        <f t="shared" si="5"/>
        <v/>
      </c>
      <c r="N73" s="11" t="str">
        <f t="shared" si="6"/>
        <v/>
      </c>
      <c r="O73" s="11" t="str">
        <f t="shared" si="7"/>
        <v/>
      </c>
    </row>
    <row r="74" spans="1:15" x14ac:dyDescent="0.3">
      <c r="A74" t="s">
        <v>380</v>
      </c>
      <c r="B74" t="s">
        <v>381</v>
      </c>
      <c r="C74" s="9">
        <v>29108</v>
      </c>
      <c r="D74" t="s">
        <v>382</v>
      </c>
      <c r="E74" t="s">
        <v>383</v>
      </c>
      <c r="F74">
        <v>6205983269</v>
      </c>
      <c r="G74" t="s">
        <v>119</v>
      </c>
      <c r="H74" t="s">
        <v>93</v>
      </c>
      <c r="I74" t="s">
        <v>102</v>
      </c>
      <c r="J74" s="9">
        <v>44078</v>
      </c>
      <c r="K74" t="s">
        <v>95</v>
      </c>
      <c r="L74" s="10">
        <f t="shared" si="4"/>
        <v>47000</v>
      </c>
      <c r="M74" s="11" t="str">
        <f t="shared" si="5"/>
        <v/>
      </c>
      <c r="N74" s="11" t="str">
        <f t="shared" si="6"/>
        <v/>
      </c>
      <c r="O74" s="11" t="str">
        <f t="shared" si="7"/>
        <v/>
      </c>
    </row>
    <row r="75" spans="1:15" x14ac:dyDescent="0.3">
      <c r="A75" t="s">
        <v>384</v>
      </c>
      <c r="B75" t="s">
        <v>385</v>
      </c>
      <c r="C75" s="9">
        <v>21623</v>
      </c>
      <c r="D75" t="s">
        <v>386</v>
      </c>
      <c r="E75" t="s">
        <v>387</v>
      </c>
      <c r="F75">
        <v>7681968230</v>
      </c>
      <c r="G75" t="s">
        <v>100</v>
      </c>
      <c r="H75" t="s">
        <v>155</v>
      </c>
      <c r="I75" t="s">
        <v>102</v>
      </c>
      <c r="J75" s="9">
        <v>44550</v>
      </c>
      <c r="K75" t="s">
        <v>134</v>
      </c>
      <c r="L75" s="10">
        <f t="shared" si="4"/>
        <v>47472</v>
      </c>
      <c r="M75" s="11" t="str">
        <f t="shared" si="5"/>
        <v/>
      </c>
      <c r="N75" s="11" t="str">
        <f t="shared" si="6"/>
        <v/>
      </c>
      <c r="O75" s="11" t="str">
        <f t="shared" si="7"/>
        <v/>
      </c>
    </row>
    <row r="76" spans="1:15" x14ac:dyDescent="0.3">
      <c r="A76" t="s">
        <v>388</v>
      </c>
      <c r="B76" t="s">
        <v>389</v>
      </c>
      <c r="C76" s="9">
        <v>26395</v>
      </c>
      <c r="D76" t="s">
        <v>390</v>
      </c>
      <c r="E76" t="s">
        <v>391</v>
      </c>
      <c r="F76">
        <v>7728325924</v>
      </c>
      <c r="G76" t="s">
        <v>107</v>
      </c>
      <c r="H76" t="s">
        <v>113</v>
      </c>
      <c r="I76" t="s">
        <v>94</v>
      </c>
      <c r="J76" s="9">
        <v>45892</v>
      </c>
      <c r="K76" t="s">
        <v>103</v>
      </c>
      <c r="L76" s="10">
        <f t="shared" si="4"/>
        <v>49544</v>
      </c>
      <c r="M76" s="11" t="str">
        <f t="shared" si="5"/>
        <v/>
      </c>
      <c r="N76" s="11" t="str">
        <f t="shared" si="6"/>
        <v/>
      </c>
      <c r="O76" s="11" t="str">
        <f t="shared" si="7"/>
        <v/>
      </c>
    </row>
    <row r="77" spans="1:15" x14ac:dyDescent="0.3">
      <c r="A77" t="s">
        <v>392</v>
      </c>
      <c r="B77" t="s">
        <v>393</v>
      </c>
      <c r="C77" s="9">
        <v>25674</v>
      </c>
      <c r="D77" t="s">
        <v>394</v>
      </c>
      <c r="E77" t="s">
        <v>395</v>
      </c>
      <c r="F77">
        <v>6755307048</v>
      </c>
      <c r="G77" t="s">
        <v>119</v>
      </c>
      <c r="H77" t="s">
        <v>175</v>
      </c>
      <c r="I77" t="s">
        <v>102</v>
      </c>
      <c r="J77" s="9">
        <v>44954</v>
      </c>
      <c r="K77" t="s">
        <v>134</v>
      </c>
      <c r="L77" s="10">
        <f t="shared" si="4"/>
        <v>47876</v>
      </c>
      <c r="M77" s="11" t="str">
        <f t="shared" si="5"/>
        <v/>
      </c>
      <c r="N77" s="11" t="str">
        <f t="shared" si="6"/>
        <v/>
      </c>
      <c r="O77" s="11" t="str">
        <f t="shared" si="7"/>
        <v/>
      </c>
    </row>
    <row r="78" spans="1:15" x14ac:dyDescent="0.3">
      <c r="A78" t="s">
        <v>396</v>
      </c>
      <c r="B78" t="s">
        <v>397</v>
      </c>
      <c r="C78" s="9">
        <v>31962</v>
      </c>
      <c r="D78" t="s">
        <v>398</v>
      </c>
      <c r="E78" t="s">
        <v>399</v>
      </c>
      <c r="F78">
        <v>8558493046</v>
      </c>
      <c r="G78" t="s">
        <v>107</v>
      </c>
      <c r="H78" t="s">
        <v>175</v>
      </c>
      <c r="I78" t="s">
        <v>102</v>
      </c>
      <c r="J78" s="9">
        <v>45195</v>
      </c>
      <c r="K78" t="s">
        <v>100</v>
      </c>
      <c r="L78" s="10">
        <f t="shared" si="4"/>
        <v>48117</v>
      </c>
      <c r="M78" s="11" t="str">
        <f t="shared" si="5"/>
        <v/>
      </c>
      <c r="N78" s="11" t="str">
        <f t="shared" si="6"/>
        <v/>
      </c>
      <c r="O78" s="11" t="str">
        <f t="shared" si="7"/>
        <v/>
      </c>
    </row>
    <row r="79" spans="1:15" x14ac:dyDescent="0.3">
      <c r="A79" t="s">
        <v>400</v>
      </c>
      <c r="B79" t="s">
        <v>401</v>
      </c>
      <c r="C79" s="9">
        <v>23791</v>
      </c>
      <c r="D79" t="s">
        <v>402</v>
      </c>
      <c r="E79" t="s">
        <v>403</v>
      </c>
      <c r="F79">
        <v>9507280607</v>
      </c>
      <c r="G79" t="s">
        <v>100</v>
      </c>
      <c r="H79" t="s">
        <v>155</v>
      </c>
      <c r="I79" t="s">
        <v>120</v>
      </c>
      <c r="J79" s="9">
        <v>43931</v>
      </c>
      <c r="K79" t="s">
        <v>103</v>
      </c>
      <c r="L79" s="10">
        <f t="shared" si="4"/>
        <v>44661</v>
      </c>
      <c r="M79" s="11" t="str">
        <f t="shared" si="5"/>
        <v>FLAG</v>
      </c>
      <c r="N79" s="11" t="str">
        <f t="shared" si="6"/>
        <v/>
      </c>
      <c r="O79" s="11" t="str">
        <f t="shared" si="7"/>
        <v/>
      </c>
    </row>
    <row r="80" spans="1:15" x14ac:dyDescent="0.3">
      <c r="A80" t="s">
        <v>404</v>
      </c>
      <c r="B80" t="s">
        <v>405</v>
      </c>
      <c r="C80" s="9">
        <v>37500</v>
      </c>
      <c r="D80" t="s">
        <v>406</v>
      </c>
      <c r="E80" t="s">
        <v>407</v>
      </c>
      <c r="F80">
        <v>7297853558</v>
      </c>
      <c r="G80" t="s">
        <v>119</v>
      </c>
      <c r="H80" t="s">
        <v>113</v>
      </c>
      <c r="I80" t="s">
        <v>94</v>
      </c>
      <c r="J80" s="9">
        <v>44299</v>
      </c>
      <c r="K80" t="s">
        <v>134</v>
      </c>
      <c r="L80" s="10">
        <f t="shared" si="4"/>
        <v>47951</v>
      </c>
      <c r="M80" s="11" t="str">
        <f t="shared" si="5"/>
        <v/>
      </c>
      <c r="N80" s="11" t="str">
        <f t="shared" si="6"/>
        <v/>
      </c>
      <c r="O80" s="11" t="str">
        <f t="shared" si="7"/>
        <v/>
      </c>
    </row>
    <row r="81" spans="1:15" x14ac:dyDescent="0.3">
      <c r="A81" t="s">
        <v>408</v>
      </c>
      <c r="B81" t="s">
        <v>409</v>
      </c>
      <c r="C81" s="9">
        <v>26870</v>
      </c>
      <c r="D81" t="s">
        <v>410</v>
      </c>
      <c r="E81" t="s">
        <v>411</v>
      </c>
      <c r="F81">
        <v>7227503039</v>
      </c>
      <c r="G81" t="s">
        <v>133</v>
      </c>
      <c r="H81" t="s">
        <v>101</v>
      </c>
      <c r="I81" t="s">
        <v>94</v>
      </c>
      <c r="J81" s="9">
        <v>45756</v>
      </c>
      <c r="K81" t="s">
        <v>114</v>
      </c>
      <c r="L81" s="10">
        <f t="shared" si="4"/>
        <v>49408</v>
      </c>
      <c r="M81" s="11" t="str">
        <f t="shared" si="5"/>
        <v/>
      </c>
      <c r="N81" s="11" t="str">
        <f t="shared" si="6"/>
        <v/>
      </c>
      <c r="O81" s="11" t="str">
        <f t="shared" si="7"/>
        <v/>
      </c>
    </row>
    <row r="82" spans="1:15" x14ac:dyDescent="0.3">
      <c r="A82" t="s">
        <v>412</v>
      </c>
      <c r="B82" t="s">
        <v>413</v>
      </c>
      <c r="C82" s="9">
        <v>22126</v>
      </c>
      <c r="D82" t="s">
        <v>414</v>
      </c>
      <c r="E82" t="s">
        <v>415</v>
      </c>
      <c r="F82">
        <v>6508216875</v>
      </c>
      <c r="G82" t="s">
        <v>107</v>
      </c>
      <c r="H82" t="s">
        <v>113</v>
      </c>
      <c r="I82" t="s">
        <v>94</v>
      </c>
      <c r="J82" s="9">
        <v>45300</v>
      </c>
      <c r="K82" t="s">
        <v>114</v>
      </c>
      <c r="L82" s="10">
        <f t="shared" si="4"/>
        <v>48953</v>
      </c>
      <c r="M82" s="11" t="str">
        <f t="shared" si="5"/>
        <v/>
      </c>
      <c r="N82" s="11" t="str">
        <f t="shared" si="6"/>
        <v/>
      </c>
      <c r="O82" s="11" t="str">
        <f t="shared" si="7"/>
        <v/>
      </c>
    </row>
    <row r="83" spans="1:15" x14ac:dyDescent="0.3">
      <c r="A83" t="s">
        <v>416</v>
      </c>
      <c r="B83" t="s">
        <v>417</v>
      </c>
      <c r="C83" s="9">
        <v>30235</v>
      </c>
      <c r="D83" t="s">
        <v>418</v>
      </c>
      <c r="E83" t="s">
        <v>419</v>
      </c>
      <c r="F83">
        <v>8449071058</v>
      </c>
      <c r="G83" t="s">
        <v>119</v>
      </c>
      <c r="H83" t="s">
        <v>175</v>
      </c>
      <c r="I83" t="s">
        <v>94</v>
      </c>
      <c r="J83" s="9">
        <v>45299</v>
      </c>
      <c r="K83" t="s">
        <v>114</v>
      </c>
      <c r="L83" s="10">
        <f t="shared" si="4"/>
        <v>48952</v>
      </c>
      <c r="M83" s="11" t="str">
        <f t="shared" si="5"/>
        <v/>
      </c>
      <c r="N83" s="11" t="str">
        <f t="shared" si="6"/>
        <v/>
      </c>
      <c r="O83" s="11" t="str">
        <f t="shared" si="7"/>
        <v/>
      </c>
    </row>
    <row r="84" spans="1:15" x14ac:dyDescent="0.3">
      <c r="A84" t="s">
        <v>420</v>
      </c>
      <c r="B84" t="s">
        <v>421</v>
      </c>
      <c r="C84" s="9">
        <v>26507</v>
      </c>
      <c r="D84" t="s">
        <v>422</v>
      </c>
      <c r="E84" t="s">
        <v>423</v>
      </c>
      <c r="F84">
        <v>7192041486</v>
      </c>
      <c r="G84" t="s">
        <v>119</v>
      </c>
      <c r="H84" t="s">
        <v>155</v>
      </c>
      <c r="I84" t="s">
        <v>94</v>
      </c>
      <c r="J84" s="9">
        <v>45977</v>
      </c>
      <c r="K84" t="s">
        <v>134</v>
      </c>
      <c r="L84" s="10">
        <f t="shared" si="4"/>
        <v>49629</v>
      </c>
      <c r="M84" s="11" t="str">
        <f t="shared" si="5"/>
        <v/>
      </c>
      <c r="N84" s="11" t="str">
        <f t="shared" si="6"/>
        <v/>
      </c>
      <c r="O84" s="11" t="str">
        <f t="shared" si="7"/>
        <v/>
      </c>
    </row>
    <row r="85" spans="1:15" x14ac:dyDescent="0.3">
      <c r="A85" t="s">
        <v>424</v>
      </c>
      <c r="B85" t="s">
        <v>425</v>
      </c>
      <c r="C85" s="9">
        <v>32743</v>
      </c>
      <c r="D85" t="s">
        <v>426</v>
      </c>
      <c r="E85" t="s">
        <v>427</v>
      </c>
      <c r="F85">
        <v>6502307582</v>
      </c>
      <c r="G85" t="s">
        <v>100</v>
      </c>
      <c r="H85" t="s">
        <v>113</v>
      </c>
      <c r="I85" t="s">
        <v>120</v>
      </c>
      <c r="J85" s="9">
        <v>45479</v>
      </c>
      <c r="K85" t="s">
        <v>114</v>
      </c>
      <c r="L85" s="10">
        <f t="shared" si="4"/>
        <v>46209</v>
      </c>
      <c r="M85" s="11" t="str">
        <f t="shared" si="5"/>
        <v/>
      </c>
      <c r="N85" s="11" t="str">
        <f t="shared" si="6"/>
        <v/>
      </c>
      <c r="O85" s="11" t="str">
        <f t="shared" si="7"/>
        <v/>
      </c>
    </row>
    <row r="86" spans="1:15" x14ac:dyDescent="0.3">
      <c r="A86" t="s">
        <v>428</v>
      </c>
      <c r="B86" t="s">
        <v>429</v>
      </c>
      <c r="C86" s="9">
        <v>30558</v>
      </c>
      <c r="D86" t="s">
        <v>430</v>
      </c>
      <c r="E86" t="s">
        <v>431</v>
      </c>
      <c r="F86">
        <v>8665368096</v>
      </c>
      <c r="G86" t="s">
        <v>107</v>
      </c>
      <c r="H86" t="s">
        <v>108</v>
      </c>
      <c r="I86" t="s">
        <v>94</v>
      </c>
      <c r="J86" s="9">
        <v>45854</v>
      </c>
      <c r="K86" t="s">
        <v>114</v>
      </c>
      <c r="L86" s="10">
        <f t="shared" si="4"/>
        <v>49506</v>
      </c>
      <c r="M86" s="11" t="str">
        <f t="shared" si="5"/>
        <v/>
      </c>
      <c r="N86" s="11" t="str">
        <f t="shared" si="6"/>
        <v/>
      </c>
      <c r="O86" s="11" t="str">
        <f t="shared" si="7"/>
        <v/>
      </c>
    </row>
    <row r="87" spans="1:15" x14ac:dyDescent="0.3">
      <c r="A87" t="s">
        <v>432</v>
      </c>
      <c r="B87" t="s">
        <v>433</v>
      </c>
      <c r="C87" s="9">
        <v>23874</v>
      </c>
      <c r="D87" t="s">
        <v>434</v>
      </c>
      <c r="E87" t="s">
        <v>435</v>
      </c>
      <c r="F87">
        <v>7598418840</v>
      </c>
      <c r="G87" t="s">
        <v>119</v>
      </c>
      <c r="H87" t="s">
        <v>155</v>
      </c>
      <c r="I87" t="s">
        <v>120</v>
      </c>
      <c r="J87" s="9">
        <v>45761</v>
      </c>
      <c r="K87" t="s">
        <v>129</v>
      </c>
      <c r="L87" s="10">
        <f t="shared" si="4"/>
        <v>46491</v>
      </c>
      <c r="M87" s="11" t="str">
        <f t="shared" si="5"/>
        <v/>
      </c>
      <c r="N87" s="11" t="str">
        <f t="shared" si="6"/>
        <v/>
      </c>
      <c r="O87" s="11" t="str">
        <f t="shared" si="7"/>
        <v/>
      </c>
    </row>
    <row r="88" spans="1:15" x14ac:dyDescent="0.3">
      <c r="A88" t="s">
        <v>436</v>
      </c>
      <c r="B88" t="s">
        <v>405</v>
      </c>
      <c r="C88" s="9">
        <v>33327</v>
      </c>
      <c r="D88" t="s">
        <v>437</v>
      </c>
      <c r="E88" t="s">
        <v>438</v>
      </c>
      <c r="F88">
        <v>9459297815</v>
      </c>
      <c r="G88" t="s">
        <v>107</v>
      </c>
      <c r="H88" t="s">
        <v>113</v>
      </c>
      <c r="I88" t="s">
        <v>94</v>
      </c>
      <c r="J88" s="9">
        <v>44492</v>
      </c>
      <c r="K88" t="s">
        <v>100</v>
      </c>
      <c r="L88" s="10">
        <f t="shared" si="4"/>
        <v>48144</v>
      </c>
      <c r="M88" s="11" t="str">
        <f t="shared" si="5"/>
        <v/>
      </c>
      <c r="N88" s="11" t="str">
        <f t="shared" si="6"/>
        <v/>
      </c>
      <c r="O88" s="11" t="str">
        <f t="shared" si="7"/>
        <v/>
      </c>
    </row>
    <row r="89" spans="1:15" x14ac:dyDescent="0.3">
      <c r="A89" t="s">
        <v>439</v>
      </c>
      <c r="B89" t="s">
        <v>440</v>
      </c>
      <c r="C89" s="9">
        <v>21213</v>
      </c>
      <c r="D89" t="s">
        <v>441</v>
      </c>
      <c r="E89" t="s">
        <v>442</v>
      </c>
      <c r="F89">
        <v>7340847574</v>
      </c>
      <c r="G89" t="s">
        <v>100</v>
      </c>
      <c r="H89" t="s">
        <v>93</v>
      </c>
      <c r="I89" t="s">
        <v>102</v>
      </c>
      <c r="J89" s="9">
        <v>43880</v>
      </c>
      <c r="K89" t="s">
        <v>100</v>
      </c>
      <c r="L89" s="10">
        <f t="shared" si="4"/>
        <v>46802</v>
      </c>
      <c r="M89" s="11" t="str">
        <f t="shared" si="5"/>
        <v/>
      </c>
      <c r="N89" s="11" t="str">
        <f t="shared" si="6"/>
        <v/>
      </c>
      <c r="O89" s="11" t="str">
        <f t="shared" si="7"/>
        <v/>
      </c>
    </row>
    <row r="90" spans="1:15" x14ac:dyDescent="0.3">
      <c r="A90" t="s">
        <v>443</v>
      </c>
      <c r="B90" t="s">
        <v>444</v>
      </c>
      <c r="C90" s="9">
        <v>28833</v>
      </c>
      <c r="D90" t="s">
        <v>445</v>
      </c>
      <c r="E90" t="s">
        <v>446</v>
      </c>
      <c r="F90">
        <v>6470566073</v>
      </c>
      <c r="G90" t="s">
        <v>92</v>
      </c>
      <c r="H90" t="s">
        <v>155</v>
      </c>
      <c r="I90" t="s">
        <v>102</v>
      </c>
      <c r="J90" s="9">
        <v>42780</v>
      </c>
      <c r="K90" t="s">
        <v>95</v>
      </c>
      <c r="L90" s="10">
        <f t="shared" si="4"/>
        <v>45702</v>
      </c>
      <c r="M90" s="11" t="str">
        <f t="shared" si="5"/>
        <v>FLAG</v>
      </c>
      <c r="N90" s="11" t="str">
        <f t="shared" si="6"/>
        <v/>
      </c>
      <c r="O90" s="11" t="str">
        <f t="shared" si="7"/>
        <v/>
      </c>
    </row>
    <row r="91" spans="1:15" x14ac:dyDescent="0.3">
      <c r="A91" t="s">
        <v>447</v>
      </c>
      <c r="B91" t="s">
        <v>448</v>
      </c>
      <c r="C91" s="9">
        <v>29150</v>
      </c>
      <c r="D91" t="s">
        <v>449</v>
      </c>
      <c r="E91" t="s">
        <v>450</v>
      </c>
      <c r="F91">
        <v>9731324682</v>
      </c>
      <c r="G91" t="s">
        <v>133</v>
      </c>
      <c r="H91" t="s">
        <v>101</v>
      </c>
      <c r="I91" t="s">
        <v>94</v>
      </c>
      <c r="J91" s="9">
        <v>44316</v>
      </c>
      <c r="K91" t="s">
        <v>134</v>
      </c>
      <c r="L91" s="10">
        <f t="shared" si="4"/>
        <v>47968</v>
      </c>
      <c r="M91" s="11" t="str">
        <f t="shared" si="5"/>
        <v/>
      </c>
      <c r="N91" s="11" t="str">
        <f t="shared" si="6"/>
        <v/>
      </c>
      <c r="O91" s="11" t="str">
        <f t="shared" si="7"/>
        <v/>
      </c>
    </row>
    <row r="92" spans="1:15" x14ac:dyDescent="0.3">
      <c r="A92" t="s">
        <v>451</v>
      </c>
      <c r="B92" t="s">
        <v>452</v>
      </c>
      <c r="C92" s="9">
        <v>20442</v>
      </c>
      <c r="E92" t="s">
        <v>453</v>
      </c>
      <c r="F92">
        <v>7806428795</v>
      </c>
      <c r="G92" t="s">
        <v>100</v>
      </c>
      <c r="H92" t="s">
        <v>113</v>
      </c>
      <c r="I92" t="s">
        <v>94</v>
      </c>
      <c r="J92" s="9">
        <v>45641</v>
      </c>
      <c r="K92" t="s">
        <v>100</v>
      </c>
      <c r="L92" s="10">
        <f t="shared" si="4"/>
        <v>49293</v>
      </c>
      <c r="M92" s="11" t="str">
        <f t="shared" si="5"/>
        <v/>
      </c>
      <c r="N92" s="11" t="str">
        <f t="shared" si="6"/>
        <v/>
      </c>
      <c r="O92" s="11" t="str">
        <f t="shared" si="7"/>
        <v/>
      </c>
    </row>
    <row r="93" spans="1:15" x14ac:dyDescent="0.3">
      <c r="A93" t="s">
        <v>454</v>
      </c>
      <c r="B93" t="s">
        <v>455</v>
      </c>
      <c r="C93" s="9">
        <v>28633</v>
      </c>
      <c r="D93" t="s">
        <v>456</v>
      </c>
      <c r="E93" t="s">
        <v>457</v>
      </c>
      <c r="F93">
        <v>6734108140</v>
      </c>
      <c r="G93" t="s">
        <v>92</v>
      </c>
      <c r="H93" t="s">
        <v>101</v>
      </c>
      <c r="I93" t="s">
        <v>94</v>
      </c>
      <c r="J93" s="9">
        <v>44140</v>
      </c>
      <c r="K93" t="s">
        <v>129</v>
      </c>
      <c r="L93" s="10">
        <f t="shared" si="4"/>
        <v>47792</v>
      </c>
      <c r="M93" s="11" t="str">
        <f t="shared" si="5"/>
        <v/>
      </c>
      <c r="N93" s="11" t="str">
        <f t="shared" si="6"/>
        <v/>
      </c>
      <c r="O93" s="11" t="str">
        <f t="shared" si="7"/>
        <v/>
      </c>
    </row>
    <row r="94" spans="1:15" x14ac:dyDescent="0.3">
      <c r="A94" t="s">
        <v>458</v>
      </c>
      <c r="B94" t="s">
        <v>459</v>
      </c>
      <c r="C94" s="9">
        <v>28655</v>
      </c>
      <c r="D94" t="s">
        <v>460</v>
      </c>
      <c r="E94" t="s">
        <v>461</v>
      </c>
      <c r="F94">
        <v>6187788053</v>
      </c>
      <c r="G94" t="s">
        <v>100</v>
      </c>
      <c r="H94" t="s">
        <v>113</v>
      </c>
      <c r="I94" t="s">
        <v>94</v>
      </c>
      <c r="J94" s="9">
        <v>45106</v>
      </c>
      <c r="K94" t="s">
        <v>100</v>
      </c>
      <c r="L94" s="10">
        <f t="shared" si="4"/>
        <v>48759</v>
      </c>
      <c r="M94" s="11" t="str">
        <f t="shared" si="5"/>
        <v/>
      </c>
      <c r="N94" s="11" t="str">
        <f t="shared" si="6"/>
        <v/>
      </c>
      <c r="O94" s="11" t="str">
        <f t="shared" si="7"/>
        <v/>
      </c>
    </row>
    <row r="95" spans="1:15" x14ac:dyDescent="0.3">
      <c r="A95" t="s">
        <v>462</v>
      </c>
      <c r="B95" t="s">
        <v>463</v>
      </c>
      <c r="C95" s="9">
        <v>21366</v>
      </c>
      <c r="D95" t="s">
        <v>464</v>
      </c>
      <c r="E95" t="s">
        <v>465</v>
      </c>
      <c r="F95">
        <v>7170416237</v>
      </c>
      <c r="G95" t="s">
        <v>92</v>
      </c>
      <c r="H95" t="s">
        <v>175</v>
      </c>
      <c r="I95" t="s">
        <v>94</v>
      </c>
      <c r="J95" s="9">
        <v>44625</v>
      </c>
      <c r="K95" t="s">
        <v>129</v>
      </c>
      <c r="L95" s="10">
        <f t="shared" si="4"/>
        <v>48278</v>
      </c>
      <c r="M95" s="11" t="str">
        <f t="shared" si="5"/>
        <v/>
      </c>
      <c r="N95" s="11" t="str">
        <f t="shared" si="6"/>
        <v/>
      </c>
      <c r="O95" s="11" t="str">
        <f t="shared" si="7"/>
        <v/>
      </c>
    </row>
    <row r="96" spans="1:15" x14ac:dyDescent="0.3">
      <c r="A96" t="s">
        <v>466</v>
      </c>
      <c r="B96" t="s">
        <v>467</v>
      </c>
      <c r="C96" s="9">
        <v>27709</v>
      </c>
      <c r="D96" t="s">
        <v>468</v>
      </c>
      <c r="E96" t="s">
        <v>469</v>
      </c>
      <c r="F96">
        <v>8194858363</v>
      </c>
      <c r="G96" t="s">
        <v>107</v>
      </c>
      <c r="H96" t="s">
        <v>108</v>
      </c>
      <c r="I96" t="s">
        <v>94</v>
      </c>
      <c r="J96" s="9">
        <v>43273</v>
      </c>
      <c r="K96" t="s">
        <v>129</v>
      </c>
      <c r="L96" s="10">
        <f t="shared" si="4"/>
        <v>46926</v>
      </c>
      <c r="M96" s="11" t="str">
        <f t="shared" si="5"/>
        <v/>
      </c>
      <c r="N96" s="11" t="str">
        <f t="shared" si="6"/>
        <v/>
      </c>
      <c r="O96" s="11" t="str">
        <f t="shared" si="7"/>
        <v/>
      </c>
    </row>
    <row r="97" spans="1:15" x14ac:dyDescent="0.3">
      <c r="A97" t="s">
        <v>470</v>
      </c>
      <c r="B97" t="s">
        <v>471</v>
      </c>
      <c r="C97" s="9">
        <v>24820</v>
      </c>
      <c r="D97" t="s">
        <v>472</v>
      </c>
      <c r="E97" t="s">
        <v>473</v>
      </c>
      <c r="F97">
        <v>9231730454</v>
      </c>
      <c r="G97" t="s">
        <v>95</v>
      </c>
      <c r="H97" t="s">
        <v>113</v>
      </c>
      <c r="I97" t="s">
        <v>94</v>
      </c>
      <c r="J97" s="9">
        <v>42997</v>
      </c>
      <c r="K97" t="s">
        <v>100</v>
      </c>
      <c r="L97" s="10">
        <f t="shared" si="4"/>
        <v>46649</v>
      </c>
      <c r="M97" s="11" t="str">
        <f t="shared" si="5"/>
        <v/>
      </c>
      <c r="N97" s="11" t="str">
        <f t="shared" si="6"/>
        <v/>
      </c>
      <c r="O97" s="11" t="str">
        <f t="shared" si="7"/>
        <v/>
      </c>
    </row>
    <row r="98" spans="1:15" x14ac:dyDescent="0.3">
      <c r="A98" t="s">
        <v>474</v>
      </c>
      <c r="B98" t="s">
        <v>475</v>
      </c>
      <c r="C98" s="9">
        <v>22972</v>
      </c>
      <c r="D98" t="s">
        <v>476</v>
      </c>
      <c r="E98" t="s">
        <v>477</v>
      </c>
      <c r="F98">
        <v>7982500479</v>
      </c>
      <c r="G98" t="s">
        <v>92</v>
      </c>
      <c r="H98" t="s">
        <v>175</v>
      </c>
      <c r="I98" t="s">
        <v>94</v>
      </c>
      <c r="J98" s="9">
        <v>45026</v>
      </c>
      <c r="K98" t="s">
        <v>129</v>
      </c>
      <c r="L98" s="10">
        <f t="shared" si="4"/>
        <v>48679</v>
      </c>
      <c r="M98" s="11" t="str">
        <f t="shared" si="5"/>
        <v/>
      </c>
      <c r="N98" s="11" t="str">
        <f t="shared" si="6"/>
        <v/>
      </c>
      <c r="O98" s="11" t="str">
        <f t="shared" si="7"/>
        <v/>
      </c>
    </row>
    <row r="99" spans="1:15" x14ac:dyDescent="0.3">
      <c r="A99" t="s">
        <v>478</v>
      </c>
      <c r="B99" t="s">
        <v>479</v>
      </c>
      <c r="C99" s="9">
        <v>20975</v>
      </c>
      <c r="D99" t="s">
        <v>480</v>
      </c>
      <c r="E99" t="s">
        <v>481</v>
      </c>
      <c r="F99">
        <v>7316591157</v>
      </c>
      <c r="G99" t="s">
        <v>107</v>
      </c>
      <c r="H99" t="s">
        <v>155</v>
      </c>
      <c r="I99" t="s">
        <v>94</v>
      </c>
      <c r="J99" s="9">
        <v>45726</v>
      </c>
      <c r="K99" t="s">
        <v>114</v>
      </c>
      <c r="L99" s="10">
        <f t="shared" si="4"/>
        <v>49378</v>
      </c>
      <c r="M99" s="11" t="str">
        <f t="shared" si="5"/>
        <v/>
      </c>
      <c r="N99" s="11" t="str">
        <f t="shared" si="6"/>
        <v>FLAG</v>
      </c>
      <c r="O99" s="11" t="str">
        <f t="shared" si="7"/>
        <v/>
      </c>
    </row>
    <row r="100" spans="1:15" x14ac:dyDescent="0.3">
      <c r="A100" t="s">
        <v>482</v>
      </c>
      <c r="B100" t="s">
        <v>483</v>
      </c>
      <c r="C100" s="9">
        <v>32470</v>
      </c>
      <c r="D100" t="s">
        <v>484</v>
      </c>
      <c r="E100" t="s">
        <v>485</v>
      </c>
      <c r="F100">
        <v>8645292499</v>
      </c>
      <c r="G100" t="s">
        <v>100</v>
      </c>
      <c r="H100" t="s">
        <v>108</v>
      </c>
      <c r="I100" t="s">
        <v>102</v>
      </c>
      <c r="J100" s="9">
        <v>45605</v>
      </c>
      <c r="K100" t="s">
        <v>100</v>
      </c>
      <c r="L100" s="10">
        <f t="shared" si="4"/>
        <v>48527</v>
      </c>
      <c r="M100" s="11" t="str">
        <f t="shared" si="5"/>
        <v/>
      </c>
      <c r="N100" s="11" t="str">
        <f t="shared" si="6"/>
        <v/>
      </c>
      <c r="O100" s="11" t="str">
        <f t="shared" si="7"/>
        <v/>
      </c>
    </row>
    <row r="101" spans="1:15" x14ac:dyDescent="0.3">
      <c r="A101" t="s">
        <v>486</v>
      </c>
      <c r="B101" t="s">
        <v>487</v>
      </c>
      <c r="C101" s="9">
        <v>34723</v>
      </c>
      <c r="D101" t="s">
        <v>488</v>
      </c>
      <c r="E101" t="s">
        <v>489</v>
      </c>
      <c r="F101">
        <v>7179740665</v>
      </c>
      <c r="G101" t="s">
        <v>133</v>
      </c>
      <c r="H101" t="s">
        <v>155</v>
      </c>
      <c r="I101" t="s">
        <v>102</v>
      </c>
      <c r="J101" s="9">
        <v>43457</v>
      </c>
      <c r="K101" t="s">
        <v>129</v>
      </c>
      <c r="L101" s="10">
        <f t="shared" si="4"/>
        <v>46379</v>
      </c>
      <c r="M101" s="11" t="str">
        <f t="shared" si="5"/>
        <v/>
      </c>
      <c r="N101" s="11" t="str">
        <f t="shared" si="6"/>
        <v/>
      </c>
      <c r="O101" s="11" t="str">
        <f t="shared" si="7"/>
        <v/>
      </c>
    </row>
    <row r="102" spans="1:15" x14ac:dyDescent="0.3">
      <c r="A102" t="s">
        <v>490</v>
      </c>
      <c r="B102" t="s">
        <v>491</v>
      </c>
      <c r="C102" s="9">
        <v>30841</v>
      </c>
      <c r="D102" t="s">
        <v>492</v>
      </c>
      <c r="E102" t="s">
        <v>493</v>
      </c>
      <c r="F102">
        <v>7183570028</v>
      </c>
      <c r="G102" t="s">
        <v>133</v>
      </c>
      <c r="H102" t="s">
        <v>175</v>
      </c>
      <c r="I102" t="s">
        <v>102</v>
      </c>
      <c r="J102" s="9">
        <v>42900</v>
      </c>
      <c r="K102" t="s">
        <v>103</v>
      </c>
      <c r="L102" s="10">
        <f t="shared" si="4"/>
        <v>45822</v>
      </c>
      <c r="M102" s="11" t="str">
        <f t="shared" si="5"/>
        <v>FLAG</v>
      </c>
      <c r="N102" s="11" t="str">
        <f t="shared" si="6"/>
        <v/>
      </c>
      <c r="O102" s="11" t="str">
        <f t="shared" si="7"/>
        <v/>
      </c>
    </row>
    <row r="103" spans="1:15" x14ac:dyDescent="0.3">
      <c r="A103" t="s">
        <v>494</v>
      </c>
      <c r="B103" t="s">
        <v>495</v>
      </c>
      <c r="C103" s="9">
        <v>34515</v>
      </c>
      <c r="D103" t="s">
        <v>496</v>
      </c>
      <c r="E103" t="s">
        <v>497</v>
      </c>
      <c r="F103">
        <v>7261190923</v>
      </c>
      <c r="G103" t="s">
        <v>119</v>
      </c>
      <c r="H103" t="s">
        <v>93</v>
      </c>
      <c r="I103" t="s">
        <v>94</v>
      </c>
      <c r="J103" s="9">
        <v>44885</v>
      </c>
      <c r="K103" t="s">
        <v>129</v>
      </c>
      <c r="L103" s="10">
        <f t="shared" si="4"/>
        <v>48538</v>
      </c>
      <c r="M103" s="11" t="str">
        <f t="shared" si="5"/>
        <v/>
      </c>
      <c r="N103" s="11" t="str">
        <f t="shared" si="6"/>
        <v/>
      </c>
      <c r="O103" s="11" t="str">
        <f t="shared" si="7"/>
        <v/>
      </c>
    </row>
    <row r="104" spans="1:15" x14ac:dyDescent="0.3">
      <c r="A104" t="s">
        <v>498</v>
      </c>
      <c r="B104" t="s">
        <v>499</v>
      </c>
      <c r="C104" s="9">
        <v>34936</v>
      </c>
      <c r="D104" t="s">
        <v>500</v>
      </c>
      <c r="E104" t="s">
        <v>501</v>
      </c>
      <c r="F104">
        <v>8931767881</v>
      </c>
      <c r="G104" t="s">
        <v>107</v>
      </c>
      <c r="H104" t="s">
        <v>93</v>
      </c>
      <c r="I104" t="s">
        <v>94</v>
      </c>
      <c r="J104" s="9">
        <v>44371</v>
      </c>
      <c r="K104" t="s">
        <v>103</v>
      </c>
      <c r="L104" s="10">
        <f t="shared" si="4"/>
        <v>48023</v>
      </c>
      <c r="M104" s="11" t="str">
        <f t="shared" si="5"/>
        <v/>
      </c>
      <c r="N104" s="11" t="str">
        <f t="shared" si="6"/>
        <v/>
      </c>
      <c r="O104" s="11" t="str">
        <f t="shared" si="7"/>
        <v/>
      </c>
    </row>
    <row r="105" spans="1:15" x14ac:dyDescent="0.3">
      <c r="A105" t="s">
        <v>502</v>
      </c>
      <c r="B105" t="s">
        <v>503</v>
      </c>
      <c r="C105" s="9">
        <v>29955</v>
      </c>
      <c r="D105" t="s">
        <v>504</v>
      </c>
      <c r="E105" t="s">
        <v>505</v>
      </c>
      <c r="F105">
        <v>8333588944</v>
      </c>
      <c r="G105" t="s">
        <v>133</v>
      </c>
      <c r="H105" t="s">
        <v>93</v>
      </c>
      <c r="I105" t="s">
        <v>94</v>
      </c>
      <c r="J105" s="9">
        <v>43258</v>
      </c>
      <c r="K105" t="s">
        <v>134</v>
      </c>
      <c r="L105" s="10">
        <f t="shared" si="4"/>
        <v>46911</v>
      </c>
      <c r="M105" s="11" t="str">
        <f t="shared" si="5"/>
        <v/>
      </c>
      <c r="N105" s="11" t="str">
        <f t="shared" si="6"/>
        <v/>
      </c>
      <c r="O105" s="11" t="str">
        <f t="shared" si="7"/>
        <v/>
      </c>
    </row>
    <row r="106" spans="1:15" x14ac:dyDescent="0.3">
      <c r="A106" t="s">
        <v>506</v>
      </c>
      <c r="B106" t="s">
        <v>507</v>
      </c>
      <c r="C106" s="9">
        <v>28930</v>
      </c>
      <c r="D106" t="s">
        <v>508</v>
      </c>
      <c r="E106" t="s">
        <v>509</v>
      </c>
      <c r="F106">
        <v>9786688379</v>
      </c>
      <c r="G106" t="s">
        <v>107</v>
      </c>
      <c r="H106" t="s">
        <v>155</v>
      </c>
      <c r="I106" t="s">
        <v>94</v>
      </c>
      <c r="J106" s="9">
        <v>43564</v>
      </c>
      <c r="K106" t="s">
        <v>95</v>
      </c>
      <c r="L106" s="10">
        <f t="shared" si="4"/>
        <v>47217</v>
      </c>
      <c r="M106" s="11" t="str">
        <f t="shared" si="5"/>
        <v/>
      </c>
      <c r="N106" s="11" t="str">
        <f t="shared" si="6"/>
        <v/>
      </c>
      <c r="O106" s="11" t="str">
        <f t="shared" si="7"/>
        <v/>
      </c>
    </row>
    <row r="107" spans="1:15" x14ac:dyDescent="0.3">
      <c r="A107" t="s">
        <v>510</v>
      </c>
      <c r="B107" t="s">
        <v>511</v>
      </c>
      <c r="C107" s="9">
        <v>34651</v>
      </c>
      <c r="D107" t="s">
        <v>512</v>
      </c>
      <c r="E107" t="s">
        <v>513</v>
      </c>
      <c r="F107">
        <v>8888010981</v>
      </c>
      <c r="G107" t="s">
        <v>92</v>
      </c>
      <c r="H107" t="s">
        <v>155</v>
      </c>
      <c r="I107" t="s">
        <v>94</v>
      </c>
      <c r="J107" s="9">
        <v>42917</v>
      </c>
      <c r="K107" t="s">
        <v>95</v>
      </c>
      <c r="L107" s="10">
        <f t="shared" si="4"/>
        <v>46569</v>
      </c>
      <c r="M107" s="11" t="str">
        <f t="shared" si="5"/>
        <v/>
      </c>
      <c r="N107" s="11" t="str">
        <f t="shared" si="6"/>
        <v/>
      </c>
      <c r="O107" s="11" t="str">
        <f t="shared" si="7"/>
        <v/>
      </c>
    </row>
    <row r="108" spans="1:15" x14ac:dyDescent="0.3">
      <c r="A108" t="s">
        <v>514</v>
      </c>
      <c r="B108" t="s">
        <v>358</v>
      </c>
      <c r="C108" s="9">
        <v>33823</v>
      </c>
      <c r="D108" t="s">
        <v>515</v>
      </c>
      <c r="E108" t="s">
        <v>516</v>
      </c>
      <c r="F108">
        <v>9122676133</v>
      </c>
      <c r="G108" t="s">
        <v>100</v>
      </c>
      <c r="H108" t="s">
        <v>108</v>
      </c>
      <c r="I108" t="s">
        <v>94</v>
      </c>
      <c r="J108" s="9">
        <v>44352</v>
      </c>
      <c r="K108" t="s">
        <v>129</v>
      </c>
      <c r="L108" s="10">
        <f t="shared" si="4"/>
        <v>48004</v>
      </c>
      <c r="M108" s="11" t="str">
        <f t="shared" si="5"/>
        <v/>
      </c>
      <c r="N108" s="11" t="str">
        <f t="shared" si="6"/>
        <v/>
      </c>
      <c r="O108" s="11" t="str">
        <f t="shared" si="7"/>
        <v/>
      </c>
    </row>
    <row r="109" spans="1:15" x14ac:dyDescent="0.3">
      <c r="A109" t="s">
        <v>517</v>
      </c>
      <c r="B109" t="s">
        <v>389</v>
      </c>
      <c r="C109" s="9">
        <v>35052</v>
      </c>
      <c r="D109" t="s">
        <v>518</v>
      </c>
      <c r="E109" t="s">
        <v>519</v>
      </c>
      <c r="F109">
        <v>7144217965</v>
      </c>
      <c r="G109" t="s">
        <v>95</v>
      </c>
      <c r="H109" t="s">
        <v>175</v>
      </c>
      <c r="I109" t="s">
        <v>94</v>
      </c>
      <c r="J109" s="9">
        <v>46050</v>
      </c>
      <c r="K109" t="s">
        <v>129</v>
      </c>
      <c r="L109" s="10">
        <f t="shared" si="4"/>
        <v>49702</v>
      </c>
      <c r="M109" s="11" t="str">
        <f t="shared" si="5"/>
        <v/>
      </c>
      <c r="N109" s="11" t="str">
        <f t="shared" si="6"/>
        <v/>
      </c>
      <c r="O109" s="11" t="str">
        <f t="shared" si="7"/>
        <v/>
      </c>
    </row>
    <row r="110" spans="1:15" x14ac:dyDescent="0.3">
      <c r="A110" t="s">
        <v>520</v>
      </c>
      <c r="B110" t="s">
        <v>521</v>
      </c>
      <c r="C110" s="9">
        <v>21499</v>
      </c>
      <c r="D110" t="s">
        <v>522</v>
      </c>
      <c r="E110" t="s">
        <v>523</v>
      </c>
      <c r="F110">
        <v>8325620659</v>
      </c>
      <c r="G110" t="s">
        <v>100</v>
      </c>
      <c r="H110" t="s">
        <v>113</v>
      </c>
      <c r="I110" t="s">
        <v>94</v>
      </c>
      <c r="J110" s="9">
        <v>45079</v>
      </c>
      <c r="K110" t="s">
        <v>95</v>
      </c>
      <c r="L110" s="10">
        <f t="shared" si="4"/>
        <v>48732</v>
      </c>
      <c r="M110" s="11" t="str">
        <f t="shared" si="5"/>
        <v/>
      </c>
      <c r="N110" s="11" t="str">
        <f t="shared" si="6"/>
        <v/>
      </c>
      <c r="O110" s="11" t="str">
        <f t="shared" si="7"/>
        <v/>
      </c>
    </row>
    <row r="111" spans="1:15" x14ac:dyDescent="0.3">
      <c r="A111" t="s">
        <v>524</v>
      </c>
      <c r="B111" t="s">
        <v>525</v>
      </c>
      <c r="C111" s="9">
        <v>31416</v>
      </c>
      <c r="D111" t="s">
        <v>526</v>
      </c>
      <c r="E111" t="s">
        <v>527</v>
      </c>
      <c r="F111">
        <v>9289668395</v>
      </c>
      <c r="G111" t="s">
        <v>100</v>
      </c>
      <c r="H111" t="s">
        <v>175</v>
      </c>
      <c r="I111" t="s">
        <v>102</v>
      </c>
      <c r="J111" s="9">
        <v>43070</v>
      </c>
      <c r="K111" t="s">
        <v>134</v>
      </c>
      <c r="L111" s="10">
        <f t="shared" si="4"/>
        <v>45992</v>
      </c>
      <c r="M111" s="11" t="str">
        <f t="shared" si="5"/>
        <v>FLAG</v>
      </c>
      <c r="N111" s="11" t="str">
        <f t="shared" si="6"/>
        <v/>
      </c>
      <c r="O111" s="11" t="str">
        <f t="shared" si="7"/>
        <v/>
      </c>
    </row>
    <row r="112" spans="1:15" x14ac:dyDescent="0.3">
      <c r="A112" t="s">
        <v>528</v>
      </c>
      <c r="B112" t="s">
        <v>529</v>
      </c>
      <c r="C112" s="9">
        <v>24208</v>
      </c>
      <c r="D112" t="s">
        <v>530</v>
      </c>
      <c r="E112" t="s">
        <v>531</v>
      </c>
      <c r="F112">
        <v>7112674957</v>
      </c>
      <c r="G112" t="s">
        <v>92</v>
      </c>
      <c r="H112" t="s">
        <v>175</v>
      </c>
      <c r="I112" t="s">
        <v>94</v>
      </c>
      <c r="J112" s="9">
        <v>43133</v>
      </c>
      <c r="K112" t="s">
        <v>100</v>
      </c>
      <c r="L112" s="10">
        <f t="shared" si="4"/>
        <v>46785</v>
      </c>
      <c r="M112" s="11" t="str">
        <f t="shared" si="5"/>
        <v/>
      </c>
      <c r="N112" s="11" t="str">
        <f t="shared" si="6"/>
        <v/>
      </c>
      <c r="O112" s="11" t="str">
        <f t="shared" si="7"/>
        <v/>
      </c>
    </row>
    <row r="113" spans="1:15" x14ac:dyDescent="0.3">
      <c r="A113" t="s">
        <v>532</v>
      </c>
      <c r="B113" t="s">
        <v>533</v>
      </c>
      <c r="C113" s="9">
        <v>22665</v>
      </c>
      <c r="D113" t="s">
        <v>534</v>
      </c>
      <c r="E113" t="s">
        <v>535</v>
      </c>
      <c r="F113">
        <v>6777259032</v>
      </c>
      <c r="G113" t="s">
        <v>92</v>
      </c>
      <c r="H113" t="s">
        <v>113</v>
      </c>
      <c r="I113" t="s">
        <v>94</v>
      </c>
      <c r="J113" s="9">
        <v>45586</v>
      </c>
      <c r="K113" t="s">
        <v>134</v>
      </c>
      <c r="L113" s="10">
        <f t="shared" si="4"/>
        <v>49238</v>
      </c>
      <c r="M113" s="11" t="str">
        <f t="shared" si="5"/>
        <v/>
      </c>
      <c r="N113" s="11" t="str">
        <f t="shared" si="6"/>
        <v/>
      </c>
      <c r="O113" s="11" t="str">
        <f t="shared" si="7"/>
        <v/>
      </c>
    </row>
    <row r="114" spans="1:15" x14ac:dyDescent="0.3">
      <c r="A114" t="s">
        <v>536</v>
      </c>
      <c r="B114" t="s">
        <v>537</v>
      </c>
      <c r="C114" s="9">
        <v>26162</v>
      </c>
      <c r="D114" t="s">
        <v>538</v>
      </c>
      <c r="E114" t="s">
        <v>539</v>
      </c>
      <c r="F114">
        <v>8853961816</v>
      </c>
      <c r="G114" t="s">
        <v>119</v>
      </c>
      <c r="H114" t="s">
        <v>113</v>
      </c>
      <c r="I114" t="s">
        <v>94</v>
      </c>
      <c r="J114" s="9">
        <v>43448</v>
      </c>
      <c r="K114" t="s">
        <v>129</v>
      </c>
      <c r="L114" s="10">
        <f t="shared" si="4"/>
        <v>47101</v>
      </c>
      <c r="M114" s="11" t="str">
        <f t="shared" si="5"/>
        <v/>
      </c>
      <c r="N114" s="11" t="str">
        <f t="shared" si="6"/>
        <v/>
      </c>
      <c r="O114" s="11" t="str">
        <f t="shared" si="7"/>
        <v/>
      </c>
    </row>
    <row r="115" spans="1:15" x14ac:dyDescent="0.3">
      <c r="A115" t="s">
        <v>540</v>
      </c>
      <c r="B115" t="s">
        <v>541</v>
      </c>
      <c r="C115" s="9">
        <v>33358</v>
      </c>
      <c r="D115" t="s">
        <v>542</v>
      </c>
      <c r="E115" t="s">
        <v>543</v>
      </c>
      <c r="F115">
        <v>6921107721</v>
      </c>
      <c r="G115" t="s">
        <v>92</v>
      </c>
      <c r="H115" t="s">
        <v>175</v>
      </c>
      <c r="I115" t="s">
        <v>94</v>
      </c>
      <c r="J115" s="9">
        <v>43981</v>
      </c>
      <c r="K115" t="s">
        <v>95</v>
      </c>
      <c r="L115" s="10">
        <f t="shared" si="4"/>
        <v>47633</v>
      </c>
      <c r="M115" s="11" t="str">
        <f t="shared" si="5"/>
        <v/>
      </c>
      <c r="N115" s="11" t="str">
        <f t="shared" si="6"/>
        <v/>
      </c>
      <c r="O115" s="11" t="str">
        <f t="shared" si="7"/>
        <v/>
      </c>
    </row>
    <row r="116" spans="1:15" x14ac:dyDescent="0.3">
      <c r="A116" t="s">
        <v>544</v>
      </c>
      <c r="B116" t="s">
        <v>545</v>
      </c>
      <c r="C116" s="9">
        <v>30427</v>
      </c>
      <c r="D116" t="s">
        <v>546</v>
      </c>
      <c r="E116" t="s">
        <v>547</v>
      </c>
      <c r="F116">
        <v>7923040312</v>
      </c>
      <c r="G116" t="s">
        <v>92</v>
      </c>
      <c r="H116" t="s">
        <v>101</v>
      </c>
      <c r="I116" t="s">
        <v>94</v>
      </c>
      <c r="J116" s="9">
        <v>45605</v>
      </c>
      <c r="K116" t="s">
        <v>95</v>
      </c>
      <c r="L116" s="10">
        <f t="shared" si="4"/>
        <v>49257</v>
      </c>
      <c r="M116" s="11" t="str">
        <f t="shared" si="5"/>
        <v/>
      </c>
      <c r="N116" s="11" t="str">
        <f t="shared" si="6"/>
        <v/>
      </c>
      <c r="O116" s="11" t="str">
        <f t="shared" si="7"/>
        <v/>
      </c>
    </row>
    <row r="117" spans="1:15" x14ac:dyDescent="0.3">
      <c r="A117" t="s">
        <v>548</v>
      </c>
      <c r="B117" t="s">
        <v>233</v>
      </c>
      <c r="C117" s="9">
        <v>25933</v>
      </c>
      <c r="D117" t="s">
        <v>549</v>
      </c>
      <c r="E117" t="s">
        <v>550</v>
      </c>
      <c r="F117">
        <v>6937100985</v>
      </c>
      <c r="G117" t="s">
        <v>107</v>
      </c>
      <c r="H117" t="s">
        <v>113</v>
      </c>
      <c r="I117" t="s">
        <v>94</v>
      </c>
      <c r="J117" s="9">
        <v>45425</v>
      </c>
      <c r="K117" t="s">
        <v>103</v>
      </c>
      <c r="L117" s="10">
        <f t="shared" si="4"/>
        <v>49077</v>
      </c>
      <c r="M117" s="11" t="str">
        <f t="shared" si="5"/>
        <v/>
      </c>
      <c r="N117" s="11" t="str">
        <f t="shared" si="6"/>
        <v/>
      </c>
      <c r="O117" s="11" t="str">
        <f t="shared" si="7"/>
        <v/>
      </c>
    </row>
    <row r="118" spans="1:15" x14ac:dyDescent="0.3">
      <c r="A118" t="s">
        <v>551</v>
      </c>
      <c r="B118" t="s">
        <v>552</v>
      </c>
      <c r="C118" s="9">
        <v>36877</v>
      </c>
      <c r="D118" t="s">
        <v>553</v>
      </c>
      <c r="E118" t="s">
        <v>554</v>
      </c>
      <c r="F118">
        <v>7765303881</v>
      </c>
      <c r="G118" t="s">
        <v>133</v>
      </c>
      <c r="H118" t="s">
        <v>113</v>
      </c>
      <c r="I118" t="s">
        <v>94</v>
      </c>
      <c r="J118" s="9">
        <v>44925</v>
      </c>
      <c r="K118" t="s">
        <v>134</v>
      </c>
      <c r="L118" s="10">
        <f t="shared" si="4"/>
        <v>48578</v>
      </c>
      <c r="M118" s="11" t="str">
        <f t="shared" si="5"/>
        <v/>
      </c>
      <c r="N118" s="11" t="str">
        <f t="shared" si="6"/>
        <v/>
      </c>
      <c r="O118" s="11" t="str">
        <f t="shared" si="7"/>
        <v/>
      </c>
    </row>
    <row r="119" spans="1:15" x14ac:dyDescent="0.3">
      <c r="A119" t="s">
        <v>555</v>
      </c>
      <c r="B119" t="s">
        <v>556</v>
      </c>
      <c r="C119" s="9">
        <v>31821</v>
      </c>
      <c r="D119" t="s">
        <v>557</v>
      </c>
      <c r="E119" t="s">
        <v>558</v>
      </c>
      <c r="F119">
        <v>7857366345</v>
      </c>
      <c r="G119" t="s">
        <v>95</v>
      </c>
      <c r="H119" t="s">
        <v>113</v>
      </c>
      <c r="I119" t="s">
        <v>94</v>
      </c>
      <c r="J119" s="9">
        <v>44226</v>
      </c>
      <c r="K119" t="s">
        <v>134</v>
      </c>
      <c r="L119" s="10">
        <f t="shared" si="4"/>
        <v>47878</v>
      </c>
      <c r="M119" s="11" t="str">
        <f t="shared" si="5"/>
        <v/>
      </c>
      <c r="N119" s="11" t="str">
        <f t="shared" si="6"/>
        <v/>
      </c>
      <c r="O119" s="11" t="str">
        <f t="shared" si="7"/>
        <v/>
      </c>
    </row>
    <row r="120" spans="1:15" x14ac:dyDescent="0.3">
      <c r="A120" t="s">
        <v>559</v>
      </c>
      <c r="B120" t="s">
        <v>560</v>
      </c>
      <c r="C120" s="9">
        <v>32953</v>
      </c>
      <c r="D120" t="s">
        <v>561</v>
      </c>
      <c r="E120" t="s">
        <v>562</v>
      </c>
      <c r="F120">
        <v>7160039902</v>
      </c>
      <c r="G120" t="s">
        <v>100</v>
      </c>
      <c r="H120" t="s">
        <v>101</v>
      </c>
      <c r="I120" t="s">
        <v>102</v>
      </c>
      <c r="J120" s="9">
        <v>45244</v>
      </c>
      <c r="K120" t="s">
        <v>95</v>
      </c>
      <c r="L120" s="10">
        <f t="shared" si="4"/>
        <v>48166</v>
      </c>
      <c r="M120" s="11" t="str">
        <f t="shared" si="5"/>
        <v/>
      </c>
      <c r="N120" s="11" t="str">
        <f t="shared" si="6"/>
        <v/>
      </c>
      <c r="O120" s="11" t="str">
        <f t="shared" si="7"/>
        <v/>
      </c>
    </row>
    <row r="121" spans="1:15" x14ac:dyDescent="0.3">
      <c r="A121" t="s">
        <v>563</v>
      </c>
      <c r="B121" t="s">
        <v>564</v>
      </c>
      <c r="C121" s="9">
        <v>33508</v>
      </c>
      <c r="D121" t="s">
        <v>565</v>
      </c>
      <c r="E121" t="s">
        <v>566</v>
      </c>
      <c r="F121">
        <v>7316591157</v>
      </c>
      <c r="G121" t="s">
        <v>107</v>
      </c>
      <c r="H121" t="s">
        <v>155</v>
      </c>
      <c r="I121" t="s">
        <v>94</v>
      </c>
      <c r="J121" s="9">
        <v>45015</v>
      </c>
      <c r="K121" t="s">
        <v>129</v>
      </c>
      <c r="L121" s="10">
        <f t="shared" si="4"/>
        <v>48668</v>
      </c>
      <c r="M121" s="11" t="str">
        <f t="shared" si="5"/>
        <v/>
      </c>
      <c r="N121" s="11" t="str">
        <f t="shared" si="6"/>
        <v>FLAG</v>
      </c>
      <c r="O121" s="11" t="str">
        <f t="shared" si="7"/>
        <v/>
      </c>
    </row>
    <row r="122" spans="1:15" x14ac:dyDescent="0.3">
      <c r="A122" t="s">
        <v>567</v>
      </c>
      <c r="B122" t="s">
        <v>568</v>
      </c>
      <c r="C122" s="9">
        <v>21817</v>
      </c>
      <c r="D122" t="s">
        <v>569</v>
      </c>
      <c r="E122" t="s">
        <v>570</v>
      </c>
      <c r="F122">
        <v>7967332643</v>
      </c>
      <c r="G122" t="s">
        <v>119</v>
      </c>
      <c r="H122" t="s">
        <v>93</v>
      </c>
      <c r="I122" t="s">
        <v>102</v>
      </c>
      <c r="J122" s="9">
        <v>43100</v>
      </c>
      <c r="K122" t="s">
        <v>134</v>
      </c>
      <c r="L122" s="10">
        <f t="shared" si="4"/>
        <v>46022</v>
      </c>
      <c r="M122" s="11" t="str">
        <f t="shared" si="5"/>
        <v>FLAG</v>
      </c>
      <c r="N122" s="11" t="str">
        <f t="shared" si="6"/>
        <v/>
      </c>
      <c r="O122" s="11" t="str">
        <f t="shared" si="7"/>
        <v/>
      </c>
    </row>
    <row r="123" spans="1:15" x14ac:dyDescent="0.3">
      <c r="A123" t="s">
        <v>571</v>
      </c>
      <c r="B123" t="s">
        <v>572</v>
      </c>
      <c r="C123" s="9">
        <v>21018</v>
      </c>
      <c r="D123" t="s">
        <v>573</v>
      </c>
      <c r="E123" t="s">
        <v>574</v>
      </c>
      <c r="F123">
        <v>6629332054</v>
      </c>
      <c r="G123" t="s">
        <v>119</v>
      </c>
      <c r="H123" t="s">
        <v>101</v>
      </c>
      <c r="I123" t="s">
        <v>102</v>
      </c>
      <c r="J123" s="9">
        <v>43232</v>
      </c>
      <c r="K123" t="s">
        <v>103</v>
      </c>
      <c r="L123" s="10">
        <f t="shared" si="4"/>
        <v>46154</v>
      </c>
      <c r="M123" s="11" t="str">
        <f t="shared" si="5"/>
        <v/>
      </c>
      <c r="N123" s="11" t="str">
        <f t="shared" si="6"/>
        <v/>
      </c>
      <c r="O123" s="11" t="str">
        <f t="shared" si="7"/>
        <v/>
      </c>
    </row>
    <row r="124" spans="1:15" x14ac:dyDescent="0.3">
      <c r="A124" t="s">
        <v>575</v>
      </c>
      <c r="B124" t="s">
        <v>576</v>
      </c>
      <c r="C124" s="9">
        <v>21265</v>
      </c>
      <c r="D124" t="s">
        <v>577</v>
      </c>
      <c r="E124" t="s">
        <v>578</v>
      </c>
      <c r="F124">
        <v>6665654509</v>
      </c>
      <c r="G124" t="s">
        <v>100</v>
      </c>
      <c r="H124" t="s">
        <v>101</v>
      </c>
      <c r="I124" t="s">
        <v>102</v>
      </c>
      <c r="J124" s="9">
        <v>44071</v>
      </c>
      <c r="K124" t="s">
        <v>129</v>
      </c>
      <c r="L124" s="10">
        <f t="shared" si="4"/>
        <v>46993</v>
      </c>
      <c r="M124" s="11" t="str">
        <f t="shared" si="5"/>
        <v/>
      </c>
      <c r="N124" s="11" t="str">
        <f t="shared" si="6"/>
        <v/>
      </c>
      <c r="O124" s="11" t="str">
        <f t="shared" si="7"/>
        <v/>
      </c>
    </row>
    <row r="125" spans="1:15" x14ac:dyDescent="0.3">
      <c r="A125" t="s">
        <v>579</v>
      </c>
      <c r="B125" t="s">
        <v>580</v>
      </c>
      <c r="C125" s="9">
        <v>27475</v>
      </c>
      <c r="D125" t="s">
        <v>581</v>
      </c>
      <c r="E125" t="s">
        <v>582</v>
      </c>
      <c r="F125">
        <v>7803025666</v>
      </c>
      <c r="G125" t="s">
        <v>92</v>
      </c>
      <c r="H125" t="s">
        <v>155</v>
      </c>
      <c r="I125" t="s">
        <v>94</v>
      </c>
      <c r="J125" s="9">
        <v>43330</v>
      </c>
      <c r="K125" t="s">
        <v>103</v>
      </c>
      <c r="L125" s="10">
        <f t="shared" si="4"/>
        <v>46983</v>
      </c>
      <c r="M125" s="11" t="str">
        <f t="shared" si="5"/>
        <v/>
      </c>
      <c r="N125" s="11" t="str">
        <f t="shared" si="6"/>
        <v/>
      </c>
      <c r="O125" s="11" t="str">
        <f t="shared" si="7"/>
        <v/>
      </c>
    </row>
    <row r="126" spans="1:15" x14ac:dyDescent="0.3">
      <c r="A126" t="s">
        <v>583</v>
      </c>
      <c r="B126" t="s">
        <v>584</v>
      </c>
      <c r="C126" s="9">
        <v>35203</v>
      </c>
      <c r="D126" t="s">
        <v>585</v>
      </c>
      <c r="E126" t="s">
        <v>586</v>
      </c>
      <c r="F126">
        <v>9960342885</v>
      </c>
      <c r="G126" t="s">
        <v>92</v>
      </c>
      <c r="H126" t="s">
        <v>175</v>
      </c>
      <c r="I126" t="s">
        <v>94</v>
      </c>
      <c r="J126" s="9">
        <v>44879</v>
      </c>
      <c r="K126" t="s">
        <v>103</v>
      </c>
      <c r="L126" s="10">
        <f t="shared" si="4"/>
        <v>48532</v>
      </c>
      <c r="M126" s="11" t="str">
        <f t="shared" si="5"/>
        <v/>
      </c>
      <c r="N126" s="11" t="str">
        <f t="shared" si="6"/>
        <v/>
      </c>
      <c r="O126" s="11" t="str">
        <f t="shared" si="7"/>
        <v/>
      </c>
    </row>
    <row r="127" spans="1:15" x14ac:dyDescent="0.3">
      <c r="A127" t="s">
        <v>587</v>
      </c>
      <c r="B127" t="s">
        <v>588</v>
      </c>
      <c r="C127" s="9">
        <v>28379</v>
      </c>
      <c r="D127" t="s">
        <v>589</v>
      </c>
      <c r="E127" t="s">
        <v>590</v>
      </c>
      <c r="F127">
        <v>7893104126</v>
      </c>
      <c r="G127" t="s">
        <v>92</v>
      </c>
      <c r="H127" t="s">
        <v>155</v>
      </c>
      <c r="I127" t="s">
        <v>120</v>
      </c>
      <c r="J127" s="9">
        <v>45738</v>
      </c>
      <c r="K127" t="s">
        <v>129</v>
      </c>
      <c r="L127" s="10">
        <f t="shared" si="4"/>
        <v>46468</v>
      </c>
      <c r="M127" s="11" t="str">
        <f t="shared" si="5"/>
        <v/>
      </c>
      <c r="N127" s="11" t="str">
        <f t="shared" si="6"/>
        <v/>
      </c>
      <c r="O127" s="11" t="str">
        <f t="shared" si="7"/>
        <v/>
      </c>
    </row>
    <row r="128" spans="1:15" x14ac:dyDescent="0.3">
      <c r="A128" t="s">
        <v>591</v>
      </c>
      <c r="B128" t="s">
        <v>592</v>
      </c>
      <c r="C128" s="9">
        <v>26164</v>
      </c>
      <c r="D128" t="s">
        <v>593</v>
      </c>
      <c r="E128" t="s">
        <v>594</v>
      </c>
      <c r="F128">
        <v>6472486432</v>
      </c>
      <c r="G128" t="s">
        <v>95</v>
      </c>
      <c r="H128" t="s">
        <v>108</v>
      </c>
      <c r="I128" t="s">
        <v>102</v>
      </c>
      <c r="J128" s="9">
        <v>44010</v>
      </c>
      <c r="K128" t="s">
        <v>114</v>
      </c>
      <c r="L128" s="10">
        <f t="shared" si="4"/>
        <v>46932</v>
      </c>
      <c r="M128" s="11" t="str">
        <f t="shared" si="5"/>
        <v/>
      </c>
      <c r="N128" s="11" t="str">
        <f t="shared" si="6"/>
        <v/>
      </c>
      <c r="O128" s="11" t="str">
        <f t="shared" si="7"/>
        <v/>
      </c>
    </row>
    <row r="129" spans="1:15" x14ac:dyDescent="0.3">
      <c r="A129" t="s">
        <v>595</v>
      </c>
      <c r="B129" t="s">
        <v>596</v>
      </c>
      <c r="C129" s="9">
        <v>21156</v>
      </c>
      <c r="D129" t="s">
        <v>597</v>
      </c>
      <c r="E129" t="s">
        <v>598</v>
      </c>
      <c r="F129">
        <v>6310122857</v>
      </c>
      <c r="G129" t="s">
        <v>133</v>
      </c>
      <c r="H129" t="s">
        <v>155</v>
      </c>
      <c r="I129" t="s">
        <v>94</v>
      </c>
      <c r="J129" s="9">
        <v>45030</v>
      </c>
      <c r="K129" t="s">
        <v>114</v>
      </c>
      <c r="L129" s="10">
        <f t="shared" si="4"/>
        <v>48683</v>
      </c>
      <c r="M129" s="11" t="str">
        <f t="shared" si="5"/>
        <v/>
      </c>
      <c r="N129" s="11" t="str">
        <f t="shared" si="6"/>
        <v/>
      </c>
      <c r="O129" s="11" t="str">
        <f t="shared" si="7"/>
        <v/>
      </c>
    </row>
    <row r="130" spans="1:15" x14ac:dyDescent="0.3">
      <c r="A130" t="s">
        <v>599</v>
      </c>
      <c r="B130" t="s">
        <v>600</v>
      </c>
      <c r="C130" s="9">
        <v>31813</v>
      </c>
      <c r="D130" t="s">
        <v>601</v>
      </c>
      <c r="E130" t="s">
        <v>602</v>
      </c>
      <c r="F130">
        <v>9655560894</v>
      </c>
      <c r="G130" t="s">
        <v>119</v>
      </c>
      <c r="H130" t="s">
        <v>101</v>
      </c>
      <c r="I130" t="s">
        <v>94</v>
      </c>
      <c r="J130" s="9">
        <v>44056</v>
      </c>
      <c r="K130" t="s">
        <v>129</v>
      </c>
      <c r="L130" s="10">
        <f t="shared" si="4"/>
        <v>47708</v>
      </c>
      <c r="M130" s="11" t="str">
        <f t="shared" si="5"/>
        <v/>
      </c>
      <c r="N130" s="11" t="str">
        <f t="shared" si="6"/>
        <v/>
      </c>
      <c r="O130" s="11" t="str">
        <f t="shared" si="7"/>
        <v/>
      </c>
    </row>
    <row r="131" spans="1:15" x14ac:dyDescent="0.3">
      <c r="A131" t="s">
        <v>603</v>
      </c>
      <c r="B131" t="s">
        <v>604</v>
      </c>
      <c r="C131" s="9">
        <v>27526</v>
      </c>
      <c r="D131" t="s">
        <v>605</v>
      </c>
      <c r="E131" t="s">
        <v>606</v>
      </c>
      <c r="F131">
        <v>8132109770</v>
      </c>
      <c r="G131" t="s">
        <v>92</v>
      </c>
      <c r="H131" t="s">
        <v>155</v>
      </c>
      <c r="I131" t="s">
        <v>102</v>
      </c>
      <c r="J131" s="9">
        <v>43955</v>
      </c>
      <c r="K131" t="s">
        <v>103</v>
      </c>
      <c r="L131" s="10">
        <f t="shared" si="4"/>
        <v>46877</v>
      </c>
      <c r="M131" s="11" t="str">
        <f t="shared" si="5"/>
        <v/>
      </c>
      <c r="N131" s="11" t="str">
        <f t="shared" si="6"/>
        <v/>
      </c>
      <c r="O131" s="11" t="str">
        <f t="shared" si="7"/>
        <v/>
      </c>
    </row>
    <row r="132" spans="1:15" x14ac:dyDescent="0.3">
      <c r="A132" t="s">
        <v>607</v>
      </c>
      <c r="B132" t="s">
        <v>608</v>
      </c>
      <c r="C132" s="9">
        <v>25273</v>
      </c>
      <c r="D132" t="s">
        <v>609</v>
      </c>
      <c r="E132" t="s">
        <v>610</v>
      </c>
      <c r="F132">
        <v>9825580480</v>
      </c>
      <c r="G132" t="s">
        <v>119</v>
      </c>
      <c r="H132" t="s">
        <v>155</v>
      </c>
      <c r="I132" t="s">
        <v>94</v>
      </c>
      <c r="J132" s="9">
        <v>45866</v>
      </c>
      <c r="K132" t="s">
        <v>95</v>
      </c>
      <c r="L132" s="10">
        <f t="shared" ref="L132:L195" si="8">EDATE(J132,12*IF(I132="High",2,IF(I132="Medium",8,10)))</f>
        <v>49518</v>
      </c>
      <c r="M132" s="11" t="str">
        <f t="shared" ref="M132:M195" si="9">IF(L132&lt;DATE(2026,3,31),"FLAG","")</f>
        <v/>
      </c>
      <c r="N132" s="11" t="str">
        <f t="shared" ref="N132:N195" si="10">IF(COUNTIF($F$4:$F$953,F132)&gt;=3,"FLAG","")</f>
        <v/>
      </c>
      <c r="O132" s="11" t="str">
        <f t="shared" ref="O132:O195" si="11">IF(AND(D132&lt;&gt;"",COUNTIF($D$4:$D$953,D132)&gt;1),"FLAG","")</f>
        <v/>
      </c>
    </row>
    <row r="133" spans="1:15" x14ac:dyDescent="0.3">
      <c r="A133" t="s">
        <v>611</v>
      </c>
      <c r="B133" t="s">
        <v>89</v>
      </c>
      <c r="C133" s="9">
        <v>30635</v>
      </c>
      <c r="D133" t="s">
        <v>612</v>
      </c>
      <c r="E133" t="s">
        <v>613</v>
      </c>
      <c r="F133">
        <v>7686888342</v>
      </c>
      <c r="G133" t="s">
        <v>95</v>
      </c>
      <c r="H133" t="s">
        <v>108</v>
      </c>
      <c r="I133" t="s">
        <v>94</v>
      </c>
      <c r="J133" s="9">
        <v>44001</v>
      </c>
      <c r="K133" t="s">
        <v>100</v>
      </c>
      <c r="L133" s="10">
        <f t="shared" si="8"/>
        <v>47653</v>
      </c>
      <c r="M133" s="11" t="str">
        <f t="shared" si="9"/>
        <v/>
      </c>
      <c r="N133" s="11" t="str">
        <f t="shared" si="10"/>
        <v/>
      </c>
      <c r="O133" s="11" t="str">
        <f t="shared" si="11"/>
        <v/>
      </c>
    </row>
    <row r="134" spans="1:15" x14ac:dyDescent="0.3">
      <c r="A134" t="s">
        <v>614</v>
      </c>
      <c r="B134" t="s">
        <v>495</v>
      </c>
      <c r="C134" s="9">
        <v>22727</v>
      </c>
      <c r="D134" t="s">
        <v>615</v>
      </c>
      <c r="E134" t="s">
        <v>616</v>
      </c>
      <c r="F134">
        <v>6478011593</v>
      </c>
      <c r="G134" t="s">
        <v>100</v>
      </c>
      <c r="H134" t="s">
        <v>101</v>
      </c>
      <c r="I134" t="s">
        <v>102</v>
      </c>
      <c r="J134" s="9">
        <v>44938</v>
      </c>
      <c r="K134" t="s">
        <v>134</v>
      </c>
      <c r="L134" s="10">
        <f t="shared" si="8"/>
        <v>47860</v>
      </c>
      <c r="M134" s="11" t="str">
        <f t="shared" si="9"/>
        <v/>
      </c>
      <c r="N134" s="11" t="str">
        <f t="shared" si="10"/>
        <v/>
      </c>
      <c r="O134" s="11" t="str">
        <f t="shared" si="11"/>
        <v/>
      </c>
    </row>
    <row r="135" spans="1:15" x14ac:dyDescent="0.3">
      <c r="A135" t="s">
        <v>617</v>
      </c>
      <c r="B135" t="s">
        <v>618</v>
      </c>
      <c r="C135" s="9">
        <v>26653</v>
      </c>
      <c r="D135" t="s">
        <v>619</v>
      </c>
      <c r="E135" t="s">
        <v>620</v>
      </c>
      <c r="F135">
        <v>6672372095</v>
      </c>
      <c r="G135" t="s">
        <v>107</v>
      </c>
      <c r="H135" t="s">
        <v>101</v>
      </c>
      <c r="I135" t="s">
        <v>120</v>
      </c>
      <c r="J135" s="9">
        <v>43110</v>
      </c>
      <c r="K135" t="s">
        <v>100</v>
      </c>
      <c r="L135" s="10">
        <f t="shared" si="8"/>
        <v>43840</v>
      </c>
      <c r="M135" s="11" t="str">
        <f t="shared" si="9"/>
        <v>FLAG</v>
      </c>
      <c r="N135" s="11" t="str">
        <f t="shared" si="10"/>
        <v/>
      </c>
      <c r="O135" s="11" t="str">
        <f t="shared" si="11"/>
        <v/>
      </c>
    </row>
    <row r="136" spans="1:15" x14ac:dyDescent="0.3">
      <c r="A136" t="s">
        <v>621</v>
      </c>
      <c r="B136" t="s">
        <v>197</v>
      </c>
      <c r="C136" s="9">
        <v>34477</v>
      </c>
      <c r="D136" t="s">
        <v>622</v>
      </c>
      <c r="E136" t="s">
        <v>623</v>
      </c>
      <c r="F136">
        <v>6345473487</v>
      </c>
      <c r="G136" t="s">
        <v>95</v>
      </c>
      <c r="H136" t="s">
        <v>175</v>
      </c>
      <c r="I136" t="s">
        <v>120</v>
      </c>
      <c r="J136" s="9">
        <v>45397</v>
      </c>
      <c r="K136" t="s">
        <v>129</v>
      </c>
      <c r="L136" s="10">
        <f t="shared" si="8"/>
        <v>46127</v>
      </c>
      <c r="M136" s="11" t="str">
        <f t="shared" si="9"/>
        <v/>
      </c>
      <c r="N136" s="11" t="str">
        <f t="shared" si="10"/>
        <v/>
      </c>
      <c r="O136" s="11" t="str">
        <f t="shared" si="11"/>
        <v/>
      </c>
    </row>
    <row r="137" spans="1:15" x14ac:dyDescent="0.3">
      <c r="A137" t="s">
        <v>624</v>
      </c>
      <c r="B137" t="s">
        <v>625</v>
      </c>
      <c r="C137" s="9">
        <v>37184</v>
      </c>
      <c r="D137" t="s">
        <v>626</v>
      </c>
      <c r="E137" t="s">
        <v>627</v>
      </c>
      <c r="F137">
        <v>9252305535</v>
      </c>
      <c r="G137" t="s">
        <v>92</v>
      </c>
      <c r="H137" t="s">
        <v>175</v>
      </c>
      <c r="I137" t="s">
        <v>94</v>
      </c>
      <c r="J137" s="9">
        <v>44069</v>
      </c>
      <c r="K137" t="s">
        <v>114</v>
      </c>
      <c r="L137" s="10">
        <f t="shared" si="8"/>
        <v>47721</v>
      </c>
      <c r="M137" s="11" t="str">
        <f t="shared" si="9"/>
        <v/>
      </c>
      <c r="N137" s="11" t="str">
        <f t="shared" si="10"/>
        <v/>
      </c>
      <c r="O137" s="11" t="str">
        <f t="shared" si="11"/>
        <v/>
      </c>
    </row>
    <row r="138" spans="1:15" x14ac:dyDescent="0.3">
      <c r="A138" t="s">
        <v>628</v>
      </c>
      <c r="B138" t="s">
        <v>629</v>
      </c>
      <c r="C138" s="9">
        <v>28844</v>
      </c>
      <c r="D138" t="s">
        <v>630</v>
      </c>
      <c r="E138" t="s">
        <v>631</v>
      </c>
      <c r="F138">
        <v>7238457556</v>
      </c>
      <c r="G138" t="s">
        <v>95</v>
      </c>
      <c r="H138" t="s">
        <v>101</v>
      </c>
      <c r="I138" t="s">
        <v>94</v>
      </c>
      <c r="J138" s="9">
        <v>44742</v>
      </c>
      <c r="K138" t="s">
        <v>129</v>
      </c>
      <c r="L138" s="10">
        <f t="shared" si="8"/>
        <v>48395</v>
      </c>
      <c r="M138" s="11" t="str">
        <f t="shared" si="9"/>
        <v/>
      </c>
      <c r="N138" s="11" t="str">
        <f t="shared" si="10"/>
        <v/>
      </c>
      <c r="O138" s="11" t="str">
        <f t="shared" si="11"/>
        <v/>
      </c>
    </row>
    <row r="139" spans="1:15" x14ac:dyDescent="0.3">
      <c r="A139" t="s">
        <v>632</v>
      </c>
      <c r="B139" t="s">
        <v>596</v>
      </c>
      <c r="C139" s="9">
        <v>36891</v>
      </c>
      <c r="D139" t="s">
        <v>633</v>
      </c>
      <c r="E139" t="s">
        <v>634</v>
      </c>
      <c r="F139">
        <v>8839217695</v>
      </c>
      <c r="G139" t="s">
        <v>95</v>
      </c>
      <c r="H139" t="s">
        <v>113</v>
      </c>
      <c r="I139" t="s">
        <v>94</v>
      </c>
      <c r="J139" s="9">
        <v>45182</v>
      </c>
      <c r="K139" t="s">
        <v>95</v>
      </c>
      <c r="L139" s="10">
        <f t="shared" si="8"/>
        <v>48835</v>
      </c>
      <c r="M139" s="11" t="str">
        <f t="shared" si="9"/>
        <v/>
      </c>
      <c r="N139" s="11" t="str">
        <f t="shared" si="10"/>
        <v/>
      </c>
      <c r="O139" s="11" t="str">
        <f t="shared" si="11"/>
        <v/>
      </c>
    </row>
    <row r="140" spans="1:15" x14ac:dyDescent="0.3">
      <c r="A140" t="s">
        <v>635</v>
      </c>
      <c r="B140" t="s">
        <v>636</v>
      </c>
      <c r="C140" s="9">
        <v>32104</v>
      </c>
      <c r="D140" t="s">
        <v>637</v>
      </c>
      <c r="E140" t="s">
        <v>638</v>
      </c>
      <c r="F140">
        <v>7973044830</v>
      </c>
      <c r="G140" t="s">
        <v>95</v>
      </c>
      <c r="H140" t="s">
        <v>101</v>
      </c>
      <c r="I140" t="s">
        <v>102</v>
      </c>
      <c r="J140" s="9">
        <v>45582</v>
      </c>
      <c r="K140" t="s">
        <v>100</v>
      </c>
      <c r="L140" s="10">
        <f t="shared" si="8"/>
        <v>48504</v>
      </c>
      <c r="M140" s="11" t="str">
        <f t="shared" si="9"/>
        <v/>
      </c>
      <c r="N140" s="11" t="str">
        <f t="shared" si="10"/>
        <v/>
      </c>
      <c r="O140" s="11" t="str">
        <f t="shared" si="11"/>
        <v/>
      </c>
    </row>
    <row r="141" spans="1:15" x14ac:dyDescent="0.3">
      <c r="A141" t="s">
        <v>639</v>
      </c>
      <c r="B141" t="s">
        <v>640</v>
      </c>
      <c r="C141" s="9">
        <v>22190</v>
      </c>
      <c r="D141" t="s">
        <v>641</v>
      </c>
      <c r="E141" t="s">
        <v>642</v>
      </c>
      <c r="F141">
        <v>7537074516</v>
      </c>
      <c r="G141" t="s">
        <v>133</v>
      </c>
      <c r="H141" t="s">
        <v>113</v>
      </c>
      <c r="I141" t="s">
        <v>94</v>
      </c>
      <c r="J141" s="9">
        <v>46034</v>
      </c>
      <c r="K141" t="s">
        <v>114</v>
      </c>
      <c r="L141" s="10">
        <f t="shared" si="8"/>
        <v>49686</v>
      </c>
      <c r="M141" s="11" t="str">
        <f t="shared" si="9"/>
        <v/>
      </c>
      <c r="N141" s="11" t="str">
        <f t="shared" si="10"/>
        <v/>
      </c>
      <c r="O141" s="11" t="str">
        <f t="shared" si="11"/>
        <v/>
      </c>
    </row>
    <row r="142" spans="1:15" x14ac:dyDescent="0.3">
      <c r="A142" t="s">
        <v>643</v>
      </c>
      <c r="B142" t="s">
        <v>644</v>
      </c>
      <c r="C142" s="9">
        <v>37366</v>
      </c>
      <c r="D142" t="s">
        <v>645</v>
      </c>
      <c r="E142" t="s">
        <v>646</v>
      </c>
      <c r="F142">
        <v>9140141822</v>
      </c>
      <c r="G142" t="s">
        <v>133</v>
      </c>
      <c r="H142" t="s">
        <v>113</v>
      </c>
      <c r="I142" t="s">
        <v>94</v>
      </c>
      <c r="J142" s="9">
        <v>43585</v>
      </c>
      <c r="K142" t="s">
        <v>134</v>
      </c>
      <c r="L142" s="10">
        <f t="shared" si="8"/>
        <v>47238</v>
      </c>
      <c r="M142" s="11" t="str">
        <f t="shared" si="9"/>
        <v/>
      </c>
      <c r="N142" s="11" t="str">
        <f t="shared" si="10"/>
        <v/>
      </c>
      <c r="O142" s="11" t="str">
        <f t="shared" si="11"/>
        <v/>
      </c>
    </row>
    <row r="143" spans="1:15" x14ac:dyDescent="0.3">
      <c r="A143" t="s">
        <v>647</v>
      </c>
      <c r="B143" t="s">
        <v>648</v>
      </c>
      <c r="C143" s="9">
        <v>20360</v>
      </c>
      <c r="D143" t="s">
        <v>649</v>
      </c>
      <c r="E143" t="s">
        <v>650</v>
      </c>
      <c r="F143">
        <v>6910294047</v>
      </c>
      <c r="G143" t="s">
        <v>133</v>
      </c>
      <c r="H143" t="s">
        <v>108</v>
      </c>
      <c r="I143" t="s">
        <v>94</v>
      </c>
      <c r="J143" s="9">
        <v>43006</v>
      </c>
      <c r="K143" t="s">
        <v>114</v>
      </c>
      <c r="L143" s="10">
        <f t="shared" si="8"/>
        <v>46658</v>
      </c>
      <c r="M143" s="11" t="str">
        <f t="shared" si="9"/>
        <v/>
      </c>
      <c r="N143" s="11" t="str">
        <f t="shared" si="10"/>
        <v/>
      </c>
      <c r="O143" s="11" t="str">
        <f t="shared" si="11"/>
        <v/>
      </c>
    </row>
    <row r="144" spans="1:15" x14ac:dyDescent="0.3">
      <c r="A144" t="s">
        <v>651</v>
      </c>
      <c r="B144" t="s">
        <v>652</v>
      </c>
      <c r="C144" s="9">
        <v>33824</v>
      </c>
      <c r="D144" t="s">
        <v>653</v>
      </c>
      <c r="E144" t="s">
        <v>654</v>
      </c>
      <c r="F144">
        <v>9431383832</v>
      </c>
      <c r="G144" t="s">
        <v>133</v>
      </c>
      <c r="H144" t="s">
        <v>93</v>
      </c>
      <c r="I144" t="s">
        <v>120</v>
      </c>
      <c r="J144" s="9">
        <v>45306</v>
      </c>
      <c r="K144" t="s">
        <v>100</v>
      </c>
      <c r="L144" s="10">
        <f t="shared" si="8"/>
        <v>46037</v>
      </c>
      <c r="M144" s="11" t="str">
        <f t="shared" si="9"/>
        <v>FLAG</v>
      </c>
      <c r="N144" s="11" t="str">
        <f t="shared" si="10"/>
        <v/>
      </c>
      <c r="O144" s="11" t="str">
        <f t="shared" si="11"/>
        <v/>
      </c>
    </row>
    <row r="145" spans="1:15" x14ac:dyDescent="0.3">
      <c r="A145" t="s">
        <v>655</v>
      </c>
      <c r="B145" t="s">
        <v>656</v>
      </c>
      <c r="C145" s="9">
        <v>22988</v>
      </c>
      <c r="D145" t="s">
        <v>657</v>
      </c>
      <c r="E145" t="s">
        <v>658</v>
      </c>
      <c r="F145">
        <v>9622975134</v>
      </c>
      <c r="G145" t="s">
        <v>119</v>
      </c>
      <c r="H145" t="s">
        <v>155</v>
      </c>
      <c r="I145" t="s">
        <v>94</v>
      </c>
      <c r="J145" s="9">
        <v>43979</v>
      </c>
      <c r="K145" t="s">
        <v>100</v>
      </c>
      <c r="L145" s="10">
        <f t="shared" si="8"/>
        <v>47631</v>
      </c>
      <c r="M145" s="11" t="str">
        <f t="shared" si="9"/>
        <v/>
      </c>
      <c r="N145" s="11" t="str">
        <f t="shared" si="10"/>
        <v/>
      </c>
      <c r="O145" s="11" t="str">
        <f t="shared" si="11"/>
        <v/>
      </c>
    </row>
    <row r="146" spans="1:15" x14ac:dyDescent="0.3">
      <c r="A146" t="s">
        <v>659</v>
      </c>
      <c r="B146" t="s">
        <v>660</v>
      </c>
      <c r="C146" s="9">
        <v>34714</v>
      </c>
      <c r="D146" t="s">
        <v>661</v>
      </c>
      <c r="E146" t="s">
        <v>662</v>
      </c>
      <c r="F146">
        <v>6198615971</v>
      </c>
      <c r="G146" t="s">
        <v>100</v>
      </c>
      <c r="H146" t="s">
        <v>155</v>
      </c>
      <c r="I146" t="s">
        <v>94</v>
      </c>
      <c r="J146" s="9">
        <v>43915</v>
      </c>
      <c r="K146" t="s">
        <v>103</v>
      </c>
      <c r="L146" s="10">
        <f t="shared" si="8"/>
        <v>47567</v>
      </c>
      <c r="M146" s="11" t="str">
        <f t="shared" si="9"/>
        <v/>
      </c>
      <c r="N146" s="11" t="str">
        <f t="shared" si="10"/>
        <v/>
      </c>
      <c r="O146" s="11" t="str">
        <f t="shared" si="11"/>
        <v/>
      </c>
    </row>
    <row r="147" spans="1:15" x14ac:dyDescent="0.3">
      <c r="A147" t="s">
        <v>663</v>
      </c>
      <c r="B147" t="s">
        <v>664</v>
      </c>
      <c r="C147" s="9">
        <v>23737</v>
      </c>
      <c r="D147" t="s">
        <v>665</v>
      </c>
      <c r="E147" t="s">
        <v>666</v>
      </c>
      <c r="F147">
        <v>8987254246</v>
      </c>
      <c r="G147" t="s">
        <v>95</v>
      </c>
      <c r="H147" t="s">
        <v>175</v>
      </c>
      <c r="I147" t="s">
        <v>94</v>
      </c>
      <c r="J147" s="9">
        <v>45575</v>
      </c>
      <c r="K147" t="s">
        <v>134</v>
      </c>
      <c r="L147" s="10">
        <f t="shared" si="8"/>
        <v>49227</v>
      </c>
      <c r="M147" s="11" t="str">
        <f t="shared" si="9"/>
        <v/>
      </c>
      <c r="N147" s="11" t="str">
        <f t="shared" si="10"/>
        <v/>
      </c>
      <c r="O147" s="11" t="str">
        <f t="shared" si="11"/>
        <v/>
      </c>
    </row>
    <row r="148" spans="1:15" x14ac:dyDescent="0.3">
      <c r="A148" t="s">
        <v>667</v>
      </c>
      <c r="B148" t="s">
        <v>668</v>
      </c>
      <c r="C148" s="9">
        <v>33781</v>
      </c>
      <c r="D148" t="s">
        <v>669</v>
      </c>
      <c r="E148" t="s">
        <v>670</v>
      </c>
      <c r="F148">
        <v>7791288731</v>
      </c>
      <c r="G148" t="s">
        <v>107</v>
      </c>
      <c r="H148" t="s">
        <v>175</v>
      </c>
      <c r="I148" t="s">
        <v>94</v>
      </c>
      <c r="J148" s="9">
        <v>44415</v>
      </c>
      <c r="K148" t="s">
        <v>114</v>
      </c>
      <c r="L148" s="10">
        <f t="shared" si="8"/>
        <v>48067</v>
      </c>
      <c r="M148" s="11" t="str">
        <f t="shared" si="9"/>
        <v/>
      </c>
      <c r="N148" s="11" t="str">
        <f t="shared" si="10"/>
        <v/>
      </c>
      <c r="O148" s="11" t="str">
        <f t="shared" si="11"/>
        <v/>
      </c>
    </row>
    <row r="149" spans="1:15" x14ac:dyDescent="0.3">
      <c r="A149" t="s">
        <v>671</v>
      </c>
      <c r="B149" t="s">
        <v>672</v>
      </c>
      <c r="C149" s="9">
        <v>22929</v>
      </c>
      <c r="D149" t="s">
        <v>673</v>
      </c>
      <c r="E149" t="s">
        <v>674</v>
      </c>
      <c r="F149">
        <v>6692873996</v>
      </c>
      <c r="G149" t="s">
        <v>119</v>
      </c>
      <c r="H149" t="s">
        <v>113</v>
      </c>
      <c r="I149" t="s">
        <v>102</v>
      </c>
      <c r="J149" s="9">
        <v>42962</v>
      </c>
      <c r="K149" t="s">
        <v>100</v>
      </c>
      <c r="L149" s="10">
        <f t="shared" si="8"/>
        <v>45884</v>
      </c>
      <c r="M149" s="11" t="str">
        <f t="shared" si="9"/>
        <v>FLAG</v>
      </c>
      <c r="N149" s="11" t="str">
        <f t="shared" si="10"/>
        <v/>
      </c>
      <c r="O149" s="11" t="str">
        <f t="shared" si="11"/>
        <v/>
      </c>
    </row>
    <row r="150" spans="1:15" x14ac:dyDescent="0.3">
      <c r="A150" t="s">
        <v>675</v>
      </c>
      <c r="B150" t="s">
        <v>676</v>
      </c>
      <c r="C150" s="9">
        <v>25210</v>
      </c>
      <c r="D150" t="s">
        <v>677</v>
      </c>
      <c r="E150" t="s">
        <v>678</v>
      </c>
      <c r="F150">
        <v>6385227693</v>
      </c>
      <c r="G150" t="s">
        <v>119</v>
      </c>
      <c r="H150" t="s">
        <v>113</v>
      </c>
      <c r="I150" t="s">
        <v>102</v>
      </c>
      <c r="J150" s="9">
        <v>44052</v>
      </c>
      <c r="K150" t="s">
        <v>114</v>
      </c>
      <c r="L150" s="10">
        <f t="shared" si="8"/>
        <v>46974</v>
      </c>
      <c r="M150" s="11" t="str">
        <f t="shared" si="9"/>
        <v/>
      </c>
      <c r="N150" s="11" t="str">
        <f t="shared" si="10"/>
        <v/>
      </c>
      <c r="O150" s="11" t="str">
        <f t="shared" si="11"/>
        <v/>
      </c>
    </row>
    <row r="151" spans="1:15" x14ac:dyDescent="0.3">
      <c r="A151" t="s">
        <v>679</v>
      </c>
      <c r="B151" t="s">
        <v>680</v>
      </c>
      <c r="C151" s="9">
        <v>30810</v>
      </c>
      <c r="D151" t="s">
        <v>681</v>
      </c>
      <c r="E151" t="s">
        <v>682</v>
      </c>
      <c r="F151">
        <v>6344774779</v>
      </c>
      <c r="G151" t="s">
        <v>119</v>
      </c>
      <c r="H151" t="s">
        <v>101</v>
      </c>
      <c r="I151" t="s">
        <v>120</v>
      </c>
      <c r="J151" s="9">
        <v>44121</v>
      </c>
      <c r="K151" t="s">
        <v>103</v>
      </c>
      <c r="L151" s="10">
        <f t="shared" si="8"/>
        <v>44851</v>
      </c>
      <c r="M151" s="11" t="str">
        <f t="shared" si="9"/>
        <v>FLAG</v>
      </c>
      <c r="N151" s="11" t="str">
        <f t="shared" si="10"/>
        <v/>
      </c>
      <c r="O151" s="11" t="str">
        <f t="shared" si="11"/>
        <v/>
      </c>
    </row>
    <row r="152" spans="1:15" x14ac:dyDescent="0.3">
      <c r="A152" t="s">
        <v>683</v>
      </c>
      <c r="B152" t="s">
        <v>684</v>
      </c>
      <c r="C152" s="9">
        <v>29363</v>
      </c>
      <c r="D152" t="s">
        <v>685</v>
      </c>
      <c r="E152" t="s">
        <v>686</v>
      </c>
      <c r="F152">
        <v>7939882074</v>
      </c>
      <c r="G152" t="s">
        <v>133</v>
      </c>
      <c r="H152" t="s">
        <v>175</v>
      </c>
      <c r="I152" t="s">
        <v>94</v>
      </c>
      <c r="J152" s="9">
        <v>45959</v>
      </c>
      <c r="K152" t="s">
        <v>100</v>
      </c>
      <c r="L152" s="10">
        <f t="shared" si="8"/>
        <v>49611</v>
      </c>
      <c r="M152" s="11" t="str">
        <f t="shared" si="9"/>
        <v/>
      </c>
      <c r="N152" s="11" t="str">
        <f t="shared" si="10"/>
        <v/>
      </c>
      <c r="O152" s="11" t="str">
        <f t="shared" si="11"/>
        <v/>
      </c>
    </row>
    <row r="153" spans="1:15" x14ac:dyDescent="0.3">
      <c r="A153" t="s">
        <v>687</v>
      </c>
      <c r="B153" t="s">
        <v>688</v>
      </c>
      <c r="C153" s="9">
        <v>24530</v>
      </c>
      <c r="D153" t="s">
        <v>689</v>
      </c>
      <c r="E153" t="s">
        <v>690</v>
      </c>
      <c r="F153">
        <v>7586713340</v>
      </c>
      <c r="G153" t="s">
        <v>107</v>
      </c>
      <c r="H153" t="s">
        <v>101</v>
      </c>
      <c r="I153" t="s">
        <v>120</v>
      </c>
      <c r="J153" s="9">
        <v>45912</v>
      </c>
      <c r="K153" t="s">
        <v>114</v>
      </c>
      <c r="L153" s="10">
        <f t="shared" si="8"/>
        <v>46642</v>
      </c>
      <c r="M153" s="11" t="str">
        <f t="shared" si="9"/>
        <v/>
      </c>
      <c r="N153" s="11" t="str">
        <f t="shared" si="10"/>
        <v/>
      </c>
      <c r="O153" s="11" t="str">
        <f t="shared" si="11"/>
        <v/>
      </c>
    </row>
    <row r="154" spans="1:15" x14ac:dyDescent="0.3">
      <c r="A154" t="s">
        <v>691</v>
      </c>
      <c r="B154" t="s">
        <v>692</v>
      </c>
      <c r="C154" s="9">
        <v>25129</v>
      </c>
      <c r="D154" t="s">
        <v>693</v>
      </c>
      <c r="E154" t="s">
        <v>694</v>
      </c>
      <c r="F154">
        <v>6494228701</v>
      </c>
      <c r="G154" t="s">
        <v>107</v>
      </c>
      <c r="H154" t="s">
        <v>113</v>
      </c>
      <c r="I154" t="s">
        <v>94</v>
      </c>
      <c r="J154" s="9">
        <v>45918</v>
      </c>
      <c r="K154" t="s">
        <v>95</v>
      </c>
      <c r="L154" s="10">
        <f t="shared" si="8"/>
        <v>49570</v>
      </c>
      <c r="M154" s="11" t="str">
        <f t="shared" si="9"/>
        <v/>
      </c>
      <c r="N154" s="11" t="str">
        <f t="shared" si="10"/>
        <v/>
      </c>
      <c r="O154" s="11" t="str">
        <f t="shared" si="11"/>
        <v/>
      </c>
    </row>
    <row r="155" spans="1:15" x14ac:dyDescent="0.3">
      <c r="A155" t="s">
        <v>695</v>
      </c>
      <c r="B155" t="s">
        <v>600</v>
      </c>
      <c r="C155" s="9">
        <v>26291</v>
      </c>
      <c r="D155" t="s">
        <v>696</v>
      </c>
      <c r="E155" t="s">
        <v>697</v>
      </c>
      <c r="F155">
        <v>8273766899</v>
      </c>
      <c r="G155" t="s">
        <v>119</v>
      </c>
      <c r="H155" t="s">
        <v>175</v>
      </c>
      <c r="I155" t="s">
        <v>102</v>
      </c>
      <c r="J155" s="9">
        <v>43202</v>
      </c>
      <c r="K155" t="s">
        <v>103</v>
      </c>
      <c r="L155" s="10">
        <f t="shared" si="8"/>
        <v>46124</v>
      </c>
      <c r="M155" s="11" t="str">
        <f t="shared" si="9"/>
        <v/>
      </c>
      <c r="N155" s="11" t="str">
        <f t="shared" si="10"/>
        <v/>
      </c>
      <c r="O155" s="11" t="str">
        <f t="shared" si="11"/>
        <v/>
      </c>
    </row>
    <row r="156" spans="1:15" x14ac:dyDescent="0.3">
      <c r="A156" t="s">
        <v>698</v>
      </c>
      <c r="B156" t="s">
        <v>699</v>
      </c>
      <c r="C156" s="9">
        <v>21259</v>
      </c>
      <c r="E156" t="s">
        <v>700</v>
      </c>
      <c r="F156">
        <v>9941467707</v>
      </c>
      <c r="G156" t="s">
        <v>92</v>
      </c>
      <c r="H156" t="s">
        <v>93</v>
      </c>
      <c r="I156" t="s">
        <v>102</v>
      </c>
      <c r="J156" s="9">
        <v>45294</v>
      </c>
      <c r="K156" t="s">
        <v>114</v>
      </c>
      <c r="L156" s="10">
        <f t="shared" si="8"/>
        <v>48216</v>
      </c>
      <c r="M156" s="11" t="str">
        <f t="shared" si="9"/>
        <v/>
      </c>
      <c r="N156" s="11" t="str">
        <f t="shared" si="10"/>
        <v/>
      </c>
      <c r="O156" s="11" t="str">
        <f t="shared" si="11"/>
        <v/>
      </c>
    </row>
    <row r="157" spans="1:15" x14ac:dyDescent="0.3">
      <c r="A157" t="s">
        <v>701</v>
      </c>
      <c r="B157" t="s">
        <v>702</v>
      </c>
      <c r="C157" s="9">
        <v>31800</v>
      </c>
      <c r="D157" t="s">
        <v>703</v>
      </c>
      <c r="E157" t="s">
        <v>704</v>
      </c>
      <c r="F157">
        <v>8598252552</v>
      </c>
      <c r="G157" t="s">
        <v>95</v>
      </c>
      <c r="H157" t="s">
        <v>113</v>
      </c>
      <c r="I157" t="s">
        <v>94</v>
      </c>
      <c r="J157" s="9">
        <v>44261</v>
      </c>
      <c r="K157" t="s">
        <v>129</v>
      </c>
      <c r="L157" s="10">
        <f t="shared" si="8"/>
        <v>47913</v>
      </c>
      <c r="M157" s="11" t="str">
        <f t="shared" si="9"/>
        <v/>
      </c>
      <c r="N157" s="11" t="str">
        <f t="shared" si="10"/>
        <v/>
      </c>
      <c r="O157" s="11" t="str">
        <f t="shared" si="11"/>
        <v/>
      </c>
    </row>
    <row r="158" spans="1:15" x14ac:dyDescent="0.3">
      <c r="A158" t="s">
        <v>705</v>
      </c>
      <c r="B158" t="s">
        <v>706</v>
      </c>
      <c r="C158" s="9">
        <v>32701</v>
      </c>
      <c r="D158" t="s">
        <v>707</v>
      </c>
      <c r="E158" t="s">
        <v>708</v>
      </c>
      <c r="F158">
        <v>6626134524</v>
      </c>
      <c r="G158" t="s">
        <v>119</v>
      </c>
      <c r="H158" t="s">
        <v>101</v>
      </c>
      <c r="I158" t="s">
        <v>102</v>
      </c>
      <c r="J158" s="9">
        <v>44769</v>
      </c>
      <c r="K158" t="s">
        <v>129</v>
      </c>
      <c r="L158" s="10">
        <f t="shared" si="8"/>
        <v>47691</v>
      </c>
      <c r="M158" s="11" t="str">
        <f t="shared" si="9"/>
        <v/>
      </c>
      <c r="N158" s="11" t="str">
        <f t="shared" si="10"/>
        <v/>
      </c>
      <c r="O158" s="11" t="str">
        <f t="shared" si="11"/>
        <v/>
      </c>
    </row>
    <row r="159" spans="1:15" x14ac:dyDescent="0.3">
      <c r="A159" t="s">
        <v>709</v>
      </c>
      <c r="B159" t="s">
        <v>710</v>
      </c>
      <c r="C159" s="9">
        <v>35806</v>
      </c>
      <c r="D159" t="s">
        <v>711</v>
      </c>
      <c r="E159" t="s">
        <v>712</v>
      </c>
      <c r="F159">
        <v>9161923895</v>
      </c>
      <c r="G159" t="s">
        <v>107</v>
      </c>
      <c r="H159" t="s">
        <v>101</v>
      </c>
      <c r="I159" t="s">
        <v>102</v>
      </c>
      <c r="J159" s="9">
        <v>42997</v>
      </c>
      <c r="K159" t="s">
        <v>95</v>
      </c>
      <c r="L159" s="10">
        <f t="shared" si="8"/>
        <v>45919</v>
      </c>
      <c r="M159" s="11" t="str">
        <f t="shared" si="9"/>
        <v>FLAG</v>
      </c>
      <c r="N159" s="11" t="str">
        <f t="shared" si="10"/>
        <v/>
      </c>
      <c r="O159" s="11" t="str">
        <f t="shared" si="11"/>
        <v/>
      </c>
    </row>
    <row r="160" spans="1:15" x14ac:dyDescent="0.3">
      <c r="A160" t="s">
        <v>713</v>
      </c>
      <c r="B160" t="s">
        <v>714</v>
      </c>
      <c r="C160" s="9">
        <v>33101</v>
      </c>
      <c r="D160" t="s">
        <v>715</v>
      </c>
      <c r="E160" t="s">
        <v>716</v>
      </c>
      <c r="F160">
        <v>7164723195</v>
      </c>
      <c r="G160" t="s">
        <v>100</v>
      </c>
      <c r="H160" t="s">
        <v>113</v>
      </c>
      <c r="I160" t="s">
        <v>94</v>
      </c>
      <c r="J160" s="9">
        <v>44777</v>
      </c>
      <c r="K160" t="s">
        <v>95</v>
      </c>
      <c r="L160" s="10">
        <f t="shared" si="8"/>
        <v>48430</v>
      </c>
      <c r="M160" s="11" t="str">
        <f t="shared" si="9"/>
        <v/>
      </c>
      <c r="N160" s="11" t="str">
        <f t="shared" si="10"/>
        <v/>
      </c>
      <c r="O160" s="11" t="str">
        <f t="shared" si="11"/>
        <v/>
      </c>
    </row>
    <row r="161" spans="1:15" x14ac:dyDescent="0.3">
      <c r="A161" t="s">
        <v>717</v>
      </c>
      <c r="B161" t="s">
        <v>718</v>
      </c>
      <c r="C161" s="9">
        <v>33570</v>
      </c>
      <c r="D161" t="s">
        <v>719</v>
      </c>
      <c r="E161" t="s">
        <v>720</v>
      </c>
      <c r="F161">
        <v>9685544661</v>
      </c>
      <c r="G161" t="s">
        <v>95</v>
      </c>
      <c r="H161" t="s">
        <v>93</v>
      </c>
      <c r="I161" t="s">
        <v>102</v>
      </c>
      <c r="J161" s="9">
        <v>45783</v>
      </c>
      <c r="K161" t="s">
        <v>129</v>
      </c>
      <c r="L161" s="10">
        <f t="shared" si="8"/>
        <v>48705</v>
      </c>
      <c r="M161" s="11" t="str">
        <f t="shared" si="9"/>
        <v/>
      </c>
      <c r="N161" s="11" t="str">
        <f t="shared" si="10"/>
        <v/>
      </c>
      <c r="O161" s="11" t="str">
        <f t="shared" si="11"/>
        <v/>
      </c>
    </row>
    <row r="162" spans="1:15" x14ac:dyDescent="0.3">
      <c r="A162" t="s">
        <v>721</v>
      </c>
      <c r="B162" t="s">
        <v>722</v>
      </c>
      <c r="C162" s="9">
        <v>36645</v>
      </c>
      <c r="D162" t="s">
        <v>723</v>
      </c>
      <c r="E162" t="s">
        <v>724</v>
      </c>
      <c r="F162">
        <v>7748975603</v>
      </c>
      <c r="G162" t="s">
        <v>100</v>
      </c>
      <c r="H162" t="s">
        <v>101</v>
      </c>
      <c r="I162" t="s">
        <v>94</v>
      </c>
      <c r="J162" s="9">
        <v>44646</v>
      </c>
      <c r="K162" t="s">
        <v>103</v>
      </c>
      <c r="L162" s="10">
        <f t="shared" si="8"/>
        <v>48299</v>
      </c>
      <c r="M162" s="11" t="str">
        <f t="shared" si="9"/>
        <v/>
      </c>
      <c r="N162" s="11" t="str">
        <f t="shared" si="10"/>
        <v/>
      </c>
      <c r="O162" s="11" t="str">
        <f t="shared" si="11"/>
        <v/>
      </c>
    </row>
    <row r="163" spans="1:15" x14ac:dyDescent="0.3">
      <c r="A163" t="s">
        <v>725</v>
      </c>
      <c r="B163" t="s">
        <v>726</v>
      </c>
      <c r="C163" s="9">
        <v>20705</v>
      </c>
      <c r="D163" t="s">
        <v>727</v>
      </c>
      <c r="E163" t="s">
        <v>728</v>
      </c>
      <c r="F163">
        <v>8354029154</v>
      </c>
      <c r="G163" t="s">
        <v>133</v>
      </c>
      <c r="H163" t="s">
        <v>155</v>
      </c>
      <c r="I163" t="s">
        <v>94</v>
      </c>
      <c r="J163" s="9">
        <v>43933</v>
      </c>
      <c r="K163" t="s">
        <v>95</v>
      </c>
      <c r="L163" s="10">
        <f t="shared" si="8"/>
        <v>47585</v>
      </c>
      <c r="M163" s="11" t="str">
        <f t="shared" si="9"/>
        <v/>
      </c>
      <c r="N163" s="11" t="str">
        <f t="shared" si="10"/>
        <v/>
      </c>
      <c r="O163" s="11" t="str">
        <f t="shared" si="11"/>
        <v/>
      </c>
    </row>
    <row r="164" spans="1:15" x14ac:dyDescent="0.3">
      <c r="A164" t="s">
        <v>729</v>
      </c>
      <c r="B164" t="s">
        <v>730</v>
      </c>
      <c r="C164" s="9">
        <v>25151</v>
      </c>
      <c r="D164" t="s">
        <v>731</v>
      </c>
      <c r="E164" t="s">
        <v>732</v>
      </c>
      <c r="F164">
        <v>9414388591</v>
      </c>
      <c r="G164" t="s">
        <v>107</v>
      </c>
      <c r="H164" t="s">
        <v>155</v>
      </c>
      <c r="I164" t="s">
        <v>120</v>
      </c>
      <c r="J164" s="9">
        <v>44159</v>
      </c>
      <c r="K164" t="s">
        <v>134</v>
      </c>
      <c r="L164" s="10">
        <f t="shared" si="8"/>
        <v>44889</v>
      </c>
      <c r="M164" s="11" t="str">
        <f t="shared" si="9"/>
        <v>FLAG</v>
      </c>
      <c r="N164" s="11" t="str">
        <f t="shared" si="10"/>
        <v/>
      </c>
      <c r="O164" s="11" t="str">
        <f t="shared" si="11"/>
        <v/>
      </c>
    </row>
    <row r="165" spans="1:15" x14ac:dyDescent="0.3">
      <c r="A165" t="s">
        <v>733</v>
      </c>
      <c r="B165" t="s">
        <v>734</v>
      </c>
      <c r="C165" s="9">
        <v>20905</v>
      </c>
      <c r="D165" t="s">
        <v>735</v>
      </c>
      <c r="E165" t="s">
        <v>736</v>
      </c>
      <c r="F165">
        <v>7924344340</v>
      </c>
      <c r="G165" t="s">
        <v>133</v>
      </c>
      <c r="H165" t="s">
        <v>175</v>
      </c>
      <c r="I165" t="s">
        <v>94</v>
      </c>
      <c r="J165" s="9">
        <v>45283</v>
      </c>
      <c r="K165" t="s">
        <v>134</v>
      </c>
      <c r="L165" s="10">
        <f t="shared" si="8"/>
        <v>48936</v>
      </c>
      <c r="M165" s="11" t="str">
        <f t="shared" si="9"/>
        <v/>
      </c>
      <c r="N165" s="11" t="str">
        <f t="shared" si="10"/>
        <v/>
      </c>
      <c r="O165" s="11" t="str">
        <f t="shared" si="11"/>
        <v/>
      </c>
    </row>
    <row r="166" spans="1:15" x14ac:dyDescent="0.3">
      <c r="A166" t="s">
        <v>737</v>
      </c>
      <c r="B166" t="s">
        <v>738</v>
      </c>
      <c r="C166" s="9">
        <v>34264</v>
      </c>
      <c r="D166" t="s">
        <v>739</v>
      </c>
      <c r="E166" t="s">
        <v>740</v>
      </c>
      <c r="F166">
        <v>8737502888</v>
      </c>
      <c r="G166" t="s">
        <v>119</v>
      </c>
      <c r="H166" t="s">
        <v>113</v>
      </c>
      <c r="I166" t="s">
        <v>102</v>
      </c>
      <c r="J166" s="9">
        <v>42852</v>
      </c>
      <c r="K166" t="s">
        <v>103</v>
      </c>
      <c r="L166" s="10">
        <f t="shared" si="8"/>
        <v>45774</v>
      </c>
      <c r="M166" s="11" t="str">
        <f t="shared" si="9"/>
        <v>FLAG</v>
      </c>
      <c r="N166" s="11" t="str">
        <f t="shared" si="10"/>
        <v/>
      </c>
      <c r="O166" s="11" t="str">
        <f t="shared" si="11"/>
        <v/>
      </c>
    </row>
    <row r="167" spans="1:15" x14ac:dyDescent="0.3">
      <c r="A167" t="s">
        <v>741</v>
      </c>
      <c r="B167" t="s">
        <v>742</v>
      </c>
      <c r="C167" s="9">
        <v>36976</v>
      </c>
      <c r="D167" t="s">
        <v>743</v>
      </c>
      <c r="E167" t="s">
        <v>744</v>
      </c>
      <c r="F167">
        <v>7198333638</v>
      </c>
      <c r="G167" t="s">
        <v>107</v>
      </c>
      <c r="H167" t="s">
        <v>175</v>
      </c>
      <c r="I167" t="s">
        <v>102</v>
      </c>
      <c r="J167" s="9">
        <v>46072</v>
      </c>
      <c r="K167" t="s">
        <v>100</v>
      </c>
      <c r="L167" s="10">
        <f t="shared" si="8"/>
        <v>48994</v>
      </c>
      <c r="M167" s="11" t="str">
        <f t="shared" si="9"/>
        <v/>
      </c>
      <c r="N167" s="11" t="str">
        <f t="shared" si="10"/>
        <v/>
      </c>
      <c r="O167" s="11" t="str">
        <f t="shared" si="11"/>
        <v/>
      </c>
    </row>
    <row r="168" spans="1:15" x14ac:dyDescent="0.3">
      <c r="A168" t="s">
        <v>745</v>
      </c>
      <c r="B168" t="s">
        <v>746</v>
      </c>
      <c r="C168" s="9">
        <v>27033</v>
      </c>
      <c r="D168" t="s">
        <v>747</v>
      </c>
      <c r="E168" t="s">
        <v>748</v>
      </c>
      <c r="F168">
        <v>7715544987</v>
      </c>
      <c r="G168" t="s">
        <v>95</v>
      </c>
      <c r="H168" t="s">
        <v>93</v>
      </c>
      <c r="I168" t="s">
        <v>94</v>
      </c>
      <c r="J168" s="9">
        <v>42906</v>
      </c>
      <c r="K168" t="s">
        <v>129</v>
      </c>
      <c r="L168" s="10">
        <f t="shared" si="8"/>
        <v>46558</v>
      </c>
      <c r="M168" s="11" t="str">
        <f t="shared" si="9"/>
        <v/>
      </c>
      <c r="N168" s="11" t="str">
        <f t="shared" si="10"/>
        <v/>
      </c>
      <c r="O168" s="11" t="str">
        <f t="shared" si="11"/>
        <v/>
      </c>
    </row>
    <row r="169" spans="1:15" x14ac:dyDescent="0.3">
      <c r="A169" t="s">
        <v>749</v>
      </c>
      <c r="B169" t="s">
        <v>750</v>
      </c>
      <c r="C169" s="9">
        <v>36092</v>
      </c>
      <c r="D169" t="s">
        <v>751</v>
      </c>
      <c r="E169" t="s">
        <v>752</v>
      </c>
      <c r="F169">
        <v>6539137889</v>
      </c>
      <c r="G169" t="s">
        <v>119</v>
      </c>
      <c r="H169" t="s">
        <v>175</v>
      </c>
      <c r="I169" t="s">
        <v>94</v>
      </c>
      <c r="J169" s="9">
        <v>43066</v>
      </c>
      <c r="K169" t="s">
        <v>95</v>
      </c>
      <c r="L169" s="10">
        <f t="shared" si="8"/>
        <v>46718</v>
      </c>
      <c r="M169" s="11" t="str">
        <f t="shared" si="9"/>
        <v/>
      </c>
      <c r="N169" s="11" t="str">
        <f t="shared" si="10"/>
        <v/>
      </c>
      <c r="O169" s="11" t="str">
        <f t="shared" si="11"/>
        <v/>
      </c>
    </row>
    <row r="170" spans="1:15" x14ac:dyDescent="0.3">
      <c r="A170" t="s">
        <v>753</v>
      </c>
      <c r="B170" t="s">
        <v>256</v>
      </c>
      <c r="C170" s="9">
        <v>25500</v>
      </c>
      <c r="D170" t="s">
        <v>754</v>
      </c>
      <c r="E170" t="s">
        <v>755</v>
      </c>
      <c r="F170">
        <v>6189313935</v>
      </c>
      <c r="G170" t="s">
        <v>92</v>
      </c>
      <c r="H170" t="s">
        <v>108</v>
      </c>
      <c r="I170" t="s">
        <v>94</v>
      </c>
      <c r="J170" s="9">
        <v>43441</v>
      </c>
      <c r="K170" t="s">
        <v>129</v>
      </c>
      <c r="L170" s="10">
        <f t="shared" si="8"/>
        <v>47094</v>
      </c>
      <c r="M170" s="11" t="str">
        <f t="shared" si="9"/>
        <v/>
      </c>
      <c r="N170" s="11" t="str">
        <f t="shared" si="10"/>
        <v/>
      </c>
      <c r="O170" s="11" t="str">
        <f t="shared" si="11"/>
        <v/>
      </c>
    </row>
    <row r="171" spans="1:15" x14ac:dyDescent="0.3">
      <c r="A171" t="s">
        <v>756</v>
      </c>
      <c r="B171" t="s">
        <v>757</v>
      </c>
      <c r="C171" s="9">
        <v>32027</v>
      </c>
      <c r="D171" t="s">
        <v>758</v>
      </c>
      <c r="E171" t="s">
        <v>759</v>
      </c>
      <c r="F171">
        <v>6296928610</v>
      </c>
      <c r="G171" t="s">
        <v>107</v>
      </c>
      <c r="H171" t="s">
        <v>93</v>
      </c>
      <c r="I171" t="s">
        <v>102</v>
      </c>
      <c r="J171" s="9">
        <v>44082</v>
      </c>
      <c r="K171" t="s">
        <v>129</v>
      </c>
      <c r="L171" s="10">
        <f t="shared" si="8"/>
        <v>47004</v>
      </c>
      <c r="M171" s="11" t="str">
        <f t="shared" si="9"/>
        <v/>
      </c>
      <c r="N171" s="11" t="str">
        <f t="shared" si="10"/>
        <v/>
      </c>
      <c r="O171" s="11" t="str">
        <f t="shared" si="11"/>
        <v/>
      </c>
    </row>
    <row r="172" spans="1:15" x14ac:dyDescent="0.3">
      <c r="A172" t="s">
        <v>760</v>
      </c>
      <c r="B172" t="s">
        <v>761</v>
      </c>
      <c r="C172" s="9">
        <v>36405</v>
      </c>
      <c r="D172" t="s">
        <v>762</v>
      </c>
      <c r="E172" t="s">
        <v>763</v>
      </c>
      <c r="F172">
        <v>6795327978</v>
      </c>
      <c r="G172" t="s">
        <v>107</v>
      </c>
      <c r="H172" t="s">
        <v>101</v>
      </c>
      <c r="I172" t="s">
        <v>120</v>
      </c>
      <c r="J172" s="9">
        <v>43617</v>
      </c>
      <c r="K172" t="s">
        <v>134</v>
      </c>
      <c r="L172" s="10">
        <f t="shared" si="8"/>
        <v>44348</v>
      </c>
      <c r="M172" s="11" t="str">
        <f t="shared" si="9"/>
        <v>FLAG</v>
      </c>
      <c r="N172" s="11" t="str">
        <f t="shared" si="10"/>
        <v/>
      </c>
      <c r="O172" s="11" t="str">
        <f t="shared" si="11"/>
        <v/>
      </c>
    </row>
    <row r="173" spans="1:15" x14ac:dyDescent="0.3">
      <c r="A173" t="s">
        <v>764</v>
      </c>
      <c r="B173" t="s">
        <v>765</v>
      </c>
      <c r="C173" s="9">
        <v>20164</v>
      </c>
      <c r="D173" t="s">
        <v>766</v>
      </c>
      <c r="E173" t="s">
        <v>767</v>
      </c>
      <c r="F173">
        <v>6949073156</v>
      </c>
      <c r="G173" t="s">
        <v>92</v>
      </c>
      <c r="H173" t="s">
        <v>175</v>
      </c>
      <c r="I173" t="s">
        <v>94</v>
      </c>
      <c r="J173" s="9">
        <v>45313</v>
      </c>
      <c r="K173" t="s">
        <v>114</v>
      </c>
      <c r="L173" s="10">
        <f t="shared" si="8"/>
        <v>48966</v>
      </c>
      <c r="M173" s="11" t="str">
        <f t="shared" si="9"/>
        <v/>
      </c>
      <c r="N173" s="11" t="str">
        <f t="shared" si="10"/>
        <v/>
      </c>
      <c r="O173" s="11" t="str">
        <f t="shared" si="11"/>
        <v/>
      </c>
    </row>
    <row r="174" spans="1:15" x14ac:dyDescent="0.3">
      <c r="A174" t="s">
        <v>768</v>
      </c>
      <c r="B174" t="s">
        <v>405</v>
      </c>
      <c r="C174" s="9">
        <v>29069</v>
      </c>
      <c r="D174" t="s">
        <v>769</v>
      </c>
      <c r="E174" t="s">
        <v>770</v>
      </c>
      <c r="F174">
        <v>7667716239</v>
      </c>
      <c r="G174" t="s">
        <v>107</v>
      </c>
      <c r="H174" t="s">
        <v>175</v>
      </c>
      <c r="I174" t="s">
        <v>94</v>
      </c>
      <c r="J174" s="9">
        <v>44500</v>
      </c>
      <c r="K174" t="s">
        <v>114</v>
      </c>
      <c r="L174" s="10">
        <f t="shared" si="8"/>
        <v>48152</v>
      </c>
      <c r="M174" s="11" t="str">
        <f t="shared" si="9"/>
        <v/>
      </c>
      <c r="N174" s="11" t="str">
        <f t="shared" si="10"/>
        <v/>
      </c>
      <c r="O174" s="11" t="str">
        <f t="shared" si="11"/>
        <v/>
      </c>
    </row>
    <row r="175" spans="1:15" x14ac:dyDescent="0.3">
      <c r="A175" t="s">
        <v>771</v>
      </c>
      <c r="B175" t="s">
        <v>772</v>
      </c>
      <c r="C175" s="9">
        <v>27043</v>
      </c>
      <c r="D175" t="s">
        <v>773</v>
      </c>
      <c r="E175" t="s">
        <v>774</v>
      </c>
      <c r="F175">
        <v>6876130080</v>
      </c>
      <c r="G175" t="s">
        <v>133</v>
      </c>
      <c r="H175" t="s">
        <v>93</v>
      </c>
      <c r="I175" t="s">
        <v>94</v>
      </c>
      <c r="J175" s="9">
        <v>43279</v>
      </c>
      <c r="K175" t="s">
        <v>134</v>
      </c>
      <c r="L175" s="10">
        <f t="shared" si="8"/>
        <v>46932</v>
      </c>
      <c r="M175" s="11" t="str">
        <f t="shared" si="9"/>
        <v/>
      </c>
      <c r="N175" s="11" t="str">
        <f t="shared" si="10"/>
        <v/>
      </c>
      <c r="O175" s="11" t="str">
        <f t="shared" si="11"/>
        <v/>
      </c>
    </row>
    <row r="176" spans="1:15" x14ac:dyDescent="0.3">
      <c r="A176" t="s">
        <v>775</v>
      </c>
      <c r="B176" t="s">
        <v>776</v>
      </c>
      <c r="C176" s="9">
        <v>36870</v>
      </c>
      <c r="D176" t="s">
        <v>777</v>
      </c>
      <c r="E176" t="s">
        <v>778</v>
      </c>
      <c r="F176">
        <v>9451683746</v>
      </c>
      <c r="G176" t="s">
        <v>95</v>
      </c>
      <c r="H176" t="s">
        <v>175</v>
      </c>
      <c r="I176" t="s">
        <v>94</v>
      </c>
      <c r="J176" s="9">
        <v>43412</v>
      </c>
      <c r="K176" t="s">
        <v>134</v>
      </c>
      <c r="L176" s="10">
        <f t="shared" si="8"/>
        <v>47065</v>
      </c>
      <c r="M176" s="11" t="str">
        <f t="shared" si="9"/>
        <v/>
      </c>
      <c r="N176" s="11" t="str">
        <f t="shared" si="10"/>
        <v/>
      </c>
      <c r="O176" s="11" t="str">
        <f t="shared" si="11"/>
        <v/>
      </c>
    </row>
    <row r="177" spans="1:15" x14ac:dyDescent="0.3">
      <c r="A177" t="s">
        <v>779</v>
      </c>
      <c r="B177" t="s">
        <v>467</v>
      </c>
      <c r="C177" s="9">
        <v>27343</v>
      </c>
      <c r="D177" t="s">
        <v>780</v>
      </c>
      <c r="E177" t="s">
        <v>781</v>
      </c>
      <c r="F177">
        <v>6896948575</v>
      </c>
      <c r="G177" t="s">
        <v>92</v>
      </c>
      <c r="H177" t="s">
        <v>101</v>
      </c>
      <c r="I177" t="s">
        <v>94</v>
      </c>
      <c r="J177" s="9">
        <v>45149</v>
      </c>
      <c r="K177" t="s">
        <v>100</v>
      </c>
      <c r="L177" s="10">
        <f t="shared" si="8"/>
        <v>48802</v>
      </c>
      <c r="M177" s="11" t="str">
        <f t="shared" si="9"/>
        <v/>
      </c>
      <c r="N177" s="11" t="str">
        <f t="shared" si="10"/>
        <v/>
      </c>
      <c r="O177" s="11" t="str">
        <f t="shared" si="11"/>
        <v/>
      </c>
    </row>
    <row r="178" spans="1:15" x14ac:dyDescent="0.3">
      <c r="A178" t="s">
        <v>782</v>
      </c>
      <c r="B178" t="s">
        <v>783</v>
      </c>
      <c r="C178" s="9">
        <v>28356</v>
      </c>
      <c r="D178" t="s">
        <v>784</v>
      </c>
      <c r="E178" t="s">
        <v>785</v>
      </c>
      <c r="F178">
        <v>7463792144</v>
      </c>
      <c r="G178" t="s">
        <v>100</v>
      </c>
      <c r="H178" t="s">
        <v>93</v>
      </c>
      <c r="I178" t="s">
        <v>94</v>
      </c>
      <c r="J178" s="9">
        <v>43418</v>
      </c>
      <c r="K178" t="s">
        <v>100</v>
      </c>
      <c r="L178" s="10">
        <f t="shared" si="8"/>
        <v>47071</v>
      </c>
      <c r="M178" s="11" t="str">
        <f t="shared" si="9"/>
        <v/>
      </c>
      <c r="N178" s="11" t="str">
        <f t="shared" si="10"/>
        <v/>
      </c>
      <c r="O178" s="11" t="str">
        <f t="shared" si="11"/>
        <v/>
      </c>
    </row>
    <row r="179" spans="1:15" x14ac:dyDescent="0.3">
      <c r="A179" t="s">
        <v>786</v>
      </c>
      <c r="B179" t="s">
        <v>787</v>
      </c>
      <c r="C179" s="9">
        <v>34339</v>
      </c>
      <c r="D179" t="s">
        <v>788</v>
      </c>
      <c r="E179" t="s">
        <v>789</v>
      </c>
      <c r="F179">
        <v>8332379968</v>
      </c>
      <c r="G179" t="s">
        <v>100</v>
      </c>
      <c r="H179" t="s">
        <v>93</v>
      </c>
      <c r="I179" t="s">
        <v>102</v>
      </c>
      <c r="J179" s="9">
        <v>42947</v>
      </c>
      <c r="K179" t="s">
        <v>134</v>
      </c>
      <c r="L179" s="10">
        <f t="shared" si="8"/>
        <v>45869</v>
      </c>
      <c r="M179" s="11" t="str">
        <f t="shared" si="9"/>
        <v>FLAG</v>
      </c>
      <c r="N179" s="11" t="str">
        <f t="shared" si="10"/>
        <v/>
      </c>
      <c r="O179" s="11" t="str">
        <f t="shared" si="11"/>
        <v/>
      </c>
    </row>
    <row r="180" spans="1:15" x14ac:dyDescent="0.3">
      <c r="A180" t="s">
        <v>790</v>
      </c>
      <c r="B180" t="s">
        <v>791</v>
      </c>
      <c r="C180" s="9">
        <v>32756</v>
      </c>
      <c r="D180" t="s">
        <v>792</v>
      </c>
      <c r="E180" t="s">
        <v>793</v>
      </c>
      <c r="F180">
        <v>6834166471</v>
      </c>
      <c r="G180" t="s">
        <v>119</v>
      </c>
      <c r="H180" t="s">
        <v>93</v>
      </c>
      <c r="I180" t="s">
        <v>94</v>
      </c>
      <c r="J180" s="9">
        <v>42780</v>
      </c>
      <c r="K180" t="s">
        <v>129</v>
      </c>
      <c r="L180" s="10">
        <f t="shared" si="8"/>
        <v>46432</v>
      </c>
      <c r="M180" s="11" t="str">
        <f t="shared" si="9"/>
        <v/>
      </c>
      <c r="N180" s="11" t="str">
        <f t="shared" si="10"/>
        <v/>
      </c>
      <c r="O180" s="11" t="str">
        <f t="shared" si="11"/>
        <v/>
      </c>
    </row>
    <row r="181" spans="1:15" x14ac:dyDescent="0.3">
      <c r="A181" t="s">
        <v>794</v>
      </c>
      <c r="B181" t="s">
        <v>795</v>
      </c>
      <c r="C181" s="9">
        <v>35975</v>
      </c>
      <c r="D181" t="s">
        <v>796</v>
      </c>
      <c r="E181" t="s">
        <v>797</v>
      </c>
      <c r="F181">
        <v>8810894663</v>
      </c>
      <c r="G181" t="s">
        <v>119</v>
      </c>
      <c r="H181" t="s">
        <v>108</v>
      </c>
      <c r="I181" t="s">
        <v>94</v>
      </c>
      <c r="J181" s="9">
        <v>44541</v>
      </c>
      <c r="K181" t="s">
        <v>100</v>
      </c>
      <c r="L181" s="10">
        <f t="shared" si="8"/>
        <v>48193</v>
      </c>
      <c r="M181" s="11" t="str">
        <f t="shared" si="9"/>
        <v/>
      </c>
      <c r="N181" s="11" t="str">
        <f t="shared" si="10"/>
        <v/>
      </c>
      <c r="O181" s="11" t="str">
        <f t="shared" si="11"/>
        <v/>
      </c>
    </row>
    <row r="182" spans="1:15" x14ac:dyDescent="0.3">
      <c r="A182" t="s">
        <v>798</v>
      </c>
      <c r="B182" t="s">
        <v>799</v>
      </c>
      <c r="C182" s="9">
        <v>24786</v>
      </c>
      <c r="D182" t="s">
        <v>800</v>
      </c>
      <c r="E182" t="s">
        <v>801</v>
      </c>
      <c r="F182">
        <v>9135650171</v>
      </c>
      <c r="G182" t="s">
        <v>92</v>
      </c>
      <c r="H182" t="s">
        <v>155</v>
      </c>
      <c r="I182" t="s">
        <v>94</v>
      </c>
      <c r="J182" s="9">
        <v>45437</v>
      </c>
      <c r="K182" t="s">
        <v>114</v>
      </c>
      <c r="L182" s="10">
        <f t="shared" si="8"/>
        <v>49089</v>
      </c>
      <c r="M182" s="11" t="str">
        <f t="shared" si="9"/>
        <v/>
      </c>
      <c r="N182" s="11" t="str">
        <f t="shared" si="10"/>
        <v/>
      </c>
      <c r="O182" s="11" t="str">
        <f t="shared" si="11"/>
        <v/>
      </c>
    </row>
    <row r="183" spans="1:15" x14ac:dyDescent="0.3">
      <c r="A183" t="s">
        <v>802</v>
      </c>
      <c r="B183" t="s">
        <v>803</v>
      </c>
      <c r="C183" s="9">
        <v>37146</v>
      </c>
      <c r="D183" t="s">
        <v>804</v>
      </c>
      <c r="E183" t="s">
        <v>805</v>
      </c>
      <c r="F183">
        <v>9841325450</v>
      </c>
      <c r="G183" t="s">
        <v>133</v>
      </c>
      <c r="H183" t="s">
        <v>155</v>
      </c>
      <c r="I183" t="s">
        <v>94</v>
      </c>
      <c r="J183" s="9">
        <v>43795</v>
      </c>
      <c r="K183" t="s">
        <v>95</v>
      </c>
      <c r="L183" s="10">
        <f t="shared" si="8"/>
        <v>47448</v>
      </c>
      <c r="M183" s="11" t="str">
        <f t="shared" si="9"/>
        <v/>
      </c>
      <c r="N183" s="11" t="str">
        <f t="shared" si="10"/>
        <v/>
      </c>
      <c r="O183" s="11" t="str">
        <f t="shared" si="11"/>
        <v/>
      </c>
    </row>
    <row r="184" spans="1:15" x14ac:dyDescent="0.3">
      <c r="A184" t="s">
        <v>806</v>
      </c>
      <c r="B184" t="s">
        <v>807</v>
      </c>
      <c r="C184" s="9">
        <v>22830</v>
      </c>
      <c r="D184" t="s">
        <v>808</v>
      </c>
      <c r="E184" t="s">
        <v>809</v>
      </c>
      <c r="F184">
        <v>6209576466</v>
      </c>
      <c r="G184" t="s">
        <v>100</v>
      </c>
      <c r="H184" t="s">
        <v>93</v>
      </c>
      <c r="I184" t="s">
        <v>102</v>
      </c>
      <c r="J184" s="9">
        <v>43798</v>
      </c>
      <c r="K184" t="s">
        <v>95</v>
      </c>
      <c r="L184" s="10">
        <f t="shared" si="8"/>
        <v>46720</v>
      </c>
      <c r="M184" s="11" t="str">
        <f t="shared" si="9"/>
        <v/>
      </c>
      <c r="N184" s="11" t="str">
        <f t="shared" si="10"/>
        <v/>
      </c>
      <c r="O184" s="11" t="str">
        <f t="shared" si="11"/>
        <v/>
      </c>
    </row>
    <row r="185" spans="1:15" x14ac:dyDescent="0.3">
      <c r="A185" t="s">
        <v>810</v>
      </c>
      <c r="B185" t="s">
        <v>811</v>
      </c>
      <c r="C185" s="9">
        <v>29240</v>
      </c>
      <c r="D185" t="s">
        <v>812</v>
      </c>
      <c r="E185" t="s">
        <v>813</v>
      </c>
      <c r="F185">
        <v>6548821992</v>
      </c>
      <c r="G185" t="s">
        <v>119</v>
      </c>
      <c r="H185" t="s">
        <v>113</v>
      </c>
      <c r="I185" t="s">
        <v>102</v>
      </c>
      <c r="J185" s="9">
        <v>44363</v>
      </c>
      <c r="K185" t="s">
        <v>114</v>
      </c>
      <c r="L185" s="10">
        <f t="shared" si="8"/>
        <v>47285</v>
      </c>
      <c r="M185" s="11" t="str">
        <f t="shared" si="9"/>
        <v/>
      </c>
      <c r="N185" s="11" t="str">
        <f t="shared" si="10"/>
        <v/>
      </c>
      <c r="O185" s="11" t="str">
        <f t="shared" si="11"/>
        <v/>
      </c>
    </row>
    <row r="186" spans="1:15" x14ac:dyDescent="0.3">
      <c r="A186" t="s">
        <v>814</v>
      </c>
      <c r="B186" t="s">
        <v>815</v>
      </c>
      <c r="C186" s="9">
        <v>30959</v>
      </c>
      <c r="D186" t="s">
        <v>816</v>
      </c>
      <c r="E186" t="s">
        <v>817</v>
      </c>
      <c r="F186">
        <v>9312671161</v>
      </c>
      <c r="G186" t="s">
        <v>107</v>
      </c>
      <c r="H186" t="s">
        <v>101</v>
      </c>
      <c r="I186" t="s">
        <v>94</v>
      </c>
      <c r="J186" s="9">
        <v>43206</v>
      </c>
      <c r="K186" t="s">
        <v>114</v>
      </c>
      <c r="L186" s="10">
        <f t="shared" si="8"/>
        <v>46859</v>
      </c>
      <c r="M186" s="11" t="str">
        <f t="shared" si="9"/>
        <v/>
      </c>
      <c r="N186" s="11" t="str">
        <f t="shared" si="10"/>
        <v/>
      </c>
      <c r="O186" s="11" t="str">
        <f t="shared" si="11"/>
        <v/>
      </c>
    </row>
    <row r="187" spans="1:15" x14ac:dyDescent="0.3">
      <c r="A187" t="s">
        <v>818</v>
      </c>
      <c r="B187" t="s">
        <v>405</v>
      </c>
      <c r="C187" s="9">
        <v>27181</v>
      </c>
      <c r="D187" t="s">
        <v>819</v>
      </c>
      <c r="E187" t="s">
        <v>820</v>
      </c>
      <c r="F187">
        <v>8739580759</v>
      </c>
      <c r="G187" t="s">
        <v>92</v>
      </c>
      <c r="H187" t="s">
        <v>155</v>
      </c>
      <c r="I187" t="s">
        <v>102</v>
      </c>
      <c r="J187" s="9">
        <v>43276</v>
      </c>
      <c r="K187" t="s">
        <v>103</v>
      </c>
      <c r="L187" s="10">
        <f t="shared" si="8"/>
        <v>46198</v>
      </c>
      <c r="M187" s="11" t="str">
        <f t="shared" si="9"/>
        <v/>
      </c>
      <c r="N187" s="11" t="str">
        <f t="shared" si="10"/>
        <v/>
      </c>
      <c r="O187" s="11" t="str">
        <f t="shared" si="11"/>
        <v/>
      </c>
    </row>
    <row r="188" spans="1:15" x14ac:dyDescent="0.3">
      <c r="A188" t="s">
        <v>821</v>
      </c>
      <c r="B188" t="s">
        <v>822</v>
      </c>
      <c r="C188" s="9">
        <v>26997</v>
      </c>
      <c r="D188" t="s">
        <v>823</v>
      </c>
      <c r="E188" t="s">
        <v>824</v>
      </c>
      <c r="F188">
        <v>7800939298</v>
      </c>
      <c r="G188" t="s">
        <v>119</v>
      </c>
      <c r="H188" t="s">
        <v>101</v>
      </c>
      <c r="I188" t="s">
        <v>94</v>
      </c>
      <c r="J188" s="9">
        <v>44094</v>
      </c>
      <c r="K188" t="s">
        <v>95</v>
      </c>
      <c r="L188" s="10">
        <f t="shared" si="8"/>
        <v>47746</v>
      </c>
      <c r="M188" s="11" t="str">
        <f t="shared" si="9"/>
        <v/>
      </c>
      <c r="N188" s="11" t="str">
        <f t="shared" si="10"/>
        <v/>
      </c>
      <c r="O188" s="11" t="str">
        <f t="shared" si="11"/>
        <v/>
      </c>
    </row>
    <row r="189" spans="1:15" x14ac:dyDescent="0.3">
      <c r="A189" t="s">
        <v>825</v>
      </c>
      <c r="B189" t="s">
        <v>826</v>
      </c>
      <c r="C189" s="9">
        <v>33217</v>
      </c>
      <c r="D189" t="s">
        <v>827</v>
      </c>
      <c r="E189" t="s">
        <v>828</v>
      </c>
      <c r="F189">
        <v>6819662170</v>
      </c>
      <c r="G189" t="s">
        <v>95</v>
      </c>
      <c r="H189" t="s">
        <v>113</v>
      </c>
      <c r="I189" t="s">
        <v>94</v>
      </c>
      <c r="J189" s="9">
        <v>43715</v>
      </c>
      <c r="K189" t="s">
        <v>114</v>
      </c>
      <c r="L189" s="10">
        <f t="shared" si="8"/>
        <v>47368</v>
      </c>
      <c r="M189" s="11" t="str">
        <f t="shared" si="9"/>
        <v/>
      </c>
      <c r="N189" s="11" t="str">
        <f t="shared" si="10"/>
        <v/>
      </c>
      <c r="O189" s="11" t="str">
        <f t="shared" si="11"/>
        <v/>
      </c>
    </row>
    <row r="190" spans="1:15" x14ac:dyDescent="0.3">
      <c r="A190" t="s">
        <v>829</v>
      </c>
      <c r="B190" t="s">
        <v>830</v>
      </c>
      <c r="C190" s="9">
        <v>23769</v>
      </c>
      <c r="D190" t="s">
        <v>831</v>
      </c>
      <c r="E190" t="s">
        <v>832</v>
      </c>
      <c r="F190">
        <v>7726712679</v>
      </c>
      <c r="G190" t="s">
        <v>95</v>
      </c>
      <c r="H190" t="s">
        <v>93</v>
      </c>
      <c r="I190" t="s">
        <v>94</v>
      </c>
      <c r="J190" s="9">
        <v>42832</v>
      </c>
      <c r="K190" t="s">
        <v>129</v>
      </c>
      <c r="L190" s="10">
        <f t="shared" si="8"/>
        <v>46484</v>
      </c>
      <c r="M190" s="11" t="str">
        <f t="shared" si="9"/>
        <v/>
      </c>
      <c r="N190" s="11" t="str">
        <f t="shared" si="10"/>
        <v/>
      </c>
      <c r="O190" s="11" t="str">
        <f t="shared" si="11"/>
        <v/>
      </c>
    </row>
    <row r="191" spans="1:15" x14ac:dyDescent="0.3">
      <c r="A191" t="s">
        <v>833</v>
      </c>
      <c r="B191" t="s">
        <v>834</v>
      </c>
      <c r="C191" s="9">
        <v>27715</v>
      </c>
      <c r="D191" t="s">
        <v>835</v>
      </c>
      <c r="E191" t="s">
        <v>473</v>
      </c>
      <c r="F191">
        <v>7777952311</v>
      </c>
      <c r="G191" t="s">
        <v>95</v>
      </c>
      <c r="H191" t="s">
        <v>93</v>
      </c>
      <c r="I191" t="s">
        <v>94</v>
      </c>
      <c r="J191" s="9">
        <v>44363</v>
      </c>
      <c r="K191" t="s">
        <v>100</v>
      </c>
      <c r="L191" s="10">
        <f t="shared" si="8"/>
        <v>48015</v>
      </c>
      <c r="M191" s="11" t="str">
        <f t="shared" si="9"/>
        <v/>
      </c>
      <c r="N191" s="11" t="str">
        <f t="shared" si="10"/>
        <v/>
      </c>
      <c r="O191" s="11" t="str">
        <f t="shared" si="11"/>
        <v/>
      </c>
    </row>
    <row r="192" spans="1:15" x14ac:dyDescent="0.3">
      <c r="A192" t="s">
        <v>836</v>
      </c>
      <c r="B192" t="s">
        <v>837</v>
      </c>
      <c r="C192" s="9">
        <v>35940</v>
      </c>
      <c r="D192" t="s">
        <v>838</v>
      </c>
      <c r="E192" t="s">
        <v>839</v>
      </c>
      <c r="F192">
        <v>7339590147</v>
      </c>
      <c r="G192" t="s">
        <v>107</v>
      </c>
      <c r="H192" t="s">
        <v>108</v>
      </c>
      <c r="I192" t="s">
        <v>94</v>
      </c>
      <c r="J192" s="9">
        <v>42808</v>
      </c>
      <c r="K192" t="s">
        <v>95</v>
      </c>
      <c r="L192" s="10">
        <f t="shared" si="8"/>
        <v>46460</v>
      </c>
      <c r="M192" s="11" t="str">
        <f t="shared" si="9"/>
        <v/>
      </c>
      <c r="N192" s="11" t="str">
        <f t="shared" si="10"/>
        <v/>
      </c>
      <c r="O192" s="11" t="str">
        <f t="shared" si="11"/>
        <v/>
      </c>
    </row>
    <row r="193" spans="1:15" x14ac:dyDescent="0.3">
      <c r="A193" t="s">
        <v>840</v>
      </c>
      <c r="B193" t="s">
        <v>841</v>
      </c>
      <c r="C193" s="9">
        <v>32151</v>
      </c>
      <c r="D193" t="s">
        <v>842</v>
      </c>
      <c r="E193" t="s">
        <v>843</v>
      </c>
      <c r="F193">
        <v>7510249922</v>
      </c>
      <c r="G193" t="s">
        <v>100</v>
      </c>
      <c r="H193" t="s">
        <v>113</v>
      </c>
      <c r="I193" t="s">
        <v>102</v>
      </c>
      <c r="J193" s="9">
        <v>44988</v>
      </c>
      <c r="K193" t="s">
        <v>134</v>
      </c>
      <c r="L193" s="10">
        <f t="shared" si="8"/>
        <v>47910</v>
      </c>
      <c r="M193" s="11" t="str">
        <f t="shared" si="9"/>
        <v/>
      </c>
      <c r="N193" s="11" t="str">
        <f t="shared" si="10"/>
        <v/>
      </c>
      <c r="O193" s="11" t="str">
        <f t="shared" si="11"/>
        <v/>
      </c>
    </row>
    <row r="194" spans="1:15" x14ac:dyDescent="0.3">
      <c r="A194" t="s">
        <v>844</v>
      </c>
      <c r="B194" t="s">
        <v>845</v>
      </c>
      <c r="C194" s="9">
        <v>35155</v>
      </c>
      <c r="D194" t="s">
        <v>846</v>
      </c>
      <c r="E194" t="s">
        <v>847</v>
      </c>
      <c r="F194">
        <v>9903976893</v>
      </c>
      <c r="G194" t="s">
        <v>107</v>
      </c>
      <c r="H194" t="s">
        <v>113</v>
      </c>
      <c r="I194" t="s">
        <v>120</v>
      </c>
      <c r="J194" s="9">
        <v>43039</v>
      </c>
      <c r="K194" t="s">
        <v>129</v>
      </c>
      <c r="L194" s="10">
        <f t="shared" si="8"/>
        <v>43769</v>
      </c>
      <c r="M194" s="11" t="str">
        <f t="shared" si="9"/>
        <v>FLAG</v>
      </c>
      <c r="N194" s="11" t="str">
        <f t="shared" si="10"/>
        <v/>
      </c>
      <c r="O194" s="11" t="str">
        <f t="shared" si="11"/>
        <v/>
      </c>
    </row>
    <row r="195" spans="1:15" x14ac:dyDescent="0.3">
      <c r="A195" t="s">
        <v>848</v>
      </c>
      <c r="B195" t="s">
        <v>849</v>
      </c>
      <c r="C195" s="9">
        <v>30407</v>
      </c>
      <c r="D195" t="s">
        <v>850</v>
      </c>
      <c r="E195" t="s">
        <v>851</v>
      </c>
      <c r="F195">
        <v>7284366313</v>
      </c>
      <c r="G195" t="s">
        <v>133</v>
      </c>
      <c r="H195" t="s">
        <v>113</v>
      </c>
      <c r="I195" t="s">
        <v>102</v>
      </c>
      <c r="J195" s="9">
        <v>43046</v>
      </c>
      <c r="K195" t="s">
        <v>134</v>
      </c>
      <c r="L195" s="10">
        <f t="shared" si="8"/>
        <v>45968</v>
      </c>
      <c r="M195" s="11" t="str">
        <f t="shared" si="9"/>
        <v>FLAG</v>
      </c>
      <c r="N195" s="11" t="str">
        <f t="shared" si="10"/>
        <v/>
      </c>
      <c r="O195" s="11" t="str">
        <f t="shared" si="11"/>
        <v/>
      </c>
    </row>
    <row r="196" spans="1:15" x14ac:dyDescent="0.3">
      <c r="A196" t="s">
        <v>852</v>
      </c>
      <c r="B196" t="s">
        <v>853</v>
      </c>
      <c r="C196" s="9">
        <v>33798</v>
      </c>
      <c r="D196" t="s">
        <v>854</v>
      </c>
      <c r="E196" t="s">
        <v>855</v>
      </c>
      <c r="F196">
        <v>6480574142</v>
      </c>
      <c r="G196" t="s">
        <v>107</v>
      </c>
      <c r="H196" t="s">
        <v>155</v>
      </c>
      <c r="I196" t="s">
        <v>94</v>
      </c>
      <c r="J196" s="9">
        <v>44494</v>
      </c>
      <c r="K196" t="s">
        <v>129</v>
      </c>
      <c r="L196" s="10">
        <f t="shared" ref="L196:L259" si="12">EDATE(J196,12*IF(I196="High",2,IF(I196="Medium",8,10)))</f>
        <v>48146</v>
      </c>
      <c r="M196" s="11" t="str">
        <f t="shared" ref="M196:M259" si="13">IF(L196&lt;DATE(2026,3,31),"FLAG","")</f>
        <v/>
      </c>
      <c r="N196" s="11" t="str">
        <f t="shared" ref="N196:N259" si="14">IF(COUNTIF($F$4:$F$953,F196)&gt;=3,"FLAG","")</f>
        <v/>
      </c>
      <c r="O196" s="11" t="str">
        <f t="shared" ref="O196:O259" si="15">IF(AND(D196&lt;&gt;"",COUNTIF($D$4:$D$953,D196)&gt;1),"FLAG","")</f>
        <v/>
      </c>
    </row>
    <row r="197" spans="1:15" x14ac:dyDescent="0.3">
      <c r="A197" t="s">
        <v>856</v>
      </c>
      <c r="B197" t="s">
        <v>857</v>
      </c>
      <c r="C197" s="9">
        <v>37249</v>
      </c>
      <c r="D197" t="s">
        <v>858</v>
      </c>
      <c r="E197" t="s">
        <v>859</v>
      </c>
      <c r="F197">
        <v>8694809440</v>
      </c>
      <c r="G197" t="s">
        <v>100</v>
      </c>
      <c r="H197" t="s">
        <v>108</v>
      </c>
      <c r="I197" t="s">
        <v>102</v>
      </c>
      <c r="J197" s="9">
        <v>43363</v>
      </c>
      <c r="K197" t="s">
        <v>129</v>
      </c>
      <c r="L197" s="10">
        <f t="shared" si="12"/>
        <v>46285</v>
      </c>
      <c r="M197" s="11" t="str">
        <f t="shared" si="13"/>
        <v/>
      </c>
      <c r="N197" s="11" t="str">
        <f t="shared" si="14"/>
        <v/>
      </c>
      <c r="O197" s="11" t="str">
        <f t="shared" si="15"/>
        <v/>
      </c>
    </row>
    <row r="198" spans="1:15" x14ac:dyDescent="0.3">
      <c r="A198" t="s">
        <v>860</v>
      </c>
      <c r="B198" t="s">
        <v>861</v>
      </c>
      <c r="C198" s="9">
        <v>28222</v>
      </c>
      <c r="D198" t="s">
        <v>862</v>
      </c>
      <c r="E198" t="s">
        <v>863</v>
      </c>
      <c r="F198">
        <v>9345810978</v>
      </c>
      <c r="G198" t="s">
        <v>133</v>
      </c>
      <c r="H198" t="s">
        <v>155</v>
      </c>
      <c r="I198" t="s">
        <v>102</v>
      </c>
      <c r="J198" s="9">
        <v>43410</v>
      </c>
      <c r="K198" t="s">
        <v>114</v>
      </c>
      <c r="L198" s="10">
        <f t="shared" si="12"/>
        <v>46332</v>
      </c>
      <c r="M198" s="11" t="str">
        <f t="shared" si="13"/>
        <v/>
      </c>
      <c r="N198" s="11" t="str">
        <f t="shared" si="14"/>
        <v/>
      </c>
      <c r="O198" s="11" t="str">
        <f t="shared" si="15"/>
        <v/>
      </c>
    </row>
    <row r="199" spans="1:15" x14ac:dyDescent="0.3">
      <c r="A199" t="s">
        <v>864</v>
      </c>
      <c r="B199" t="s">
        <v>865</v>
      </c>
      <c r="C199" s="9">
        <v>30880</v>
      </c>
      <c r="D199" t="s">
        <v>866</v>
      </c>
      <c r="E199" t="s">
        <v>867</v>
      </c>
      <c r="F199">
        <v>6549496602</v>
      </c>
      <c r="G199" t="s">
        <v>107</v>
      </c>
      <c r="H199" t="s">
        <v>113</v>
      </c>
      <c r="I199" t="s">
        <v>94</v>
      </c>
      <c r="J199" s="9">
        <v>44436</v>
      </c>
      <c r="K199" t="s">
        <v>114</v>
      </c>
      <c r="L199" s="10">
        <f t="shared" si="12"/>
        <v>48088</v>
      </c>
      <c r="M199" s="11" t="str">
        <f t="shared" si="13"/>
        <v/>
      </c>
      <c r="N199" s="11" t="str">
        <f t="shared" si="14"/>
        <v/>
      </c>
      <c r="O199" s="11" t="str">
        <f t="shared" si="15"/>
        <v/>
      </c>
    </row>
    <row r="200" spans="1:15" x14ac:dyDescent="0.3">
      <c r="A200" t="s">
        <v>868</v>
      </c>
      <c r="B200" t="s">
        <v>869</v>
      </c>
      <c r="C200" s="9">
        <v>30171</v>
      </c>
      <c r="D200" t="s">
        <v>870</v>
      </c>
      <c r="E200" t="s">
        <v>871</v>
      </c>
      <c r="F200">
        <v>8686819567</v>
      </c>
      <c r="G200" t="s">
        <v>95</v>
      </c>
      <c r="H200" t="s">
        <v>108</v>
      </c>
      <c r="I200" t="s">
        <v>94</v>
      </c>
      <c r="J200" s="9">
        <v>44976</v>
      </c>
      <c r="K200" t="s">
        <v>100</v>
      </c>
      <c r="L200" s="10">
        <f t="shared" si="12"/>
        <v>48629</v>
      </c>
      <c r="M200" s="11" t="str">
        <f t="shared" si="13"/>
        <v/>
      </c>
      <c r="N200" s="11" t="str">
        <f t="shared" si="14"/>
        <v/>
      </c>
      <c r="O200" s="11" t="str">
        <f t="shared" si="15"/>
        <v/>
      </c>
    </row>
    <row r="201" spans="1:15" x14ac:dyDescent="0.3">
      <c r="A201" t="s">
        <v>872</v>
      </c>
      <c r="B201" t="s">
        <v>873</v>
      </c>
      <c r="C201" s="9">
        <v>34300</v>
      </c>
      <c r="D201" t="s">
        <v>874</v>
      </c>
      <c r="E201" t="s">
        <v>875</v>
      </c>
      <c r="F201">
        <v>7224547648</v>
      </c>
      <c r="G201" t="s">
        <v>95</v>
      </c>
      <c r="H201" t="s">
        <v>101</v>
      </c>
      <c r="I201" t="s">
        <v>102</v>
      </c>
      <c r="J201" s="9">
        <v>43771</v>
      </c>
      <c r="K201" t="s">
        <v>134</v>
      </c>
      <c r="L201" s="10">
        <f t="shared" si="12"/>
        <v>46693</v>
      </c>
      <c r="M201" s="11" t="str">
        <f t="shared" si="13"/>
        <v/>
      </c>
      <c r="N201" s="11" t="str">
        <f t="shared" si="14"/>
        <v/>
      </c>
      <c r="O201" s="11" t="str">
        <f t="shared" si="15"/>
        <v/>
      </c>
    </row>
    <row r="202" spans="1:15" x14ac:dyDescent="0.3">
      <c r="A202" t="s">
        <v>876</v>
      </c>
      <c r="B202" t="s">
        <v>877</v>
      </c>
      <c r="C202" s="9">
        <v>24742</v>
      </c>
      <c r="D202" t="s">
        <v>878</v>
      </c>
      <c r="E202" t="s">
        <v>879</v>
      </c>
      <c r="F202">
        <v>6865563096</v>
      </c>
      <c r="G202" t="s">
        <v>119</v>
      </c>
      <c r="H202" t="s">
        <v>113</v>
      </c>
      <c r="I202" t="s">
        <v>94</v>
      </c>
      <c r="J202" s="9">
        <v>44990</v>
      </c>
      <c r="K202" t="s">
        <v>103</v>
      </c>
      <c r="L202" s="10">
        <f t="shared" si="12"/>
        <v>48643</v>
      </c>
      <c r="M202" s="11" t="str">
        <f t="shared" si="13"/>
        <v/>
      </c>
      <c r="N202" s="11" t="str">
        <f t="shared" si="14"/>
        <v/>
      </c>
      <c r="O202" s="11" t="str">
        <f t="shared" si="15"/>
        <v/>
      </c>
    </row>
    <row r="203" spans="1:15" x14ac:dyDescent="0.3">
      <c r="A203" t="s">
        <v>880</v>
      </c>
      <c r="B203" t="s">
        <v>881</v>
      </c>
      <c r="C203" s="9">
        <v>33984</v>
      </c>
      <c r="D203" t="s">
        <v>882</v>
      </c>
      <c r="E203" t="s">
        <v>883</v>
      </c>
      <c r="F203">
        <v>9414512139</v>
      </c>
      <c r="G203" t="s">
        <v>107</v>
      </c>
      <c r="H203" t="s">
        <v>93</v>
      </c>
      <c r="I203" t="s">
        <v>94</v>
      </c>
      <c r="J203" s="9">
        <v>44634</v>
      </c>
      <c r="K203" t="s">
        <v>134</v>
      </c>
      <c r="L203" s="10">
        <f t="shared" si="12"/>
        <v>48287</v>
      </c>
      <c r="M203" s="11" t="str">
        <f t="shared" si="13"/>
        <v/>
      </c>
      <c r="N203" s="11" t="str">
        <f t="shared" si="14"/>
        <v/>
      </c>
      <c r="O203" s="11" t="str">
        <f t="shared" si="15"/>
        <v/>
      </c>
    </row>
    <row r="204" spans="1:15" x14ac:dyDescent="0.3">
      <c r="A204" t="s">
        <v>884</v>
      </c>
      <c r="B204" t="s">
        <v>885</v>
      </c>
      <c r="C204" s="9">
        <v>29134</v>
      </c>
      <c r="D204" t="s">
        <v>886</v>
      </c>
      <c r="E204" t="s">
        <v>305</v>
      </c>
      <c r="F204">
        <v>9566281361</v>
      </c>
      <c r="G204" t="s">
        <v>107</v>
      </c>
      <c r="H204" t="s">
        <v>175</v>
      </c>
      <c r="I204" t="s">
        <v>94</v>
      </c>
      <c r="J204" s="9">
        <v>45392</v>
      </c>
      <c r="K204" t="s">
        <v>129</v>
      </c>
      <c r="L204" s="10">
        <f t="shared" si="12"/>
        <v>49044</v>
      </c>
      <c r="M204" s="11" t="str">
        <f t="shared" si="13"/>
        <v/>
      </c>
      <c r="N204" s="11" t="str">
        <f t="shared" si="14"/>
        <v/>
      </c>
      <c r="O204" s="11" t="str">
        <f t="shared" si="15"/>
        <v/>
      </c>
    </row>
    <row r="205" spans="1:15" x14ac:dyDescent="0.3">
      <c r="A205" t="s">
        <v>887</v>
      </c>
      <c r="B205" t="s">
        <v>888</v>
      </c>
      <c r="C205" s="9">
        <v>22804</v>
      </c>
      <c r="D205" t="s">
        <v>889</v>
      </c>
      <c r="E205" t="s">
        <v>890</v>
      </c>
      <c r="F205">
        <v>8865087611</v>
      </c>
      <c r="G205" t="s">
        <v>133</v>
      </c>
      <c r="H205" t="s">
        <v>93</v>
      </c>
      <c r="I205" t="s">
        <v>102</v>
      </c>
      <c r="J205" s="9">
        <v>43921</v>
      </c>
      <c r="K205" t="s">
        <v>129</v>
      </c>
      <c r="L205" s="10">
        <f t="shared" si="12"/>
        <v>46843</v>
      </c>
      <c r="M205" s="11" t="str">
        <f t="shared" si="13"/>
        <v/>
      </c>
      <c r="N205" s="11" t="str">
        <f t="shared" si="14"/>
        <v/>
      </c>
      <c r="O205" s="11" t="str">
        <f t="shared" si="15"/>
        <v/>
      </c>
    </row>
    <row r="206" spans="1:15" x14ac:dyDescent="0.3">
      <c r="A206" t="s">
        <v>891</v>
      </c>
      <c r="B206" t="s">
        <v>892</v>
      </c>
      <c r="C206" s="9">
        <v>37045</v>
      </c>
      <c r="D206" t="s">
        <v>893</v>
      </c>
      <c r="E206" t="s">
        <v>894</v>
      </c>
      <c r="F206">
        <v>9951637964</v>
      </c>
      <c r="G206" t="s">
        <v>95</v>
      </c>
      <c r="H206" t="s">
        <v>155</v>
      </c>
      <c r="I206" t="s">
        <v>94</v>
      </c>
      <c r="J206" s="9">
        <v>42943</v>
      </c>
      <c r="K206" t="s">
        <v>100</v>
      </c>
      <c r="L206" s="10">
        <f t="shared" si="12"/>
        <v>46595</v>
      </c>
      <c r="M206" s="11" t="str">
        <f t="shared" si="13"/>
        <v/>
      </c>
      <c r="N206" s="11" t="str">
        <f t="shared" si="14"/>
        <v/>
      </c>
      <c r="O206" s="11" t="str">
        <f t="shared" si="15"/>
        <v/>
      </c>
    </row>
    <row r="207" spans="1:15" x14ac:dyDescent="0.3">
      <c r="A207" t="s">
        <v>895</v>
      </c>
      <c r="B207" t="s">
        <v>896</v>
      </c>
      <c r="C207" s="9">
        <v>33701</v>
      </c>
      <c r="D207" t="s">
        <v>897</v>
      </c>
      <c r="E207" t="s">
        <v>898</v>
      </c>
      <c r="F207">
        <v>8111549924</v>
      </c>
      <c r="G207" t="s">
        <v>133</v>
      </c>
      <c r="H207" t="s">
        <v>108</v>
      </c>
      <c r="I207" t="s">
        <v>94</v>
      </c>
      <c r="J207" s="9">
        <v>45103</v>
      </c>
      <c r="K207" t="s">
        <v>129</v>
      </c>
      <c r="L207" s="10">
        <f t="shared" si="12"/>
        <v>48756</v>
      </c>
      <c r="M207" s="11" t="str">
        <f t="shared" si="13"/>
        <v/>
      </c>
      <c r="N207" s="11" t="str">
        <f t="shared" si="14"/>
        <v/>
      </c>
      <c r="O207" s="11" t="str">
        <f t="shared" si="15"/>
        <v/>
      </c>
    </row>
    <row r="208" spans="1:15" x14ac:dyDescent="0.3">
      <c r="A208" t="s">
        <v>899</v>
      </c>
      <c r="B208" t="s">
        <v>900</v>
      </c>
      <c r="C208" s="9">
        <v>29633</v>
      </c>
      <c r="D208" t="s">
        <v>901</v>
      </c>
      <c r="E208" t="s">
        <v>902</v>
      </c>
      <c r="F208">
        <v>6629867397</v>
      </c>
      <c r="G208" t="s">
        <v>133</v>
      </c>
      <c r="H208" t="s">
        <v>108</v>
      </c>
      <c r="I208" t="s">
        <v>102</v>
      </c>
      <c r="J208" s="9">
        <v>44316</v>
      </c>
      <c r="K208" t="s">
        <v>103</v>
      </c>
      <c r="L208" s="10">
        <f t="shared" si="12"/>
        <v>47238</v>
      </c>
      <c r="M208" s="11" t="str">
        <f t="shared" si="13"/>
        <v/>
      </c>
      <c r="N208" s="11" t="str">
        <f t="shared" si="14"/>
        <v/>
      </c>
      <c r="O208" s="11" t="str">
        <f t="shared" si="15"/>
        <v/>
      </c>
    </row>
    <row r="209" spans="1:15" x14ac:dyDescent="0.3">
      <c r="A209" t="s">
        <v>903</v>
      </c>
      <c r="B209" t="s">
        <v>904</v>
      </c>
      <c r="C209" s="9">
        <v>27000</v>
      </c>
      <c r="D209" t="s">
        <v>905</v>
      </c>
      <c r="E209" t="s">
        <v>906</v>
      </c>
      <c r="F209">
        <v>9563640039</v>
      </c>
      <c r="G209" t="s">
        <v>95</v>
      </c>
      <c r="H209" t="s">
        <v>108</v>
      </c>
      <c r="I209" t="s">
        <v>102</v>
      </c>
      <c r="J209" s="9">
        <v>45909</v>
      </c>
      <c r="K209" t="s">
        <v>95</v>
      </c>
      <c r="L209" s="10">
        <f t="shared" si="12"/>
        <v>48831</v>
      </c>
      <c r="M209" s="11" t="str">
        <f t="shared" si="13"/>
        <v/>
      </c>
      <c r="N209" s="11" t="str">
        <f t="shared" si="14"/>
        <v/>
      </c>
      <c r="O209" s="11" t="str">
        <f t="shared" si="15"/>
        <v/>
      </c>
    </row>
    <row r="210" spans="1:15" x14ac:dyDescent="0.3">
      <c r="A210" t="s">
        <v>907</v>
      </c>
      <c r="B210" t="s">
        <v>908</v>
      </c>
      <c r="C210" s="9">
        <v>35538</v>
      </c>
      <c r="D210" t="s">
        <v>909</v>
      </c>
      <c r="E210" t="s">
        <v>910</v>
      </c>
      <c r="F210">
        <v>7568166259</v>
      </c>
      <c r="G210" t="s">
        <v>92</v>
      </c>
      <c r="H210" t="s">
        <v>93</v>
      </c>
      <c r="I210" t="s">
        <v>94</v>
      </c>
      <c r="J210" s="9">
        <v>42946</v>
      </c>
      <c r="K210" t="s">
        <v>114</v>
      </c>
      <c r="L210" s="10">
        <f t="shared" si="12"/>
        <v>46598</v>
      </c>
      <c r="M210" s="11" t="str">
        <f t="shared" si="13"/>
        <v/>
      </c>
      <c r="N210" s="11" t="str">
        <f t="shared" si="14"/>
        <v/>
      </c>
      <c r="O210" s="11" t="str">
        <f t="shared" si="15"/>
        <v/>
      </c>
    </row>
    <row r="211" spans="1:15" x14ac:dyDescent="0.3">
      <c r="A211" t="s">
        <v>911</v>
      </c>
      <c r="B211" t="s">
        <v>580</v>
      </c>
      <c r="C211" s="9">
        <v>35307</v>
      </c>
      <c r="D211" t="s">
        <v>912</v>
      </c>
      <c r="E211" t="s">
        <v>913</v>
      </c>
      <c r="F211">
        <v>9891807616</v>
      </c>
      <c r="G211" t="s">
        <v>107</v>
      </c>
      <c r="H211" t="s">
        <v>113</v>
      </c>
      <c r="I211" t="s">
        <v>102</v>
      </c>
      <c r="J211" s="9">
        <v>43824</v>
      </c>
      <c r="K211" t="s">
        <v>103</v>
      </c>
      <c r="L211" s="10">
        <f t="shared" si="12"/>
        <v>46746</v>
      </c>
      <c r="M211" s="11" t="str">
        <f t="shared" si="13"/>
        <v/>
      </c>
      <c r="N211" s="11" t="str">
        <f t="shared" si="14"/>
        <v/>
      </c>
      <c r="O211" s="11" t="str">
        <f t="shared" si="15"/>
        <v/>
      </c>
    </row>
    <row r="212" spans="1:15" x14ac:dyDescent="0.3">
      <c r="A212" t="s">
        <v>914</v>
      </c>
      <c r="B212" t="s">
        <v>915</v>
      </c>
      <c r="C212" s="9">
        <v>25914</v>
      </c>
      <c r="D212" t="s">
        <v>916</v>
      </c>
      <c r="E212" t="s">
        <v>917</v>
      </c>
      <c r="F212">
        <v>6391103194</v>
      </c>
      <c r="G212" t="s">
        <v>107</v>
      </c>
      <c r="H212" t="s">
        <v>113</v>
      </c>
      <c r="I212" t="s">
        <v>94</v>
      </c>
      <c r="J212" s="9">
        <v>42918</v>
      </c>
      <c r="K212" t="s">
        <v>103</v>
      </c>
      <c r="L212" s="10">
        <f t="shared" si="12"/>
        <v>46570</v>
      </c>
      <c r="M212" s="11" t="str">
        <f t="shared" si="13"/>
        <v/>
      </c>
      <c r="N212" s="11" t="str">
        <f t="shared" si="14"/>
        <v/>
      </c>
      <c r="O212" s="11" t="str">
        <f t="shared" si="15"/>
        <v/>
      </c>
    </row>
    <row r="213" spans="1:15" x14ac:dyDescent="0.3">
      <c r="A213" t="s">
        <v>918</v>
      </c>
      <c r="B213" t="s">
        <v>919</v>
      </c>
      <c r="C213" s="9">
        <v>27920</v>
      </c>
      <c r="D213" t="s">
        <v>920</v>
      </c>
      <c r="E213" t="s">
        <v>921</v>
      </c>
      <c r="F213">
        <v>6891521295</v>
      </c>
      <c r="G213" t="s">
        <v>119</v>
      </c>
      <c r="H213" t="s">
        <v>155</v>
      </c>
      <c r="I213" t="s">
        <v>102</v>
      </c>
      <c r="J213" s="9">
        <v>42937</v>
      </c>
      <c r="K213" t="s">
        <v>114</v>
      </c>
      <c r="L213" s="10">
        <f t="shared" si="12"/>
        <v>45859</v>
      </c>
      <c r="M213" s="11" t="str">
        <f t="shared" si="13"/>
        <v>FLAG</v>
      </c>
      <c r="N213" s="11" t="str">
        <f t="shared" si="14"/>
        <v/>
      </c>
      <c r="O213" s="11" t="str">
        <f t="shared" si="15"/>
        <v/>
      </c>
    </row>
    <row r="214" spans="1:15" x14ac:dyDescent="0.3">
      <c r="A214" t="s">
        <v>922</v>
      </c>
      <c r="B214" t="s">
        <v>299</v>
      </c>
      <c r="C214" s="9">
        <v>23461</v>
      </c>
      <c r="D214" t="s">
        <v>923</v>
      </c>
      <c r="E214" t="s">
        <v>924</v>
      </c>
      <c r="F214">
        <v>7766967526</v>
      </c>
      <c r="G214" t="s">
        <v>107</v>
      </c>
      <c r="H214" t="s">
        <v>101</v>
      </c>
      <c r="I214" t="s">
        <v>94</v>
      </c>
      <c r="J214" s="9">
        <v>44215</v>
      </c>
      <c r="K214" t="s">
        <v>95</v>
      </c>
      <c r="L214" s="10">
        <f t="shared" si="12"/>
        <v>47867</v>
      </c>
      <c r="M214" s="11" t="str">
        <f t="shared" si="13"/>
        <v/>
      </c>
      <c r="N214" s="11" t="str">
        <f t="shared" si="14"/>
        <v/>
      </c>
      <c r="O214" s="11" t="str">
        <f t="shared" si="15"/>
        <v/>
      </c>
    </row>
    <row r="215" spans="1:15" x14ac:dyDescent="0.3">
      <c r="A215" t="s">
        <v>925</v>
      </c>
      <c r="B215" t="s">
        <v>908</v>
      </c>
      <c r="C215" s="9">
        <v>27674</v>
      </c>
      <c r="D215" t="s">
        <v>926</v>
      </c>
      <c r="E215" t="s">
        <v>927</v>
      </c>
      <c r="F215">
        <v>6181777378</v>
      </c>
      <c r="G215" t="s">
        <v>92</v>
      </c>
      <c r="H215" t="s">
        <v>101</v>
      </c>
      <c r="I215" t="s">
        <v>94</v>
      </c>
      <c r="J215" s="9">
        <v>44394</v>
      </c>
      <c r="K215" t="s">
        <v>95</v>
      </c>
      <c r="L215" s="10">
        <f t="shared" si="12"/>
        <v>48046</v>
      </c>
      <c r="M215" s="11" t="str">
        <f t="shared" si="13"/>
        <v/>
      </c>
      <c r="N215" s="11" t="str">
        <f t="shared" si="14"/>
        <v/>
      </c>
      <c r="O215" s="11" t="str">
        <f t="shared" si="15"/>
        <v/>
      </c>
    </row>
    <row r="216" spans="1:15" x14ac:dyDescent="0.3">
      <c r="A216" t="s">
        <v>928</v>
      </c>
      <c r="B216" t="s">
        <v>929</v>
      </c>
      <c r="C216" s="9">
        <v>29978</v>
      </c>
      <c r="D216" t="s">
        <v>930</v>
      </c>
      <c r="E216" t="s">
        <v>931</v>
      </c>
      <c r="F216">
        <v>8743539280</v>
      </c>
      <c r="G216" t="s">
        <v>107</v>
      </c>
      <c r="H216" t="s">
        <v>108</v>
      </c>
      <c r="I216" t="s">
        <v>94</v>
      </c>
      <c r="J216" s="9">
        <v>45139</v>
      </c>
      <c r="K216" t="s">
        <v>103</v>
      </c>
      <c r="L216" s="10">
        <f t="shared" si="12"/>
        <v>48792</v>
      </c>
      <c r="M216" s="11" t="str">
        <f t="shared" si="13"/>
        <v/>
      </c>
      <c r="N216" s="11" t="str">
        <f t="shared" si="14"/>
        <v/>
      </c>
      <c r="O216" s="11" t="str">
        <f t="shared" si="15"/>
        <v/>
      </c>
    </row>
    <row r="217" spans="1:15" x14ac:dyDescent="0.3">
      <c r="A217" t="s">
        <v>932</v>
      </c>
      <c r="B217" t="s">
        <v>933</v>
      </c>
      <c r="C217" s="9">
        <v>23056</v>
      </c>
      <c r="D217" t="s">
        <v>934</v>
      </c>
      <c r="E217" t="s">
        <v>935</v>
      </c>
      <c r="F217">
        <v>6580660030</v>
      </c>
      <c r="G217" t="s">
        <v>92</v>
      </c>
      <c r="H217" t="s">
        <v>155</v>
      </c>
      <c r="I217" t="s">
        <v>94</v>
      </c>
      <c r="J217" s="9">
        <v>44471</v>
      </c>
      <c r="K217" t="s">
        <v>100</v>
      </c>
      <c r="L217" s="10">
        <f t="shared" si="12"/>
        <v>48123</v>
      </c>
      <c r="M217" s="11" t="str">
        <f t="shared" si="13"/>
        <v/>
      </c>
      <c r="N217" s="11" t="str">
        <f t="shared" si="14"/>
        <v/>
      </c>
      <c r="O217" s="11" t="str">
        <f t="shared" si="15"/>
        <v/>
      </c>
    </row>
    <row r="218" spans="1:15" x14ac:dyDescent="0.3">
      <c r="A218" t="s">
        <v>936</v>
      </c>
      <c r="B218" t="s">
        <v>937</v>
      </c>
      <c r="C218" s="9">
        <v>25980</v>
      </c>
      <c r="D218" t="s">
        <v>938</v>
      </c>
      <c r="E218" t="s">
        <v>939</v>
      </c>
      <c r="F218">
        <v>7436982587</v>
      </c>
      <c r="G218" t="s">
        <v>95</v>
      </c>
      <c r="H218" t="s">
        <v>101</v>
      </c>
      <c r="I218" t="s">
        <v>120</v>
      </c>
      <c r="J218" s="9">
        <v>42794</v>
      </c>
      <c r="K218" t="s">
        <v>134</v>
      </c>
      <c r="L218" s="10">
        <f t="shared" si="12"/>
        <v>43524</v>
      </c>
      <c r="M218" s="11" t="str">
        <f t="shared" si="13"/>
        <v>FLAG</v>
      </c>
      <c r="N218" s="11" t="str">
        <f t="shared" si="14"/>
        <v/>
      </c>
      <c r="O218" s="11" t="str">
        <f t="shared" si="15"/>
        <v/>
      </c>
    </row>
    <row r="219" spans="1:15" x14ac:dyDescent="0.3">
      <c r="A219" t="s">
        <v>940</v>
      </c>
      <c r="B219" t="s">
        <v>941</v>
      </c>
      <c r="C219" s="9">
        <v>35914</v>
      </c>
      <c r="E219" t="s">
        <v>942</v>
      </c>
      <c r="F219">
        <v>7592436432</v>
      </c>
      <c r="G219" t="s">
        <v>92</v>
      </c>
      <c r="H219" t="s">
        <v>93</v>
      </c>
      <c r="I219" t="s">
        <v>94</v>
      </c>
      <c r="J219" s="9">
        <v>43405</v>
      </c>
      <c r="K219" t="s">
        <v>129</v>
      </c>
      <c r="L219" s="10">
        <f t="shared" si="12"/>
        <v>47058</v>
      </c>
      <c r="M219" s="11" t="str">
        <f t="shared" si="13"/>
        <v/>
      </c>
      <c r="N219" s="11" t="str">
        <f t="shared" si="14"/>
        <v/>
      </c>
      <c r="O219" s="11" t="str">
        <f t="shared" si="15"/>
        <v/>
      </c>
    </row>
    <row r="220" spans="1:15" x14ac:dyDescent="0.3">
      <c r="A220" t="s">
        <v>943</v>
      </c>
      <c r="B220" t="s">
        <v>944</v>
      </c>
      <c r="C220" s="9">
        <v>35279</v>
      </c>
      <c r="D220" t="s">
        <v>945</v>
      </c>
      <c r="E220" t="s">
        <v>946</v>
      </c>
      <c r="F220">
        <v>6180054951</v>
      </c>
      <c r="G220" t="s">
        <v>119</v>
      </c>
      <c r="H220" t="s">
        <v>155</v>
      </c>
      <c r="I220" t="s">
        <v>120</v>
      </c>
      <c r="J220" s="9">
        <v>44453</v>
      </c>
      <c r="K220" t="s">
        <v>129</v>
      </c>
      <c r="L220" s="10">
        <f t="shared" si="12"/>
        <v>45183</v>
      </c>
      <c r="M220" s="11" t="str">
        <f t="shared" si="13"/>
        <v>FLAG</v>
      </c>
      <c r="N220" s="11" t="str">
        <f t="shared" si="14"/>
        <v/>
      </c>
      <c r="O220" s="11" t="str">
        <f t="shared" si="15"/>
        <v/>
      </c>
    </row>
    <row r="221" spans="1:15" x14ac:dyDescent="0.3">
      <c r="A221" t="s">
        <v>947</v>
      </c>
      <c r="B221" t="s">
        <v>948</v>
      </c>
      <c r="C221" s="9">
        <v>21136</v>
      </c>
      <c r="D221" t="s">
        <v>949</v>
      </c>
      <c r="E221" t="s">
        <v>950</v>
      </c>
      <c r="F221">
        <v>8759114175</v>
      </c>
      <c r="G221" t="s">
        <v>95</v>
      </c>
      <c r="H221" t="s">
        <v>175</v>
      </c>
      <c r="I221" t="s">
        <v>94</v>
      </c>
      <c r="J221" s="9">
        <v>45014</v>
      </c>
      <c r="K221" t="s">
        <v>134</v>
      </c>
      <c r="L221" s="10">
        <f t="shared" si="12"/>
        <v>48667</v>
      </c>
      <c r="M221" s="11" t="str">
        <f t="shared" si="13"/>
        <v/>
      </c>
      <c r="N221" s="11" t="str">
        <f t="shared" si="14"/>
        <v/>
      </c>
      <c r="O221" s="11" t="str">
        <f t="shared" si="15"/>
        <v/>
      </c>
    </row>
    <row r="222" spans="1:15" x14ac:dyDescent="0.3">
      <c r="A222" t="s">
        <v>951</v>
      </c>
      <c r="B222" t="s">
        <v>952</v>
      </c>
      <c r="C222" s="9">
        <v>28579</v>
      </c>
      <c r="D222" t="s">
        <v>953</v>
      </c>
      <c r="E222" t="s">
        <v>954</v>
      </c>
      <c r="F222">
        <v>7158401858</v>
      </c>
      <c r="G222" t="s">
        <v>95</v>
      </c>
      <c r="H222" t="s">
        <v>155</v>
      </c>
      <c r="I222" t="s">
        <v>94</v>
      </c>
      <c r="J222" s="9">
        <v>43722</v>
      </c>
      <c r="K222" t="s">
        <v>114</v>
      </c>
      <c r="L222" s="10">
        <f t="shared" si="12"/>
        <v>47375</v>
      </c>
      <c r="M222" s="11" t="str">
        <f t="shared" si="13"/>
        <v/>
      </c>
      <c r="N222" s="11" t="str">
        <f t="shared" si="14"/>
        <v/>
      </c>
      <c r="O222" s="11" t="str">
        <f t="shared" si="15"/>
        <v/>
      </c>
    </row>
    <row r="223" spans="1:15" x14ac:dyDescent="0.3">
      <c r="A223" t="s">
        <v>955</v>
      </c>
      <c r="B223" t="s">
        <v>264</v>
      </c>
      <c r="C223" s="9">
        <v>25292</v>
      </c>
      <c r="D223" t="s">
        <v>956</v>
      </c>
      <c r="E223" t="s">
        <v>957</v>
      </c>
      <c r="F223">
        <v>7724188535</v>
      </c>
      <c r="G223" t="s">
        <v>119</v>
      </c>
      <c r="H223" t="s">
        <v>108</v>
      </c>
      <c r="I223" t="s">
        <v>94</v>
      </c>
      <c r="J223" s="9">
        <v>45237</v>
      </c>
      <c r="K223" t="s">
        <v>129</v>
      </c>
      <c r="L223" s="10">
        <f t="shared" si="12"/>
        <v>48890</v>
      </c>
      <c r="M223" s="11" t="str">
        <f t="shared" si="13"/>
        <v/>
      </c>
      <c r="N223" s="11" t="str">
        <f t="shared" si="14"/>
        <v/>
      </c>
      <c r="O223" s="11" t="str">
        <f t="shared" si="15"/>
        <v/>
      </c>
    </row>
    <row r="224" spans="1:15" x14ac:dyDescent="0.3">
      <c r="A224" t="s">
        <v>958</v>
      </c>
      <c r="B224" t="s">
        <v>959</v>
      </c>
      <c r="C224" s="9">
        <v>36084</v>
      </c>
      <c r="D224" t="s">
        <v>960</v>
      </c>
      <c r="E224" t="s">
        <v>805</v>
      </c>
      <c r="F224">
        <v>6924969804</v>
      </c>
      <c r="G224" t="s">
        <v>100</v>
      </c>
      <c r="H224" t="s">
        <v>108</v>
      </c>
      <c r="I224" t="s">
        <v>94</v>
      </c>
      <c r="J224" s="9">
        <v>43876</v>
      </c>
      <c r="K224" t="s">
        <v>134</v>
      </c>
      <c r="L224" s="10">
        <f t="shared" si="12"/>
        <v>47529</v>
      </c>
      <c r="M224" s="11" t="str">
        <f t="shared" si="13"/>
        <v/>
      </c>
      <c r="N224" s="11" t="str">
        <f t="shared" si="14"/>
        <v/>
      </c>
      <c r="O224" s="11" t="str">
        <f t="shared" si="15"/>
        <v/>
      </c>
    </row>
    <row r="225" spans="1:15" x14ac:dyDescent="0.3">
      <c r="A225" t="s">
        <v>961</v>
      </c>
      <c r="B225" t="s">
        <v>962</v>
      </c>
      <c r="C225" s="9">
        <v>27430</v>
      </c>
      <c r="D225" t="s">
        <v>963</v>
      </c>
      <c r="E225" t="s">
        <v>964</v>
      </c>
      <c r="F225">
        <v>8446351777</v>
      </c>
      <c r="G225" t="s">
        <v>95</v>
      </c>
      <c r="H225" t="s">
        <v>113</v>
      </c>
      <c r="I225" t="s">
        <v>94</v>
      </c>
      <c r="J225" s="9">
        <v>43845</v>
      </c>
      <c r="K225" t="s">
        <v>95</v>
      </c>
      <c r="L225" s="10">
        <f t="shared" si="12"/>
        <v>47498</v>
      </c>
      <c r="M225" s="11" t="str">
        <f t="shared" si="13"/>
        <v/>
      </c>
      <c r="N225" s="11" t="str">
        <f t="shared" si="14"/>
        <v/>
      </c>
      <c r="O225" s="11" t="str">
        <f t="shared" si="15"/>
        <v/>
      </c>
    </row>
    <row r="226" spans="1:15" x14ac:dyDescent="0.3">
      <c r="A226" t="s">
        <v>965</v>
      </c>
      <c r="B226" t="s">
        <v>966</v>
      </c>
      <c r="C226" s="9">
        <v>25155</v>
      </c>
      <c r="D226" t="s">
        <v>967</v>
      </c>
      <c r="E226" t="s">
        <v>939</v>
      </c>
      <c r="F226">
        <v>9788674143</v>
      </c>
      <c r="G226" t="s">
        <v>119</v>
      </c>
      <c r="H226" t="s">
        <v>175</v>
      </c>
      <c r="I226" t="s">
        <v>94</v>
      </c>
      <c r="J226" s="9">
        <v>43244</v>
      </c>
      <c r="K226" t="s">
        <v>114</v>
      </c>
      <c r="L226" s="10">
        <f t="shared" si="12"/>
        <v>46897</v>
      </c>
      <c r="M226" s="11" t="str">
        <f t="shared" si="13"/>
        <v/>
      </c>
      <c r="N226" s="11" t="str">
        <f t="shared" si="14"/>
        <v/>
      </c>
      <c r="O226" s="11" t="str">
        <f t="shared" si="15"/>
        <v/>
      </c>
    </row>
    <row r="227" spans="1:15" x14ac:dyDescent="0.3">
      <c r="A227" t="s">
        <v>968</v>
      </c>
      <c r="B227" t="s">
        <v>799</v>
      </c>
      <c r="C227" s="9">
        <v>25585</v>
      </c>
      <c r="E227" t="s">
        <v>969</v>
      </c>
      <c r="F227">
        <v>7549452144</v>
      </c>
      <c r="G227" t="s">
        <v>107</v>
      </c>
      <c r="H227" t="s">
        <v>155</v>
      </c>
      <c r="I227" t="s">
        <v>120</v>
      </c>
      <c r="J227" s="9">
        <v>45926</v>
      </c>
      <c r="K227" t="s">
        <v>103</v>
      </c>
      <c r="L227" s="10">
        <f t="shared" si="12"/>
        <v>46656</v>
      </c>
      <c r="M227" s="11" t="str">
        <f t="shared" si="13"/>
        <v/>
      </c>
      <c r="N227" s="11" t="str">
        <f t="shared" si="14"/>
        <v/>
      </c>
      <c r="O227" s="11" t="str">
        <f t="shared" si="15"/>
        <v/>
      </c>
    </row>
    <row r="228" spans="1:15" x14ac:dyDescent="0.3">
      <c r="A228" t="s">
        <v>970</v>
      </c>
      <c r="B228" t="s">
        <v>971</v>
      </c>
      <c r="C228" s="9">
        <v>26462</v>
      </c>
      <c r="D228" t="s">
        <v>972</v>
      </c>
      <c r="E228" t="s">
        <v>973</v>
      </c>
      <c r="F228">
        <v>7301610589</v>
      </c>
      <c r="G228" t="s">
        <v>95</v>
      </c>
      <c r="H228" t="s">
        <v>155</v>
      </c>
      <c r="I228" t="s">
        <v>102</v>
      </c>
      <c r="J228" s="9">
        <v>44207</v>
      </c>
      <c r="K228" t="s">
        <v>134</v>
      </c>
      <c r="L228" s="10">
        <f t="shared" si="12"/>
        <v>47129</v>
      </c>
      <c r="M228" s="11" t="str">
        <f t="shared" si="13"/>
        <v/>
      </c>
      <c r="N228" s="11" t="str">
        <f t="shared" si="14"/>
        <v/>
      </c>
      <c r="O228" s="11" t="str">
        <f t="shared" si="15"/>
        <v/>
      </c>
    </row>
    <row r="229" spans="1:15" x14ac:dyDescent="0.3">
      <c r="A229" t="s">
        <v>974</v>
      </c>
      <c r="B229" t="s">
        <v>668</v>
      </c>
      <c r="C229" s="9">
        <v>27515</v>
      </c>
      <c r="D229" t="s">
        <v>975</v>
      </c>
      <c r="E229" t="s">
        <v>976</v>
      </c>
      <c r="F229">
        <v>7972602037</v>
      </c>
      <c r="G229" t="s">
        <v>119</v>
      </c>
      <c r="H229" t="s">
        <v>108</v>
      </c>
      <c r="I229" t="s">
        <v>94</v>
      </c>
      <c r="J229" s="9">
        <v>45462</v>
      </c>
      <c r="K229" t="s">
        <v>100</v>
      </c>
      <c r="L229" s="10">
        <f t="shared" si="12"/>
        <v>49114</v>
      </c>
      <c r="M229" s="11" t="str">
        <f t="shared" si="13"/>
        <v/>
      </c>
      <c r="N229" s="11" t="str">
        <f t="shared" si="14"/>
        <v/>
      </c>
      <c r="O229" s="11" t="str">
        <f t="shared" si="15"/>
        <v/>
      </c>
    </row>
    <row r="230" spans="1:15" x14ac:dyDescent="0.3">
      <c r="A230" t="s">
        <v>977</v>
      </c>
      <c r="B230" t="s">
        <v>978</v>
      </c>
      <c r="C230" s="9">
        <v>27565</v>
      </c>
      <c r="E230" t="s">
        <v>979</v>
      </c>
      <c r="F230">
        <v>9600316106</v>
      </c>
      <c r="G230" t="s">
        <v>95</v>
      </c>
      <c r="H230" t="s">
        <v>175</v>
      </c>
      <c r="I230" t="s">
        <v>94</v>
      </c>
      <c r="J230" s="9">
        <v>43233</v>
      </c>
      <c r="K230" t="s">
        <v>134</v>
      </c>
      <c r="L230" s="10">
        <f t="shared" si="12"/>
        <v>46886</v>
      </c>
      <c r="M230" s="11" t="str">
        <f t="shared" si="13"/>
        <v/>
      </c>
      <c r="N230" s="11" t="str">
        <f t="shared" si="14"/>
        <v/>
      </c>
      <c r="O230" s="11" t="str">
        <f t="shared" si="15"/>
        <v/>
      </c>
    </row>
    <row r="231" spans="1:15" x14ac:dyDescent="0.3">
      <c r="A231" t="s">
        <v>980</v>
      </c>
      <c r="B231" t="s">
        <v>981</v>
      </c>
      <c r="C231" s="9">
        <v>26982</v>
      </c>
      <c r="D231" t="s">
        <v>982</v>
      </c>
      <c r="E231" t="s">
        <v>983</v>
      </c>
      <c r="F231">
        <v>7584287579</v>
      </c>
      <c r="G231" t="s">
        <v>100</v>
      </c>
      <c r="H231" t="s">
        <v>108</v>
      </c>
      <c r="I231" t="s">
        <v>94</v>
      </c>
      <c r="J231" s="9">
        <v>44260</v>
      </c>
      <c r="K231" t="s">
        <v>129</v>
      </c>
      <c r="L231" s="10">
        <f t="shared" si="12"/>
        <v>47912</v>
      </c>
      <c r="M231" s="11" t="str">
        <f t="shared" si="13"/>
        <v/>
      </c>
      <c r="N231" s="11" t="str">
        <f t="shared" si="14"/>
        <v/>
      </c>
      <c r="O231" s="11" t="str">
        <f t="shared" si="15"/>
        <v/>
      </c>
    </row>
    <row r="232" spans="1:15" x14ac:dyDescent="0.3">
      <c r="A232" t="s">
        <v>984</v>
      </c>
      <c r="B232" t="s">
        <v>985</v>
      </c>
      <c r="C232" s="9">
        <v>33437</v>
      </c>
      <c r="D232" t="s">
        <v>986</v>
      </c>
      <c r="E232" t="s">
        <v>987</v>
      </c>
      <c r="F232">
        <v>9177249115</v>
      </c>
      <c r="G232" t="s">
        <v>95</v>
      </c>
      <c r="H232" t="s">
        <v>113</v>
      </c>
      <c r="I232" t="s">
        <v>94</v>
      </c>
      <c r="J232" s="9">
        <v>43628</v>
      </c>
      <c r="K232" t="s">
        <v>103</v>
      </c>
      <c r="L232" s="10">
        <f t="shared" si="12"/>
        <v>47281</v>
      </c>
      <c r="M232" s="11" t="str">
        <f t="shared" si="13"/>
        <v/>
      </c>
      <c r="N232" s="11" t="str">
        <f t="shared" si="14"/>
        <v/>
      </c>
      <c r="O232" s="11" t="str">
        <f t="shared" si="15"/>
        <v/>
      </c>
    </row>
    <row r="233" spans="1:15" x14ac:dyDescent="0.3">
      <c r="A233" t="s">
        <v>988</v>
      </c>
      <c r="B233" t="s">
        <v>989</v>
      </c>
      <c r="C233" s="9">
        <v>29800</v>
      </c>
      <c r="D233" t="s">
        <v>340</v>
      </c>
      <c r="E233" t="s">
        <v>990</v>
      </c>
      <c r="F233">
        <v>8150844368</v>
      </c>
      <c r="G233" t="s">
        <v>133</v>
      </c>
      <c r="H233" t="s">
        <v>155</v>
      </c>
      <c r="I233" t="s">
        <v>94</v>
      </c>
      <c r="J233" s="9">
        <v>43614</v>
      </c>
      <c r="K233" t="s">
        <v>114</v>
      </c>
      <c r="L233" s="10">
        <f t="shared" si="12"/>
        <v>47267</v>
      </c>
      <c r="M233" s="11" t="str">
        <f t="shared" si="13"/>
        <v/>
      </c>
      <c r="N233" s="11" t="str">
        <f t="shared" si="14"/>
        <v/>
      </c>
      <c r="O233" s="11" t="str">
        <f t="shared" si="15"/>
        <v>FLAG</v>
      </c>
    </row>
    <row r="234" spans="1:15" x14ac:dyDescent="0.3">
      <c r="A234" t="s">
        <v>991</v>
      </c>
      <c r="B234" t="s">
        <v>992</v>
      </c>
      <c r="C234" s="9">
        <v>29346</v>
      </c>
      <c r="D234" t="s">
        <v>993</v>
      </c>
      <c r="E234" t="s">
        <v>994</v>
      </c>
      <c r="F234">
        <v>8575914118</v>
      </c>
      <c r="G234" t="s">
        <v>133</v>
      </c>
      <c r="H234" t="s">
        <v>155</v>
      </c>
      <c r="I234" t="s">
        <v>94</v>
      </c>
      <c r="J234" s="9">
        <v>44465</v>
      </c>
      <c r="K234" t="s">
        <v>95</v>
      </c>
      <c r="L234" s="10">
        <f t="shared" si="12"/>
        <v>48117</v>
      </c>
      <c r="M234" s="11" t="str">
        <f t="shared" si="13"/>
        <v/>
      </c>
      <c r="N234" s="11" t="str">
        <f t="shared" si="14"/>
        <v/>
      </c>
      <c r="O234" s="11" t="str">
        <f t="shared" si="15"/>
        <v/>
      </c>
    </row>
    <row r="235" spans="1:15" x14ac:dyDescent="0.3">
      <c r="A235" t="s">
        <v>995</v>
      </c>
      <c r="B235" t="s">
        <v>996</v>
      </c>
      <c r="C235" s="9">
        <v>26198</v>
      </c>
      <c r="E235" t="s">
        <v>997</v>
      </c>
      <c r="F235">
        <v>7772513340</v>
      </c>
      <c r="G235" t="s">
        <v>107</v>
      </c>
      <c r="H235" t="s">
        <v>113</v>
      </c>
      <c r="I235" t="s">
        <v>102</v>
      </c>
      <c r="J235" s="9">
        <v>44157</v>
      </c>
      <c r="K235" t="s">
        <v>129</v>
      </c>
      <c r="L235" s="10">
        <f t="shared" si="12"/>
        <v>47079</v>
      </c>
      <c r="M235" s="11" t="str">
        <f t="shared" si="13"/>
        <v/>
      </c>
      <c r="N235" s="11" t="str">
        <f t="shared" si="14"/>
        <v/>
      </c>
      <c r="O235" s="11" t="str">
        <f t="shared" si="15"/>
        <v/>
      </c>
    </row>
    <row r="236" spans="1:15" x14ac:dyDescent="0.3">
      <c r="A236" t="s">
        <v>998</v>
      </c>
      <c r="B236" t="s">
        <v>999</v>
      </c>
      <c r="C236" s="9">
        <v>25931</v>
      </c>
      <c r="D236" t="s">
        <v>1000</v>
      </c>
      <c r="E236" t="s">
        <v>1001</v>
      </c>
      <c r="F236">
        <v>7783619320</v>
      </c>
      <c r="G236" t="s">
        <v>107</v>
      </c>
      <c r="H236" t="s">
        <v>93</v>
      </c>
      <c r="I236" t="s">
        <v>94</v>
      </c>
      <c r="J236" s="9">
        <v>42856</v>
      </c>
      <c r="K236" t="s">
        <v>103</v>
      </c>
      <c r="L236" s="10">
        <f t="shared" si="12"/>
        <v>46508</v>
      </c>
      <c r="M236" s="11" t="str">
        <f t="shared" si="13"/>
        <v/>
      </c>
      <c r="N236" s="11" t="str">
        <f t="shared" si="14"/>
        <v/>
      </c>
      <c r="O236" s="11" t="str">
        <f t="shared" si="15"/>
        <v/>
      </c>
    </row>
    <row r="237" spans="1:15" x14ac:dyDescent="0.3">
      <c r="A237" t="s">
        <v>1002</v>
      </c>
      <c r="B237" t="s">
        <v>1003</v>
      </c>
      <c r="C237" s="9">
        <v>34437</v>
      </c>
      <c r="D237" t="s">
        <v>1004</v>
      </c>
      <c r="E237" t="s">
        <v>1005</v>
      </c>
      <c r="F237">
        <v>6143786534</v>
      </c>
      <c r="G237" t="s">
        <v>119</v>
      </c>
      <c r="H237" t="s">
        <v>113</v>
      </c>
      <c r="I237" t="s">
        <v>94</v>
      </c>
      <c r="J237" s="9">
        <v>44634</v>
      </c>
      <c r="K237" t="s">
        <v>129</v>
      </c>
      <c r="L237" s="10">
        <f t="shared" si="12"/>
        <v>48287</v>
      </c>
      <c r="M237" s="11" t="str">
        <f t="shared" si="13"/>
        <v/>
      </c>
      <c r="N237" s="11" t="str">
        <f t="shared" si="14"/>
        <v/>
      </c>
      <c r="O237" s="11" t="str">
        <f t="shared" si="15"/>
        <v/>
      </c>
    </row>
    <row r="238" spans="1:15" x14ac:dyDescent="0.3">
      <c r="A238" t="s">
        <v>1006</v>
      </c>
      <c r="B238" t="s">
        <v>1007</v>
      </c>
      <c r="C238" s="9">
        <v>34578</v>
      </c>
      <c r="D238" t="s">
        <v>1008</v>
      </c>
      <c r="E238" t="s">
        <v>1009</v>
      </c>
      <c r="F238">
        <v>9402159271</v>
      </c>
      <c r="G238" t="s">
        <v>92</v>
      </c>
      <c r="H238" t="s">
        <v>113</v>
      </c>
      <c r="I238" t="s">
        <v>102</v>
      </c>
      <c r="J238" s="9">
        <v>45925</v>
      </c>
      <c r="K238" t="s">
        <v>129</v>
      </c>
      <c r="L238" s="10">
        <f t="shared" si="12"/>
        <v>48847</v>
      </c>
      <c r="M238" s="11" t="str">
        <f t="shared" si="13"/>
        <v/>
      </c>
      <c r="N238" s="11" t="str">
        <f t="shared" si="14"/>
        <v/>
      </c>
      <c r="O238" s="11" t="str">
        <f t="shared" si="15"/>
        <v/>
      </c>
    </row>
    <row r="239" spans="1:15" x14ac:dyDescent="0.3">
      <c r="A239" t="s">
        <v>1010</v>
      </c>
      <c r="B239" t="s">
        <v>1011</v>
      </c>
      <c r="C239" s="9">
        <v>20103</v>
      </c>
      <c r="D239" t="s">
        <v>1012</v>
      </c>
      <c r="E239" t="s">
        <v>1013</v>
      </c>
      <c r="F239">
        <v>7883988775</v>
      </c>
      <c r="G239" t="s">
        <v>95</v>
      </c>
      <c r="H239" t="s">
        <v>108</v>
      </c>
      <c r="I239" t="s">
        <v>94</v>
      </c>
      <c r="J239" s="9">
        <v>45564</v>
      </c>
      <c r="K239" t="s">
        <v>103</v>
      </c>
      <c r="L239" s="10">
        <f t="shared" si="12"/>
        <v>49216</v>
      </c>
      <c r="M239" s="11" t="str">
        <f t="shared" si="13"/>
        <v/>
      </c>
      <c r="N239" s="11" t="str">
        <f t="shared" si="14"/>
        <v/>
      </c>
      <c r="O239" s="11" t="str">
        <f t="shared" si="15"/>
        <v/>
      </c>
    </row>
    <row r="240" spans="1:15" x14ac:dyDescent="0.3">
      <c r="A240" t="s">
        <v>1014</v>
      </c>
      <c r="B240" t="s">
        <v>1015</v>
      </c>
      <c r="C240" s="9">
        <v>31013</v>
      </c>
      <c r="D240" t="s">
        <v>1016</v>
      </c>
      <c r="E240" t="s">
        <v>1017</v>
      </c>
      <c r="F240">
        <v>7536554599</v>
      </c>
      <c r="G240" t="s">
        <v>133</v>
      </c>
      <c r="H240" t="s">
        <v>108</v>
      </c>
      <c r="I240" t="s">
        <v>102</v>
      </c>
      <c r="J240" s="9">
        <v>43991</v>
      </c>
      <c r="K240" t="s">
        <v>100</v>
      </c>
      <c r="L240" s="10">
        <f t="shared" si="12"/>
        <v>46913</v>
      </c>
      <c r="M240" s="11" t="str">
        <f t="shared" si="13"/>
        <v/>
      </c>
      <c r="N240" s="11" t="str">
        <f t="shared" si="14"/>
        <v/>
      </c>
      <c r="O240" s="11" t="str">
        <f t="shared" si="15"/>
        <v/>
      </c>
    </row>
    <row r="241" spans="1:15" x14ac:dyDescent="0.3">
      <c r="A241" t="s">
        <v>1018</v>
      </c>
      <c r="B241" t="s">
        <v>1019</v>
      </c>
      <c r="C241" s="9">
        <v>36803</v>
      </c>
      <c r="D241" t="s">
        <v>1020</v>
      </c>
      <c r="E241" t="s">
        <v>1021</v>
      </c>
      <c r="F241">
        <v>6236319621</v>
      </c>
      <c r="G241" t="s">
        <v>95</v>
      </c>
      <c r="H241" t="s">
        <v>93</v>
      </c>
      <c r="I241" t="s">
        <v>94</v>
      </c>
      <c r="J241" s="9">
        <v>45626</v>
      </c>
      <c r="K241" t="s">
        <v>100</v>
      </c>
      <c r="L241" s="10">
        <f t="shared" si="12"/>
        <v>49278</v>
      </c>
      <c r="M241" s="11" t="str">
        <f t="shared" si="13"/>
        <v/>
      </c>
      <c r="N241" s="11" t="str">
        <f t="shared" si="14"/>
        <v/>
      </c>
      <c r="O241" s="11" t="str">
        <f t="shared" si="15"/>
        <v/>
      </c>
    </row>
    <row r="242" spans="1:15" x14ac:dyDescent="0.3">
      <c r="A242" t="s">
        <v>1022</v>
      </c>
      <c r="B242" t="s">
        <v>1023</v>
      </c>
      <c r="C242" s="9">
        <v>33543</v>
      </c>
      <c r="D242" t="s">
        <v>1024</v>
      </c>
      <c r="E242" t="s">
        <v>1025</v>
      </c>
      <c r="F242">
        <v>6416768618</v>
      </c>
      <c r="G242" t="s">
        <v>133</v>
      </c>
      <c r="H242" t="s">
        <v>113</v>
      </c>
      <c r="I242" t="s">
        <v>94</v>
      </c>
      <c r="J242" s="9">
        <v>44631</v>
      </c>
      <c r="K242" t="s">
        <v>129</v>
      </c>
      <c r="L242" s="10">
        <f t="shared" si="12"/>
        <v>48284</v>
      </c>
      <c r="M242" s="11" t="str">
        <f t="shared" si="13"/>
        <v/>
      </c>
      <c r="N242" s="11" t="str">
        <f t="shared" si="14"/>
        <v/>
      </c>
      <c r="O242" s="11" t="str">
        <f t="shared" si="15"/>
        <v/>
      </c>
    </row>
    <row r="243" spans="1:15" x14ac:dyDescent="0.3">
      <c r="A243" t="s">
        <v>1026</v>
      </c>
      <c r="B243" t="s">
        <v>1027</v>
      </c>
      <c r="C243" s="9">
        <v>33078</v>
      </c>
      <c r="D243" t="s">
        <v>1028</v>
      </c>
      <c r="E243" t="s">
        <v>1029</v>
      </c>
      <c r="F243">
        <v>9724363761</v>
      </c>
      <c r="G243" t="s">
        <v>95</v>
      </c>
      <c r="H243" t="s">
        <v>113</v>
      </c>
      <c r="I243" t="s">
        <v>94</v>
      </c>
      <c r="J243" s="9">
        <v>43875</v>
      </c>
      <c r="K243" t="s">
        <v>129</v>
      </c>
      <c r="L243" s="10">
        <f t="shared" si="12"/>
        <v>47528</v>
      </c>
      <c r="M243" s="11" t="str">
        <f t="shared" si="13"/>
        <v/>
      </c>
      <c r="N243" s="11" t="str">
        <f t="shared" si="14"/>
        <v/>
      </c>
      <c r="O243" s="11" t="str">
        <f t="shared" si="15"/>
        <v/>
      </c>
    </row>
    <row r="244" spans="1:15" x14ac:dyDescent="0.3">
      <c r="A244" t="s">
        <v>1030</v>
      </c>
      <c r="B244" t="s">
        <v>1031</v>
      </c>
      <c r="C244" s="9">
        <v>35874</v>
      </c>
      <c r="D244" t="s">
        <v>1032</v>
      </c>
      <c r="E244" t="s">
        <v>1033</v>
      </c>
      <c r="F244">
        <v>9698295961</v>
      </c>
      <c r="G244" t="s">
        <v>100</v>
      </c>
      <c r="H244" t="s">
        <v>93</v>
      </c>
      <c r="I244" t="s">
        <v>102</v>
      </c>
      <c r="J244" s="9">
        <v>45177</v>
      </c>
      <c r="K244" t="s">
        <v>95</v>
      </c>
      <c r="L244" s="10">
        <f t="shared" si="12"/>
        <v>48099</v>
      </c>
      <c r="M244" s="11" t="str">
        <f t="shared" si="13"/>
        <v/>
      </c>
      <c r="N244" s="11" t="str">
        <f t="shared" si="14"/>
        <v/>
      </c>
      <c r="O244" s="11" t="str">
        <f t="shared" si="15"/>
        <v/>
      </c>
    </row>
    <row r="245" spans="1:15" x14ac:dyDescent="0.3">
      <c r="A245" t="s">
        <v>1034</v>
      </c>
      <c r="B245" t="s">
        <v>1035</v>
      </c>
      <c r="C245" s="9">
        <v>35637</v>
      </c>
      <c r="D245" t="s">
        <v>1036</v>
      </c>
      <c r="E245" t="s">
        <v>1037</v>
      </c>
      <c r="F245">
        <v>9800505589</v>
      </c>
      <c r="G245" t="s">
        <v>133</v>
      </c>
      <c r="H245" t="s">
        <v>93</v>
      </c>
      <c r="I245" t="s">
        <v>94</v>
      </c>
      <c r="J245" s="9">
        <v>44394</v>
      </c>
      <c r="K245" t="s">
        <v>129</v>
      </c>
      <c r="L245" s="10">
        <f t="shared" si="12"/>
        <v>48046</v>
      </c>
      <c r="M245" s="11" t="str">
        <f t="shared" si="13"/>
        <v/>
      </c>
      <c r="N245" s="11" t="str">
        <f t="shared" si="14"/>
        <v/>
      </c>
      <c r="O245" s="11" t="str">
        <f t="shared" si="15"/>
        <v/>
      </c>
    </row>
    <row r="246" spans="1:15" x14ac:dyDescent="0.3">
      <c r="A246" t="s">
        <v>1038</v>
      </c>
      <c r="B246" t="s">
        <v>1039</v>
      </c>
      <c r="C246" s="9">
        <v>22669</v>
      </c>
      <c r="D246" t="s">
        <v>1040</v>
      </c>
      <c r="E246" t="s">
        <v>1041</v>
      </c>
      <c r="F246">
        <v>9891853405</v>
      </c>
      <c r="G246" t="s">
        <v>133</v>
      </c>
      <c r="H246" t="s">
        <v>93</v>
      </c>
      <c r="I246" t="s">
        <v>94</v>
      </c>
      <c r="J246" s="9">
        <v>42838</v>
      </c>
      <c r="K246" t="s">
        <v>114</v>
      </c>
      <c r="L246" s="10">
        <f t="shared" si="12"/>
        <v>46490</v>
      </c>
      <c r="M246" s="11" t="str">
        <f t="shared" si="13"/>
        <v/>
      </c>
      <c r="N246" s="11" t="str">
        <f t="shared" si="14"/>
        <v/>
      </c>
      <c r="O246" s="11" t="str">
        <f t="shared" si="15"/>
        <v/>
      </c>
    </row>
    <row r="247" spans="1:15" x14ac:dyDescent="0.3">
      <c r="A247" t="s">
        <v>1042</v>
      </c>
      <c r="B247" t="s">
        <v>1043</v>
      </c>
      <c r="C247" s="9">
        <v>35638</v>
      </c>
      <c r="D247" t="s">
        <v>1044</v>
      </c>
      <c r="E247" t="s">
        <v>1045</v>
      </c>
      <c r="F247">
        <v>7702666151</v>
      </c>
      <c r="G247" t="s">
        <v>100</v>
      </c>
      <c r="H247" t="s">
        <v>93</v>
      </c>
      <c r="I247" t="s">
        <v>94</v>
      </c>
      <c r="J247" s="9">
        <v>44530</v>
      </c>
      <c r="K247" t="s">
        <v>129</v>
      </c>
      <c r="L247" s="10">
        <f t="shared" si="12"/>
        <v>48182</v>
      </c>
      <c r="M247" s="11" t="str">
        <f t="shared" si="13"/>
        <v/>
      </c>
      <c r="N247" s="11" t="str">
        <f t="shared" si="14"/>
        <v/>
      </c>
      <c r="O247" s="11" t="str">
        <f t="shared" si="15"/>
        <v/>
      </c>
    </row>
    <row r="248" spans="1:15" x14ac:dyDescent="0.3">
      <c r="A248" t="s">
        <v>1046</v>
      </c>
      <c r="B248" t="s">
        <v>1047</v>
      </c>
      <c r="C248" s="9">
        <v>34963</v>
      </c>
      <c r="D248" t="s">
        <v>1048</v>
      </c>
      <c r="E248" t="s">
        <v>1049</v>
      </c>
      <c r="F248">
        <v>6800361346</v>
      </c>
      <c r="G248" t="s">
        <v>119</v>
      </c>
      <c r="H248" t="s">
        <v>93</v>
      </c>
      <c r="I248" t="s">
        <v>94</v>
      </c>
      <c r="J248" s="9">
        <v>45484</v>
      </c>
      <c r="K248" t="s">
        <v>95</v>
      </c>
      <c r="L248" s="10">
        <f t="shared" si="12"/>
        <v>49136</v>
      </c>
      <c r="M248" s="11" t="str">
        <f t="shared" si="13"/>
        <v/>
      </c>
      <c r="N248" s="11" t="str">
        <f t="shared" si="14"/>
        <v/>
      </c>
      <c r="O248" s="11" t="str">
        <f t="shared" si="15"/>
        <v/>
      </c>
    </row>
    <row r="249" spans="1:15" x14ac:dyDescent="0.3">
      <c r="A249" t="s">
        <v>1050</v>
      </c>
      <c r="B249" t="s">
        <v>1051</v>
      </c>
      <c r="C249" s="9">
        <v>34602</v>
      </c>
      <c r="D249" t="s">
        <v>1052</v>
      </c>
      <c r="E249" t="s">
        <v>1053</v>
      </c>
      <c r="F249">
        <v>8564897583</v>
      </c>
      <c r="G249" t="s">
        <v>107</v>
      </c>
      <c r="H249" t="s">
        <v>108</v>
      </c>
      <c r="I249" t="s">
        <v>94</v>
      </c>
      <c r="J249" s="9">
        <v>45777</v>
      </c>
      <c r="K249" t="s">
        <v>95</v>
      </c>
      <c r="L249" s="10">
        <f t="shared" si="12"/>
        <v>49429</v>
      </c>
      <c r="M249" s="11" t="str">
        <f t="shared" si="13"/>
        <v/>
      </c>
      <c r="N249" s="11" t="str">
        <f t="shared" si="14"/>
        <v/>
      </c>
      <c r="O249" s="11" t="str">
        <f t="shared" si="15"/>
        <v/>
      </c>
    </row>
    <row r="250" spans="1:15" x14ac:dyDescent="0.3">
      <c r="A250" t="s">
        <v>1054</v>
      </c>
      <c r="B250" t="s">
        <v>1055</v>
      </c>
      <c r="C250" s="9">
        <v>31162</v>
      </c>
      <c r="D250" t="s">
        <v>1056</v>
      </c>
      <c r="E250" t="s">
        <v>1057</v>
      </c>
      <c r="F250">
        <v>7168242451</v>
      </c>
      <c r="G250" t="s">
        <v>107</v>
      </c>
      <c r="H250" t="s">
        <v>108</v>
      </c>
      <c r="I250" t="s">
        <v>94</v>
      </c>
      <c r="J250" s="9">
        <v>45926</v>
      </c>
      <c r="K250" t="s">
        <v>100</v>
      </c>
      <c r="L250" s="10">
        <f t="shared" si="12"/>
        <v>49578</v>
      </c>
      <c r="M250" s="11" t="str">
        <f t="shared" si="13"/>
        <v/>
      </c>
      <c r="N250" s="11" t="str">
        <f t="shared" si="14"/>
        <v/>
      </c>
      <c r="O250" s="11" t="str">
        <f t="shared" si="15"/>
        <v/>
      </c>
    </row>
    <row r="251" spans="1:15" x14ac:dyDescent="0.3">
      <c r="A251" t="s">
        <v>1058</v>
      </c>
      <c r="B251" t="s">
        <v>1059</v>
      </c>
      <c r="C251" s="9">
        <v>24980</v>
      </c>
      <c r="D251" t="s">
        <v>1060</v>
      </c>
      <c r="E251" t="s">
        <v>1061</v>
      </c>
      <c r="F251">
        <v>6841089220</v>
      </c>
      <c r="G251" t="s">
        <v>92</v>
      </c>
      <c r="H251" t="s">
        <v>113</v>
      </c>
      <c r="I251" t="s">
        <v>94</v>
      </c>
      <c r="J251" s="9">
        <v>43242</v>
      </c>
      <c r="K251" t="s">
        <v>103</v>
      </c>
      <c r="L251" s="10">
        <f t="shared" si="12"/>
        <v>46895</v>
      </c>
      <c r="M251" s="11" t="str">
        <f t="shared" si="13"/>
        <v/>
      </c>
      <c r="N251" s="11" t="str">
        <f t="shared" si="14"/>
        <v/>
      </c>
      <c r="O251" s="11" t="str">
        <f t="shared" si="15"/>
        <v/>
      </c>
    </row>
    <row r="252" spans="1:15" x14ac:dyDescent="0.3">
      <c r="A252" t="s">
        <v>1062</v>
      </c>
      <c r="B252" t="s">
        <v>919</v>
      </c>
      <c r="C252" s="9">
        <v>25332</v>
      </c>
      <c r="D252" t="s">
        <v>1063</v>
      </c>
      <c r="E252" t="s">
        <v>1064</v>
      </c>
      <c r="F252">
        <v>8752868758</v>
      </c>
      <c r="G252" t="s">
        <v>92</v>
      </c>
      <c r="H252" t="s">
        <v>113</v>
      </c>
      <c r="I252" t="s">
        <v>94</v>
      </c>
      <c r="J252" s="9">
        <v>45752</v>
      </c>
      <c r="K252" t="s">
        <v>103</v>
      </c>
      <c r="L252" s="10">
        <f t="shared" si="12"/>
        <v>49404</v>
      </c>
      <c r="M252" s="11" t="str">
        <f t="shared" si="13"/>
        <v/>
      </c>
      <c r="N252" s="11" t="str">
        <f t="shared" si="14"/>
        <v/>
      </c>
      <c r="O252" s="11" t="str">
        <f t="shared" si="15"/>
        <v/>
      </c>
    </row>
    <row r="253" spans="1:15" x14ac:dyDescent="0.3">
      <c r="A253" t="s">
        <v>1065</v>
      </c>
      <c r="B253" t="s">
        <v>750</v>
      </c>
      <c r="C253" s="9">
        <v>31383</v>
      </c>
      <c r="D253" t="s">
        <v>1066</v>
      </c>
      <c r="E253" t="s">
        <v>1067</v>
      </c>
      <c r="F253">
        <v>9942261800</v>
      </c>
      <c r="G253" t="s">
        <v>95</v>
      </c>
      <c r="H253" t="s">
        <v>155</v>
      </c>
      <c r="I253" t="s">
        <v>94</v>
      </c>
      <c r="J253" s="9">
        <v>44936</v>
      </c>
      <c r="K253" t="s">
        <v>114</v>
      </c>
      <c r="L253" s="10">
        <f t="shared" si="12"/>
        <v>48589</v>
      </c>
      <c r="M253" s="11" t="str">
        <f t="shared" si="13"/>
        <v/>
      </c>
      <c r="N253" s="11" t="str">
        <f t="shared" si="14"/>
        <v/>
      </c>
      <c r="O253" s="11" t="str">
        <f t="shared" si="15"/>
        <v/>
      </c>
    </row>
    <row r="254" spans="1:15" x14ac:dyDescent="0.3">
      <c r="A254" t="s">
        <v>1068</v>
      </c>
      <c r="B254" t="s">
        <v>1069</v>
      </c>
      <c r="C254" s="9">
        <v>30191</v>
      </c>
      <c r="D254" t="s">
        <v>1070</v>
      </c>
      <c r="E254" t="s">
        <v>1071</v>
      </c>
      <c r="F254">
        <v>9848359548</v>
      </c>
      <c r="G254" t="s">
        <v>107</v>
      </c>
      <c r="H254" t="s">
        <v>93</v>
      </c>
      <c r="I254" t="s">
        <v>94</v>
      </c>
      <c r="J254" s="9">
        <v>44730</v>
      </c>
      <c r="K254" t="s">
        <v>100</v>
      </c>
      <c r="L254" s="10">
        <f t="shared" si="12"/>
        <v>48383</v>
      </c>
      <c r="M254" s="11" t="str">
        <f t="shared" si="13"/>
        <v/>
      </c>
      <c r="N254" s="11" t="str">
        <f t="shared" si="14"/>
        <v/>
      </c>
      <c r="O254" s="11" t="str">
        <f t="shared" si="15"/>
        <v/>
      </c>
    </row>
    <row r="255" spans="1:15" x14ac:dyDescent="0.3">
      <c r="A255" t="s">
        <v>1072</v>
      </c>
      <c r="B255" t="s">
        <v>339</v>
      </c>
      <c r="C255" s="9">
        <v>20444</v>
      </c>
      <c r="D255" t="s">
        <v>1073</v>
      </c>
      <c r="E255" t="s">
        <v>1074</v>
      </c>
      <c r="F255">
        <v>8529708562</v>
      </c>
      <c r="G255" t="s">
        <v>92</v>
      </c>
      <c r="H255" t="s">
        <v>108</v>
      </c>
      <c r="I255" t="s">
        <v>120</v>
      </c>
      <c r="J255" s="9">
        <v>44400</v>
      </c>
      <c r="K255" t="s">
        <v>129</v>
      </c>
      <c r="L255" s="10">
        <f t="shared" si="12"/>
        <v>45130</v>
      </c>
      <c r="M255" s="11" t="str">
        <f t="shared" si="13"/>
        <v>FLAG</v>
      </c>
      <c r="N255" s="11" t="str">
        <f t="shared" si="14"/>
        <v/>
      </c>
      <c r="O255" s="11" t="str">
        <f t="shared" si="15"/>
        <v/>
      </c>
    </row>
    <row r="256" spans="1:15" x14ac:dyDescent="0.3">
      <c r="A256" t="s">
        <v>1075</v>
      </c>
      <c r="B256" t="s">
        <v>1076</v>
      </c>
      <c r="C256" s="9">
        <v>20338</v>
      </c>
      <c r="D256" t="s">
        <v>1077</v>
      </c>
      <c r="E256" t="s">
        <v>1078</v>
      </c>
      <c r="F256">
        <v>8229689126</v>
      </c>
      <c r="G256" t="s">
        <v>133</v>
      </c>
      <c r="H256" t="s">
        <v>101</v>
      </c>
      <c r="I256" t="s">
        <v>94</v>
      </c>
      <c r="J256" s="9">
        <v>43578</v>
      </c>
      <c r="K256" t="s">
        <v>103</v>
      </c>
      <c r="L256" s="10">
        <f t="shared" si="12"/>
        <v>47231</v>
      </c>
      <c r="M256" s="11" t="str">
        <f t="shared" si="13"/>
        <v/>
      </c>
      <c r="N256" s="11" t="str">
        <f t="shared" si="14"/>
        <v/>
      </c>
      <c r="O256" s="11" t="str">
        <f t="shared" si="15"/>
        <v/>
      </c>
    </row>
    <row r="257" spans="1:15" x14ac:dyDescent="0.3">
      <c r="A257" t="s">
        <v>1079</v>
      </c>
      <c r="B257" t="s">
        <v>1080</v>
      </c>
      <c r="C257" s="9">
        <v>32027</v>
      </c>
      <c r="D257" t="s">
        <v>1081</v>
      </c>
      <c r="E257" t="s">
        <v>1082</v>
      </c>
      <c r="F257">
        <v>9387940418</v>
      </c>
      <c r="G257" t="s">
        <v>100</v>
      </c>
      <c r="H257" t="s">
        <v>155</v>
      </c>
      <c r="I257" t="s">
        <v>94</v>
      </c>
      <c r="J257" s="9">
        <v>43589</v>
      </c>
      <c r="K257" t="s">
        <v>95</v>
      </c>
      <c r="L257" s="10">
        <f t="shared" si="12"/>
        <v>47242</v>
      </c>
      <c r="M257" s="11" t="str">
        <f t="shared" si="13"/>
        <v/>
      </c>
      <c r="N257" s="11" t="str">
        <f t="shared" si="14"/>
        <v/>
      </c>
      <c r="O257" s="11" t="str">
        <f t="shared" si="15"/>
        <v/>
      </c>
    </row>
    <row r="258" spans="1:15" x14ac:dyDescent="0.3">
      <c r="A258" t="s">
        <v>1083</v>
      </c>
      <c r="B258" t="s">
        <v>937</v>
      </c>
      <c r="C258" s="9">
        <v>25876</v>
      </c>
      <c r="D258" t="s">
        <v>1084</v>
      </c>
      <c r="E258" t="s">
        <v>1085</v>
      </c>
      <c r="F258">
        <v>9697326059</v>
      </c>
      <c r="G258" t="s">
        <v>133</v>
      </c>
      <c r="H258" t="s">
        <v>108</v>
      </c>
      <c r="I258" t="s">
        <v>94</v>
      </c>
      <c r="J258" s="9">
        <v>45414</v>
      </c>
      <c r="K258" t="s">
        <v>103</v>
      </c>
      <c r="L258" s="10">
        <f t="shared" si="12"/>
        <v>49066</v>
      </c>
      <c r="M258" s="11" t="str">
        <f t="shared" si="13"/>
        <v/>
      </c>
      <c r="N258" s="11" t="str">
        <f t="shared" si="14"/>
        <v/>
      </c>
      <c r="O258" s="11" t="str">
        <f t="shared" si="15"/>
        <v/>
      </c>
    </row>
    <row r="259" spans="1:15" x14ac:dyDescent="0.3">
      <c r="A259" t="s">
        <v>1086</v>
      </c>
      <c r="B259" t="s">
        <v>1087</v>
      </c>
      <c r="C259" s="9">
        <v>22447</v>
      </c>
      <c r="D259" t="s">
        <v>1088</v>
      </c>
      <c r="E259" t="s">
        <v>1089</v>
      </c>
      <c r="F259">
        <v>6337312894</v>
      </c>
      <c r="G259" t="s">
        <v>92</v>
      </c>
      <c r="H259" t="s">
        <v>108</v>
      </c>
      <c r="I259" t="s">
        <v>94</v>
      </c>
      <c r="J259" s="9">
        <v>44836</v>
      </c>
      <c r="K259" t="s">
        <v>103</v>
      </c>
      <c r="L259" s="10">
        <f t="shared" si="12"/>
        <v>48489</v>
      </c>
      <c r="M259" s="11" t="str">
        <f t="shared" si="13"/>
        <v/>
      </c>
      <c r="N259" s="11" t="str">
        <f t="shared" si="14"/>
        <v/>
      </c>
      <c r="O259" s="11" t="str">
        <f t="shared" si="15"/>
        <v/>
      </c>
    </row>
    <row r="260" spans="1:15" x14ac:dyDescent="0.3">
      <c r="A260" t="s">
        <v>1090</v>
      </c>
      <c r="B260" t="s">
        <v>1091</v>
      </c>
      <c r="C260" s="9">
        <v>25650</v>
      </c>
      <c r="D260" t="s">
        <v>1092</v>
      </c>
      <c r="E260" t="s">
        <v>1093</v>
      </c>
      <c r="F260">
        <v>6399479825</v>
      </c>
      <c r="G260" t="s">
        <v>119</v>
      </c>
      <c r="H260" t="s">
        <v>113</v>
      </c>
      <c r="I260" t="s">
        <v>94</v>
      </c>
      <c r="J260" s="9">
        <v>45497</v>
      </c>
      <c r="K260" t="s">
        <v>100</v>
      </c>
      <c r="L260" s="10">
        <f t="shared" ref="L260:L323" si="16">EDATE(J260,12*IF(I260="High",2,IF(I260="Medium",8,10)))</f>
        <v>49149</v>
      </c>
      <c r="M260" s="11" t="str">
        <f t="shared" ref="M260:M323" si="17">IF(L260&lt;DATE(2026,3,31),"FLAG","")</f>
        <v/>
      </c>
      <c r="N260" s="11" t="str">
        <f t="shared" ref="N260:N323" si="18">IF(COUNTIF($F$4:$F$953,F260)&gt;=3,"FLAG","")</f>
        <v/>
      </c>
      <c r="O260" s="11" t="str">
        <f t="shared" ref="O260:O323" si="19">IF(AND(D260&lt;&gt;"",COUNTIF($D$4:$D$953,D260)&gt;1),"FLAG","")</f>
        <v/>
      </c>
    </row>
    <row r="261" spans="1:15" x14ac:dyDescent="0.3">
      <c r="A261" t="s">
        <v>1094</v>
      </c>
      <c r="B261" t="s">
        <v>1095</v>
      </c>
      <c r="C261" s="9">
        <v>27527</v>
      </c>
      <c r="D261" t="s">
        <v>1096</v>
      </c>
      <c r="E261" t="s">
        <v>1097</v>
      </c>
      <c r="F261">
        <v>7573814968</v>
      </c>
      <c r="G261" t="s">
        <v>92</v>
      </c>
      <c r="H261" t="s">
        <v>93</v>
      </c>
      <c r="I261" t="s">
        <v>94</v>
      </c>
      <c r="J261" s="9">
        <v>45697</v>
      </c>
      <c r="K261" t="s">
        <v>129</v>
      </c>
      <c r="L261" s="10">
        <f t="shared" si="16"/>
        <v>49349</v>
      </c>
      <c r="M261" s="11" t="str">
        <f t="shared" si="17"/>
        <v/>
      </c>
      <c r="N261" s="11" t="str">
        <f t="shared" si="18"/>
        <v/>
      </c>
      <c r="O261" s="11" t="str">
        <f t="shared" si="19"/>
        <v/>
      </c>
    </row>
    <row r="262" spans="1:15" x14ac:dyDescent="0.3">
      <c r="A262" t="s">
        <v>1098</v>
      </c>
      <c r="B262" t="s">
        <v>1099</v>
      </c>
      <c r="C262" s="9">
        <v>24286</v>
      </c>
      <c r="D262" t="s">
        <v>1100</v>
      </c>
      <c r="E262" t="s">
        <v>1101</v>
      </c>
      <c r="F262">
        <v>7122481167</v>
      </c>
      <c r="G262" t="s">
        <v>92</v>
      </c>
      <c r="H262" t="s">
        <v>101</v>
      </c>
      <c r="I262" t="s">
        <v>94</v>
      </c>
      <c r="J262" s="9">
        <v>44463</v>
      </c>
      <c r="K262" t="s">
        <v>95</v>
      </c>
      <c r="L262" s="10">
        <f t="shared" si="16"/>
        <v>48115</v>
      </c>
      <c r="M262" s="11" t="str">
        <f t="shared" si="17"/>
        <v/>
      </c>
      <c r="N262" s="11" t="str">
        <f t="shared" si="18"/>
        <v/>
      </c>
      <c r="O262" s="11" t="str">
        <f t="shared" si="19"/>
        <v/>
      </c>
    </row>
    <row r="263" spans="1:15" x14ac:dyDescent="0.3">
      <c r="A263" t="s">
        <v>1102</v>
      </c>
      <c r="B263" t="s">
        <v>1103</v>
      </c>
      <c r="C263" s="9">
        <v>22974</v>
      </c>
      <c r="D263" t="s">
        <v>1104</v>
      </c>
      <c r="E263" t="s">
        <v>1105</v>
      </c>
      <c r="F263">
        <v>8993256641</v>
      </c>
      <c r="G263" t="s">
        <v>133</v>
      </c>
      <c r="H263" t="s">
        <v>101</v>
      </c>
      <c r="I263" t="s">
        <v>94</v>
      </c>
      <c r="J263" s="9">
        <v>43429</v>
      </c>
      <c r="K263" t="s">
        <v>129</v>
      </c>
      <c r="L263" s="10">
        <f t="shared" si="16"/>
        <v>47082</v>
      </c>
      <c r="M263" s="11" t="str">
        <f t="shared" si="17"/>
        <v/>
      </c>
      <c r="N263" s="11" t="str">
        <f t="shared" si="18"/>
        <v/>
      </c>
      <c r="O263" s="11" t="str">
        <f t="shared" si="19"/>
        <v/>
      </c>
    </row>
    <row r="264" spans="1:15" x14ac:dyDescent="0.3">
      <c r="A264" t="s">
        <v>1106</v>
      </c>
      <c r="B264" t="s">
        <v>746</v>
      </c>
      <c r="C264" s="9">
        <v>36190</v>
      </c>
      <c r="D264" t="s">
        <v>1107</v>
      </c>
      <c r="E264" t="s">
        <v>1108</v>
      </c>
      <c r="F264">
        <v>8526794171</v>
      </c>
      <c r="G264" t="s">
        <v>119</v>
      </c>
      <c r="H264" t="s">
        <v>93</v>
      </c>
      <c r="I264" t="s">
        <v>102</v>
      </c>
      <c r="J264" s="9">
        <v>43204</v>
      </c>
      <c r="K264" t="s">
        <v>95</v>
      </c>
      <c r="L264" s="10">
        <f t="shared" si="16"/>
        <v>46126</v>
      </c>
      <c r="M264" s="11" t="str">
        <f t="shared" si="17"/>
        <v/>
      </c>
      <c r="N264" s="11" t="str">
        <f t="shared" si="18"/>
        <v/>
      </c>
      <c r="O264" s="11" t="str">
        <f t="shared" si="19"/>
        <v/>
      </c>
    </row>
    <row r="265" spans="1:15" x14ac:dyDescent="0.3">
      <c r="A265" t="s">
        <v>1109</v>
      </c>
      <c r="B265" t="s">
        <v>1110</v>
      </c>
      <c r="C265" s="9">
        <v>25483</v>
      </c>
      <c r="D265" t="s">
        <v>1111</v>
      </c>
      <c r="E265" t="s">
        <v>1112</v>
      </c>
      <c r="F265">
        <v>8672070969</v>
      </c>
      <c r="G265" t="s">
        <v>119</v>
      </c>
      <c r="H265" t="s">
        <v>155</v>
      </c>
      <c r="I265" t="s">
        <v>102</v>
      </c>
      <c r="J265" s="9">
        <v>42860</v>
      </c>
      <c r="K265" t="s">
        <v>129</v>
      </c>
      <c r="L265" s="10">
        <f t="shared" si="16"/>
        <v>45782</v>
      </c>
      <c r="M265" s="11" t="str">
        <f t="shared" si="17"/>
        <v>FLAG</v>
      </c>
      <c r="N265" s="11" t="str">
        <f t="shared" si="18"/>
        <v/>
      </c>
      <c r="O265" s="11" t="str">
        <f t="shared" si="19"/>
        <v/>
      </c>
    </row>
    <row r="266" spans="1:15" x14ac:dyDescent="0.3">
      <c r="A266" t="s">
        <v>1113</v>
      </c>
      <c r="B266" t="s">
        <v>1103</v>
      </c>
      <c r="C266" s="9">
        <v>31285</v>
      </c>
      <c r="D266" t="s">
        <v>1114</v>
      </c>
      <c r="E266" t="s">
        <v>1115</v>
      </c>
      <c r="F266">
        <v>8914122058</v>
      </c>
      <c r="G266" t="s">
        <v>119</v>
      </c>
      <c r="H266" t="s">
        <v>175</v>
      </c>
      <c r="I266" t="s">
        <v>94</v>
      </c>
      <c r="J266" s="9">
        <v>45372</v>
      </c>
      <c r="K266" t="s">
        <v>114</v>
      </c>
      <c r="L266" s="10">
        <f t="shared" si="16"/>
        <v>49024</v>
      </c>
      <c r="M266" s="11" t="str">
        <f t="shared" si="17"/>
        <v/>
      </c>
      <c r="N266" s="11" t="str">
        <f t="shared" si="18"/>
        <v/>
      </c>
      <c r="O266" s="11" t="str">
        <f t="shared" si="19"/>
        <v/>
      </c>
    </row>
    <row r="267" spans="1:15" x14ac:dyDescent="0.3">
      <c r="A267" t="s">
        <v>1116</v>
      </c>
      <c r="B267" t="s">
        <v>1117</v>
      </c>
      <c r="C267" s="9">
        <v>33060</v>
      </c>
      <c r="D267" t="s">
        <v>1118</v>
      </c>
      <c r="E267" t="s">
        <v>1119</v>
      </c>
      <c r="F267">
        <v>6167728907</v>
      </c>
      <c r="G267" t="s">
        <v>95</v>
      </c>
      <c r="H267" t="s">
        <v>93</v>
      </c>
      <c r="I267" t="s">
        <v>102</v>
      </c>
      <c r="J267" s="9">
        <v>43741</v>
      </c>
      <c r="K267" t="s">
        <v>95</v>
      </c>
      <c r="L267" s="10">
        <f t="shared" si="16"/>
        <v>46663</v>
      </c>
      <c r="M267" s="11" t="str">
        <f t="shared" si="17"/>
        <v/>
      </c>
      <c r="N267" s="11" t="str">
        <f t="shared" si="18"/>
        <v/>
      </c>
      <c r="O267" s="11" t="str">
        <f t="shared" si="19"/>
        <v/>
      </c>
    </row>
    <row r="268" spans="1:15" x14ac:dyDescent="0.3">
      <c r="A268" t="s">
        <v>1120</v>
      </c>
      <c r="B268" t="s">
        <v>783</v>
      </c>
      <c r="C268" s="9">
        <v>29089</v>
      </c>
      <c r="D268" t="s">
        <v>1121</v>
      </c>
      <c r="E268" t="s">
        <v>1122</v>
      </c>
      <c r="F268">
        <v>9425551787</v>
      </c>
      <c r="G268" t="s">
        <v>92</v>
      </c>
      <c r="H268" t="s">
        <v>108</v>
      </c>
      <c r="I268" t="s">
        <v>102</v>
      </c>
      <c r="J268" s="9">
        <v>43414</v>
      </c>
      <c r="K268" t="s">
        <v>95</v>
      </c>
      <c r="L268" s="10">
        <f t="shared" si="16"/>
        <v>46336</v>
      </c>
      <c r="M268" s="11" t="str">
        <f t="shared" si="17"/>
        <v/>
      </c>
      <c r="N268" s="11" t="str">
        <f t="shared" si="18"/>
        <v/>
      </c>
      <c r="O268" s="11" t="str">
        <f t="shared" si="19"/>
        <v/>
      </c>
    </row>
    <row r="269" spans="1:15" x14ac:dyDescent="0.3">
      <c r="A269" t="s">
        <v>1123</v>
      </c>
      <c r="B269" t="s">
        <v>479</v>
      </c>
      <c r="C269" s="9">
        <v>20231</v>
      </c>
      <c r="D269" t="s">
        <v>1124</v>
      </c>
      <c r="E269" t="s">
        <v>1125</v>
      </c>
      <c r="F269">
        <v>6636274644</v>
      </c>
      <c r="G269" t="s">
        <v>133</v>
      </c>
      <c r="H269" t="s">
        <v>101</v>
      </c>
      <c r="I269" t="s">
        <v>94</v>
      </c>
      <c r="J269" s="9">
        <v>43485</v>
      </c>
      <c r="K269" t="s">
        <v>95</v>
      </c>
      <c r="L269" s="10">
        <f t="shared" si="16"/>
        <v>47138</v>
      </c>
      <c r="M269" s="11" t="str">
        <f t="shared" si="17"/>
        <v/>
      </c>
      <c r="N269" s="11" t="str">
        <f t="shared" si="18"/>
        <v/>
      </c>
      <c r="O269" s="11" t="str">
        <f t="shared" si="19"/>
        <v/>
      </c>
    </row>
    <row r="270" spans="1:15" x14ac:dyDescent="0.3">
      <c r="A270" t="s">
        <v>1126</v>
      </c>
      <c r="B270" t="s">
        <v>1127</v>
      </c>
      <c r="C270" s="9">
        <v>26046</v>
      </c>
      <c r="D270" t="s">
        <v>1128</v>
      </c>
      <c r="E270" t="s">
        <v>1129</v>
      </c>
      <c r="F270">
        <v>8959836114</v>
      </c>
      <c r="G270" t="s">
        <v>100</v>
      </c>
      <c r="H270" t="s">
        <v>93</v>
      </c>
      <c r="I270" t="s">
        <v>102</v>
      </c>
      <c r="J270" s="9">
        <v>45759</v>
      </c>
      <c r="K270" t="s">
        <v>129</v>
      </c>
      <c r="L270" s="10">
        <f t="shared" si="16"/>
        <v>48681</v>
      </c>
      <c r="M270" s="11" t="str">
        <f t="shared" si="17"/>
        <v/>
      </c>
      <c r="N270" s="11" t="str">
        <f t="shared" si="18"/>
        <v/>
      </c>
      <c r="O270" s="11" t="str">
        <f t="shared" si="19"/>
        <v/>
      </c>
    </row>
    <row r="271" spans="1:15" x14ac:dyDescent="0.3">
      <c r="A271" t="s">
        <v>1130</v>
      </c>
      <c r="B271" t="s">
        <v>1131</v>
      </c>
      <c r="C271" s="9">
        <v>27421</v>
      </c>
      <c r="D271" t="s">
        <v>1132</v>
      </c>
      <c r="E271" t="s">
        <v>1133</v>
      </c>
      <c r="F271">
        <v>6488052488</v>
      </c>
      <c r="G271" t="s">
        <v>95</v>
      </c>
      <c r="H271" t="s">
        <v>175</v>
      </c>
      <c r="I271" t="s">
        <v>94</v>
      </c>
      <c r="J271" s="9">
        <v>43700</v>
      </c>
      <c r="K271" t="s">
        <v>95</v>
      </c>
      <c r="L271" s="10">
        <f t="shared" si="16"/>
        <v>47353</v>
      </c>
      <c r="M271" s="11" t="str">
        <f t="shared" si="17"/>
        <v/>
      </c>
      <c r="N271" s="11" t="str">
        <f t="shared" si="18"/>
        <v/>
      </c>
      <c r="O271" s="11" t="str">
        <f t="shared" si="19"/>
        <v/>
      </c>
    </row>
    <row r="272" spans="1:15" x14ac:dyDescent="0.3">
      <c r="A272" t="s">
        <v>1134</v>
      </c>
      <c r="B272" t="s">
        <v>873</v>
      </c>
      <c r="C272" s="9">
        <v>25581</v>
      </c>
      <c r="D272" t="s">
        <v>1135</v>
      </c>
      <c r="E272" t="s">
        <v>1136</v>
      </c>
      <c r="F272">
        <v>7332994271</v>
      </c>
      <c r="G272" t="s">
        <v>133</v>
      </c>
      <c r="H272" t="s">
        <v>108</v>
      </c>
      <c r="I272" t="s">
        <v>94</v>
      </c>
      <c r="J272" s="9">
        <v>45887</v>
      </c>
      <c r="K272" t="s">
        <v>100</v>
      </c>
      <c r="L272" s="10">
        <f t="shared" si="16"/>
        <v>49539</v>
      </c>
      <c r="M272" s="11" t="str">
        <f t="shared" si="17"/>
        <v/>
      </c>
      <c r="N272" s="11" t="str">
        <f t="shared" si="18"/>
        <v/>
      </c>
      <c r="O272" s="11" t="str">
        <f t="shared" si="19"/>
        <v/>
      </c>
    </row>
    <row r="273" spans="1:15" x14ac:dyDescent="0.3">
      <c r="A273" t="s">
        <v>1137</v>
      </c>
      <c r="B273" t="s">
        <v>327</v>
      </c>
      <c r="C273" s="9">
        <v>32419</v>
      </c>
      <c r="D273" t="s">
        <v>1138</v>
      </c>
      <c r="E273" t="s">
        <v>1139</v>
      </c>
      <c r="F273">
        <v>9731615241</v>
      </c>
      <c r="G273" t="s">
        <v>119</v>
      </c>
      <c r="H273" t="s">
        <v>113</v>
      </c>
      <c r="I273" t="s">
        <v>102</v>
      </c>
      <c r="J273" s="9">
        <v>43878</v>
      </c>
      <c r="K273" t="s">
        <v>129</v>
      </c>
      <c r="L273" s="10">
        <f t="shared" si="16"/>
        <v>46800</v>
      </c>
      <c r="M273" s="11" t="str">
        <f t="shared" si="17"/>
        <v/>
      </c>
      <c r="N273" s="11" t="str">
        <f t="shared" si="18"/>
        <v/>
      </c>
      <c r="O273" s="11" t="str">
        <f t="shared" si="19"/>
        <v/>
      </c>
    </row>
    <row r="274" spans="1:15" x14ac:dyDescent="0.3">
      <c r="A274" t="s">
        <v>1140</v>
      </c>
      <c r="B274" t="s">
        <v>1141</v>
      </c>
      <c r="C274" s="9">
        <v>31702</v>
      </c>
      <c r="D274" t="s">
        <v>1142</v>
      </c>
      <c r="E274" t="s">
        <v>1143</v>
      </c>
      <c r="F274">
        <v>7149212657</v>
      </c>
      <c r="G274" t="s">
        <v>107</v>
      </c>
      <c r="H274" t="s">
        <v>113</v>
      </c>
      <c r="I274" t="s">
        <v>102</v>
      </c>
      <c r="J274" s="9">
        <v>44481</v>
      </c>
      <c r="K274" t="s">
        <v>114</v>
      </c>
      <c r="L274" s="10">
        <f t="shared" si="16"/>
        <v>47403</v>
      </c>
      <c r="M274" s="11" t="str">
        <f t="shared" si="17"/>
        <v/>
      </c>
      <c r="N274" s="11" t="str">
        <f t="shared" si="18"/>
        <v/>
      </c>
      <c r="O274" s="11" t="str">
        <f t="shared" si="19"/>
        <v/>
      </c>
    </row>
    <row r="275" spans="1:15" x14ac:dyDescent="0.3">
      <c r="A275" t="s">
        <v>1144</v>
      </c>
      <c r="B275" t="s">
        <v>1145</v>
      </c>
      <c r="C275" s="9">
        <v>33798</v>
      </c>
      <c r="E275" t="s">
        <v>1146</v>
      </c>
      <c r="F275">
        <v>9848926520</v>
      </c>
      <c r="G275" t="s">
        <v>133</v>
      </c>
      <c r="H275" t="s">
        <v>175</v>
      </c>
      <c r="I275" t="s">
        <v>94</v>
      </c>
      <c r="J275" s="9">
        <v>43149</v>
      </c>
      <c r="K275" t="s">
        <v>129</v>
      </c>
      <c r="L275" s="10">
        <f t="shared" si="16"/>
        <v>46801</v>
      </c>
      <c r="M275" s="11" t="str">
        <f t="shared" si="17"/>
        <v/>
      </c>
      <c r="N275" s="11" t="str">
        <f t="shared" si="18"/>
        <v/>
      </c>
      <c r="O275" s="11" t="str">
        <f t="shared" si="19"/>
        <v/>
      </c>
    </row>
    <row r="276" spans="1:15" x14ac:dyDescent="0.3">
      <c r="A276" t="s">
        <v>1147</v>
      </c>
      <c r="B276" t="s">
        <v>1148</v>
      </c>
      <c r="C276" s="9">
        <v>37489</v>
      </c>
      <c r="D276" t="s">
        <v>1149</v>
      </c>
      <c r="E276" t="s">
        <v>1150</v>
      </c>
      <c r="F276">
        <v>7242863116</v>
      </c>
      <c r="G276" t="s">
        <v>119</v>
      </c>
      <c r="H276" t="s">
        <v>113</v>
      </c>
      <c r="I276" t="s">
        <v>94</v>
      </c>
      <c r="J276" s="9">
        <v>44479</v>
      </c>
      <c r="K276" t="s">
        <v>134</v>
      </c>
      <c r="L276" s="10">
        <f t="shared" si="16"/>
        <v>48131</v>
      </c>
      <c r="M276" s="11" t="str">
        <f t="shared" si="17"/>
        <v/>
      </c>
      <c r="N276" s="11" t="str">
        <f t="shared" si="18"/>
        <v/>
      </c>
      <c r="O276" s="11" t="str">
        <f t="shared" si="19"/>
        <v/>
      </c>
    </row>
    <row r="277" spans="1:15" x14ac:dyDescent="0.3">
      <c r="A277" t="s">
        <v>1151</v>
      </c>
      <c r="B277" t="s">
        <v>455</v>
      </c>
      <c r="C277" s="9">
        <v>35853</v>
      </c>
      <c r="D277" t="s">
        <v>1152</v>
      </c>
      <c r="E277" t="s">
        <v>1153</v>
      </c>
      <c r="F277">
        <v>6426725314</v>
      </c>
      <c r="G277" t="s">
        <v>95</v>
      </c>
      <c r="H277" t="s">
        <v>155</v>
      </c>
      <c r="I277" t="s">
        <v>94</v>
      </c>
      <c r="J277" s="9">
        <v>45976</v>
      </c>
      <c r="K277" t="s">
        <v>134</v>
      </c>
      <c r="L277" s="10">
        <f t="shared" si="16"/>
        <v>49628</v>
      </c>
      <c r="M277" s="11" t="str">
        <f t="shared" si="17"/>
        <v/>
      </c>
      <c r="N277" s="11" t="str">
        <f t="shared" si="18"/>
        <v/>
      </c>
      <c r="O277" s="11" t="str">
        <f t="shared" si="19"/>
        <v>FLAG</v>
      </c>
    </row>
    <row r="278" spans="1:15" x14ac:dyDescent="0.3">
      <c r="A278" t="s">
        <v>1154</v>
      </c>
      <c r="B278" t="s">
        <v>1155</v>
      </c>
      <c r="C278" s="9">
        <v>29053</v>
      </c>
      <c r="D278" t="s">
        <v>1156</v>
      </c>
      <c r="E278" t="s">
        <v>1157</v>
      </c>
      <c r="F278">
        <v>7605008428</v>
      </c>
      <c r="G278" t="s">
        <v>100</v>
      </c>
      <c r="H278" t="s">
        <v>155</v>
      </c>
      <c r="I278" t="s">
        <v>102</v>
      </c>
      <c r="J278" s="9">
        <v>43980</v>
      </c>
      <c r="K278" t="s">
        <v>100</v>
      </c>
      <c r="L278" s="10">
        <f t="shared" si="16"/>
        <v>46902</v>
      </c>
      <c r="M278" s="11" t="str">
        <f t="shared" si="17"/>
        <v/>
      </c>
      <c r="N278" s="11" t="str">
        <f t="shared" si="18"/>
        <v/>
      </c>
      <c r="O278" s="11" t="str">
        <f t="shared" si="19"/>
        <v/>
      </c>
    </row>
    <row r="279" spans="1:15" x14ac:dyDescent="0.3">
      <c r="A279" t="s">
        <v>1158</v>
      </c>
      <c r="B279" t="s">
        <v>1159</v>
      </c>
      <c r="C279" s="9">
        <v>22102</v>
      </c>
      <c r="D279" t="s">
        <v>1160</v>
      </c>
      <c r="E279" t="s">
        <v>1161</v>
      </c>
      <c r="F279">
        <v>8202774382</v>
      </c>
      <c r="G279" t="s">
        <v>100</v>
      </c>
      <c r="H279" t="s">
        <v>175</v>
      </c>
      <c r="I279" t="s">
        <v>102</v>
      </c>
      <c r="J279" s="9">
        <v>45466</v>
      </c>
      <c r="K279" t="s">
        <v>114</v>
      </c>
      <c r="L279" s="10">
        <f t="shared" si="16"/>
        <v>48388</v>
      </c>
      <c r="M279" s="11" t="str">
        <f t="shared" si="17"/>
        <v/>
      </c>
      <c r="N279" s="11" t="str">
        <f t="shared" si="18"/>
        <v/>
      </c>
      <c r="O279" s="11" t="str">
        <f t="shared" si="19"/>
        <v/>
      </c>
    </row>
    <row r="280" spans="1:15" x14ac:dyDescent="0.3">
      <c r="A280" t="s">
        <v>1162</v>
      </c>
      <c r="B280" t="s">
        <v>1163</v>
      </c>
      <c r="C280" s="9">
        <v>22793</v>
      </c>
      <c r="D280" t="s">
        <v>1164</v>
      </c>
      <c r="E280" t="s">
        <v>1165</v>
      </c>
      <c r="F280">
        <v>8184114671</v>
      </c>
      <c r="G280" t="s">
        <v>107</v>
      </c>
      <c r="H280" t="s">
        <v>113</v>
      </c>
      <c r="I280" t="s">
        <v>102</v>
      </c>
      <c r="J280" s="9">
        <v>44287</v>
      </c>
      <c r="K280" t="s">
        <v>114</v>
      </c>
      <c r="L280" s="10">
        <f t="shared" si="16"/>
        <v>47209</v>
      </c>
      <c r="M280" s="11" t="str">
        <f t="shared" si="17"/>
        <v/>
      </c>
      <c r="N280" s="11" t="str">
        <f t="shared" si="18"/>
        <v/>
      </c>
      <c r="O280" s="11" t="str">
        <f t="shared" si="19"/>
        <v/>
      </c>
    </row>
    <row r="281" spans="1:15" x14ac:dyDescent="0.3">
      <c r="A281" t="s">
        <v>1166</v>
      </c>
      <c r="B281" t="s">
        <v>1167</v>
      </c>
      <c r="C281" s="9">
        <v>21583</v>
      </c>
      <c r="D281" t="s">
        <v>1168</v>
      </c>
      <c r="E281" t="s">
        <v>1169</v>
      </c>
      <c r="F281">
        <v>8200352277</v>
      </c>
      <c r="G281" t="s">
        <v>107</v>
      </c>
      <c r="H281" t="s">
        <v>175</v>
      </c>
      <c r="I281" t="s">
        <v>94</v>
      </c>
      <c r="J281" s="9">
        <v>43784</v>
      </c>
      <c r="K281" t="s">
        <v>134</v>
      </c>
      <c r="L281" s="10">
        <f t="shared" si="16"/>
        <v>47437</v>
      </c>
      <c r="M281" s="11" t="str">
        <f t="shared" si="17"/>
        <v/>
      </c>
      <c r="N281" s="11" t="str">
        <f t="shared" si="18"/>
        <v/>
      </c>
      <c r="O281" s="11" t="str">
        <f t="shared" si="19"/>
        <v/>
      </c>
    </row>
    <row r="282" spans="1:15" x14ac:dyDescent="0.3">
      <c r="A282" t="s">
        <v>1170</v>
      </c>
      <c r="B282" t="s">
        <v>900</v>
      </c>
      <c r="C282" s="9">
        <v>37036</v>
      </c>
      <c r="D282" t="s">
        <v>1171</v>
      </c>
      <c r="E282" t="s">
        <v>1172</v>
      </c>
      <c r="F282">
        <v>6805337894</v>
      </c>
      <c r="G282" t="s">
        <v>92</v>
      </c>
      <c r="H282" t="s">
        <v>101</v>
      </c>
      <c r="I282" t="s">
        <v>102</v>
      </c>
      <c r="J282" s="9">
        <v>43100</v>
      </c>
      <c r="K282" t="s">
        <v>129</v>
      </c>
      <c r="L282" s="10">
        <f t="shared" si="16"/>
        <v>46022</v>
      </c>
      <c r="M282" s="11" t="str">
        <f t="shared" si="17"/>
        <v>FLAG</v>
      </c>
      <c r="N282" s="11" t="str">
        <f t="shared" si="18"/>
        <v/>
      </c>
      <c r="O282" s="11" t="str">
        <f t="shared" si="19"/>
        <v/>
      </c>
    </row>
    <row r="283" spans="1:15" x14ac:dyDescent="0.3">
      <c r="A283" t="s">
        <v>1173</v>
      </c>
      <c r="B283" t="s">
        <v>1174</v>
      </c>
      <c r="C283" s="9">
        <v>22142</v>
      </c>
      <c r="D283" t="s">
        <v>1175</v>
      </c>
      <c r="E283" t="s">
        <v>1176</v>
      </c>
      <c r="F283">
        <v>9437803682</v>
      </c>
      <c r="G283" t="s">
        <v>133</v>
      </c>
      <c r="H283" t="s">
        <v>175</v>
      </c>
      <c r="I283" t="s">
        <v>94</v>
      </c>
      <c r="J283" s="9">
        <v>45833</v>
      </c>
      <c r="K283" t="s">
        <v>95</v>
      </c>
      <c r="L283" s="10">
        <f t="shared" si="16"/>
        <v>49485</v>
      </c>
      <c r="M283" s="11" t="str">
        <f t="shared" si="17"/>
        <v/>
      </c>
      <c r="N283" s="11" t="str">
        <f t="shared" si="18"/>
        <v/>
      </c>
      <c r="O283" s="11" t="str">
        <f t="shared" si="19"/>
        <v/>
      </c>
    </row>
    <row r="284" spans="1:15" x14ac:dyDescent="0.3">
      <c r="A284" t="s">
        <v>1177</v>
      </c>
      <c r="B284" t="s">
        <v>1178</v>
      </c>
      <c r="C284" s="9">
        <v>37443</v>
      </c>
      <c r="D284" t="s">
        <v>1179</v>
      </c>
      <c r="E284" t="s">
        <v>1180</v>
      </c>
      <c r="F284">
        <v>7874956528</v>
      </c>
      <c r="G284" t="s">
        <v>92</v>
      </c>
      <c r="H284" t="s">
        <v>108</v>
      </c>
      <c r="I284" t="s">
        <v>94</v>
      </c>
      <c r="J284" s="9">
        <v>45169</v>
      </c>
      <c r="K284" t="s">
        <v>129</v>
      </c>
      <c r="L284" s="10">
        <f t="shared" si="16"/>
        <v>48822</v>
      </c>
      <c r="M284" s="11" t="str">
        <f t="shared" si="17"/>
        <v/>
      </c>
      <c r="N284" s="11" t="str">
        <f t="shared" si="18"/>
        <v/>
      </c>
      <c r="O284" s="11" t="str">
        <f t="shared" si="19"/>
        <v/>
      </c>
    </row>
    <row r="285" spans="1:15" x14ac:dyDescent="0.3">
      <c r="A285" t="s">
        <v>1181</v>
      </c>
      <c r="B285" t="s">
        <v>1182</v>
      </c>
      <c r="C285" s="9">
        <v>23919</v>
      </c>
      <c r="D285" t="s">
        <v>1183</v>
      </c>
      <c r="E285" t="s">
        <v>1184</v>
      </c>
      <c r="F285">
        <v>8617106413</v>
      </c>
      <c r="G285" t="s">
        <v>107</v>
      </c>
      <c r="H285" t="s">
        <v>93</v>
      </c>
      <c r="I285" t="s">
        <v>94</v>
      </c>
      <c r="J285" s="9">
        <v>45378</v>
      </c>
      <c r="K285" t="s">
        <v>100</v>
      </c>
      <c r="L285" s="10">
        <f t="shared" si="16"/>
        <v>49030</v>
      </c>
      <c r="M285" s="11" t="str">
        <f t="shared" si="17"/>
        <v/>
      </c>
      <c r="N285" s="11" t="str">
        <f t="shared" si="18"/>
        <v/>
      </c>
      <c r="O285" s="11" t="str">
        <f t="shared" si="19"/>
        <v/>
      </c>
    </row>
    <row r="286" spans="1:15" x14ac:dyDescent="0.3">
      <c r="A286" t="s">
        <v>1185</v>
      </c>
      <c r="B286" t="s">
        <v>1186</v>
      </c>
      <c r="C286" s="9">
        <v>23916</v>
      </c>
      <c r="D286" t="s">
        <v>1187</v>
      </c>
      <c r="E286" t="s">
        <v>1188</v>
      </c>
      <c r="F286">
        <v>7700280418</v>
      </c>
      <c r="G286" t="s">
        <v>100</v>
      </c>
      <c r="H286" t="s">
        <v>93</v>
      </c>
      <c r="I286" t="s">
        <v>94</v>
      </c>
      <c r="J286" s="9">
        <v>42814</v>
      </c>
      <c r="K286" t="s">
        <v>100</v>
      </c>
      <c r="L286" s="10">
        <f t="shared" si="16"/>
        <v>46466</v>
      </c>
      <c r="M286" s="11" t="str">
        <f t="shared" si="17"/>
        <v/>
      </c>
      <c r="N286" s="11" t="str">
        <f t="shared" si="18"/>
        <v/>
      </c>
      <c r="O286" s="11" t="str">
        <f t="shared" si="19"/>
        <v/>
      </c>
    </row>
    <row r="287" spans="1:15" x14ac:dyDescent="0.3">
      <c r="A287" t="s">
        <v>1189</v>
      </c>
      <c r="B287" t="s">
        <v>1190</v>
      </c>
      <c r="C287" s="9">
        <v>34155</v>
      </c>
      <c r="D287" t="s">
        <v>1191</v>
      </c>
      <c r="E287" t="s">
        <v>1192</v>
      </c>
      <c r="F287">
        <v>8665296906</v>
      </c>
      <c r="G287" t="s">
        <v>92</v>
      </c>
      <c r="H287" t="s">
        <v>101</v>
      </c>
      <c r="I287" t="s">
        <v>102</v>
      </c>
      <c r="J287" s="9">
        <v>45227</v>
      </c>
      <c r="K287" t="s">
        <v>95</v>
      </c>
      <c r="L287" s="10">
        <f t="shared" si="16"/>
        <v>48149</v>
      </c>
      <c r="M287" s="11" t="str">
        <f t="shared" si="17"/>
        <v/>
      </c>
      <c r="N287" s="11" t="str">
        <f t="shared" si="18"/>
        <v/>
      </c>
      <c r="O287" s="11" t="str">
        <f t="shared" si="19"/>
        <v/>
      </c>
    </row>
    <row r="288" spans="1:15" x14ac:dyDescent="0.3">
      <c r="A288" t="s">
        <v>1193</v>
      </c>
      <c r="B288" t="s">
        <v>161</v>
      </c>
      <c r="C288" s="9">
        <v>21371</v>
      </c>
      <c r="D288" t="s">
        <v>1194</v>
      </c>
      <c r="E288" t="s">
        <v>1195</v>
      </c>
      <c r="F288">
        <v>8748928727</v>
      </c>
      <c r="G288" t="s">
        <v>133</v>
      </c>
      <c r="H288" t="s">
        <v>155</v>
      </c>
      <c r="I288" t="s">
        <v>94</v>
      </c>
      <c r="J288" s="9">
        <v>44484</v>
      </c>
      <c r="K288" t="s">
        <v>103</v>
      </c>
      <c r="L288" s="10">
        <f t="shared" si="16"/>
        <v>48136</v>
      </c>
      <c r="M288" s="11" t="str">
        <f t="shared" si="17"/>
        <v/>
      </c>
      <c r="N288" s="11" t="str">
        <f t="shared" si="18"/>
        <v/>
      </c>
      <c r="O288" s="11" t="str">
        <f t="shared" si="19"/>
        <v/>
      </c>
    </row>
    <row r="289" spans="1:15" x14ac:dyDescent="0.3">
      <c r="A289" t="s">
        <v>1196</v>
      </c>
      <c r="B289" t="s">
        <v>722</v>
      </c>
      <c r="C289" s="9">
        <v>33988</v>
      </c>
      <c r="D289" t="s">
        <v>1197</v>
      </c>
      <c r="E289" t="s">
        <v>1198</v>
      </c>
      <c r="F289">
        <v>8767512623</v>
      </c>
      <c r="G289" t="s">
        <v>95</v>
      </c>
      <c r="H289" t="s">
        <v>93</v>
      </c>
      <c r="I289" t="s">
        <v>94</v>
      </c>
      <c r="J289" s="9">
        <v>44304</v>
      </c>
      <c r="K289" t="s">
        <v>134</v>
      </c>
      <c r="L289" s="10">
        <f t="shared" si="16"/>
        <v>47956</v>
      </c>
      <c r="M289" s="11" t="str">
        <f t="shared" si="17"/>
        <v/>
      </c>
      <c r="N289" s="11" t="str">
        <f t="shared" si="18"/>
        <v/>
      </c>
      <c r="O289" s="11" t="str">
        <f t="shared" si="19"/>
        <v/>
      </c>
    </row>
    <row r="290" spans="1:15" x14ac:dyDescent="0.3">
      <c r="A290" t="s">
        <v>1199</v>
      </c>
      <c r="B290" t="s">
        <v>1200</v>
      </c>
      <c r="C290" s="9">
        <v>37345</v>
      </c>
      <c r="D290" t="s">
        <v>1201</v>
      </c>
      <c r="E290" t="s">
        <v>1202</v>
      </c>
      <c r="F290">
        <v>9269299159</v>
      </c>
      <c r="G290" t="s">
        <v>92</v>
      </c>
      <c r="H290" t="s">
        <v>108</v>
      </c>
      <c r="I290" t="s">
        <v>102</v>
      </c>
      <c r="J290" s="9">
        <v>44165</v>
      </c>
      <c r="K290" t="s">
        <v>114</v>
      </c>
      <c r="L290" s="10">
        <f t="shared" si="16"/>
        <v>47087</v>
      </c>
      <c r="M290" s="11" t="str">
        <f t="shared" si="17"/>
        <v/>
      </c>
      <c r="N290" s="11" t="str">
        <f t="shared" si="18"/>
        <v/>
      </c>
      <c r="O290" s="11" t="str">
        <f t="shared" si="19"/>
        <v/>
      </c>
    </row>
    <row r="291" spans="1:15" x14ac:dyDescent="0.3">
      <c r="A291" t="s">
        <v>1203</v>
      </c>
      <c r="B291" t="s">
        <v>1204</v>
      </c>
      <c r="C291" s="9">
        <v>22984</v>
      </c>
      <c r="D291" t="s">
        <v>1205</v>
      </c>
      <c r="E291" t="s">
        <v>1206</v>
      </c>
      <c r="F291">
        <v>9595366548</v>
      </c>
      <c r="G291" t="s">
        <v>119</v>
      </c>
      <c r="H291" t="s">
        <v>101</v>
      </c>
      <c r="I291" t="s">
        <v>94</v>
      </c>
      <c r="J291" s="9">
        <v>44103</v>
      </c>
      <c r="K291" t="s">
        <v>100</v>
      </c>
      <c r="L291" s="10">
        <f t="shared" si="16"/>
        <v>47755</v>
      </c>
      <c r="M291" s="11" t="str">
        <f t="shared" si="17"/>
        <v/>
      </c>
      <c r="N291" s="11" t="str">
        <f t="shared" si="18"/>
        <v/>
      </c>
      <c r="O291" s="11" t="str">
        <f t="shared" si="19"/>
        <v/>
      </c>
    </row>
    <row r="292" spans="1:15" x14ac:dyDescent="0.3">
      <c r="A292" t="s">
        <v>1207</v>
      </c>
      <c r="B292" t="s">
        <v>1208</v>
      </c>
      <c r="C292" s="9">
        <v>27320</v>
      </c>
      <c r="D292" t="s">
        <v>1209</v>
      </c>
      <c r="E292" t="s">
        <v>1210</v>
      </c>
      <c r="F292">
        <v>7638309428</v>
      </c>
      <c r="G292" t="s">
        <v>133</v>
      </c>
      <c r="H292" t="s">
        <v>108</v>
      </c>
      <c r="I292" t="s">
        <v>94</v>
      </c>
      <c r="J292" s="9">
        <v>44647</v>
      </c>
      <c r="K292" t="s">
        <v>129</v>
      </c>
      <c r="L292" s="10">
        <f t="shared" si="16"/>
        <v>48300</v>
      </c>
      <c r="M292" s="11" t="str">
        <f t="shared" si="17"/>
        <v/>
      </c>
      <c r="N292" s="11" t="str">
        <f t="shared" si="18"/>
        <v/>
      </c>
      <c r="O292" s="11" t="str">
        <f t="shared" si="19"/>
        <v/>
      </c>
    </row>
    <row r="293" spans="1:15" x14ac:dyDescent="0.3">
      <c r="A293" t="s">
        <v>1211</v>
      </c>
      <c r="B293" t="s">
        <v>1212</v>
      </c>
      <c r="C293" s="9">
        <v>36023</v>
      </c>
      <c r="D293" t="s">
        <v>1213</v>
      </c>
      <c r="E293" t="s">
        <v>1214</v>
      </c>
      <c r="F293">
        <v>6130482340</v>
      </c>
      <c r="G293" t="s">
        <v>95</v>
      </c>
      <c r="H293" t="s">
        <v>93</v>
      </c>
      <c r="I293" t="s">
        <v>94</v>
      </c>
      <c r="J293" s="9">
        <v>44807</v>
      </c>
      <c r="K293" t="s">
        <v>100</v>
      </c>
      <c r="L293" s="10">
        <f t="shared" si="16"/>
        <v>48460</v>
      </c>
      <c r="M293" s="11" t="str">
        <f t="shared" si="17"/>
        <v/>
      </c>
      <c r="N293" s="11" t="str">
        <f t="shared" si="18"/>
        <v/>
      </c>
      <c r="O293" s="11" t="str">
        <f t="shared" si="19"/>
        <v/>
      </c>
    </row>
    <row r="294" spans="1:15" x14ac:dyDescent="0.3">
      <c r="A294" t="s">
        <v>1215</v>
      </c>
      <c r="B294" t="s">
        <v>1216</v>
      </c>
      <c r="C294" s="9">
        <v>31240</v>
      </c>
      <c r="D294" t="s">
        <v>1217</v>
      </c>
      <c r="E294" t="s">
        <v>1218</v>
      </c>
      <c r="F294">
        <v>6491464293</v>
      </c>
      <c r="G294" t="s">
        <v>95</v>
      </c>
      <c r="H294" t="s">
        <v>108</v>
      </c>
      <c r="I294" t="s">
        <v>94</v>
      </c>
      <c r="J294" s="9">
        <v>44377</v>
      </c>
      <c r="K294" t="s">
        <v>103</v>
      </c>
      <c r="L294" s="10">
        <f t="shared" si="16"/>
        <v>48029</v>
      </c>
      <c r="M294" s="11" t="str">
        <f t="shared" si="17"/>
        <v/>
      </c>
      <c r="N294" s="11" t="str">
        <f t="shared" si="18"/>
        <v/>
      </c>
      <c r="O294" s="11" t="str">
        <f t="shared" si="19"/>
        <v/>
      </c>
    </row>
    <row r="295" spans="1:15" x14ac:dyDescent="0.3">
      <c r="A295" t="s">
        <v>1219</v>
      </c>
      <c r="B295" t="s">
        <v>479</v>
      </c>
      <c r="C295" s="9">
        <v>27043</v>
      </c>
      <c r="D295" t="s">
        <v>1220</v>
      </c>
      <c r="E295" t="s">
        <v>1221</v>
      </c>
      <c r="F295">
        <v>6341730706</v>
      </c>
      <c r="G295" t="s">
        <v>119</v>
      </c>
      <c r="H295" t="s">
        <v>175</v>
      </c>
      <c r="I295" t="s">
        <v>94</v>
      </c>
      <c r="J295" s="9">
        <v>45202</v>
      </c>
      <c r="K295" t="s">
        <v>134</v>
      </c>
      <c r="L295" s="10">
        <f t="shared" si="16"/>
        <v>48855</v>
      </c>
      <c r="M295" s="11" t="str">
        <f t="shared" si="17"/>
        <v/>
      </c>
      <c r="N295" s="11" t="str">
        <f t="shared" si="18"/>
        <v/>
      </c>
      <c r="O295" s="11" t="str">
        <f t="shared" si="19"/>
        <v/>
      </c>
    </row>
    <row r="296" spans="1:15" x14ac:dyDescent="0.3">
      <c r="A296" t="s">
        <v>1222</v>
      </c>
      <c r="B296" t="s">
        <v>1223</v>
      </c>
      <c r="C296" s="9">
        <v>28648</v>
      </c>
      <c r="D296" t="s">
        <v>1224</v>
      </c>
      <c r="E296" t="s">
        <v>1225</v>
      </c>
      <c r="F296">
        <v>6849760162</v>
      </c>
      <c r="G296" t="s">
        <v>119</v>
      </c>
      <c r="H296" t="s">
        <v>108</v>
      </c>
      <c r="I296" t="s">
        <v>94</v>
      </c>
      <c r="J296" s="9">
        <v>45297</v>
      </c>
      <c r="K296" t="s">
        <v>134</v>
      </c>
      <c r="L296" s="10">
        <f t="shared" si="16"/>
        <v>48950</v>
      </c>
      <c r="M296" s="11" t="str">
        <f t="shared" si="17"/>
        <v/>
      </c>
      <c r="N296" s="11" t="str">
        <f t="shared" si="18"/>
        <v/>
      </c>
      <c r="O296" s="11" t="str">
        <f t="shared" si="19"/>
        <v/>
      </c>
    </row>
    <row r="297" spans="1:15" x14ac:dyDescent="0.3">
      <c r="A297" t="s">
        <v>1226</v>
      </c>
      <c r="B297" t="s">
        <v>1227</v>
      </c>
      <c r="C297" s="9">
        <v>21554</v>
      </c>
      <c r="D297" t="s">
        <v>1228</v>
      </c>
      <c r="E297" t="s">
        <v>1229</v>
      </c>
      <c r="F297">
        <v>9633774880</v>
      </c>
      <c r="G297" t="s">
        <v>92</v>
      </c>
      <c r="H297" t="s">
        <v>108</v>
      </c>
      <c r="I297" t="s">
        <v>94</v>
      </c>
      <c r="J297" s="9">
        <v>45236</v>
      </c>
      <c r="K297" t="s">
        <v>134</v>
      </c>
      <c r="L297" s="10">
        <f t="shared" si="16"/>
        <v>48889</v>
      </c>
      <c r="M297" s="11" t="str">
        <f t="shared" si="17"/>
        <v/>
      </c>
      <c r="N297" s="11" t="str">
        <f t="shared" si="18"/>
        <v/>
      </c>
      <c r="O297" s="11" t="str">
        <f t="shared" si="19"/>
        <v/>
      </c>
    </row>
    <row r="298" spans="1:15" x14ac:dyDescent="0.3">
      <c r="A298" t="s">
        <v>1230</v>
      </c>
      <c r="B298" t="s">
        <v>1231</v>
      </c>
      <c r="C298" s="9">
        <v>29740</v>
      </c>
      <c r="D298" t="s">
        <v>1232</v>
      </c>
      <c r="E298" t="s">
        <v>824</v>
      </c>
      <c r="F298">
        <v>8129502122</v>
      </c>
      <c r="G298" t="s">
        <v>119</v>
      </c>
      <c r="H298" t="s">
        <v>113</v>
      </c>
      <c r="I298" t="s">
        <v>94</v>
      </c>
      <c r="J298" s="9">
        <v>43240</v>
      </c>
      <c r="K298" t="s">
        <v>114</v>
      </c>
      <c r="L298" s="10">
        <f t="shared" si="16"/>
        <v>46893</v>
      </c>
      <c r="M298" s="11" t="str">
        <f t="shared" si="17"/>
        <v/>
      </c>
      <c r="N298" s="11" t="str">
        <f t="shared" si="18"/>
        <v/>
      </c>
      <c r="O298" s="11" t="str">
        <f t="shared" si="19"/>
        <v/>
      </c>
    </row>
    <row r="299" spans="1:15" x14ac:dyDescent="0.3">
      <c r="A299" t="s">
        <v>1233</v>
      </c>
      <c r="B299" t="s">
        <v>1234</v>
      </c>
      <c r="C299" s="9">
        <v>31978</v>
      </c>
      <c r="D299" t="s">
        <v>1235</v>
      </c>
      <c r="E299" t="s">
        <v>1236</v>
      </c>
      <c r="F299">
        <v>9995810622</v>
      </c>
      <c r="G299" t="s">
        <v>133</v>
      </c>
      <c r="H299" t="s">
        <v>175</v>
      </c>
      <c r="I299" t="s">
        <v>94</v>
      </c>
      <c r="J299" s="9">
        <v>44750</v>
      </c>
      <c r="K299" t="s">
        <v>95</v>
      </c>
      <c r="L299" s="10">
        <f t="shared" si="16"/>
        <v>48403</v>
      </c>
      <c r="M299" s="11" t="str">
        <f t="shared" si="17"/>
        <v/>
      </c>
      <c r="N299" s="11" t="str">
        <f t="shared" si="18"/>
        <v/>
      </c>
      <c r="O299" s="11" t="str">
        <f t="shared" si="19"/>
        <v/>
      </c>
    </row>
    <row r="300" spans="1:15" x14ac:dyDescent="0.3">
      <c r="A300" t="s">
        <v>1237</v>
      </c>
      <c r="B300" t="s">
        <v>1238</v>
      </c>
      <c r="C300" s="9">
        <v>20612</v>
      </c>
      <c r="D300" t="s">
        <v>1239</v>
      </c>
      <c r="E300" t="s">
        <v>1240</v>
      </c>
      <c r="F300">
        <v>9978040826</v>
      </c>
      <c r="G300" t="s">
        <v>100</v>
      </c>
      <c r="H300" t="s">
        <v>175</v>
      </c>
      <c r="I300" t="s">
        <v>94</v>
      </c>
      <c r="J300" s="9">
        <v>43913</v>
      </c>
      <c r="K300" t="s">
        <v>114</v>
      </c>
      <c r="L300" s="10">
        <f t="shared" si="16"/>
        <v>47565</v>
      </c>
      <c r="M300" s="11" t="str">
        <f t="shared" si="17"/>
        <v/>
      </c>
      <c r="N300" s="11" t="str">
        <f t="shared" si="18"/>
        <v/>
      </c>
      <c r="O300" s="11" t="str">
        <f t="shared" si="19"/>
        <v/>
      </c>
    </row>
    <row r="301" spans="1:15" x14ac:dyDescent="0.3">
      <c r="A301" t="s">
        <v>1241</v>
      </c>
      <c r="B301" t="s">
        <v>529</v>
      </c>
      <c r="C301" s="9">
        <v>29770</v>
      </c>
      <c r="D301" t="s">
        <v>1242</v>
      </c>
      <c r="E301" t="s">
        <v>1243</v>
      </c>
      <c r="F301">
        <v>8353640955</v>
      </c>
      <c r="G301" t="s">
        <v>92</v>
      </c>
      <c r="H301" t="s">
        <v>113</v>
      </c>
      <c r="I301" t="s">
        <v>94</v>
      </c>
      <c r="J301" s="9">
        <v>43813</v>
      </c>
      <c r="K301" t="s">
        <v>129</v>
      </c>
      <c r="L301" s="10">
        <f t="shared" si="16"/>
        <v>47466</v>
      </c>
      <c r="M301" s="11" t="str">
        <f t="shared" si="17"/>
        <v/>
      </c>
      <c r="N301" s="11" t="str">
        <f t="shared" si="18"/>
        <v/>
      </c>
      <c r="O301" s="11" t="str">
        <f t="shared" si="19"/>
        <v/>
      </c>
    </row>
    <row r="302" spans="1:15" x14ac:dyDescent="0.3">
      <c r="A302" t="s">
        <v>1244</v>
      </c>
      <c r="B302" t="s">
        <v>1245</v>
      </c>
      <c r="C302" s="9">
        <v>22283</v>
      </c>
      <c r="D302" t="s">
        <v>1246</v>
      </c>
      <c r="E302" t="s">
        <v>1247</v>
      </c>
      <c r="F302">
        <v>6923842999</v>
      </c>
      <c r="G302" t="s">
        <v>100</v>
      </c>
      <c r="H302" t="s">
        <v>175</v>
      </c>
      <c r="I302" t="s">
        <v>102</v>
      </c>
      <c r="J302" s="9">
        <v>44793</v>
      </c>
      <c r="K302" t="s">
        <v>114</v>
      </c>
      <c r="L302" s="10">
        <f t="shared" si="16"/>
        <v>47715</v>
      </c>
      <c r="M302" s="11" t="str">
        <f t="shared" si="17"/>
        <v/>
      </c>
      <c r="N302" s="11" t="str">
        <f t="shared" si="18"/>
        <v/>
      </c>
      <c r="O302" s="11" t="str">
        <f t="shared" si="19"/>
        <v/>
      </c>
    </row>
    <row r="303" spans="1:15" x14ac:dyDescent="0.3">
      <c r="A303" t="s">
        <v>1248</v>
      </c>
      <c r="B303" t="s">
        <v>425</v>
      </c>
      <c r="C303" s="9">
        <v>27796</v>
      </c>
      <c r="D303" t="s">
        <v>1249</v>
      </c>
      <c r="E303" t="s">
        <v>1250</v>
      </c>
      <c r="F303">
        <v>8150452557</v>
      </c>
      <c r="G303" t="s">
        <v>92</v>
      </c>
      <c r="H303" t="s">
        <v>108</v>
      </c>
      <c r="I303" t="s">
        <v>102</v>
      </c>
      <c r="J303" s="9">
        <v>44025</v>
      </c>
      <c r="K303" t="s">
        <v>114</v>
      </c>
      <c r="L303" s="10">
        <f t="shared" si="16"/>
        <v>46947</v>
      </c>
      <c r="M303" s="11" t="str">
        <f t="shared" si="17"/>
        <v/>
      </c>
      <c r="N303" s="11" t="str">
        <f t="shared" si="18"/>
        <v/>
      </c>
      <c r="O303" s="11" t="str">
        <f t="shared" si="19"/>
        <v/>
      </c>
    </row>
    <row r="304" spans="1:15" x14ac:dyDescent="0.3">
      <c r="A304" t="s">
        <v>1251</v>
      </c>
      <c r="B304" t="s">
        <v>495</v>
      </c>
      <c r="C304" s="9">
        <v>32476</v>
      </c>
      <c r="D304" t="s">
        <v>1252</v>
      </c>
      <c r="E304" t="s">
        <v>1253</v>
      </c>
      <c r="F304">
        <v>8341384472</v>
      </c>
      <c r="G304" t="s">
        <v>119</v>
      </c>
      <c r="H304" t="s">
        <v>155</v>
      </c>
      <c r="I304" t="s">
        <v>94</v>
      </c>
      <c r="J304" s="9">
        <v>42940</v>
      </c>
      <c r="K304" t="s">
        <v>134</v>
      </c>
      <c r="L304" s="10">
        <f t="shared" si="16"/>
        <v>46592</v>
      </c>
      <c r="M304" s="11" t="str">
        <f t="shared" si="17"/>
        <v/>
      </c>
      <c r="N304" s="11" t="str">
        <f t="shared" si="18"/>
        <v/>
      </c>
      <c r="O304" s="11" t="str">
        <f t="shared" si="19"/>
        <v/>
      </c>
    </row>
    <row r="305" spans="1:15" x14ac:dyDescent="0.3">
      <c r="A305" t="s">
        <v>1254</v>
      </c>
      <c r="B305" t="s">
        <v>1255</v>
      </c>
      <c r="C305" s="9">
        <v>35948</v>
      </c>
      <c r="D305" t="s">
        <v>1256</v>
      </c>
      <c r="E305" t="s">
        <v>1257</v>
      </c>
      <c r="F305">
        <v>6713775748</v>
      </c>
      <c r="G305" t="s">
        <v>133</v>
      </c>
      <c r="H305" t="s">
        <v>93</v>
      </c>
      <c r="I305" t="s">
        <v>94</v>
      </c>
      <c r="J305" s="9">
        <v>45913</v>
      </c>
      <c r="K305" t="s">
        <v>100</v>
      </c>
      <c r="L305" s="10">
        <f t="shared" si="16"/>
        <v>49565</v>
      </c>
      <c r="M305" s="11" t="str">
        <f t="shared" si="17"/>
        <v/>
      </c>
      <c r="N305" s="11" t="str">
        <f t="shared" si="18"/>
        <v/>
      </c>
      <c r="O305" s="11" t="str">
        <f t="shared" si="19"/>
        <v/>
      </c>
    </row>
    <row r="306" spans="1:15" x14ac:dyDescent="0.3">
      <c r="A306" t="s">
        <v>1258</v>
      </c>
      <c r="B306" t="s">
        <v>865</v>
      </c>
      <c r="C306" s="9">
        <v>36334</v>
      </c>
      <c r="D306" t="s">
        <v>1259</v>
      </c>
      <c r="E306" t="s">
        <v>1260</v>
      </c>
      <c r="F306">
        <v>9880047765</v>
      </c>
      <c r="G306" t="s">
        <v>133</v>
      </c>
      <c r="H306" t="s">
        <v>155</v>
      </c>
      <c r="I306" t="s">
        <v>94</v>
      </c>
      <c r="J306" s="9">
        <v>43200</v>
      </c>
      <c r="K306" t="s">
        <v>100</v>
      </c>
      <c r="L306" s="10">
        <f t="shared" si="16"/>
        <v>46853</v>
      </c>
      <c r="M306" s="11" t="str">
        <f t="shared" si="17"/>
        <v/>
      </c>
      <c r="N306" s="11" t="str">
        <f t="shared" si="18"/>
        <v/>
      </c>
      <c r="O306" s="11" t="str">
        <f t="shared" si="19"/>
        <v/>
      </c>
    </row>
    <row r="307" spans="1:15" x14ac:dyDescent="0.3">
      <c r="A307" t="s">
        <v>1261</v>
      </c>
      <c r="B307" t="s">
        <v>1262</v>
      </c>
      <c r="C307" s="9">
        <v>34848</v>
      </c>
      <c r="D307" t="s">
        <v>1263</v>
      </c>
      <c r="E307" t="s">
        <v>1264</v>
      </c>
      <c r="F307">
        <v>7504613637</v>
      </c>
      <c r="G307" t="s">
        <v>107</v>
      </c>
      <c r="H307" t="s">
        <v>113</v>
      </c>
      <c r="I307" t="s">
        <v>94</v>
      </c>
      <c r="J307" s="9">
        <v>44873</v>
      </c>
      <c r="K307" t="s">
        <v>103</v>
      </c>
      <c r="L307" s="10">
        <f t="shared" si="16"/>
        <v>48526</v>
      </c>
      <c r="M307" s="11" t="str">
        <f t="shared" si="17"/>
        <v/>
      </c>
      <c r="N307" s="11" t="str">
        <f t="shared" si="18"/>
        <v/>
      </c>
      <c r="O307" s="11" t="str">
        <f t="shared" si="19"/>
        <v/>
      </c>
    </row>
    <row r="308" spans="1:15" x14ac:dyDescent="0.3">
      <c r="A308" t="s">
        <v>1265</v>
      </c>
      <c r="B308" t="s">
        <v>358</v>
      </c>
      <c r="C308" s="9">
        <v>32564</v>
      </c>
      <c r="D308" t="s">
        <v>1266</v>
      </c>
      <c r="E308" t="s">
        <v>1267</v>
      </c>
      <c r="F308">
        <v>6614828455</v>
      </c>
      <c r="G308" t="s">
        <v>133</v>
      </c>
      <c r="H308" t="s">
        <v>155</v>
      </c>
      <c r="I308" t="s">
        <v>94</v>
      </c>
      <c r="J308" s="9">
        <v>42984</v>
      </c>
      <c r="K308" t="s">
        <v>134</v>
      </c>
      <c r="L308" s="10">
        <f t="shared" si="16"/>
        <v>46636</v>
      </c>
      <c r="M308" s="11" t="str">
        <f t="shared" si="17"/>
        <v/>
      </c>
      <c r="N308" s="11" t="str">
        <f t="shared" si="18"/>
        <v/>
      </c>
      <c r="O308" s="11" t="str">
        <f t="shared" si="19"/>
        <v/>
      </c>
    </row>
    <row r="309" spans="1:15" x14ac:dyDescent="0.3">
      <c r="A309" t="s">
        <v>1268</v>
      </c>
      <c r="B309" t="s">
        <v>1269</v>
      </c>
      <c r="C309" s="9">
        <v>29453</v>
      </c>
      <c r="D309" t="s">
        <v>1270</v>
      </c>
      <c r="E309" t="s">
        <v>1271</v>
      </c>
      <c r="F309">
        <v>9972295178</v>
      </c>
      <c r="G309" t="s">
        <v>133</v>
      </c>
      <c r="H309" t="s">
        <v>155</v>
      </c>
      <c r="I309" t="s">
        <v>94</v>
      </c>
      <c r="J309" s="9">
        <v>45209</v>
      </c>
      <c r="K309" t="s">
        <v>100</v>
      </c>
      <c r="L309" s="10">
        <f t="shared" si="16"/>
        <v>48862</v>
      </c>
      <c r="M309" s="11" t="str">
        <f t="shared" si="17"/>
        <v/>
      </c>
      <c r="N309" s="11" t="str">
        <f t="shared" si="18"/>
        <v/>
      </c>
      <c r="O309" s="11" t="str">
        <f t="shared" si="19"/>
        <v/>
      </c>
    </row>
    <row r="310" spans="1:15" x14ac:dyDescent="0.3">
      <c r="A310" t="s">
        <v>1272</v>
      </c>
      <c r="B310" t="s">
        <v>1273</v>
      </c>
      <c r="C310" s="9">
        <v>34065</v>
      </c>
      <c r="D310" t="s">
        <v>1274</v>
      </c>
      <c r="E310" t="s">
        <v>1275</v>
      </c>
      <c r="F310">
        <v>8744157604</v>
      </c>
      <c r="G310" t="s">
        <v>100</v>
      </c>
      <c r="H310" t="s">
        <v>93</v>
      </c>
      <c r="I310" t="s">
        <v>94</v>
      </c>
      <c r="J310" s="9">
        <v>44767</v>
      </c>
      <c r="K310" t="s">
        <v>129</v>
      </c>
      <c r="L310" s="10">
        <f t="shared" si="16"/>
        <v>48420</v>
      </c>
      <c r="M310" s="11" t="str">
        <f t="shared" si="17"/>
        <v/>
      </c>
      <c r="N310" s="11" t="str">
        <f t="shared" si="18"/>
        <v/>
      </c>
      <c r="O310" s="11" t="str">
        <f t="shared" si="19"/>
        <v/>
      </c>
    </row>
    <row r="311" spans="1:15" x14ac:dyDescent="0.3">
      <c r="A311" t="s">
        <v>1276</v>
      </c>
      <c r="B311" t="s">
        <v>1277</v>
      </c>
      <c r="C311" s="9">
        <v>22443</v>
      </c>
      <c r="D311" t="s">
        <v>1278</v>
      </c>
      <c r="E311" t="s">
        <v>1279</v>
      </c>
      <c r="F311">
        <v>7920481643</v>
      </c>
      <c r="G311" t="s">
        <v>119</v>
      </c>
      <c r="H311" t="s">
        <v>113</v>
      </c>
      <c r="I311" t="s">
        <v>102</v>
      </c>
      <c r="J311" s="9">
        <v>43021</v>
      </c>
      <c r="K311" t="s">
        <v>100</v>
      </c>
      <c r="L311" s="10">
        <f t="shared" si="16"/>
        <v>45943</v>
      </c>
      <c r="M311" s="11" t="str">
        <f t="shared" si="17"/>
        <v>FLAG</v>
      </c>
      <c r="N311" s="11" t="str">
        <f t="shared" si="18"/>
        <v/>
      </c>
      <c r="O311" s="11" t="str">
        <f t="shared" si="19"/>
        <v/>
      </c>
    </row>
    <row r="312" spans="1:15" x14ac:dyDescent="0.3">
      <c r="A312" t="s">
        <v>1280</v>
      </c>
      <c r="B312" t="s">
        <v>1281</v>
      </c>
      <c r="C312" s="9">
        <v>21704</v>
      </c>
      <c r="D312" t="s">
        <v>1282</v>
      </c>
      <c r="E312" t="s">
        <v>1283</v>
      </c>
      <c r="F312">
        <v>8709918663</v>
      </c>
      <c r="G312" t="s">
        <v>92</v>
      </c>
      <c r="H312" t="s">
        <v>155</v>
      </c>
      <c r="I312" t="s">
        <v>102</v>
      </c>
      <c r="J312" s="9">
        <v>44890</v>
      </c>
      <c r="K312" t="s">
        <v>103</v>
      </c>
      <c r="L312" s="10">
        <f t="shared" si="16"/>
        <v>47812</v>
      </c>
      <c r="M312" s="11" t="str">
        <f t="shared" si="17"/>
        <v/>
      </c>
      <c r="N312" s="11" t="str">
        <f t="shared" si="18"/>
        <v/>
      </c>
      <c r="O312" s="11" t="str">
        <f t="shared" si="19"/>
        <v/>
      </c>
    </row>
    <row r="313" spans="1:15" x14ac:dyDescent="0.3">
      <c r="A313" t="s">
        <v>1284</v>
      </c>
      <c r="B313" t="s">
        <v>1285</v>
      </c>
      <c r="C313" s="9">
        <v>25726</v>
      </c>
      <c r="D313" t="s">
        <v>1286</v>
      </c>
      <c r="E313" t="s">
        <v>1287</v>
      </c>
      <c r="F313">
        <v>7109540524</v>
      </c>
      <c r="G313" t="s">
        <v>107</v>
      </c>
      <c r="H313" t="s">
        <v>101</v>
      </c>
      <c r="I313" t="s">
        <v>102</v>
      </c>
      <c r="J313" s="9">
        <v>42805</v>
      </c>
      <c r="K313" t="s">
        <v>114</v>
      </c>
      <c r="L313" s="10">
        <f t="shared" si="16"/>
        <v>45727</v>
      </c>
      <c r="M313" s="11" t="str">
        <f t="shared" si="17"/>
        <v>FLAG</v>
      </c>
      <c r="N313" s="11" t="str">
        <f t="shared" si="18"/>
        <v/>
      </c>
      <c r="O313" s="11" t="str">
        <f t="shared" si="19"/>
        <v/>
      </c>
    </row>
    <row r="314" spans="1:15" x14ac:dyDescent="0.3">
      <c r="A314" t="s">
        <v>1288</v>
      </c>
      <c r="B314" t="s">
        <v>1289</v>
      </c>
      <c r="C314" s="9">
        <v>23251</v>
      </c>
      <c r="D314" t="s">
        <v>1290</v>
      </c>
      <c r="E314" t="s">
        <v>1291</v>
      </c>
      <c r="F314">
        <v>9579897817</v>
      </c>
      <c r="G314" t="s">
        <v>95</v>
      </c>
      <c r="H314" t="s">
        <v>113</v>
      </c>
      <c r="I314" t="s">
        <v>94</v>
      </c>
      <c r="J314" s="9">
        <v>43048</v>
      </c>
      <c r="K314" t="s">
        <v>95</v>
      </c>
      <c r="L314" s="10">
        <f t="shared" si="16"/>
        <v>46700</v>
      </c>
      <c r="M314" s="11" t="str">
        <f t="shared" si="17"/>
        <v/>
      </c>
      <c r="N314" s="11" t="str">
        <f t="shared" si="18"/>
        <v/>
      </c>
      <c r="O314" s="11" t="str">
        <f t="shared" si="19"/>
        <v/>
      </c>
    </row>
    <row r="315" spans="1:15" x14ac:dyDescent="0.3">
      <c r="A315" t="s">
        <v>1292</v>
      </c>
      <c r="B315" t="s">
        <v>1293</v>
      </c>
      <c r="C315" s="9">
        <v>34053</v>
      </c>
      <c r="D315" t="s">
        <v>1294</v>
      </c>
      <c r="E315" t="s">
        <v>1295</v>
      </c>
      <c r="F315">
        <v>8701801276</v>
      </c>
      <c r="G315" t="s">
        <v>95</v>
      </c>
      <c r="H315" t="s">
        <v>175</v>
      </c>
      <c r="I315" t="s">
        <v>94</v>
      </c>
      <c r="J315" s="9">
        <v>44504</v>
      </c>
      <c r="K315" t="s">
        <v>134</v>
      </c>
      <c r="L315" s="10">
        <f t="shared" si="16"/>
        <v>48156</v>
      </c>
      <c r="M315" s="11" t="str">
        <f t="shared" si="17"/>
        <v/>
      </c>
      <c r="N315" s="11" t="str">
        <f t="shared" si="18"/>
        <v/>
      </c>
      <c r="O315" s="11" t="str">
        <f t="shared" si="19"/>
        <v/>
      </c>
    </row>
    <row r="316" spans="1:15" x14ac:dyDescent="0.3">
      <c r="A316" t="s">
        <v>1296</v>
      </c>
      <c r="B316" t="s">
        <v>1297</v>
      </c>
      <c r="C316" s="9">
        <v>28524</v>
      </c>
      <c r="D316" t="s">
        <v>1298</v>
      </c>
      <c r="E316" t="s">
        <v>1299</v>
      </c>
      <c r="F316">
        <v>7729257451</v>
      </c>
      <c r="G316" t="s">
        <v>92</v>
      </c>
      <c r="H316" t="s">
        <v>108</v>
      </c>
      <c r="I316" t="s">
        <v>94</v>
      </c>
      <c r="J316" s="9">
        <v>43596</v>
      </c>
      <c r="K316" t="s">
        <v>100</v>
      </c>
      <c r="L316" s="10">
        <f t="shared" si="16"/>
        <v>47249</v>
      </c>
      <c r="M316" s="11" t="str">
        <f t="shared" si="17"/>
        <v/>
      </c>
      <c r="N316" s="11" t="str">
        <f t="shared" si="18"/>
        <v/>
      </c>
      <c r="O316" s="11" t="str">
        <f t="shared" si="19"/>
        <v/>
      </c>
    </row>
    <row r="317" spans="1:15" x14ac:dyDescent="0.3">
      <c r="A317" t="s">
        <v>1300</v>
      </c>
      <c r="B317" t="s">
        <v>1027</v>
      </c>
      <c r="C317" s="9">
        <v>35094</v>
      </c>
      <c r="D317" t="s">
        <v>1301</v>
      </c>
      <c r="E317" t="s">
        <v>1302</v>
      </c>
      <c r="F317">
        <v>7972369031</v>
      </c>
      <c r="G317" t="s">
        <v>95</v>
      </c>
      <c r="H317" t="s">
        <v>93</v>
      </c>
      <c r="I317" t="s">
        <v>94</v>
      </c>
      <c r="J317" s="9">
        <v>44438</v>
      </c>
      <c r="K317" t="s">
        <v>114</v>
      </c>
      <c r="L317" s="10">
        <f t="shared" si="16"/>
        <v>48090</v>
      </c>
      <c r="M317" s="11" t="str">
        <f t="shared" si="17"/>
        <v/>
      </c>
      <c r="N317" s="11" t="str">
        <f t="shared" si="18"/>
        <v/>
      </c>
      <c r="O317" s="11" t="str">
        <f t="shared" si="19"/>
        <v/>
      </c>
    </row>
    <row r="318" spans="1:15" x14ac:dyDescent="0.3">
      <c r="A318" t="s">
        <v>1303</v>
      </c>
      <c r="B318" t="s">
        <v>826</v>
      </c>
      <c r="C318" s="9">
        <v>26397</v>
      </c>
      <c r="D318" t="s">
        <v>1304</v>
      </c>
      <c r="E318" t="s">
        <v>1305</v>
      </c>
      <c r="F318">
        <v>7566941254</v>
      </c>
      <c r="G318" t="s">
        <v>95</v>
      </c>
      <c r="H318" t="s">
        <v>175</v>
      </c>
      <c r="I318" t="s">
        <v>94</v>
      </c>
      <c r="J318" s="9">
        <v>43350</v>
      </c>
      <c r="K318" t="s">
        <v>129</v>
      </c>
      <c r="L318" s="10">
        <f t="shared" si="16"/>
        <v>47003</v>
      </c>
      <c r="M318" s="11" t="str">
        <f t="shared" si="17"/>
        <v/>
      </c>
      <c r="N318" s="11" t="str">
        <f t="shared" si="18"/>
        <v/>
      </c>
      <c r="O318" s="11" t="str">
        <f t="shared" si="19"/>
        <v/>
      </c>
    </row>
    <row r="319" spans="1:15" x14ac:dyDescent="0.3">
      <c r="A319" t="s">
        <v>1306</v>
      </c>
      <c r="B319" t="s">
        <v>1307</v>
      </c>
      <c r="C319" s="9">
        <v>22092</v>
      </c>
      <c r="D319" t="s">
        <v>1308</v>
      </c>
      <c r="E319" t="s">
        <v>1309</v>
      </c>
      <c r="F319">
        <v>7760568732</v>
      </c>
      <c r="G319" t="s">
        <v>92</v>
      </c>
      <c r="H319" t="s">
        <v>113</v>
      </c>
      <c r="I319" t="s">
        <v>94</v>
      </c>
      <c r="J319" s="9">
        <v>42974</v>
      </c>
      <c r="K319" t="s">
        <v>100</v>
      </c>
      <c r="L319" s="10">
        <f t="shared" si="16"/>
        <v>46626</v>
      </c>
      <c r="M319" s="11" t="str">
        <f t="shared" si="17"/>
        <v/>
      </c>
      <c r="N319" s="11" t="str">
        <f t="shared" si="18"/>
        <v/>
      </c>
      <c r="O319" s="11" t="str">
        <f t="shared" si="19"/>
        <v/>
      </c>
    </row>
    <row r="320" spans="1:15" x14ac:dyDescent="0.3">
      <c r="A320" t="s">
        <v>1310</v>
      </c>
      <c r="B320" t="s">
        <v>1311</v>
      </c>
      <c r="C320" s="9">
        <v>25174</v>
      </c>
      <c r="D320" t="s">
        <v>1312</v>
      </c>
      <c r="E320" t="s">
        <v>1313</v>
      </c>
      <c r="F320">
        <v>6287918809</v>
      </c>
      <c r="G320" t="s">
        <v>119</v>
      </c>
      <c r="H320" t="s">
        <v>101</v>
      </c>
      <c r="I320" t="s">
        <v>94</v>
      </c>
      <c r="J320" s="9">
        <v>45677</v>
      </c>
      <c r="K320" t="s">
        <v>103</v>
      </c>
      <c r="L320" s="10">
        <f t="shared" si="16"/>
        <v>49329</v>
      </c>
      <c r="M320" s="11" t="str">
        <f t="shared" si="17"/>
        <v/>
      </c>
      <c r="N320" s="11" t="str">
        <f t="shared" si="18"/>
        <v/>
      </c>
      <c r="O320" s="11" t="str">
        <f t="shared" si="19"/>
        <v/>
      </c>
    </row>
    <row r="321" spans="1:15" x14ac:dyDescent="0.3">
      <c r="A321" t="s">
        <v>1314</v>
      </c>
      <c r="B321" t="s">
        <v>1315</v>
      </c>
      <c r="C321" s="9">
        <v>36813</v>
      </c>
      <c r="D321" t="s">
        <v>1316</v>
      </c>
      <c r="E321" t="s">
        <v>1317</v>
      </c>
      <c r="F321">
        <v>6642560804</v>
      </c>
      <c r="G321" t="s">
        <v>100</v>
      </c>
      <c r="H321" t="s">
        <v>113</v>
      </c>
      <c r="I321" t="s">
        <v>94</v>
      </c>
      <c r="J321" s="9">
        <v>45877</v>
      </c>
      <c r="K321" t="s">
        <v>95</v>
      </c>
      <c r="L321" s="10">
        <f t="shared" si="16"/>
        <v>49529</v>
      </c>
      <c r="M321" s="11" t="str">
        <f t="shared" si="17"/>
        <v/>
      </c>
      <c r="N321" s="11" t="str">
        <f t="shared" si="18"/>
        <v/>
      </c>
      <c r="O321" s="11" t="str">
        <f t="shared" si="19"/>
        <v/>
      </c>
    </row>
    <row r="322" spans="1:15" x14ac:dyDescent="0.3">
      <c r="A322" t="s">
        <v>1318</v>
      </c>
      <c r="B322" t="s">
        <v>1319</v>
      </c>
      <c r="C322" s="9">
        <v>37465</v>
      </c>
      <c r="D322" t="s">
        <v>1320</v>
      </c>
      <c r="E322" t="s">
        <v>1321</v>
      </c>
      <c r="F322">
        <v>9401158137</v>
      </c>
      <c r="G322" t="s">
        <v>95</v>
      </c>
      <c r="H322" t="s">
        <v>101</v>
      </c>
      <c r="I322" t="s">
        <v>94</v>
      </c>
      <c r="J322" s="9">
        <v>43736</v>
      </c>
      <c r="K322" t="s">
        <v>114</v>
      </c>
      <c r="L322" s="10">
        <f t="shared" si="16"/>
        <v>47389</v>
      </c>
      <c r="M322" s="11" t="str">
        <f t="shared" si="17"/>
        <v/>
      </c>
      <c r="N322" s="11" t="str">
        <f t="shared" si="18"/>
        <v/>
      </c>
      <c r="O322" s="11" t="str">
        <f t="shared" si="19"/>
        <v/>
      </c>
    </row>
    <row r="323" spans="1:15" x14ac:dyDescent="0.3">
      <c r="A323" t="s">
        <v>1322</v>
      </c>
      <c r="B323" t="s">
        <v>1323</v>
      </c>
      <c r="C323" s="9">
        <v>20872</v>
      </c>
      <c r="D323" t="s">
        <v>1324</v>
      </c>
      <c r="E323" t="s">
        <v>1325</v>
      </c>
      <c r="F323">
        <v>7626601034</v>
      </c>
      <c r="G323" t="s">
        <v>107</v>
      </c>
      <c r="H323" t="s">
        <v>93</v>
      </c>
      <c r="I323" t="s">
        <v>102</v>
      </c>
      <c r="J323" s="9">
        <v>44268</v>
      </c>
      <c r="K323" t="s">
        <v>134</v>
      </c>
      <c r="L323" s="10">
        <f t="shared" si="16"/>
        <v>47190</v>
      </c>
      <c r="M323" s="11" t="str">
        <f t="shared" si="17"/>
        <v/>
      </c>
      <c r="N323" s="11" t="str">
        <f t="shared" si="18"/>
        <v/>
      </c>
      <c r="O323" s="11" t="str">
        <f t="shared" si="19"/>
        <v/>
      </c>
    </row>
    <row r="324" spans="1:15" x14ac:dyDescent="0.3">
      <c r="A324" t="s">
        <v>1326</v>
      </c>
      <c r="B324" t="s">
        <v>1327</v>
      </c>
      <c r="C324" s="9">
        <v>35068</v>
      </c>
      <c r="D324" t="s">
        <v>1328</v>
      </c>
      <c r="E324" t="s">
        <v>1329</v>
      </c>
      <c r="F324">
        <v>7527505743</v>
      </c>
      <c r="G324" t="s">
        <v>133</v>
      </c>
      <c r="H324" t="s">
        <v>113</v>
      </c>
      <c r="I324" t="s">
        <v>120</v>
      </c>
      <c r="J324" s="9">
        <v>43879</v>
      </c>
      <c r="K324" t="s">
        <v>100</v>
      </c>
      <c r="L324" s="10">
        <f t="shared" ref="L324:L387" si="20">EDATE(J324,12*IF(I324="High",2,IF(I324="Medium",8,10)))</f>
        <v>44610</v>
      </c>
      <c r="M324" s="11" t="str">
        <f t="shared" ref="M324:M387" si="21">IF(L324&lt;DATE(2026,3,31),"FLAG","")</f>
        <v>FLAG</v>
      </c>
      <c r="N324" s="11" t="str">
        <f t="shared" ref="N324:N387" si="22">IF(COUNTIF($F$4:$F$953,F324)&gt;=3,"FLAG","")</f>
        <v/>
      </c>
      <c r="O324" s="11" t="str">
        <f t="shared" ref="O324:O387" si="23">IF(AND(D324&lt;&gt;"",COUNTIF($D$4:$D$953,D324)&gt;1),"FLAG","")</f>
        <v/>
      </c>
    </row>
    <row r="325" spans="1:15" x14ac:dyDescent="0.3">
      <c r="A325" t="s">
        <v>1330</v>
      </c>
      <c r="B325" t="s">
        <v>1331</v>
      </c>
      <c r="C325" s="9">
        <v>32975</v>
      </c>
      <c r="D325" t="s">
        <v>1332</v>
      </c>
      <c r="E325" t="s">
        <v>1333</v>
      </c>
      <c r="F325">
        <v>8587038978</v>
      </c>
      <c r="G325" t="s">
        <v>119</v>
      </c>
      <c r="H325" t="s">
        <v>93</v>
      </c>
      <c r="I325" t="s">
        <v>94</v>
      </c>
      <c r="J325" s="9">
        <v>43985</v>
      </c>
      <c r="K325" t="s">
        <v>129</v>
      </c>
      <c r="L325" s="10">
        <f t="shared" si="20"/>
        <v>47637</v>
      </c>
      <c r="M325" s="11" t="str">
        <f t="shared" si="21"/>
        <v/>
      </c>
      <c r="N325" s="11" t="str">
        <f t="shared" si="22"/>
        <v/>
      </c>
      <c r="O325" s="11" t="str">
        <f t="shared" si="23"/>
        <v/>
      </c>
    </row>
    <row r="326" spans="1:15" x14ac:dyDescent="0.3">
      <c r="A326" t="s">
        <v>1334</v>
      </c>
      <c r="B326" t="s">
        <v>1335</v>
      </c>
      <c r="C326" s="9">
        <v>28736</v>
      </c>
      <c r="D326" t="s">
        <v>1336</v>
      </c>
      <c r="E326" t="s">
        <v>1337</v>
      </c>
      <c r="F326">
        <v>7463464599</v>
      </c>
      <c r="G326" t="s">
        <v>119</v>
      </c>
      <c r="H326" t="s">
        <v>175</v>
      </c>
      <c r="I326" t="s">
        <v>102</v>
      </c>
      <c r="J326" s="9">
        <v>43948</v>
      </c>
      <c r="K326" t="s">
        <v>103</v>
      </c>
      <c r="L326" s="10">
        <f t="shared" si="20"/>
        <v>46870</v>
      </c>
      <c r="M326" s="11" t="str">
        <f t="shared" si="21"/>
        <v/>
      </c>
      <c r="N326" s="11" t="str">
        <f t="shared" si="22"/>
        <v/>
      </c>
      <c r="O326" s="11" t="str">
        <f t="shared" si="23"/>
        <v/>
      </c>
    </row>
    <row r="327" spans="1:15" x14ac:dyDescent="0.3">
      <c r="A327" t="s">
        <v>1338</v>
      </c>
      <c r="B327" t="s">
        <v>1339</v>
      </c>
      <c r="C327" s="9">
        <v>25890</v>
      </c>
      <c r="D327" t="s">
        <v>1340</v>
      </c>
      <c r="E327" t="s">
        <v>1341</v>
      </c>
      <c r="F327">
        <v>9769441031</v>
      </c>
      <c r="G327" t="s">
        <v>107</v>
      </c>
      <c r="H327" t="s">
        <v>113</v>
      </c>
      <c r="I327" t="s">
        <v>94</v>
      </c>
      <c r="J327" s="9">
        <v>43000</v>
      </c>
      <c r="K327" t="s">
        <v>100</v>
      </c>
      <c r="L327" s="10">
        <f t="shared" si="20"/>
        <v>46652</v>
      </c>
      <c r="M327" s="11" t="str">
        <f t="shared" si="21"/>
        <v/>
      </c>
      <c r="N327" s="11" t="str">
        <f t="shared" si="22"/>
        <v/>
      </c>
      <c r="O327" s="11" t="str">
        <f t="shared" si="23"/>
        <v/>
      </c>
    </row>
    <row r="328" spans="1:15" x14ac:dyDescent="0.3">
      <c r="A328" t="s">
        <v>1342</v>
      </c>
      <c r="B328" t="s">
        <v>908</v>
      </c>
      <c r="C328" s="9">
        <v>31280</v>
      </c>
      <c r="D328" t="s">
        <v>1343</v>
      </c>
      <c r="E328" t="s">
        <v>1344</v>
      </c>
      <c r="F328">
        <v>8372696490</v>
      </c>
      <c r="G328" t="s">
        <v>107</v>
      </c>
      <c r="H328" t="s">
        <v>108</v>
      </c>
      <c r="I328" t="s">
        <v>94</v>
      </c>
      <c r="J328" s="9">
        <v>45562</v>
      </c>
      <c r="K328" t="s">
        <v>129</v>
      </c>
      <c r="L328" s="10">
        <f t="shared" si="20"/>
        <v>49214</v>
      </c>
      <c r="M328" s="11" t="str">
        <f t="shared" si="21"/>
        <v/>
      </c>
      <c r="N328" s="11" t="str">
        <f t="shared" si="22"/>
        <v/>
      </c>
      <c r="O328" s="11" t="str">
        <f t="shared" si="23"/>
        <v/>
      </c>
    </row>
    <row r="329" spans="1:15" x14ac:dyDescent="0.3">
      <c r="A329" t="s">
        <v>1345</v>
      </c>
      <c r="B329" t="s">
        <v>702</v>
      </c>
      <c r="C329" s="9">
        <v>31439</v>
      </c>
      <c r="D329" t="s">
        <v>1346</v>
      </c>
      <c r="E329" t="s">
        <v>1347</v>
      </c>
      <c r="F329">
        <v>7290668288</v>
      </c>
      <c r="G329" t="s">
        <v>119</v>
      </c>
      <c r="H329" t="s">
        <v>113</v>
      </c>
      <c r="I329" t="s">
        <v>94</v>
      </c>
      <c r="J329" s="9">
        <v>45745</v>
      </c>
      <c r="K329" t="s">
        <v>100</v>
      </c>
      <c r="L329" s="10">
        <f t="shared" si="20"/>
        <v>49397</v>
      </c>
      <c r="M329" s="11" t="str">
        <f t="shared" si="21"/>
        <v/>
      </c>
      <c r="N329" s="11" t="str">
        <f t="shared" si="22"/>
        <v/>
      </c>
      <c r="O329" s="11" t="str">
        <f t="shared" si="23"/>
        <v/>
      </c>
    </row>
    <row r="330" spans="1:15" x14ac:dyDescent="0.3">
      <c r="A330" t="s">
        <v>1348</v>
      </c>
      <c r="B330" t="s">
        <v>1349</v>
      </c>
      <c r="C330" s="9">
        <v>27266</v>
      </c>
      <c r="D330" t="s">
        <v>1350</v>
      </c>
      <c r="E330" t="s">
        <v>1351</v>
      </c>
      <c r="F330">
        <v>9437027930</v>
      </c>
      <c r="G330" t="s">
        <v>133</v>
      </c>
      <c r="H330" t="s">
        <v>155</v>
      </c>
      <c r="I330" t="s">
        <v>94</v>
      </c>
      <c r="J330" s="9">
        <v>43333</v>
      </c>
      <c r="K330" t="s">
        <v>100</v>
      </c>
      <c r="L330" s="10">
        <f t="shared" si="20"/>
        <v>46986</v>
      </c>
      <c r="M330" s="11" t="str">
        <f t="shared" si="21"/>
        <v/>
      </c>
      <c r="N330" s="11" t="str">
        <f t="shared" si="22"/>
        <v/>
      </c>
      <c r="O330" s="11" t="str">
        <f t="shared" si="23"/>
        <v/>
      </c>
    </row>
    <row r="331" spans="1:15" x14ac:dyDescent="0.3">
      <c r="A331" t="s">
        <v>1352</v>
      </c>
      <c r="B331" t="s">
        <v>1238</v>
      </c>
      <c r="C331" s="9">
        <v>26739</v>
      </c>
      <c r="D331" t="s">
        <v>1353</v>
      </c>
      <c r="E331" t="s">
        <v>1354</v>
      </c>
      <c r="F331">
        <v>7651645719</v>
      </c>
      <c r="G331" t="s">
        <v>107</v>
      </c>
      <c r="H331" t="s">
        <v>108</v>
      </c>
      <c r="I331" t="s">
        <v>94</v>
      </c>
      <c r="J331" s="9">
        <v>45152</v>
      </c>
      <c r="K331" t="s">
        <v>129</v>
      </c>
      <c r="L331" s="10">
        <f t="shared" si="20"/>
        <v>48805</v>
      </c>
      <c r="M331" s="11" t="str">
        <f t="shared" si="21"/>
        <v/>
      </c>
      <c r="N331" s="11" t="str">
        <f t="shared" si="22"/>
        <v/>
      </c>
      <c r="O331" s="11" t="str">
        <f t="shared" si="23"/>
        <v/>
      </c>
    </row>
    <row r="332" spans="1:15" x14ac:dyDescent="0.3">
      <c r="A332" t="s">
        <v>1355</v>
      </c>
      <c r="B332" t="s">
        <v>1356</v>
      </c>
      <c r="C332" s="9">
        <v>37166</v>
      </c>
      <c r="D332" t="s">
        <v>1357</v>
      </c>
      <c r="E332" t="s">
        <v>1358</v>
      </c>
      <c r="F332">
        <v>9748537145</v>
      </c>
      <c r="G332" t="s">
        <v>119</v>
      </c>
      <c r="H332" t="s">
        <v>113</v>
      </c>
      <c r="I332" t="s">
        <v>94</v>
      </c>
      <c r="J332" s="9">
        <v>45189</v>
      </c>
      <c r="K332" t="s">
        <v>134</v>
      </c>
      <c r="L332" s="10">
        <f t="shared" si="20"/>
        <v>48842</v>
      </c>
      <c r="M332" s="11" t="str">
        <f t="shared" si="21"/>
        <v/>
      </c>
      <c r="N332" s="11" t="str">
        <f t="shared" si="22"/>
        <v/>
      </c>
      <c r="O332" s="11" t="str">
        <f t="shared" si="23"/>
        <v/>
      </c>
    </row>
    <row r="333" spans="1:15" x14ac:dyDescent="0.3">
      <c r="A333" t="s">
        <v>1359</v>
      </c>
      <c r="B333" t="s">
        <v>1360</v>
      </c>
      <c r="C333" s="9">
        <v>33411</v>
      </c>
      <c r="D333" t="s">
        <v>1361</v>
      </c>
      <c r="E333" t="s">
        <v>1362</v>
      </c>
      <c r="F333">
        <v>7697473029</v>
      </c>
      <c r="G333" t="s">
        <v>133</v>
      </c>
      <c r="H333" t="s">
        <v>113</v>
      </c>
      <c r="I333" t="s">
        <v>94</v>
      </c>
      <c r="J333" s="9">
        <v>42884</v>
      </c>
      <c r="K333" t="s">
        <v>95</v>
      </c>
      <c r="L333" s="10">
        <f t="shared" si="20"/>
        <v>46536</v>
      </c>
      <c r="M333" s="11" t="str">
        <f t="shared" si="21"/>
        <v/>
      </c>
      <c r="N333" s="11" t="str">
        <f t="shared" si="22"/>
        <v/>
      </c>
      <c r="O333" s="11" t="str">
        <f t="shared" si="23"/>
        <v/>
      </c>
    </row>
    <row r="334" spans="1:15" x14ac:dyDescent="0.3">
      <c r="A334" t="s">
        <v>1363</v>
      </c>
      <c r="B334" t="s">
        <v>463</v>
      </c>
      <c r="C334" s="9">
        <v>29822</v>
      </c>
      <c r="D334" t="s">
        <v>1364</v>
      </c>
      <c r="E334" t="s">
        <v>1365</v>
      </c>
      <c r="F334">
        <v>7617335672</v>
      </c>
      <c r="G334" t="s">
        <v>100</v>
      </c>
      <c r="H334" t="s">
        <v>101</v>
      </c>
      <c r="I334" t="s">
        <v>94</v>
      </c>
      <c r="J334" s="9">
        <v>44728</v>
      </c>
      <c r="K334" t="s">
        <v>95</v>
      </c>
      <c r="L334" s="10">
        <f t="shared" si="20"/>
        <v>48381</v>
      </c>
      <c r="M334" s="11" t="str">
        <f t="shared" si="21"/>
        <v/>
      </c>
      <c r="N334" s="11" t="str">
        <f t="shared" si="22"/>
        <v/>
      </c>
      <c r="O334" s="11" t="str">
        <f t="shared" si="23"/>
        <v/>
      </c>
    </row>
    <row r="335" spans="1:15" x14ac:dyDescent="0.3">
      <c r="A335" t="s">
        <v>1366</v>
      </c>
      <c r="B335" t="s">
        <v>1367</v>
      </c>
      <c r="C335" s="9">
        <v>29608</v>
      </c>
      <c r="D335" t="s">
        <v>1368</v>
      </c>
      <c r="E335" t="s">
        <v>1369</v>
      </c>
      <c r="F335">
        <v>9741848975</v>
      </c>
      <c r="G335" t="s">
        <v>92</v>
      </c>
      <c r="H335" t="s">
        <v>113</v>
      </c>
      <c r="I335" t="s">
        <v>102</v>
      </c>
      <c r="J335" s="9">
        <v>42933</v>
      </c>
      <c r="K335" t="s">
        <v>134</v>
      </c>
      <c r="L335" s="10">
        <f t="shared" si="20"/>
        <v>45855</v>
      </c>
      <c r="M335" s="11" t="str">
        <f t="shared" si="21"/>
        <v>FLAG</v>
      </c>
      <c r="N335" s="11" t="str">
        <f t="shared" si="22"/>
        <v/>
      </c>
      <c r="O335" s="11" t="str">
        <f t="shared" si="23"/>
        <v/>
      </c>
    </row>
    <row r="336" spans="1:15" x14ac:dyDescent="0.3">
      <c r="A336" t="s">
        <v>1370</v>
      </c>
      <c r="B336" t="s">
        <v>1371</v>
      </c>
      <c r="C336" s="9">
        <v>21068</v>
      </c>
      <c r="D336" t="s">
        <v>1372</v>
      </c>
      <c r="E336" t="s">
        <v>1373</v>
      </c>
      <c r="F336">
        <v>9249512330</v>
      </c>
      <c r="G336" t="s">
        <v>133</v>
      </c>
      <c r="H336" t="s">
        <v>113</v>
      </c>
      <c r="I336" t="s">
        <v>94</v>
      </c>
      <c r="J336" s="9">
        <v>44259</v>
      </c>
      <c r="K336" t="s">
        <v>129</v>
      </c>
      <c r="L336" s="10">
        <f t="shared" si="20"/>
        <v>47911</v>
      </c>
      <c r="M336" s="11" t="str">
        <f t="shared" si="21"/>
        <v/>
      </c>
      <c r="N336" s="11" t="str">
        <f t="shared" si="22"/>
        <v/>
      </c>
      <c r="O336" s="11" t="str">
        <f t="shared" si="23"/>
        <v/>
      </c>
    </row>
    <row r="337" spans="1:15" x14ac:dyDescent="0.3">
      <c r="A337" t="s">
        <v>1374</v>
      </c>
      <c r="B337" t="s">
        <v>311</v>
      </c>
      <c r="C337" s="9">
        <v>30967</v>
      </c>
      <c r="D337" t="s">
        <v>1375</v>
      </c>
      <c r="E337" t="s">
        <v>1376</v>
      </c>
      <c r="F337">
        <v>8656837001</v>
      </c>
      <c r="G337" t="s">
        <v>100</v>
      </c>
      <c r="H337" t="s">
        <v>113</v>
      </c>
      <c r="I337" t="s">
        <v>102</v>
      </c>
      <c r="J337" s="9">
        <v>43994</v>
      </c>
      <c r="K337" t="s">
        <v>103</v>
      </c>
      <c r="L337" s="10">
        <f t="shared" si="20"/>
        <v>46916</v>
      </c>
      <c r="M337" s="11" t="str">
        <f t="shared" si="21"/>
        <v/>
      </c>
      <c r="N337" s="11" t="str">
        <f t="shared" si="22"/>
        <v/>
      </c>
      <c r="O337" s="11" t="str">
        <f t="shared" si="23"/>
        <v/>
      </c>
    </row>
    <row r="338" spans="1:15" x14ac:dyDescent="0.3">
      <c r="A338" t="s">
        <v>1377</v>
      </c>
      <c r="B338" t="s">
        <v>1378</v>
      </c>
      <c r="C338" s="9">
        <v>29946</v>
      </c>
      <c r="D338" t="s">
        <v>1379</v>
      </c>
      <c r="E338" t="s">
        <v>1380</v>
      </c>
      <c r="F338">
        <v>7891007645</v>
      </c>
      <c r="G338" t="s">
        <v>107</v>
      </c>
      <c r="H338" t="s">
        <v>101</v>
      </c>
      <c r="I338" t="s">
        <v>94</v>
      </c>
      <c r="J338" s="9">
        <v>44127</v>
      </c>
      <c r="K338" t="s">
        <v>103</v>
      </c>
      <c r="L338" s="10">
        <f t="shared" si="20"/>
        <v>47779</v>
      </c>
      <c r="M338" s="11" t="str">
        <f t="shared" si="21"/>
        <v/>
      </c>
      <c r="N338" s="11" t="str">
        <f t="shared" si="22"/>
        <v/>
      </c>
      <c r="O338" s="11" t="str">
        <f t="shared" si="23"/>
        <v/>
      </c>
    </row>
    <row r="339" spans="1:15" x14ac:dyDescent="0.3">
      <c r="A339" t="s">
        <v>1381</v>
      </c>
      <c r="B339" t="s">
        <v>1277</v>
      </c>
      <c r="C339" s="9">
        <v>36561</v>
      </c>
      <c r="D339" t="s">
        <v>1382</v>
      </c>
      <c r="E339" t="s">
        <v>1383</v>
      </c>
      <c r="F339">
        <v>6976725292</v>
      </c>
      <c r="G339" t="s">
        <v>119</v>
      </c>
      <c r="H339" t="s">
        <v>175</v>
      </c>
      <c r="I339" t="s">
        <v>94</v>
      </c>
      <c r="J339" s="9">
        <v>44667</v>
      </c>
      <c r="K339" t="s">
        <v>114</v>
      </c>
      <c r="L339" s="10">
        <f t="shared" si="20"/>
        <v>48320</v>
      </c>
      <c r="M339" s="11" t="str">
        <f t="shared" si="21"/>
        <v/>
      </c>
      <c r="N339" s="11" t="str">
        <f t="shared" si="22"/>
        <v/>
      </c>
      <c r="O339" s="11" t="str">
        <f t="shared" si="23"/>
        <v/>
      </c>
    </row>
    <row r="340" spans="1:15" x14ac:dyDescent="0.3">
      <c r="A340" t="s">
        <v>1384</v>
      </c>
      <c r="B340" t="s">
        <v>315</v>
      </c>
      <c r="C340" s="9">
        <v>36293</v>
      </c>
      <c r="D340" t="s">
        <v>1385</v>
      </c>
      <c r="E340" t="s">
        <v>254</v>
      </c>
      <c r="F340">
        <v>7122703378</v>
      </c>
      <c r="G340" t="s">
        <v>92</v>
      </c>
      <c r="H340" t="s">
        <v>101</v>
      </c>
      <c r="I340" t="s">
        <v>120</v>
      </c>
      <c r="J340" s="9">
        <v>46044</v>
      </c>
      <c r="K340" t="s">
        <v>129</v>
      </c>
      <c r="L340" s="10">
        <f t="shared" si="20"/>
        <v>46774</v>
      </c>
      <c r="M340" s="11" t="str">
        <f t="shared" si="21"/>
        <v/>
      </c>
      <c r="N340" s="11" t="str">
        <f t="shared" si="22"/>
        <v/>
      </c>
      <c r="O340" s="11" t="str">
        <f t="shared" si="23"/>
        <v/>
      </c>
    </row>
    <row r="341" spans="1:15" x14ac:dyDescent="0.3">
      <c r="A341" t="s">
        <v>1386</v>
      </c>
      <c r="B341" t="s">
        <v>941</v>
      </c>
      <c r="C341" s="9">
        <v>28760</v>
      </c>
      <c r="D341" t="s">
        <v>1387</v>
      </c>
      <c r="E341" t="s">
        <v>1388</v>
      </c>
      <c r="F341">
        <v>9958691101</v>
      </c>
      <c r="G341" t="s">
        <v>133</v>
      </c>
      <c r="H341" t="s">
        <v>101</v>
      </c>
      <c r="I341" t="s">
        <v>94</v>
      </c>
      <c r="J341" s="9">
        <v>45372</v>
      </c>
      <c r="K341" t="s">
        <v>100</v>
      </c>
      <c r="L341" s="10">
        <f t="shared" si="20"/>
        <v>49024</v>
      </c>
      <c r="M341" s="11" t="str">
        <f t="shared" si="21"/>
        <v/>
      </c>
      <c r="N341" s="11" t="str">
        <f t="shared" si="22"/>
        <v/>
      </c>
      <c r="O341" s="11" t="str">
        <f t="shared" si="23"/>
        <v/>
      </c>
    </row>
    <row r="342" spans="1:15" x14ac:dyDescent="0.3">
      <c r="A342" t="s">
        <v>1389</v>
      </c>
      <c r="B342" t="s">
        <v>1390</v>
      </c>
      <c r="C342" s="9">
        <v>20299</v>
      </c>
      <c r="D342" t="s">
        <v>1391</v>
      </c>
      <c r="E342" t="s">
        <v>1392</v>
      </c>
      <c r="F342">
        <v>9506597342</v>
      </c>
      <c r="G342" t="s">
        <v>92</v>
      </c>
      <c r="H342" t="s">
        <v>93</v>
      </c>
      <c r="I342" t="s">
        <v>94</v>
      </c>
      <c r="J342" s="9">
        <v>43225</v>
      </c>
      <c r="K342" t="s">
        <v>129</v>
      </c>
      <c r="L342" s="10">
        <f t="shared" si="20"/>
        <v>46878</v>
      </c>
      <c r="M342" s="11" t="str">
        <f t="shared" si="21"/>
        <v/>
      </c>
      <c r="N342" s="11" t="str">
        <f t="shared" si="22"/>
        <v/>
      </c>
      <c r="O342" s="11" t="str">
        <f t="shared" si="23"/>
        <v/>
      </c>
    </row>
    <row r="343" spans="1:15" x14ac:dyDescent="0.3">
      <c r="A343" t="s">
        <v>1393</v>
      </c>
      <c r="B343" t="s">
        <v>1394</v>
      </c>
      <c r="C343" s="9">
        <v>31094</v>
      </c>
      <c r="D343" t="s">
        <v>1395</v>
      </c>
      <c r="E343" t="s">
        <v>602</v>
      </c>
      <c r="F343">
        <v>6246257093</v>
      </c>
      <c r="G343" t="s">
        <v>133</v>
      </c>
      <c r="H343" t="s">
        <v>175</v>
      </c>
      <c r="I343" t="s">
        <v>94</v>
      </c>
      <c r="J343" s="9">
        <v>43589</v>
      </c>
      <c r="K343" t="s">
        <v>134</v>
      </c>
      <c r="L343" s="10">
        <f t="shared" si="20"/>
        <v>47242</v>
      </c>
      <c r="M343" s="11" t="str">
        <f t="shared" si="21"/>
        <v/>
      </c>
      <c r="N343" s="11" t="str">
        <f t="shared" si="22"/>
        <v/>
      </c>
      <c r="O343" s="11" t="str">
        <f t="shared" si="23"/>
        <v/>
      </c>
    </row>
    <row r="344" spans="1:15" x14ac:dyDescent="0.3">
      <c r="A344" t="s">
        <v>1396</v>
      </c>
      <c r="B344" t="s">
        <v>463</v>
      </c>
      <c r="C344" s="9">
        <v>36306</v>
      </c>
      <c r="D344" t="s">
        <v>1397</v>
      </c>
      <c r="E344" t="s">
        <v>1398</v>
      </c>
      <c r="F344">
        <v>7716424190</v>
      </c>
      <c r="G344" t="s">
        <v>100</v>
      </c>
      <c r="H344" t="s">
        <v>108</v>
      </c>
      <c r="I344" t="s">
        <v>94</v>
      </c>
      <c r="J344" s="9">
        <v>44433</v>
      </c>
      <c r="K344" t="s">
        <v>103</v>
      </c>
      <c r="L344" s="10">
        <f t="shared" si="20"/>
        <v>48085</v>
      </c>
      <c r="M344" s="11" t="str">
        <f t="shared" si="21"/>
        <v/>
      </c>
      <c r="N344" s="11" t="str">
        <f t="shared" si="22"/>
        <v/>
      </c>
      <c r="O344" s="11" t="str">
        <f t="shared" si="23"/>
        <v/>
      </c>
    </row>
    <row r="345" spans="1:15" x14ac:dyDescent="0.3">
      <c r="A345" t="s">
        <v>1399</v>
      </c>
      <c r="B345" t="s">
        <v>1400</v>
      </c>
      <c r="C345" s="9">
        <v>25406</v>
      </c>
      <c r="D345" t="s">
        <v>1401</v>
      </c>
      <c r="E345" t="s">
        <v>1402</v>
      </c>
      <c r="F345">
        <v>7658231643</v>
      </c>
      <c r="G345" t="s">
        <v>92</v>
      </c>
      <c r="H345" t="s">
        <v>101</v>
      </c>
      <c r="I345" t="s">
        <v>94</v>
      </c>
      <c r="J345" s="9">
        <v>44151</v>
      </c>
      <c r="K345" t="s">
        <v>114</v>
      </c>
      <c r="L345" s="10">
        <f t="shared" si="20"/>
        <v>47803</v>
      </c>
      <c r="M345" s="11" t="str">
        <f t="shared" si="21"/>
        <v/>
      </c>
      <c r="N345" s="11" t="str">
        <f t="shared" si="22"/>
        <v/>
      </c>
      <c r="O345" s="11" t="str">
        <f t="shared" si="23"/>
        <v/>
      </c>
    </row>
    <row r="346" spans="1:15" x14ac:dyDescent="0.3">
      <c r="A346" t="s">
        <v>1403</v>
      </c>
      <c r="B346" t="s">
        <v>1404</v>
      </c>
      <c r="C346" s="9">
        <v>33122</v>
      </c>
      <c r="D346" t="s">
        <v>1405</v>
      </c>
      <c r="E346" t="s">
        <v>1406</v>
      </c>
      <c r="F346">
        <v>6350495122</v>
      </c>
      <c r="G346" t="s">
        <v>92</v>
      </c>
      <c r="H346" t="s">
        <v>101</v>
      </c>
      <c r="I346" t="s">
        <v>94</v>
      </c>
      <c r="J346" s="9">
        <v>44826</v>
      </c>
      <c r="K346" t="s">
        <v>134</v>
      </c>
      <c r="L346" s="10">
        <f t="shared" si="20"/>
        <v>48479</v>
      </c>
      <c r="M346" s="11" t="str">
        <f t="shared" si="21"/>
        <v/>
      </c>
      <c r="N346" s="11" t="str">
        <f t="shared" si="22"/>
        <v/>
      </c>
      <c r="O346" s="11" t="str">
        <f t="shared" si="23"/>
        <v/>
      </c>
    </row>
    <row r="347" spans="1:15" x14ac:dyDescent="0.3">
      <c r="A347" t="s">
        <v>1407</v>
      </c>
      <c r="B347" t="s">
        <v>1408</v>
      </c>
      <c r="C347" s="9">
        <v>24154</v>
      </c>
      <c r="D347" t="s">
        <v>1409</v>
      </c>
      <c r="E347" t="s">
        <v>1410</v>
      </c>
      <c r="F347">
        <v>7344260194</v>
      </c>
      <c r="G347" t="s">
        <v>133</v>
      </c>
      <c r="H347" t="s">
        <v>113</v>
      </c>
      <c r="I347" t="s">
        <v>94</v>
      </c>
      <c r="J347" s="9">
        <v>43567</v>
      </c>
      <c r="K347" t="s">
        <v>134</v>
      </c>
      <c r="L347" s="10">
        <f t="shared" si="20"/>
        <v>47220</v>
      </c>
      <c r="M347" s="11" t="str">
        <f t="shared" si="21"/>
        <v/>
      </c>
      <c r="N347" s="11" t="str">
        <f t="shared" si="22"/>
        <v/>
      </c>
      <c r="O347" s="11" t="str">
        <f t="shared" si="23"/>
        <v/>
      </c>
    </row>
    <row r="348" spans="1:15" x14ac:dyDescent="0.3">
      <c r="A348" t="s">
        <v>1411</v>
      </c>
      <c r="B348" t="s">
        <v>776</v>
      </c>
      <c r="C348" s="9">
        <v>34084</v>
      </c>
      <c r="D348" t="s">
        <v>1412</v>
      </c>
      <c r="E348" t="s">
        <v>1413</v>
      </c>
      <c r="F348">
        <v>6160060832</v>
      </c>
      <c r="G348" t="s">
        <v>119</v>
      </c>
      <c r="H348" t="s">
        <v>101</v>
      </c>
      <c r="I348" t="s">
        <v>94</v>
      </c>
      <c r="J348" s="9">
        <v>43383</v>
      </c>
      <c r="K348" t="s">
        <v>129</v>
      </c>
      <c r="L348" s="10">
        <f t="shared" si="20"/>
        <v>47036</v>
      </c>
      <c r="M348" s="11" t="str">
        <f t="shared" si="21"/>
        <v/>
      </c>
      <c r="N348" s="11" t="str">
        <f t="shared" si="22"/>
        <v/>
      </c>
      <c r="O348" s="11" t="str">
        <f t="shared" si="23"/>
        <v/>
      </c>
    </row>
    <row r="349" spans="1:15" x14ac:dyDescent="0.3">
      <c r="A349" t="s">
        <v>1414</v>
      </c>
      <c r="B349" t="s">
        <v>1277</v>
      </c>
      <c r="C349" s="9">
        <v>29940</v>
      </c>
      <c r="D349" t="s">
        <v>1415</v>
      </c>
      <c r="E349" t="s">
        <v>1416</v>
      </c>
      <c r="F349">
        <v>7710461850</v>
      </c>
      <c r="G349" t="s">
        <v>95</v>
      </c>
      <c r="H349" t="s">
        <v>113</v>
      </c>
      <c r="I349" t="s">
        <v>94</v>
      </c>
      <c r="J349" s="9">
        <v>44341</v>
      </c>
      <c r="K349" t="s">
        <v>103</v>
      </c>
      <c r="L349" s="10">
        <f t="shared" si="20"/>
        <v>47993</v>
      </c>
      <c r="M349" s="11" t="str">
        <f t="shared" si="21"/>
        <v/>
      </c>
      <c r="N349" s="11" t="str">
        <f t="shared" si="22"/>
        <v/>
      </c>
      <c r="O349" s="11" t="str">
        <f t="shared" si="23"/>
        <v/>
      </c>
    </row>
    <row r="350" spans="1:15" x14ac:dyDescent="0.3">
      <c r="A350" t="s">
        <v>1417</v>
      </c>
      <c r="B350" t="s">
        <v>279</v>
      </c>
      <c r="C350" s="9">
        <v>35587</v>
      </c>
      <c r="D350" t="s">
        <v>1418</v>
      </c>
      <c r="E350" t="s">
        <v>1419</v>
      </c>
      <c r="F350">
        <v>6314962957</v>
      </c>
      <c r="G350" t="s">
        <v>119</v>
      </c>
      <c r="H350" t="s">
        <v>175</v>
      </c>
      <c r="I350" t="s">
        <v>102</v>
      </c>
      <c r="J350" s="9">
        <v>44955</v>
      </c>
      <c r="K350" t="s">
        <v>134</v>
      </c>
      <c r="L350" s="10">
        <f t="shared" si="20"/>
        <v>47877</v>
      </c>
      <c r="M350" s="11" t="str">
        <f t="shared" si="21"/>
        <v/>
      </c>
      <c r="N350" s="11" t="str">
        <f t="shared" si="22"/>
        <v/>
      </c>
      <c r="O350" s="11" t="str">
        <f t="shared" si="23"/>
        <v/>
      </c>
    </row>
    <row r="351" spans="1:15" x14ac:dyDescent="0.3">
      <c r="A351" t="s">
        <v>1420</v>
      </c>
      <c r="B351" t="s">
        <v>672</v>
      </c>
      <c r="C351" s="9">
        <v>21293</v>
      </c>
      <c r="D351" t="s">
        <v>1421</v>
      </c>
      <c r="E351" t="s">
        <v>1422</v>
      </c>
      <c r="F351">
        <v>7508219421</v>
      </c>
      <c r="G351" t="s">
        <v>133</v>
      </c>
      <c r="H351" t="s">
        <v>155</v>
      </c>
      <c r="I351" t="s">
        <v>102</v>
      </c>
      <c r="J351" s="9">
        <v>45093</v>
      </c>
      <c r="K351" t="s">
        <v>103</v>
      </c>
      <c r="L351" s="10">
        <f t="shared" si="20"/>
        <v>48015</v>
      </c>
      <c r="M351" s="11" t="str">
        <f t="shared" si="21"/>
        <v/>
      </c>
      <c r="N351" s="11" t="str">
        <f t="shared" si="22"/>
        <v/>
      </c>
      <c r="O351" s="11" t="str">
        <f t="shared" si="23"/>
        <v/>
      </c>
    </row>
    <row r="352" spans="1:15" x14ac:dyDescent="0.3">
      <c r="A352" t="s">
        <v>1423</v>
      </c>
      <c r="B352" t="s">
        <v>1424</v>
      </c>
      <c r="C352" s="9">
        <v>23277</v>
      </c>
      <c r="D352" t="s">
        <v>1425</v>
      </c>
      <c r="E352" t="s">
        <v>1426</v>
      </c>
      <c r="F352">
        <v>7378489492</v>
      </c>
      <c r="G352" t="s">
        <v>100</v>
      </c>
      <c r="H352" t="s">
        <v>113</v>
      </c>
      <c r="I352" t="s">
        <v>94</v>
      </c>
      <c r="J352" s="9">
        <v>44464</v>
      </c>
      <c r="K352" t="s">
        <v>95</v>
      </c>
      <c r="L352" s="10">
        <f t="shared" si="20"/>
        <v>48116</v>
      </c>
      <c r="M352" s="11" t="str">
        <f t="shared" si="21"/>
        <v/>
      </c>
      <c r="N352" s="11" t="str">
        <f t="shared" si="22"/>
        <v/>
      </c>
      <c r="O352" s="11" t="str">
        <f t="shared" si="23"/>
        <v/>
      </c>
    </row>
    <row r="353" spans="1:15" x14ac:dyDescent="0.3">
      <c r="A353" t="s">
        <v>1427</v>
      </c>
      <c r="B353" t="s">
        <v>1428</v>
      </c>
      <c r="C353" s="9">
        <v>22415</v>
      </c>
      <c r="D353" t="s">
        <v>1429</v>
      </c>
      <c r="E353" t="s">
        <v>1430</v>
      </c>
      <c r="F353">
        <v>7870265374</v>
      </c>
      <c r="G353" t="s">
        <v>92</v>
      </c>
      <c r="H353" t="s">
        <v>113</v>
      </c>
      <c r="I353" t="s">
        <v>102</v>
      </c>
      <c r="J353" s="9">
        <v>44577</v>
      </c>
      <c r="K353" t="s">
        <v>103</v>
      </c>
      <c r="L353" s="10">
        <f t="shared" si="20"/>
        <v>47499</v>
      </c>
      <c r="M353" s="11" t="str">
        <f t="shared" si="21"/>
        <v/>
      </c>
      <c r="N353" s="11" t="str">
        <f t="shared" si="22"/>
        <v/>
      </c>
      <c r="O353" s="11" t="str">
        <f t="shared" si="23"/>
        <v/>
      </c>
    </row>
    <row r="354" spans="1:15" x14ac:dyDescent="0.3">
      <c r="A354" t="s">
        <v>1431</v>
      </c>
      <c r="B354" t="s">
        <v>1432</v>
      </c>
      <c r="C354" s="9">
        <v>29371</v>
      </c>
      <c r="D354" t="s">
        <v>1433</v>
      </c>
      <c r="E354" t="s">
        <v>1434</v>
      </c>
      <c r="F354">
        <v>9830704340</v>
      </c>
      <c r="G354" t="s">
        <v>107</v>
      </c>
      <c r="H354" t="s">
        <v>175</v>
      </c>
      <c r="I354" t="s">
        <v>94</v>
      </c>
      <c r="J354" s="9">
        <v>44996</v>
      </c>
      <c r="K354" t="s">
        <v>100</v>
      </c>
      <c r="L354" s="10">
        <f t="shared" si="20"/>
        <v>48649</v>
      </c>
      <c r="M354" s="11" t="str">
        <f t="shared" si="21"/>
        <v/>
      </c>
      <c r="N354" s="11" t="str">
        <f t="shared" si="22"/>
        <v/>
      </c>
      <c r="O354" s="11" t="str">
        <f t="shared" si="23"/>
        <v/>
      </c>
    </row>
    <row r="355" spans="1:15" x14ac:dyDescent="0.3">
      <c r="A355" t="s">
        <v>1435</v>
      </c>
      <c r="B355" t="s">
        <v>1436</v>
      </c>
      <c r="C355" s="9">
        <v>24112</v>
      </c>
      <c r="D355" t="s">
        <v>1437</v>
      </c>
      <c r="E355" t="s">
        <v>1438</v>
      </c>
      <c r="F355">
        <v>7935965892</v>
      </c>
      <c r="G355" t="s">
        <v>95</v>
      </c>
      <c r="H355" t="s">
        <v>113</v>
      </c>
      <c r="I355" t="s">
        <v>102</v>
      </c>
      <c r="J355" s="9">
        <v>43325</v>
      </c>
      <c r="K355" t="s">
        <v>100</v>
      </c>
      <c r="L355" s="10">
        <f t="shared" si="20"/>
        <v>46247</v>
      </c>
      <c r="M355" s="11" t="str">
        <f t="shared" si="21"/>
        <v/>
      </c>
      <c r="N355" s="11" t="str">
        <f t="shared" si="22"/>
        <v/>
      </c>
      <c r="O355" s="11" t="str">
        <f t="shared" si="23"/>
        <v/>
      </c>
    </row>
    <row r="356" spans="1:15" x14ac:dyDescent="0.3">
      <c r="A356" t="s">
        <v>1439</v>
      </c>
      <c r="B356" t="s">
        <v>1440</v>
      </c>
      <c r="C356" s="9">
        <v>22959</v>
      </c>
      <c r="D356" t="s">
        <v>1441</v>
      </c>
      <c r="E356" t="s">
        <v>1442</v>
      </c>
      <c r="F356">
        <v>9608783669</v>
      </c>
      <c r="G356" t="s">
        <v>100</v>
      </c>
      <c r="H356" t="s">
        <v>175</v>
      </c>
      <c r="I356" t="s">
        <v>102</v>
      </c>
      <c r="J356" s="9">
        <v>45516</v>
      </c>
      <c r="K356" t="s">
        <v>129</v>
      </c>
      <c r="L356" s="10">
        <f t="shared" si="20"/>
        <v>48438</v>
      </c>
      <c r="M356" s="11" t="str">
        <f t="shared" si="21"/>
        <v/>
      </c>
      <c r="N356" s="11" t="str">
        <f t="shared" si="22"/>
        <v/>
      </c>
      <c r="O356" s="11" t="str">
        <f t="shared" si="23"/>
        <v/>
      </c>
    </row>
    <row r="357" spans="1:15" x14ac:dyDescent="0.3">
      <c r="A357" t="s">
        <v>1443</v>
      </c>
      <c r="B357" t="s">
        <v>1444</v>
      </c>
      <c r="C357" s="9">
        <v>31914</v>
      </c>
      <c r="D357" t="s">
        <v>1445</v>
      </c>
      <c r="E357" t="s">
        <v>1446</v>
      </c>
      <c r="F357">
        <v>8330810380</v>
      </c>
      <c r="G357" t="s">
        <v>119</v>
      </c>
      <c r="H357" t="s">
        <v>175</v>
      </c>
      <c r="I357" t="s">
        <v>94</v>
      </c>
      <c r="J357" s="9">
        <v>45866</v>
      </c>
      <c r="K357" t="s">
        <v>103</v>
      </c>
      <c r="L357" s="10">
        <f t="shared" si="20"/>
        <v>49518</v>
      </c>
      <c r="M357" s="11" t="str">
        <f t="shared" si="21"/>
        <v/>
      </c>
      <c r="N357" s="11" t="str">
        <f t="shared" si="22"/>
        <v/>
      </c>
      <c r="O357" s="11" t="str">
        <f t="shared" si="23"/>
        <v/>
      </c>
    </row>
    <row r="358" spans="1:15" x14ac:dyDescent="0.3">
      <c r="A358" t="s">
        <v>1447</v>
      </c>
      <c r="B358" t="s">
        <v>992</v>
      </c>
      <c r="C358" s="9">
        <v>20852</v>
      </c>
      <c r="D358" t="s">
        <v>1448</v>
      </c>
      <c r="E358" t="s">
        <v>1449</v>
      </c>
      <c r="F358">
        <v>7678762343</v>
      </c>
      <c r="G358" t="s">
        <v>95</v>
      </c>
      <c r="H358" t="s">
        <v>155</v>
      </c>
      <c r="I358" t="s">
        <v>102</v>
      </c>
      <c r="J358" s="9">
        <v>43283</v>
      </c>
      <c r="K358" t="s">
        <v>103</v>
      </c>
      <c r="L358" s="10">
        <f t="shared" si="20"/>
        <v>46205</v>
      </c>
      <c r="M358" s="11" t="str">
        <f t="shared" si="21"/>
        <v/>
      </c>
      <c r="N358" s="11" t="str">
        <f t="shared" si="22"/>
        <v/>
      </c>
      <c r="O358" s="11" t="str">
        <f t="shared" si="23"/>
        <v/>
      </c>
    </row>
    <row r="359" spans="1:15" x14ac:dyDescent="0.3">
      <c r="A359" t="s">
        <v>1450</v>
      </c>
      <c r="B359" t="s">
        <v>929</v>
      </c>
      <c r="C359" s="9">
        <v>29571</v>
      </c>
      <c r="D359" t="s">
        <v>1451</v>
      </c>
      <c r="E359" t="s">
        <v>1452</v>
      </c>
      <c r="F359">
        <v>8582496536</v>
      </c>
      <c r="G359" t="s">
        <v>100</v>
      </c>
      <c r="H359" t="s">
        <v>93</v>
      </c>
      <c r="I359" t="s">
        <v>94</v>
      </c>
      <c r="J359" s="9">
        <v>44884</v>
      </c>
      <c r="K359" t="s">
        <v>100</v>
      </c>
      <c r="L359" s="10">
        <f t="shared" si="20"/>
        <v>48537</v>
      </c>
      <c r="M359" s="11" t="str">
        <f t="shared" si="21"/>
        <v/>
      </c>
      <c r="N359" s="11" t="str">
        <f t="shared" si="22"/>
        <v/>
      </c>
      <c r="O359" s="11" t="str">
        <f t="shared" si="23"/>
        <v/>
      </c>
    </row>
    <row r="360" spans="1:15" x14ac:dyDescent="0.3">
      <c r="A360" t="s">
        <v>1453</v>
      </c>
      <c r="B360" t="s">
        <v>1454</v>
      </c>
      <c r="C360" s="9">
        <v>26131</v>
      </c>
      <c r="D360" t="s">
        <v>1455</v>
      </c>
      <c r="E360" t="s">
        <v>1456</v>
      </c>
      <c r="F360">
        <v>9969945055</v>
      </c>
      <c r="G360" t="s">
        <v>100</v>
      </c>
      <c r="H360" t="s">
        <v>101</v>
      </c>
      <c r="I360" t="s">
        <v>102</v>
      </c>
      <c r="J360" s="9">
        <v>44968</v>
      </c>
      <c r="K360" t="s">
        <v>103</v>
      </c>
      <c r="L360" s="10">
        <f t="shared" si="20"/>
        <v>47890</v>
      </c>
      <c r="M360" s="11" t="str">
        <f t="shared" si="21"/>
        <v/>
      </c>
      <c r="N360" s="11" t="str">
        <f t="shared" si="22"/>
        <v/>
      </c>
      <c r="O360" s="11" t="str">
        <f t="shared" si="23"/>
        <v/>
      </c>
    </row>
    <row r="361" spans="1:15" x14ac:dyDescent="0.3">
      <c r="A361" t="s">
        <v>1457</v>
      </c>
      <c r="B361" t="s">
        <v>1458</v>
      </c>
      <c r="C361" s="9">
        <v>20959</v>
      </c>
      <c r="D361" t="s">
        <v>1459</v>
      </c>
      <c r="E361" t="s">
        <v>1460</v>
      </c>
      <c r="F361">
        <v>7318352523</v>
      </c>
      <c r="G361" t="s">
        <v>95</v>
      </c>
      <c r="H361" t="s">
        <v>93</v>
      </c>
      <c r="I361" t="s">
        <v>94</v>
      </c>
      <c r="J361" s="9">
        <v>42933</v>
      </c>
      <c r="K361" t="s">
        <v>114</v>
      </c>
      <c r="L361" s="10">
        <f t="shared" si="20"/>
        <v>46585</v>
      </c>
      <c r="M361" s="11" t="str">
        <f t="shared" si="21"/>
        <v/>
      </c>
      <c r="N361" s="11" t="str">
        <f t="shared" si="22"/>
        <v/>
      </c>
      <c r="O361" s="11" t="str">
        <f t="shared" si="23"/>
        <v/>
      </c>
    </row>
    <row r="362" spans="1:15" x14ac:dyDescent="0.3">
      <c r="A362" t="s">
        <v>1461</v>
      </c>
      <c r="B362" t="s">
        <v>303</v>
      </c>
      <c r="C362" s="9">
        <v>36741</v>
      </c>
      <c r="D362" t="s">
        <v>1462</v>
      </c>
      <c r="E362" t="s">
        <v>1463</v>
      </c>
      <c r="F362">
        <v>9741378457</v>
      </c>
      <c r="G362" t="s">
        <v>119</v>
      </c>
      <c r="H362" t="s">
        <v>101</v>
      </c>
      <c r="I362" t="s">
        <v>102</v>
      </c>
      <c r="J362" s="9">
        <v>43060</v>
      </c>
      <c r="K362" t="s">
        <v>100</v>
      </c>
      <c r="L362" s="10">
        <f t="shared" si="20"/>
        <v>45982</v>
      </c>
      <c r="M362" s="11" t="str">
        <f t="shared" si="21"/>
        <v>FLAG</v>
      </c>
      <c r="N362" s="11" t="str">
        <f t="shared" si="22"/>
        <v/>
      </c>
      <c r="O362" s="11" t="str">
        <f t="shared" si="23"/>
        <v/>
      </c>
    </row>
    <row r="363" spans="1:15" x14ac:dyDescent="0.3">
      <c r="A363" t="s">
        <v>1464</v>
      </c>
      <c r="B363" t="s">
        <v>668</v>
      </c>
      <c r="C363" s="9">
        <v>31068</v>
      </c>
      <c r="D363" t="s">
        <v>1465</v>
      </c>
      <c r="E363" t="s">
        <v>1466</v>
      </c>
      <c r="F363">
        <v>6249938578</v>
      </c>
      <c r="G363" t="s">
        <v>119</v>
      </c>
      <c r="H363" t="s">
        <v>101</v>
      </c>
      <c r="I363" t="s">
        <v>94</v>
      </c>
      <c r="J363" s="9">
        <v>43430</v>
      </c>
      <c r="K363" t="s">
        <v>129</v>
      </c>
      <c r="L363" s="10">
        <f t="shared" si="20"/>
        <v>47083</v>
      </c>
      <c r="M363" s="11" t="str">
        <f t="shared" si="21"/>
        <v/>
      </c>
      <c r="N363" s="11" t="str">
        <f t="shared" si="22"/>
        <v/>
      </c>
      <c r="O363" s="11" t="str">
        <f t="shared" si="23"/>
        <v/>
      </c>
    </row>
    <row r="364" spans="1:15" x14ac:dyDescent="0.3">
      <c r="A364" t="s">
        <v>1467</v>
      </c>
      <c r="B364" t="s">
        <v>413</v>
      </c>
      <c r="C364" s="9">
        <v>21864</v>
      </c>
      <c r="D364" t="s">
        <v>1468</v>
      </c>
      <c r="E364" t="s">
        <v>1469</v>
      </c>
      <c r="F364">
        <v>8362536789</v>
      </c>
      <c r="G364" t="s">
        <v>133</v>
      </c>
      <c r="H364" t="s">
        <v>93</v>
      </c>
      <c r="I364" t="s">
        <v>120</v>
      </c>
      <c r="J364" s="9">
        <v>45766</v>
      </c>
      <c r="K364" t="s">
        <v>114</v>
      </c>
      <c r="L364" s="10">
        <f t="shared" si="20"/>
        <v>46496</v>
      </c>
      <c r="M364" s="11" t="str">
        <f t="shared" si="21"/>
        <v/>
      </c>
      <c r="N364" s="11" t="str">
        <f t="shared" si="22"/>
        <v/>
      </c>
      <c r="O364" s="11" t="str">
        <f t="shared" si="23"/>
        <v/>
      </c>
    </row>
    <row r="365" spans="1:15" x14ac:dyDescent="0.3">
      <c r="A365" t="s">
        <v>1470</v>
      </c>
      <c r="B365" t="s">
        <v>1471</v>
      </c>
      <c r="C365" s="9">
        <v>33723</v>
      </c>
      <c r="D365" t="s">
        <v>1472</v>
      </c>
      <c r="E365" t="s">
        <v>1473</v>
      </c>
      <c r="F365">
        <v>6709550440</v>
      </c>
      <c r="G365" t="s">
        <v>119</v>
      </c>
      <c r="H365" t="s">
        <v>108</v>
      </c>
      <c r="I365" t="s">
        <v>120</v>
      </c>
      <c r="J365" s="9">
        <v>45783</v>
      </c>
      <c r="K365" t="s">
        <v>129</v>
      </c>
      <c r="L365" s="10">
        <f t="shared" si="20"/>
        <v>46513</v>
      </c>
      <c r="M365" s="11" t="str">
        <f t="shared" si="21"/>
        <v/>
      </c>
      <c r="N365" s="11" t="str">
        <f t="shared" si="22"/>
        <v/>
      </c>
      <c r="O365" s="11" t="str">
        <f t="shared" si="23"/>
        <v/>
      </c>
    </row>
    <row r="366" spans="1:15" x14ac:dyDescent="0.3">
      <c r="A366" t="s">
        <v>1474</v>
      </c>
      <c r="B366" t="s">
        <v>1475</v>
      </c>
      <c r="C366" s="9">
        <v>31593</v>
      </c>
      <c r="D366" t="s">
        <v>1476</v>
      </c>
      <c r="E366" t="s">
        <v>1477</v>
      </c>
      <c r="F366">
        <v>6417292354</v>
      </c>
      <c r="G366" t="s">
        <v>119</v>
      </c>
      <c r="H366" t="s">
        <v>108</v>
      </c>
      <c r="I366" t="s">
        <v>94</v>
      </c>
      <c r="J366" s="9">
        <v>44976</v>
      </c>
      <c r="K366" t="s">
        <v>134</v>
      </c>
      <c r="L366" s="10">
        <f t="shared" si="20"/>
        <v>48629</v>
      </c>
      <c r="M366" s="11" t="str">
        <f t="shared" si="21"/>
        <v/>
      </c>
      <c r="N366" s="11" t="str">
        <f t="shared" si="22"/>
        <v/>
      </c>
      <c r="O366" s="11" t="str">
        <f t="shared" si="23"/>
        <v/>
      </c>
    </row>
    <row r="367" spans="1:15" x14ac:dyDescent="0.3">
      <c r="A367" t="s">
        <v>1478</v>
      </c>
      <c r="B367" t="s">
        <v>1479</v>
      </c>
      <c r="C367" s="9">
        <v>34058</v>
      </c>
      <c r="D367" t="s">
        <v>1480</v>
      </c>
      <c r="E367" t="s">
        <v>1481</v>
      </c>
      <c r="F367">
        <v>8129657805</v>
      </c>
      <c r="G367" t="s">
        <v>119</v>
      </c>
      <c r="H367" t="s">
        <v>155</v>
      </c>
      <c r="I367" t="s">
        <v>94</v>
      </c>
      <c r="J367" s="9">
        <v>44755</v>
      </c>
      <c r="K367" t="s">
        <v>95</v>
      </c>
      <c r="L367" s="10">
        <f t="shared" si="20"/>
        <v>48408</v>
      </c>
      <c r="M367" s="11" t="str">
        <f t="shared" si="21"/>
        <v/>
      </c>
      <c r="N367" s="11" t="str">
        <f t="shared" si="22"/>
        <v/>
      </c>
      <c r="O367" s="11" t="str">
        <f t="shared" si="23"/>
        <v/>
      </c>
    </row>
    <row r="368" spans="1:15" x14ac:dyDescent="0.3">
      <c r="A368" t="s">
        <v>1482</v>
      </c>
      <c r="B368" t="s">
        <v>1095</v>
      </c>
      <c r="C368" s="9">
        <v>22218</v>
      </c>
      <c r="D368" t="s">
        <v>1483</v>
      </c>
      <c r="E368" t="s">
        <v>1484</v>
      </c>
      <c r="F368">
        <v>7183828859</v>
      </c>
      <c r="G368" t="s">
        <v>107</v>
      </c>
      <c r="H368" t="s">
        <v>113</v>
      </c>
      <c r="I368" t="s">
        <v>94</v>
      </c>
      <c r="J368" s="9">
        <v>42741</v>
      </c>
      <c r="K368" t="s">
        <v>114</v>
      </c>
      <c r="L368" s="10">
        <f t="shared" si="20"/>
        <v>46393</v>
      </c>
      <c r="M368" s="11" t="str">
        <f t="shared" si="21"/>
        <v/>
      </c>
      <c r="N368" s="11" t="str">
        <f t="shared" si="22"/>
        <v/>
      </c>
      <c r="O368" s="11" t="str">
        <f t="shared" si="23"/>
        <v/>
      </c>
    </row>
    <row r="369" spans="1:15" x14ac:dyDescent="0.3">
      <c r="A369" t="s">
        <v>1485</v>
      </c>
      <c r="B369" t="s">
        <v>1486</v>
      </c>
      <c r="C369" s="9">
        <v>27800</v>
      </c>
      <c r="D369" t="s">
        <v>1487</v>
      </c>
      <c r="E369" t="s">
        <v>1488</v>
      </c>
      <c r="F369">
        <v>7451735650</v>
      </c>
      <c r="G369" t="s">
        <v>95</v>
      </c>
      <c r="H369" t="s">
        <v>101</v>
      </c>
      <c r="I369" t="s">
        <v>120</v>
      </c>
      <c r="J369" s="9">
        <v>44289</v>
      </c>
      <c r="K369" t="s">
        <v>129</v>
      </c>
      <c r="L369" s="10">
        <f t="shared" si="20"/>
        <v>45019</v>
      </c>
      <c r="M369" s="11" t="str">
        <f t="shared" si="21"/>
        <v>FLAG</v>
      </c>
      <c r="N369" s="11" t="str">
        <f t="shared" si="22"/>
        <v/>
      </c>
      <c r="O369" s="11" t="str">
        <f t="shared" si="23"/>
        <v/>
      </c>
    </row>
    <row r="370" spans="1:15" x14ac:dyDescent="0.3">
      <c r="A370" t="s">
        <v>1489</v>
      </c>
      <c r="B370" t="s">
        <v>1490</v>
      </c>
      <c r="C370" s="9">
        <v>37512</v>
      </c>
      <c r="D370" t="s">
        <v>1491</v>
      </c>
      <c r="E370" t="s">
        <v>1492</v>
      </c>
      <c r="F370">
        <v>9332145951</v>
      </c>
      <c r="G370" t="s">
        <v>133</v>
      </c>
      <c r="H370" t="s">
        <v>93</v>
      </c>
      <c r="I370" t="s">
        <v>94</v>
      </c>
      <c r="J370" s="9">
        <v>44479</v>
      </c>
      <c r="K370" t="s">
        <v>95</v>
      </c>
      <c r="L370" s="10">
        <f t="shared" si="20"/>
        <v>48131</v>
      </c>
      <c r="M370" s="11" t="str">
        <f t="shared" si="21"/>
        <v/>
      </c>
      <c r="N370" s="11" t="str">
        <f t="shared" si="22"/>
        <v/>
      </c>
      <c r="O370" s="11" t="str">
        <f t="shared" si="23"/>
        <v/>
      </c>
    </row>
    <row r="371" spans="1:15" x14ac:dyDescent="0.3">
      <c r="A371" t="s">
        <v>1493</v>
      </c>
      <c r="B371" t="s">
        <v>1494</v>
      </c>
      <c r="C371" s="9">
        <v>23016</v>
      </c>
      <c r="D371" t="s">
        <v>1495</v>
      </c>
      <c r="E371" t="s">
        <v>1496</v>
      </c>
      <c r="F371">
        <v>8853077356</v>
      </c>
      <c r="G371" t="s">
        <v>92</v>
      </c>
      <c r="H371" t="s">
        <v>108</v>
      </c>
      <c r="I371" t="s">
        <v>94</v>
      </c>
      <c r="J371" s="9">
        <v>44570</v>
      </c>
      <c r="K371" t="s">
        <v>100</v>
      </c>
      <c r="L371" s="10">
        <f t="shared" si="20"/>
        <v>48222</v>
      </c>
      <c r="M371" s="11" t="str">
        <f t="shared" si="21"/>
        <v/>
      </c>
      <c r="N371" s="11" t="str">
        <f t="shared" si="22"/>
        <v/>
      </c>
      <c r="O371" s="11" t="str">
        <f t="shared" si="23"/>
        <v/>
      </c>
    </row>
    <row r="372" spans="1:15" x14ac:dyDescent="0.3">
      <c r="A372" t="s">
        <v>1497</v>
      </c>
      <c r="B372" t="s">
        <v>1498</v>
      </c>
      <c r="C372" s="9">
        <v>30465</v>
      </c>
      <c r="D372" t="s">
        <v>1499</v>
      </c>
      <c r="E372" t="s">
        <v>1500</v>
      </c>
      <c r="F372">
        <v>6311882740</v>
      </c>
      <c r="G372" t="s">
        <v>133</v>
      </c>
      <c r="H372" t="s">
        <v>155</v>
      </c>
      <c r="I372" t="s">
        <v>120</v>
      </c>
      <c r="J372" s="9">
        <v>44798</v>
      </c>
      <c r="K372" t="s">
        <v>95</v>
      </c>
      <c r="L372" s="10">
        <f t="shared" si="20"/>
        <v>45529</v>
      </c>
      <c r="M372" s="11" t="str">
        <f t="shared" si="21"/>
        <v>FLAG</v>
      </c>
      <c r="N372" s="11" t="str">
        <f t="shared" si="22"/>
        <v/>
      </c>
      <c r="O372" s="11" t="str">
        <f t="shared" si="23"/>
        <v/>
      </c>
    </row>
    <row r="373" spans="1:15" x14ac:dyDescent="0.3">
      <c r="A373" t="s">
        <v>1501</v>
      </c>
      <c r="B373" t="s">
        <v>1502</v>
      </c>
      <c r="C373" s="9">
        <v>24939</v>
      </c>
      <c r="D373" t="s">
        <v>1503</v>
      </c>
      <c r="E373" t="s">
        <v>1504</v>
      </c>
      <c r="F373">
        <v>6147315222</v>
      </c>
      <c r="G373" t="s">
        <v>119</v>
      </c>
      <c r="H373" t="s">
        <v>113</v>
      </c>
      <c r="I373" t="s">
        <v>94</v>
      </c>
      <c r="J373" s="9">
        <v>44444</v>
      </c>
      <c r="K373" t="s">
        <v>100</v>
      </c>
      <c r="L373" s="10">
        <f t="shared" si="20"/>
        <v>48096</v>
      </c>
      <c r="M373" s="11" t="str">
        <f t="shared" si="21"/>
        <v/>
      </c>
      <c r="N373" s="11" t="str">
        <f t="shared" si="22"/>
        <v/>
      </c>
      <c r="O373" s="11" t="str">
        <f t="shared" si="23"/>
        <v/>
      </c>
    </row>
    <row r="374" spans="1:15" x14ac:dyDescent="0.3">
      <c r="A374" t="s">
        <v>1505</v>
      </c>
      <c r="B374" t="s">
        <v>1506</v>
      </c>
      <c r="C374" s="9">
        <v>33608</v>
      </c>
      <c r="D374" t="s">
        <v>1507</v>
      </c>
      <c r="E374" t="s">
        <v>1508</v>
      </c>
      <c r="F374">
        <v>9351419926</v>
      </c>
      <c r="G374" t="s">
        <v>133</v>
      </c>
      <c r="H374" t="s">
        <v>175</v>
      </c>
      <c r="I374" t="s">
        <v>102</v>
      </c>
      <c r="J374" s="9">
        <v>43745</v>
      </c>
      <c r="K374" t="s">
        <v>100</v>
      </c>
      <c r="L374" s="10">
        <f t="shared" si="20"/>
        <v>46667</v>
      </c>
      <c r="M374" s="11" t="str">
        <f t="shared" si="21"/>
        <v/>
      </c>
      <c r="N374" s="11" t="str">
        <f t="shared" si="22"/>
        <v/>
      </c>
      <c r="O374" s="11" t="str">
        <f t="shared" si="23"/>
        <v/>
      </c>
    </row>
    <row r="375" spans="1:15" x14ac:dyDescent="0.3">
      <c r="A375" t="s">
        <v>1509</v>
      </c>
      <c r="B375" t="s">
        <v>1510</v>
      </c>
      <c r="C375" s="9">
        <v>27493</v>
      </c>
      <c r="D375" t="s">
        <v>1511</v>
      </c>
      <c r="E375" t="s">
        <v>1512</v>
      </c>
      <c r="F375">
        <v>7279569539</v>
      </c>
      <c r="G375" t="s">
        <v>119</v>
      </c>
      <c r="H375" t="s">
        <v>155</v>
      </c>
      <c r="I375" t="s">
        <v>94</v>
      </c>
      <c r="J375" s="9">
        <v>45635</v>
      </c>
      <c r="K375" t="s">
        <v>129</v>
      </c>
      <c r="L375" s="10">
        <f t="shared" si="20"/>
        <v>49287</v>
      </c>
      <c r="M375" s="11" t="str">
        <f t="shared" si="21"/>
        <v/>
      </c>
      <c r="N375" s="11" t="str">
        <f t="shared" si="22"/>
        <v/>
      </c>
      <c r="O375" s="11" t="str">
        <f t="shared" si="23"/>
        <v/>
      </c>
    </row>
    <row r="376" spans="1:15" x14ac:dyDescent="0.3">
      <c r="A376" t="s">
        <v>1513</v>
      </c>
      <c r="B376" t="s">
        <v>1514</v>
      </c>
      <c r="C376" s="9">
        <v>22797</v>
      </c>
      <c r="D376" t="s">
        <v>1515</v>
      </c>
      <c r="E376" t="s">
        <v>1516</v>
      </c>
      <c r="F376">
        <v>8929406740</v>
      </c>
      <c r="G376" t="s">
        <v>100</v>
      </c>
      <c r="H376" t="s">
        <v>113</v>
      </c>
      <c r="I376" t="s">
        <v>102</v>
      </c>
      <c r="J376" s="9">
        <v>44989</v>
      </c>
      <c r="K376" t="s">
        <v>100</v>
      </c>
      <c r="L376" s="10">
        <f t="shared" si="20"/>
        <v>47911</v>
      </c>
      <c r="M376" s="11" t="str">
        <f t="shared" si="21"/>
        <v/>
      </c>
      <c r="N376" s="11" t="str">
        <f t="shared" si="22"/>
        <v/>
      </c>
      <c r="O376" s="11" t="str">
        <f t="shared" si="23"/>
        <v/>
      </c>
    </row>
    <row r="377" spans="1:15" x14ac:dyDescent="0.3">
      <c r="A377" t="s">
        <v>1517</v>
      </c>
      <c r="B377" t="s">
        <v>1518</v>
      </c>
      <c r="C377" s="9">
        <v>20533</v>
      </c>
      <c r="D377" t="s">
        <v>1519</v>
      </c>
      <c r="E377" t="s">
        <v>1520</v>
      </c>
      <c r="F377">
        <v>6702256773</v>
      </c>
      <c r="G377" t="s">
        <v>133</v>
      </c>
      <c r="H377" t="s">
        <v>113</v>
      </c>
      <c r="I377" t="s">
        <v>94</v>
      </c>
      <c r="J377" s="9">
        <v>43716</v>
      </c>
      <c r="K377" t="s">
        <v>95</v>
      </c>
      <c r="L377" s="10">
        <f t="shared" si="20"/>
        <v>47369</v>
      </c>
      <c r="M377" s="11" t="str">
        <f t="shared" si="21"/>
        <v/>
      </c>
      <c r="N377" s="11" t="str">
        <f t="shared" si="22"/>
        <v/>
      </c>
      <c r="O377" s="11" t="str">
        <f t="shared" si="23"/>
        <v/>
      </c>
    </row>
    <row r="378" spans="1:15" x14ac:dyDescent="0.3">
      <c r="A378" t="s">
        <v>1521</v>
      </c>
      <c r="B378" t="s">
        <v>1522</v>
      </c>
      <c r="C378" s="9">
        <v>24390</v>
      </c>
      <c r="D378" t="s">
        <v>1523</v>
      </c>
      <c r="E378" t="s">
        <v>1524</v>
      </c>
      <c r="F378">
        <v>9245717204</v>
      </c>
      <c r="G378" t="s">
        <v>100</v>
      </c>
      <c r="H378" t="s">
        <v>108</v>
      </c>
      <c r="I378" t="s">
        <v>94</v>
      </c>
      <c r="J378" s="9">
        <v>44030</v>
      </c>
      <c r="K378" t="s">
        <v>114</v>
      </c>
      <c r="L378" s="10">
        <f t="shared" si="20"/>
        <v>47682</v>
      </c>
      <c r="M378" s="11" t="str">
        <f t="shared" si="21"/>
        <v/>
      </c>
      <c r="N378" s="11" t="str">
        <f t="shared" si="22"/>
        <v/>
      </c>
      <c r="O378" s="11" t="str">
        <f t="shared" si="23"/>
        <v/>
      </c>
    </row>
    <row r="379" spans="1:15" x14ac:dyDescent="0.3">
      <c r="A379" t="s">
        <v>1525</v>
      </c>
      <c r="B379" t="s">
        <v>1526</v>
      </c>
      <c r="C379" s="9">
        <v>23630</v>
      </c>
      <c r="D379" t="s">
        <v>1527</v>
      </c>
      <c r="E379" t="s">
        <v>1528</v>
      </c>
      <c r="F379">
        <v>8860028867</v>
      </c>
      <c r="G379" t="s">
        <v>95</v>
      </c>
      <c r="H379" t="s">
        <v>175</v>
      </c>
      <c r="I379" t="s">
        <v>94</v>
      </c>
      <c r="J379" s="9">
        <v>45572</v>
      </c>
      <c r="K379" t="s">
        <v>95</v>
      </c>
      <c r="L379" s="10">
        <f t="shared" si="20"/>
        <v>49224</v>
      </c>
      <c r="M379" s="11" t="str">
        <f t="shared" si="21"/>
        <v/>
      </c>
      <c r="N379" s="11" t="str">
        <f t="shared" si="22"/>
        <v/>
      </c>
      <c r="O379" s="11" t="str">
        <f t="shared" si="23"/>
        <v/>
      </c>
    </row>
    <row r="380" spans="1:15" x14ac:dyDescent="0.3">
      <c r="A380" t="s">
        <v>1529</v>
      </c>
      <c r="B380" t="s">
        <v>1530</v>
      </c>
      <c r="C380" s="9">
        <v>21726</v>
      </c>
      <c r="D380" t="s">
        <v>1531</v>
      </c>
      <c r="E380" t="s">
        <v>1532</v>
      </c>
      <c r="F380">
        <v>9761133414</v>
      </c>
      <c r="G380" t="s">
        <v>107</v>
      </c>
      <c r="H380" t="s">
        <v>175</v>
      </c>
      <c r="I380" t="s">
        <v>94</v>
      </c>
      <c r="J380" s="9">
        <v>45825</v>
      </c>
      <c r="K380" t="s">
        <v>103</v>
      </c>
      <c r="L380" s="10">
        <f t="shared" si="20"/>
        <v>49477</v>
      </c>
      <c r="M380" s="11" t="str">
        <f t="shared" si="21"/>
        <v/>
      </c>
      <c r="N380" s="11" t="str">
        <f t="shared" si="22"/>
        <v/>
      </c>
      <c r="O380" s="11" t="str">
        <f t="shared" si="23"/>
        <v/>
      </c>
    </row>
    <row r="381" spans="1:15" x14ac:dyDescent="0.3">
      <c r="A381" t="s">
        <v>1533</v>
      </c>
      <c r="B381" t="s">
        <v>1534</v>
      </c>
      <c r="C381" s="9">
        <v>34655</v>
      </c>
      <c r="D381" t="s">
        <v>1535</v>
      </c>
      <c r="E381" t="s">
        <v>820</v>
      </c>
      <c r="F381">
        <v>7527477997</v>
      </c>
      <c r="G381" t="s">
        <v>100</v>
      </c>
      <c r="H381" t="s">
        <v>155</v>
      </c>
      <c r="I381" t="s">
        <v>94</v>
      </c>
      <c r="J381" s="9">
        <v>46015</v>
      </c>
      <c r="K381" t="s">
        <v>129</v>
      </c>
      <c r="L381" s="10">
        <f t="shared" si="20"/>
        <v>49667</v>
      </c>
      <c r="M381" s="11" t="str">
        <f t="shared" si="21"/>
        <v/>
      </c>
      <c r="N381" s="11" t="str">
        <f t="shared" si="22"/>
        <v/>
      </c>
      <c r="O381" s="11" t="str">
        <f t="shared" si="23"/>
        <v/>
      </c>
    </row>
    <row r="382" spans="1:15" x14ac:dyDescent="0.3">
      <c r="A382" t="s">
        <v>1536</v>
      </c>
      <c r="B382" t="s">
        <v>1537</v>
      </c>
      <c r="C382" s="9">
        <v>28097</v>
      </c>
      <c r="D382" t="s">
        <v>1538</v>
      </c>
      <c r="E382" t="s">
        <v>1539</v>
      </c>
      <c r="F382">
        <v>8386781353</v>
      </c>
      <c r="G382" t="s">
        <v>100</v>
      </c>
      <c r="H382" t="s">
        <v>113</v>
      </c>
      <c r="I382" t="s">
        <v>94</v>
      </c>
      <c r="J382" s="9">
        <v>44998</v>
      </c>
      <c r="K382" t="s">
        <v>100</v>
      </c>
      <c r="L382" s="10">
        <f t="shared" si="20"/>
        <v>48651</v>
      </c>
      <c r="M382" s="11" t="str">
        <f t="shared" si="21"/>
        <v/>
      </c>
      <c r="N382" s="11" t="str">
        <f t="shared" si="22"/>
        <v/>
      </c>
      <c r="O382" s="11" t="str">
        <f t="shared" si="23"/>
        <v/>
      </c>
    </row>
    <row r="383" spans="1:15" x14ac:dyDescent="0.3">
      <c r="A383" t="s">
        <v>1540</v>
      </c>
      <c r="B383" t="s">
        <v>1541</v>
      </c>
      <c r="C383" s="9">
        <v>36319</v>
      </c>
      <c r="D383" t="s">
        <v>1542</v>
      </c>
      <c r="E383" t="s">
        <v>1543</v>
      </c>
      <c r="F383">
        <v>8136915411</v>
      </c>
      <c r="G383" t="s">
        <v>119</v>
      </c>
      <c r="H383" t="s">
        <v>93</v>
      </c>
      <c r="I383" t="s">
        <v>94</v>
      </c>
      <c r="J383" s="9">
        <v>43676</v>
      </c>
      <c r="K383" t="s">
        <v>100</v>
      </c>
      <c r="L383" s="10">
        <f t="shared" si="20"/>
        <v>47329</v>
      </c>
      <c r="M383" s="11" t="str">
        <f t="shared" si="21"/>
        <v/>
      </c>
      <c r="N383" s="11" t="str">
        <f t="shared" si="22"/>
        <v/>
      </c>
      <c r="O383" s="11" t="str">
        <f t="shared" si="23"/>
        <v/>
      </c>
    </row>
    <row r="384" spans="1:15" x14ac:dyDescent="0.3">
      <c r="A384" t="s">
        <v>1544</v>
      </c>
      <c r="B384" t="s">
        <v>1545</v>
      </c>
      <c r="C384" s="9">
        <v>27532</v>
      </c>
      <c r="D384" t="s">
        <v>1546</v>
      </c>
      <c r="E384" t="s">
        <v>1547</v>
      </c>
      <c r="F384">
        <v>7556415511</v>
      </c>
      <c r="G384" t="s">
        <v>100</v>
      </c>
      <c r="H384" t="s">
        <v>113</v>
      </c>
      <c r="I384" t="s">
        <v>94</v>
      </c>
      <c r="J384" s="9">
        <v>45227</v>
      </c>
      <c r="K384" t="s">
        <v>134</v>
      </c>
      <c r="L384" s="10">
        <f t="shared" si="20"/>
        <v>48880</v>
      </c>
      <c r="M384" s="11" t="str">
        <f t="shared" si="21"/>
        <v/>
      </c>
      <c r="N384" s="11" t="str">
        <f t="shared" si="22"/>
        <v/>
      </c>
      <c r="O384" s="11" t="str">
        <f t="shared" si="23"/>
        <v/>
      </c>
    </row>
    <row r="385" spans="1:15" x14ac:dyDescent="0.3">
      <c r="A385" t="s">
        <v>1548</v>
      </c>
      <c r="B385" t="s">
        <v>962</v>
      </c>
      <c r="C385" s="9">
        <v>22237</v>
      </c>
      <c r="D385" t="s">
        <v>1549</v>
      </c>
      <c r="E385" t="s">
        <v>1550</v>
      </c>
      <c r="F385">
        <v>9524764466</v>
      </c>
      <c r="G385" t="s">
        <v>100</v>
      </c>
      <c r="H385" t="s">
        <v>93</v>
      </c>
      <c r="I385" t="s">
        <v>94</v>
      </c>
      <c r="J385" s="9">
        <v>45427</v>
      </c>
      <c r="K385" t="s">
        <v>129</v>
      </c>
      <c r="L385" s="10">
        <f t="shared" si="20"/>
        <v>49079</v>
      </c>
      <c r="M385" s="11" t="str">
        <f t="shared" si="21"/>
        <v/>
      </c>
      <c r="N385" s="11" t="str">
        <f t="shared" si="22"/>
        <v/>
      </c>
      <c r="O385" s="11" t="str">
        <f t="shared" si="23"/>
        <v/>
      </c>
    </row>
    <row r="386" spans="1:15" x14ac:dyDescent="0.3">
      <c r="A386" t="s">
        <v>1551</v>
      </c>
      <c r="B386" t="s">
        <v>1552</v>
      </c>
      <c r="C386" s="9">
        <v>33040</v>
      </c>
      <c r="D386" t="s">
        <v>1553</v>
      </c>
      <c r="E386" t="s">
        <v>1554</v>
      </c>
      <c r="F386">
        <v>8507771136</v>
      </c>
      <c r="G386" t="s">
        <v>119</v>
      </c>
      <c r="H386" t="s">
        <v>93</v>
      </c>
      <c r="I386" t="s">
        <v>120</v>
      </c>
      <c r="J386" s="9">
        <v>45355</v>
      </c>
      <c r="K386" t="s">
        <v>114</v>
      </c>
      <c r="L386" s="10">
        <f t="shared" si="20"/>
        <v>46085</v>
      </c>
      <c r="M386" s="11" t="str">
        <f t="shared" si="21"/>
        <v>FLAG</v>
      </c>
      <c r="N386" s="11" t="str">
        <f t="shared" si="22"/>
        <v/>
      </c>
      <c r="O386" s="11" t="str">
        <f t="shared" si="23"/>
        <v/>
      </c>
    </row>
    <row r="387" spans="1:15" x14ac:dyDescent="0.3">
      <c r="A387" t="s">
        <v>1555</v>
      </c>
      <c r="B387" t="s">
        <v>1556</v>
      </c>
      <c r="C387" s="9">
        <v>35245</v>
      </c>
      <c r="D387" t="s">
        <v>1557</v>
      </c>
      <c r="E387" t="s">
        <v>1558</v>
      </c>
      <c r="F387">
        <v>7227222874</v>
      </c>
      <c r="G387" t="s">
        <v>133</v>
      </c>
      <c r="H387" t="s">
        <v>108</v>
      </c>
      <c r="I387" t="s">
        <v>94</v>
      </c>
      <c r="J387" s="9">
        <v>45234</v>
      </c>
      <c r="K387" t="s">
        <v>129</v>
      </c>
      <c r="L387" s="10">
        <f t="shared" si="20"/>
        <v>48887</v>
      </c>
      <c r="M387" s="11" t="str">
        <f t="shared" si="21"/>
        <v/>
      </c>
      <c r="N387" s="11" t="str">
        <f t="shared" si="22"/>
        <v/>
      </c>
      <c r="O387" s="11" t="str">
        <f t="shared" si="23"/>
        <v/>
      </c>
    </row>
    <row r="388" spans="1:15" x14ac:dyDescent="0.3">
      <c r="A388" t="s">
        <v>1559</v>
      </c>
      <c r="B388" t="s">
        <v>1560</v>
      </c>
      <c r="C388" s="9">
        <v>36466</v>
      </c>
      <c r="D388" t="s">
        <v>1561</v>
      </c>
      <c r="E388" t="s">
        <v>924</v>
      </c>
      <c r="F388">
        <v>6256090190</v>
      </c>
      <c r="G388" t="s">
        <v>107</v>
      </c>
      <c r="H388" t="s">
        <v>101</v>
      </c>
      <c r="I388" t="s">
        <v>94</v>
      </c>
      <c r="J388" s="9">
        <v>44477</v>
      </c>
      <c r="K388" t="s">
        <v>129</v>
      </c>
      <c r="L388" s="10">
        <f t="shared" ref="L388:L451" si="24">EDATE(J388,12*IF(I388="High",2,IF(I388="Medium",8,10)))</f>
        <v>48129</v>
      </c>
      <c r="M388" s="11" t="str">
        <f t="shared" ref="M388:M451" si="25">IF(L388&lt;DATE(2026,3,31),"FLAG","")</f>
        <v/>
      </c>
      <c r="N388" s="11" t="str">
        <f t="shared" ref="N388:N451" si="26">IF(COUNTIF($F$4:$F$953,F388)&gt;=3,"FLAG","")</f>
        <v/>
      </c>
      <c r="O388" s="11" t="str">
        <f t="shared" ref="O388:O451" si="27">IF(AND(D388&lt;&gt;"",COUNTIF($D$4:$D$953,D388)&gt;1),"FLAG","")</f>
        <v/>
      </c>
    </row>
    <row r="389" spans="1:15" x14ac:dyDescent="0.3">
      <c r="A389" t="s">
        <v>1562</v>
      </c>
      <c r="B389" t="s">
        <v>385</v>
      </c>
      <c r="C389" s="9">
        <v>23187</v>
      </c>
      <c r="D389" t="s">
        <v>1563</v>
      </c>
      <c r="E389" t="s">
        <v>1564</v>
      </c>
      <c r="F389">
        <v>7181211637</v>
      </c>
      <c r="G389" t="s">
        <v>95</v>
      </c>
      <c r="H389" t="s">
        <v>155</v>
      </c>
      <c r="I389" t="s">
        <v>94</v>
      </c>
      <c r="J389" s="9">
        <v>45178</v>
      </c>
      <c r="K389" t="s">
        <v>100</v>
      </c>
      <c r="L389" s="10">
        <f t="shared" si="24"/>
        <v>48831</v>
      </c>
      <c r="M389" s="11" t="str">
        <f t="shared" si="25"/>
        <v/>
      </c>
      <c r="N389" s="11" t="str">
        <f t="shared" si="26"/>
        <v/>
      </c>
      <c r="O389" s="11" t="str">
        <f t="shared" si="27"/>
        <v/>
      </c>
    </row>
    <row r="390" spans="1:15" x14ac:dyDescent="0.3">
      <c r="A390" t="s">
        <v>1565</v>
      </c>
      <c r="B390" t="s">
        <v>1566</v>
      </c>
      <c r="C390" s="9">
        <v>30351</v>
      </c>
      <c r="D390" t="s">
        <v>1567</v>
      </c>
      <c r="E390" t="s">
        <v>1568</v>
      </c>
      <c r="F390">
        <v>8610755898</v>
      </c>
      <c r="G390" t="s">
        <v>95</v>
      </c>
      <c r="H390" t="s">
        <v>108</v>
      </c>
      <c r="I390" t="s">
        <v>94</v>
      </c>
      <c r="J390" s="9">
        <v>44641</v>
      </c>
      <c r="K390" t="s">
        <v>114</v>
      </c>
      <c r="L390" s="10">
        <f t="shared" si="24"/>
        <v>48294</v>
      </c>
      <c r="M390" s="11" t="str">
        <f t="shared" si="25"/>
        <v/>
      </c>
      <c r="N390" s="11" t="str">
        <f t="shared" si="26"/>
        <v/>
      </c>
      <c r="O390" s="11" t="str">
        <f t="shared" si="27"/>
        <v/>
      </c>
    </row>
    <row r="391" spans="1:15" x14ac:dyDescent="0.3">
      <c r="A391" t="s">
        <v>1569</v>
      </c>
      <c r="B391" t="s">
        <v>1570</v>
      </c>
      <c r="C391" s="9">
        <v>22004</v>
      </c>
      <c r="D391" t="s">
        <v>1571</v>
      </c>
      <c r="E391" t="s">
        <v>1572</v>
      </c>
      <c r="F391">
        <v>8990326673</v>
      </c>
      <c r="G391" t="s">
        <v>107</v>
      </c>
      <c r="H391" t="s">
        <v>101</v>
      </c>
      <c r="I391" t="s">
        <v>94</v>
      </c>
      <c r="J391" s="9">
        <v>46060</v>
      </c>
      <c r="K391" t="s">
        <v>134</v>
      </c>
      <c r="L391" s="10">
        <f t="shared" si="24"/>
        <v>49712</v>
      </c>
      <c r="M391" s="11" t="str">
        <f t="shared" si="25"/>
        <v/>
      </c>
      <c r="N391" s="11" t="str">
        <f t="shared" si="26"/>
        <v/>
      </c>
      <c r="O391" s="11" t="str">
        <f t="shared" si="27"/>
        <v/>
      </c>
    </row>
    <row r="392" spans="1:15" x14ac:dyDescent="0.3">
      <c r="A392" t="s">
        <v>1573</v>
      </c>
      <c r="B392" t="s">
        <v>1570</v>
      </c>
      <c r="C392" s="9">
        <v>37314</v>
      </c>
      <c r="D392" t="s">
        <v>1574</v>
      </c>
      <c r="E392" t="s">
        <v>1575</v>
      </c>
      <c r="F392">
        <v>9650006511</v>
      </c>
      <c r="G392" t="s">
        <v>133</v>
      </c>
      <c r="H392" t="s">
        <v>155</v>
      </c>
      <c r="I392" t="s">
        <v>120</v>
      </c>
      <c r="J392" s="9">
        <v>44813</v>
      </c>
      <c r="K392" t="s">
        <v>114</v>
      </c>
      <c r="L392" s="10">
        <f t="shared" si="24"/>
        <v>45544</v>
      </c>
      <c r="M392" s="11" t="str">
        <f t="shared" si="25"/>
        <v>FLAG</v>
      </c>
      <c r="N392" s="11" t="str">
        <f t="shared" si="26"/>
        <v/>
      </c>
      <c r="O392" s="11" t="str">
        <f t="shared" si="27"/>
        <v/>
      </c>
    </row>
    <row r="393" spans="1:15" x14ac:dyDescent="0.3">
      <c r="A393" t="s">
        <v>1576</v>
      </c>
      <c r="B393" t="s">
        <v>221</v>
      </c>
      <c r="C393" s="9">
        <v>35164</v>
      </c>
      <c r="D393" t="s">
        <v>1577</v>
      </c>
      <c r="E393" t="s">
        <v>1578</v>
      </c>
      <c r="F393">
        <v>7250908628</v>
      </c>
      <c r="G393" t="s">
        <v>119</v>
      </c>
      <c r="H393" t="s">
        <v>101</v>
      </c>
      <c r="I393" t="s">
        <v>94</v>
      </c>
      <c r="J393" s="9">
        <v>42805</v>
      </c>
      <c r="K393" t="s">
        <v>95</v>
      </c>
      <c r="L393" s="10">
        <f t="shared" si="24"/>
        <v>46457</v>
      </c>
      <c r="M393" s="11" t="str">
        <f t="shared" si="25"/>
        <v/>
      </c>
      <c r="N393" s="11" t="str">
        <f t="shared" si="26"/>
        <v/>
      </c>
      <c r="O393" s="11" t="str">
        <f t="shared" si="27"/>
        <v/>
      </c>
    </row>
    <row r="394" spans="1:15" x14ac:dyDescent="0.3">
      <c r="A394" t="s">
        <v>1579</v>
      </c>
      <c r="B394" t="s">
        <v>1580</v>
      </c>
      <c r="C394" s="9">
        <v>25270</v>
      </c>
      <c r="D394" t="s">
        <v>1581</v>
      </c>
      <c r="E394" t="s">
        <v>1582</v>
      </c>
      <c r="F394">
        <v>8739865781</v>
      </c>
      <c r="G394" t="s">
        <v>100</v>
      </c>
      <c r="H394" t="s">
        <v>155</v>
      </c>
      <c r="I394" t="s">
        <v>94</v>
      </c>
      <c r="J394" s="9">
        <v>43164</v>
      </c>
      <c r="K394" t="s">
        <v>103</v>
      </c>
      <c r="L394" s="10">
        <f t="shared" si="24"/>
        <v>46817</v>
      </c>
      <c r="M394" s="11" t="str">
        <f t="shared" si="25"/>
        <v/>
      </c>
      <c r="N394" s="11" t="str">
        <f t="shared" si="26"/>
        <v/>
      </c>
      <c r="O394" s="11" t="str">
        <f t="shared" si="27"/>
        <v/>
      </c>
    </row>
    <row r="395" spans="1:15" x14ac:dyDescent="0.3">
      <c r="A395" t="s">
        <v>1583</v>
      </c>
      <c r="B395" t="s">
        <v>1584</v>
      </c>
      <c r="C395" s="9">
        <v>26807</v>
      </c>
      <c r="D395" t="s">
        <v>1585</v>
      </c>
      <c r="E395" t="s">
        <v>1586</v>
      </c>
      <c r="F395">
        <v>6286941288</v>
      </c>
      <c r="G395" t="s">
        <v>92</v>
      </c>
      <c r="H395" t="s">
        <v>101</v>
      </c>
      <c r="I395" t="s">
        <v>102</v>
      </c>
      <c r="J395" s="9">
        <v>45436</v>
      </c>
      <c r="K395" t="s">
        <v>103</v>
      </c>
      <c r="L395" s="10">
        <f t="shared" si="24"/>
        <v>48358</v>
      </c>
      <c r="M395" s="11" t="str">
        <f t="shared" si="25"/>
        <v/>
      </c>
      <c r="N395" s="11" t="str">
        <f t="shared" si="26"/>
        <v/>
      </c>
      <c r="O395" s="11" t="str">
        <f t="shared" si="27"/>
        <v/>
      </c>
    </row>
    <row r="396" spans="1:15" x14ac:dyDescent="0.3">
      <c r="A396" t="s">
        <v>1587</v>
      </c>
      <c r="B396" t="s">
        <v>1588</v>
      </c>
      <c r="C396" s="9">
        <v>22675</v>
      </c>
      <c r="D396" t="s">
        <v>1589</v>
      </c>
      <c r="E396" t="s">
        <v>1590</v>
      </c>
      <c r="F396">
        <v>7680291510</v>
      </c>
      <c r="G396" t="s">
        <v>92</v>
      </c>
      <c r="H396" t="s">
        <v>175</v>
      </c>
      <c r="I396" t="s">
        <v>102</v>
      </c>
      <c r="J396" s="9">
        <v>43421</v>
      </c>
      <c r="K396" t="s">
        <v>103</v>
      </c>
      <c r="L396" s="10">
        <f t="shared" si="24"/>
        <v>46343</v>
      </c>
      <c r="M396" s="11" t="str">
        <f t="shared" si="25"/>
        <v/>
      </c>
      <c r="N396" s="11" t="str">
        <f t="shared" si="26"/>
        <v/>
      </c>
      <c r="O396" s="11" t="str">
        <f t="shared" si="27"/>
        <v/>
      </c>
    </row>
    <row r="397" spans="1:15" x14ac:dyDescent="0.3">
      <c r="A397" t="s">
        <v>1591</v>
      </c>
      <c r="B397" t="s">
        <v>1592</v>
      </c>
      <c r="C397" s="9">
        <v>31070</v>
      </c>
      <c r="D397" t="s">
        <v>1593</v>
      </c>
      <c r="E397" t="s">
        <v>1594</v>
      </c>
      <c r="F397">
        <v>8411590393</v>
      </c>
      <c r="G397" t="s">
        <v>92</v>
      </c>
      <c r="H397" t="s">
        <v>101</v>
      </c>
      <c r="I397" t="s">
        <v>102</v>
      </c>
      <c r="J397" s="9">
        <v>43908</v>
      </c>
      <c r="K397" t="s">
        <v>103</v>
      </c>
      <c r="L397" s="10">
        <f t="shared" si="24"/>
        <v>46830</v>
      </c>
      <c r="M397" s="11" t="str">
        <f t="shared" si="25"/>
        <v/>
      </c>
      <c r="N397" s="11" t="str">
        <f t="shared" si="26"/>
        <v/>
      </c>
      <c r="O397" s="11" t="str">
        <f t="shared" si="27"/>
        <v/>
      </c>
    </row>
    <row r="398" spans="1:15" x14ac:dyDescent="0.3">
      <c r="A398" t="s">
        <v>1595</v>
      </c>
      <c r="B398" t="s">
        <v>1596</v>
      </c>
      <c r="C398" s="9">
        <v>20553</v>
      </c>
      <c r="D398" t="s">
        <v>1597</v>
      </c>
      <c r="E398" t="s">
        <v>1598</v>
      </c>
      <c r="F398">
        <v>9488582185</v>
      </c>
      <c r="G398" t="s">
        <v>92</v>
      </c>
      <c r="H398" t="s">
        <v>93</v>
      </c>
      <c r="I398" t="s">
        <v>94</v>
      </c>
      <c r="J398" s="9">
        <v>44409</v>
      </c>
      <c r="K398" t="s">
        <v>103</v>
      </c>
      <c r="L398" s="10">
        <f t="shared" si="24"/>
        <v>48061</v>
      </c>
      <c r="M398" s="11" t="str">
        <f t="shared" si="25"/>
        <v/>
      </c>
      <c r="N398" s="11" t="str">
        <f t="shared" si="26"/>
        <v/>
      </c>
      <c r="O398" s="11" t="str">
        <f t="shared" si="27"/>
        <v/>
      </c>
    </row>
    <row r="399" spans="1:15" x14ac:dyDescent="0.3">
      <c r="A399" t="s">
        <v>1599</v>
      </c>
      <c r="B399" t="s">
        <v>1600</v>
      </c>
      <c r="C399" s="9">
        <v>22040</v>
      </c>
      <c r="D399" t="s">
        <v>1601</v>
      </c>
      <c r="E399" t="s">
        <v>1602</v>
      </c>
      <c r="F399">
        <v>8440238581</v>
      </c>
      <c r="G399" t="s">
        <v>95</v>
      </c>
      <c r="H399" t="s">
        <v>113</v>
      </c>
      <c r="I399" t="s">
        <v>94</v>
      </c>
      <c r="J399" s="9">
        <v>43623</v>
      </c>
      <c r="K399" t="s">
        <v>114</v>
      </c>
      <c r="L399" s="10">
        <f t="shared" si="24"/>
        <v>47276</v>
      </c>
      <c r="M399" s="11" t="str">
        <f t="shared" si="25"/>
        <v/>
      </c>
      <c r="N399" s="11" t="str">
        <f t="shared" si="26"/>
        <v/>
      </c>
      <c r="O399" s="11" t="str">
        <f t="shared" si="27"/>
        <v/>
      </c>
    </row>
    <row r="400" spans="1:15" x14ac:dyDescent="0.3">
      <c r="A400" t="s">
        <v>1603</v>
      </c>
      <c r="B400" t="s">
        <v>1604</v>
      </c>
      <c r="C400" s="9">
        <v>23456</v>
      </c>
      <c r="D400" t="s">
        <v>1605</v>
      </c>
      <c r="E400" t="s">
        <v>1606</v>
      </c>
      <c r="F400">
        <v>8297114690</v>
      </c>
      <c r="G400" t="s">
        <v>95</v>
      </c>
      <c r="H400" t="s">
        <v>93</v>
      </c>
      <c r="I400" t="s">
        <v>102</v>
      </c>
      <c r="J400" s="9">
        <v>43864</v>
      </c>
      <c r="K400" t="s">
        <v>129</v>
      </c>
      <c r="L400" s="10">
        <f t="shared" si="24"/>
        <v>46786</v>
      </c>
      <c r="M400" s="11" t="str">
        <f t="shared" si="25"/>
        <v/>
      </c>
      <c r="N400" s="11" t="str">
        <f t="shared" si="26"/>
        <v/>
      </c>
      <c r="O400" s="11" t="str">
        <f t="shared" si="27"/>
        <v/>
      </c>
    </row>
    <row r="401" spans="1:15" x14ac:dyDescent="0.3">
      <c r="A401" t="s">
        <v>1607</v>
      </c>
      <c r="B401" t="s">
        <v>1608</v>
      </c>
      <c r="C401" s="9">
        <v>34579</v>
      </c>
      <c r="D401" t="s">
        <v>1609</v>
      </c>
      <c r="E401" t="s">
        <v>1610</v>
      </c>
      <c r="F401">
        <v>8799558490</v>
      </c>
      <c r="G401" t="s">
        <v>119</v>
      </c>
      <c r="H401" t="s">
        <v>113</v>
      </c>
      <c r="I401" t="s">
        <v>94</v>
      </c>
      <c r="J401" s="9">
        <v>43063</v>
      </c>
      <c r="K401" t="s">
        <v>95</v>
      </c>
      <c r="L401" s="10">
        <f t="shared" si="24"/>
        <v>46715</v>
      </c>
      <c r="M401" s="11" t="str">
        <f t="shared" si="25"/>
        <v/>
      </c>
      <c r="N401" s="11" t="str">
        <f t="shared" si="26"/>
        <v/>
      </c>
      <c r="O401" s="11" t="str">
        <f t="shared" si="27"/>
        <v/>
      </c>
    </row>
    <row r="402" spans="1:15" x14ac:dyDescent="0.3">
      <c r="A402" t="s">
        <v>1611</v>
      </c>
      <c r="B402" t="s">
        <v>1612</v>
      </c>
      <c r="C402" s="9">
        <v>22477</v>
      </c>
      <c r="D402" t="s">
        <v>1613</v>
      </c>
      <c r="E402" t="s">
        <v>1614</v>
      </c>
      <c r="F402">
        <v>9333397211</v>
      </c>
      <c r="G402" t="s">
        <v>133</v>
      </c>
      <c r="H402" t="s">
        <v>113</v>
      </c>
      <c r="I402" t="s">
        <v>94</v>
      </c>
      <c r="J402" s="9">
        <v>45054</v>
      </c>
      <c r="K402" t="s">
        <v>114</v>
      </c>
      <c r="L402" s="10">
        <f t="shared" si="24"/>
        <v>48707</v>
      </c>
      <c r="M402" s="11" t="str">
        <f t="shared" si="25"/>
        <v/>
      </c>
      <c r="N402" s="11" t="str">
        <f t="shared" si="26"/>
        <v/>
      </c>
      <c r="O402" s="11" t="str">
        <f t="shared" si="27"/>
        <v/>
      </c>
    </row>
    <row r="403" spans="1:15" x14ac:dyDescent="0.3">
      <c r="A403" t="s">
        <v>1615</v>
      </c>
      <c r="B403" t="s">
        <v>1616</v>
      </c>
      <c r="C403" s="9">
        <v>32330</v>
      </c>
      <c r="D403" t="s">
        <v>1617</v>
      </c>
      <c r="E403" t="s">
        <v>1618</v>
      </c>
      <c r="F403">
        <v>9895504043</v>
      </c>
      <c r="G403" t="s">
        <v>107</v>
      </c>
      <c r="H403" t="s">
        <v>155</v>
      </c>
      <c r="I403" t="s">
        <v>94</v>
      </c>
      <c r="J403" s="9">
        <v>45758</v>
      </c>
      <c r="K403" t="s">
        <v>95</v>
      </c>
      <c r="L403" s="10">
        <f t="shared" si="24"/>
        <v>49410</v>
      </c>
      <c r="M403" s="11" t="str">
        <f t="shared" si="25"/>
        <v/>
      </c>
      <c r="N403" s="11" t="str">
        <f t="shared" si="26"/>
        <v/>
      </c>
      <c r="O403" s="11" t="str">
        <f t="shared" si="27"/>
        <v/>
      </c>
    </row>
    <row r="404" spans="1:15" x14ac:dyDescent="0.3">
      <c r="A404" t="s">
        <v>1619</v>
      </c>
      <c r="B404" t="s">
        <v>1620</v>
      </c>
      <c r="C404" s="9">
        <v>31017</v>
      </c>
      <c r="D404" t="s">
        <v>1621</v>
      </c>
      <c r="E404" t="s">
        <v>1622</v>
      </c>
      <c r="F404">
        <v>9534317742</v>
      </c>
      <c r="G404" t="s">
        <v>133</v>
      </c>
      <c r="H404" t="s">
        <v>175</v>
      </c>
      <c r="I404" t="s">
        <v>94</v>
      </c>
      <c r="J404" s="9">
        <v>45455</v>
      </c>
      <c r="K404" t="s">
        <v>100</v>
      </c>
      <c r="L404" s="10">
        <f t="shared" si="24"/>
        <v>49107</v>
      </c>
      <c r="M404" s="11" t="str">
        <f t="shared" si="25"/>
        <v/>
      </c>
      <c r="N404" s="11" t="str">
        <f t="shared" si="26"/>
        <v/>
      </c>
      <c r="O404" s="11" t="str">
        <f t="shared" si="27"/>
        <v/>
      </c>
    </row>
    <row r="405" spans="1:15" x14ac:dyDescent="0.3">
      <c r="A405" t="s">
        <v>1623</v>
      </c>
      <c r="B405" t="s">
        <v>1624</v>
      </c>
      <c r="C405" s="9">
        <v>29820</v>
      </c>
      <c r="D405" t="s">
        <v>1625</v>
      </c>
      <c r="E405" t="s">
        <v>1626</v>
      </c>
      <c r="F405">
        <v>8172064980</v>
      </c>
      <c r="G405" t="s">
        <v>92</v>
      </c>
      <c r="H405" t="s">
        <v>175</v>
      </c>
      <c r="I405" t="s">
        <v>94</v>
      </c>
      <c r="J405" s="9">
        <v>45603</v>
      </c>
      <c r="K405" t="s">
        <v>103</v>
      </c>
      <c r="L405" s="10">
        <f t="shared" si="24"/>
        <v>49255</v>
      </c>
      <c r="M405" s="11" t="str">
        <f t="shared" si="25"/>
        <v/>
      </c>
      <c r="N405" s="11" t="str">
        <f t="shared" si="26"/>
        <v/>
      </c>
      <c r="O405" s="11" t="str">
        <f t="shared" si="27"/>
        <v/>
      </c>
    </row>
    <row r="406" spans="1:15" x14ac:dyDescent="0.3">
      <c r="A406" t="s">
        <v>1627</v>
      </c>
      <c r="B406" t="s">
        <v>1231</v>
      </c>
      <c r="C406" s="9">
        <v>25122</v>
      </c>
      <c r="D406" t="s">
        <v>1628</v>
      </c>
      <c r="E406" t="s">
        <v>1629</v>
      </c>
      <c r="F406">
        <v>8209204139</v>
      </c>
      <c r="G406" t="s">
        <v>133</v>
      </c>
      <c r="H406" t="s">
        <v>175</v>
      </c>
      <c r="I406" t="s">
        <v>102</v>
      </c>
      <c r="J406" s="9">
        <v>45113</v>
      </c>
      <c r="K406" t="s">
        <v>134</v>
      </c>
      <c r="L406" s="10">
        <f t="shared" si="24"/>
        <v>48035</v>
      </c>
      <c r="M406" s="11" t="str">
        <f t="shared" si="25"/>
        <v/>
      </c>
      <c r="N406" s="11" t="str">
        <f t="shared" si="26"/>
        <v/>
      </c>
      <c r="O406" s="11" t="str">
        <f t="shared" si="27"/>
        <v/>
      </c>
    </row>
    <row r="407" spans="1:15" x14ac:dyDescent="0.3">
      <c r="A407" t="s">
        <v>1630</v>
      </c>
      <c r="B407" t="s">
        <v>1631</v>
      </c>
      <c r="C407" s="9">
        <v>37042</v>
      </c>
      <c r="D407" t="s">
        <v>1632</v>
      </c>
      <c r="E407" t="s">
        <v>1633</v>
      </c>
      <c r="F407">
        <v>6166714671</v>
      </c>
      <c r="G407" t="s">
        <v>107</v>
      </c>
      <c r="H407" t="s">
        <v>93</v>
      </c>
      <c r="I407" t="s">
        <v>94</v>
      </c>
      <c r="J407" s="9">
        <v>45021</v>
      </c>
      <c r="K407" t="s">
        <v>114</v>
      </c>
      <c r="L407" s="10">
        <f t="shared" si="24"/>
        <v>48674</v>
      </c>
      <c r="M407" s="11" t="str">
        <f t="shared" si="25"/>
        <v/>
      </c>
      <c r="N407" s="11" t="str">
        <f t="shared" si="26"/>
        <v/>
      </c>
      <c r="O407" s="11" t="str">
        <f t="shared" si="27"/>
        <v/>
      </c>
    </row>
    <row r="408" spans="1:15" x14ac:dyDescent="0.3">
      <c r="A408" t="s">
        <v>1634</v>
      </c>
      <c r="B408" t="s">
        <v>1635</v>
      </c>
      <c r="C408" s="9">
        <v>22282</v>
      </c>
      <c r="D408" t="s">
        <v>1636</v>
      </c>
      <c r="E408" t="s">
        <v>1637</v>
      </c>
      <c r="F408">
        <v>8919239579</v>
      </c>
      <c r="G408" t="s">
        <v>119</v>
      </c>
      <c r="H408" t="s">
        <v>101</v>
      </c>
      <c r="I408" t="s">
        <v>94</v>
      </c>
      <c r="J408" s="9">
        <v>43792</v>
      </c>
      <c r="K408" t="s">
        <v>134</v>
      </c>
      <c r="L408" s="10">
        <f t="shared" si="24"/>
        <v>47445</v>
      </c>
      <c r="M408" s="11" t="str">
        <f t="shared" si="25"/>
        <v/>
      </c>
      <c r="N408" s="11" t="str">
        <f t="shared" si="26"/>
        <v/>
      </c>
      <c r="O408" s="11" t="str">
        <f t="shared" si="27"/>
        <v/>
      </c>
    </row>
    <row r="409" spans="1:15" x14ac:dyDescent="0.3">
      <c r="A409" t="s">
        <v>1638</v>
      </c>
      <c r="B409" t="s">
        <v>1639</v>
      </c>
      <c r="C409" s="9">
        <v>36553</v>
      </c>
      <c r="D409" t="s">
        <v>1640</v>
      </c>
      <c r="E409" t="s">
        <v>1641</v>
      </c>
      <c r="F409">
        <v>8405807369</v>
      </c>
      <c r="G409" t="s">
        <v>100</v>
      </c>
      <c r="H409" t="s">
        <v>108</v>
      </c>
      <c r="I409" t="s">
        <v>94</v>
      </c>
      <c r="J409" s="9">
        <v>43818</v>
      </c>
      <c r="K409" t="s">
        <v>129</v>
      </c>
      <c r="L409" s="10">
        <f t="shared" si="24"/>
        <v>47471</v>
      </c>
      <c r="M409" s="11" t="str">
        <f t="shared" si="25"/>
        <v/>
      </c>
      <c r="N409" s="11" t="str">
        <f t="shared" si="26"/>
        <v/>
      </c>
      <c r="O409" s="11" t="str">
        <f t="shared" si="27"/>
        <v/>
      </c>
    </row>
    <row r="410" spans="1:15" x14ac:dyDescent="0.3">
      <c r="A410" t="s">
        <v>1642</v>
      </c>
      <c r="B410" t="s">
        <v>959</v>
      </c>
      <c r="C410" s="9">
        <v>33033</v>
      </c>
      <c r="D410" t="s">
        <v>1643</v>
      </c>
      <c r="E410" t="s">
        <v>1644</v>
      </c>
      <c r="F410">
        <v>9757024676</v>
      </c>
      <c r="G410" t="s">
        <v>92</v>
      </c>
      <c r="H410" t="s">
        <v>175</v>
      </c>
      <c r="I410" t="s">
        <v>102</v>
      </c>
      <c r="J410" s="9">
        <v>43770</v>
      </c>
      <c r="K410" t="s">
        <v>114</v>
      </c>
      <c r="L410" s="10">
        <f t="shared" si="24"/>
        <v>46692</v>
      </c>
      <c r="M410" s="11" t="str">
        <f t="shared" si="25"/>
        <v/>
      </c>
      <c r="N410" s="11" t="str">
        <f t="shared" si="26"/>
        <v/>
      </c>
      <c r="O410" s="11" t="str">
        <f t="shared" si="27"/>
        <v/>
      </c>
    </row>
    <row r="411" spans="1:15" x14ac:dyDescent="0.3">
      <c r="A411" t="s">
        <v>1645</v>
      </c>
      <c r="B411" t="s">
        <v>1646</v>
      </c>
      <c r="C411" s="9">
        <v>35737</v>
      </c>
      <c r="D411" t="s">
        <v>1647</v>
      </c>
      <c r="E411" t="s">
        <v>1648</v>
      </c>
      <c r="F411">
        <v>6403146215</v>
      </c>
      <c r="G411" t="s">
        <v>92</v>
      </c>
      <c r="H411" t="s">
        <v>113</v>
      </c>
      <c r="I411" t="s">
        <v>94</v>
      </c>
      <c r="J411" s="9">
        <v>45117</v>
      </c>
      <c r="K411" t="s">
        <v>95</v>
      </c>
      <c r="L411" s="10">
        <f t="shared" si="24"/>
        <v>48770</v>
      </c>
      <c r="M411" s="11" t="str">
        <f t="shared" si="25"/>
        <v/>
      </c>
      <c r="N411" s="11" t="str">
        <f t="shared" si="26"/>
        <v/>
      </c>
      <c r="O411" s="11" t="str">
        <f t="shared" si="27"/>
        <v/>
      </c>
    </row>
    <row r="412" spans="1:15" x14ac:dyDescent="0.3">
      <c r="A412" t="s">
        <v>1649</v>
      </c>
      <c r="B412" t="s">
        <v>1650</v>
      </c>
      <c r="C412" s="9">
        <v>23033</v>
      </c>
      <c r="E412" t="s">
        <v>1651</v>
      </c>
      <c r="F412">
        <v>7322114494</v>
      </c>
      <c r="G412" t="s">
        <v>107</v>
      </c>
      <c r="H412" t="s">
        <v>175</v>
      </c>
      <c r="I412" t="s">
        <v>102</v>
      </c>
      <c r="J412" s="9">
        <v>43468</v>
      </c>
      <c r="K412" t="s">
        <v>129</v>
      </c>
      <c r="L412" s="10">
        <f t="shared" si="24"/>
        <v>46390</v>
      </c>
      <c r="M412" s="11" t="str">
        <f t="shared" si="25"/>
        <v/>
      </c>
      <c r="N412" s="11" t="str">
        <f t="shared" si="26"/>
        <v/>
      </c>
      <c r="O412" s="11" t="str">
        <f t="shared" si="27"/>
        <v/>
      </c>
    </row>
    <row r="413" spans="1:15" x14ac:dyDescent="0.3">
      <c r="A413" t="s">
        <v>1652</v>
      </c>
      <c r="B413" t="s">
        <v>1653</v>
      </c>
      <c r="C413" s="9">
        <v>29356</v>
      </c>
      <c r="D413" t="s">
        <v>1654</v>
      </c>
      <c r="E413" t="s">
        <v>450</v>
      </c>
      <c r="F413">
        <v>8601682444</v>
      </c>
      <c r="G413" t="s">
        <v>107</v>
      </c>
      <c r="H413" t="s">
        <v>108</v>
      </c>
      <c r="I413" t="s">
        <v>94</v>
      </c>
      <c r="J413" s="9">
        <v>44015</v>
      </c>
      <c r="K413" t="s">
        <v>95</v>
      </c>
      <c r="L413" s="10">
        <f t="shared" si="24"/>
        <v>47667</v>
      </c>
      <c r="M413" s="11" t="str">
        <f t="shared" si="25"/>
        <v/>
      </c>
      <c r="N413" s="11" t="str">
        <f t="shared" si="26"/>
        <v/>
      </c>
      <c r="O413" s="11" t="str">
        <f t="shared" si="27"/>
        <v/>
      </c>
    </row>
    <row r="414" spans="1:15" x14ac:dyDescent="0.3">
      <c r="A414" t="s">
        <v>1655</v>
      </c>
      <c r="B414" t="s">
        <v>1656</v>
      </c>
      <c r="C414" s="9">
        <v>37267</v>
      </c>
      <c r="D414" t="s">
        <v>1657</v>
      </c>
      <c r="E414" t="s">
        <v>1658</v>
      </c>
      <c r="F414">
        <v>8743366875</v>
      </c>
      <c r="G414" t="s">
        <v>95</v>
      </c>
      <c r="H414" t="s">
        <v>108</v>
      </c>
      <c r="I414" t="s">
        <v>94</v>
      </c>
      <c r="J414" s="9">
        <v>45286</v>
      </c>
      <c r="K414" t="s">
        <v>95</v>
      </c>
      <c r="L414" s="10">
        <f t="shared" si="24"/>
        <v>48939</v>
      </c>
      <c r="M414" s="11" t="str">
        <f t="shared" si="25"/>
        <v/>
      </c>
      <c r="N414" s="11" t="str">
        <f t="shared" si="26"/>
        <v/>
      </c>
      <c r="O414" s="11" t="str">
        <f t="shared" si="27"/>
        <v/>
      </c>
    </row>
    <row r="415" spans="1:15" x14ac:dyDescent="0.3">
      <c r="A415" t="s">
        <v>1659</v>
      </c>
      <c r="B415" t="s">
        <v>1660</v>
      </c>
      <c r="C415" s="9">
        <v>24350</v>
      </c>
      <c r="D415" t="s">
        <v>1661</v>
      </c>
      <c r="E415" t="s">
        <v>1662</v>
      </c>
      <c r="F415">
        <v>9165139907</v>
      </c>
      <c r="G415" t="s">
        <v>95</v>
      </c>
      <c r="H415" t="s">
        <v>108</v>
      </c>
      <c r="I415" t="s">
        <v>102</v>
      </c>
      <c r="J415" s="9">
        <v>45827</v>
      </c>
      <c r="K415" t="s">
        <v>95</v>
      </c>
      <c r="L415" s="10">
        <f t="shared" si="24"/>
        <v>48749</v>
      </c>
      <c r="M415" s="11" t="str">
        <f t="shared" si="25"/>
        <v/>
      </c>
      <c r="N415" s="11" t="str">
        <f t="shared" si="26"/>
        <v/>
      </c>
      <c r="O415" s="11" t="str">
        <f t="shared" si="27"/>
        <v/>
      </c>
    </row>
    <row r="416" spans="1:15" x14ac:dyDescent="0.3">
      <c r="A416" t="s">
        <v>1663</v>
      </c>
      <c r="B416" t="s">
        <v>1408</v>
      </c>
      <c r="C416" s="9">
        <v>23988</v>
      </c>
      <c r="D416" t="s">
        <v>1664</v>
      </c>
      <c r="E416" t="s">
        <v>1665</v>
      </c>
      <c r="F416">
        <v>9575653176</v>
      </c>
      <c r="G416" t="s">
        <v>100</v>
      </c>
      <c r="H416" t="s">
        <v>175</v>
      </c>
      <c r="I416" t="s">
        <v>94</v>
      </c>
      <c r="J416" s="9">
        <v>45650</v>
      </c>
      <c r="K416" t="s">
        <v>134</v>
      </c>
      <c r="L416" s="10">
        <f t="shared" si="24"/>
        <v>49302</v>
      </c>
      <c r="M416" s="11" t="str">
        <f t="shared" si="25"/>
        <v/>
      </c>
      <c r="N416" s="11" t="str">
        <f t="shared" si="26"/>
        <v/>
      </c>
      <c r="O416" s="11" t="str">
        <f t="shared" si="27"/>
        <v/>
      </c>
    </row>
    <row r="417" spans="1:15" x14ac:dyDescent="0.3">
      <c r="A417" t="s">
        <v>1666</v>
      </c>
      <c r="B417" t="s">
        <v>1667</v>
      </c>
      <c r="C417" s="9">
        <v>29099</v>
      </c>
      <c r="D417" t="s">
        <v>1668</v>
      </c>
      <c r="E417" t="s">
        <v>1669</v>
      </c>
      <c r="F417">
        <v>7424039481</v>
      </c>
      <c r="G417" t="s">
        <v>107</v>
      </c>
      <c r="H417" t="s">
        <v>108</v>
      </c>
      <c r="I417" t="s">
        <v>102</v>
      </c>
      <c r="J417" s="9">
        <v>43192</v>
      </c>
      <c r="K417" t="s">
        <v>134</v>
      </c>
      <c r="L417" s="10">
        <f t="shared" si="24"/>
        <v>46114</v>
      </c>
      <c r="M417" s="11" t="str">
        <f t="shared" si="25"/>
        <v/>
      </c>
      <c r="N417" s="11" t="str">
        <f t="shared" si="26"/>
        <v/>
      </c>
      <c r="O417" s="11" t="str">
        <f t="shared" si="27"/>
        <v/>
      </c>
    </row>
    <row r="418" spans="1:15" x14ac:dyDescent="0.3">
      <c r="A418" t="s">
        <v>1670</v>
      </c>
      <c r="B418" t="s">
        <v>1671</v>
      </c>
      <c r="C418" s="9">
        <v>26287</v>
      </c>
      <c r="D418" t="s">
        <v>1672</v>
      </c>
      <c r="E418" t="s">
        <v>1673</v>
      </c>
      <c r="F418">
        <v>8183557707</v>
      </c>
      <c r="G418" t="s">
        <v>100</v>
      </c>
      <c r="H418" t="s">
        <v>101</v>
      </c>
      <c r="I418" t="s">
        <v>94</v>
      </c>
      <c r="J418" s="9">
        <v>43253</v>
      </c>
      <c r="K418" t="s">
        <v>103</v>
      </c>
      <c r="L418" s="10">
        <f t="shared" si="24"/>
        <v>46906</v>
      </c>
      <c r="M418" s="11" t="str">
        <f t="shared" si="25"/>
        <v/>
      </c>
      <c r="N418" s="11" t="str">
        <f t="shared" si="26"/>
        <v/>
      </c>
      <c r="O418" s="11" t="str">
        <f t="shared" si="27"/>
        <v/>
      </c>
    </row>
    <row r="419" spans="1:15" x14ac:dyDescent="0.3">
      <c r="A419" t="s">
        <v>1674</v>
      </c>
      <c r="B419" t="s">
        <v>919</v>
      </c>
      <c r="C419" s="9">
        <v>35852</v>
      </c>
      <c r="D419" t="s">
        <v>1675</v>
      </c>
      <c r="E419" t="s">
        <v>1676</v>
      </c>
      <c r="F419">
        <v>9794993684</v>
      </c>
      <c r="G419" t="s">
        <v>133</v>
      </c>
      <c r="H419" t="s">
        <v>113</v>
      </c>
      <c r="I419" t="s">
        <v>94</v>
      </c>
      <c r="J419" s="9">
        <v>42742</v>
      </c>
      <c r="K419" t="s">
        <v>103</v>
      </c>
      <c r="L419" s="10">
        <f t="shared" si="24"/>
        <v>46394</v>
      </c>
      <c r="M419" s="11" t="str">
        <f t="shared" si="25"/>
        <v/>
      </c>
      <c r="N419" s="11" t="str">
        <f t="shared" si="26"/>
        <v/>
      </c>
      <c r="O419" s="11" t="str">
        <f t="shared" si="27"/>
        <v/>
      </c>
    </row>
    <row r="420" spans="1:15" x14ac:dyDescent="0.3">
      <c r="A420" t="s">
        <v>1677</v>
      </c>
      <c r="B420" t="s">
        <v>1182</v>
      </c>
      <c r="C420" s="9">
        <v>36673</v>
      </c>
      <c r="D420" t="s">
        <v>1678</v>
      </c>
      <c r="E420" t="s">
        <v>623</v>
      </c>
      <c r="F420">
        <v>9650064958</v>
      </c>
      <c r="G420" t="s">
        <v>119</v>
      </c>
      <c r="H420" t="s">
        <v>113</v>
      </c>
      <c r="I420" t="s">
        <v>94</v>
      </c>
      <c r="J420" s="9">
        <v>43893</v>
      </c>
      <c r="K420" t="s">
        <v>114</v>
      </c>
      <c r="L420" s="10">
        <f t="shared" si="24"/>
        <v>47545</v>
      </c>
      <c r="M420" s="11" t="str">
        <f t="shared" si="25"/>
        <v/>
      </c>
      <c r="N420" s="11" t="str">
        <f t="shared" si="26"/>
        <v/>
      </c>
      <c r="O420" s="11" t="str">
        <f t="shared" si="27"/>
        <v/>
      </c>
    </row>
    <row r="421" spans="1:15" x14ac:dyDescent="0.3">
      <c r="A421" t="s">
        <v>1679</v>
      </c>
      <c r="B421" t="s">
        <v>311</v>
      </c>
      <c r="C421" s="9">
        <v>22469</v>
      </c>
      <c r="D421" t="s">
        <v>1680</v>
      </c>
      <c r="E421" t="s">
        <v>1681</v>
      </c>
      <c r="F421">
        <v>6586791852</v>
      </c>
      <c r="G421" t="s">
        <v>95</v>
      </c>
      <c r="H421" t="s">
        <v>93</v>
      </c>
      <c r="I421" t="s">
        <v>94</v>
      </c>
      <c r="J421" s="9">
        <v>44989</v>
      </c>
      <c r="K421" t="s">
        <v>100</v>
      </c>
      <c r="L421" s="10">
        <f t="shared" si="24"/>
        <v>48642</v>
      </c>
      <c r="M421" s="11" t="str">
        <f t="shared" si="25"/>
        <v/>
      </c>
      <c r="N421" s="11" t="str">
        <f t="shared" si="26"/>
        <v/>
      </c>
      <c r="O421" s="11" t="str">
        <f t="shared" si="27"/>
        <v/>
      </c>
    </row>
    <row r="422" spans="1:15" x14ac:dyDescent="0.3">
      <c r="A422" t="s">
        <v>1682</v>
      </c>
      <c r="B422" t="s">
        <v>1683</v>
      </c>
      <c r="C422" s="9">
        <v>32274</v>
      </c>
      <c r="D422" t="s">
        <v>1684</v>
      </c>
      <c r="E422" t="s">
        <v>1685</v>
      </c>
      <c r="F422">
        <v>6609087107</v>
      </c>
      <c r="G422" t="s">
        <v>119</v>
      </c>
      <c r="H422" t="s">
        <v>101</v>
      </c>
      <c r="I422" t="s">
        <v>94</v>
      </c>
      <c r="J422" s="9">
        <v>45473</v>
      </c>
      <c r="K422" t="s">
        <v>129</v>
      </c>
      <c r="L422" s="10">
        <f t="shared" si="24"/>
        <v>49125</v>
      </c>
      <c r="M422" s="11" t="str">
        <f t="shared" si="25"/>
        <v/>
      </c>
      <c r="N422" s="11" t="str">
        <f t="shared" si="26"/>
        <v/>
      </c>
      <c r="O422" s="11" t="str">
        <f t="shared" si="27"/>
        <v/>
      </c>
    </row>
    <row r="423" spans="1:15" x14ac:dyDescent="0.3">
      <c r="A423" t="s">
        <v>1686</v>
      </c>
      <c r="B423" t="s">
        <v>1541</v>
      </c>
      <c r="C423" s="9">
        <v>28330</v>
      </c>
      <c r="D423" t="s">
        <v>1687</v>
      </c>
      <c r="E423" t="s">
        <v>1688</v>
      </c>
      <c r="F423">
        <v>9359410787</v>
      </c>
      <c r="G423" t="s">
        <v>133</v>
      </c>
      <c r="H423" t="s">
        <v>101</v>
      </c>
      <c r="I423" t="s">
        <v>94</v>
      </c>
      <c r="J423" s="9">
        <v>45346</v>
      </c>
      <c r="K423" t="s">
        <v>103</v>
      </c>
      <c r="L423" s="10">
        <f t="shared" si="24"/>
        <v>48999</v>
      </c>
      <c r="M423" s="11" t="str">
        <f t="shared" si="25"/>
        <v/>
      </c>
      <c r="N423" s="11" t="str">
        <f t="shared" si="26"/>
        <v/>
      </c>
      <c r="O423" s="11" t="str">
        <f t="shared" si="27"/>
        <v/>
      </c>
    </row>
    <row r="424" spans="1:15" x14ac:dyDescent="0.3">
      <c r="A424" t="s">
        <v>1689</v>
      </c>
      <c r="B424" t="s">
        <v>580</v>
      </c>
      <c r="C424" s="9">
        <v>23831</v>
      </c>
      <c r="D424" t="s">
        <v>1690</v>
      </c>
      <c r="E424" t="s">
        <v>1691</v>
      </c>
      <c r="F424">
        <v>7723280188</v>
      </c>
      <c r="G424" t="s">
        <v>133</v>
      </c>
      <c r="H424" t="s">
        <v>93</v>
      </c>
      <c r="I424" t="s">
        <v>94</v>
      </c>
      <c r="J424" s="9">
        <v>45291</v>
      </c>
      <c r="K424" t="s">
        <v>114</v>
      </c>
      <c r="L424" s="10">
        <f t="shared" si="24"/>
        <v>48944</v>
      </c>
      <c r="M424" s="11" t="str">
        <f t="shared" si="25"/>
        <v/>
      </c>
      <c r="N424" s="11" t="str">
        <f t="shared" si="26"/>
        <v/>
      </c>
      <c r="O424" s="11" t="str">
        <f t="shared" si="27"/>
        <v/>
      </c>
    </row>
    <row r="425" spans="1:15" x14ac:dyDescent="0.3">
      <c r="A425" t="s">
        <v>1692</v>
      </c>
      <c r="B425" t="s">
        <v>1212</v>
      </c>
      <c r="C425" s="9">
        <v>25470</v>
      </c>
      <c r="D425" t="s">
        <v>1693</v>
      </c>
      <c r="E425" t="s">
        <v>1694</v>
      </c>
      <c r="F425">
        <v>6681797239</v>
      </c>
      <c r="G425" t="s">
        <v>107</v>
      </c>
      <c r="H425" t="s">
        <v>93</v>
      </c>
      <c r="I425" t="s">
        <v>94</v>
      </c>
      <c r="J425" s="9">
        <v>44244</v>
      </c>
      <c r="K425" t="s">
        <v>134</v>
      </c>
      <c r="L425" s="10">
        <f t="shared" si="24"/>
        <v>47896</v>
      </c>
      <c r="M425" s="11" t="str">
        <f t="shared" si="25"/>
        <v/>
      </c>
      <c r="N425" s="11" t="str">
        <f t="shared" si="26"/>
        <v/>
      </c>
      <c r="O425" s="11" t="str">
        <f t="shared" si="27"/>
        <v/>
      </c>
    </row>
    <row r="426" spans="1:15" x14ac:dyDescent="0.3">
      <c r="A426" t="s">
        <v>1695</v>
      </c>
      <c r="B426" t="s">
        <v>1696</v>
      </c>
      <c r="C426" s="9">
        <v>29647</v>
      </c>
      <c r="D426" t="s">
        <v>1697</v>
      </c>
      <c r="E426" t="s">
        <v>1698</v>
      </c>
      <c r="F426">
        <v>9938780958</v>
      </c>
      <c r="G426" t="s">
        <v>107</v>
      </c>
      <c r="H426" t="s">
        <v>108</v>
      </c>
      <c r="I426" t="s">
        <v>94</v>
      </c>
      <c r="J426" s="9">
        <v>42878</v>
      </c>
      <c r="K426" t="s">
        <v>129</v>
      </c>
      <c r="L426" s="10">
        <f t="shared" si="24"/>
        <v>46530</v>
      </c>
      <c r="M426" s="11" t="str">
        <f t="shared" si="25"/>
        <v/>
      </c>
      <c r="N426" s="11" t="str">
        <f t="shared" si="26"/>
        <v/>
      </c>
      <c r="O426" s="11" t="str">
        <f t="shared" si="27"/>
        <v/>
      </c>
    </row>
    <row r="427" spans="1:15" x14ac:dyDescent="0.3">
      <c r="A427" t="s">
        <v>1699</v>
      </c>
      <c r="B427" t="s">
        <v>1490</v>
      </c>
      <c r="C427" s="9">
        <v>29083</v>
      </c>
      <c r="E427" t="s">
        <v>1700</v>
      </c>
      <c r="F427">
        <v>7966156831</v>
      </c>
      <c r="G427" t="s">
        <v>92</v>
      </c>
      <c r="H427" t="s">
        <v>101</v>
      </c>
      <c r="I427" t="s">
        <v>94</v>
      </c>
      <c r="J427" s="9">
        <v>45209</v>
      </c>
      <c r="K427" t="s">
        <v>100</v>
      </c>
      <c r="L427" s="10">
        <f t="shared" si="24"/>
        <v>48862</v>
      </c>
      <c r="M427" s="11" t="str">
        <f t="shared" si="25"/>
        <v/>
      </c>
      <c r="N427" s="11" t="str">
        <f t="shared" si="26"/>
        <v/>
      </c>
      <c r="O427" s="11" t="str">
        <f t="shared" si="27"/>
        <v/>
      </c>
    </row>
    <row r="428" spans="1:15" x14ac:dyDescent="0.3">
      <c r="A428" t="s">
        <v>1701</v>
      </c>
      <c r="B428" t="s">
        <v>1702</v>
      </c>
      <c r="C428" s="9">
        <v>22671</v>
      </c>
      <c r="D428" t="s">
        <v>1703</v>
      </c>
      <c r="E428" t="s">
        <v>1704</v>
      </c>
      <c r="F428">
        <v>7579401864</v>
      </c>
      <c r="G428" t="s">
        <v>119</v>
      </c>
      <c r="H428" t="s">
        <v>108</v>
      </c>
      <c r="I428" t="s">
        <v>94</v>
      </c>
      <c r="J428" s="9">
        <v>42748</v>
      </c>
      <c r="K428" t="s">
        <v>103</v>
      </c>
      <c r="L428" s="10">
        <f t="shared" si="24"/>
        <v>46400</v>
      </c>
      <c r="M428" s="11" t="str">
        <f t="shared" si="25"/>
        <v/>
      </c>
      <c r="N428" s="11" t="str">
        <f t="shared" si="26"/>
        <v/>
      </c>
      <c r="O428" s="11" t="str">
        <f t="shared" si="27"/>
        <v/>
      </c>
    </row>
    <row r="429" spans="1:15" x14ac:dyDescent="0.3">
      <c r="A429" t="s">
        <v>1705</v>
      </c>
      <c r="B429" t="s">
        <v>1706</v>
      </c>
      <c r="C429" s="9">
        <v>25373</v>
      </c>
      <c r="D429" t="s">
        <v>1707</v>
      </c>
      <c r="E429" t="s">
        <v>281</v>
      </c>
      <c r="F429">
        <v>6747163481</v>
      </c>
      <c r="G429" t="s">
        <v>107</v>
      </c>
      <c r="H429" t="s">
        <v>101</v>
      </c>
      <c r="I429" t="s">
        <v>94</v>
      </c>
      <c r="J429" s="9">
        <v>44670</v>
      </c>
      <c r="K429" t="s">
        <v>100</v>
      </c>
      <c r="L429" s="10">
        <f t="shared" si="24"/>
        <v>48323</v>
      </c>
      <c r="M429" s="11" t="str">
        <f t="shared" si="25"/>
        <v/>
      </c>
      <c r="N429" s="11" t="str">
        <f t="shared" si="26"/>
        <v/>
      </c>
      <c r="O429" s="11" t="str">
        <f t="shared" si="27"/>
        <v/>
      </c>
    </row>
    <row r="430" spans="1:15" x14ac:dyDescent="0.3">
      <c r="A430" t="s">
        <v>1708</v>
      </c>
      <c r="B430" t="s">
        <v>1709</v>
      </c>
      <c r="C430" s="9">
        <v>21704</v>
      </c>
      <c r="D430" t="s">
        <v>1710</v>
      </c>
      <c r="E430" t="s">
        <v>1711</v>
      </c>
      <c r="F430">
        <v>8276076729</v>
      </c>
      <c r="G430" t="s">
        <v>119</v>
      </c>
      <c r="H430" t="s">
        <v>93</v>
      </c>
      <c r="I430" t="s">
        <v>94</v>
      </c>
      <c r="J430" s="9">
        <v>44600</v>
      </c>
      <c r="K430" t="s">
        <v>103</v>
      </c>
      <c r="L430" s="10">
        <f t="shared" si="24"/>
        <v>48252</v>
      </c>
      <c r="M430" s="11" t="str">
        <f t="shared" si="25"/>
        <v/>
      </c>
      <c r="N430" s="11" t="str">
        <f t="shared" si="26"/>
        <v/>
      </c>
      <c r="O430" s="11" t="str">
        <f t="shared" si="27"/>
        <v/>
      </c>
    </row>
    <row r="431" spans="1:15" x14ac:dyDescent="0.3">
      <c r="A431" t="s">
        <v>1712</v>
      </c>
      <c r="B431" t="s">
        <v>1624</v>
      </c>
      <c r="C431" s="9">
        <v>20813</v>
      </c>
      <c r="D431" t="s">
        <v>1713</v>
      </c>
      <c r="E431" t="s">
        <v>1714</v>
      </c>
      <c r="F431">
        <v>8679966036</v>
      </c>
      <c r="G431" t="s">
        <v>92</v>
      </c>
      <c r="H431" t="s">
        <v>93</v>
      </c>
      <c r="I431" t="s">
        <v>94</v>
      </c>
      <c r="J431" s="9">
        <v>45941</v>
      </c>
      <c r="K431" t="s">
        <v>95</v>
      </c>
      <c r="L431" s="10">
        <f t="shared" si="24"/>
        <v>49593</v>
      </c>
      <c r="M431" s="11" t="str">
        <f t="shared" si="25"/>
        <v/>
      </c>
      <c r="N431" s="11" t="str">
        <f t="shared" si="26"/>
        <v/>
      </c>
      <c r="O431" s="11" t="str">
        <f t="shared" si="27"/>
        <v/>
      </c>
    </row>
    <row r="432" spans="1:15" x14ac:dyDescent="0.3">
      <c r="A432" t="s">
        <v>1715</v>
      </c>
      <c r="B432" t="s">
        <v>1273</v>
      </c>
      <c r="C432" s="9">
        <v>30513</v>
      </c>
      <c r="D432" t="s">
        <v>1716</v>
      </c>
      <c r="E432" t="s">
        <v>1717</v>
      </c>
      <c r="F432">
        <v>6436786360</v>
      </c>
      <c r="G432" t="s">
        <v>92</v>
      </c>
      <c r="H432" t="s">
        <v>113</v>
      </c>
      <c r="I432" t="s">
        <v>94</v>
      </c>
      <c r="J432" s="9">
        <v>44586</v>
      </c>
      <c r="K432" t="s">
        <v>129</v>
      </c>
      <c r="L432" s="10">
        <f t="shared" si="24"/>
        <v>48238</v>
      </c>
      <c r="M432" s="11" t="str">
        <f t="shared" si="25"/>
        <v/>
      </c>
      <c r="N432" s="11" t="str">
        <f t="shared" si="26"/>
        <v/>
      </c>
      <c r="O432" s="11" t="str">
        <f t="shared" si="27"/>
        <v/>
      </c>
    </row>
    <row r="433" spans="1:15" x14ac:dyDescent="0.3">
      <c r="A433" t="s">
        <v>1718</v>
      </c>
      <c r="B433" t="s">
        <v>1719</v>
      </c>
      <c r="C433" s="9">
        <v>34169</v>
      </c>
      <c r="E433" t="s">
        <v>1720</v>
      </c>
      <c r="F433">
        <v>7316591157</v>
      </c>
      <c r="G433" t="s">
        <v>133</v>
      </c>
      <c r="H433" t="s">
        <v>113</v>
      </c>
      <c r="I433" t="s">
        <v>94</v>
      </c>
      <c r="J433" s="9">
        <v>45371</v>
      </c>
      <c r="K433" t="s">
        <v>100</v>
      </c>
      <c r="L433" s="10">
        <f t="shared" si="24"/>
        <v>49023</v>
      </c>
      <c r="M433" s="11" t="str">
        <f t="shared" si="25"/>
        <v/>
      </c>
      <c r="N433" s="11" t="str">
        <f t="shared" si="26"/>
        <v>FLAG</v>
      </c>
      <c r="O433" s="11" t="str">
        <f t="shared" si="27"/>
        <v/>
      </c>
    </row>
    <row r="434" spans="1:15" x14ac:dyDescent="0.3">
      <c r="A434" t="s">
        <v>1721</v>
      </c>
      <c r="B434" t="s">
        <v>1660</v>
      </c>
      <c r="C434" s="9">
        <v>23356</v>
      </c>
      <c r="D434" t="s">
        <v>1722</v>
      </c>
      <c r="E434" t="s">
        <v>1723</v>
      </c>
      <c r="F434">
        <v>7493381015</v>
      </c>
      <c r="G434" t="s">
        <v>133</v>
      </c>
      <c r="H434" t="s">
        <v>93</v>
      </c>
      <c r="I434" t="s">
        <v>102</v>
      </c>
      <c r="J434" s="9">
        <v>43371</v>
      </c>
      <c r="K434" t="s">
        <v>95</v>
      </c>
      <c r="L434" s="10">
        <f t="shared" si="24"/>
        <v>46293</v>
      </c>
      <c r="M434" s="11" t="str">
        <f t="shared" si="25"/>
        <v/>
      </c>
      <c r="N434" s="11" t="str">
        <f t="shared" si="26"/>
        <v/>
      </c>
      <c r="O434" s="11" t="str">
        <f t="shared" si="27"/>
        <v/>
      </c>
    </row>
    <row r="435" spans="1:15" x14ac:dyDescent="0.3">
      <c r="A435" t="s">
        <v>1724</v>
      </c>
      <c r="B435" t="s">
        <v>1725</v>
      </c>
      <c r="C435" s="9">
        <v>27436</v>
      </c>
      <c r="D435" t="s">
        <v>1726</v>
      </c>
      <c r="E435" t="s">
        <v>1727</v>
      </c>
      <c r="F435">
        <v>6677365858</v>
      </c>
      <c r="G435" t="s">
        <v>119</v>
      </c>
      <c r="H435" t="s">
        <v>175</v>
      </c>
      <c r="I435" t="s">
        <v>102</v>
      </c>
      <c r="J435" s="9">
        <v>43989</v>
      </c>
      <c r="K435" t="s">
        <v>103</v>
      </c>
      <c r="L435" s="10">
        <f t="shared" si="24"/>
        <v>46911</v>
      </c>
      <c r="M435" s="11" t="str">
        <f t="shared" si="25"/>
        <v/>
      </c>
      <c r="N435" s="11" t="str">
        <f t="shared" si="26"/>
        <v/>
      </c>
      <c r="O435" s="11" t="str">
        <f t="shared" si="27"/>
        <v/>
      </c>
    </row>
    <row r="436" spans="1:15" x14ac:dyDescent="0.3">
      <c r="A436" t="s">
        <v>1728</v>
      </c>
      <c r="B436" t="s">
        <v>1729</v>
      </c>
      <c r="C436" s="9">
        <v>33403</v>
      </c>
      <c r="D436" t="s">
        <v>1730</v>
      </c>
      <c r="E436" t="s">
        <v>1731</v>
      </c>
      <c r="F436">
        <v>8777590646</v>
      </c>
      <c r="G436" t="s">
        <v>107</v>
      </c>
      <c r="H436" t="s">
        <v>155</v>
      </c>
      <c r="I436" t="s">
        <v>120</v>
      </c>
      <c r="J436" s="9">
        <v>43906</v>
      </c>
      <c r="K436" t="s">
        <v>114</v>
      </c>
      <c r="L436" s="10">
        <f t="shared" si="24"/>
        <v>44636</v>
      </c>
      <c r="M436" s="11" t="str">
        <f t="shared" si="25"/>
        <v>FLAG</v>
      </c>
      <c r="N436" s="11" t="str">
        <f t="shared" si="26"/>
        <v/>
      </c>
      <c r="O436" s="11" t="str">
        <f t="shared" si="27"/>
        <v/>
      </c>
    </row>
    <row r="437" spans="1:15" x14ac:dyDescent="0.3">
      <c r="A437" t="s">
        <v>1732</v>
      </c>
      <c r="B437" t="s">
        <v>1733</v>
      </c>
      <c r="C437" s="9">
        <v>20495</v>
      </c>
      <c r="D437" t="s">
        <v>1734</v>
      </c>
      <c r="E437" t="s">
        <v>1735</v>
      </c>
      <c r="F437">
        <v>7953281732</v>
      </c>
      <c r="G437" t="s">
        <v>107</v>
      </c>
      <c r="H437" t="s">
        <v>113</v>
      </c>
      <c r="I437" t="s">
        <v>94</v>
      </c>
      <c r="J437" s="9">
        <v>45902</v>
      </c>
      <c r="K437" t="s">
        <v>129</v>
      </c>
      <c r="L437" s="10">
        <f t="shared" si="24"/>
        <v>49554</v>
      </c>
      <c r="M437" s="11" t="str">
        <f t="shared" si="25"/>
        <v/>
      </c>
      <c r="N437" s="11" t="str">
        <f t="shared" si="26"/>
        <v/>
      </c>
      <c r="O437" s="11" t="str">
        <f t="shared" si="27"/>
        <v/>
      </c>
    </row>
    <row r="438" spans="1:15" x14ac:dyDescent="0.3">
      <c r="A438" t="s">
        <v>1736</v>
      </c>
      <c r="B438" t="s">
        <v>1737</v>
      </c>
      <c r="C438" s="9">
        <v>32771</v>
      </c>
      <c r="D438" t="s">
        <v>1738</v>
      </c>
      <c r="E438" t="s">
        <v>1739</v>
      </c>
      <c r="F438">
        <v>6482553873</v>
      </c>
      <c r="G438" t="s">
        <v>95</v>
      </c>
      <c r="H438" t="s">
        <v>101</v>
      </c>
      <c r="I438" t="s">
        <v>94</v>
      </c>
      <c r="J438" s="9">
        <v>45673</v>
      </c>
      <c r="K438" t="s">
        <v>100</v>
      </c>
      <c r="L438" s="10">
        <f t="shared" si="24"/>
        <v>49325</v>
      </c>
      <c r="M438" s="11" t="str">
        <f t="shared" si="25"/>
        <v/>
      </c>
      <c r="N438" s="11" t="str">
        <f t="shared" si="26"/>
        <v/>
      </c>
      <c r="O438" s="11" t="str">
        <f t="shared" si="27"/>
        <v/>
      </c>
    </row>
    <row r="439" spans="1:15" x14ac:dyDescent="0.3">
      <c r="A439" t="s">
        <v>1740</v>
      </c>
      <c r="B439" t="s">
        <v>1741</v>
      </c>
      <c r="C439" s="9">
        <v>32610</v>
      </c>
      <c r="D439" t="s">
        <v>1742</v>
      </c>
      <c r="E439" t="s">
        <v>1743</v>
      </c>
      <c r="F439">
        <v>7702531660</v>
      </c>
      <c r="G439" t="s">
        <v>95</v>
      </c>
      <c r="H439" t="s">
        <v>113</v>
      </c>
      <c r="I439" t="s">
        <v>94</v>
      </c>
      <c r="J439" s="9">
        <v>43674</v>
      </c>
      <c r="K439" t="s">
        <v>129</v>
      </c>
      <c r="L439" s="10">
        <f t="shared" si="24"/>
        <v>47327</v>
      </c>
      <c r="M439" s="11" t="str">
        <f t="shared" si="25"/>
        <v/>
      </c>
      <c r="N439" s="11" t="str">
        <f t="shared" si="26"/>
        <v/>
      </c>
      <c r="O439" s="11" t="str">
        <f t="shared" si="27"/>
        <v/>
      </c>
    </row>
    <row r="440" spans="1:15" x14ac:dyDescent="0.3">
      <c r="A440" t="s">
        <v>1744</v>
      </c>
      <c r="B440" t="s">
        <v>351</v>
      </c>
      <c r="C440" s="9">
        <v>32609</v>
      </c>
      <c r="D440" t="s">
        <v>1745</v>
      </c>
      <c r="E440" t="s">
        <v>1746</v>
      </c>
      <c r="F440">
        <v>7409477128</v>
      </c>
      <c r="G440" t="s">
        <v>107</v>
      </c>
      <c r="H440" t="s">
        <v>93</v>
      </c>
      <c r="I440" t="s">
        <v>94</v>
      </c>
      <c r="J440" s="9">
        <v>44168</v>
      </c>
      <c r="K440" t="s">
        <v>100</v>
      </c>
      <c r="L440" s="10">
        <f t="shared" si="24"/>
        <v>47820</v>
      </c>
      <c r="M440" s="11" t="str">
        <f t="shared" si="25"/>
        <v/>
      </c>
      <c r="N440" s="11" t="str">
        <f t="shared" si="26"/>
        <v/>
      </c>
      <c r="O440" s="11" t="str">
        <f t="shared" si="27"/>
        <v/>
      </c>
    </row>
    <row r="441" spans="1:15" x14ac:dyDescent="0.3">
      <c r="A441" t="s">
        <v>1747</v>
      </c>
      <c r="B441" t="s">
        <v>1748</v>
      </c>
      <c r="C441" s="9">
        <v>33714</v>
      </c>
      <c r="D441" t="s">
        <v>1749</v>
      </c>
      <c r="E441" t="s">
        <v>1746</v>
      </c>
      <c r="F441">
        <v>8982082903</v>
      </c>
      <c r="G441" t="s">
        <v>100</v>
      </c>
      <c r="H441" t="s">
        <v>101</v>
      </c>
      <c r="I441" t="s">
        <v>94</v>
      </c>
      <c r="J441" s="9">
        <v>45183</v>
      </c>
      <c r="K441" t="s">
        <v>134</v>
      </c>
      <c r="L441" s="10">
        <f t="shared" si="24"/>
        <v>48836</v>
      </c>
      <c r="M441" s="11" t="str">
        <f t="shared" si="25"/>
        <v/>
      </c>
      <c r="N441" s="11" t="str">
        <f t="shared" si="26"/>
        <v/>
      </c>
      <c r="O441" s="11" t="str">
        <f t="shared" si="27"/>
        <v/>
      </c>
    </row>
    <row r="442" spans="1:15" x14ac:dyDescent="0.3">
      <c r="A442" t="s">
        <v>1750</v>
      </c>
      <c r="B442" t="s">
        <v>1751</v>
      </c>
      <c r="C442" s="9">
        <v>29787</v>
      </c>
      <c r="D442" t="s">
        <v>1752</v>
      </c>
      <c r="E442" t="s">
        <v>1753</v>
      </c>
      <c r="F442">
        <v>9345042385</v>
      </c>
      <c r="G442" t="s">
        <v>92</v>
      </c>
      <c r="H442" t="s">
        <v>108</v>
      </c>
      <c r="I442" t="s">
        <v>94</v>
      </c>
      <c r="J442" s="9">
        <v>45184</v>
      </c>
      <c r="K442" t="s">
        <v>100</v>
      </c>
      <c r="L442" s="10">
        <f t="shared" si="24"/>
        <v>48837</v>
      </c>
      <c r="M442" s="11" t="str">
        <f t="shared" si="25"/>
        <v/>
      </c>
      <c r="N442" s="11" t="str">
        <f t="shared" si="26"/>
        <v/>
      </c>
      <c r="O442" s="11" t="str">
        <f t="shared" si="27"/>
        <v/>
      </c>
    </row>
    <row r="443" spans="1:15" x14ac:dyDescent="0.3">
      <c r="A443" t="s">
        <v>1754</v>
      </c>
      <c r="B443" t="s">
        <v>1755</v>
      </c>
      <c r="C443" s="9">
        <v>33040</v>
      </c>
      <c r="D443" t="s">
        <v>1756</v>
      </c>
      <c r="E443" t="s">
        <v>1757</v>
      </c>
      <c r="F443">
        <v>6310987630</v>
      </c>
      <c r="G443" t="s">
        <v>119</v>
      </c>
      <c r="H443" t="s">
        <v>101</v>
      </c>
      <c r="I443" t="s">
        <v>102</v>
      </c>
      <c r="J443" s="9">
        <v>44147</v>
      </c>
      <c r="K443" t="s">
        <v>129</v>
      </c>
      <c r="L443" s="10">
        <f t="shared" si="24"/>
        <v>47069</v>
      </c>
      <c r="M443" s="11" t="str">
        <f t="shared" si="25"/>
        <v/>
      </c>
      <c r="N443" s="11" t="str">
        <f t="shared" si="26"/>
        <v/>
      </c>
      <c r="O443" s="11" t="str">
        <f t="shared" si="27"/>
        <v/>
      </c>
    </row>
    <row r="444" spans="1:15" x14ac:dyDescent="0.3">
      <c r="A444" t="s">
        <v>1758</v>
      </c>
      <c r="B444" t="s">
        <v>1759</v>
      </c>
      <c r="C444" s="9">
        <v>36963</v>
      </c>
      <c r="D444" t="s">
        <v>1760</v>
      </c>
      <c r="E444" t="s">
        <v>736</v>
      </c>
      <c r="F444">
        <v>9896385997</v>
      </c>
      <c r="G444" t="s">
        <v>107</v>
      </c>
      <c r="H444" t="s">
        <v>155</v>
      </c>
      <c r="I444" t="s">
        <v>94</v>
      </c>
      <c r="J444" s="9">
        <v>44895</v>
      </c>
      <c r="K444" t="s">
        <v>100</v>
      </c>
      <c r="L444" s="10">
        <f t="shared" si="24"/>
        <v>48548</v>
      </c>
      <c r="M444" s="11" t="str">
        <f t="shared" si="25"/>
        <v/>
      </c>
      <c r="N444" s="11" t="str">
        <f t="shared" si="26"/>
        <v/>
      </c>
      <c r="O444" s="11" t="str">
        <f t="shared" si="27"/>
        <v/>
      </c>
    </row>
    <row r="445" spans="1:15" x14ac:dyDescent="0.3">
      <c r="A445" t="s">
        <v>1761</v>
      </c>
      <c r="B445" t="s">
        <v>1762</v>
      </c>
      <c r="C445" s="9">
        <v>34831</v>
      </c>
      <c r="D445" t="s">
        <v>1763</v>
      </c>
      <c r="E445" t="s">
        <v>1764</v>
      </c>
      <c r="F445">
        <v>9656700353</v>
      </c>
      <c r="G445" t="s">
        <v>100</v>
      </c>
      <c r="H445" t="s">
        <v>101</v>
      </c>
      <c r="I445" t="s">
        <v>94</v>
      </c>
      <c r="J445" s="9">
        <v>46078</v>
      </c>
      <c r="K445" t="s">
        <v>100</v>
      </c>
      <c r="L445" s="10">
        <f t="shared" si="24"/>
        <v>49730</v>
      </c>
      <c r="M445" s="11" t="str">
        <f t="shared" si="25"/>
        <v/>
      </c>
      <c r="N445" s="11" t="str">
        <f t="shared" si="26"/>
        <v/>
      </c>
      <c r="O445" s="11" t="str">
        <f t="shared" si="27"/>
        <v/>
      </c>
    </row>
    <row r="446" spans="1:15" x14ac:dyDescent="0.3">
      <c r="A446" t="s">
        <v>1765</v>
      </c>
      <c r="B446" t="s">
        <v>1766</v>
      </c>
      <c r="C446" s="9">
        <v>20324</v>
      </c>
      <c r="D446" t="s">
        <v>1767</v>
      </c>
      <c r="E446" t="s">
        <v>1768</v>
      </c>
      <c r="F446">
        <v>8392699197</v>
      </c>
      <c r="G446" t="s">
        <v>133</v>
      </c>
      <c r="H446" t="s">
        <v>113</v>
      </c>
      <c r="I446" t="s">
        <v>102</v>
      </c>
      <c r="J446" s="9">
        <v>42781</v>
      </c>
      <c r="K446" t="s">
        <v>100</v>
      </c>
      <c r="L446" s="10">
        <f t="shared" si="24"/>
        <v>45703</v>
      </c>
      <c r="M446" s="11" t="str">
        <f t="shared" si="25"/>
        <v>FLAG</v>
      </c>
      <c r="N446" s="11" t="str">
        <f t="shared" si="26"/>
        <v/>
      </c>
      <c r="O446" s="11" t="str">
        <f t="shared" si="27"/>
        <v/>
      </c>
    </row>
    <row r="447" spans="1:15" x14ac:dyDescent="0.3">
      <c r="A447" t="s">
        <v>1769</v>
      </c>
      <c r="B447" t="s">
        <v>933</v>
      </c>
      <c r="C447" s="9">
        <v>23258</v>
      </c>
      <c r="D447" t="s">
        <v>1770</v>
      </c>
      <c r="E447" t="s">
        <v>1771</v>
      </c>
      <c r="F447">
        <v>9326774153</v>
      </c>
      <c r="G447" t="s">
        <v>92</v>
      </c>
      <c r="H447" t="s">
        <v>175</v>
      </c>
      <c r="I447" t="s">
        <v>120</v>
      </c>
      <c r="J447" s="9">
        <v>43417</v>
      </c>
      <c r="K447" t="s">
        <v>134</v>
      </c>
      <c r="L447" s="10">
        <f t="shared" si="24"/>
        <v>44148</v>
      </c>
      <c r="M447" s="11" t="str">
        <f t="shared" si="25"/>
        <v>FLAG</v>
      </c>
      <c r="N447" s="11" t="str">
        <f t="shared" si="26"/>
        <v/>
      </c>
      <c r="O447" s="11" t="str">
        <f t="shared" si="27"/>
        <v/>
      </c>
    </row>
    <row r="448" spans="1:15" x14ac:dyDescent="0.3">
      <c r="A448" t="s">
        <v>1772</v>
      </c>
      <c r="B448" t="s">
        <v>944</v>
      </c>
      <c r="C448" s="9">
        <v>23442</v>
      </c>
      <c r="D448" t="s">
        <v>1773</v>
      </c>
      <c r="E448" t="s">
        <v>1774</v>
      </c>
      <c r="F448">
        <v>6687942402</v>
      </c>
      <c r="G448" t="s">
        <v>119</v>
      </c>
      <c r="H448" t="s">
        <v>108</v>
      </c>
      <c r="I448" t="s">
        <v>94</v>
      </c>
      <c r="J448" s="9">
        <v>43674</v>
      </c>
      <c r="K448" t="s">
        <v>134</v>
      </c>
      <c r="L448" s="10">
        <f t="shared" si="24"/>
        <v>47327</v>
      </c>
      <c r="M448" s="11" t="str">
        <f t="shared" si="25"/>
        <v/>
      </c>
      <c r="N448" s="11" t="str">
        <f t="shared" si="26"/>
        <v/>
      </c>
      <c r="O448" s="11" t="str">
        <f t="shared" si="27"/>
        <v/>
      </c>
    </row>
    <row r="449" spans="1:15" x14ac:dyDescent="0.3">
      <c r="A449" t="s">
        <v>1775</v>
      </c>
      <c r="B449" t="s">
        <v>1200</v>
      </c>
      <c r="C449" s="9">
        <v>22068</v>
      </c>
      <c r="D449" t="s">
        <v>1776</v>
      </c>
      <c r="E449" t="s">
        <v>1777</v>
      </c>
      <c r="F449">
        <v>8383158905</v>
      </c>
      <c r="G449" t="s">
        <v>133</v>
      </c>
      <c r="H449" t="s">
        <v>175</v>
      </c>
      <c r="I449" t="s">
        <v>94</v>
      </c>
      <c r="J449" s="9">
        <v>43921</v>
      </c>
      <c r="K449" t="s">
        <v>114</v>
      </c>
      <c r="L449" s="10">
        <f t="shared" si="24"/>
        <v>47573</v>
      </c>
      <c r="M449" s="11" t="str">
        <f t="shared" si="25"/>
        <v/>
      </c>
      <c r="N449" s="11" t="str">
        <f t="shared" si="26"/>
        <v/>
      </c>
      <c r="O449" s="11" t="str">
        <f t="shared" si="27"/>
        <v/>
      </c>
    </row>
    <row r="450" spans="1:15" x14ac:dyDescent="0.3">
      <c r="A450" t="s">
        <v>1778</v>
      </c>
      <c r="B450" t="s">
        <v>1779</v>
      </c>
      <c r="C450" s="9">
        <v>33940</v>
      </c>
      <c r="D450" t="s">
        <v>1780</v>
      </c>
      <c r="E450" t="s">
        <v>1781</v>
      </c>
      <c r="F450">
        <v>8944162472</v>
      </c>
      <c r="G450" t="s">
        <v>100</v>
      </c>
      <c r="H450" t="s">
        <v>101</v>
      </c>
      <c r="I450" t="s">
        <v>94</v>
      </c>
      <c r="J450" s="9">
        <v>45643</v>
      </c>
      <c r="K450" t="s">
        <v>95</v>
      </c>
      <c r="L450" s="10">
        <f t="shared" si="24"/>
        <v>49295</v>
      </c>
      <c r="M450" s="11" t="str">
        <f t="shared" si="25"/>
        <v/>
      </c>
      <c r="N450" s="11" t="str">
        <f t="shared" si="26"/>
        <v/>
      </c>
      <c r="O450" s="11" t="str">
        <f t="shared" si="27"/>
        <v/>
      </c>
    </row>
    <row r="451" spans="1:15" x14ac:dyDescent="0.3">
      <c r="A451" t="s">
        <v>1782</v>
      </c>
      <c r="B451" t="s">
        <v>1783</v>
      </c>
      <c r="C451" s="9">
        <v>20701</v>
      </c>
      <c r="D451" t="s">
        <v>1784</v>
      </c>
      <c r="E451" t="s">
        <v>1785</v>
      </c>
      <c r="F451">
        <v>6195145772</v>
      </c>
      <c r="G451" t="s">
        <v>133</v>
      </c>
      <c r="H451" t="s">
        <v>175</v>
      </c>
      <c r="I451" t="s">
        <v>94</v>
      </c>
      <c r="J451" s="9">
        <v>43701</v>
      </c>
      <c r="K451" t="s">
        <v>134</v>
      </c>
      <c r="L451" s="10">
        <f t="shared" si="24"/>
        <v>47354</v>
      </c>
      <c r="M451" s="11" t="str">
        <f t="shared" si="25"/>
        <v/>
      </c>
      <c r="N451" s="11" t="str">
        <f t="shared" si="26"/>
        <v/>
      </c>
      <c r="O451" s="11" t="str">
        <f t="shared" si="27"/>
        <v/>
      </c>
    </row>
    <row r="452" spans="1:15" x14ac:dyDescent="0.3">
      <c r="A452" t="s">
        <v>1786</v>
      </c>
      <c r="B452" t="s">
        <v>1015</v>
      </c>
      <c r="C452" s="9">
        <v>29319</v>
      </c>
      <c r="D452" t="s">
        <v>1787</v>
      </c>
      <c r="E452" t="s">
        <v>1788</v>
      </c>
      <c r="F452">
        <v>6861434870</v>
      </c>
      <c r="G452" t="s">
        <v>119</v>
      </c>
      <c r="H452" t="s">
        <v>108</v>
      </c>
      <c r="I452" t="s">
        <v>94</v>
      </c>
      <c r="J452" s="9">
        <v>45822</v>
      </c>
      <c r="K452" t="s">
        <v>95</v>
      </c>
      <c r="L452" s="10">
        <f t="shared" ref="L452:L515" si="28">EDATE(J452,12*IF(I452="High",2,IF(I452="Medium",8,10)))</f>
        <v>49474</v>
      </c>
      <c r="M452" s="11" t="str">
        <f t="shared" ref="M452:M515" si="29">IF(L452&lt;DATE(2026,3,31),"FLAG","")</f>
        <v/>
      </c>
      <c r="N452" s="11" t="str">
        <f t="shared" ref="N452:N515" si="30">IF(COUNTIF($F$4:$F$953,F452)&gt;=3,"FLAG","")</f>
        <v/>
      </c>
      <c r="O452" s="11" t="str">
        <f t="shared" ref="O452:O515" si="31">IF(AND(D452&lt;&gt;"",COUNTIF($D$4:$D$953,D452)&gt;1),"FLAG","")</f>
        <v/>
      </c>
    </row>
    <row r="453" spans="1:15" x14ac:dyDescent="0.3">
      <c r="A453" t="s">
        <v>1789</v>
      </c>
      <c r="B453" t="s">
        <v>1099</v>
      </c>
      <c r="C453" s="9">
        <v>25073</v>
      </c>
      <c r="D453" t="s">
        <v>1790</v>
      </c>
      <c r="E453" t="s">
        <v>1791</v>
      </c>
      <c r="F453">
        <v>6819884135</v>
      </c>
      <c r="G453" t="s">
        <v>100</v>
      </c>
      <c r="H453" t="s">
        <v>108</v>
      </c>
      <c r="I453" t="s">
        <v>94</v>
      </c>
      <c r="J453" s="9">
        <v>42823</v>
      </c>
      <c r="K453" t="s">
        <v>100</v>
      </c>
      <c r="L453" s="10">
        <f t="shared" si="28"/>
        <v>46475</v>
      </c>
      <c r="M453" s="11" t="str">
        <f t="shared" si="29"/>
        <v/>
      </c>
      <c r="N453" s="11" t="str">
        <f t="shared" si="30"/>
        <v/>
      </c>
      <c r="O453" s="11" t="str">
        <f t="shared" si="31"/>
        <v/>
      </c>
    </row>
    <row r="454" spans="1:15" x14ac:dyDescent="0.3">
      <c r="A454" t="s">
        <v>1792</v>
      </c>
      <c r="B454" t="s">
        <v>1793</v>
      </c>
      <c r="C454" s="9">
        <v>23583</v>
      </c>
      <c r="D454" t="s">
        <v>1794</v>
      </c>
      <c r="E454" t="s">
        <v>1795</v>
      </c>
      <c r="F454">
        <v>7706946539</v>
      </c>
      <c r="G454" t="s">
        <v>100</v>
      </c>
      <c r="H454" t="s">
        <v>93</v>
      </c>
      <c r="I454" t="s">
        <v>94</v>
      </c>
      <c r="J454" s="9">
        <v>45669</v>
      </c>
      <c r="K454" t="s">
        <v>95</v>
      </c>
      <c r="L454" s="10">
        <f t="shared" si="28"/>
        <v>49321</v>
      </c>
      <c r="M454" s="11" t="str">
        <f t="shared" si="29"/>
        <v/>
      </c>
      <c r="N454" s="11" t="str">
        <f t="shared" si="30"/>
        <v/>
      </c>
      <c r="O454" s="11" t="str">
        <f t="shared" si="31"/>
        <v/>
      </c>
    </row>
    <row r="455" spans="1:15" x14ac:dyDescent="0.3">
      <c r="A455" t="s">
        <v>1796</v>
      </c>
      <c r="B455" t="s">
        <v>1797</v>
      </c>
      <c r="C455" s="9">
        <v>35040</v>
      </c>
      <c r="D455" t="s">
        <v>1798</v>
      </c>
      <c r="E455" t="s">
        <v>1799</v>
      </c>
      <c r="F455">
        <v>7255046818</v>
      </c>
      <c r="G455" t="s">
        <v>119</v>
      </c>
      <c r="H455" t="s">
        <v>113</v>
      </c>
      <c r="I455" t="s">
        <v>94</v>
      </c>
      <c r="J455" s="9">
        <v>44349</v>
      </c>
      <c r="K455" t="s">
        <v>134</v>
      </c>
      <c r="L455" s="10">
        <f t="shared" si="28"/>
        <v>48001</v>
      </c>
      <c r="M455" s="11" t="str">
        <f t="shared" si="29"/>
        <v/>
      </c>
      <c r="N455" s="11" t="str">
        <f t="shared" si="30"/>
        <v/>
      </c>
      <c r="O455" s="11" t="str">
        <f t="shared" si="31"/>
        <v/>
      </c>
    </row>
    <row r="456" spans="1:15" x14ac:dyDescent="0.3">
      <c r="A456" t="s">
        <v>1800</v>
      </c>
      <c r="B456" t="s">
        <v>1801</v>
      </c>
      <c r="C456" s="9">
        <v>37028</v>
      </c>
      <c r="E456" t="s">
        <v>1802</v>
      </c>
      <c r="F456">
        <v>8320904642</v>
      </c>
      <c r="G456" t="s">
        <v>95</v>
      </c>
      <c r="H456" t="s">
        <v>175</v>
      </c>
      <c r="I456" t="s">
        <v>94</v>
      </c>
      <c r="J456" s="9">
        <v>44136</v>
      </c>
      <c r="K456" t="s">
        <v>134</v>
      </c>
      <c r="L456" s="10">
        <f t="shared" si="28"/>
        <v>47788</v>
      </c>
      <c r="M456" s="11" t="str">
        <f t="shared" si="29"/>
        <v/>
      </c>
      <c r="N456" s="11" t="str">
        <f t="shared" si="30"/>
        <v/>
      </c>
      <c r="O456" s="11" t="str">
        <f t="shared" si="31"/>
        <v/>
      </c>
    </row>
    <row r="457" spans="1:15" x14ac:dyDescent="0.3">
      <c r="A457" t="s">
        <v>1803</v>
      </c>
      <c r="B457" t="s">
        <v>1804</v>
      </c>
      <c r="C457" s="9">
        <v>25516</v>
      </c>
      <c r="D457" t="s">
        <v>1805</v>
      </c>
      <c r="E457" t="s">
        <v>1806</v>
      </c>
      <c r="F457">
        <v>6951428447</v>
      </c>
      <c r="G457" t="s">
        <v>92</v>
      </c>
      <c r="H457" t="s">
        <v>93</v>
      </c>
      <c r="I457" t="s">
        <v>94</v>
      </c>
      <c r="J457" s="9">
        <v>45886</v>
      </c>
      <c r="K457" t="s">
        <v>100</v>
      </c>
      <c r="L457" s="10">
        <f t="shared" si="28"/>
        <v>49538</v>
      </c>
      <c r="M457" s="11" t="str">
        <f t="shared" si="29"/>
        <v/>
      </c>
      <c r="N457" s="11" t="str">
        <f t="shared" si="30"/>
        <v/>
      </c>
      <c r="O457" s="11" t="str">
        <f t="shared" si="31"/>
        <v/>
      </c>
    </row>
    <row r="458" spans="1:15" x14ac:dyDescent="0.3">
      <c r="A458" t="s">
        <v>1807</v>
      </c>
      <c r="B458" t="s">
        <v>1808</v>
      </c>
      <c r="C458" s="9">
        <v>30001</v>
      </c>
      <c r="D458" t="s">
        <v>1809</v>
      </c>
      <c r="E458" t="s">
        <v>1810</v>
      </c>
      <c r="F458">
        <v>6774981212</v>
      </c>
      <c r="G458" t="s">
        <v>95</v>
      </c>
      <c r="H458" t="s">
        <v>93</v>
      </c>
      <c r="I458" t="s">
        <v>102</v>
      </c>
      <c r="J458" s="9">
        <v>44906</v>
      </c>
      <c r="K458" t="s">
        <v>134</v>
      </c>
      <c r="L458" s="10">
        <f t="shared" si="28"/>
        <v>47828</v>
      </c>
      <c r="M458" s="11" t="str">
        <f t="shared" si="29"/>
        <v/>
      </c>
      <c r="N458" s="11" t="str">
        <f t="shared" si="30"/>
        <v/>
      </c>
      <c r="O458" s="11" t="str">
        <f t="shared" si="31"/>
        <v/>
      </c>
    </row>
    <row r="459" spans="1:15" x14ac:dyDescent="0.3">
      <c r="A459" t="s">
        <v>1811</v>
      </c>
      <c r="B459" t="s">
        <v>1812</v>
      </c>
      <c r="C459" s="9">
        <v>22929</v>
      </c>
      <c r="D459" t="s">
        <v>1813</v>
      </c>
      <c r="E459" t="s">
        <v>1814</v>
      </c>
      <c r="F459">
        <v>9532978758</v>
      </c>
      <c r="G459" t="s">
        <v>133</v>
      </c>
      <c r="H459" t="s">
        <v>93</v>
      </c>
      <c r="I459" t="s">
        <v>94</v>
      </c>
      <c r="J459" s="9">
        <v>44642</v>
      </c>
      <c r="K459" t="s">
        <v>134</v>
      </c>
      <c r="L459" s="10">
        <f t="shared" si="28"/>
        <v>48295</v>
      </c>
      <c r="M459" s="11" t="str">
        <f t="shared" si="29"/>
        <v/>
      </c>
      <c r="N459" s="11" t="str">
        <f t="shared" si="30"/>
        <v/>
      </c>
      <c r="O459" s="11" t="str">
        <f t="shared" si="31"/>
        <v/>
      </c>
    </row>
    <row r="460" spans="1:15" x14ac:dyDescent="0.3">
      <c r="A460" t="s">
        <v>1815</v>
      </c>
      <c r="B460" t="s">
        <v>1816</v>
      </c>
      <c r="C460" s="9">
        <v>23123</v>
      </c>
      <c r="D460" t="s">
        <v>1817</v>
      </c>
      <c r="E460" t="s">
        <v>1818</v>
      </c>
      <c r="F460">
        <v>9439493311</v>
      </c>
      <c r="G460" t="s">
        <v>100</v>
      </c>
      <c r="H460" t="s">
        <v>113</v>
      </c>
      <c r="I460" t="s">
        <v>94</v>
      </c>
      <c r="J460" s="9">
        <v>45899</v>
      </c>
      <c r="K460" t="s">
        <v>114</v>
      </c>
      <c r="L460" s="10">
        <f t="shared" si="28"/>
        <v>49551</v>
      </c>
      <c r="M460" s="11" t="str">
        <f t="shared" si="29"/>
        <v/>
      </c>
      <c r="N460" s="11" t="str">
        <f t="shared" si="30"/>
        <v/>
      </c>
      <c r="O460" s="11" t="str">
        <f t="shared" si="31"/>
        <v/>
      </c>
    </row>
    <row r="461" spans="1:15" x14ac:dyDescent="0.3">
      <c r="A461" t="s">
        <v>1819</v>
      </c>
      <c r="B461" t="s">
        <v>1514</v>
      </c>
      <c r="C461" s="9">
        <v>24372</v>
      </c>
      <c r="D461" t="s">
        <v>1820</v>
      </c>
      <c r="E461" t="s">
        <v>1821</v>
      </c>
      <c r="F461">
        <v>9429394724</v>
      </c>
      <c r="G461" t="s">
        <v>133</v>
      </c>
      <c r="H461" t="s">
        <v>101</v>
      </c>
      <c r="I461" t="s">
        <v>120</v>
      </c>
      <c r="J461" s="9">
        <v>44908</v>
      </c>
      <c r="K461" t="s">
        <v>114</v>
      </c>
      <c r="L461" s="10">
        <f t="shared" si="28"/>
        <v>45639</v>
      </c>
      <c r="M461" s="11" t="str">
        <f t="shared" si="29"/>
        <v>FLAG</v>
      </c>
      <c r="N461" s="11" t="str">
        <f t="shared" si="30"/>
        <v/>
      </c>
      <c r="O461" s="11" t="str">
        <f t="shared" si="31"/>
        <v/>
      </c>
    </row>
    <row r="462" spans="1:15" x14ac:dyDescent="0.3">
      <c r="A462" t="s">
        <v>1822</v>
      </c>
      <c r="B462" t="s">
        <v>1212</v>
      </c>
      <c r="C462" s="9">
        <v>28599</v>
      </c>
      <c r="D462" t="s">
        <v>1823</v>
      </c>
      <c r="E462" t="s">
        <v>1824</v>
      </c>
      <c r="F462">
        <v>7460279505</v>
      </c>
      <c r="G462" t="s">
        <v>92</v>
      </c>
      <c r="H462" t="s">
        <v>113</v>
      </c>
      <c r="I462" t="s">
        <v>94</v>
      </c>
      <c r="J462" s="9">
        <v>42894</v>
      </c>
      <c r="K462" t="s">
        <v>114</v>
      </c>
      <c r="L462" s="10">
        <f t="shared" si="28"/>
        <v>46546</v>
      </c>
      <c r="M462" s="11" t="str">
        <f t="shared" si="29"/>
        <v/>
      </c>
      <c r="N462" s="11" t="str">
        <f t="shared" si="30"/>
        <v/>
      </c>
      <c r="O462" s="11" t="str">
        <f t="shared" si="31"/>
        <v/>
      </c>
    </row>
    <row r="463" spans="1:15" x14ac:dyDescent="0.3">
      <c r="A463" t="s">
        <v>1825</v>
      </c>
      <c r="B463" t="s">
        <v>1733</v>
      </c>
      <c r="C463" s="9">
        <v>24701</v>
      </c>
      <c r="D463" t="s">
        <v>1826</v>
      </c>
      <c r="E463" t="s">
        <v>1827</v>
      </c>
      <c r="F463">
        <v>7155006143</v>
      </c>
      <c r="G463" t="s">
        <v>100</v>
      </c>
      <c r="H463" t="s">
        <v>113</v>
      </c>
      <c r="I463" t="s">
        <v>102</v>
      </c>
      <c r="J463" s="9">
        <v>44018</v>
      </c>
      <c r="K463" t="s">
        <v>134</v>
      </c>
      <c r="L463" s="10">
        <f t="shared" si="28"/>
        <v>46940</v>
      </c>
      <c r="M463" s="11" t="str">
        <f t="shared" si="29"/>
        <v/>
      </c>
      <c r="N463" s="11" t="str">
        <f t="shared" si="30"/>
        <v/>
      </c>
      <c r="O463" s="11" t="str">
        <f t="shared" si="31"/>
        <v/>
      </c>
    </row>
    <row r="464" spans="1:15" x14ac:dyDescent="0.3">
      <c r="A464" t="s">
        <v>1828</v>
      </c>
      <c r="B464" t="s">
        <v>1829</v>
      </c>
      <c r="C464" s="9">
        <v>29747</v>
      </c>
      <c r="D464" t="s">
        <v>1830</v>
      </c>
      <c r="E464" t="s">
        <v>921</v>
      </c>
      <c r="F464">
        <v>8112278973</v>
      </c>
      <c r="G464" t="s">
        <v>100</v>
      </c>
      <c r="H464" t="s">
        <v>113</v>
      </c>
      <c r="I464" t="s">
        <v>94</v>
      </c>
      <c r="J464" s="9">
        <v>45064</v>
      </c>
      <c r="K464" t="s">
        <v>129</v>
      </c>
      <c r="L464" s="10">
        <f t="shared" si="28"/>
        <v>48717</v>
      </c>
      <c r="M464" s="11" t="str">
        <f t="shared" si="29"/>
        <v/>
      </c>
      <c r="N464" s="11" t="str">
        <f t="shared" si="30"/>
        <v/>
      </c>
      <c r="O464" s="11" t="str">
        <f t="shared" si="31"/>
        <v/>
      </c>
    </row>
    <row r="465" spans="1:15" x14ac:dyDescent="0.3">
      <c r="A465" t="s">
        <v>1831</v>
      </c>
      <c r="B465" t="s">
        <v>1832</v>
      </c>
      <c r="C465" s="9">
        <v>21591</v>
      </c>
      <c r="D465" t="s">
        <v>1833</v>
      </c>
      <c r="E465" t="s">
        <v>1834</v>
      </c>
      <c r="F465">
        <v>8248482118</v>
      </c>
      <c r="G465" t="s">
        <v>92</v>
      </c>
      <c r="H465" t="s">
        <v>113</v>
      </c>
      <c r="I465" t="s">
        <v>94</v>
      </c>
      <c r="J465" s="9">
        <v>43243</v>
      </c>
      <c r="K465" t="s">
        <v>134</v>
      </c>
      <c r="L465" s="10">
        <f t="shared" si="28"/>
        <v>46896</v>
      </c>
      <c r="M465" s="11" t="str">
        <f t="shared" si="29"/>
        <v/>
      </c>
      <c r="N465" s="11" t="str">
        <f t="shared" si="30"/>
        <v/>
      </c>
      <c r="O465" s="11" t="str">
        <f t="shared" si="31"/>
        <v/>
      </c>
    </row>
    <row r="466" spans="1:15" x14ac:dyDescent="0.3">
      <c r="A466" t="s">
        <v>1835</v>
      </c>
      <c r="B466" t="s">
        <v>1836</v>
      </c>
      <c r="C466" s="9">
        <v>27341</v>
      </c>
      <c r="D466" t="s">
        <v>1837</v>
      </c>
      <c r="E466" t="s">
        <v>1838</v>
      </c>
      <c r="F466">
        <v>6792799826</v>
      </c>
      <c r="G466" t="s">
        <v>100</v>
      </c>
      <c r="H466" t="s">
        <v>108</v>
      </c>
      <c r="I466" t="s">
        <v>102</v>
      </c>
      <c r="J466" s="9">
        <v>43838</v>
      </c>
      <c r="K466" t="s">
        <v>134</v>
      </c>
      <c r="L466" s="10">
        <f t="shared" si="28"/>
        <v>46760</v>
      </c>
      <c r="M466" s="11" t="str">
        <f t="shared" si="29"/>
        <v/>
      </c>
      <c r="N466" s="11" t="str">
        <f t="shared" si="30"/>
        <v/>
      </c>
      <c r="O466" s="11" t="str">
        <f t="shared" si="31"/>
        <v/>
      </c>
    </row>
    <row r="467" spans="1:15" x14ac:dyDescent="0.3">
      <c r="A467" t="s">
        <v>1839</v>
      </c>
      <c r="B467" t="s">
        <v>1840</v>
      </c>
      <c r="C467" s="9">
        <v>26574</v>
      </c>
      <c r="D467" t="s">
        <v>1841</v>
      </c>
      <c r="E467" t="s">
        <v>1842</v>
      </c>
      <c r="F467">
        <v>9306237686</v>
      </c>
      <c r="G467" t="s">
        <v>107</v>
      </c>
      <c r="H467" t="s">
        <v>113</v>
      </c>
      <c r="I467" t="s">
        <v>102</v>
      </c>
      <c r="J467" s="9">
        <v>43543</v>
      </c>
      <c r="K467" t="s">
        <v>114</v>
      </c>
      <c r="L467" s="10">
        <f t="shared" si="28"/>
        <v>46465</v>
      </c>
      <c r="M467" s="11" t="str">
        <f t="shared" si="29"/>
        <v/>
      </c>
      <c r="N467" s="11" t="str">
        <f t="shared" si="30"/>
        <v/>
      </c>
      <c r="O467" s="11" t="str">
        <f t="shared" si="31"/>
        <v/>
      </c>
    </row>
    <row r="468" spans="1:15" x14ac:dyDescent="0.3">
      <c r="A468" t="s">
        <v>1843</v>
      </c>
      <c r="B468" t="s">
        <v>1844</v>
      </c>
      <c r="C468" s="9">
        <v>35672</v>
      </c>
      <c r="D468" t="s">
        <v>1845</v>
      </c>
      <c r="E468" t="s">
        <v>1846</v>
      </c>
      <c r="F468">
        <v>7201271164</v>
      </c>
      <c r="G468" t="s">
        <v>107</v>
      </c>
      <c r="H468" t="s">
        <v>101</v>
      </c>
      <c r="I468" t="s">
        <v>94</v>
      </c>
      <c r="J468" s="9">
        <v>43952</v>
      </c>
      <c r="K468" t="s">
        <v>134</v>
      </c>
      <c r="L468" s="10">
        <f t="shared" si="28"/>
        <v>47604</v>
      </c>
      <c r="M468" s="11" t="str">
        <f t="shared" si="29"/>
        <v/>
      </c>
      <c r="N468" s="11" t="str">
        <f t="shared" si="30"/>
        <v/>
      </c>
      <c r="O468" s="11" t="str">
        <f t="shared" si="31"/>
        <v/>
      </c>
    </row>
    <row r="469" spans="1:15" x14ac:dyDescent="0.3">
      <c r="A469" t="s">
        <v>1847</v>
      </c>
      <c r="B469" t="s">
        <v>1848</v>
      </c>
      <c r="C469" s="9">
        <v>35062</v>
      </c>
      <c r="D469" t="s">
        <v>1849</v>
      </c>
      <c r="E469" t="s">
        <v>1850</v>
      </c>
      <c r="F469">
        <v>7172290477</v>
      </c>
      <c r="G469" t="s">
        <v>92</v>
      </c>
      <c r="H469" t="s">
        <v>93</v>
      </c>
      <c r="I469" t="s">
        <v>94</v>
      </c>
      <c r="J469" s="9">
        <v>44350</v>
      </c>
      <c r="K469" t="s">
        <v>95</v>
      </c>
      <c r="L469" s="10">
        <f t="shared" si="28"/>
        <v>48002</v>
      </c>
      <c r="M469" s="11" t="str">
        <f t="shared" si="29"/>
        <v/>
      </c>
      <c r="N469" s="11" t="str">
        <f t="shared" si="30"/>
        <v/>
      </c>
      <c r="O469" s="11" t="str">
        <f t="shared" si="31"/>
        <v/>
      </c>
    </row>
    <row r="470" spans="1:15" x14ac:dyDescent="0.3">
      <c r="A470" t="s">
        <v>1851</v>
      </c>
      <c r="B470" t="s">
        <v>1852</v>
      </c>
      <c r="C470" s="9">
        <v>31874</v>
      </c>
      <c r="D470" t="s">
        <v>1853</v>
      </c>
      <c r="E470" t="s">
        <v>1854</v>
      </c>
      <c r="F470">
        <v>6426481282</v>
      </c>
      <c r="G470" t="s">
        <v>95</v>
      </c>
      <c r="H470" t="s">
        <v>108</v>
      </c>
      <c r="I470" t="s">
        <v>94</v>
      </c>
      <c r="J470" s="9">
        <v>43842</v>
      </c>
      <c r="K470" t="s">
        <v>129</v>
      </c>
      <c r="L470" s="10">
        <f t="shared" si="28"/>
        <v>47495</v>
      </c>
      <c r="M470" s="11" t="str">
        <f t="shared" si="29"/>
        <v/>
      </c>
      <c r="N470" s="11" t="str">
        <f t="shared" si="30"/>
        <v/>
      </c>
      <c r="O470" s="11" t="str">
        <f t="shared" si="31"/>
        <v/>
      </c>
    </row>
    <row r="471" spans="1:15" x14ac:dyDescent="0.3">
      <c r="A471" t="s">
        <v>1855</v>
      </c>
      <c r="B471" t="s">
        <v>1856</v>
      </c>
      <c r="C471" s="9">
        <v>25496</v>
      </c>
      <c r="E471" t="s">
        <v>1857</v>
      </c>
      <c r="F471">
        <v>6363042065</v>
      </c>
      <c r="G471" t="s">
        <v>92</v>
      </c>
      <c r="H471" t="s">
        <v>101</v>
      </c>
      <c r="I471" t="s">
        <v>120</v>
      </c>
      <c r="J471" s="9">
        <v>44939</v>
      </c>
      <c r="K471" t="s">
        <v>129</v>
      </c>
      <c r="L471" s="10">
        <f t="shared" si="28"/>
        <v>45670</v>
      </c>
      <c r="M471" s="11" t="str">
        <f t="shared" si="29"/>
        <v>FLAG</v>
      </c>
      <c r="N471" s="11" t="str">
        <f t="shared" si="30"/>
        <v/>
      </c>
      <c r="O471" s="11" t="str">
        <f t="shared" si="31"/>
        <v/>
      </c>
    </row>
    <row r="472" spans="1:15" x14ac:dyDescent="0.3">
      <c r="A472" t="s">
        <v>1858</v>
      </c>
      <c r="B472" t="s">
        <v>1859</v>
      </c>
      <c r="C472" s="9">
        <v>23905</v>
      </c>
      <c r="D472" t="s">
        <v>1860</v>
      </c>
      <c r="E472" t="s">
        <v>1861</v>
      </c>
      <c r="F472">
        <v>9998456270</v>
      </c>
      <c r="G472" t="s">
        <v>95</v>
      </c>
      <c r="H472" t="s">
        <v>93</v>
      </c>
      <c r="I472" t="s">
        <v>94</v>
      </c>
      <c r="J472" s="9">
        <v>42976</v>
      </c>
      <c r="K472" t="s">
        <v>95</v>
      </c>
      <c r="L472" s="10">
        <f t="shared" si="28"/>
        <v>46628</v>
      </c>
      <c r="M472" s="11" t="str">
        <f t="shared" si="29"/>
        <v/>
      </c>
      <c r="N472" s="11" t="str">
        <f t="shared" si="30"/>
        <v/>
      </c>
      <c r="O472" s="11" t="str">
        <f t="shared" si="31"/>
        <v/>
      </c>
    </row>
    <row r="473" spans="1:15" x14ac:dyDescent="0.3">
      <c r="A473" t="s">
        <v>1862</v>
      </c>
      <c r="B473" t="s">
        <v>358</v>
      </c>
      <c r="C473" s="9">
        <v>22083</v>
      </c>
      <c r="D473" t="s">
        <v>1863</v>
      </c>
      <c r="E473" t="s">
        <v>1864</v>
      </c>
      <c r="F473">
        <v>8624113796</v>
      </c>
      <c r="G473" t="s">
        <v>95</v>
      </c>
      <c r="H473" t="s">
        <v>113</v>
      </c>
      <c r="I473" t="s">
        <v>94</v>
      </c>
      <c r="J473" s="9">
        <v>43873</v>
      </c>
      <c r="K473" t="s">
        <v>103</v>
      </c>
      <c r="L473" s="10">
        <f t="shared" si="28"/>
        <v>47526</v>
      </c>
      <c r="M473" s="11" t="str">
        <f t="shared" si="29"/>
        <v/>
      </c>
      <c r="N473" s="11" t="str">
        <f t="shared" si="30"/>
        <v/>
      </c>
      <c r="O473" s="11" t="str">
        <f t="shared" si="31"/>
        <v/>
      </c>
    </row>
    <row r="474" spans="1:15" x14ac:dyDescent="0.3">
      <c r="A474" t="s">
        <v>1865</v>
      </c>
      <c r="B474" t="s">
        <v>1866</v>
      </c>
      <c r="C474" s="9">
        <v>31494</v>
      </c>
      <c r="D474" t="s">
        <v>1867</v>
      </c>
      <c r="E474" t="s">
        <v>1868</v>
      </c>
      <c r="F474">
        <v>8466791062</v>
      </c>
      <c r="G474" t="s">
        <v>119</v>
      </c>
      <c r="H474" t="s">
        <v>108</v>
      </c>
      <c r="I474" t="s">
        <v>102</v>
      </c>
      <c r="J474" s="9">
        <v>43315</v>
      </c>
      <c r="K474" t="s">
        <v>95</v>
      </c>
      <c r="L474" s="10">
        <f t="shared" si="28"/>
        <v>46237</v>
      </c>
      <c r="M474" s="11" t="str">
        <f t="shared" si="29"/>
        <v/>
      </c>
      <c r="N474" s="11" t="str">
        <f t="shared" si="30"/>
        <v/>
      </c>
      <c r="O474" s="11" t="str">
        <f t="shared" si="31"/>
        <v/>
      </c>
    </row>
    <row r="475" spans="1:15" x14ac:dyDescent="0.3">
      <c r="A475" t="s">
        <v>1869</v>
      </c>
      <c r="B475" t="s">
        <v>1870</v>
      </c>
      <c r="C475" s="9">
        <v>22177</v>
      </c>
      <c r="D475" t="s">
        <v>1871</v>
      </c>
      <c r="E475" t="s">
        <v>1872</v>
      </c>
      <c r="F475">
        <v>7163014997</v>
      </c>
      <c r="G475" t="s">
        <v>92</v>
      </c>
      <c r="H475" t="s">
        <v>155</v>
      </c>
      <c r="I475" t="s">
        <v>94</v>
      </c>
      <c r="J475" s="9">
        <v>42849</v>
      </c>
      <c r="K475" t="s">
        <v>134</v>
      </c>
      <c r="L475" s="10">
        <f t="shared" si="28"/>
        <v>46501</v>
      </c>
      <c r="M475" s="11" t="str">
        <f t="shared" si="29"/>
        <v/>
      </c>
      <c r="N475" s="11" t="str">
        <f t="shared" si="30"/>
        <v/>
      </c>
      <c r="O475" s="11" t="str">
        <f t="shared" si="31"/>
        <v/>
      </c>
    </row>
    <row r="476" spans="1:15" x14ac:dyDescent="0.3">
      <c r="A476" t="s">
        <v>1873</v>
      </c>
      <c r="B476" t="s">
        <v>1874</v>
      </c>
      <c r="C476" s="9">
        <v>30173</v>
      </c>
      <c r="D476" t="s">
        <v>1875</v>
      </c>
      <c r="E476" t="s">
        <v>1876</v>
      </c>
      <c r="F476">
        <v>8969023469</v>
      </c>
      <c r="G476" t="s">
        <v>95</v>
      </c>
      <c r="H476" t="s">
        <v>175</v>
      </c>
      <c r="I476" t="s">
        <v>94</v>
      </c>
      <c r="J476" s="9">
        <v>43566</v>
      </c>
      <c r="K476" t="s">
        <v>103</v>
      </c>
      <c r="L476" s="10">
        <f t="shared" si="28"/>
        <v>47219</v>
      </c>
      <c r="M476" s="11" t="str">
        <f t="shared" si="29"/>
        <v/>
      </c>
      <c r="N476" s="11" t="str">
        <f t="shared" si="30"/>
        <v/>
      </c>
      <c r="O476" s="11" t="str">
        <f t="shared" si="31"/>
        <v/>
      </c>
    </row>
    <row r="477" spans="1:15" x14ac:dyDescent="0.3">
      <c r="A477" t="s">
        <v>1877</v>
      </c>
      <c r="B477" t="s">
        <v>803</v>
      </c>
      <c r="C477" s="9">
        <v>29308</v>
      </c>
      <c r="D477" t="s">
        <v>1878</v>
      </c>
      <c r="E477" t="s">
        <v>91</v>
      </c>
      <c r="F477">
        <v>8153942477</v>
      </c>
      <c r="G477" t="s">
        <v>119</v>
      </c>
      <c r="H477" t="s">
        <v>113</v>
      </c>
      <c r="I477" t="s">
        <v>94</v>
      </c>
      <c r="J477" s="9">
        <v>44374</v>
      </c>
      <c r="K477" t="s">
        <v>95</v>
      </c>
      <c r="L477" s="10">
        <f t="shared" si="28"/>
        <v>48026</v>
      </c>
      <c r="M477" s="11" t="str">
        <f t="shared" si="29"/>
        <v/>
      </c>
      <c r="N477" s="11" t="str">
        <f t="shared" si="30"/>
        <v/>
      </c>
      <c r="O477" s="11" t="str">
        <f t="shared" si="31"/>
        <v/>
      </c>
    </row>
    <row r="478" spans="1:15" x14ac:dyDescent="0.3">
      <c r="A478" t="s">
        <v>1879</v>
      </c>
      <c r="B478" t="s">
        <v>1880</v>
      </c>
      <c r="C478" s="9">
        <v>34948</v>
      </c>
      <c r="D478" t="s">
        <v>1881</v>
      </c>
      <c r="E478" t="s">
        <v>1882</v>
      </c>
      <c r="F478">
        <v>9723484511</v>
      </c>
      <c r="G478" t="s">
        <v>100</v>
      </c>
      <c r="H478" t="s">
        <v>175</v>
      </c>
      <c r="I478" t="s">
        <v>94</v>
      </c>
      <c r="J478" s="9">
        <v>43992</v>
      </c>
      <c r="K478" t="s">
        <v>103</v>
      </c>
      <c r="L478" s="10">
        <f t="shared" si="28"/>
        <v>47644</v>
      </c>
      <c r="M478" s="11" t="str">
        <f t="shared" si="29"/>
        <v/>
      </c>
      <c r="N478" s="11" t="str">
        <f t="shared" si="30"/>
        <v/>
      </c>
      <c r="O478" s="11" t="str">
        <f t="shared" si="31"/>
        <v/>
      </c>
    </row>
    <row r="479" spans="1:15" x14ac:dyDescent="0.3">
      <c r="A479" t="s">
        <v>1883</v>
      </c>
      <c r="B479" t="s">
        <v>1884</v>
      </c>
      <c r="C479" s="9">
        <v>34370</v>
      </c>
      <c r="D479" t="s">
        <v>1885</v>
      </c>
      <c r="E479" t="s">
        <v>1886</v>
      </c>
      <c r="F479">
        <v>6630317338</v>
      </c>
      <c r="G479" t="s">
        <v>119</v>
      </c>
      <c r="H479" t="s">
        <v>93</v>
      </c>
      <c r="I479" t="s">
        <v>94</v>
      </c>
      <c r="J479" s="9">
        <v>43104</v>
      </c>
      <c r="K479" t="s">
        <v>103</v>
      </c>
      <c r="L479" s="10">
        <f t="shared" si="28"/>
        <v>46756</v>
      </c>
      <c r="M479" s="11" t="str">
        <f t="shared" si="29"/>
        <v/>
      </c>
      <c r="N479" s="11" t="str">
        <f t="shared" si="30"/>
        <v/>
      </c>
      <c r="O479" s="11" t="str">
        <f t="shared" si="31"/>
        <v/>
      </c>
    </row>
    <row r="480" spans="1:15" x14ac:dyDescent="0.3">
      <c r="A480" t="s">
        <v>1887</v>
      </c>
      <c r="B480" t="s">
        <v>1888</v>
      </c>
      <c r="C480" s="9">
        <v>34962</v>
      </c>
      <c r="D480" t="s">
        <v>1889</v>
      </c>
      <c r="E480" t="s">
        <v>1890</v>
      </c>
      <c r="F480">
        <v>8879377654</v>
      </c>
      <c r="G480" t="s">
        <v>95</v>
      </c>
      <c r="H480" t="s">
        <v>155</v>
      </c>
      <c r="I480" t="s">
        <v>94</v>
      </c>
      <c r="J480" s="9">
        <v>44346</v>
      </c>
      <c r="K480" t="s">
        <v>134</v>
      </c>
      <c r="L480" s="10">
        <f t="shared" si="28"/>
        <v>47998</v>
      </c>
      <c r="M480" s="11" t="str">
        <f t="shared" si="29"/>
        <v/>
      </c>
      <c r="N480" s="11" t="str">
        <f t="shared" si="30"/>
        <v/>
      </c>
      <c r="O480" s="11" t="str">
        <f t="shared" si="31"/>
        <v/>
      </c>
    </row>
    <row r="481" spans="1:15" x14ac:dyDescent="0.3">
      <c r="A481" t="s">
        <v>1891</v>
      </c>
      <c r="B481" t="s">
        <v>1892</v>
      </c>
      <c r="C481" s="9">
        <v>26166</v>
      </c>
      <c r="D481" t="s">
        <v>1893</v>
      </c>
      <c r="E481" t="s">
        <v>1894</v>
      </c>
      <c r="F481">
        <v>8516427170</v>
      </c>
      <c r="G481" t="s">
        <v>107</v>
      </c>
      <c r="H481" t="s">
        <v>175</v>
      </c>
      <c r="I481" t="s">
        <v>120</v>
      </c>
      <c r="J481" s="9">
        <v>45605</v>
      </c>
      <c r="K481" t="s">
        <v>103</v>
      </c>
      <c r="L481" s="10">
        <f t="shared" si="28"/>
        <v>46335</v>
      </c>
      <c r="M481" s="11" t="str">
        <f t="shared" si="29"/>
        <v/>
      </c>
      <c r="N481" s="11" t="str">
        <f t="shared" si="30"/>
        <v/>
      </c>
      <c r="O481" s="11" t="str">
        <f t="shared" si="31"/>
        <v/>
      </c>
    </row>
    <row r="482" spans="1:15" x14ac:dyDescent="0.3">
      <c r="A482" t="s">
        <v>1895</v>
      </c>
      <c r="B482" t="s">
        <v>1896</v>
      </c>
      <c r="C482" s="9">
        <v>34517</v>
      </c>
      <c r="D482" t="s">
        <v>1897</v>
      </c>
      <c r="E482" t="s">
        <v>1898</v>
      </c>
      <c r="F482">
        <v>8977869191</v>
      </c>
      <c r="G482" t="s">
        <v>107</v>
      </c>
      <c r="H482" t="s">
        <v>101</v>
      </c>
      <c r="I482" t="s">
        <v>94</v>
      </c>
      <c r="J482" s="9">
        <v>44680</v>
      </c>
      <c r="K482" t="s">
        <v>100</v>
      </c>
      <c r="L482" s="10">
        <f t="shared" si="28"/>
        <v>48333</v>
      </c>
      <c r="M482" s="11" t="str">
        <f t="shared" si="29"/>
        <v/>
      </c>
      <c r="N482" s="11" t="str">
        <f t="shared" si="30"/>
        <v/>
      </c>
      <c r="O482" s="11" t="str">
        <f t="shared" si="31"/>
        <v/>
      </c>
    </row>
    <row r="483" spans="1:15" x14ac:dyDescent="0.3">
      <c r="A483" t="s">
        <v>1899</v>
      </c>
      <c r="B483" t="s">
        <v>1900</v>
      </c>
      <c r="C483" s="9">
        <v>27442</v>
      </c>
      <c r="D483" t="s">
        <v>1901</v>
      </c>
      <c r="E483" t="s">
        <v>1902</v>
      </c>
      <c r="F483">
        <v>9980819823</v>
      </c>
      <c r="G483" t="s">
        <v>107</v>
      </c>
      <c r="H483" t="s">
        <v>155</v>
      </c>
      <c r="I483" t="s">
        <v>102</v>
      </c>
      <c r="J483" s="9">
        <v>45579</v>
      </c>
      <c r="K483" t="s">
        <v>103</v>
      </c>
      <c r="L483" s="10">
        <f t="shared" si="28"/>
        <v>48501</v>
      </c>
      <c r="M483" s="11" t="str">
        <f t="shared" si="29"/>
        <v/>
      </c>
      <c r="N483" s="11" t="str">
        <f t="shared" si="30"/>
        <v/>
      </c>
      <c r="O483" s="11" t="str">
        <f t="shared" si="31"/>
        <v/>
      </c>
    </row>
    <row r="484" spans="1:15" x14ac:dyDescent="0.3">
      <c r="A484" t="s">
        <v>1903</v>
      </c>
      <c r="B484" t="s">
        <v>1748</v>
      </c>
      <c r="C484" s="9">
        <v>24604</v>
      </c>
      <c r="D484" t="s">
        <v>1904</v>
      </c>
      <c r="E484" t="s">
        <v>1905</v>
      </c>
      <c r="F484">
        <v>8810718772</v>
      </c>
      <c r="G484" t="s">
        <v>92</v>
      </c>
      <c r="H484" t="s">
        <v>101</v>
      </c>
      <c r="I484" t="s">
        <v>94</v>
      </c>
      <c r="J484" s="9">
        <v>43596</v>
      </c>
      <c r="K484" t="s">
        <v>103</v>
      </c>
      <c r="L484" s="10">
        <f t="shared" si="28"/>
        <v>47249</v>
      </c>
      <c r="M484" s="11" t="str">
        <f t="shared" si="29"/>
        <v/>
      </c>
      <c r="N484" s="11" t="str">
        <f t="shared" si="30"/>
        <v/>
      </c>
      <c r="O484" s="11" t="str">
        <f t="shared" si="31"/>
        <v/>
      </c>
    </row>
    <row r="485" spans="1:15" x14ac:dyDescent="0.3">
      <c r="A485" t="s">
        <v>1906</v>
      </c>
      <c r="B485" t="s">
        <v>233</v>
      </c>
      <c r="C485" s="9">
        <v>33104</v>
      </c>
      <c r="D485" t="s">
        <v>1907</v>
      </c>
      <c r="E485" t="s">
        <v>1908</v>
      </c>
      <c r="F485">
        <v>7831204496</v>
      </c>
      <c r="G485" t="s">
        <v>100</v>
      </c>
      <c r="H485" t="s">
        <v>108</v>
      </c>
      <c r="I485" t="s">
        <v>102</v>
      </c>
      <c r="J485" s="9">
        <v>44719</v>
      </c>
      <c r="K485" t="s">
        <v>129</v>
      </c>
      <c r="L485" s="10">
        <f t="shared" si="28"/>
        <v>47641</v>
      </c>
      <c r="M485" s="11" t="str">
        <f t="shared" si="29"/>
        <v/>
      </c>
      <c r="N485" s="11" t="str">
        <f t="shared" si="30"/>
        <v/>
      </c>
      <c r="O485" s="11" t="str">
        <f t="shared" si="31"/>
        <v/>
      </c>
    </row>
    <row r="486" spans="1:15" x14ac:dyDescent="0.3">
      <c r="A486" t="s">
        <v>1909</v>
      </c>
      <c r="B486" t="s">
        <v>1910</v>
      </c>
      <c r="C486" s="9">
        <v>25752</v>
      </c>
      <c r="D486" t="s">
        <v>1911</v>
      </c>
      <c r="E486" t="s">
        <v>1912</v>
      </c>
      <c r="F486">
        <v>8737521483</v>
      </c>
      <c r="G486" t="s">
        <v>119</v>
      </c>
      <c r="H486" t="s">
        <v>175</v>
      </c>
      <c r="I486" t="s">
        <v>94</v>
      </c>
      <c r="J486" s="9">
        <v>44998</v>
      </c>
      <c r="K486" t="s">
        <v>103</v>
      </c>
      <c r="L486" s="10">
        <f t="shared" si="28"/>
        <v>48651</v>
      </c>
      <c r="M486" s="11" t="str">
        <f t="shared" si="29"/>
        <v/>
      </c>
      <c r="N486" s="11" t="str">
        <f t="shared" si="30"/>
        <v/>
      </c>
      <c r="O486" s="11" t="str">
        <f t="shared" si="31"/>
        <v/>
      </c>
    </row>
    <row r="487" spans="1:15" x14ac:dyDescent="0.3">
      <c r="A487" t="s">
        <v>1913</v>
      </c>
      <c r="B487" t="s">
        <v>1914</v>
      </c>
      <c r="C487" s="9">
        <v>21408</v>
      </c>
      <c r="D487" t="s">
        <v>1915</v>
      </c>
      <c r="E487" t="s">
        <v>1916</v>
      </c>
      <c r="F487">
        <v>9345668289</v>
      </c>
      <c r="G487" t="s">
        <v>95</v>
      </c>
      <c r="H487" t="s">
        <v>93</v>
      </c>
      <c r="I487" t="s">
        <v>102</v>
      </c>
      <c r="J487" s="9">
        <v>45280</v>
      </c>
      <c r="K487" t="s">
        <v>129</v>
      </c>
      <c r="L487" s="10">
        <f t="shared" si="28"/>
        <v>48202</v>
      </c>
      <c r="M487" s="11" t="str">
        <f t="shared" si="29"/>
        <v/>
      </c>
      <c r="N487" s="11" t="str">
        <f t="shared" si="30"/>
        <v/>
      </c>
      <c r="O487" s="11" t="str">
        <f t="shared" si="31"/>
        <v/>
      </c>
    </row>
    <row r="488" spans="1:15" x14ac:dyDescent="0.3">
      <c r="A488" t="s">
        <v>1917</v>
      </c>
      <c r="B488" t="s">
        <v>1918</v>
      </c>
      <c r="C488" s="9">
        <v>25507</v>
      </c>
      <c r="D488" t="s">
        <v>1919</v>
      </c>
      <c r="E488" t="s">
        <v>1920</v>
      </c>
      <c r="F488">
        <v>8173881934</v>
      </c>
      <c r="G488" t="s">
        <v>95</v>
      </c>
      <c r="H488" t="s">
        <v>108</v>
      </c>
      <c r="I488" t="s">
        <v>102</v>
      </c>
      <c r="J488" s="9">
        <v>45040</v>
      </c>
      <c r="K488" t="s">
        <v>103</v>
      </c>
      <c r="L488" s="10">
        <f t="shared" si="28"/>
        <v>47962</v>
      </c>
      <c r="M488" s="11" t="str">
        <f t="shared" si="29"/>
        <v/>
      </c>
      <c r="N488" s="11" t="str">
        <f t="shared" si="30"/>
        <v/>
      </c>
      <c r="O488" s="11" t="str">
        <f t="shared" si="31"/>
        <v/>
      </c>
    </row>
    <row r="489" spans="1:15" x14ac:dyDescent="0.3">
      <c r="A489" t="s">
        <v>1921</v>
      </c>
      <c r="B489" t="s">
        <v>1922</v>
      </c>
      <c r="C489" s="9">
        <v>31438</v>
      </c>
      <c r="D489" t="s">
        <v>1923</v>
      </c>
      <c r="E489" t="s">
        <v>1924</v>
      </c>
      <c r="F489">
        <v>9598565589</v>
      </c>
      <c r="G489" t="s">
        <v>119</v>
      </c>
      <c r="H489" t="s">
        <v>155</v>
      </c>
      <c r="I489" t="s">
        <v>94</v>
      </c>
      <c r="J489" s="9">
        <v>45852</v>
      </c>
      <c r="K489" t="s">
        <v>103</v>
      </c>
      <c r="L489" s="10">
        <f t="shared" si="28"/>
        <v>49504</v>
      </c>
      <c r="M489" s="11" t="str">
        <f t="shared" si="29"/>
        <v/>
      </c>
      <c r="N489" s="11" t="str">
        <f t="shared" si="30"/>
        <v/>
      </c>
      <c r="O489" s="11" t="str">
        <f t="shared" si="31"/>
        <v/>
      </c>
    </row>
    <row r="490" spans="1:15" x14ac:dyDescent="0.3">
      <c r="A490" t="s">
        <v>1925</v>
      </c>
      <c r="B490" t="s">
        <v>1926</v>
      </c>
      <c r="C490" s="9">
        <v>21334</v>
      </c>
      <c r="D490" t="s">
        <v>1927</v>
      </c>
      <c r="E490" t="s">
        <v>1928</v>
      </c>
      <c r="F490">
        <v>9804166431</v>
      </c>
      <c r="G490" t="s">
        <v>133</v>
      </c>
      <c r="H490" t="s">
        <v>113</v>
      </c>
      <c r="I490" t="s">
        <v>120</v>
      </c>
      <c r="J490" s="9">
        <v>46077</v>
      </c>
      <c r="K490" t="s">
        <v>95</v>
      </c>
      <c r="L490" s="10">
        <f t="shared" si="28"/>
        <v>46807</v>
      </c>
      <c r="M490" s="11" t="str">
        <f t="shared" si="29"/>
        <v/>
      </c>
      <c r="N490" s="11" t="str">
        <f t="shared" si="30"/>
        <v/>
      </c>
      <c r="O490" s="11" t="str">
        <f t="shared" si="31"/>
        <v/>
      </c>
    </row>
    <row r="491" spans="1:15" x14ac:dyDescent="0.3">
      <c r="A491" t="s">
        <v>1929</v>
      </c>
      <c r="B491" t="s">
        <v>1930</v>
      </c>
      <c r="C491" s="9">
        <v>20375</v>
      </c>
      <c r="D491" t="s">
        <v>1931</v>
      </c>
      <c r="E491" t="s">
        <v>1932</v>
      </c>
      <c r="F491">
        <v>6185129177</v>
      </c>
      <c r="G491" t="s">
        <v>133</v>
      </c>
      <c r="H491" t="s">
        <v>108</v>
      </c>
      <c r="I491" t="s">
        <v>94</v>
      </c>
      <c r="J491" s="9">
        <v>44434</v>
      </c>
      <c r="K491" t="s">
        <v>103</v>
      </c>
      <c r="L491" s="10">
        <f t="shared" si="28"/>
        <v>48086</v>
      </c>
      <c r="M491" s="11" t="str">
        <f t="shared" si="29"/>
        <v/>
      </c>
      <c r="N491" s="11" t="str">
        <f t="shared" si="30"/>
        <v/>
      </c>
      <c r="O491" s="11" t="str">
        <f t="shared" si="31"/>
        <v/>
      </c>
    </row>
    <row r="492" spans="1:15" x14ac:dyDescent="0.3">
      <c r="A492" t="s">
        <v>1933</v>
      </c>
      <c r="B492" t="s">
        <v>1277</v>
      </c>
      <c r="C492" s="9">
        <v>23259</v>
      </c>
      <c r="D492" t="s">
        <v>1934</v>
      </c>
      <c r="E492" t="s">
        <v>1935</v>
      </c>
      <c r="F492">
        <v>6982933558</v>
      </c>
      <c r="G492" t="s">
        <v>133</v>
      </c>
      <c r="H492" t="s">
        <v>101</v>
      </c>
      <c r="I492" t="s">
        <v>94</v>
      </c>
      <c r="J492" s="9">
        <v>43904</v>
      </c>
      <c r="K492" t="s">
        <v>134</v>
      </c>
      <c r="L492" s="10">
        <f t="shared" si="28"/>
        <v>47556</v>
      </c>
      <c r="M492" s="11" t="str">
        <f t="shared" si="29"/>
        <v/>
      </c>
      <c r="N492" s="11" t="str">
        <f t="shared" si="30"/>
        <v/>
      </c>
      <c r="O492" s="11" t="str">
        <f t="shared" si="31"/>
        <v/>
      </c>
    </row>
    <row r="493" spans="1:15" x14ac:dyDescent="0.3">
      <c r="A493" t="s">
        <v>1936</v>
      </c>
      <c r="B493" t="s">
        <v>1937</v>
      </c>
      <c r="C493" s="9">
        <v>35400</v>
      </c>
      <c r="D493" t="s">
        <v>1938</v>
      </c>
      <c r="E493" t="s">
        <v>1939</v>
      </c>
      <c r="F493">
        <v>9806101477</v>
      </c>
      <c r="G493" t="s">
        <v>92</v>
      </c>
      <c r="H493" t="s">
        <v>93</v>
      </c>
      <c r="I493" t="s">
        <v>94</v>
      </c>
      <c r="J493" s="9">
        <v>45093</v>
      </c>
      <c r="K493" t="s">
        <v>100</v>
      </c>
      <c r="L493" s="10">
        <f t="shared" si="28"/>
        <v>48746</v>
      </c>
      <c r="M493" s="11" t="str">
        <f t="shared" si="29"/>
        <v/>
      </c>
      <c r="N493" s="11" t="str">
        <f t="shared" si="30"/>
        <v/>
      </c>
      <c r="O493" s="11" t="str">
        <f t="shared" si="31"/>
        <v/>
      </c>
    </row>
    <row r="494" spans="1:15" x14ac:dyDescent="0.3">
      <c r="A494" t="s">
        <v>1940</v>
      </c>
      <c r="B494" t="s">
        <v>1941</v>
      </c>
      <c r="C494" s="9">
        <v>27592</v>
      </c>
      <c r="D494" t="s">
        <v>1942</v>
      </c>
      <c r="E494" t="s">
        <v>1943</v>
      </c>
      <c r="F494">
        <v>6245354661</v>
      </c>
      <c r="G494" t="s">
        <v>107</v>
      </c>
      <c r="H494" t="s">
        <v>108</v>
      </c>
      <c r="I494" t="s">
        <v>94</v>
      </c>
      <c r="J494" s="9">
        <v>45311</v>
      </c>
      <c r="K494" t="s">
        <v>95</v>
      </c>
      <c r="L494" s="10">
        <f t="shared" si="28"/>
        <v>48964</v>
      </c>
      <c r="M494" s="11" t="str">
        <f t="shared" si="29"/>
        <v/>
      </c>
      <c r="N494" s="11" t="str">
        <f t="shared" si="30"/>
        <v/>
      </c>
      <c r="O494" s="11" t="str">
        <f t="shared" si="31"/>
        <v/>
      </c>
    </row>
    <row r="495" spans="1:15" x14ac:dyDescent="0.3">
      <c r="A495" t="s">
        <v>1944</v>
      </c>
      <c r="B495" t="s">
        <v>1859</v>
      </c>
      <c r="C495" s="9">
        <v>24706</v>
      </c>
      <c r="D495" t="s">
        <v>1945</v>
      </c>
      <c r="E495" t="s">
        <v>1946</v>
      </c>
      <c r="F495">
        <v>7666906390</v>
      </c>
      <c r="G495" t="s">
        <v>119</v>
      </c>
      <c r="H495" t="s">
        <v>113</v>
      </c>
      <c r="I495" t="s">
        <v>102</v>
      </c>
      <c r="J495" s="9">
        <v>43472</v>
      </c>
      <c r="K495" t="s">
        <v>103</v>
      </c>
      <c r="L495" s="10">
        <f t="shared" si="28"/>
        <v>46394</v>
      </c>
      <c r="M495" s="11" t="str">
        <f t="shared" si="29"/>
        <v/>
      </c>
      <c r="N495" s="11" t="str">
        <f t="shared" si="30"/>
        <v/>
      </c>
      <c r="O495" s="11" t="str">
        <f t="shared" si="31"/>
        <v/>
      </c>
    </row>
    <row r="496" spans="1:15" x14ac:dyDescent="0.3">
      <c r="A496" t="s">
        <v>1947</v>
      </c>
      <c r="B496" t="s">
        <v>1948</v>
      </c>
      <c r="C496" s="9">
        <v>22286</v>
      </c>
      <c r="D496" t="s">
        <v>1949</v>
      </c>
      <c r="E496" t="s">
        <v>1950</v>
      </c>
      <c r="F496">
        <v>9754491150</v>
      </c>
      <c r="G496" t="s">
        <v>100</v>
      </c>
      <c r="H496" t="s">
        <v>101</v>
      </c>
      <c r="I496" t="s">
        <v>94</v>
      </c>
      <c r="J496" s="9">
        <v>43506</v>
      </c>
      <c r="K496" t="s">
        <v>103</v>
      </c>
      <c r="L496" s="10">
        <f t="shared" si="28"/>
        <v>47159</v>
      </c>
      <c r="M496" s="11" t="str">
        <f t="shared" si="29"/>
        <v/>
      </c>
      <c r="N496" s="11" t="str">
        <f t="shared" si="30"/>
        <v/>
      </c>
      <c r="O496" s="11" t="str">
        <f t="shared" si="31"/>
        <v/>
      </c>
    </row>
    <row r="497" spans="1:15" x14ac:dyDescent="0.3">
      <c r="A497" t="s">
        <v>1951</v>
      </c>
      <c r="B497" t="s">
        <v>726</v>
      </c>
      <c r="C497" s="9">
        <v>23740</v>
      </c>
      <c r="D497" t="s">
        <v>1952</v>
      </c>
      <c r="E497" t="s">
        <v>1953</v>
      </c>
      <c r="F497">
        <v>9432930841</v>
      </c>
      <c r="G497" t="s">
        <v>119</v>
      </c>
      <c r="H497" t="s">
        <v>155</v>
      </c>
      <c r="I497" t="s">
        <v>94</v>
      </c>
      <c r="J497" s="9">
        <v>43913</v>
      </c>
      <c r="K497" t="s">
        <v>100</v>
      </c>
      <c r="L497" s="10">
        <f t="shared" si="28"/>
        <v>47565</v>
      </c>
      <c r="M497" s="11" t="str">
        <f t="shared" si="29"/>
        <v/>
      </c>
      <c r="N497" s="11" t="str">
        <f t="shared" si="30"/>
        <v/>
      </c>
      <c r="O497" s="11" t="str">
        <f t="shared" si="31"/>
        <v/>
      </c>
    </row>
    <row r="498" spans="1:15" x14ac:dyDescent="0.3">
      <c r="A498" t="s">
        <v>1954</v>
      </c>
      <c r="B498" t="s">
        <v>1545</v>
      </c>
      <c r="C498" s="9">
        <v>34744</v>
      </c>
      <c r="D498" t="s">
        <v>1955</v>
      </c>
      <c r="E498" t="s">
        <v>1956</v>
      </c>
      <c r="F498">
        <v>7418898353</v>
      </c>
      <c r="G498" t="s">
        <v>133</v>
      </c>
      <c r="H498" t="s">
        <v>101</v>
      </c>
      <c r="I498" t="s">
        <v>94</v>
      </c>
      <c r="J498" s="9">
        <v>45635</v>
      </c>
      <c r="K498" t="s">
        <v>100</v>
      </c>
      <c r="L498" s="10">
        <f t="shared" si="28"/>
        <v>49287</v>
      </c>
      <c r="M498" s="11" t="str">
        <f t="shared" si="29"/>
        <v/>
      </c>
      <c r="N498" s="11" t="str">
        <f t="shared" si="30"/>
        <v/>
      </c>
      <c r="O498" s="11" t="str">
        <f t="shared" si="31"/>
        <v/>
      </c>
    </row>
    <row r="499" spans="1:15" x14ac:dyDescent="0.3">
      <c r="A499" t="s">
        <v>1957</v>
      </c>
      <c r="B499" t="s">
        <v>1958</v>
      </c>
      <c r="C499" s="9">
        <v>27578</v>
      </c>
      <c r="D499" t="s">
        <v>1959</v>
      </c>
      <c r="E499" t="s">
        <v>1960</v>
      </c>
      <c r="F499">
        <v>9356293326</v>
      </c>
      <c r="G499" t="s">
        <v>107</v>
      </c>
      <c r="H499" t="s">
        <v>108</v>
      </c>
      <c r="I499" t="s">
        <v>94</v>
      </c>
      <c r="J499" s="9">
        <v>43723</v>
      </c>
      <c r="K499" t="s">
        <v>103</v>
      </c>
      <c r="L499" s="10">
        <f t="shared" si="28"/>
        <v>47376</v>
      </c>
      <c r="M499" s="11" t="str">
        <f t="shared" si="29"/>
        <v/>
      </c>
      <c r="N499" s="11" t="str">
        <f t="shared" si="30"/>
        <v/>
      </c>
      <c r="O499" s="11" t="str">
        <f t="shared" si="31"/>
        <v/>
      </c>
    </row>
    <row r="500" spans="1:15" x14ac:dyDescent="0.3">
      <c r="A500" t="s">
        <v>1961</v>
      </c>
      <c r="B500" t="s">
        <v>1962</v>
      </c>
      <c r="C500" s="9">
        <v>34728</v>
      </c>
      <c r="D500" t="s">
        <v>1963</v>
      </c>
      <c r="E500" t="s">
        <v>1964</v>
      </c>
      <c r="F500">
        <v>6724811587</v>
      </c>
      <c r="G500" t="s">
        <v>119</v>
      </c>
      <c r="H500" t="s">
        <v>175</v>
      </c>
      <c r="I500" t="s">
        <v>94</v>
      </c>
      <c r="J500" s="9">
        <v>44504</v>
      </c>
      <c r="K500" t="s">
        <v>134</v>
      </c>
      <c r="L500" s="10">
        <f t="shared" si="28"/>
        <v>48156</v>
      </c>
      <c r="M500" s="11" t="str">
        <f t="shared" si="29"/>
        <v/>
      </c>
      <c r="N500" s="11" t="str">
        <f t="shared" si="30"/>
        <v/>
      </c>
      <c r="O500" s="11" t="str">
        <f t="shared" si="31"/>
        <v/>
      </c>
    </row>
    <row r="501" spans="1:15" x14ac:dyDescent="0.3">
      <c r="A501" t="s">
        <v>1965</v>
      </c>
      <c r="B501" t="s">
        <v>1479</v>
      </c>
      <c r="C501" s="9">
        <v>34893</v>
      </c>
      <c r="D501" t="s">
        <v>1966</v>
      </c>
      <c r="E501" t="s">
        <v>1967</v>
      </c>
      <c r="F501">
        <v>7338915326</v>
      </c>
      <c r="G501" t="s">
        <v>119</v>
      </c>
      <c r="H501" t="s">
        <v>101</v>
      </c>
      <c r="I501" t="s">
        <v>94</v>
      </c>
      <c r="J501" s="9">
        <v>43521</v>
      </c>
      <c r="K501" t="s">
        <v>100</v>
      </c>
      <c r="L501" s="10">
        <f t="shared" si="28"/>
        <v>47174</v>
      </c>
      <c r="M501" s="11" t="str">
        <f t="shared" si="29"/>
        <v/>
      </c>
      <c r="N501" s="11" t="str">
        <f t="shared" si="30"/>
        <v/>
      </c>
      <c r="O501" s="11" t="str">
        <f t="shared" si="31"/>
        <v/>
      </c>
    </row>
    <row r="502" spans="1:15" x14ac:dyDescent="0.3">
      <c r="A502" t="s">
        <v>1968</v>
      </c>
      <c r="B502" t="s">
        <v>1969</v>
      </c>
      <c r="C502" s="9">
        <v>34744</v>
      </c>
      <c r="D502" t="s">
        <v>1970</v>
      </c>
      <c r="E502" t="s">
        <v>1971</v>
      </c>
      <c r="F502">
        <v>8828600533</v>
      </c>
      <c r="G502" t="s">
        <v>95</v>
      </c>
      <c r="H502" t="s">
        <v>101</v>
      </c>
      <c r="I502" t="s">
        <v>102</v>
      </c>
      <c r="J502" s="9">
        <v>45252</v>
      </c>
      <c r="K502" t="s">
        <v>100</v>
      </c>
      <c r="L502" s="10">
        <f t="shared" si="28"/>
        <v>48174</v>
      </c>
      <c r="M502" s="11" t="str">
        <f t="shared" si="29"/>
        <v/>
      </c>
      <c r="N502" s="11" t="str">
        <f t="shared" si="30"/>
        <v/>
      </c>
      <c r="O502" s="11" t="str">
        <f t="shared" si="31"/>
        <v/>
      </c>
    </row>
    <row r="503" spans="1:15" x14ac:dyDescent="0.3">
      <c r="A503" t="s">
        <v>1972</v>
      </c>
      <c r="B503" t="s">
        <v>1973</v>
      </c>
      <c r="C503" s="9">
        <v>33721</v>
      </c>
      <c r="D503" t="s">
        <v>1974</v>
      </c>
      <c r="E503" t="s">
        <v>1975</v>
      </c>
      <c r="F503">
        <v>6905925879</v>
      </c>
      <c r="G503" t="s">
        <v>100</v>
      </c>
      <c r="H503" t="s">
        <v>155</v>
      </c>
      <c r="I503" t="s">
        <v>102</v>
      </c>
      <c r="J503" s="9">
        <v>44783</v>
      </c>
      <c r="K503" t="s">
        <v>134</v>
      </c>
      <c r="L503" s="10">
        <f t="shared" si="28"/>
        <v>47705</v>
      </c>
      <c r="M503" s="11" t="str">
        <f t="shared" si="29"/>
        <v/>
      </c>
      <c r="N503" s="11" t="str">
        <f t="shared" si="30"/>
        <v/>
      </c>
      <c r="O503" s="11" t="str">
        <f t="shared" si="31"/>
        <v/>
      </c>
    </row>
    <row r="504" spans="1:15" x14ac:dyDescent="0.3">
      <c r="A504" t="s">
        <v>1976</v>
      </c>
      <c r="B504" t="s">
        <v>676</v>
      </c>
      <c r="C504" s="9">
        <v>28256</v>
      </c>
      <c r="D504" t="s">
        <v>1977</v>
      </c>
      <c r="E504" t="s">
        <v>1978</v>
      </c>
      <c r="F504">
        <v>8632988923</v>
      </c>
      <c r="G504" t="s">
        <v>133</v>
      </c>
      <c r="H504" t="s">
        <v>108</v>
      </c>
      <c r="I504" t="s">
        <v>102</v>
      </c>
      <c r="J504" s="9">
        <v>45220</v>
      </c>
      <c r="K504" t="s">
        <v>95</v>
      </c>
      <c r="L504" s="10">
        <f t="shared" si="28"/>
        <v>48142</v>
      </c>
      <c r="M504" s="11" t="str">
        <f t="shared" si="29"/>
        <v/>
      </c>
      <c r="N504" s="11" t="str">
        <f t="shared" si="30"/>
        <v/>
      </c>
      <c r="O504" s="11" t="str">
        <f t="shared" si="31"/>
        <v/>
      </c>
    </row>
    <row r="505" spans="1:15" x14ac:dyDescent="0.3">
      <c r="A505" t="s">
        <v>1979</v>
      </c>
      <c r="B505" t="s">
        <v>1311</v>
      </c>
      <c r="C505" s="9">
        <v>34013</v>
      </c>
      <c r="D505" t="s">
        <v>1980</v>
      </c>
      <c r="E505" t="s">
        <v>1981</v>
      </c>
      <c r="F505">
        <v>7212093354</v>
      </c>
      <c r="G505" t="s">
        <v>119</v>
      </c>
      <c r="H505" t="s">
        <v>113</v>
      </c>
      <c r="I505" t="s">
        <v>94</v>
      </c>
      <c r="J505" s="9">
        <v>45135</v>
      </c>
      <c r="K505" t="s">
        <v>103</v>
      </c>
      <c r="L505" s="10">
        <f t="shared" si="28"/>
        <v>48788</v>
      </c>
      <c r="M505" s="11" t="str">
        <f t="shared" si="29"/>
        <v/>
      </c>
      <c r="N505" s="11" t="str">
        <f t="shared" si="30"/>
        <v/>
      </c>
      <c r="O505" s="11" t="str">
        <f t="shared" si="31"/>
        <v/>
      </c>
    </row>
    <row r="506" spans="1:15" x14ac:dyDescent="0.3">
      <c r="A506" t="s">
        <v>1982</v>
      </c>
      <c r="B506" t="s">
        <v>1660</v>
      </c>
      <c r="C506" s="9">
        <v>33806</v>
      </c>
      <c r="D506" t="s">
        <v>1983</v>
      </c>
      <c r="E506" t="s">
        <v>1984</v>
      </c>
      <c r="F506">
        <v>9691405863</v>
      </c>
      <c r="G506" t="s">
        <v>100</v>
      </c>
      <c r="H506" t="s">
        <v>101</v>
      </c>
      <c r="I506" t="s">
        <v>94</v>
      </c>
      <c r="J506" s="9">
        <v>44285</v>
      </c>
      <c r="K506" t="s">
        <v>95</v>
      </c>
      <c r="L506" s="10">
        <f t="shared" si="28"/>
        <v>47937</v>
      </c>
      <c r="M506" s="11" t="str">
        <f t="shared" si="29"/>
        <v/>
      </c>
      <c r="N506" s="11" t="str">
        <f t="shared" si="30"/>
        <v/>
      </c>
      <c r="O506" s="11" t="str">
        <f t="shared" si="31"/>
        <v/>
      </c>
    </row>
    <row r="507" spans="1:15" x14ac:dyDescent="0.3">
      <c r="A507" t="s">
        <v>1985</v>
      </c>
      <c r="B507" t="s">
        <v>1986</v>
      </c>
      <c r="C507" s="9">
        <v>26294</v>
      </c>
      <c r="D507" t="s">
        <v>1987</v>
      </c>
      <c r="E507" t="s">
        <v>1988</v>
      </c>
      <c r="F507">
        <v>6976996370</v>
      </c>
      <c r="G507" t="s">
        <v>107</v>
      </c>
      <c r="H507" t="s">
        <v>113</v>
      </c>
      <c r="I507" t="s">
        <v>94</v>
      </c>
      <c r="J507" s="9">
        <v>45980</v>
      </c>
      <c r="K507" t="s">
        <v>129</v>
      </c>
      <c r="L507" s="10">
        <f t="shared" si="28"/>
        <v>49632</v>
      </c>
      <c r="M507" s="11" t="str">
        <f t="shared" si="29"/>
        <v/>
      </c>
      <c r="N507" s="11" t="str">
        <f t="shared" si="30"/>
        <v/>
      </c>
      <c r="O507" s="11" t="str">
        <f t="shared" si="31"/>
        <v/>
      </c>
    </row>
    <row r="508" spans="1:15" x14ac:dyDescent="0.3">
      <c r="A508" t="s">
        <v>1989</v>
      </c>
      <c r="B508" t="s">
        <v>1990</v>
      </c>
      <c r="C508" s="9">
        <v>24634</v>
      </c>
      <c r="E508" t="s">
        <v>1991</v>
      </c>
      <c r="F508">
        <v>9344110360</v>
      </c>
      <c r="G508" t="s">
        <v>107</v>
      </c>
      <c r="H508" t="s">
        <v>155</v>
      </c>
      <c r="I508" t="s">
        <v>94</v>
      </c>
      <c r="J508" s="9">
        <v>44495</v>
      </c>
      <c r="K508" t="s">
        <v>134</v>
      </c>
      <c r="L508" s="10">
        <f t="shared" si="28"/>
        <v>48147</v>
      </c>
      <c r="M508" s="11" t="str">
        <f t="shared" si="29"/>
        <v/>
      </c>
      <c r="N508" s="11" t="str">
        <f t="shared" si="30"/>
        <v/>
      </c>
      <c r="O508" s="11" t="str">
        <f t="shared" si="31"/>
        <v/>
      </c>
    </row>
    <row r="509" spans="1:15" x14ac:dyDescent="0.3">
      <c r="A509" t="s">
        <v>1992</v>
      </c>
      <c r="B509" t="s">
        <v>1993</v>
      </c>
      <c r="C509" s="9">
        <v>29130</v>
      </c>
      <c r="D509" t="s">
        <v>1994</v>
      </c>
      <c r="E509" t="s">
        <v>1995</v>
      </c>
      <c r="F509">
        <v>7636121458</v>
      </c>
      <c r="G509" t="s">
        <v>92</v>
      </c>
      <c r="H509" t="s">
        <v>113</v>
      </c>
      <c r="I509" t="s">
        <v>102</v>
      </c>
      <c r="J509" s="9">
        <v>43580</v>
      </c>
      <c r="K509" t="s">
        <v>134</v>
      </c>
      <c r="L509" s="10">
        <f t="shared" si="28"/>
        <v>46502</v>
      </c>
      <c r="M509" s="11" t="str">
        <f t="shared" si="29"/>
        <v/>
      </c>
      <c r="N509" s="11" t="str">
        <f t="shared" si="30"/>
        <v/>
      </c>
      <c r="O509" s="11" t="str">
        <f t="shared" si="31"/>
        <v/>
      </c>
    </row>
    <row r="510" spans="1:15" x14ac:dyDescent="0.3">
      <c r="A510" t="s">
        <v>1996</v>
      </c>
      <c r="B510" t="s">
        <v>1997</v>
      </c>
      <c r="C510" s="9">
        <v>22805</v>
      </c>
      <c r="D510" t="s">
        <v>1998</v>
      </c>
      <c r="E510" t="s">
        <v>1999</v>
      </c>
      <c r="F510">
        <v>8584007988</v>
      </c>
      <c r="G510" t="s">
        <v>95</v>
      </c>
      <c r="H510" t="s">
        <v>113</v>
      </c>
      <c r="I510" t="s">
        <v>94</v>
      </c>
      <c r="J510" s="9">
        <v>44427</v>
      </c>
      <c r="K510" t="s">
        <v>134</v>
      </c>
      <c r="L510" s="10">
        <f t="shared" si="28"/>
        <v>48079</v>
      </c>
      <c r="M510" s="11" t="str">
        <f t="shared" si="29"/>
        <v/>
      </c>
      <c r="N510" s="11" t="str">
        <f t="shared" si="30"/>
        <v/>
      </c>
      <c r="O510" s="11" t="str">
        <f t="shared" si="31"/>
        <v/>
      </c>
    </row>
    <row r="511" spans="1:15" x14ac:dyDescent="0.3">
      <c r="A511" t="s">
        <v>2000</v>
      </c>
      <c r="B511" t="s">
        <v>2001</v>
      </c>
      <c r="C511" s="9">
        <v>31804</v>
      </c>
      <c r="D511" t="s">
        <v>2002</v>
      </c>
      <c r="E511" t="s">
        <v>2003</v>
      </c>
      <c r="F511">
        <v>8136935102</v>
      </c>
      <c r="G511" t="s">
        <v>119</v>
      </c>
      <c r="H511" t="s">
        <v>175</v>
      </c>
      <c r="I511" t="s">
        <v>94</v>
      </c>
      <c r="J511" s="9">
        <v>43525</v>
      </c>
      <c r="K511" t="s">
        <v>103</v>
      </c>
      <c r="L511" s="10">
        <f t="shared" si="28"/>
        <v>47178</v>
      </c>
      <c r="M511" s="11" t="str">
        <f t="shared" si="29"/>
        <v/>
      </c>
      <c r="N511" s="11" t="str">
        <f t="shared" si="30"/>
        <v/>
      </c>
      <c r="O511" s="11" t="str">
        <f t="shared" si="31"/>
        <v/>
      </c>
    </row>
    <row r="512" spans="1:15" x14ac:dyDescent="0.3">
      <c r="A512" t="s">
        <v>2004</v>
      </c>
      <c r="B512" t="s">
        <v>2005</v>
      </c>
      <c r="C512" s="9">
        <v>24896</v>
      </c>
      <c r="D512" t="s">
        <v>2006</v>
      </c>
      <c r="E512" t="s">
        <v>2007</v>
      </c>
      <c r="F512">
        <v>6482147503</v>
      </c>
      <c r="G512" t="s">
        <v>107</v>
      </c>
      <c r="H512" t="s">
        <v>108</v>
      </c>
      <c r="I512" t="s">
        <v>94</v>
      </c>
      <c r="J512" s="9">
        <v>42954</v>
      </c>
      <c r="K512" t="s">
        <v>103</v>
      </c>
      <c r="L512" s="10">
        <f t="shared" si="28"/>
        <v>46606</v>
      </c>
      <c r="M512" s="11" t="str">
        <f t="shared" si="29"/>
        <v/>
      </c>
      <c r="N512" s="11" t="str">
        <f t="shared" si="30"/>
        <v/>
      </c>
      <c r="O512" s="11" t="str">
        <f t="shared" si="31"/>
        <v/>
      </c>
    </row>
    <row r="513" spans="1:15" x14ac:dyDescent="0.3">
      <c r="A513" t="s">
        <v>2008</v>
      </c>
      <c r="B513" t="s">
        <v>1273</v>
      </c>
      <c r="C513" s="9">
        <v>23083</v>
      </c>
      <c r="D513" t="s">
        <v>2009</v>
      </c>
      <c r="E513" t="s">
        <v>2010</v>
      </c>
      <c r="F513">
        <v>6740670193</v>
      </c>
      <c r="G513" t="s">
        <v>95</v>
      </c>
      <c r="H513" t="s">
        <v>113</v>
      </c>
      <c r="I513" t="s">
        <v>94</v>
      </c>
      <c r="J513" s="9">
        <v>44324</v>
      </c>
      <c r="K513" t="s">
        <v>103</v>
      </c>
      <c r="L513" s="10">
        <f t="shared" si="28"/>
        <v>47976</v>
      </c>
      <c r="M513" s="11" t="str">
        <f t="shared" si="29"/>
        <v/>
      </c>
      <c r="N513" s="11" t="str">
        <f t="shared" si="30"/>
        <v/>
      </c>
      <c r="O513" s="11" t="str">
        <f t="shared" si="31"/>
        <v/>
      </c>
    </row>
    <row r="514" spans="1:15" x14ac:dyDescent="0.3">
      <c r="A514" t="s">
        <v>2011</v>
      </c>
      <c r="B514" t="s">
        <v>684</v>
      </c>
      <c r="C514" s="9">
        <v>31198</v>
      </c>
      <c r="D514" t="s">
        <v>2012</v>
      </c>
      <c r="E514" t="s">
        <v>2013</v>
      </c>
      <c r="F514">
        <v>7628793410</v>
      </c>
      <c r="G514" t="s">
        <v>100</v>
      </c>
      <c r="H514" t="s">
        <v>108</v>
      </c>
      <c r="I514" t="s">
        <v>102</v>
      </c>
      <c r="J514" s="9">
        <v>45735</v>
      </c>
      <c r="K514" t="s">
        <v>103</v>
      </c>
      <c r="L514" s="10">
        <f t="shared" si="28"/>
        <v>48657</v>
      </c>
      <c r="M514" s="11" t="str">
        <f t="shared" si="29"/>
        <v/>
      </c>
      <c r="N514" s="11" t="str">
        <f t="shared" si="30"/>
        <v/>
      </c>
      <c r="O514" s="11" t="str">
        <f t="shared" si="31"/>
        <v/>
      </c>
    </row>
    <row r="515" spans="1:15" x14ac:dyDescent="0.3">
      <c r="A515" t="s">
        <v>2014</v>
      </c>
      <c r="B515" t="s">
        <v>2015</v>
      </c>
      <c r="C515" s="9">
        <v>27368</v>
      </c>
      <c r="D515" t="s">
        <v>2016</v>
      </c>
      <c r="E515" t="s">
        <v>2017</v>
      </c>
      <c r="F515">
        <v>9935991635</v>
      </c>
      <c r="G515" t="s">
        <v>92</v>
      </c>
      <c r="H515" t="s">
        <v>175</v>
      </c>
      <c r="I515" t="s">
        <v>102</v>
      </c>
      <c r="J515" s="9">
        <v>45523</v>
      </c>
      <c r="K515" t="s">
        <v>103</v>
      </c>
      <c r="L515" s="10">
        <f t="shared" si="28"/>
        <v>48445</v>
      </c>
      <c r="M515" s="11" t="str">
        <f t="shared" si="29"/>
        <v/>
      </c>
      <c r="N515" s="11" t="str">
        <f t="shared" si="30"/>
        <v/>
      </c>
      <c r="O515" s="11" t="str">
        <f t="shared" si="31"/>
        <v/>
      </c>
    </row>
    <row r="516" spans="1:15" x14ac:dyDescent="0.3">
      <c r="A516" t="s">
        <v>2018</v>
      </c>
      <c r="B516" t="s">
        <v>2019</v>
      </c>
      <c r="C516" s="9">
        <v>34212</v>
      </c>
      <c r="D516" t="s">
        <v>2020</v>
      </c>
      <c r="E516" t="s">
        <v>2021</v>
      </c>
      <c r="F516">
        <v>7211315034</v>
      </c>
      <c r="G516" t="s">
        <v>92</v>
      </c>
      <c r="H516" t="s">
        <v>108</v>
      </c>
      <c r="I516" t="s">
        <v>94</v>
      </c>
      <c r="J516" s="9">
        <v>45751</v>
      </c>
      <c r="K516" t="s">
        <v>134</v>
      </c>
      <c r="L516" s="10">
        <f t="shared" ref="L516:L579" si="32">EDATE(J516,12*IF(I516="High",2,IF(I516="Medium",8,10)))</f>
        <v>49403</v>
      </c>
      <c r="M516" s="11" t="str">
        <f t="shared" ref="M516:M579" si="33">IF(L516&lt;DATE(2026,3,31),"FLAG","")</f>
        <v/>
      </c>
      <c r="N516" s="11" t="str">
        <f t="shared" ref="N516:N579" si="34">IF(COUNTIF($F$4:$F$953,F516)&gt;=3,"FLAG","")</f>
        <v/>
      </c>
      <c r="O516" s="11" t="str">
        <f t="shared" ref="O516:O579" si="35">IF(AND(D516&lt;&gt;"",COUNTIF($D$4:$D$953,D516)&gt;1),"FLAG","")</f>
        <v/>
      </c>
    </row>
    <row r="517" spans="1:15" x14ac:dyDescent="0.3">
      <c r="A517" t="s">
        <v>2022</v>
      </c>
      <c r="B517" t="s">
        <v>105</v>
      </c>
      <c r="C517" s="9">
        <v>25297</v>
      </c>
      <c r="D517" t="s">
        <v>2023</v>
      </c>
      <c r="E517" t="s">
        <v>2024</v>
      </c>
      <c r="F517">
        <v>8241158211</v>
      </c>
      <c r="G517" t="s">
        <v>100</v>
      </c>
      <c r="H517" t="s">
        <v>93</v>
      </c>
      <c r="I517" t="s">
        <v>94</v>
      </c>
      <c r="J517" s="9">
        <v>42827</v>
      </c>
      <c r="K517" t="s">
        <v>114</v>
      </c>
      <c r="L517" s="10">
        <f t="shared" si="32"/>
        <v>46479</v>
      </c>
      <c r="M517" s="11" t="str">
        <f t="shared" si="33"/>
        <v/>
      </c>
      <c r="N517" s="11" t="str">
        <f t="shared" si="34"/>
        <v/>
      </c>
      <c r="O517" s="11" t="str">
        <f t="shared" si="35"/>
        <v/>
      </c>
    </row>
    <row r="518" spans="1:15" x14ac:dyDescent="0.3">
      <c r="A518" t="s">
        <v>2025</v>
      </c>
      <c r="B518" t="s">
        <v>948</v>
      </c>
      <c r="C518" s="9">
        <v>23073</v>
      </c>
      <c r="D518" t="s">
        <v>2026</v>
      </c>
      <c r="E518" t="s">
        <v>2027</v>
      </c>
      <c r="F518">
        <v>9537276801</v>
      </c>
      <c r="G518" t="s">
        <v>95</v>
      </c>
      <c r="H518" t="s">
        <v>101</v>
      </c>
      <c r="I518" t="s">
        <v>94</v>
      </c>
      <c r="J518" s="9">
        <v>43803</v>
      </c>
      <c r="K518" t="s">
        <v>134</v>
      </c>
      <c r="L518" s="10">
        <f t="shared" si="32"/>
        <v>47456</v>
      </c>
      <c r="M518" s="11" t="str">
        <f t="shared" si="33"/>
        <v/>
      </c>
      <c r="N518" s="11" t="str">
        <f t="shared" si="34"/>
        <v/>
      </c>
      <c r="O518" s="11" t="str">
        <f t="shared" si="35"/>
        <v/>
      </c>
    </row>
    <row r="519" spans="1:15" x14ac:dyDescent="0.3">
      <c r="A519" t="s">
        <v>2028</v>
      </c>
      <c r="B519" t="s">
        <v>2029</v>
      </c>
      <c r="C519" s="9">
        <v>37238</v>
      </c>
      <c r="D519" t="s">
        <v>2030</v>
      </c>
      <c r="E519" t="s">
        <v>2031</v>
      </c>
      <c r="F519">
        <v>7869781694</v>
      </c>
      <c r="G519" t="s">
        <v>133</v>
      </c>
      <c r="H519" t="s">
        <v>108</v>
      </c>
      <c r="I519" t="s">
        <v>120</v>
      </c>
      <c r="J519" s="9">
        <v>45833</v>
      </c>
      <c r="K519" t="s">
        <v>100</v>
      </c>
      <c r="L519" s="10">
        <f t="shared" si="32"/>
        <v>46563</v>
      </c>
      <c r="M519" s="11" t="str">
        <f t="shared" si="33"/>
        <v/>
      </c>
      <c r="N519" s="11" t="str">
        <f t="shared" si="34"/>
        <v/>
      </c>
      <c r="O519" s="11" t="str">
        <f t="shared" si="35"/>
        <v/>
      </c>
    </row>
    <row r="520" spans="1:15" x14ac:dyDescent="0.3">
      <c r="A520" t="s">
        <v>2032</v>
      </c>
      <c r="B520" t="s">
        <v>2033</v>
      </c>
      <c r="C520" s="9">
        <v>36277</v>
      </c>
      <c r="D520" t="s">
        <v>2034</v>
      </c>
      <c r="E520" t="s">
        <v>2035</v>
      </c>
      <c r="F520">
        <v>7553661882</v>
      </c>
      <c r="G520" t="s">
        <v>92</v>
      </c>
      <c r="H520" t="s">
        <v>175</v>
      </c>
      <c r="I520" t="s">
        <v>94</v>
      </c>
      <c r="J520" s="9">
        <v>43791</v>
      </c>
      <c r="K520" t="s">
        <v>129</v>
      </c>
      <c r="L520" s="10">
        <f t="shared" si="32"/>
        <v>47444</v>
      </c>
      <c r="M520" s="11" t="str">
        <f t="shared" si="33"/>
        <v/>
      </c>
      <c r="N520" s="11" t="str">
        <f t="shared" si="34"/>
        <v/>
      </c>
      <c r="O520" s="11" t="str">
        <f t="shared" si="35"/>
        <v/>
      </c>
    </row>
    <row r="521" spans="1:15" x14ac:dyDescent="0.3">
      <c r="A521" t="s">
        <v>2036</v>
      </c>
      <c r="B521" t="s">
        <v>2037</v>
      </c>
      <c r="C521" s="9">
        <v>24531</v>
      </c>
      <c r="D521" t="s">
        <v>2038</v>
      </c>
      <c r="E521" t="s">
        <v>1928</v>
      </c>
      <c r="F521">
        <v>6170357013</v>
      </c>
      <c r="G521" t="s">
        <v>107</v>
      </c>
      <c r="H521" t="s">
        <v>108</v>
      </c>
      <c r="I521" t="s">
        <v>102</v>
      </c>
      <c r="J521" s="9">
        <v>43503</v>
      </c>
      <c r="K521" t="s">
        <v>134</v>
      </c>
      <c r="L521" s="10">
        <f t="shared" si="32"/>
        <v>46425</v>
      </c>
      <c r="M521" s="11" t="str">
        <f t="shared" si="33"/>
        <v/>
      </c>
      <c r="N521" s="11" t="str">
        <f t="shared" si="34"/>
        <v/>
      </c>
      <c r="O521" s="11" t="str">
        <f t="shared" si="35"/>
        <v/>
      </c>
    </row>
    <row r="522" spans="1:15" x14ac:dyDescent="0.3">
      <c r="A522" t="s">
        <v>2039</v>
      </c>
      <c r="B522" t="s">
        <v>1545</v>
      </c>
      <c r="C522" s="9">
        <v>26908</v>
      </c>
      <c r="D522" t="s">
        <v>2040</v>
      </c>
      <c r="E522" t="s">
        <v>2041</v>
      </c>
      <c r="F522">
        <v>9202819541</v>
      </c>
      <c r="G522" t="s">
        <v>107</v>
      </c>
      <c r="H522" t="s">
        <v>108</v>
      </c>
      <c r="I522" t="s">
        <v>94</v>
      </c>
      <c r="J522" s="9">
        <v>42911</v>
      </c>
      <c r="K522" t="s">
        <v>103</v>
      </c>
      <c r="L522" s="10">
        <f t="shared" si="32"/>
        <v>46563</v>
      </c>
      <c r="M522" s="11" t="str">
        <f t="shared" si="33"/>
        <v/>
      </c>
      <c r="N522" s="11" t="str">
        <f t="shared" si="34"/>
        <v/>
      </c>
      <c r="O522" s="11" t="str">
        <f t="shared" si="35"/>
        <v/>
      </c>
    </row>
    <row r="523" spans="1:15" x14ac:dyDescent="0.3">
      <c r="A523" t="s">
        <v>2042</v>
      </c>
      <c r="B523" t="s">
        <v>1725</v>
      </c>
      <c r="C523" s="9">
        <v>21303</v>
      </c>
      <c r="D523" t="s">
        <v>2043</v>
      </c>
      <c r="E523" t="s">
        <v>2044</v>
      </c>
      <c r="F523">
        <v>9508420127</v>
      </c>
      <c r="G523" t="s">
        <v>92</v>
      </c>
      <c r="H523" t="s">
        <v>175</v>
      </c>
      <c r="I523" t="s">
        <v>94</v>
      </c>
      <c r="J523" s="9">
        <v>43750</v>
      </c>
      <c r="K523" t="s">
        <v>114</v>
      </c>
      <c r="L523" s="10">
        <f t="shared" si="32"/>
        <v>47403</v>
      </c>
      <c r="M523" s="11" t="str">
        <f t="shared" si="33"/>
        <v/>
      </c>
      <c r="N523" s="11" t="str">
        <f t="shared" si="34"/>
        <v/>
      </c>
      <c r="O523" s="11" t="str">
        <f t="shared" si="35"/>
        <v/>
      </c>
    </row>
    <row r="524" spans="1:15" x14ac:dyDescent="0.3">
      <c r="A524" t="s">
        <v>2045</v>
      </c>
      <c r="B524" t="s">
        <v>425</v>
      </c>
      <c r="C524" s="9">
        <v>26388</v>
      </c>
      <c r="D524" t="s">
        <v>2046</v>
      </c>
      <c r="E524" t="s">
        <v>2047</v>
      </c>
      <c r="F524">
        <v>7902693016</v>
      </c>
      <c r="G524" t="s">
        <v>92</v>
      </c>
      <c r="H524" t="s">
        <v>93</v>
      </c>
      <c r="I524" t="s">
        <v>102</v>
      </c>
      <c r="J524" s="9">
        <v>44729</v>
      </c>
      <c r="K524" t="s">
        <v>100</v>
      </c>
      <c r="L524" s="10">
        <f t="shared" si="32"/>
        <v>47651</v>
      </c>
      <c r="M524" s="11" t="str">
        <f t="shared" si="33"/>
        <v/>
      </c>
      <c r="N524" s="11" t="str">
        <f t="shared" si="34"/>
        <v/>
      </c>
      <c r="O524" s="11" t="str">
        <f t="shared" si="35"/>
        <v/>
      </c>
    </row>
    <row r="525" spans="1:15" x14ac:dyDescent="0.3">
      <c r="A525" t="s">
        <v>2048</v>
      </c>
      <c r="B525" t="s">
        <v>2049</v>
      </c>
      <c r="C525" s="9">
        <v>37567</v>
      </c>
      <c r="D525" t="s">
        <v>2050</v>
      </c>
      <c r="E525" t="s">
        <v>610</v>
      </c>
      <c r="F525">
        <v>7587832500</v>
      </c>
      <c r="G525" t="s">
        <v>95</v>
      </c>
      <c r="H525" t="s">
        <v>155</v>
      </c>
      <c r="I525" t="s">
        <v>94</v>
      </c>
      <c r="J525" s="9">
        <v>44560</v>
      </c>
      <c r="K525" t="s">
        <v>129</v>
      </c>
      <c r="L525" s="10">
        <f t="shared" si="32"/>
        <v>48212</v>
      </c>
      <c r="M525" s="11" t="str">
        <f t="shared" si="33"/>
        <v/>
      </c>
      <c r="N525" s="11" t="str">
        <f t="shared" si="34"/>
        <v/>
      </c>
      <c r="O525" s="11" t="str">
        <f t="shared" si="35"/>
        <v/>
      </c>
    </row>
    <row r="526" spans="1:15" x14ac:dyDescent="0.3">
      <c r="A526" t="s">
        <v>2051</v>
      </c>
      <c r="B526" t="s">
        <v>2052</v>
      </c>
      <c r="C526" s="9">
        <v>21007</v>
      </c>
      <c r="D526" t="s">
        <v>2053</v>
      </c>
      <c r="E526" t="s">
        <v>2054</v>
      </c>
      <c r="F526">
        <v>7234543052</v>
      </c>
      <c r="G526" t="s">
        <v>107</v>
      </c>
      <c r="H526" t="s">
        <v>113</v>
      </c>
      <c r="I526" t="s">
        <v>102</v>
      </c>
      <c r="J526" s="9">
        <v>43579</v>
      </c>
      <c r="K526" t="s">
        <v>134</v>
      </c>
      <c r="L526" s="10">
        <f t="shared" si="32"/>
        <v>46501</v>
      </c>
      <c r="M526" s="11" t="str">
        <f t="shared" si="33"/>
        <v/>
      </c>
      <c r="N526" s="11" t="str">
        <f t="shared" si="34"/>
        <v/>
      </c>
      <c r="O526" s="11" t="str">
        <f t="shared" si="35"/>
        <v/>
      </c>
    </row>
    <row r="527" spans="1:15" x14ac:dyDescent="0.3">
      <c r="A527" t="s">
        <v>2055</v>
      </c>
      <c r="B527" t="s">
        <v>2056</v>
      </c>
      <c r="C527" s="9">
        <v>32004</v>
      </c>
      <c r="D527" t="s">
        <v>2057</v>
      </c>
      <c r="E527" t="s">
        <v>2058</v>
      </c>
      <c r="F527">
        <v>9841221747</v>
      </c>
      <c r="G527" t="s">
        <v>92</v>
      </c>
      <c r="H527" t="s">
        <v>155</v>
      </c>
      <c r="I527" t="s">
        <v>102</v>
      </c>
      <c r="J527" s="9">
        <v>44359</v>
      </c>
      <c r="K527" t="s">
        <v>134</v>
      </c>
      <c r="L527" s="10">
        <f t="shared" si="32"/>
        <v>47281</v>
      </c>
      <c r="M527" s="11" t="str">
        <f t="shared" si="33"/>
        <v/>
      </c>
      <c r="N527" s="11" t="str">
        <f t="shared" si="34"/>
        <v/>
      </c>
      <c r="O527" s="11" t="str">
        <f t="shared" si="35"/>
        <v/>
      </c>
    </row>
    <row r="528" spans="1:15" x14ac:dyDescent="0.3">
      <c r="A528" t="s">
        <v>2059</v>
      </c>
      <c r="B528" t="s">
        <v>2060</v>
      </c>
      <c r="C528" s="9">
        <v>24105</v>
      </c>
      <c r="D528" t="s">
        <v>2061</v>
      </c>
      <c r="E528" t="s">
        <v>2062</v>
      </c>
      <c r="F528">
        <v>7316186882</v>
      </c>
      <c r="G528" t="s">
        <v>100</v>
      </c>
      <c r="H528" t="s">
        <v>175</v>
      </c>
      <c r="I528" t="s">
        <v>94</v>
      </c>
      <c r="J528" s="9">
        <v>42860</v>
      </c>
      <c r="K528" t="s">
        <v>134</v>
      </c>
      <c r="L528" s="10">
        <f t="shared" si="32"/>
        <v>46512</v>
      </c>
      <c r="M528" s="11" t="str">
        <f t="shared" si="33"/>
        <v/>
      </c>
      <c r="N528" s="11" t="str">
        <f t="shared" si="34"/>
        <v/>
      </c>
      <c r="O528" s="11" t="str">
        <f t="shared" si="35"/>
        <v/>
      </c>
    </row>
    <row r="529" spans="1:15" x14ac:dyDescent="0.3">
      <c r="A529" t="s">
        <v>2063</v>
      </c>
      <c r="B529" t="s">
        <v>1840</v>
      </c>
      <c r="C529" s="9">
        <v>25920</v>
      </c>
      <c r="D529" t="s">
        <v>2064</v>
      </c>
      <c r="E529" t="s">
        <v>2065</v>
      </c>
      <c r="F529">
        <v>7731365311</v>
      </c>
      <c r="G529" t="s">
        <v>100</v>
      </c>
      <c r="H529" t="s">
        <v>175</v>
      </c>
      <c r="I529" t="s">
        <v>94</v>
      </c>
      <c r="J529" s="9">
        <v>45787</v>
      </c>
      <c r="K529" t="s">
        <v>134</v>
      </c>
      <c r="L529" s="10">
        <f t="shared" si="32"/>
        <v>49439</v>
      </c>
      <c r="M529" s="11" t="str">
        <f t="shared" si="33"/>
        <v/>
      </c>
      <c r="N529" s="11" t="str">
        <f t="shared" si="34"/>
        <v/>
      </c>
      <c r="O529" s="11" t="str">
        <f t="shared" si="35"/>
        <v/>
      </c>
    </row>
    <row r="530" spans="1:15" x14ac:dyDescent="0.3">
      <c r="A530" t="s">
        <v>2066</v>
      </c>
      <c r="B530" t="s">
        <v>1331</v>
      </c>
      <c r="C530" s="9">
        <v>34734</v>
      </c>
      <c r="D530" t="s">
        <v>2067</v>
      </c>
      <c r="E530" t="s">
        <v>1229</v>
      </c>
      <c r="F530">
        <v>7372398583</v>
      </c>
      <c r="G530" t="s">
        <v>133</v>
      </c>
      <c r="H530" t="s">
        <v>108</v>
      </c>
      <c r="I530" t="s">
        <v>94</v>
      </c>
      <c r="J530" s="9">
        <v>44489</v>
      </c>
      <c r="K530" t="s">
        <v>100</v>
      </c>
      <c r="L530" s="10">
        <f t="shared" si="32"/>
        <v>48141</v>
      </c>
      <c r="M530" s="11" t="str">
        <f t="shared" si="33"/>
        <v/>
      </c>
      <c r="N530" s="11" t="str">
        <f t="shared" si="34"/>
        <v/>
      </c>
      <c r="O530" s="11" t="str">
        <f t="shared" si="35"/>
        <v/>
      </c>
    </row>
    <row r="531" spans="1:15" x14ac:dyDescent="0.3">
      <c r="A531" t="s">
        <v>2068</v>
      </c>
      <c r="B531" t="s">
        <v>2069</v>
      </c>
      <c r="C531" s="9">
        <v>21165</v>
      </c>
      <c r="D531" t="s">
        <v>2070</v>
      </c>
      <c r="E531" t="s">
        <v>2071</v>
      </c>
      <c r="F531">
        <v>8673613908</v>
      </c>
      <c r="G531" t="s">
        <v>92</v>
      </c>
      <c r="H531" t="s">
        <v>101</v>
      </c>
      <c r="I531" t="s">
        <v>102</v>
      </c>
      <c r="J531" s="9">
        <v>44127</v>
      </c>
      <c r="K531" t="s">
        <v>134</v>
      </c>
      <c r="L531" s="10">
        <f t="shared" si="32"/>
        <v>47049</v>
      </c>
      <c r="M531" s="11" t="str">
        <f t="shared" si="33"/>
        <v/>
      </c>
      <c r="N531" s="11" t="str">
        <f t="shared" si="34"/>
        <v/>
      </c>
      <c r="O531" s="11" t="str">
        <f t="shared" si="35"/>
        <v/>
      </c>
    </row>
    <row r="532" spans="1:15" x14ac:dyDescent="0.3">
      <c r="A532" t="s">
        <v>2072</v>
      </c>
      <c r="B532" t="s">
        <v>335</v>
      </c>
      <c r="C532" s="9">
        <v>31061</v>
      </c>
      <c r="D532" t="s">
        <v>2073</v>
      </c>
      <c r="E532" t="s">
        <v>2074</v>
      </c>
      <c r="F532">
        <v>8757326771</v>
      </c>
      <c r="G532" t="s">
        <v>100</v>
      </c>
      <c r="H532" t="s">
        <v>93</v>
      </c>
      <c r="I532" t="s">
        <v>94</v>
      </c>
      <c r="J532" s="9">
        <v>44094</v>
      </c>
      <c r="K532" t="s">
        <v>100</v>
      </c>
      <c r="L532" s="10">
        <f t="shared" si="32"/>
        <v>47746</v>
      </c>
      <c r="M532" s="11" t="str">
        <f t="shared" si="33"/>
        <v/>
      </c>
      <c r="N532" s="11" t="str">
        <f t="shared" si="34"/>
        <v/>
      </c>
      <c r="O532" s="11" t="str">
        <f t="shared" si="35"/>
        <v/>
      </c>
    </row>
    <row r="533" spans="1:15" x14ac:dyDescent="0.3">
      <c r="A533" t="s">
        <v>2075</v>
      </c>
      <c r="B533" t="s">
        <v>2076</v>
      </c>
      <c r="C533" s="9">
        <v>33053</v>
      </c>
      <c r="D533" t="s">
        <v>2077</v>
      </c>
      <c r="E533" t="s">
        <v>2078</v>
      </c>
      <c r="F533">
        <v>9386349636</v>
      </c>
      <c r="G533" t="s">
        <v>100</v>
      </c>
      <c r="H533" t="s">
        <v>93</v>
      </c>
      <c r="I533" t="s">
        <v>94</v>
      </c>
      <c r="J533" s="9">
        <v>43610</v>
      </c>
      <c r="K533" t="s">
        <v>95</v>
      </c>
      <c r="L533" s="10">
        <f t="shared" si="32"/>
        <v>47263</v>
      </c>
      <c r="M533" s="11" t="str">
        <f t="shared" si="33"/>
        <v/>
      </c>
      <c r="N533" s="11" t="str">
        <f t="shared" si="34"/>
        <v/>
      </c>
      <c r="O533" s="11" t="str">
        <f t="shared" si="35"/>
        <v/>
      </c>
    </row>
    <row r="534" spans="1:15" x14ac:dyDescent="0.3">
      <c r="A534" t="s">
        <v>2079</v>
      </c>
      <c r="B534" t="s">
        <v>952</v>
      </c>
      <c r="C534" s="9">
        <v>22581</v>
      </c>
      <c r="D534" t="s">
        <v>2080</v>
      </c>
      <c r="E534" t="s">
        <v>2081</v>
      </c>
      <c r="F534">
        <v>7993157031</v>
      </c>
      <c r="G534" t="s">
        <v>133</v>
      </c>
      <c r="H534" t="s">
        <v>113</v>
      </c>
      <c r="I534" t="s">
        <v>94</v>
      </c>
      <c r="J534" s="9">
        <v>44698</v>
      </c>
      <c r="K534" t="s">
        <v>95</v>
      </c>
      <c r="L534" s="10">
        <f t="shared" si="32"/>
        <v>48351</v>
      </c>
      <c r="M534" s="11" t="str">
        <f t="shared" si="33"/>
        <v/>
      </c>
      <c r="N534" s="11" t="str">
        <f t="shared" si="34"/>
        <v/>
      </c>
      <c r="O534" s="11" t="str">
        <f t="shared" si="35"/>
        <v/>
      </c>
    </row>
    <row r="535" spans="1:15" x14ac:dyDescent="0.3">
      <c r="A535" t="s">
        <v>2082</v>
      </c>
      <c r="B535" t="s">
        <v>2083</v>
      </c>
      <c r="C535" s="9">
        <v>30965</v>
      </c>
      <c r="D535" t="s">
        <v>2084</v>
      </c>
      <c r="E535" t="s">
        <v>2085</v>
      </c>
      <c r="F535">
        <v>6819240470</v>
      </c>
      <c r="G535" t="s">
        <v>119</v>
      </c>
      <c r="H535" t="s">
        <v>175</v>
      </c>
      <c r="I535" t="s">
        <v>94</v>
      </c>
      <c r="J535" s="9">
        <v>44025</v>
      </c>
      <c r="K535" t="s">
        <v>134</v>
      </c>
      <c r="L535" s="10">
        <f t="shared" si="32"/>
        <v>47677</v>
      </c>
      <c r="M535" s="11" t="str">
        <f t="shared" si="33"/>
        <v/>
      </c>
      <c r="N535" s="11" t="str">
        <f t="shared" si="34"/>
        <v/>
      </c>
      <c r="O535" s="11" t="str">
        <f t="shared" si="35"/>
        <v/>
      </c>
    </row>
    <row r="536" spans="1:15" x14ac:dyDescent="0.3">
      <c r="A536" t="s">
        <v>2086</v>
      </c>
      <c r="B536" t="s">
        <v>2087</v>
      </c>
      <c r="C536" s="9">
        <v>25020</v>
      </c>
      <c r="D536" t="s">
        <v>2088</v>
      </c>
      <c r="E536" t="s">
        <v>2089</v>
      </c>
      <c r="F536">
        <v>7125951316</v>
      </c>
      <c r="G536" t="s">
        <v>100</v>
      </c>
      <c r="H536" t="s">
        <v>108</v>
      </c>
      <c r="I536" t="s">
        <v>94</v>
      </c>
      <c r="J536" s="9">
        <v>45666</v>
      </c>
      <c r="K536" t="s">
        <v>95</v>
      </c>
      <c r="L536" s="10">
        <f t="shared" si="32"/>
        <v>49318</v>
      </c>
      <c r="M536" s="11" t="str">
        <f t="shared" si="33"/>
        <v/>
      </c>
      <c r="N536" s="11" t="str">
        <f t="shared" si="34"/>
        <v/>
      </c>
      <c r="O536" s="11" t="str">
        <f t="shared" si="35"/>
        <v/>
      </c>
    </row>
    <row r="537" spans="1:15" x14ac:dyDescent="0.3">
      <c r="A537" t="s">
        <v>2090</v>
      </c>
      <c r="B537" t="s">
        <v>2091</v>
      </c>
      <c r="C537" s="9">
        <v>32779</v>
      </c>
      <c r="D537" t="s">
        <v>2092</v>
      </c>
      <c r="E537" t="s">
        <v>2093</v>
      </c>
      <c r="F537">
        <v>9936801646</v>
      </c>
      <c r="G537" t="s">
        <v>107</v>
      </c>
      <c r="H537" t="s">
        <v>101</v>
      </c>
      <c r="I537" t="s">
        <v>94</v>
      </c>
      <c r="J537" s="9">
        <v>43890</v>
      </c>
      <c r="K537" t="s">
        <v>129</v>
      </c>
      <c r="L537" s="10">
        <f t="shared" si="32"/>
        <v>47542</v>
      </c>
      <c r="M537" s="11" t="str">
        <f t="shared" si="33"/>
        <v/>
      </c>
      <c r="N537" s="11" t="str">
        <f t="shared" si="34"/>
        <v/>
      </c>
      <c r="O537" s="11" t="str">
        <f t="shared" si="35"/>
        <v/>
      </c>
    </row>
    <row r="538" spans="1:15" x14ac:dyDescent="0.3">
      <c r="A538" t="s">
        <v>2094</v>
      </c>
      <c r="B538" t="s">
        <v>1015</v>
      </c>
      <c r="C538" s="9">
        <v>36282</v>
      </c>
      <c r="D538" t="s">
        <v>2095</v>
      </c>
      <c r="E538" t="s">
        <v>2096</v>
      </c>
      <c r="F538">
        <v>8810148625</v>
      </c>
      <c r="G538" t="s">
        <v>107</v>
      </c>
      <c r="H538" t="s">
        <v>108</v>
      </c>
      <c r="I538" t="s">
        <v>94</v>
      </c>
      <c r="J538" s="9">
        <v>45442</v>
      </c>
      <c r="K538" t="s">
        <v>103</v>
      </c>
      <c r="L538" s="10">
        <f t="shared" si="32"/>
        <v>49094</v>
      </c>
      <c r="M538" s="11" t="str">
        <f t="shared" si="33"/>
        <v/>
      </c>
      <c r="N538" s="11" t="str">
        <f t="shared" si="34"/>
        <v/>
      </c>
      <c r="O538" s="11" t="str">
        <f t="shared" si="35"/>
        <v/>
      </c>
    </row>
    <row r="539" spans="1:15" x14ac:dyDescent="0.3">
      <c r="A539" t="s">
        <v>2097</v>
      </c>
      <c r="B539" t="s">
        <v>904</v>
      </c>
      <c r="C539" s="9">
        <v>26637</v>
      </c>
      <c r="D539" t="s">
        <v>2098</v>
      </c>
      <c r="E539" t="s">
        <v>2099</v>
      </c>
      <c r="F539">
        <v>8573669257</v>
      </c>
      <c r="G539" t="s">
        <v>133</v>
      </c>
      <c r="H539" t="s">
        <v>175</v>
      </c>
      <c r="I539" t="s">
        <v>94</v>
      </c>
      <c r="J539" s="9">
        <v>45983</v>
      </c>
      <c r="K539" t="s">
        <v>114</v>
      </c>
      <c r="L539" s="10">
        <f t="shared" si="32"/>
        <v>49635</v>
      </c>
      <c r="M539" s="11" t="str">
        <f t="shared" si="33"/>
        <v/>
      </c>
      <c r="N539" s="11" t="str">
        <f t="shared" si="34"/>
        <v/>
      </c>
      <c r="O539" s="11" t="str">
        <f t="shared" si="35"/>
        <v/>
      </c>
    </row>
    <row r="540" spans="1:15" x14ac:dyDescent="0.3">
      <c r="A540" t="s">
        <v>2100</v>
      </c>
      <c r="B540" t="s">
        <v>2101</v>
      </c>
      <c r="C540" s="9">
        <v>24015</v>
      </c>
      <c r="E540" t="s">
        <v>2102</v>
      </c>
      <c r="F540">
        <v>7876303968</v>
      </c>
      <c r="G540" t="s">
        <v>100</v>
      </c>
      <c r="H540" t="s">
        <v>101</v>
      </c>
      <c r="I540" t="s">
        <v>94</v>
      </c>
      <c r="J540" s="9">
        <v>45271</v>
      </c>
      <c r="K540" t="s">
        <v>103</v>
      </c>
      <c r="L540" s="10">
        <f t="shared" si="32"/>
        <v>48924</v>
      </c>
      <c r="M540" s="11" t="str">
        <f t="shared" si="33"/>
        <v/>
      </c>
      <c r="N540" s="11" t="str">
        <f t="shared" si="34"/>
        <v/>
      </c>
      <c r="O540" s="11" t="str">
        <f t="shared" si="35"/>
        <v/>
      </c>
    </row>
    <row r="541" spans="1:15" x14ac:dyDescent="0.3">
      <c r="A541" t="s">
        <v>2103</v>
      </c>
      <c r="B541" t="s">
        <v>2104</v>
      </c>
      <c r="C541" s="9">
        <v>23800</v>
      </c>
      <c r="E541" t="s">
        <v>2105</v>
      </c>
      <c r="F541">
        <v>6298529510</v>
      </c>
      <c r="G541" t="s">
        <v>107</v>
      </c>
      <c r="H541" t="s">
        <v>155</v>
      </c>
      <c r="I541" t="s">
        <v>94</v>
      </c>
      <c r="J541" s="9">
        <v>44532</v>
      </c>
      <c r="K541" t="s">
        <v>114</v>
      </c>
      <c r="L541" s="10">
        <f t="shared" si="32"/>
        <v>48184</v>
      </c>
      <c r="M541" s="11" t="str">
        <f t="shared" si="33"/>
        <v/>
      </c>
      <c r="N541" s="11" t="str">
        <f t="shared" si="34"/>
        <v/>
      </c>
      <c r="O541" s="11" t="str">
        <f t="shared" si="35"/>
        <v/>
      </c>
    </row>
    <row r="542" spans="1:15" x14ac:dyDescent="0.3">
      <c r="A542" t="s">
        <v>2106</v>
      </c>
      <c r="B542" t="s">
        <v>2107</v>
      </c>
      <c r="C542" s="9">
        <v>20607</v>
      </c>
      <c r="D542" t="s">
        <v>2108</v>
      </c>
      <c r="E542" t="s">
        <v>2109</v>
      </c>
      <c r="F542">
        <v>9544633455</v>
      </c>
      <c r="G542" t="s">
        <v>95</v>
      </c>
      <c r="H542" t="s">
        <v>101</v>
      </c>
      <c r="I542" t="s">
        <v>94</v>
      </c>
      <c r="J542" s="9">
        <v>43499</v>
      </c>
      <c r="K542" t="s">
        <v>103</v>
      </c>
      <c r="L542" s="10">
        <f t="shared" si="32"/>
        <v>47152</v>
      </c>
      <c r="M542" s="11" t="str">
        <f t="shared" si="33"/>
        <v/>
      </c>
      <c r="N542" s="11" t="str">
        <f t="shared" si="34"/>
        <v/>
      </c>
      <c r="O542" s="11" t="str">
        <f t="shared" si="35"/>
        <v/>
      </c>
    </row>
    <row r="543" spans="1:15" x14ac:dyDescent="0.3">
      <c r="A543" t="s">
        <v>2110</v>
      </c>
      <c r="B543" t="s">
        <v>2111</v>
      </c>
      <c r="C543" s="9">
        <v>23497</v>
      </c>
      <c r="D543" t="s">
        <v>2112</v>
      </c>
      <c r="E543" t="s">
        <v>2113</v>
      </c>
      <c r="F543">
        <v>8906548853</v>
      </c>
      <c r="G543" t="s">
        <v>100</v>
      </c>
      <c r="H543" t="s">
        <v>113</v>
      </c>
      <c r="I543" t="s">
        <v>94</v>
      </c>
      <c r="J543" s="9">
        <v>45899</v>
      </c>
      <c r="K543" t="s">
        <v>134</v>
      </c>
      <c r="L543" s="10">
        <f t="shared" si="32"/>
        <v>49551</v>
      </c>
      <c r="M543" s="11" t="str">
        <f t="shared" si="33"/>
        <v/>
      </c>
      <c r="N543" s="11" t="str">
        <f t="shared" si="34"/>
        <v/>
      </c>
      <c r="O543" s="11" t="str">
        <f t="shared" si="35"/>
        <v/>
      </c>
    </row>
    <row r="544" spans="1:15" x14ac:dyDescent="0.3">
      <c r="A544" t="s">
        <v>2114</v>
      </c>
      <c r="B544" t="s">
        <v>2115</v>
      </c>
      <c r="C544" s="9">
        <v>22416</v>
      </c>
      <c r="D544" t="s">
        <v>2116</v>
      </c>
      <c r="E544" t="s">
        <v>2117</v>
      </c>
      <c r="F544">
        <v>9940208972</v>
      </c>
      <c r="G544" t="s">
        <v>95</v>
      </c>
      <c r="H544" t="s">
        <v>108</v>
      </c>
      <c r="I544" t="s">
        <v>94</v>
      </c>
      <c r="J544" s="9">
        <v>45072</v>
      </c>
      <c r="K544" t="s">
        <v>100</v>
      </c>
      <c r="L544" s="10">
        <f t="shared" si="32"/>
        <v>48725</v>
      </c>
      <c r="M544" s="11" t="str">
        <f t="shared" si="33"/>
        <v/>
      </c>
      <c r="N544" s="11" t="str">
        <f t="shared" si="34"/>
        <v/>
      </c>
      <c r="O544" s="11" t="str">
        <f t="shared" si="35"/>
        <v/>
      </c>
    </row>
    <row r="545" spans="1:15" x14ac:dyDescent="0.3">
      <c r="A545" t="s">
        <v>2118</v>
      </c>
      <c r="B545" t="s">
        <v>2005</v>
      </c>
      <c r="C545" s="9">
        <v>30588</v>
      </c>
      <c r="D545" t="s">
        <v>2119</v>
      </c>
      <c r="E545" t="s">
        <v>2120</v>
      </c>
      <c r="F545">
        <v>8301577601</v>
      </c>
      <c r="G545" t="s">
        <v>119</v>
      </c>
      <c r="H545" t="s">
        <v>108</v>
      </c>
      <c r="I545" t="s">
        <v>94</v>
      </c>
      <c r="J545" s="9">
        <v>42949</v>
      </c>
      <c r="K545" t="s">
        <v>95</v>
      </c>
      <c r="L545" s="10">
        <f t="shared" si="32"/>
        <v>46601</v>
      </c>
      <c r="M545" s="11" t="str">
        <f t="shared" si="33"/>
        <v/>
      </c>
      <c r="N545" s="11" t="str">
        <f t="shared" si="34"/>
        <v/>
      </c>
      <c r="O545" s="11" t="str">
        <f t="shared" si="35"/>
        <v/>
      </c>
    </row>
    <row r="546" spans="1:15" x14ac:dyDescent="0.3">
      <c r="A546" t="s">
        <v>2121</v>
      </c>
      <c r="B546" t="s">
        <v>1490</v>
      </c>
      <c r="C546" s="9">
        <v>27915</v>
      </c>
      <c r="D546" t="s">
        <v>2122</v>
      </c>
      <c r="E546" t="s">
        <v>2123</v>
      </c>
      <c r="F546">
        <v>7765295478</v>
      </c>
      <c r="G546" t="s">
        <v>133</v>
      </c>
      <c r="H546" t="s">
        <v>108</v>
      </c>
      <c r="I546" t="s">
        <v>94</v>
      </c>
      <c r="J546" s="9">
        <v>43978</v>
      </c>
      <c r="K546" t="s">
        <v>95</v>
      </c>
      <c r="L546" s="10">
        <f t="shared" si="32"/>
        <v>47630</v>
      </c>
      <c r="M546" s="11" t="str">
        <f t="shared" si="33"/>
        <v/>
      </c>
      <c r="N546" s="11" t="str">
        <f t="shared" si="34"/>
        <v/>
      </c>
      <c r="O546" s="11" t="str">
        <f t="shared" si="35"/>
        <v/>
      </c>
    </row>
    <row r="547" spans="1:15" x14ac:dyDescent="0.3">
      <c r="A547" t="s">
        <v>2124</v>
      </c>
      <c r="B547" t="s">
        <v>2125</v>
      </c>
      <c r="C547" s="9">
        <v>37506</v>
      </c>
      <c r="D547" t="s">
        <v>1152</v>
      </c>
      <c r="E547" t="s">
        <v>2126</v>
      </c>
      <c r="F547">
        <v>9180232881</v>
      </c>
      <c r="G547" t="s">
        <v>92</v>
      </c>
      <c r="H547" t="s">
        <v>108</v>
      </c>
      <c r="I547" t="s">
        <v>94</v>
      </c>
      <c r="J547" s="9">
        <v>44764</v>
      </c>
      <c r="K547" t="s">
        <v>95</v>
      </c>
      <c r="L547" s="10">
        <f t="shared" si="32"/>
        <v>48417</v>
      </c>
      <c r="M547" s="11" t="str">
        <f t="shared" si="33"/>
        <v/>
      </c>
      <c r="N547" s="11" t="str">
        <f t="shared" si="34"/>
        <v/>
      </c>
      <c r="O547" s="11" t="str">
        <f t="shared" si="35"/>
        <v>FLAG</v>
      </c>
    </row>
    <row r="548" spans="1:15" x14ac:dyDescent="0.3">
      <c r="A548" t="s">
        <v>2127</v>
      </c>
      <c r="B548" t="s">
        <v>608</v>
      </c>
      <c r="C548" s="9">
        <v>32890</v>
      </c>
      <c r="D548" t="s">
        <v>2128</v>
      </c>
      <c r="E548" t="s">
        <v>2129</v>
      </c>
      <c r="F548">
        <v>9915771855</v>
      </c>
      <c r="G548" t="s">
        <v>133</v>
      </c>
      <c r="H548" t="s">
        <v>155</v>
      </c>
      <c r="I548" t="s">
        <v>94</v>
      </c>
      <c r="J548" s="9">
        <v>45289</v>
      </c>
      <c r="K548" t="s">
        <v>100</v>
      </c>
      <c r="L548" s="10">
        <f t="shared" si="32"/>
        <v>48942</v>
      </c>
      <c r="M548" s="11" t="str">
        <f t="shared" si="33"/>
        <v/>
      </c>
      <c r="N548" s="11" t="str">
        <f t="shared" si="34"/>
        <v/>
      </c>
      <c r="O548" s="11" t="str">
        <f t="shared" si="35"/>
        <v/>
      </c>
    </row>
    <row r="549" spans="1:15" x14ac:dyDescent="0.3">
      <c r="A549" t="s">
        <v>2130</v>
      </c>
      <c r="B549" t="s">
        <v>503</v>
      </c>
      <c r="C549" s="9">
        <v>27399</v>
      </c>
      <c r="D549" t="s">
        <v>2131</v>
      </c>
      <c r="E549" t="s">
        <v>2132</v>
      </c>
      <c r="F549">
        <v>7580846053</v>
      </c>
      <c r="G549" t="s">
        <v>100</v>
      </c>
      <c r="H549" t="s">
        <v>155</v>
      </c>
      <c r="I549" t="s">
        <v>94</v>
      </c>
      <c r="J549" s="9">
        <v>44237</v>
      </c>
      <c r="K549" t="s">
        <v>95</v>
      </c>
      <c r="L549" s="10">
        <f t="shared" si="32"/>
        <v>47889</v>
      </c>
      <c r="M549" s="11" t="str">
        <f t="shared" si="33"/>
        <v/>
      </c>
      <c r="N549" s="11" t="str">
        <f t="shared" si="34"/>
        <v/>
      </c>
      <c r="O549" s="11" t="str">
        <f t="shared" si="35"/>
        <v/>
      </c>
    </row>
    <row r="550" spans="1:15" x14ac:dyDescent="0.3">
      <c r="A550" t="s">
        <v>2133</v>
      </c>
      <c r="B550" t="s">
        <v>2134</v>
      </c>
      <c r="C550" s="9">
        <v>23632</v>
      </c>
      <c r="D550" t="s">
        <v>2135</v>
      </c>
      <c r="E550" t="s">
        <v>2136</v>
      </c>
      <c r="F550">
        <v>8380766344</v>
      </c>
      <c r="G550" t="s">
        <v>92</v>
      </c>
      <c r="H550" t="s">
        <v>155</v>
      </c>
      <c r="I550" t="s">
        <v>94</v>
      </c>
      <c r="J550" s="9">
        <v>45063</v>
      </c>
      <c r="K550" t="s">
        <v>134</v>
      </c>
      <c r="L550" s="10">
        <f t="shared" si="32"/>
        <v>48716</v>
      </c>
      <c r="M550" s="11" t="str">
        <f t="shared" si="33"/>
        <v/>
      </c>
      <c r="N550" s="11" t="str">
        <f t="shared" si="34"/>
        <v/>
      </c>
      <c r="O550" s="11" t="str">
        <f t="shared" si="35"/>
        <v/>
      </c>
    </row>
    <row r="551" spans="1:15" x14ac:dyDescent="0.3">
      <c r="A551" t="s">
        <v>2137</v>
      </c>
      <c r="B551" t="s">
        <v>915</v>
      </c>
      <c r="C551" s="9">
        <v>35002</v>
      </c>
      <c r="D551" t="s">
        <v>2138</v>
      </c>
      <c r="E551" t="s">
        <v>2139</v>
      </c>
      <c r="F551">
        <v>8825998001</v>
      </c>
      <c r="G551" t="s">
        <v>133</v>
      </c>
      <c r="H551" t="s">
        <v>113</v>
      </c>
      <c r="I551" t="s">
        <v>102</v>
      </c>
      <c r="J551" s="9">
        <v>45594</v>
      </c>
      <c r="K551" t="s">
        <v>100</v>
      </c>
      <c r="L551" s="10">
        <f t="shared" si="32"/>
        <v>48516</v>
      </c>
      <c r="M551" s="11" t="str">
        <f t="shared" si="33"/>
        <v/>
      </c>
      <c r="N551" s="11" t="str">
        <f t="shared" si="34"/>
        <v/>
      </c>
      <c r="O551" s="11" t="str">
        <f t="shared" si="35"/>
        <v/>
      </c>
    </row>
    <row r="552" spans="1:15" x14ac:dyDescent="0.3">
      <c r="A552" t="s">
        <v>2140</v>
      </c>
      <c r="B552" t="s">
        <v>161</v>
      </c>
      <c r="C552" s="9">
        <v>37422</v>
      </c>
      <c r="D552" t="s">
        <v>2141</v>
      </c>
      <c r="E552" t="s">
        <v>309</v>
      </c>
      <c r="F552">
        <v>6729991020</v>
      </c>
      <c r="G552" t="s">
        <v>100</v>
      </c>
      <c r="H552" t="s">
        <v>113</v>
      </c>
      <c r="I552" t="s">
        <v>94</v>
      </c>
      <c r="J552" s="9">
        <v>44590</v>
      </c>
      <c r="K552" t="s">
        <v>129</v>
      </c>
      <c r="L552" s="10">
        <f t="shared" si="32"/>
        <v>48242</v>
      </c>
      <c r="M552" s="11" t="str">
        <f t="shared" si="33"/>
        <v/>
      </c>
      <c r="N552" s="11" t="str">
        <f t="shared" si="34"/>
        <v/>
      </c>
      <c r="O552" s="11" t="str">
        <f t="shared" si="35"/>
        <v/>
      </c>
    </row>
    <row r="553" spans="1:15" x14ac:dyDescent="0.3">
      <c r="A553" t="s">
        <v>2142</v>
      </c>
      <c r="B553" t="s">
        <v>229</v>
      </c>
      <c r="C553" s="9">
        <v>21288</v>
      </c>
      <c r="D553" t="s">
        <v>2143</v>
      </c>
      <c r="E553" t="s">
        <v>2144</v>
      </c>
      <c r="F553">
        <v>6370462309</v>
      </c>
      <c r="G553" t="s">
        <v>92</v>
      </c>
      <c r="H553" t="s">
        <v>93</v>
      </c>
      <c r="I553" t="s">
        <v>94</v>
      </c>
      <c r="J553" s="9">
        <v>45590</v>
      </c>
      <c r="K553" t="s">
        <v>95</v>
      </c>
      <c r="L553" s="10">
        <f t="shared" si="32"/>
        <v>49242</v>
      </c>
      <c r="M553" s="11" t="str">
        <f t="shared" si="33"/>
        <v/>
      </c>
      <c r="N553" s="11" t="str">
        <f t="shared" si="34"/>
        <v/>
      </c>
      <c r="O553" s="11" t="str">
        <f t="shared" si="35"/>
        <v/>
      </c>
    </row>
    <row r="554" spans="1:15" x14ac:dyDescent="0.3">
      <c r="A554" t="s">
        <v>2145</v>
      </c>
      <c r="B554" t="s">
        <v>2146</v>
      </c>
      <c r="C554" s="9">
        <v>33668</v>
      </c>
      <c r="D554" t="s">
        <v>2147</v>
      </c>
      <c r="E554" t="s">
        <v>1243</v>
      </c>
      <c r="F554">
        <v>8104702251</v>
      </c>
      <c r="G554" t="s">
        <v>133</v>
      </c>
      <c r="H554" t="s">
        <v>101</v>
      </c>
      <c r="I554" t="s">
        <v>94</v>
      </c>
      <c r="J554" s="9">
        <v>43039</v>
      </c>
      <c r="K554" t="s">
        <v>129</v>
      </c>
      <c r="L554" s="10">
        <f t="shared" si="32"/>
        <v>46691</v>
      </c>
      <c r="M554" s="11" t="str">
        <f t="shared" si="33"/>
        <v/>
      </c>
      <c r="N554" s="11" t="str">
        <f t="shared" si="34"/>
        <v/>
      </c>
      <c r="O554" s="11" t="str">
        <f t="shared" si="35"/>
        <v/>
      </c>
    </row>
    <row r="555" spans="1:15" x14ac:dyDescent="0.3">
      <c r="A555" t="s">
        <v>2148</v>
      </c>
      <c r="B555" t="s">
        <v>185</v>
      </c>
      <c r="C555" s="9">
        <v>32891</v>
      </c>
      <c r="D555" t="s">
        <v>2149</v>
      </c>
      <c r="E555" t="s">
        <v>2150</v>
      </c>
      <c r="F555">
        <v>8451648654</v>
      </c>
      <c r="G555" t="s">
        <v>133</v>
      </c>
      <c r="H555" t="s">
        <v>155</v>
      </c>
      <c r="I555" t="s">
        <v>94</v>
      </c>
      <c r="J555" s="9">
        <v>44987</v>
      </c>
      <c r="K555" t="s">
        <v>103</v>
      </c>
      <c r="L555" s="10">
        <f t="shared" si="32"/>
        <v>48640</v>
      </c>
      <c r="M555" s="11" t="str">
        <f t="shared" si="33"/>
        <v/>
      </c>
      <c r="N555" s="11" t="str">
        <f t="shared" si="34"/>
        <v/>
      </c>
      <c r="O555" s="11" t="str">
        <f t="shared" si="35"/>
        <v/>
      </c>
    </row>
    <row r="556" spans="1:15" x14ac:dyDescent="0.3">
      <c r="A556" t="s">
        <v>2151</v>
      </c>
      <c r="B556" t="s">
        <v>2152</v>
      </c>
      <c r="C556" s="9">
        <v>23319</v>
      </c>
      <c r="E556" t="s">
        <v>2153</v>
      </c>
      <c r="F556">
        <v>7319669027</v>
      </c>
      <c r="G556" t="s">
        <v>100</v>
      </c>
      <c r="H556" t="s">
        <v>101</v>
      </c>
      <c r="I556" t="s">
        <v>94</v>
      </c>
      <c r="J556" s="9">
        <v>43699</v>
      </c>
      <c r="K556" t="s">
        <v>95</v>
      </c>
      <c r="L556" s="10">
        <f t="shared" si="32"/>
        <v>47352</v>
      </c>
      <c r="M556" s="11" t="str">
        <f t="shared" si="33"/>
        <v/>
      </c>
      <c r="N556" s="11" t="str">
        <f t="shared" si="34"/>
        <v/>
      </c>
      <c r="O556" s="11" t="str">
        <f t="shared" si="35"/>
        <v/>
      </c>
    </row>
    <row r="557" spans="1:15" x14ac:dyDescent="0.3">
      <c r="A557" t="s">
        <v>2154</v>
      </c>
      <c r="B557" t="s">
        <v>1223</v>
      </c>
      <c r="C557" s="9">
        <v>28978</v>
      </c>
      <c r="D557" t="s">
        <v>2155</v>
      </c>
      <c r="E557" t="s">
        <v>2156</v>
      </c>
      <c r="F557">
        <v>6876849342</v>
      </c>
      <c r="G557" t="s">
        <v>100</v>
      </c>
      <c r="H557" t="s">
        <v>93</v>
      </c>
      <c r="I557" t="s">
        <v>94</v>
      </c>
      <c r="J557" s="9">
        <v>43568</v>
      </c>
      <c r="K557" t="s">
        <v>100</v>
      </c>
      <c r="L557" s="10">
        <f t="shared" si="32"/>
        <v>47221</v>
      </c>
      <c r="M557" s="11" t="str">
        <f t="shared" si="33"/>
        <v/>
      </c>
      <c r="N557" s="11" t="str">
        <f t="shared" si="34"/>
        <v/>
      </c>
      <c r="O557" s="11" t="str">
        <f t="shared" si="35"/>
        <v/>
      </c>
    </row>
    <row r="558" spans="1:15" x14ac:dyDescent="0.3">
      <c r="A558" t="s">
        <v>2157</v>
      </c>
      <c r="B558" t="s">
        <v>2158</v>
      </c>
      <c r="C558" s="9">
        <v>26288</v>
      </c>
      <c r="D558" t="s">
        <v>2159</v>
      </c>
      <c r="E558" t="s">
        <v>2160</v>
      </c>
      <c r="F558">
        <v>6121403203</v>
      </c>
      <c r="G558" t="s">
        <v>133</v>
      </c>
      <c r="H558" t="s">
        <v>93</v>
      </c>
      <c r="I558" t="s">
        <v>120</v>
      </c>
      <c r="J558" s="9">
        <v>44956</v>
      </c>
      <c r="K558" t="s">
        <v>95</v>
      </c>
      <c r="L558" s="10">
        <f t="shared" si="32"/>
        <v>45687</v>
      </c>
      <c r="M558" s="11" t="str">
        <f t="shared" si="33"/>
        <v>FLAG</v>
      </c>
      <c r="N558" s="11" t="str">
        <f t="shared" si="34"/>
        <v/>
      </c>
      <c r="O558" s="11" t="str">
        <f t="shared" si="35"/>
        <v/>
      </c>
    </row>
    <row r="559" spans="1:15" x14ac:dyDescent="0.3">
      <c r="A559" t="s">
        <v>2161</v>
      </c>
      <c r="B559" t="s">
        <v>2162</v>
      </c>
      <c r="C559" s="9">
        <v>23320</v>
      </c>
      <c r="D559" t="s">
        <v>2163</v>
      </c>
      <c r="E559" t="s">
        <v>2164</v>
      </c>
      <c r="F559">
        <v>8411493929</v>
      </c>
      <c r="G559" t="s">
        <v>119</v>
      </c>
      <c r="H559" t="s">
        <v>175</v>
      </c>
      <c r="I559" t="s">
        <v>94</v>
      </c>
      <c r="J559" s="9">
        <v>42829</v>
      </c>
      <c r="K559" t="s">
        <v>134</v>
      </c>
      <c r="L559" s="10">
        <f t="shared" si="32"/>
        <v>46481</v>
      </c>
      <c r="M559" s="11" t="str">
        <f t="shared" si="33"/>
        <v/>
      </c>
      <c r="N559" s="11" t="str">
        <f t="shared" si="34"/>
        <v/>
      </c>
      <c r="O559" s="11" t="str">
        <f t="shared" si="35"/>
        <v/>
      </c>
    </row>
    <row r="560" spans="1:15" x14ac:dyDescent="0.3">
      <c r="A560" t="s">
        <v>2165</v>
      </c>
      <c r="B560" t="s">
        <v>2069</v>
      </c>
      <c r="C560" s="9">
        <v>26821</v>
      </c>
      <c r="D560" t="s">
        <v>2166</v>
      </c>
      <c r="E560" t="s">
        <v>2167</v>
      </c>
      <c r="F560">
        <v>9498058809</v>
      </c>
      <c r="G560" t="s">
        <v>92</v>
      </c>
      <c r="H560" t="s">
        <v>93</v>
      </c>
      <c r="I560" t="s">
        <v>102</v>
      </c>
      <c r="J560" s="9">
        <v>42858</v>
      </c>
      <c r="K560" t="s">
        <v>100</v>
      </c>
      <c r="L560" s="10">
        <f t="shared" si="32"/>
        <v>45780</v>
      </c>
      <c r="M560" s="11" t="str">
        <f t="shared" si="33"/>
        <v>FLAG</v>
      </c>
      <c r="N560" s="11" t="str">
        <f t="shared" si="34"/>
        <v/>
      </c>
      <c r="O560" s="11" t="str">
        <f t="shared" si="35"/>
        <v/>
      </c>
    </row>
    <row r="561" spans="1:15" x14ac:dyDescent="0.3">
      <c r="A561" t="s">
        <v>2168</v>
      </c>
      <c r="B561" t="s">
        <v>116</v>
      </c>
      <c r="C561" s="9">
        <v>23988</v>
      </c>
      <c r="D561" t="s">
        <v>2169</v>
      </c>
      <c r="E561" t="s">
        <v>2170</v>
      </c>
      <c r="F561">
        <v>7646818240</v>
      </c>
      <c r="G561" t="s">
        <v>95</v>
      </c>
      <c r="H561" t="s">
        <v>155</v>
      </c>
      <c r="I561" t="s">
        <v>94</v>
      </c>
      <c r="J561" s="9">
        <v>45740</v>
      </c>
      <c r="K561" t="s">
        <v>103</v>
      </c>
      <c r="L561" s="10">
        <f t="shared" si="32"/>
        <v>49392</v>
      </c>
      <c r="M561" s="11" t="str">
        <f t="shared" si="33"/>
        <v/>
      </c>
      <c r="N561" s="11" t="str">
        <f t="shared" si="34"/>
        <v/>
      </c>
      <c r="O561" s="11" t="str">
        <f t="shared" si="35"/>
        <v/>
      </c>
    </row>
    <row r="562" spans="1:15" x14ac:dyDescent="0.3">
      <c r="A562" t="s">
        <v>2171</v>
      </c>
      <c r="B562" t="s">
        <v>588</v>
      </c>
      <c r="C562" s="9">
        <v>34975</v>
      </c>
      <c r="D562" t="s">
        <v>2172</v>
      </c>
      <c r="E562" t="s">
        <v>2173</v>
      </c>
      <c r="F562">
        <v>8821038318</v>
      </c>
      <c r="G562" t="s">
        <v>100</v>
      </c>
      <c r="H562" t="s">
        <v>113</v>
      </c>
      <c r="I562" t="s">
        <v>120</v>
      </c>
      <c r="J562" s="9">
        <v>43628</v>
      </c>
      <c r="K562" t="s">
        <v>114</v>
      </c>
      <c r="L562" s="10">
        <f t="shared" si="32"/>
        <v>44359</v>
      </c>
      <c r="M562" s="11" t="str">
        <f t="shared" si="33"/>
        <v>FLAG</v>
      </c>
      <c r="N562" s="11" t="str">
        <f t="shared" si="34"/>
        <v/>
      </c>
      <c r="O562" s="11" t="str">
        <f t="shared" si="35"/>
        <v/>
      </c>
    </row>
    <row r="563" spans="1:15" x14ac:dyDescent="0.3">
      <c r="A563" t="s">
        <v>2174</v>
      </c>
      <c r="B563" t="s">
        <v>2175</v>
      </c>
      <c r="C563" s="9">
        <v>20330</v>
      </c>
      <c r="D563" t="s">
        <v>2176</v>
      </c>
      <c r="E563" t="s">
        <v>2177</v>
      </c>
      <c r="F563">
        <v>8425220290</v>
      </c>
      <c r="G563" t="s">
        <v>95</v>
      </c>
      <c r="H563" t="s">
        <v>175</v>
      </c>
      <c r="I563" t="s">
        <v>94</v>
      </c>
      <c r="J563" s="9">
        <v>43760</v>
      </c>
      <c r="K563" t="s">
        <v>129</v>
      </c>
      <c r="L563" s="10">
        <f t="shared" si="32"/>
        <v>47413</v>
      </c>
      <c r="M563" s="11" t="str">
        <f t="shared" si="33"/>
        <v/>
      </c>
      <c r="N563" s="11" t="str">
        <f t="shared" si="34"/>
        <v/>
      </c>
      <c r="O563" s="11" t="str">
        <f t="shared" si="35"/>
        <v/>
      </c>
    </row>
    <row r="564" spans="1:15" x14ac:dyDescent="0.3">
      <c r="A564" t="s">
        <v>2178</v>
      </c>
      <c r="B564" t="s">
        <v>2179</v>
      </c>
      <c r="C564" s="9">
        <v>33595</v>
      </c>
      <c r="D564" t="s">
        <v>2180</v>
      </c>
      <c r="E564" t="s">
        <v>2181</v>
      </c>
      <c r="F564">
        <v>9169244058</v>
      </c>
      <c r="G564" t="s">
        <v>92</v>
      </c>
      <c r="H564" t="s">
        <v>101</v>
      </c>
      <c r="I564" t="s">
        <v>94</v>
      </c>
      <c r="J564" s="9">
        <v>45140</v>
      </c>
      <c r="K564" t="s">
        <v>100</v>
      </c>
      <c r="L564" s="10">
        <f t="shared" si="32"/>
        <v>48793</v>
      </c>
      <c r="M564" s="11" t="str">
        <f t="shared" si="33"/>
        <v/>
      </c>
      <c r="N564" s="11" t="str">
        <f t="shared" si="34"/>
        <v/>
      </c>
      <c r="O564" s="11" t="str">
        <f t="shared" si="35"/>
        <v/>
      </c>
    </row>
    <row r="565" spans="1:15" x14ac:dyDescent="0.3">
      <c r="A565" t="s">
        <v>2182</v>
      </c>
      <c r="B565" t="s">
        <v>1874</v>
      </c>
      <c r="C565" s="9">
        <v>21924</v>
      </c>
      <c r="D565" t="s">
        <v>2183</v>
      </c>
      <c r="E565" t="s">
        <v>2184</v>
      </c>
      <c r="F565">
        <v>8924686932</v>
      </c>
      <c r="G565" t="s">
        <v>100</v>
      </c>
      <c r="H565" t="s">
        <v>101</v>
      </c>
      <c r="I565" t="s">
        <v>94</v>
      </c>
      <c r="J565" s="9">
        <v>45015</v>
      </c>
      <c r="K565" t="s">
        <v>134</v>
      </c>
      <c r="L565" s="10">
        <f t="shared" si="32"/>
        <v>48668</v>
      </c>
      <c r="M565" s="11" t="str">
        <f t="shared" si="33"/>
        <v/>
      </c>
      <c r="N565" s="11" t="str">
        <f t="shared" si="34"/>
        <v/>
      </c>
      <c r="O565" s="11" t="str">
        <f t="shared" si="35"/>
        <v/>
      </c>
    </row>
    <row r="566" spans="1:15" x14ac:dyDescent="0.3">
      <c r="A566" t="s">
        <v>2185</v>
      </c>
      <c r="B566" t="s">
        <v>2186</v>
      </c>
      <c r="C566" s="9">
        <v>35536</v>
      </c>
      <c r="D566" t="s">
        <v>2187</v>
      </c>
      <c r="E566" t="s">
        <v>2188</v>
      </c>
      <c r="F566">
        <v>7959144423</v>
      </c>
      <c r="G566" t="s">
        <v>119</v>
      </c>
      <c r="H566" t="s">
        <v>108</v>
      </c>
      <c r="I566" t="s">
        <v>94</v>
      </c>
      <c r="J566" s="9">
        <v>44516</v>
      </c>
      <c r="K566" t="s">
        <v>134</v>
      </c>
      <c r="L566" s="10">
        <f t="shared" si="32"/>
        <v>48168</v>
      </c>
      <c r="M566" s="11" t="str">
        <f t="shared" si="33"/>
        <v/>
      </c>
      <c r="N566" s="11" t="str">
        <f t="shared" si="34"/>
        <v/>
      </c>
      <c r="O566" s="11" t="str">
        <f t="shared" si="35"/>
        <v/>
      </c>
    </row>
    <row r="567" spans="1:15" x14ac:dyDescent="0.3">
      <c r="A567" t="s">
        <v>2189</v>
      </c>
      <c r="B567" t="s">
        <v>2190</v>
      </c>
      <c r="C567" s="9">
        <v>36295</v>
      </c>
      <c r="D567" t="s">
        <v>2191</v>
      </c>
      <c r="E567" t="s">
        <v>2192</v>
      </c>
      <c r="F567">
        <v>9203985067</v>
      </c>
      <c r="G567" t="s">
        <v>92</v>
      </c>
      <c r="H567" t="s">
        <v>175</v>
      </c>
      <c r="I567" t="s">
        <v>94</v>
      </c>
      <c r="J567" s="9">
        <v>45867</v>
      </c>
      <c r="K567" t="s">
        <v>95</v>
      </c>
      <c r="L567" s="10">
        <f t="shared" si="32"/>
        <v>49519</v>
      </c>
      <c r="M567" s="11" t="str">
        <f t="shared" si="33"/>
        <v/>
      </c>
      <c r="N567" s="11" t="str">
        <f t="shared" si="34"/>
        <v/>
      </c>
      <c r="O567" s="11" t="str">
        <f t="shared" si="35"/>
        <v/>
      </c>
    </row>
    <row r="568" spans="1:15" x14ac:dyDescent="0.3">
      <c r="A568" t="s">
        <v>2193</v>
      </c>
      <c r="B568" t="s">
        <v>393</v>
      </c>
      <c r="C568" s="9">
        <v>33702</v>
      </c>
      <c r="D568" t="s">
        <v>2194</v>
      </c>
      <c r="E568" t="s">
        <v>2195</v>
      </c>
      <c r="F568">
        <v>8604229711</v>
      </c>
      <c r="G568" t="s">
        <v>100</v>
      </c>
      <c r="H568" t="s">
        <v>108</v>
      </c>
      <c r="I568" t="s">
        <v>94</v>
      </c>
      <c r="J568" s="9">
        <v>45480</v>
      </c>
      <c r="K568" t="s">
        <v>100</v>
      </c>
      <c r="L568" s="10">
        <f t="shared" si="32"/>
        <v>49132</v>
      </c>
      <c r="M568" s="11" t="str">
        <f t="shared" si="33"/>
        <v/>
      </c>
      <c r="N568" s="11" t="str">
        <f t="shared" si="34"/>
        <v/>
      </c>
      <c r="O568" s="11" t="str">
        <f t="shared" si="35"/>
        <v/>
      </c>
    </row>
    <row r="569" spans="1:15" x14ac:dyDescent="0.3">
      <c r="A569" t="s">
        <v>2196</v>
      </c>
      <c r="B569" t="s">
        <v>2197</v>
      </c>
      <c r="C569" s="9">
        <v>22092</v>
      </c>
      <c r="D569" t="s">
        <v>2198</v>
      </c>
      <c r="E569" t="s">
        <v>2199</v>
      </c>
      <c r="F569">
        <v>6664649300</v>
      </c>
      <c r="G569" t="s">
        <v>107</v>
      </c>
      <c r="H569" t="s">
        <v>108</v>
      </c>
      <c r="I569" t="s">
        <v>94</v>
      </c>
      <c r="J569" s="9">
        <v>45708</v>
      </c>
      <c r="K569" t="s">
        <v>129</v>
      </c>
      <c r="L569" s="10">
        <f t="shared" si="32"/>
        <v>49360</v>
      </c>
      <c r="M569" s="11" t="str">
        <f t="shared" si="33"/>
        <v/>
      </c>
      <c r="N569" s="11" t="str">
        <f t="shared" si="34"/>
        <v/>
      </c>
      <c r="O569" s="11" t="str">
        <f t="shared" si="35"/>
        <v/>
      </c>
    </row>
    <row r="570" spans="1:15" x14ac:dyDescent="0.3">
      <c r="A570" t="s">
        <v>2200</v>
      </c>
      <c r="B570" t="s">
        <v>2201</v>
      </c>
      <c r="C570" s="9">
        <v>24472</v>
      </c>
      <c r="D570" t="s">
        <v>2202</v>
      </c>
      <c r="E570" t="s">
        <v>2203</v>
      </c>
      <c r="F570">
        <v>9226840267</v>
      </c>
      <c r="G570" t="s">
        <v>119</v>
      </c>
      <c r="H570" t="s">
        <v>101</v>
      </c>
      <c r="I570" t="s">
        <v>94</v>
      </c>
      <c r="J570" s="9">
        <v>45033</v>
      </c>
      <c r="K570" t="s">
        <v>129</v>
      </c>
      <c r="L570" s="10">
        <f t="shared" si="32"/>
        <v>48686</v>
      </c>
      <c r="M570" s="11" t="str">
        <f t="shared" si="33"/>
        <v/>
      </c>
      <c r="N570" s="11" t="str">
        <f t="shared" si="34"/>
        <v/>
      </c>
      <c r="O570" s="11" t="str">
        <f t="shared" si="35"/>
        <v/>
      </c>
    </row>
    <row r="571" spans="1:15" x14ac:dyDescent="0.3">
      <c r="A571" t="s">
        <v>2204</v>
      </c>
      <c r="B571" t="s">
        <v>1812</v>
      </c>
      <c r="C571" s="9">
        <v>20560</v>
      </c>
      <c r="D571" t="s">
        <v>2205</v>
      </c>
      <c r="E571" t="s">
        <v>2206</v>
      </c>
      <c r="F571">
        <v>6314125817</v>
      </c>
      <c r="G571" t="s">
        <v>119</v>
      </c>
      <c r="H571" t="s">
        <v>175</v>
      </c>
      <c r="I571" t="s">
        <v>94</v>
      </c>
      <c r="J571" s="9">
        <v>44298</v>
      </c>
      <c r="K571" t="s">
        <v>103</v>
      </c>
      <c r="L571" s="10">
        <f t="shared" si="32"/>
        <v>47950</v>
      </c>
      <c r="M571" s="11" t="str">
        <f t="shared" si="33"/>
        <v/>
      </c>
      <c r="N571" s="11" t="str">
        <f t="shared" si="34"/>
        <v/>
      </c>
      <c r="O571" s="11" t="str">
        <f t="shared" si="35"/>
        <v/>
      </c>
    </row>
    <row r="572" spans="1:15" x14ac:dyDescent="0.3">
      <c r="A572" t="s">
        <v>2207</v>
      </c>
      <c r="B572" t="s">
        <v>2201</v>
      </c>
      <c r="C572" s="9">
        <v>24834</v>
      </c>
      <c r="D572" t="s">
        <v>2208</v>
      </c>
      <c r="E572" t="s">
        <v>203</v>
      </c>
      <c r="F572">
        <v>9250871534</v>
      </c>
      <c r="G572" t="s">
        <v>92</v>
      </c>
      <c r="H572" t="s">
        <v>93</v>
      </c>
      <c r="I572" t="s">
        <v>94</v>
      </c>
      <c r="J572" s="9">
        <v>42948</v>
      </c>
      <c r="K572" t="s">
        <v>103</v>
      </c>
      <c r="L572" s="10">
        <f t="shared" si="32"/>
        <v>46600</v>
      </c>
      <c r="M572" s="11" t="str">
        <f t="shared" si="33"/>
        <v/>
      </c>
      <c r="N572" s="11" t="str">
        <f t="shared" si="34"/>
        <v/>
      </c>
      <c r="O572" s="11" t="str">
        <f t="shared" si="35"/>
        <v/>
      </c>
    </row>
    <row r="573" spans="1:15" x14ac:dyDescent="0.3">
      <c r="A573" t="s">
        <v>2209</v>
      </c>
      <c r="B573" t="s">
        <v>2210</v>
      </c>
      <c r="C573" s="9">
        <v>24731</v>
      </c>
      <c r="D573" t="s">
        <v>2211</v>
      </c>
      <c r="E573" t="s">
        <v>2212</v>
      </c>
      <c r="F573">
        <v>6793059986</v>
      </c>
      <c r="G573" t="s">
        <v>92</v>
      </c>
      <c r="H573" t="s">
        <v>108</v>
      </c>
      <c r="I573" t="s">
        <v>120</v>
      </c>
      <c r="J573" s="9">
        <v>42965</v>
      </c>
      <c r="K573" t="s">
        <v>100</v>
      </c>
      <c r="L573" s="10">
        <f t="shared" si="32"/>
        <v>43695</v>
      </c>
      <c r="M573" s="11" t="str">
        <f t="shared" si="33"/>
        <v>FLAG</v>
      </c>
      <c r="N573" s="11" t="str">
        <f t="shared" si="34"/>
        <v/>
      </c>
      <c r="O573" s="11" t="str">
        <f t="shared" si="35"/>
        <v/>
      </c>
    </row>
    <row r="574" spans="1:15" x14ac:dyDescent="0.3">
      <c r="A574" t="s">
        <v>2213</v>
      </c>
      <c r="B574" t="s">
        <v>2214</v>
      </c>
      <c r="C574" s="9">
        <v>26664</v>
      </c>
      <c r="D574" t="s">
        <v>2215</v>
      </c>
      <c r="E574" t="s">
        <v>2216</v>
      </c>
      <c r="F574">
        <v>9569033754</v>
      </c>
      <c r="G574" t="s">
        <v>107</v>
      </c>
      <c r="H574" t="s">
        <v>108</v>
      </c>
      <c r="I574" t="s">
        <v>120</v>
      </c>
      <c r="J574" s="9">
        <v>44864</v>
      </c>
      <c r="K574" t="s">
        <v>129</v>
      </c>
      <c r="L574" s="10">
        <f t="shared" si="32"/>
        <v>45595</v>
      </c>
      <c r="M574" s="11" t="str">
        <f t="shared" si="33"/>
        <v>FLAG</v>
      </c>
      <c r="N574" s="11" t="str">
        <f t="shared" si="34"/>
        <v/>
      </c>
      <c r="O574" s="11" t="str">
        <f t="shared" si="35"/>
        <v/>
      </c>
    </row>
    <row r="575" spans="1:15" x14ac:dyDescent="0.3">
      <c r="A575" t="s">
        <v>2217</v>
      </c>
      <c r="B575" t="s">
        <v>2218</v>
      </c>
      <c r="C575" s="9">
        <v>21952</v>
      </c>
      <c r="D575" t="s">
        <v>2219</v>
      </c>
      <c r="E575" t="s">
        <v>1554</v>
      </c>
      <c r="F575">
        <v>7513858241</v>
      </c>
      <c r="G575" t="s">
        <v>95</v>
      </c>
      <c r="H575" t="s">
        <v>101</v>
      </c>
      <c r="I575" t="s">
        <v>102</v>
      </c>
      <c r="J575" s="9">
        <v>43427</v>
      </c>
      <c r="K575" t="s">
        <v>114</v>
      </c>
      <c r="L575" s="10">
        <f t="shared" si="32"/>
        <v>46349</v>
      </c>
      <c r="M575" s="11" t="str">
        <f t="shared" si="33"/>
        <v/>
      </c>
      <c r="N575" s="11" t="str">
        <f t="shared" si="34"/>
        <v/>
      </c>
      <c r="O575" s="11" t="str">
        <f t="shared" si="35"/>
        <v/>
      </c>
    </row>
    <row r="576" spans="1:15" x14ac:dyDescent="0.3">
      <c r="A576" t="s">
        <v>2220</v>
      </c>
      <c r="B576" t="s">
        <v>2221</v>
      </c>
      <c r="C576" s="9">
        <v>28890</v>
      </c>
      <c r="D576" t="s">
        <v>2222</v>
      </c>
      <c r="E576" t="s">
        <v>2223</v>
      </c>
      <c r="F576">
        <v>6789027144</v>
      </c>
      <c r="G576" t="s">
        <v>133</v>
      </c>
      <c r="H576" t="s">
        <v>113</v>
      </c>
      <c r="I576" t="s">
        <v>120</v>
      </c>
      <c r="J576" s="9">
        <v>45604</v>
      </c>
      <c r="K576" t="s">
        <v>134</v>
      </c>
      <c r="L576" s="10">
        <f t="shared" si="32"/>
        <v>46334</v>
      </c>
      <c r="M576" s="11" t="str">
        <f t="shared" si="33"/>
        <v/>
      </c>
      <c r="N576" s="11" t="str">
        <f t="shared" si="34"/>
        <v/>
      </c>
      <c r="O576" s="11" t="str">
        <f t="shared" si="35"/>
        <v/>
      </c>
    </row>
    <row r="577" spans="1:15" x14ac:dyDescent="0.3">
      <c r="A577" t="s">
        <v>2224</v>
      </c>
      <c r="B577" t="s">
        <v>2225</v>
      </c>
      <c r="C577" s="9">
        <v>31331</v>
      </c>
      <c r="D577" t="s">
        <v>2226</v>
      </c>
      <c r="E577" t="s">
        <v>2227</v>
      </c>
      <c r="F577">
        <v>9471315097</v>
      </c>
      <c r="G577" t="s">
        <v>119</v>
      </c>
      <c r="H577" t="s">
        <v>101</v>
      </c>
      <c r="I577" t="s">
        <v>94</v>
      </c>
      <c r="J577" s="9">
        <v>45689</v>
      </c>
      <c r="K577" t="s">
        <v>134</v>
      </c>
      <c r="L577" s="10">
        <f t="shared" si="32"/>
        <v>49341</v>
      </c>
      <c r="M577" s="11" t="str">
        <f t="shared" si="33"/>
        <v/>
      </c>
      <c r="N577" s="11" t="str">
        <f t="shared" si="34"/>
        <v/>
      </c>
      <c r="O577" s="11" t="str">
        <f t="shared" si="35"/>
        <v/>
      </c>
    </row>
    <row r="578" spans="1:15" x14ac:dyDescent="0.3">
      <c r="A578" t="s">
        <v>2228</v>
      </c>
      <c r="B578" t="s">
        <v>2229</v>
      </c>
      <c r="C578" s="9">
        <v>20670</v>
      </c>
      <c r="D578" t="s">
        <v>2230</v>
      </c>
      <c r="E578" t="s">
        <v>2231</v>
      </c>
      <c r="F578">
        <v>6288438359</v>
      </c>
      <c r="G578" t="s">
        <v>100</v>
      </c>
      <c r="H578" t="s">
        <v>108</v>
      </c>
      <c r="I578" t="s">
        <v>94</v>
      </c>
      <c r="J578" s="9">
        <v>46036</v>
      </c>
      <c r="K578" t="s">
        <v>129</v>
      </c>
      <c r="L578" s="10">
        <f t="shared" si="32"/>
        <v>49688</v>
      </c>
      <c r="M578" s="11" t="str">
        <f t="shared" si="33"/>
        <v/>
      </c>
      <c r="N578" s="11" t="str">
        <f t="shared" si="34"/>
        <v/>
      </c>
      <c r="O578" s="11" t="str">
        <f t="shared" si="35"/>
        <v/>
      </c>
    </row>
    <row r="579" spans="1:15" x14ac:dyDescent="0.3">
      <c r="A579" t="s">
        <v>2232</v>
      </c>
      <c r="B579" t="s">
        <v>2233</v>
      </c>
      <c r="C579" s="9">
        <v>36612</v>
      </c>
      <c r="D579" t="s">
        <v>2234</v>
      </c>
      <c r="E579" t="s">
        <v>855</v>
      </c>
      <c r="F579">
        <v>6858711699</v>
      </c>
      <c r="G579" t="s">
        <v>119</v>
      </c>
      <c r="H579" t="s">
        <v>113</v>
      </c>
      <c r="I579" t="s">
        <v>94</v>
      </c>
      <c r="J579" s="9">
        <v>45560</v>
      </c>
      <c r="K579" t="s">
        <v>95</v>
      </c>
      <c r="L579" s="10">
        <f t="shared" si="32"/>
        <v>49212</v>
      </c>
      <c r="M579" s="11" t="str">
        <f t="shared" si="33"/>
        <v/>
      </c>
      <c r="N579" s="11" t="str">
        <f t="shared" si="34"/>
        <v/>
      </c>
      <c r="O579" s="11" t="str">
        <f t="shared" si="35"/>
        <v/>
      </c>
    </row>
    <row r="580" spans="1:15" x14ac:dyDescent="0.3">
      <c r="A580" t="s">
        <v>2235</v>
      </c>
      <c r="B580" t="s">
        <v>822</v>
      </c>
      <c r="C580" s="9">
        <v>26832</v>
      </c>
      <c r="D580" t="s">
        <v>2236</v>
      </c>
      <c r="E580" t="s">
        <v>2237</v>
      </c>
      <c r="F580">
        <v>6240843529</v>
      </c>
      <c r="G580" t="s">
        <v>119</v>
      </c>
      <c r="H580" t="s">
        <v>113</v>
      </c>
      <c r="I580" t="s">
        <v>94</v>
      </c>
      <c r="J580" s="9">
        <v>45419</v>
      </c>
      <c r="K580" t="s">
        <v>95</v>
      </c>
      <c r="L580" s="10">
        <f t="shared" ref="L580:L643" si="36">EDATE(J580,12*IF(I580="High",2,IF(I580="Medium",8,10)))</f>
        <v>49071</v>
      </c>
      <c r="M580" s="11" t="str">
        <f t="shared" ref="M580:M643" si="37">IF(L580&lt;DATE(2026,3,31),"FLAG","")</f>
        <v/>
      </c>
      <c r="N580" s="11" t="str">
        <f t="shared" ref="N580:N643" si="38">IF(COUNTIF($F$4:$F$953,F580)&gt;=3,"FLAG","")</f>
        <v/>
      </c>
      <c r="O580" s="11" t="str">
        <f t="shared" ref="O580:O643" si="39">IF(AND(D580&lt;&gt;"",COUNTIF($D$4:$D$953,D580)&gt;1),"FLAG","")</f>
        <v/>
      </c>
    </row>
    <row r="581" spans="1:15" x14ac:dyDescent="0.3">
      <c r="A581" t="s">
        <v>2238</v>
      </c>
      <c r="B581" t="s">
        <v>2239</v>
      </c>
      <c r="C581" s="9">
        <v>26082</v>
      </c>
      <c r="D581" t="s">
        <v>2240</v>
      </c>
      <c r="E581" t="s">
        <v>2241</v>
      </c>
      <c r="F581">
        <v>8947426505</v>
      </c>
      <c r="G581" t="s">
        <v>95</v>
      </c>
      <c r="H581" t="s">
        <v>175</v>
      </c>
      <c r="I581" t="s">
        <v>94</v>
      </c>
      <c r="J581" s="9">
        <v>42787</v>
      </c>
      <c r="K581" t="s">
        <v>134</v>
      </c>
      <c r="L581" s="10">
        <f t="shared" si="36"/>
        <v>46439</v>
      </c>
      <c r="M581" s="11" t="str">
        <f t="shared" si="37"/>
        <v/>
      </c>
      <c r="N581" s="11" t="str">
        <f t="shared" si="38"/>
        <v/>
      </c>
      <c r="O581" s="11" t="str">
        <f t="shared" si="39"/>
        <v/>
      </c>
    </row>
    <row r="582" spans="1:15" x14ac:dyDescent="0.3">
      <c r="A582" t="s">
        <v>2242</v>
      </c>
      <c r="B582" t="s">
        <v>999</v>
      </c>
      <c r="C582" s="9">
        <v>24360</v>
      </c>
      <c r="D582" t="s">
        <v>2243</v>
      </c>
      <c r="E582" t="s">
        <v>2244</v>
      </c>
      <c r="F582">
        <v>7700205017</v>
      </c>
      <c r="G582" t="s">
        <v>133</v>
      </c>
      <c r="H582" t="s">
        <v>155</v>
      </c>
      <c r="I582" t="s">
        <v>102</v>
      </c>
      <c r="J582" s="9">
        <v>43078</v>
      </c>
      <c r="K582" t="s">
        <v>95</v>
      </c>
      <c r="L582" s="10">
        <f t="shared" si="36"/>
        <v>46000</v>
      </c>
      <c r="M582" s="11" t="str">
        <f t="shared" si="37"/>
        <v>FLAG</v>
      </c>
      <c r="N582" s="11" t="str">
        <f t="shared" si="38"/>
        <v/>
      </c>
      <c r="O582" s="11" t="str">
        <f t="shared" si="39"/>
        <v/>
      </c>
    </row>
    <row r="583" spans="1:15" x14ac:dyDescent="0.3">
      <c r="A583" t="s">
        <v>2245</v>
      </c>
      <c r="B583" t="s">
        <v>2246</v>
      </c>
      <c r="C583" s="9">
        <v>23962</v>
      </c>
      <c r="D583" t="s">
        <v>2247</v>
      </c>
      <c r="E583" t="s">
        <v>2248</v>
      </c>
      <c r="F583">
        <v>8239028020</v>
      </c>
      <c r="G583" t="s">
        <v>119</v>
      </c>
      <c r="H583" t="s">
        <v>101</v>
      </c>
      <c r="I583" t="s">
        <v>94</v>
      </c>
      <c r="J583" s="9">
        <v>45624</v>
      </c>
      <c r="K583" t="s">
        <v>95</v>
      </c>
      <c r="L583" s="10">
        <f t="shared" si="36"/>
        <v>49276</v>
      </c>
      <c r="M583" s="11" t="str">
        <f t="shared" si="37"/>
        <v/>
      </c>
      <c r="N583" s="11" t="str">
        <f t="shared" si="38"/>
        <v/>
      </c>
      <c r="O583" s="11" t="str">
        <f t="shared" si="39"/>
        <v/>
      </c>
    </row>
    <row r="584" spans="1:15" x14ac:dyDescent="0.3">
      <c r="A584" t="s">
        <v>2249</v>
      </c>
      <c r="B584" t="s">
        <v>1277</v>
      </c>
      <c r="C584" s="9">
        <v>35709</v>
      </c>
      <c r="D584" t="s">
        <v>2250</v>
      </c>
      <c r="E584" t="s">
        <v>2251</v>
      </c>
      <c r="F584">
        <v>9382342322</v>
      </c>
      <c r="G584" t="s">
        <v>100</v>
      </c>
      <c r="H584" t="s">
        <v>175</v>
      </c>
      <c r="I584" t="s">
        <v>94</v>
      </c>
      <c r="J584" s="9">
        <v>45526</v>
      </c>
      <c r="K584" t="s">
        <v>134</v>
      </c>
      <c r="L584" s="10">
        <f t="shared" si="36"/>
        <v>49178</v>
      </c>
      <c r="M584" s="11" t="str">
        <f t="shared" si="37"/>
        <v/>
      </c>
      <c r="N584" s="11" t="str">
        <f t="shared" si="38"/>
        <v/>
      </c>
      <c r="O584" s="11" t="str">
        <f t="shared" si="39"/>
        <v/>
      </c>
    </row>
    <row r="585" spans="1:15" x14ac:dyDescent="0.3">
      <c r="A585" t="s">
        <v>2252</v>
      </c>
      <c r="B585" t="s">
        <v>2253</v>
      </c>
      <c r="C585" s="9">
        <v>36187</v>
      </c>
      <c r="D585" t="s">
        <v>2254</v>
      </c>
      <c r="E585" t="s">
        <v>2255</v>
      </c>
      <c r="F585">
        <v>6779946727</v>
      </c>
      <c r="G585" t="s">
        <v>100</v>
      </c>
      <c r="H585" t="s">
        <v>108</v>
      </c>
      <c r="I585" t="s">
        <v>102</v>
      </c>
      <c r="J585" s="9">
        <v>44175</v>
      </c>
      <c r="K585" t="s">
        <v>95</v>
      </c>
      <c r="L585" s="10">
        <f t="shared" si="36"/>
        <v>47097</v>
      </c>
      <c r="M585" s="11" t="str">
        <f t="shared" si="37"/>
        <v/>
      </c>
      <c r="N585" s="11" t="str">
        <f t="shared" si="38"/>
        <v/>
      </c>
      <c r="O585" s="11" t="str">
        <f t="shared" si="39"/>
        <v/>
      </c>
    </row>
    <row r="586" spans="1:15" x14ac:dyDescent="0.3">
      <c r="A586" t="s">
        <v>2256</v>
      </c>
      <c r="B586" t="s">
        <v>2257</v>
      </c>
      <c r="C586" s="9">
        <v>28332</v>
      </c>
      <c r="D586" t="s">
        <v>2258</v>
      </c>
      <c r="E586" t="s">
        <v>2259</v>
      </c>
      <c r="F586">
        <v>7628717402</v>
      </c>
      <c r="G586" t="s">
        <v>107</v>
      </c>
      <c r="H586" t="s">
        <v>113</v>
      </c>
      <c r="I586" t="s">
        <v>102</v>
      </c>
      <c r="J586" s="9">
        <v>44179</v>
      </c>
      <c r="K586" t="s">
        <v>95</v>
      </c>
      <c r="L586" s="10">
        <f t="shared" si="36"/>
        <v>47101</v>
      </c>
      <c r="M586" s="11" t="str">
        <f t="shared" si="37"/>
        <v/>
      </c>
      <c r="N586" s="11" t="str">
        <f t="shared" si="38"/>
        <v/>
      </c>
      <c r="O586" s="11" t="str">
        <f t="shared" si="39"/>
        <v/>
      </c>
    </row>
    <row r="587" spans="1:15" x14ac:dyDescent="0.3">
      <c r="A587" t="s">
        <v>2260</v>
      </c>
      <c r="B587" t="s">
        <v>2261</v>
      </c>
      <c r="C587" s="9">
        <v>25235</v>
      </c>
      <c r="D587" t="s">
        <v>2262</v>
      </c>
      <c r="E587" t="s">
        <v>2263</v>
      </c>
      <c r="F587">
        <v>8299548117</v>
      </c>
      <c r="G587" t="s">
        <v>100</v>
      </c>
      <c r="H587" t="s">
        <v>175</v>
      </c>
      <c r="I587" t="s">
        <v>102</v>
      </c>
      <c r="J587" s="9">
        <v>44448</v>
      </c>
      <c r="K587" t="s">
        <v>114</v>
      </c>
      <c r="L587" s="10">
        <f t="shared" si="36"/>
        <v>47370</v>
      </c>
      <c r="M587" s="11" t="str">
        <f t="shared" si="37"/>
        <v/>
      </c>
      <c r="N587" s="11" t="str">
        <f t="shared" si="38"/>
        <v/>
      </c>
      <c r="O587" s="11" t="str">
        <f t="shared" si="39"/>
        <v/>
      </c>
    </row>
    <row r="588" spans="1:15" x14ac:dyDescent="0.3">
      <c r="A588" t="s">
        <v>2264</v>
      </c>
      <c r="B588" t="s">
        <v>2265</v>
      </c>
      <c r="C588" s="9">
        <v>37128</v>
      </c>
      <c r="D588" t="s">
        <v>2266</v>
      </c>
      <c r="E588" t="s">
        <v>2267</v>
      </c>
      <c r="F588">
        <v>8805869562</v>
      </c>
      <c r="G588" t="s">
        <v>100</v>
      </c>
      <c r="H588" t="s">
        <v>175</v>
      </c>
      <c r="I588" t="s">
        <v>102</v>
      </c>
      <c r="J588" s="9">
        <v>45030</v>
      </c>
      <c r="K588" t="s">
        <v>129</v>
      </c>
      <c r="L588" s="10">
        <f t="shared" si="36"/>
        <v>47952</v>
      </c>
      <c r="M588" s="11" t="str">
        <f t="shared" si="37"/>
        <v/>
      </c>
      <c r="N588" s="11" t="str">
        <f t="shared" si="38"/>
        <v/>
      </c>
      <c r="O588" s="11" t="str">
        <f t="shared" si="39"/>
        <v/>
      </c>
    </row>
    <row r="589" spans="1:15" x14ac:dyDescent="0.3">
      <c r="A589" t="s">
        <v>2268</v>
      </c>
      <c r="B589" t="s">
        <v>2269</v>
      </c>
      <c r="C589" s="9">
        <v>35262</v>
      </c>
      <c r="D589" t="s">
        <v>2270</v>
      </c>
      <c r="E589" t="s">
        <v>2271</v>
      </c>
      <c r="F589">
        <v>9956735771</v>
      </c>
      <c r="G589" t="s">
        <v>107</v>
      </c>
      <c r="H589" t="s">
        <v>108</v>
      </c>
      <c r="I589" t="s">
        <v>94</v>
      </c>
      <c r="J589" s="9">
        <v>44805</v>
      </c>
      <c r="K589" t="s">
        <v>134</v>
      </c>
      <c r="L589" s="10">
        <f t="shared" si="36"/>
        <v>48458</v>
      </c>
      <c r="M589" s="11" t="str">
        <f t="shared" si="37"/>
        <v/>
      </c>
      <c r="N589" s="11" t="str">
        <f t="shared" si="38"/>
        <v/>
      </c>
      <c r="O589" s="11" t="str">
        <f t="shared" si="39"/>
        <v/>
      </c>
    </row>
    <row r="590" spans="1:15" x14ac:dyDescent="0.3">
      <c r="A590" t="s">
        <v>2272</v>
      </c>
      <c r="B590" t="s">
        <v>826</v>
      </c>
      <c r="C590" s="9">
        <v>25154</v>
      </c>
      <c r="D590" t="s">
        <v>2273</v>
      </c>
      <c r="E590" t="s">
        <v>2274</v>
      </c>
      <c r="F590">
        <v>9549388067</v>
      </c>
      <c r="G590" t="s">
        <v>119</v>
      </c>
      <c r="H590" t="s">
        <v>175</v>
      </c>
      <c r="I590" t="s">
        <v>94</v>
      </c>
      <c r="J590" s="9">
        <v>43577</v>
      </c>
      <c r="K590" t="s">
        <v>129</v>
      </c>
      <c r="L590" s="10">
        <f t="shared" si="36"/>
        <v>47230</v>
      </c>
      <c r="M590" s="11" t="str">
        <f t="shared" si="37"/>
        <v/>
      </c>
      <c r="N590" s="11" t="str">
        <f t="shared" si="38"/>
        <v/>
      </c>
      <c r="O590" s="11" t="str">
        <f t="shared" si="39"/>
        <v/>
      </c>
    </row>
    <row r="591" spans="1:15" x14ac:dyDescent="0.3">
      <c r="A591" t="s">
        <v>2275</v>
      </c>
      <c r="B591" t="s">
        <v>2276</v>
      </c>
      <c r="C591" s="9">
        <v>23412</v>
      </c>
      <c r="D591" t="s">
        <v>2277</v>
      </c>
      <c r="E591" t="s">
        <v>2278</v>
      </c>
      <c r="F591">
        <v>9226717194</v>
      </c>
      <c r="G591" t="s">
        <v>100</v>
      </c>
      <c r="H591" t="s">
        <v>93</v>
      </c>
      <c r="I591" t="s">
        <v>94</v>
      </c>
      <c r="J591" s="9">
        <v>43459</v>
      </c>
      <c r="K591" t="s">
        <v>129</v>
      </c>
      <c r="L591" s="10">
        <f t="shared" si="36"/>
        <v>47112</v>
      </c>
      <c r="M591" s="11" t="str">
        <f t="shared" si="37"/>
        <v/>
      </c>
      <c r="N591" s="11" t="str">
        <f t="shared" si="38"/>
        <v/>
      </c>
      <c r="O591" s="11" t="str">
        <f t="shared" si="39"/>
        <v/>
      </c>
    </row>
    <row r="592" spans="1:15" x14ac:dyDescent="0.3">
      <c r="A592" t="s">
        <v>2279</v>
      </c>
      <c r="B592" t="s">
        <v>2280</v>
      </c>
      <c r="C592" s="9">
        <v>34910</v>
      </c>
      <c r="D592" t="s">
        <v>2281</v>
      </c>
      <c r="E592" t="s">
        <v>2282</v>
      </c>
      <c r="F592">
        <v>8650122752</v>
      </c>
      <c r="G592" t="s">
        <v>92</v>
      </c>
      <c r="H592" t="s">
        <v>113</v>
      </c>
      <c r="I592" t="s">
        <v>94</v>
      </c>
      <c r="J592" s="9">
        <v>43059</v>
      </c>
      <c r="K592" t="s">
        <v>100</v>
      </c>
      <c r="L592" s="10">
        <f t="shared" si="36"/>
        <v>46711</v>
      </c>
      <c r="M592" s="11" t="str">
        <f t="shared" si="37"/>
        <v/>
      </c>
      <c r="N592" s="11" t="str">
        <f t="shared" si="38"/>
        <v/>
      </c>
      <c r="O592" s="11" t="str">
        <f t="shared" si="39"/>
        <v/>
      </c>
    </row>
    <row r="593" spans="1:15" x14ac:dyDescent="0.3">
      <c r="A593" t="s">
        <v>2283</v>
      </c>
      <c r="B593" t="s">
        <v>2284</v>
      </c>
      <c r="C593" s="9">
        <v>24064</v>
      </c>
      <c r="D593" t="s">
        <v>2285</v>
      </c>
      <c r="E593" t="s">
        <v>2286</v>
      </c>
      <c r="F593">
        <v>9419699120</v>
      </c>
      <c r="G593" t="s">
        <v>133</v>
      </c>
      <c r="H593" t="s">
        <v>175</v>
      </c>
      <c r="I593" t="s">
        <v>94</v>
      </c>
      <c r="J593" s="9">
        <v>44033</v>
      </c>
      <c r="K593" t="s">
        <v>134</v>
      </c>
      <c r="L593" s="10">
        <f t="shared" si="36"/>
        <v>47685</v>
      </c>
      <c r="M593" s="11" t="str">
        <f t="shared" si="37"/>
        <v/>
      </c>
      <c r="N593" s="11" t="str">
        <f t="shared" si="38"/>
        <v/>
      </c>
      <c r="O593" s="11" t="str">
        <f t="shared" si="39"/>
        <v/>
      </c>
    </row>
    <row r="594" spans="1:15" x14ac:dyDescent="0.3">
      <c r="A594" t="s">
        <v>2287</v>
      </c>
      <c r="B594" t="s">
        <v>2288</v>
      </c>
      <c r="C594" s="9">
        <v>30519</v>
      </c>
      <c r="D594" t="s">
        <v>2289</v>
      </c>
      <c r="E594" t="s">
        <v>2290</v>
      </c>
      <c r="F594">
        <v>8633904213</v>
      </c>
      <c r="G594" t="s">
        <v>107</v>
      </c>
      <c r="H594" t="s">
        <v>175</v>
      </c>
      <c r="I594" t="s">
        <v>94</v>
      </c>
      <c r="J594" s="9">
        <v>44343</v>
      </c>
      <c r="K594" t="s">
        <v>134</v>
      </c>
      <c r="L594" s="10">
        <f t="shared" si="36"/>
        <v>47995</v>
      </c>
      <c r="M594" s="11" t="str">
        <f t="shared" si="37"/>
        <v/>
      </c>
      <c r="N594" s="11" t="str">
        <f t="shared" si="38"/>
        <v/>
      </c>
      <c r="O594" s="11" t="str">
        <f t="shared" si="39"/>
        <v/>
      </c>
    </row>
    <row r="595" spans="1:15" x14ac:dyDescent="0.3">
      <c r="A595" t="s">
        <v>2291</v>
      </c>
      <c r="B595" t="s">
        <v>2292</v>
      </c>
      <c r="C595" s="9">
        <v>24669</v>
      </c>
      <c r="D595" t="s">
        <v>2293</v>
      </c>
      <c r="E595" t="s">
        <v>1777</v>
      </c>
      <c r="F595">
        <v>6754772473</v>
      </c>
      <c r="G595" t="s">
        <v>107</v>
      </c>
      <c r="H595" t="s">
        <v>175</v>
      </c>
      <c r="I595" t="s">
        <v>94</v>
      </c>
      <c r="J595" s="9">
        <v>43760</v>
      </c>
      <c r="K595" t="s">
        <v>95</v>
      </c>
      <c r="L595" s="10">
        <f t="shared" si="36"/>
        <v>47413</v>
      </c>
      <c r="M595" s="11" t="str">
        <f t="shared" si="37"/>
        <v/>
      </c>
      <c r="N595" s="11" t="str">
        <f t="shared" si="38"/>
        <v/>
      </c>
      <c r="O595" s="11" t="str">
        <f t="shared" si="39"/>
        <v/>
      </c>
    </row>
    <row r="596" spans="1:15" x14ac:dyDescent="0.3">
      <c r="A596" t="s">
        <v>2294</v>
      </c>
      <c r="B596" t="s">
        <v>2295</v>
      </c>
      <c r="C596" s="9">
        <v>35740</v>
      </c>
      <c r="D596" t="s">
        <v>2296</v>
      </c>
      <c r="E596" t="s">
        <v>2297</v>
      </c>
      <c r="F596">
        <v>9645774528</v>
      </c>
      <c r="G596" t="s">
        <v>119</v>
      </c>
      <c r="H596" t="s">
        <v>108</v>
      </c>
      <c r="I596" t="s">
        <v>102</v>
      </c>
      <c r="J596" s="9">
        <v>45845</v>
      </c>
      <c r="K596" t="s">
        <v>134</v>
      </c>
      <c r="L596" s="10">
        <f t="shared" si="36"/>
        <v>48767</v>
      </c>
      <c r="M596" s="11" t="str">
        <f t="shared" si="37"/>
        <v/>
      </c>
      <c r="N596" s="11" t="str">
        <f t="shared" si="38"/>
        <v/>
      </c>
      <c r="O596" s="11" t="str">
        <f t="shared" si="39"/>
        <v/>
      </c>
    </row>
    <row r="597" spans="1:15" x14ac:dyDescent="0.3">
      <c r="A597" t="s">
        <v>2298</v>
      </c>
      <c r="B597" t="s">
        <v>2299</v>
      </c>
      <c r="C597" s="9">
        <v>32630</v>
      </c>
      <c r="D597" t="s">
        <v>2300</v>
      </c>
      <c r="E597" t="s">
        <v>2301</v>
      </c>
      <c r="F597">
        <v>7422951055</v>
      </c>
      <c r="G597" t="s">
        <v>100</v>
      </c>
      <c r="H597" t="s">
        <v>155</v>
      </c>
      <c r="I597" t="s">
        <v>94</v>
      </c>
      <c r="J597" s="9">
        <v>45643</v>
      </c>
      <c r="K597" t="s">
        <v>114</v>
      </c>
      <c r="L597" s="10">
        <f t="shared" si="36"/>
        <v>49295</v>
      </c>
      <c r="M597" s="11" t="str">
        <f t="shared" si="37"/>
        <v/>
      </c>
      <c r="N597" s="11" t="str">
        <f t="shared" si="38"/>
        <v/>
      </c>
      <c r="O597" s="11" t="str">
        <f t="shared" si="39"/>
        <v/>
      </c>
    </row>
    <row r="598" spans="1:15" x14ac:dyDescent="0.3">
      <c r="A598" t="s">
        <v>2302</v>
      </c>
      <c r="B598" t="s">
        <v>2303</v>
      </c>
      <c r="C598" s="9">
        <v>30397</v>
      </c>
      <c r="D598" t="s">
        <v>2304</v>
      </c>
      <c r="E598" t="s">
        <v>415</v>
      </c>
      <c r="F598">
        <v>9189582934</v>
      </c>
      <c r="G598" t="s">
        <v>100</v>
      </c>
      <c r="H598" t="s">
        <v>93</v>
      </c>
      <c r="I598" t="s">
        <v>94</v>
      </c>
      <c r="J598" s="9">
        <v>43901</v>
      </c>
      <c r="K598" t="s">
        <v>114</v>
      </c>
      <c r="L598" s="10">
        <f t="shared" si="36"/>
        <v>47553</v>
      </c>
      <c r="M598" s="11" t="str">
        <f t="shared" si="37"/>
        <v/>
      </c>
      <c r="N598" s="11" t="str">
        <f t="shared" si="38"/>
        <v/>
      </c>
      <c r="O598" s="11" t="str">
        <f t="shared" si="39"/>
        <v/>
      </c>
    </row>
    <row r="599" spans="1:15" x14ac:dyDescent="0.3">
      <c r="A599" t="s">
        <v>2305</v>
      </c>
      <c r="B599" t="s">
        <v>1937</v>
      </c>
      <c r="C599" s="9">
        <v>33968</v>
      </c>
      <c r="D599" t="s">
        <v>2306</v>
      </c>
      <c r="E599" t="s">
        <v>2307</v>
      </c>
      <c r="F599">
        <v>9829541221</v>
      </c>
      <c r="G599" t="s">
        <v>107</v>
      </c>
      <c r="H599" t="s">
        <v>101</v>
      </c>
      <c r="I599" t="s">
        <v>94</v>
      </c>
      <c r="J599" s="9">
        <v>44348</v>
      </c>
      <c r="K599" t="s">
        <v>100</v>
      </c>
      <c r="L599" s="10">
        <f t="shared" si="36"/>
        <v>48000</v>
      </c>
      <c r="M599" s="11" t="str">
        <f t="shared" si="37"/>
        <v/>
      </c>
      <c r="N599" s="11" t="str">
        <f t="shared" si="38"/>
        <v/>
      </c>
      <c r="O599" s="11" t="str">
        <f t="shared" si="39"/>
        <v/>
      </c>
    </row>
    <row r="600" spans="1:15" x14ac:dyDescent="0.3">
      <c r="A600" t="s">
        <v>2308</v>
      </c>
      <c r="B600" t="s">
        <v>1204</v>
      </c>
      <c r="C600" s="9">
        <v>20268</v>
      </c>
      <c r="D600" t="s">
        <v>2309</v>
      </c>
      <c r="E600" t="s">
        <v>839</v>
      </c>
      <c r="F600">
        <v>6612999498</v>
      </c>
      <c r="G600" t="s">
        <v>119</v>
      </c>
      <c r="H600" t="s">
        <v>113</v>
      </c>
      <c r="I600" t="s">
        <v>94</v>
      </c>
      <c r="J600" s="9">
        <v>44537</v>
      </c>
      <c r="K600" t="s">
        <v>95</v>
      </c>
      <c r="L600" s="10">
        <f t="shared" si="36"/>
        <v>48189</v>
      </c>
      <c r="M600" s="11" t="str">
        <f t="shared" si="37"/>
        <v/>
      </c>
      <c r="N600" s="11" t="str">
        <f t="shared" si="38"/>
        <v/>
      </c>
      <c r="O600" s="11" t="str">
        <f t="shared" si="39"/>
        <v/>
      </c>
    </row>
    <row r="601" spans="1:15" x14ac:dyDescent="0.3">
      <c r="A601" t="s">
        <v>2310</v>
      </c>
      <c r="B601" t="s">
        <v>2311</v>
      </c>
      <c r="C601" s="9">
        <v>20752</v>
      </c>
      <c r="D601" t="s">
        <v>2312</v>
      </c>
      <c r="E601" t="s">
        <v>2313</v>
      </c>
      <c r="F601">
        <v>9867664250</v>
      </c>
      <c r="G601" t="s">
        <v>100</v>
      </c>
      <c r="H601" t="s">
        <v>108</v>
      </c>
      <c r="I601" t="s">
        <v>102</v>
      </c>
      <c r="J601" s="9">
        <v>43273</v>
      </c>
      <c r="K601" t="s">
        <v>100</v>
      </c>
      <c r="L601" s="10">
        <f t="shared" si="36"/>
        <v>46195</v>
      </c>
      <c r="M601" s="11" t="str">
        <f t="shared" si="37"/>
        <v/>
      </c>
      <c r="N601" s="11" t="str">
        <f t="shared" si="38"/>
        <v/>
      </c>
      <c r="O601" s="11" t="str">
        <f t="shared" si="39"/>
        <v/>
      </c>
    </row>
    <row r="602" spans="1:15" x14ac:dyDescent="0.3">
      <c r="A602" t="s">
        <v>2314</v>
      </c>
      <c r="B602" t="s">
        <v>2315</v>
      </c>
      <c r="C602" s="9">
        <v>26145</v>
      </c>
      <c r="D602" t="s">
        <v>2316</v>
      </c>
      <c r="E602" t="s">
        <v>2317</v>
      </c>
      <c r="F602">
        <v>9535501772</v>
      </c>
      <c r="G602" t="s">
        <v>133</v>
      </c>
      <c r="H602" t="s">
        <v>155</v>
      </c>
      <c r="I602" t="s">
        <v>94</v>
      </c>
      <c r="J602" s="9">
        <v>45239</v>
      </c>
      <c r="K602" t="s">
        <v>100</v>
      </c>
      <c r="L602" s="10">
        <f t="shared" si="36"/>
        <v>48892</v>
      </c>
      <c r="M602" s="11" t="str">
        <f t="shared" si="37"/>
        <v/>
      </c>
      <c r="N602" s="11" t="str">
        <f t="shared" si="38"/>
        <v/>
      </c>
      <c r="O602" s="11" t="str">
        <f t="shared" si="39"/>
        <v/>
      </c>
    </row>
    <row r="603" spans="1:15" x14ac:dyDescent="0.3">
      <c r="A603" t="s">
        <v>2318</v>
      </c>
      <c r="B603" t="s">
        <v>2319</v>
      </c>
      <c r="C603" s="9">
        <v>30647</v>
      </c>
      <c r="D603" t="s">
        <v>2320</v>
      </c>
      <c r="E603" t="s">
        <v>2321</v>
      </c>
      <c r="F603">
        <v>6860644791</v>
      </c>
      <c r="G603" t="s">
        <v>92</v>
      </c>
      <c r="H603" t="s">
        <v>155</v>
      </c>
      <c r="I603" t="s">
        <v>120</v>
      </c>
      <c r="J603" s="9">
        <v>45767</v>
      </c>
      <c r="K603" t="s">
        <v>134</v>
      </c>
      <c r="L603" s="10">
        <f t="shared" si="36"/>
        <v>46497</v>
      </c>
      <c r="M603" s="11" t="str">
        <f t="shared" si="37"/>
        <v/>
      </c>
      <c r="N603" s="11" t="str">
        <f t="shared" si="38"/>
        <v/>
      </c>
      <c r="O603" s="11" t="str">
        <f t="shared" si="39"/>
        <v/>
      </c>
    </row>
    <row r="604" spans="1:15" x14ac:dyDescent="0.3">
      <c r="A604" t="s">
        <v>2322</v>
      </c>
      <c r="B604" t="s">
        <v>2323</v>
      </c>
      <c r="C604" s="9">
        <v>33131</v>
      </c>
      <c r="D604" t="s">
        <v>2324</v>
      </c>
      <c r="E604" t="s">
        <v>2325</v>
      </c>
      <c r="F604">
        <v>9955675155</v>
      </c>
      <c r="G604" t="s">
        <v>133</v>
      </c>
      <c r="H604" t="s">
        <v>108</v>
      </c>
      <c r="I604" t="s">
        <v>94</v>
      </c>
      <c r="J604" s="9">
        <v>43627</v>
      </c>
      <c r="K604" t="s">
        <v>103</v>
      </c>
      <c r="L604" s="10">
        <f t="shared" si="36"/>
        <v>47280</v>
      </c>
      <c r="M604" s="11" t="str">
        <f t="shared" si="37"/>
        <v/>
      </c>
      <c r="N604" s="11" t="str">
        <f t="shared" si="38"/>
        <v/>
      </c>
      <c r="O604" s="11" t="str">
        <f t="shared" si="39"/>
        <v/>
      </c>
    </row>
    <row r="605" spans="1:15" x14ac:dyDescent="0.3">
      <c r="A605" t="s">
        <v>2326</v>
      </c>
      <c r="B605" t="s">
        <v>1592</v>
      </c>
      <c r="C605" s="9">
        <v>27196</v>
      </c>
      <c r="D605" t="s">
        <v>2327</v>
      </c>
      <c r="E605" t="s">
        <v>2328</v>
      </c>
      <c r="F605">
        <v>6685953250</v>
      </c>
      <c r="G605" t="s">
        <v>95</v>
      </c>
      <c r="H605" t="s">
        <v>155</v>
      </c>
      <c r="I605" t="s">
        <v>94</v>
      </c>
      <c r="J605" s="9">
        <v>45610</v>
      </c>
      <c r="K605" t="s">
        <v>100</v>
      </c>
      <c r="L605" s="10">
        <f t="shared" si="36"/>
        <v>49262</v>
      </c>
      <c r="M605" s="11" t="str">
        <f t="shared" si="37"/>
        <v/>
      </c>
      <c r="N605" s="11" t="str">
        <f t="shared" si="38"/>
        <v/>
      </c>
      <c r="O605" s="11" t="str">
        <f t="shared" si="39"/>
        <v/>
      </c>
    </row>
    <row r="606" spans="1:15" x14ac:dyDescent="0.3">
      <c r="A606" t="s">
        <v>2329</v>
      </c>
      <c r="B606" t="s">
        <v>2330</v>
      </c>
      <c r="C606" s="9">
        <v>32070</v>
      </c>
      <c r="D606" t="s">
        <v>2331</v>
      </c>
      <c r="E606" t="s">
        <v>2332</v>
      </c>
      <c r="F606">
        <v>9655645095</v>
      </c>
      <c r="G606" t="s">
        <v>95</v>
      </c>
      <c r="H606" t="s">
        <v>113</v>
      </c>
      <c r="I606" t="s">
        <v>94</v>
      </c>
      <c r="J606" s="9">
        <v>45100</v>
      </c>
      <c r="K606" t="s">
        <v>129</v>
      </c>
      <c r="L606" s="10">
        <f t="shared" si="36"/>
        <v>48753</v>
      </c>
      <c r="M606" s="11" t="str">
        <f t="shared" si="37"/>
        <v/>
      </c>
      <c r="N606" s="11" t="str">
        <f t="shared" si="38"/>
        <v/>
      </c>
      <c r="O606" s="11" t="str">
        <f t="shared" si="39"/>
        <v/>
      </c>
    </row>
    <row r="607" spans="1:15" x14ac:dyDescent="0.3">
      <c r="A607" t="s">
        <v>2333</v>
      </c>
      <c r="B607" t="s">
        <v>279</v>
      </c>
      <c r="C607" s="9">
        <v>35419</v>
      </c>
      <c r="D607" t="s">
        <v>2334</v>
      </c>
      <c r="E607" t="s">
        <v>2335</v>
      </c>
      <c r="F607">
        <v>9819385101</v>
      </c>
      <c r="G607" t="s">
        <v>100</v>
      </c>
      <c r="H607" t="s">
        <v>93</v>
      </c>
      <c r="I607" t="s">
        <v>94</v>
      </c>
      <c r="J607" s="9">
        <v>44266</v>
      </c>
      <c r="K607" t="s">
        <v>114</v>
      </c>
      <c r="L607" s="10">
        <f t="shared" si="36"/>
        <v>47918</v>
      </c>
      <c r="M607" s="11" t="str">
        <f t="shared" si="37"/>
        <v/>
      </c>
      <c r="N607" s="11" t="str">
        <f t="shared" si="38"/>
        <v/>
      </c>
      <c r="O607" s="11" t="str">
        <f t="shared" si="39"/>
        <v/>
      </c>
    </row>
    <row r="608" spans="1:15" x14ac:dyDescent="0.3">
      <c r="A608" t="s">
        <v>2336</v>
      </c>
      <c r="B608" t="s">
        <v>2276</v>
      </c>
      <c r="C608" s="9">
        <v>33218</v>
      </c>
      <c r="D608" t="s">
        <v>2337</v>
      </c>
      <c r="E608" t="s">
        <v>2338</v>
      </c>
      <c r="F608">
        <v>8298024357</v>
      </c>
      <c r="G608" t="s">
        <v>92</v>
      </c>
      <c r="H608" t="s">
        <v>155</v>
      </c>
      <c r="I608" t="s">
        <v>94</v>
      </c>
      <c r="J608" s="9">
        <v>42856</v>
      </c>
      <c r="K608" t="s">
        <v>129</v>
      </c>
      <c r="L608" s="10">
        <f t="shared" si="36"/>
        <v>46508</v>
      </c>
      <c r="M608" s="11" t="str">
        <f t="shared" si="37"/>
        <v/>
      </c>
      <c r="N608" s="11" t="str">
        <f t="shared" si="38"/>
        <v/>
      </c>
      <c r="O608" s="11" t="str">
        <f t="shared" si="39"/>
        <v/>
      </c>
    </row>
    <row r="609" spans="1:15" x14ac:dyDescent="0.3">
      <c r="A609" t="s">
        <v>2339</v>
      </c>
      <c r="B609" t="s">
        <v>2134</v>
      </c>
      <c r="C609" s="9">
        <v>35514</v>
      </c>
      <c r="D609" t="s">
        <v>2340</v>
      </c>
      <c r="E609" t="s">
        <v>2341</v>
      </c>
      <c r="F609">
        <v>7760292483</v>
      </c>
      <c r="G609" t="s">
        <v>107</v>
      </c>
      <c r="H609" t="s">
        <v>155</v>
      </c>
      <c r="I609" t="s">
        <v>120</v>
      </c>
      <c r="J609" s="9">
        <v>42881</v>
      </c>
      <c r="K609" t="s">
        <v>95</v>
      </c>
      <c r="L609" s="10">
        <f t="shared" si="36"/>
        <v>43611</v>
      </c>
      <c r="M609" s="11" t="str">
        <f t="shared" si="37"/>
        <v>FLAG</v>
      </c>
      <c r="N609" s="11" t="str">
        <f t="shared" si="38"/>
        <v/>
      </c>
      <c r="O609" s="11" t="str">
        <f t="shared" si="39"/>
        <v/>
      </c>
    </row>
    <row r="610" spans="1:15" x14ac:dyDescent="0.3">
      <c r="A610" t="s">
        <v>2342</v>
      </c>
      <c r="B610" t="s">
        <v>2343</v>
      </c>
      <c r="C610" s="9">
        <v>31356</v>
      </c>
      <c r="D610" t="s">
        <v>2344</v>
      </c>
      <c r="E610" t="s">
        <v>2345</v>
      </c>
      <c r="F610">
        <v>8632789170</v>
      </c>
      <c r="G610" t="s">
        <v>133</v>
      </c>
      <c r="H610" t="s">
        <v>113</v>
      </c>
      <c r="I610" t="s">
        <v>94</v>
      </c>
      <c r="J610" s="9">
        <v>42799</v>
      </c>
      <c r="K610" t="s">
        <v>129</v>
      </c>
      <c r="L610" s="10">
        <f t="shared" si="36"/>
        <v>46451</v>
      </c>
      <c r="M610" s="11" t="str">
        <f t="shared" si="37"/>
        <v/>
      </c>
      <c r="N610" s="11" t="str">
        <f t="shared" si="38"/>
        <v/>
      </c>
      <c r="O610" s="11" t="str">
        <f t="shared" si="39"/>
        <v/>
      </c>
    </row>
    <row r="611" spans="1:15" x14ac:dyDescent="0.3">
      <c r="A611" t="s">
        <v>2346</v>
      </c>
      <c r="B611" t="s">
        <v>2347</v>
      </c>
      <c r="C611" s="9">
        <v>34045</v>
      </c>
      <c r="D611" t="s">
        <v>2348</v>
      </c>
      <c r="E611" t="s">
        <v>2349</v>
      </c>
      <c r="F611">
        <v>9152189553</v>
      </c>
      <c r="G611" t="s">
        <v>92</v>
      </c>
      <c r="H611" t="s">
        <v>175</v>
      </c>
      <c r="I611" t="s">
        <v>102</v>
      </c>
      <c r="J611" s="9">
        <v>43199</v>
      </c>
      <c r="K611" t="s">
        <v>114</v>
      </c>
      <c r="L611" s="10">
        <f t="shared" si="36"/>
        <v>46121</v>
      </c>
      <c r="M611" s="11" t="str">
        <f t="shared" si="37"/>
        <v/>
      </c>
      <c r="N611" s="11" t="str">
        <f t="shared" si="38"/>
        <v/>
      </c>
      <c r="O611" s="11" t="str">
        <f t="shared" si="39"/>
        <v/>
      </c>
    </row>
    <row r="612" spans="1:15" x14ac:dyDescent="0.3">
      <c r="A612" t="s">
        <v>2350</v>
      </c>
      <c r="B612" t="s">
        <v>448</v>
      </c>
      <c r="C612" s="9">
        <v>29943</v>
      </c>
      <c r="D612" t="s">
        <v>2351</v>
      </c>
      <c r="E612" t="s">
        <v>2352</v>
      </c>
      <c r="F612">
        <v>6292998550</v>
      </c>
      <c r="G612" t="s">
        <v>133</v>
      </c>
      <c r="H612" t="s">
        <v>93</v>
      </c>
      <c r="I612" t="s">
        <v>94</v>
      </c>
      <c r="J612" s="9">
        <v>44832</v>
      </c>
      <c r="K612" t="s">
        <v>103</v>
      </c>
      <c r="L612" s="10">
        <f t="shared" si="36"/>
        <v>48485</v>
      </c>
      <c r="M612" s="11" t="str">
        <f t="shared" si="37"/>
        <v/>
      </c>
      <c r="N612" s="11" t="str">
        <f t="shared" si="38"/>
        <v/>
      </c>
      <c r="O612" s="11" t="str">
        <f t="shared" si="39"/>
        <v/>
      </c>
    </row>
    <row r="613" spans="1:15" x14ac:dyDescent="0.3">
      <c r="A613" t="s">
        <v>2353</v>
      </c>
      <c r="B613" t="s">
        <v>2354</v>
      </c>
      <c r="C613" s="9">
        <v>37220</v>
      </c>
      <c r="D613" t="s">
        <v>2355</v>
      </c>
      <c r="E613" t="s">
        <v>2356</v>
      </c>
      <c r="F613">
        <v>7569426174</v>
      </c>
      <c r="G613" t="s">
        <v>95</v>
      </c>
      <c r="H613" t="s">
        <v>175</v>
      </c>
      <c r="I613" t="s">
        <v>94</v>
      </c>
      <c r="J613" s="9">
        <v>43194</v>
      </c>
      <c r="K613" t="s">
        <v>100</v>
      </c>
      <c r="L613" s="10">
        <f t="shared" si="36"/>
        <v>46847</v>
      </c>
      <c r="M613" s="11" t="str">
        <f t="shared" si="37"/>
        <v/>
      </c>
      <c r="N613" s="11" t="str">
        <f t="shared" si="38"/>
        <v/>
      </c>
      <c r="O613" s="11" t="str">
        <f t="shared" si="39"/>
        <v/>
      </c>
    </row>
    <row r="614" spans="1:15" x14ac:dyDescent="0.3">
      <c r="A614" t="s">
        <v>2357</v>
      </c>
      <c r="B614" t="s">
        <v>2358</v>
      </c>
      <c r="C614" s="9">
        <v>28390</v>
      </c>
      <c r="D614" t="s">
        <v>2359</v>
      </c>
      <c r="E614" t="s">
        <v>2360</v>
      </c>
      <c r="F614">
        <v>6462183571</v>
      </c>
      <c r="G614" t="s">
        <v>133</v>
      </c>
      <c r="H614" t="s">
        <v>113</v>
      </c>
      <c r="I614" t="s">
        <v>94</v>
      </c>
      <c r="J614" s="9">
        <v>45252</v>
      </c>
      <c r="K614" t="s">
        <v>114</v>
      </c>
      <c r="L614" s="10">
        <f t="shared" si="36"/>
        <v>48905</v>
      </c>
      <c r="M614" s="11" t="str">
        <f t="shared" si="37"/>
        <v/>
      </c>
      <c r="N614" s="11" t="str">
        <f t="shared" si="38"/>
        <v/>
      </c>
      <c r="O614" s="11" t="str">
        <f t="shared" si="39"/>
        <v/>
      </c>
    </row>
    <row r="615" spans="1:15" x14ac:dyDescent="0.3">
      <c r="A615" t="s">
        <v>2361</v>
      </c>
      <c r="B615" t="s">
        <v>2362</v>
      </c>
      <c r="C615" s="9">
        <v>23012</v>
      </c>
      <c r="D615" t="s">
        <v>2363</v>
      </c>
      <c r="E615" t="s">
        <v>2364</v>
      </c>
      <c r="F615">
        <v>9952113865</v>
      </c>
      <c r="G615" t="s">
        <v>107</v>
      </c>
      <c r="H615" t="s">
        <v>93</v>
      </c>
      <c r="I615" t="s">
        <v>94</v>
      </c>
      <c r="J615" s="9">
        <v>45303</v>
      </c>
      <c r="K615" t="s">
        <v>95</v>
      </c>
      <c r="L615" s="10">
        <f t="shared" si="36"/>
        <v>48956</v>
      </c>
      <c r="M615" s="11" t="str">
        <f t="shared" si="37"/>
        <v/>
      </c>
      <c r="N615" s="11" t="str">
        <f t="shared" si="38"/>
        <v/>
      </c>
      <c r="O615" s="11" t="str">
        <f t="shared" si="39"/>
        <v/>
      </c>
    </row>
    <row r="616" spans="1:15" x14ac:dyDescent="0.3">
      <c r="A616" t="s">
        <v>2365</v>
      </c>
      <c r="B616" t="s">
        <v>1003</v>
      </c>
      <c r="C616" s="9">
        <v>24128</v>
      </c>
      <c r="D616" t="s">
        <v>2366</v>
      </c>
      <c r="E616" t="s">
        <v>2367</v>
      </c>
      <c r="F616">
        <v>7316591157</v>
      </c>
      <c r="G616" t="s">
        <v>95</v>
      </c>
      <c r="H616" t="s">
        <v>113</v>
      </c>
      <c r="I616" t="s">
        <v>94</v>
      </c>
      <c r="J616" s="9">
        <v>45136</v>
      </c>
      <c r="K616" t="s">
        <v>129</v>
      </c>
      <c r="L616" s="10">
        <f t="shared" si="36"/>
        <v>48789</v>
      </c>
      <c r="M616" s="11" t="str">
        <f t="shared" si="37"/>
        <v/>
      </c>
      <c r="N616" s="11" t="str">
        <f t="shared" si="38"/>
        <v>FLAG</v>
      </c>
      <c r="O616" s="11" t="str">
        <f t="shared" si="39"/>
        <v/>
      </c>
    </row>
    <row r="617" spans="1:15" x14ac:dyDescent="0.3">
      <c r="A617" t="s">
        <v>2368</v>
      </c>
      <c r="B617" t="s">
        <v>279</v>
      </c>
      <c r="C617" s="9">
        <v>21075</v>
      </c>
      <c r="D617" t="s">
        <v>2369</v>
      </c>
      <c r="E617" t="s">
        <v>2370</v>
      </c>
      <c r="F617">
        <v>9546469183</v>
      </c>
      <c r="G617" t="s">
        <v>92</v>
      </c>
      <c r="H617" t="s">
        <v>101</v>
      </c>
      <c r="I617" t="s">
        <v>94</v>
      </c>
      <c r="J617" s="9">
        <v>43262</v>
      </c>
      <c r="K617" t="s">
        <v>103</v>
      </c>
      <c r="L617" s="10">
        <f t="shared" si="36"/>
        <v>46915</v>
      </c>
      <c r="M617" s="11" t="str">
        <f t="shared" si="37"/>
        <v/>
      </c>
      <c r="N617" s="11" t="str">
        <f t="shared" si="38"/>
        <v/>
      </c>
      <c r="O617" s="11" t="str">
        <f t="shared" si="39"/>
        <v/>
      </c>
    </row>
    <row r="618" spans="1:15" x14ac:dyDescent="0.3">
      <c r="A618" t="s">
        <v>2371</v>
      </c>
      <c r="B618" t="s">
        <v>1117</v>
      </c>
      <c r="C618" s="9">
        <v>26446</v>
      </c>
      <c r="D618" t="s">
        <v>2372</v>
      </c>
      <c r="E618" t="s">
        <v>2373</v>
      </c>
      <c r="F618">
        <v>6331610223</v>
      </c>
      <c r="G618" t="s">
        <v>107</v>
      </c>
      <c r="H618" t="s">
        <v>113</v>
      </c>
      <c r="I618" t="s">
        <v>102</v>
      </c>
      <c r="J618" s="9">
        <v>43468</v>
      </c>
      <c r="K618" t="s">
        <v>95</v>
      </c>
      <c r="L618" s="10">
        <f t="shared" si="36"/>
        <v>46390</v>
      </c>
      <c r="M618" s="11" t="str">
        <f t="shared" si="37"/>
        <v/>
      </c>
      <c r="N618" s="11" t="str">
        <f t="shared" si="38"/>
        <v/>
      </c>
      <c r="O618" s="11" t="str">
        <f t="shared" si="39"/>
        <v/>
      </c>
    </row>
    <row r="619" spans="1:15" x14ac:dyDescent="0.3">
      <c r="A619" t="s">
        <v>2374</v>
      </c>
      <c r="B619" t="s">
        <v>2201</v>
      </c>
      <c r="C619" s="9">
        <v>25133</v>
      </c>
      <c r="D619" t="s">
        <v>2375</v>
      </c>
      <c r="E619" t="s">
        <v>2376</v>
      </c>
      <c r="F619">
        <v>9300593595</v>
      </c>
      <c r="G619" t="s">
        <v>100</v>
      </c>
      <c r="H619" t="s">
        <v>155</v>
      </c>
      <c r="I619" t="s">
        <v>94</v>
      </c>
      <c r="J619" s="9">
        <v>42974</v>
      </c>
      <c r="K619" t="s">
        <v>100</v>
      </c>
      <c r="L619" s="10">
        <f t="shared" si="36"/>
        <v>46626</v>
      </c>
      <c r="M619" s="11" t="str">
        <f t="shared" si="37"/>
        <v/>
      </c>
      <c r="N619" s="11" t="str">
        <f t="shared" si="38"/>
        <v/>
      </c>
      <c r="O619" s="11" t="str">
        <f t="shared" si="39"/>
        <v/>
      </c>
    </row>
    <row r="620" spans="1:15" x14ac:dyDescent="0.3">
      <c r="A620" t="s">
        <v>2377</v>
      </c>
      <c r="B620" t="s">
        <v>2295</v>
      </c>
      <c r="C620" s="9">
        <v>25645</v>
      </c>
      <c r="D620" t="s">
        <v>2378</v>
      </c>
      <c r="E620" t="s">
        <v>2379</v>
      </c>
      <c r="F620">
        <v>7919236656</v>
      </c>
      <c r="G620" t="s">
        <v>92</v>
      </c>
      <c r="H620" t="s">
        <v>175</v>
      </c>
      <c r="I620" t="s">
        <v>94</v>
      </c>
      <c r="J620" s="9">
        <v>44829</v>
      </c>
      <c r="K620" t="s">
        <v>103</v>
      </c>
      <c r="L620" s="10">
        <f t="shared" si="36"/>
        <v>48482</v>
      </c>
      <c r="M620" s="11" t="str">
        <f t="shared" si="37"/>
        <v/>
      </c>
      <c r="N620" s="11" t="str">
        <f t="shared" si="38"/>
        <v/>
      </c>
      <c r="O620" s="11" t="str">
        <f t="shared" si="39"/>
        <v/>
      </c>
    </row>
    <row r="621" spans="1:15" x14ac:dyDescent="0.3">
      <c r="A621" t="s">
        <v>2380</v>
      </c>
      <c r="B621" t="s">
        <v>2284</v>
      </c>
      <c r="C621" s="9">
        <v>22290</v>
      </c>
      <c r="D621" t="s">
        <v>2381</v>
      </c>
      <c r="E621" t="s">
        <v>2382</v>
      </c>
      <c r="F621">
        <v>6128294842</v>
      </c>
      <c r="G621" t="s">
        <v>119</v>
      </c>
      <c r="H621" t="s">
        <v>175</v>
      </c>
      <c r="I621" t="s">
        <v>94</v>
      </c>
      <c r="J621" s="9">
        <v>44412</v>
      </c>
      <c r="K621" t="s">
        <v>95</v>
      </c>
      <c r="L621" s="10">
        <f t="shared" si="36"/>
        <v>48064</v>
      </c>
      <c r="M621" s="11" t="str">
        <f t="shared" si="37"/>
        <v/>
      </c>
      <c r="N621" s="11" t="str">
        <f t="shared" si="38"/>
        <v/>
      </c>
      <c r="O621" s="11" t="str">
        <f t="shared" si="39"/>
        <v/>
      </c>
    </row>
    <row r="622" spans="1:15" x14ac:dyDescent="0.3">
      <c r="A622" t="s">
        <v>2383</v>
      </c>
      <c r="B622" t="s">
        <v>2384</v>
      </c>
      <c r="C622" s="9">
        <v>35352</v>
      </c>
      <c r="D622" t="s">
        <v>2385</v>
      </c>
      <c r="E622" t="s">
        <v>2386</v>
      </c>
      <c r="F622">
        <v>6750033681</v>
      </c>
      <c r="G622" t="s">
        <v>100</v>
      </c>
      <c r="H622" t="s">
        <v>113</v>
      </c>
      <c r="I622" t="s">
        <v>102</v>
      </c>
      <c r="J622" s="9">
        <v>43430</v>
      </c>
      <c r="K622" t="s">
        <v>114</v>
      </c>
      <c r="L622" s="10">
        <f t="shared" si="36"/>
        <v>46352</v>
      </c>
      <c r="M622" s="11" t="str">
        <f t="shared" si="37"/>
        <v/>
      </c>
      <c r="N622" s="11" t="str">
        <f t="shared" si="38"/>
        <v/>
      </c>
      <c r="O622" s="11" t="str">
        <f t="shared" si="39"/>
        <v/>
      </c>
    </row>
    <row r="623" spans="1:15" x14ac:dyDescent="0.3">
      <c r="A623" t="s">
        <v>2387</v>
      </c>
      <c r="B623" t="s">
        <v>2388</v>
      </c>
      <c r="C623" s="9">
        <v>25691</v>
      </c>
      <c r="D623" t="s">
        <v>2389</v>
      </c>
      <c r="E623" t="s">
        <v>2390</v>
      </c>
      <c r="F623">
        <v>8856239403</v>
      </c>
      <c r="G623" t="s">
        <v>100</v>
      </c>
      <c r="H623" t="s">
        <v>113</v>
      </c>
      <c r="I623" t="s">
        <v>94</v>
      </c>
      <c r="J623" s="9">
        <v>44846</v>
      </c>
      <c r="K623" t="s">
        <v>103</v>
      </c>
      <c r="L623" s="10">
        <f t="shared" si="36"/>
        <v>48499</v>
      </c>
      <c r="M623" s="11" t="str">
        <f t="shared" si="37"/>
        <v/>
      </c>
      <c r="N623" s="11" t="str">
        <f t="shared" si="38"/>
        <v/>
      </c>
      <c r="O623" s="11" t="str">
        <f t="shared" si="39"/>
        <v/>
      </c>
    </row>
    <row r="624" spans="1:15" x14ac:dyDescent="0.3">
      <c r="A624" t="s">
        <v>2391</v>
      </c>
      <c r="B624" t="s">
        <v>491</v>
      </c>
      <c r="C624" s="9">
        <v>35155</v>
      </c>
      <c r="D624" t="s">
        <v>2392</v>
      </c>
      <c r="E624" t="s">
        <v>2393</v>
      </c>
      <c r="F624">
        <v>8988846195</v>
      </c>
      <c r="G624" t="s">
        <v>133</v>
      </c>
      <c r="H624" t="s">
        <v>101</v>
      </c>
      <c r="I624" t="s">
        <v>94</v>
      </c>
      <c r="J624" s="9">
        <v>43089</v>
      </c>
      <c r="K624" t="s">
        <v>100</v>
      </c>
      <c r="L624" s="10">
        <f t="shared" si="36"/>
        <v>46741</v>
      </c>
      <c r="M624" s="11" t="str">
        <f t="shared" si="37"/>
        <v/>
      </c>
      <c r="N624" s="11" t="str">
        <f t="shared" si="38"/>
        <v/>
      </c>
      <c r="O624" s="11" t="str">
        <f t="shared" si="39"/>
        <v/>
      </c>
    </row>
    <row r="625" spans="1:15" x14ac:dyDescent="0.3">
      <c r="A625" t="s">
        <v>2394</v>
      </c>
      <c r="B625" t="s">
        <v>2395</v>
      </c>
      <c r="C625" s="9">
        <v>36556</v>
      </c>
      <c r="D625" t="s">
        <v>2396</v>
      </c>
      <c r="E625" t="s">
        <v>2397</v>
      </c>
      <c r="F625">
        <v>9775868831</v>
      </c>
      <c r="G625" t="s">
        <v>119</v>
      </c>
      <c r="H625" t="s">
        <v>113</v>
      </c>
      <c r="I625" t="s">
        <v>102</v>
      </c>
      <c r="J625" s="9">
        <v>45128</v>
      </c>
      <c r="K625" t="s">
        <v>95</v>
      </c>
      <c r="L625" s="10">
        <f t="shared" si="36"/>
        <v>48050</v>
      </c>
      <c r="M625" s="11" t="str">
        <f t="shared" si="37"/>
        <v/>
      </c>
      <c r="N625" s="11" t="str">
        <f t="shared" si="38"/>
        <v/>
      </c>
      <c r="O625" s="11" t="str">
        <f t="shared" si="39"/>
        <v/>
      </c>
    </row>
    <row r="626" spans="1:15" x14ac:dyDescent="0.3">
      <c r="A626" t="s">
        <v>2398</v>
      </c>
      <c r="B626" t="s">
        <v>640</v>
      </c>
      <c r="C626" s="9">
        <v>30296</v>
      </c>
      <c r="D626" t="s">
        <v>2399</v>
      </c>
      <c r="E626" t="s">
        <v>2400</v>
      </c>
      <c r="F626">
        <v>9760662442</v>
      </c>
      <c r="G626" t="s">
        <v>133</v>
      </c>
      <c r="H626" t="s">
        <v>175</v>
      </c>
      <c r="I626" t="s">
        <v>102</v>
      </c>
      <c r="J626" s="9">
        <v>45616</v>
      </c>
      <c r="K626" t="s">
        <v>100</v>
      </c>
      <c r="L626" s="10">
        <f t="shared" si="36"/>
        <v>48538</v>
      </c>
      <c r="M626" s="11" t="str">
        <f t="shared" si="37"/>
        <v/>
      </c>
      <c r="N626" s="11" t="str">
        <f t="shared" si="38"/>
        <v/>
      </c>
      <c r="O626" s="11" t="str">
        <f t="shared" si="39"/>
        <v/>
      </c>
    </row>
    <row r="627" spans="1:15" x14ac:dyDescent="0.3">
      <c r="A627" t="s">
        <v>2401</v>
      </c>
      <c r="B627" t="s">
        <v>904</v>
      </c>
      <c r="C627" s="9">
        <v>25027</v>
      </c>
      <c r="D627" t="s">
        <v>2402</v>
      </c>
      <c r="E627" t="s">
        <v>2403</v>
      </c>
      <c r="F627">
        <v>6166938988</v>
      </c>
      <c r="G627" t="s">
        <v>100</v>
      </c>
      <c r="H627" t="s">
        <v>101</v>
      </c>
      <c r="I627" t="s">
        <v>94</v>
      </c>
      <c r="J627" s="9">
        <v>45759</v>
      </c>
      <c r="K627" t="s">
        <v>95</v>
      </c>
      <c r="L627" s="10">
        <f t="shared" si="36"/>
        <v>49411</v>
      </c>
      <c r="M627" s="11" t="str">
        <f t="shared" si="37"/>
        <v/>
      </c>
      <c r="N627" s="11" t="str">
        <f t="shared" si="38"/>
        <v/>
      </c>
      <c r="O627" s="11" t="str">
        <f t="shared" si="39"/>
        <v/>
      </c>
    </row>
    <row r="628" spans="1:15" x14ac:dyDescent="0.3">
      <c r="A628" t="s">
        <v>2404</v>
      </c>
      <c r="B628" t="s">
        <v>2179</v>
      </c>
      <c r="C628" s="9">
        <v>25092</v>
      </c>
      <c r="D628" t="s">
        <v>2405</v>
      </c>
      <c r="E628" t="s">
        <v>2406</v>
      </c>
      <c r="F628">
        <v>9396169553</v>
      </c>
      <c r="G628" t="s">
        <v>119</v>
      </c>
      <c r="H628" t="s">
        <v>155</v>
      </c>
      <c r="I628" t="s">
        <v>94</v>
      </c>
      <c r="J628" s="9">
        <v>44332</v>
      </c>
      <c r="K628" t="s">
        <v>134</v>
      </c>
      <c r="L628" s="10">
        <f t="shared" si="36"/>
        <v>47984</v>
      </c>
      <c r="M628" s="11" t="str">
        <f t="shared" si="37"/>
        <v/>
      </c>
      <c r="N628" s="11" t="str">
        <f t="shared" si="38"/>
        <v/>
      </c>
      <c r="O628" s="11" t="str">
        <f t="shared" si="39"/>
        <v/>
      </c>
    </row>
    <row r="629" spans="1:15" x14ac:dyDescent="0.3">
      <c r="A629" t="s">
        <v>2407</v>
      </c>
      <c r="B629" t="s">
        <v>765</v>
      </c>
      <c r="C629" s="9">
        <v>35351</v>
      </c>
      <c r="E629" t="s">
        <v>2408</v>
      </c>
      <c r="F629">
        <v>7289208588</v>
      </c>
      <c r="G629" t="s">
        <v>133</v>
      </c>
      <c r="H629" t="s">
        <v>93</v>
      </c>
      <c r="I629" t="s">
        <v>94</v>
      </c>
      <c r="J629" s="9">
        <v>42945</v>
      </c>
      <c r="K629" t="s">
        <v>129</v>
      </c>
      <c r="L629" s="10">
        <f t="shared" si="36"/>
        <v>46597</v>
      </c>
      <c r="M629" s="11" t="str">
        <f t="shared" si="37"/>
        <v/>
      </c>
      <c r="N629" s="11" t="str">
        <f t="shared" si="38"/>
        <v/>
      </c>
      <c r="O629" s="11" t="str">
        <f t="shared" si="39"/>
        <v/>
      </c>
    </row>
    <row r="630" spans="1:15" x14ac:dyDescent="0.3">
      <c r="A630" t="s">
        <v>2409</v>
      </c>
      <c r="B630" t="s">
        <v>2410</v>
      </c>
      <c r="C630" s="9">
        <v>34394</v>
      </c>
      <c r="D630" t="s">
        <v>2411</v>
      </c>
      <c r="E630" t="s">
        <v>2412</v>
      </c>
      <c r="F630">
        <v>9402094049</v>
      </c>
      <c r="G630" t="s">
        <v>95</v>
      </c>
      <c r="H630" t="s">
        <v>155</v>
      </c>
      <c r="I630" t="s">
        <v>94</v>
      </c>
      <c r="J630" s="9">
        <v>43650</v>
      </c>
      <c r="K630" t="s">
        <v>114</v>
      </c>
      <c r="L630" s="10">
        <f t="shared" si="36"/>
        <v>47303</v>
      </c>
      <c r="M630" s="11" t="str">
        <f t="shared" si="37"/>
        <v/>
      </c>
      <c r="N630" s="11" t="str">
        <f t="shared" si="38"/>
        <v/>
      </c>
      <c r="O630" s="11" t="str">
        <f t="shared" si="39"/>
        <v/>
      </c>
    </row>
    <row r="631" spans="1:15" x14ac:dyDescent="0.3">
      <c r="A631" t="s">
        <v>2413</v>
      </c>
      <c r="B631" t="s">
        <v>1596</v>
      </c>
      <c r="C631" s="9">
        <v>35631</v>
      </c>
      <c r="D631" t="s">
        <v>2414</v>
      </c>
      <c r="E631" t="s">
        <v>2415</v>
      </c>
      <c r="F631">
        <v>8301920423</v>
      </c>
      <c r="G631" t="s">
        <v>107</v>
      </c>
      <c r="H631" t="s">
        <v>155</v>
      </c>
      <c r="I631" t="s">
        <v>94</v>
      </c>
      <c r="J631" s="9">
        <v>45140</v>
      </c>
      <c r="K631" t="s">
        <v>100</v>
      </c>
      <c r="L631" s="10">
        <f t="shared" si="36"/>
        <v>48793</v>
      </c>
      <c r="M631" s="11" t="str">
        <f t="shared" si="37"/>
        <v/>
      </c>
      <c r="N631" s="11" t="str">
        <f t="shared" si="38"/>
        <v/>
      </c>
      <c r="O631" s="11" t="str">
        <f t="shared" si="39"/>
        <v/>
      </c>
    </row>
    <row r="632" spans="1:15" x14ac:dyDescent="0.3">
      <c r="A632" t="s">
        <v>2416</v>
      </c>
      <c r="B632" t="s">
        <v>2417</v>
      </c>
      <c r="C632" s="9">
        <v>23747</v>
      </c>
      <c r="D632" t="s">
        <v>2418</v>
      </c>
      <c r="E632" t="s">
        <v>2419</v>
      </c>
      <c r="F632">
        <v>7193242639</v>
      </c>
      <c r="G632" t="s">
        <v>119</v>
      </c>
      <c r="H632" t="s">
        <v>175</v>
      </c>
      <c r="I632" t="s">
        <v>102</v>
      </c>
      <c r="J632" s="9">
        <v>45023</v>
      </c>
      <c r="K632" t="s">
        <v>100</v>
      </c>
      <c r="L632" s="10">
        <f t="shared" si="36"/>
        <v>47945</v>
      </c>
      <c r="M632" s="11" t="str">
        <f t="shared" si="37"/>
        <v/>
      </c>
      <c r="N632" s="11" t="str">
        <f t="shared" si="38"/>
        <v/>
      </c>
      <c r="O632" s="11" t="str">
        <f t="shared" si="39"/>
        <v/>
      </c>
    </row>
    <row r="633" spans="1:15" x14ac:dyDescent="0.3">
      <c r="A633" t="s">
        <v>2420</v>
      </c>
      <c r="B633" t="s">
        <v>2421</v>
      </c>
      <c r="C633" s="9">
        <v>33329</v>
      </c>
      <c r="D633" t="s">
        <v>2422</v>
      </c>
      <c r="E633" t="s">
        <v>2423</v>
      </c>
      <c r="F633">
        <v>7730454867</v>
      </c>
      <c r="G633" t="s">
        <v>107</v>
      </c>
      <c r="H633" t="s">
        <v>101</v>
      </c>
      <c r="I633" t="s">
        <v>94</v>
      </c>
      <c r="J633" s="9">
        <v>43441</v>
      </c>
      <c r="K633" t="s">
        <v>100</v>
      </c>
      <c r="L633" s="10">
        <f t="shared" si="36"/>
        <v>47094</v>
      </c>
      <c r="M633" s="11" t="str">
        <f t="shared" si="37"/>
        <v/>
      </c>
      <c r="N633" s="11" t="str">
        <f t="shared" si="38"/>
        <v/>
      </c>
      <c r="O633" s="11" t="str">
        <f t="shared" si="39"/>
        <v/>
      </c>
    </row>
    <row r="634" spans="1:15" x14ac:dyDescent="0.3">
      <c r="A634" t="s">
        <v>2424</v>
      </c>
      <c r="B634" t="s">
        <v>1204</v>
      </c>
      <c r="C634" s="9">
        <v>30322</v>
      </c>
      <c r="D634" t="s">
        <v>2425</v>
      </c>
      <c r="E634" t="s">
        <v>2426</v>
      </c>
      <c r="F634">
        <v>7937031897</v>
      </c>
      <c r="G634" t="s">
        <v>107</v>
      </c>
      <c r="H634" t="s">
        <v>113</v>
      </c>
      <c r="I634" t="s">
        <v>94</v>
      </c>
      <c r="J634" s="9">
        <v>42918</v>
      </c>
      <c r="K634" t="s">
        <v>103</v>
      </c>
      <c r="L634" s="10">
        <f t="shared" si="36"/>
        <v>46570</v>
      </c>
      <c r="M634" s="11" t="str">
        <f t="shared" si="37"/>
        <v/>
      </c>
      <c r="N634" s="11" t="str">
        <f t="shared" si="38"/>
        <v/>
      </c>
      <c r="O634" s="11" t="str">
        <f t="shared" si="39"/>
        <v/>
      </c>
    </row>
    <row r="635" spans="1:15" x14ac:dyDescent="0.3">
      <c r="A635" t="s">
        <v>2427</v>
      </c>
      <c r="B635" t="s">
        <v>268</v>
      </c>
      <c r="C635" s="9">
        <v>27740</v>
      </c>
      <c r="D635" t="s">
        <v>2428</v>
      </c>
      <c r="E635" t="s">
        <v>2429</v>
      </c>
      <c r="F635">
        <v>7888392383</v>
      </c>
      <c r="G635" t="s">
        <v>133</v>
      </c>
      <c r="H635" t="s">
        <v>93</v>
      </c>
      <c r="I635" t="s">
        <v>94</v>
      </c>
      <c r="J635" s="9">
        <v>45221</v>
      </c>
      <c r="K635" t="s">
        <v>134</v>
      </c>
      <c r="L635" s="10">
        <f t="shared" si="36"/>
        <v>48874</v>
      </c>
      <c r="M635" s="11" t="str">
        <f t="shared" si="37"/>
        <v/>
      </c>
      <c r="N635" s="11" t="str">
        <f t="shared" si="38"/>
        <v/>
      </c>
      <c r="O635" s="11" t="str">
        <f t="shared" si="39"/>
        <v/>
      </c>
    </row>
    <row r="636" spans="1:15" x14ac:dyDescent="0.3">
      <c r="A636" t="s">
        <v>2430</v>
      </c>
      <c r="B636" t="s">
        <v>2431</v>
      </c>
      <c r="C636" s="9">
        <v>27734</v>
      </c>
      <c r="D636" t="s">
        <v>2432</v>
      </c>
      <c r="E636" t="s">
        <v>2433</v>
      </c>
      <c r="F636">
        <v>8378312671</v>
      </c>
      <c r="G636" t="s">
        <v>133</v>
      </c>
      <c r="H636" t="s">
        <v>113</v>
      </c>
      <c r="I636" t="s">
        <v>94</v>
      </c>
      <c r="J636" s="9">
        <v>45314</v>
      </c>
      <c r="K636" t="s">
        <v>103</v>
      </c>
      <c r="L636" s="10">
        <f t="shared" si="36"/>
        <v>48967</v>
      </c>
      <c r="M636" s="11" t="str">
        <f t="shared" si="37"/>
        <v/>
      </c>
      <c r="N636" s="11" t="str">
        <f t="shared" si="38"/>
        <v/>
      </c>
      <c r="O636" s="11" t="str">
        <f t="shared" si="39"/>
        <v/>
      </c>
    </row>
    <row r="637" spans="1:15" x14ac:dyDescent="0.3">
      <c r="A637" t="s">
        <v>2434</v>
      </c>
      <c r="B637" t="s">
        <v>1145</v>
      </c>
      <c r="C637" s="9">
        <v>20450</v>
      </c>
      <c r="D637" t="s">
        <v>2435</v>
      </c>
      <c r="E637" t="s">
        <v>2436</v>
      </c>
      <c r="F637">
        <v>7245645494</v>
      </c>
      <c r="G637" t="s">
        <v>95</v>
      </c>
      <c r="H637" t="s">
        <v>175</v>
      </c>
      <c r="I637" t="s">
        <v>94</v>
      </c>
      <c r="J637" s="9">
        <v>42749</v>
      </c>
      <c r="K637" t="s">
        <v>95</v>
      </c>
      <c r="L637" s="10">
        <f t="shared" si="36"/>
        <v>46401</v>
      </c>
      <c r="M637" s="11" t="str">
        <f t="shared" si="37"/>
        <v/>
      </c>
      <c r="N637" s="11" t="str">
        <f t="shared" si="38"/>
        <v/>
      </c>
      <c r="O637" s="11" t="str">
        <f t="shared" si="39"/>
        <v/>
      </c>
    </row>
    <row r="638" spans="1:15" x14ac:dyDescent="0.3">
      <c r="A638" t="s">
        <v>2437</v>
      </c>
      <c r="B638" t="s">
        <v>2438</v>
      </c>
      <c r="C638" s="9">
        <v>30089</v>
      </c>
      <c r="D638" t="s">
        <v>2439</v>
      </c>
      <c r="E638" t="s">
        <v>2440</v>
      </c>
      <c r="F638">
        <v>6961761476</v>
      </c>
      <c r="G638" t="s">
        <v>92</v>
      </c>
      <c r="H638" t="s">
        <v>93</v>
      </c>
      <c r="I638" t="s">
        <v>94</v>
      </c>
      <c r="J638" s="9">
        <v>45057</v>
      </c>
      <c r="K638" t="s">
        <v>129</v>
      </c>
      <c r="L638" s="10">
        <f t="shared" si="36"/>
        <v>48710</v>
      </c>
      <c r="M638" s="11" t="str">
        <f t="shared" si="37"/>
        <v/>
      </c>
      <c r="N638" s="11" t="str">
        <f t="shared" si="38"/>
        <v/>
      </c>
      <c r="O638" s="11" t="str">
        <f t="shared" si="39"/>
        <v/>
      </c>
    </row>
    <row r="639" spans="1:15" x14ac:dyDescent="0.3">
      <c r="A639" t="s">
        <v>2441</v>
      </c>
      <c r="B639" t="s">
        <v>2442</v>
      </c>
      <c r="C639" s="9">
        <v>33701</v>
      </c>
      <c r="D639" t="s">
        <v>2443</v>
      </c>
      <c r="E639" t="s">
        <v>2444</v>
      </c>
      <c r="F639">
        <v>9515171522</v>
      </c>
      <c r="G639" t="s">
        <v>119</v>
      </c>
      <c r="H639" t="s">
        <v>101</v>
      </c>
      <c r="I639" t="s">
        <v>94</v>
      </c>
      <c r="J639" s="9">
        <v>44100</v>
      </c>
      <c r="K639" t="s">
        <v>129</v>
      </c>
      <c r="L639" s="10">
        <f t="shared" si="36"/>
        <v>47752</v>
      </c>
      <c r="M639" s="11" t="str">
        <f t="shared" si="37"/>
        <v/>
      </c>
      <c r="N639" s="11" t="str">
        <f t="shared" si="38"/>
        <v/>
      </c>
      <c r="O639" s="11" t="str">
        <f t="shared" si="39"/>
        <v/>
      </c>
    </row>
    <row r="640" spans="1:15" x14ac:dyDescent="0.3">
      <c r="A640" t="s">
        <v>2445</v>
      </c>
      <c r="B640" t="s">
        <v>2446</v>
      </c>
      <c r="C640" s="9">
        <v>36360</v>
      </c>
      <c r="D640" t="s">
        <v>2447</v>
      </c>
      <c r="E640" t="s">
        <v>2448</v>
      </c>
      <c r="F640">
        <v>7400446772</v>
      </c>
      <c r="G640" t="s">
        <v>95</v>
      </c>
      <c r="H640" t="s">
        <v>175</v>
      </c>
      <c r="I640" t="s">
        <v>94</v>
      </c>
      <c r="J640" s="9">
        <v>44169</v>
      </c>
      <c r="K640" t="s">
        <v>100</v>
      </c>
      <c r="L640" s="10">
        <f t="shared" si="36"/>
        <v>47821</v>
      </c>
      <c r="M640" s="11" t="str">
        <f t="shared" si="37"/>
        <v/>
      </c>
      <c r="N640" s="11" t="str">
        <f t="shared" si="38"/>
        <v/>
      </c>
      <c r="O640" s="11" t="str">
        <f t="shared" si="39"/>
        <v/>
      </c>
    </row>
    <row r="641" spans="1:15" x14ac:dyDescent="0.3">
      <c r="A641" t="s">
        <v>2449</v>
      </c>
      <c r="B641" t="s">
        <v>448</v>
      </c>
      <c r="C641" s="9">
        <v>28212</v>
      </c>
      <c r="D641" t="s">
        <v>2450</v>
      </c>
      <c r="E641" t="s">
        <v>2451</v>
      </c>
      <c r="F641">
        <v>8835276645</v>
      </c>
      <c r="G641" t="s">
        <v>107</v>
      </c>
      <c r="H641" t="s">
        <v>113</v>
      </c>
      <c r="I641" t="s">
        <v>120</v>
      </c>
      <c r="J641" s="9">
        <v>44308</v>
      </c>
      <c r="K641" t="s">
        <v>129</v>
      </c>
      <c r="L641" s="10">
        <f t="shared" si="36"/>
        <v>45038</v>
      </c>
      <c r="M641" s="11" t="str">
        <f t="shared" si="37"/>
        <v>FLAG</v>
      </c>
      <c r="N641" s="11" t="str">
        <f t="shared" si="38"/>
        <v/>
      </c>
      <c r="O641" s="11" t="str">
        <f t="shared" si="39"/>
        <v/>
      </c>
    </row>
    <row r="642" spans="1:15" x14ac:dyDescent="0.3">
      <c r="A642" t="s">
        <v>2452</v>
      </c>
      <c r="B642" t="s">
        <v>1182</v>
      </c>
      <c r="C642" s="9">
        <v>35729</v>
      </c>
      <c r="D642" t="s">
        <v>2453</v>
      </c>
      <c r="E642" t="s">
        <v>2454</v>
      </c>
      <c r="F642">
        <v>6110935593</v>
      </c>
      <c r="G642" t="s">
        <v>100</v>
      </c>
      <c r="H642" t="s">
        <v>108</v>
      </c>
      <c r="I642" t="s">
        <v>94</v>
      </c>
      <c r="J642" s="9">
        <v>44633</v>
      </c>
      <c r="K642" t="s">
        <v>114</v>
      </c>
      <c r="L642" s="10">
        <f t="shared" si="36"/>
        <v>48286</v>
      </c>
      <c r="M642" s="11" t="str">
        <f t="shared" si="37"/>
        <v/>
      </c>
      <c r="N642" s="11" t="str">
        <f t="shared" si="38"/>
        <v/>
      </c>
      <c r="O642" s="11" t="str">
        <f t="shared" si="39"/>
        <v/>
      </c>
    </row>
    <row r="643" spans="1:15" x14ac:dyDescent="0.3">
      <c r="A643" t="s">
        <v>2455</v>
      </c>
      <c r="B643" t="s">
        <v>217</v>
      </c>
      <c r="C643" s="9">
        <v>31542</v>
      </c>
      <c r="D643" t="s">
        <v>2456</v>
      </c>
      <c r="E643" t="s">
        <v>2457</v>
      </c>
      <c r="F643">
        <v>7786744887</v>
      </c>
      <c r="G643" t="s">
        <v>95</v>
      </c>
      <c r="H643" t="s">
        <v>93</v>
      </c>
      <c r="I643" t="s">
        <v>120</v>
      </c>
      <c r="J643" s="9">
        <v>44056</v>
      </c>
      <c r="K643" t="s">
        <v>129</v>
      </c>
      <c r="L643" s="10">
        <f t="shared" si="36"/>
        <v>44786</v>
      </c>
      <c r="M643" s="11" t="str">
        <f t="shared" si="37"/>
        <v>FLAG</v>
      </c>
      <c r="N643" s="11" t="str">
        <f t="shared" si="38"/>
        <v/>
      </c>
      <c r="O643" s="11" t="str">
        <f t="shared" si="39"/>
        <v/>
      </c>
    </row>
    <row r="644" spans="1:15" x14ac:dyDescent="0.3">
      <c r="A644" t="s">
        <v>2458</v>
      </c>
      <c r="B644" t="s">
        <v>2459</v>
      </c>
      <c r="C644" s="9">
        <v>34110</v>
      </c>
      <c r="D644" t="s">
        <v>2460</v>
      </c>
      <c r="E644" t="s">
        <v>1575</v>
      </c>
      <c r="F644">
        <v>8975889647</v>
      </c>
      <c r="G644" t="s">
        <v>119</v>
      </c>
      <c r="H644" t="s">
        <v>175</v>
      </c>
      <c r="I644" t="s">
        <v>94</v>
      </c>
      <c r="J644" s="9">
        <v>46011</v>
      </c>
      <c r="K644" t="s">
        <v>134</v>
      </c>
      <c r="L644" s="10">
        <f t="shared" ref="L644:L707" si="40">EDATE(J644,12*IF(I644="High",2,IF(I644="Medium",8,10)))</f>
        <v>49663</v>
      </c>
      <c r="M644" s="11" t="str">
        <f t="shared" ref="M644:M707" si="41">IF(L644&lt;DATE(2026,3,31),"FLAG","")</f>
        <v/>
      </c>
      <c r="N644" s="11" t="str">
        <f t="shared" ref="N644:N707" si="42">IF(COUNTIF($F$4:$F$953,F644)&gt;=3,"FLAG","")</f>
        <v/>
      </c>
      <c r="O644" s="11" t="str">
        <f t="shared" ref="O644:O707" si="43">IF(AND(D644&lt;&gt;"",COUNTIF($D$4:$D$953,D644)&gt;1),"FLAG","")</f>
        <v/>
      </c>
    </row>
    <row r="645" spans="1:15" x14ac:dyDescent="0.3">
      <c r="A645" t="s">
        <v>2461</v>
      </c>
      <c r="B645" t="s">
        <v>699</v>
      </c>
      <c r="C645" s="9">
        <v>24234</v>
      </c>
      <c r="D645" t="s">
        <v>2462</v>
      </c>
      <c r="E645" t="s">
        <v>2463</v>
      </c>
      <c r="F645">
        <v>8896724569</v>
      </c>
      <c r="G645" t="s">
        <v>133</v>
      </c>
      <c r="H645" t="s">
        <v>108</v>
      </c>
      <c r="I645" t="s">
        <v>94</v>
      </c>
      <c r="J645" s="9">
        <v>45351</v>
      </c>
      <c r="K645" t="s">
        <v>134</v>
      </c>
      <c r="L645" s="10">
        <f t="shared" si="40"/>
        <v>49003</v>
      </c>
      <c r="M645" s="11" t="str">
        <f t="shared" si="41"/>
        <v/>
      </c>
      <c r="N645" s="11" t="str">
        <f t="shared" si="42"/>
        <v/>
      </c>
      <c r="O645" s="11" t="str">
        <f t="shared" si="43"/>
        <v/>
      </c>
    </row>
    <row r="646" spans="1:15" x14ac:dyDescent="0.3">
      <c r="A646" t="s">
        <v>2464</v>
      </c>
      <c r="B646" t="s">
        <v>900</v>
      </c>
      <c r="C646" s="9">
        <v>32193</v>
      </c>
      <c r="D646" t="s">
        <v>2465</v>
      </c>
      <c r="E646" t="s">
        <v>2466</v>
      </c>
      <c r="F646">
        <v>9461213393</v>
      </c>
      <c r="G646" t="s">
        <v>95</v>
      </c>
      <c r="H646" t="s">
        <v>155</v>
      </c>
      <c r="I646" t="s">
        <v>94</v>
      </c>
      <c r="J646" s="9">
        <v>45239</v>
      </c>
      <c r="K646" t="s">
        <v>134</v>
      </c>
      <c r="L646" s="10">
        <f t="shared" si="40"/>
        <v>48892</v>
      </c>
      <c r="M646" s="11" t="str">
        <f t="shared" si="41"/>
        <v/>
      </c>
      <c r="N646" s="11" t="str">
        <f t="shared" si="42"/>
        <v/>
      </c>
      <c r="O646" s="11" t="str">
        <f t="shared" si="43"/>
        <v/>
      </c>
    </row>
    <row r="647" spans="1:15" x14ac:dyDescent="0.3">
      <c r="A647" t="s">
        <v>2467</v>
      </c>
      <c r="B647" t="s">
        <v>2303</v>
      </c>
      <c r="C647" s="9">
        <v>33283</v>
      </c>
      <c r="D647" t="s">
        <v>2468</v>
      </c>
      <c r="E647" t="s">
        <v>2469</v>
      </c>
      <c r="F647">
        <v>8822702476</v>
      </c>
      <c r="G647" t="s">
        <v>92</v>
      </c>
      <c r="H647" t="s">
        <v>108</v>
      </c>
      <c r="I647" t="s">
        <v>94</v>
      </c>
      <c r="J647" s="9">
        <v>43350</v>
      </c>
      <c r="K647" t="s">
        <v>134</v>
      </c>
      <c r="L647" s="10">
        <f t="shared" si="40"/>
        <v>47003</v>
      </c>
      <c r="M647" s="11" t="str">
        <f t="shared" si="41"/>
        <v/>
      </c>
      <c r="N647" s="11" t="str">
        <f t="shared" si="42"/>
        <v/>
      </c>
      <c r="O647" s="11" t="str">
        <f t="shared" si="43"/>
        <v/>
      </c>
    </row>
    <row r="648" spans="1:15" x14ac:dyDescent="0.3">
      <c r="A648" t="s">
        <v>2470</v>
      </c>
      <c r="B648" t="s">
        <v>2471</v>
      </c>
      <c r="C648" s="9">
        <v>21422</v>
      </c>
      <c r="D648" t="s">
        <v>2472</v>
      </c>
      <c r="E648" t="s">
        <v>2473</v>
      </c>
      <c r="F648">
        <v>6494713730</v>
      </c>
      <c r="G648" t="s">
        <v>92</v>
      </c>
      <c r="H648" t="s">
        <v>175</v>
      </c>
      <c r="I648" t="s">
        <v>102</v>
      </c>
      <c r="J648" s="9">
        <v>45539</v>
      </c>
      <c r="K648" t="s">
        <v>129</v>
      </c>
      <c r="L648" s="10">
        <f t="shared" si="40"/>
        <v>48461</v>
      </c>
      <c r="M648" s="11" t="str">
        <f t="shared" si="41"/>
        <v/>
      </c>
      <c r="N648" s="11" t="str">
        <f t="shared" si="42"/>
        <v/>
      </c>
      <c r="O648" s="11" t="str">
        <f t="shared" si="43"/>
        <v/>
      </c>
    </row>
    <row r="649" spans="1:15" x14ac:dyDescent="0.3">
      <c r="A649" t="s">
        <v>2474</v>
      </c>
      <c r="B649" t="s">
        <v>1080</v>
      </c>
      <c r="C649" s="9">
        <v>26119</v>
      </c>
      <c r="D649" t="s">
        <v>2475</v>
      </c>
      <c r="E649" t="s">
        <v>2476</v>
      </c>
      <c r="F649">
        <v>7900519430</v>
      </c>
      <c r="G649" t="s">
        <v>119</v>
      </c>
      <c r="H649" t="s">
        <v>113</v>
      </c>
      <c r="I649" t="s">
        <v>102</v>
      </c>
      <c r="J649" s="9">
        <v>46007</v>
      </c>
      <c r="K649" t="s">
        <v>114</v>
      </c>
      <c r="L649" s="10">
        <f t="shared" si="40"/>
        <v>48929</v>
      </c>
      <c r="M649" s="11" t="str">
        <f t="shared" si="41"/>
        <v/>
      </c>
      <c r="N649" s="11" t="str">
        <f t="shared" si="42"/>
        <v/>
      </c>
      <c r="O649" s="11" t="str">
        <f t="shared" si="43"/>
        <v/>
      </c>
    </row>
    <row r="650" spans="1:15" x14ac:dyDescent="0.3">
      <c r="A650" t="s">
        <v>2477</v>
      </c>
      <c r="B650" t="s">
        <v>2478</v>
      </c>
      <c r="C650" s="9">
        <v>35489</v>
      </c>
      <c r="D650" t="s">
        <v>2479</v>
      </c>
      <c r="E650" t="s">
        <v>2480</v>
      </c>
      <c r="F650">
        <v>6194892744</v>
      </c>
      <c r="G650" t="s">
        <v>95</v>
      </c>
      <c r="H650" t="s">
        <v>175</v>
      </c>
      <c r="I650" t="s">
        <v>94</v>
      </c>
      <c r="J650" s="9">
        <v>45529</v>
      </c>
      <c r="K650" t="s">
        <v>95</v>
      </c>
      <c r="L650" s="10">
        <f t="shared" si="40"/>
        <v>49181</v>
      </c>
      <c r="M650" s="11" t="str">
        <f t="shared" si="41"/>
        <v/>
      </c>
      <c r="N650" s="11" t="str">
        <f t="shared" si="42"/>
        <v/>
      </c>
      <c r="O650" s="11" t="str">
        <f t="shared" si="43"/>
        <v/>
      </c>
    </row>
    <row r="651" spans="1:15" x14ac:dyDescent="0.3">
      <c r="A651" t="s">
        <v>2481</v>
      </c>
      <c r="B651" t="s">
        <v>2482</v>
      </c>
      <c r="C651" s="9">
        <v>32032</v>
      </c>
      <c r="D651" t="s">
        <v>2483</v>
      </c>
      <c r="E651" t="s">
        <v>2484</v>
      </c>
      <c r="F651">
        <v>7983034418</v>
      </c>
      <c r="G651" t="s">
        <v>119</v>
      </c>
      <c r="H651" t="s">
        <v>155</v>
      </c>
      <c r="I651" t="s">
        <v>94</v>
      </c>
      <c r="J651" s="9">
        <v>44886</v>
      </c>
      <c r="K651" t="s">
        <v>103</v>
      </c>
      <c r="L651" s="10">
        <f t="shared" si="40"/>
        <v>48539</v>
      </c>
      <c r="M651" s="11" t="str">
        <f t="shared" si="41"/>
        <v/>
      </c>
      <c r="N651" s="11" t="str">
        <f t="shared" si="42"/>
        <v/>
      </c>
      <c r="O651" s="11" t="str">
        <f t="shared" si="43"/>
        <v/>
      </c>
    </row>
    <row r="652" spans="1:15" x14ac:dyDescent="0.3">
      <c r="A652" t="s">
        <v>2485</v>
      </c>
      <c r="B652" t="s">
        <v>795</v>
      </c>
      <c r="C652" s="9">
        <v>36928</v>
      </c>
      <c r="D652" t="s">
        <v>2486</v>
      </c>
      <c r="E652" t="s">
        <v>2487</v>
      </c>
      <c r="F652">
        <v>6223956800</v>
      </c>
      <c r="G652" t="s">
        <v>107</v>
      </c>
      <c r="H652" t="s">
        <v>108</v>
      </c>
      <c r="I652" t="s">
        <v>102</v>
      </c>
      <c r="J652" s="9">
        <v>45621</v>
      </c>
      <c r="K652" t="s">
        <v>95</v>
      </c>
      <c r="L652" s="10">
        <f t="shared" si="40"/>
        <v>48543</v>
      </c>
      <c r="M652" s="11" t="str">
        <f t="shared" si="41"/>
        <v/>
      </c>
      <c r="N652" s="11" t="str">
        <f t="shared" si="42"/>
        <v/>
      </c>
      <c r="O652" s="11" t="str">
        <f t="shared" si="43"/>
        <v/>
      </c>
    </row>
    <row r="653" spans="1:15" x14ac:dyDescent="0.3">
      <c r="A653" t="s">
        <v>2488</v>
      </c>
      <c r="B653" t="s">
        <v>2489</v>
      </c>
      <c r="C653" s="9">
        <v>23131</v>
      </c>
      <c r="D653" t="s">
        <v>2490</v>
      </c>
      <c r="E653" t="s">
        <v>2491</v>
      </c>
      <c r="F653">
        <v>8745454918</v>
      </c>
      <c r="G653" t="s">
        <v>95</v>
      </c>
      <c r="H653" t="s">
        <v>101</v>
      </c>
      <c r="I653" t="s">
        <v>94</v>
      </c>
      <c r="J653" s="9">
        <v>45534</v>
      </c>
      <c r="K653" t="s">
        <v>95</v>
      </c>
      <c r="L653" s="10">
        <f t="shared" si="40"/>
        <v>49186</v>
      </c>
      <c r="M653" s="11" t="str">
        <f t="shared" si="41"/>
        <v/>
      </c>
      <c r="N653" s="11" t="str">
        <f t="shared" si="42"/>
        <v/>
      </c>
      <c r="O653" s="11" t="str">
        <f t="shared" si="43"/>
        <v/>
      </c>
    </row>
    <row r="654" spans="1:15" x14ac:dyDescent="0.3">
      <c r="A654" t="s">
        <v>2492</v>
      </c>
      <c r="B654" t="s">
        <v>2493</v>
      </c>
      <c r="C654" s="9">
        <v>23225</v>
      </c>
      <c r="D654" t="s">
        <v>2494</v>
      </c>
      <c r="E654" t="s">
        <v>2495</v>
      </c>
      <c r="F654">
        <v>7536226343</v>
      </c>
      <c r="G654" t="s">
        <v>119</v>
      </c>
      <c r="H654" t="s">
        <v>113</v>
      </c>
      <c r="I654" t="s">
        <v>94</v>
      </c>
      <c r="J654" s="9">
        <v>45795</v>
      </c>
      <c r="K654" t="s">
        <v>114</v>
      </c>
      <c r="L654" s="10">
        <f t="shared" si="40"/>
        <v>49447</v>
      </c>
      <c r="M654" s="11" t="str">
        <f t="shared" si="41"/>
        <v/>
      </c>
      <c r="N654" s="11" t="str">
        <f t="shared" si="42"/>
        <v/>
      </c>
      <c r="O654" s="11" t="str">
        <f t="shared" si="43"/>
        <v/>
      </c>
    </row>
    <row r="655" spans="1:15" x14ac:dyDescent="0.3">
      <c r="A655" t="s">
        <v>2496</v>
      </c>
      <c r="B655" t="s">
        <v>2497</v>
      </c>
      <c r="C655" s="9">
        <v>35908</v>
      </c>
      <c r="D655" t="s">
        <v>2498</v>
      </c>
      <c r="E655" t="s">
        <v>2499</v>
      </c>
      <c r="F655">
        <v>8648077845</v>
      </c>
      <c r="G655" t="s">
        <v>119</v>
      </c>
      <c r="H655" t="s">
        <v>108</v>
      </c>
      <c r="I655" t="s">
        <v>94</v>
      </c>
      <c r="J655" s="9">
        <v>43945</v>
      </c>
      <c r="K655" t="s">
        <v>100</v>
      </c>
      <c r="L655" s="10">
        <f t="shared" si="40"/>
        <v>47597</v>
      </c>
      <c r="M655" s="11" t="str">
        <f t="shared" si="41"/>
        <v/>
      </c>
      <c r="N655" s="11" t="str">
        <f t="shared" si="42"/>
        <v/>
      </c>
      <c r="O655" s="11" t="str">
        <f t="shared" si="43"/>
        <v/>
      </c>
    </row>
    <row r="656" spans="1:15" x14ac:dyDescent="0.3">
      <c r="A656" t="s">
        <v>2500</v>
      </c>
      <c r="B656" t="s">
        <v>2501</v>
      </c>
      <c r="C656" s="9">
        <v>22451</v>
      </c>
      <c r="D656" t="s">
        <v>2502</v>
      </c>
      <c r="E656" t="s">
        <v>2503</v>
      </c>
      <c r="F656">
        <v>9955251887</v>
      </c>
      <c r="G656" t="s">
        <v>92</v>
      </c>
      <c r="H656" t="s">
        <v>155</v>
      </c>
      <c r="I656" t="s">
        <v>94</v>
      </c>
      <c r="J656" s="9">
        <v>44127</v>
      </c>
      <c r="K656" t="s">
        <v>134</v>
      </c>
      <c r="L656" s="10">
        <f t="shared" si="40"/>
        <v>47779</v>
      </c>
      <c r="M656" s="11" t="str">
        <f t="shared" si="41"/>
        <v/>
      </c>
      <c r="N656" s="11" t="str">
        <f t="shared" si="42"/>
        <v/>
      </c>
      <c r="O656" s="11" t="str">
        <f t="shared" si="43"/>
        <v/>
      </c>
    </row>
    <row r="657" spans="1:15" x14ac:dyDescent="0.3">
      <c r="A657" t="s">
        <v>2504</v>
      </c>
      <c r="B657" t="s">
        <v>1285</v>
      </c>
      <c r="C657" s="9">
        <v>35338</v>
      </c>
      <c r="D657" t="s">
        <v>2505</v>
      </c>
      <c r="E657" t="s">
        <v>2506</v>
      </c>
      <c r="F657">
        <v>8597619433</v>
      </c>
      <c r="G657" t="s">
        <v>95</v>
      </c>
      <c r="H657" t="s">
        <v>101</v>
      </c>
      <c r="I657" t="s">
        <v>94</v>
      </c>
      <c r="J657" s="9">
        <v>43401</v>
      </c>
      <c r="K657" t="s">
        <v>114</v>
      </c>
      <c r="L657" s="10">
        <f t="shared" si="40"/>
        <v>47054</v>
      </c>
      <c r="M657" s="11" t="str">
        <f t="shared" si="41"/>
        <v/>
      </c>
      <c r="N657" s="11" t="str">
        <f t="shared" si="42"/>
        <v/>
      </c>
      <c r="O657" s="11" t="str">
        <f t="shared" si="43"/>
        <v/>
      </c>
    </row>
    <row r="658" spans="1:15" x14ac:dyDescent="0.3">
      <c r="A658" t="s">
        <v>2507</v>
      </c>
      <c r="B658" t="s">
        <v>1671</v>
      </c>
      <c r="C658" s="9">
        <v>31246</v>
      </c>
      <c r="E658" t="s">
        <v>2508</v>
      </c>
      <c r="F658">
        <v>8359061736</v>
      </c>
      <c r="G658" t="s">
        <v>133</v>
      </c>
      <c r="H658" t="s">
        <v>113</v>
      </c>
      <c r="I658" t="s">
        <v>102</v>
      </c>
      <c r="J658" s="9">
        <v>43387</v>
      </c>
      <c r="K658" t="s">
        <v>129</v>
      </c>
      <c r="L658" s="10">
        <f t="shared" si="40"/>
        <v>46309</v>
      </c>
      <c r="M658" s="11" t="str">
        <f t="shared" si="41"/>
        <v/>
      </c>
      <c r="N658" s="11" t="str">
        <f t="shared" si="42"/>
        <v/>
      </c>
      <c r="O658" s="11" t="str">
        <f t="shared" si="43"/>
        <v/>
      </c>
    </row>
    <row r="659" spans="1:15" x14ac:dyDescent="0.3">
      <c r="A659" t="s">
        <v>2509</v>
      </c>
      <c r="B659" t="s">
        <v>2029</v>
      </c>
      <c r="C659" s="9">
        <v>26992</v>
      </c>
      <c r="D659" t="s">
        <v>2510</v>
      </c>
      <c r="E659" t="s">
        <v>1960</v>
      </c>
      <c r="F659">
        <v>6720901303</v>
      </c>
      <c r="G659" t="s">
        <v>95</v>
      </c>
      <c r="H659" t="s">
        <v>108</v>
      </c>
      <c r="I659" t="s">
        <v>102</v>
      </c>
      <c r="J659" s="9">
        <v>45202</v>
      </c>
      <c r="K659" t="s">
        <v>134</v>
      </c>
      <c r="L659" s="10">
        <f t="shared" si="40"/>
        <v>48124</v>
      </c>
      <c r="M659" s="11" t="str">
        <f t="shared" si="41"/>
        <v/>
      </c>
      <c r="N659" s="11" t="str">
        <f t="shared" si="42"/>
        <v/>
      </c>
      <c r="O659" s="11" t="str">
        <f t="shared" si="43"/>
        <v/>
      </c>
    </row>
    <row r="660" spans="1:15" x14ac:dyDescent="0.3">
      <c r="A660" t="s">
        <v>2511</v>
      </c>
      <c r="B660" t="s">
        <v>1816</v>
      </c>
      <c r="C660" s="9">
        <v>29098</v>
      </c>
      <c r="D660" t="s">
        <v>2512</v>
      </c>
      <c r="E660" t="s">
        <v>2513</v>
      </c>
      <c r="F660">
        <v>9388538202</v>
      </c>
      <c r="G660" t="s">
        <v>100</v>
      </c>
      <c r="H660" t="s">
        <v>108</v>
      </c>
      <c r="I660" t="s">
        <v>102</v>
      </c>
      <c r="J660" s="9">
        <v>45375</v>
      </c>
      <c r="K660" t="s">
        <v>95</v>
      </c>
      <c r="L660" s="10">
        <f t="shared" si="40"/>
        <v>48297</v>
      </c>
      <c r="M660" s="11" t="str">
        <f t="shared" si="41"/>
        <v/>
      </c>
      <c r="N660" s="11" t="str">
        <f t="shared" si="42"/>
        <v/>
      </c>
      <c r="O660" s="11" t="str">
        <f t="shared" si="43"/>
        <v/>
      </c>
    </row>
    <row r="661" spans="1:15" x14ac:dyDescent="0.3">
      <c r="A661" t="s">
        <v>2514</v>
      </c>
      <c r="B661" t="s">
        <v>826</v>
      </c>
      <c r="C661" s="9">
        <v>32829</v>
      </c>
      <c r="D661" t="s">
        <v>2515</v>
      </c>
      <c r="E661" t="s">
        <v>2516</v>
      </c>
      <c r="F661">
        <v>9135007730</v>
      </c>
      <c r="G661" t="s">
        <v>119</v>
      </c>
      <c r="H661" t="s">
        <v>175</v>
      </c>
      <c r="I661" t="s">
        <v>94</v>
      </c>
      <c r="J661" s="9">
        <v>43845</v>
      </c>
      <c r="K661" t="s">
        <v>114</v>
      </c>
      <c r="L661" s="10">
        <f t="shared" si="40"/>
        <v>47498</v>
      </c>
      <c r="M661" s="11" t="str">
        <f t="shared" si="41"/>
        <v/>
      </c>
      <c r="N661" s="11" t="str">
        <f t="shared" si="42"/>
        <v/>
      </c>
      <c r="O661" s="11" t="str">
        <f t="shared" si="43"/>
        <v/>
      </c>
    </row>
    <row r="662" spans="1:15" x14ac:dyDescent="0.3">
      <c r="A662" t="s">
        <v>2517</v>
      </c>
      <c r="B662" t="s">
        <v>2518</v>
      </c>
      <c r="C662" s="9">
        <v>24454</v>
      </c>
      <c r="D662" t="s">
        <v>2519</v>
      </c>
      <c r="E662" t="s">
        <v>2520</v>
      </c>
      <c r="F662">
        <v>9200730416</v>
      </c>
      <c r="G662" t="s">
        <v>133</v>
      </c>
      <c r="H662" t="s">
        <v>175</v>
      </c>
      <c r="I662" t="s">
        <v>120</v>
      </c>
      <c r="J662" s="9">
        <v>44773</v>
      </c>
      <c r="K662" t="s">
        <v>129</v>
      </c>
      <c r="L662" s="10">
        <f t="shared" si="40"/>
        <v>45504</v>
      </c>
      <c r="M662" s="11" t="str">
        <f t="shared" si="41"/>
        <v>FLAG</v>
      </c>
      <c r="N662" s="11" t="str">
        <f t="shared" si="42"/>
        <v/>
      </c>
      <c r="O662" s="11" t="str">
        <f t="shared" si="43"/>
        <v/>
      </c>
    </row>
    <row r="663" spans="1:15" x14ac:dyDescent="0.3">
      <c r="A663" t="s">
        <v>2521</v>
      </c>
      <c r="B663" t="s">
        <v>2522</v>
      </c>
      <c r="C663" s="9">
        <v>24350</v>
      </c>
      <c r="D663" t="s">
        <v>2523</v>
      </c>
      <c r="E663" t="s">
        <v>2524</v>
      </c>
      <c r="F663">
        <v>8341923258</v>
      </c>
      <c r="G663" t="s">
        <v>133</v>
      </c>
      <c r="H663" t="s">
        <v>101</v>
      </c>
      <c r="I663" t="s">
        <v>94</v>
      </c>
      <c r="J663" s="9">
        <v>44837</v>
      </c>
      <c r="K663" t="s">
        <v>95</v>
      </c>
      <c r="L663" s="10">
        <f t="shared" si="40"/>
        <v>48490</v>
      </c>
      <c r="M663" s="11" t="str">
        <f t="shared" si="41"/>
        <v/>
      </c>
      <c r="N663" s="11" t="str">
        <f t="shared" si="42"/>
        <v/>
      </c>
      <c r="O663" s="11" t="str">
        <f t="shared" si="43"/>
        <v/>
      </c>
    </row>
    <row r="664" spans="1:15" x14ac:dyDescent="0.3">
      <c r="A664" t="s">
        <v>2525</v>
      </c>
      <c r="B664" t="s">
        <v>2526</v>
      </c>
      <c r="C664" s="9">
        <v>25272</v>
      </c>
      <c r="D664" t="s">
        <v>2527</v>
      </c>
      <c r="E664" t="s">
        <v>2528</v>
      </c>
      <c r="F664">
        <v>8617399390</v>
      </c>
      <c r="G664" t="s">
        <v>107</v>
      </c>
      <c r="H664" t="s">
        <v>108</v>
      </c>
      <c r="I664" t="s">
        <v>94</v>
      </c>
      <c r="J664" s="9">
        <v>45536</v>
      </c>
      <c r="K664" t="s">
        <v>129</v>
      </c>
      <c r="L664" s="10">
        <f t="shared" si="40"/>
        <v>49188</v>
      </c>
      <c r="M664" s="11" t="str">
        <f t="shared" si="41"/>
        <v/>
      </c>
      <c r="N664" s="11" t="str">
        <f t="shared" si="42"/>
        <v/>
      </c>
      <c r="O664" s="11" t="str">
        <f t="shared" si="43"/>
        <v/>
      </c>
    </row>
    <row r="665" spans="1:15" x14ac:dyDescent="0.3">
      <c r="A665" t="s">
        <v>2529</v>
      </c>
      <c r="B665" t="s">
        <v>2530</v>
      </c>
      <c r="C665" s="9">
        <v>28250</v>
      </c>
      <c r="D665" t="s">
        <v>2531</v>
      </c>
      <c r="E665" t="s">
        <v>2532</v>
      </c>
      <c r="F665">
        <v>7884993286</v>
      </c>
      <c r="G665" t="s">
        <v>92</v>
      </c>
      <c r="H665" t="s">
        <v>113</v>
      </c>
      <c r="I665" t="s">
        <v>102</v>
      </c>
      <c r="J665" s="9">
        <v>45790</v>
      </c>
      <c r="K665" t="s">
        <v>100</v>
      </c>
      <c r="L665" s="10">
        <f t="shared" si="40"/>
        <v>48712</v>
      </c>
      <c r="M665" s="11" t="str">
        <f t="shared" si="41"/>
        <v/>
      </c>
      <c r="N665" s="11" t="str">
        <f t="shared" si="42"/>
        <v/>
      </c>
      <c r="O665" s="11" t="str">
        <f t="shared" si="43"/>
        <v/>
      </c>
    </row>
    <row r="666" spans="1:15" x14ac:dyDescent="0.3">
      <c r="A666" t="s">
        <v>2533</v>
      </c>
      <c r="B666" t="s">
        <v>2446</v>
      </c>
      <c r="C666" s="9">
        <v>24440</v>
      </c>
      <c r="D666" t="s">
        <v>2534</v>
      </c>
      <c r="E666" t="s">
        <v>2535</v>
      </c>
      <c r="F666">
        <v>8628146359</v>
      </c>
      <c r="G666" t="s">
        <v>133</v>
      </c>
      <c r="H666" t="s">
        <v>155</v>
      </c>
      <c r="I666" t="s">
        <v>102</v>
      </c>
      <c r="J666" s="9">
        <v>42778</v>
      </c>
      <c r="K666" t="s">
        <v>129</v>
      </c>
      <c r="L666" s="10">
        <f t="shared" si="40"/>
        <v>45700</v>
      </c>
      <c r="M666" s="11" t="str">
        <f t="shared" si="41"/>
        <v>FLAG</v>
      </c>
      <c r="N666" s="11" t="str">
        <f t="shared" si="42"/>
        <v/>
      </c>
      <c r="O666" s="11" t="str">
        <f t="shared" si="43"/>
        <v/>
      </c>
    </row>
    <row r="667" spans="1:15" x14ac:dyDescent="0.3">
      <c r="A667" t="s">
        <v>2536</v>
      </c>
      <c r="B667" t="s">
        <v>2537</v>
      </c>
      <c r="C667" s="9">
        <v>34065</v>
      </c>
      <c r="D667" t="s">
        <v>2538</v>
      </c>
      <c r="E667" t="s">
        <v>2539</v>
      </c>
      <c r="F667">
        <v>7188398738</v>
      </c>
      <c r="G667" t="s">
        <v>133</v>
      </c>
      <c r="H667" t="s">
        <v>155</v>
      </c>
      <c r="I667" t="s">
        <v>120</v>
      </c>
      <c r="J667" s="9">
        <v>43792</v>
      </c>
      <c r="K667" t="s">
        <v>134</v>
      </c>
      <c r="L667" s="10">
        <f t="shared" si="40"/>
        <v>44523</v>
      </c>
      <c r="M667" s="11" t="str">
        <f t="shared" si="41"/>
        <v>FLAG</v>
      </c>
      <c r="N667" s="11" t="str">
        <f t="shared" si="42"/>
        <v/>
      </c>
      <c r="O667" s="11" t="str">
        <f t="shared" si="43"/>
        <v/>
      </c>
    </row>
    <row r="668" spans="1:15" x14ac:dyDescent="0.3">
      <c r="A668" t="s">
        <v>2540</v>
      </c>
      <c r="B668" t="s">
        <v>2541</v>
      </c>
      <c r="C668" s="9">
        <v>21114</v>
      </c>
      <c r="D668" t="s">
        <v>2542</v>
      </c>
      <c r="E668" t="s">
        <v>2543</v>
      </c>
      <c r="F668">
        <v>9782077159</v>
      </c>
      <c r="G668" t="s">
        <v>119</v>
      </c>
      <c r="H668" t="s">
        <v>101</v>
      </c>
      <c r="I668" t="s">
        <v>94</v>
      </c>
      <c r="J668" s="9">
        <v>45395</v>
      </c>
      <c r="K668" t="s">
        <v>100</v>
      </c>
      <c r="L668" s="10">
        <f t="shared" si="40"/>
        <v>49047</v>
      </c>
      <c r="M668" s="11" t="str">
        <f t="shared" si="41"/>
        <v/>
      </c>
      <c r="N668" s="11" t="str">
        <f t="shared" si="42"/>
        <v/>
      </c>
      <c r="O668" s="11" t="str">
        <f t="shared" si="43"/>
        <v/>
      </c>
    </row>
    <row r="669" spans="1:15" x14ac:dyDescent="0.3">
      <c r="A669" t="s">
        <v>2544</v>
      </c>
      <c r="B669" t="s">
        <v>327</v>
      </c>
      <c r="C669" s="9">
        <v>30489</v>
      </c>
      <c r="E669" t="s">
        <v>2545</v>
      </c>
      <c r="F669">
        <v>6301851949</v>
      </c>
      <c r="G669" t="s">
        <v>133</v>
      </c>
      <c r="H669" t="s">
        <v>113</v>
      </c>
      <c r="I669" t="s">
        <v>120</v>
      </c>
      <c r="J669" s="9">
        <v>45497</v>
      </c>
      <c r="K669" t="s">
        <v>95</v>
      </c>
      <c r="L669" s="10">
        <f t="shared" si="40"/>
        <v>46227</v>
      </c>
      <c r="M669" s="11" t="str">
        <f t="shared" si="41"/>
        <v/>
      </c>
      <c r="N669" s="11" t="str">
        <f t="shared" si="42"/>
        <v/>
      </c>
      <c r="O669" s="11" t="str">
        <f t="shared" si="43"/>
        <v/>
      </c>
    </row>
    <row r="670" spans="1:15" x14ac:dyDescent="0.3">
      <c r="A670" t="s">
        <v>2546</v>
      </c>
      <c r="B670" t="s">
        <v>2547</v>
      </c>
      <c r="C670" s="9">
        <v>32178</v>
      </c>
      <c r="D670" t="s">
        <v>2548</v>
      </c>
      <c r="E670" t="s">
        <v>2089</v>
      </c>
      <c r="F670">
        <v>7316591157</v>
      </c>
      <c r="G670" t="s">
        <v>133</v>
      </c>
      <c r="H670" t="s">
        <v>113</v>
      </c>
      <c r="I670" t="s">
        <v>102</v>
      </c>
      <c r="J670" s="9">
        <v>43526</v>
      </c>
      <c r="K670" t="s">
        <v>95</v>
      </c>
      <c r="L670" s="10">
        <f t="shared" si="40"/>
        <v>46448</v>
      </c>
      <c r="M670" s="11" t="str">
        <f t="shared" si="41"/>
        <v/>
      </c>
      <c r="N670" s="11" t="str">
        <f t="shared" si="42"/>
        <v>FLAG</v>
      </c>
      <c r="O670" s="11" t="str">
        <f t="shared" si="43"/>
        <v/>
      </c>
    </row>
    <row r="671" spans="1:15" x14ac:dyDescent="0.3">
      <c r="A671" t="s">
        <v>2549</v>
      </c>
      <c r="B671" t="s">
        <v>1424</v>
      </c>
      <c r="C671" s="9">
        <v>28661</v>
      </c>
      <c r="D671" t="s">
        <v>2550</v>
      </c>
      <c r="E671" t="s">
        <v>2551</v>
      </c>
      <c r="F671">
        <v>7261281903</v>
      </c>
      <c r="G671" t="s">
        <v>100</v>
      </c>
      <c r="H671" t="s">
        <v>155</v>
      </c>
      <c r="I671" t="s">
        <v>94</v>
      </c>
      <c r="J671" s="9">
        <v>43568</v>
      </c>
      <c r="K671" t="s">
        <v>129</v>
      </c>
      <c r="L671" s="10">
        <f t="shared" si="40"/>
        <v>47221</v>
      </c>
      <c r="M671" s="11" t="str">
        <f t="shared" si="41"/>
        <v/>
      </c>
      <c r="N671" s="11" t="str">
        <f t="shared" si="42"/>
        <v/>
      </c>
      <c r="O671" s="11" t="str">
        <f t="shared" si="43"/>
        <v/>
      </c>
    </row>
    <row r="672" spans="1:15" x14ac:dyDescent="0.3">
      <c r="A672" t="s">
        <v>2552</v>
      </c>
      <c r="B672" t="s">
        <v>2553</v>
      </c>
      <c r="C672" s="9">
        <v>21802</v>
      </c>
      <c r="D672" t="s">
        <v>2554</v>
      </c>
      <c r="E672" t="s">
        <v>2555</v>
      </c>
      <c r="F672">
        <v>7779055461</v>
      </c>
      <c r="G672" t="s">
        <v>107</v>
      </c>
      <c r="H672" t="s">
        <v>175</v>
      </c>
      <c r="I672" t="s">
        <v>94</v>
      </c>
      <c r="J672" s="9">
        <v>44322</v>
      </c>
      <c r="K672" t="s">
        <v>100</v>
      </c>
      <c r="L672" s="10">
        <f t="shared" si="40"/>
        <v>47974</v>
      </c>
      <c r="M672" s="11" t="str">
        <f t="shared" si="41"/>
        <v/>
      </c>
      <c r="N672" s="11" t="str">
        <f t="shared" si="42"/>
        <v/>
      </c>
      <c r="O672" s="11" t="str">
        <f t="shared" si="43"/>
        <v/>
      </c>
    </row>
    <row r="673" spans="1:15" x14ac:dyDescent="0.3">
      <c r="A673" t="s">
        <v>2556</v>
      </c>
      <c r="B673" t="s">
        <v>2557</v>
      </c>
      <c r="C673" s="9">
        <v>20285</v>
      </c>
      <c r="D673" t="s">
        <v>2558</v>
      </c>
      <c r="E673" t="s">
        <v>2559</v>
      </c>
      <c r="F673">
        <v>8331937279</v>
      </c>
      <c r="G673" t="s">
        <v>92</v>
      </c>
      <c r="H673" t="s">
        <v>93</v>
      </c>
      <c r="I673" t="s">
        <v>94</v>
      </c>
      <c r="J673" s="9">
        <v>45461</v>
      </c>
      <c r="K673" t="s">
        <v>134</v>
      </c>
      <c r="L673" s="10">
        <f t="shared" si="40"/>
        <v>49113</v>
      </c>
      <c r="M673" s="11" t="str">
        <f t="shared" si="41"/>
        <v/>
      </c>
      <c r="N673" s="11" t="str">
        <f t="shared" si="42"/>
        <v/>
      </c>
      <c r="O673" s="11" t="str">
        <f t="shared" si="43"/>
        <v/>
      </c>
    </row>
    <row r="674" spans="1:15" x14ac:dyDescent="0.3">
      <c r="A674" t="s">
        <v>2560</v>
      </c>
      <c r="B674" t="s">
        <v>600</v>
      </c>
      <c r="C674" s="9">
        <v>37355</v>
      </c>
      <c r="D674" t="s">
        <v>2561</v>
      </c>
      <c r="E674" t="s">
        <v>2562</v>
      </c>
      <c r="F674">
        <v>8596133873</v>
      </c>
      <c r="G674" t="s">
        <v>133</v>
      </c>
      <c r="H674" t="s">
        <v>175</v>
      </c>
      <c r="I674" t="s">
        <v>94</v>
      </c>
      <c r="J674" s="9">
        <v>43105</v>
      </c>
      <c r="K674" t="s">
        <v>103</v>
      </c>
      <c r="L674" s="10">
        <f t="shared" si="40"/>
        <v>46757</v>
      </c>
      <c r="M674" s="11" t="str">
        <f t="shared" si="41"/>
        <v/>
      </c>
      <c r="N674" s="11" t="str">
        <f t="shared" si="42"/>
        <v/>
      </c>
      <c r="O674" s="11" t="str">
        <f t="shared" si="43"/>
        <v/>
      </c>
    </row>
    <row r="675" spans="1:15" x14ac:dyDescent="0.3">
      <c r="A675" t="s">
        <v>2563</v>
      </c>
      <c r="B675" t="s">
        <v>1592</v>
      </c>
      <c r="C675" s="9">
        <v>34153</v>
      </c>
      <c r="D675" t="s">
        <v>2564</v>
      </c>
      <c r="E675" t="s">
        <v>2565</v>
      </c>
      <c r="F675">
        <v>6296789512</v>
      </c>
      <c r="G675" t="s">
        <v>92</v>
      </c>
      <c r="H675" t="s">
        <v>155</v>
      </c>
      <c r="I675" t="s">
        <v>94</v>
      </c>
      <c r="J675" s="9">
        <v>45350</v>
      </c>
      <c r="K675" t="s">
        <v>134</v>
      </c>
      <c r="L675" s="10">
        <f t="shared" si="40"/>
        <v>49003</v>
      </c>
      <c r="M675" s="11" t="str">
        <f t="shared" si="41"/>
        <v/>
      </c>
      <c r="N675" s="11" t="str">
        <f t="shared" si="42"/>
        <v/>
      </c>
      <c r="O675" s="11" t="str">
        <f t="shared" si="43"/>
        <v/>
      </c>
    </row>
    <row r="676" spans="1:15" x14ac:dyDescent="0.3">
      <c r="A676" t="s">
        <v>2566</v>
      </c>
      <c r="B676" t="s">
        <v>2567</v>
      </c>
      <c r="C676" s="9">
        <v>32290</v>
      </c>
      <c r="D676" t="s">
        <v>2568</v>
      </c>
      <c r="E676" t="s">
        <v>2569</v>
      </c>
      <c r="F676">
        <v>9220864428</v>
      </c>
      <c r="G676" t="s">
        <v>92</v>
      </c>
      <c r="H676" t="s">
        <v>175</v>
      </c>
      <c r="I676" t="s">
        <v>94</v>
      </c>
      <c r="J676" s="9">
        <v>43104</v>
      </c>
      <c r="K676" t="s">
        <v>129</v>
      </c>
      <c r="L676" s="10">
        <f t="shared" si="40"/>
        <v>46756</v>
      </c>
      <c r="M676" s="11" t="str">
        <f t="shared" si="41"/>
        <v/>
      </c>
      <c r="N676" s="11" t="str">
        <f t="shared" si="42"/>
        <v/>
      </c>
      <c r="O676" s="11" t="str">
        <f t="shared" si="43"/>
        <v/>
      </c>
    </row>
    <row r="677" spans="1:15" x14ac:dyDescent="0.3">
      <c r="A677" t="s">
        <v>2570</v>
      </c>
      <c r="B677" t="s">
        <v>2571</v>
      </c>
      <c r="C677" s="9">
        <v>26625</v>
      </c>
      <c r="D677" t="s">
        <v>2572</v>
      </c>
      <c r="E677" t="s">
        <v>2573</v>
      </c>
      <c r="F677">
        <v>8319925702</v>
      </c>
      <c r="G677" t="s">
        <v>107</v>
      </c>
      <c r="H677" t="s">
        <v>101</v>
      </c>
      <c r="I677" t="s">
        <v>94</v>
      </c>
      <c r="J677" s="9">
        <v>43792</v>
      </c>
      <c r="K677" t="s">
        <v>100</v>
      </c>
      <c r="L677" s="10">
        <f t="shared" si="40"/>
        <v>47445</v>
      </c>
      <c r="M677" s="11" t="str">
        <f t="shared" si="41"/>
        <v/>
      </c>
      <c r="N677" s="11" t="str">
        <f t="shared" si="42"/>
        <v/>
      </c>
      <c r="O677" s="11" t="str">
        <f t="shared" si="43"/>
        <v/>
      </c>
    </row>
    <row r="678" spans="1:15" x14ac:dyDescent="0.3">
      <c r="A678" t="s">
        <v>2574</v>
      </c>
      <c r="B678" t="s">
        <v>2575</v>
      </c>
      <c r="C678" s="9">
        <v>23958</v>
      </c>
      <c r="D678" t="s">
        <v>2576</v>
      </c>
      <c r="E678" t="s">
        <v>2577</v>
      </c>
      <c r="F678">
        <v>8627723078</v>
      </c>
      <c r="G678" t="s">
        <v>119</v>
      </c>
      <c r="H678" t="s">
        <v>108</v>
      </c>
      <c r="I678" t="s">
        <v>94</v>
      </c>
      <c r="J678" s="9">
        <v>44874</v>
      </c>
      <c r="K678" t="s">
        <v>103</v>
      </c>
      <c r="L678" s="10">
        <f t="shared" si="40"/>
        <v>48527</v>
      </c>
      <c r="M678" s="11" t="str">
        <f t="shared" si="41"/>
        <v/>
      </c>
      <c r="N678" s="11" t="str">
        <f t="shared" si="42"/>
        <v/>
      </c>
      <c r="O678" s="11" t="str">
        <f t="shared" si="43"/>
        <v/>
      </c>
    </row>
    <row r="679" spans="1:15" x14ac:dyDescent="0.3">
      <c r="A679" t="s">
        <v>2578</v>
      </c>
      <c r="B679" t="s">
        <v>944</v>
      </c>
      <c r="C679" s="9">
        <v>25063</v>
      </c>
      <c r="D679" t="s">
        <v>2579</v>
      </c>
      <c r="E679" t="s">
        <v>2580</v>
      </c>
      <c r="F679">
        <v>9500625591</v>
      </c>
      <c r="G679" t="s">
        <v>92</v>
      </c>
      <c r="H679" t="s">
        <v>101</v>
      </c>
      <c r="I679" t="s">
        <v>94</v>
      </c>
      <c r="J679" s="9">
        <v>45604</v>
      </c>
      <c r="K679" t="s">
        <v>100</v>
      </c>
      <c r="L679" s="10">
        <f t="shared" si="40"/>
        <v>49256</v>
      </c>
      <c r="M679" s="11" t="str">
        <f t="shared" si="41"/>
        <v/>
      </c>
      <c r="N679" s="11" t="str">
        <f t="shared" si="42"/>
        <v/>
      </c>
      <c r="O679" s="11" t="str">
        <f t="shared" si="43"/>
        <v/>
      </c>
    </row>
    <row r="680" spans="1:15" x14ac:dyDescent="0.3">
      <c r="A680" t="s">
        <v>2581</v>
      </c>
      <c r="B680" t="s">
        <v>2582</v>
      </c>
      <c r="C680" s="9">
        <v>26439</v>
      </c>
      <c r="D680" t="s">
        <v>2583</v>
      </c>
      <c r="E680" t="s">
        <v>2584</v>
      </c>
      <c r="F680">
        <v>6190751596</v>
      </c>
      <c r="G680" t="s">
        <v>119</v>
      </c>
      <c r="H680" t="s">
        <v>113</v>
      </c>
      <c r="I680" t="s">
        <v>94</v>
      </c>
      <c r="J680" s="9">
        <v>43503</v>
      </c>
      <c r="K680" t="s">
        <v>100</v>
      </c>
      <c r="L680" s="10">
        <f t="shared" si="40"/>
        <v>47156</v>
      </c>
      <c r="M680" s="11" t="str">
        <f t="shared" si="41"/>
        <v/>
      </c>
      <c r="N680" s="11" t="str">
        <f t="shared" si="42"/>
        <v/>
      </c>
      <c r="O680" s="11" t="str">
        <f t="shared" si="43"/>
        <v/>
      </c>
    </row>
    <row r="681" spans="1:15" x14ac:dyDescent="0.3">
      <c r="A681" t="s">
        <v>2585</v>
      </c>
      <c r="B681" t="s">
        <v>2586</v>
      </c>
      <c r="C681" s="9">
        <v>29319</v>
      </c>
      <c r="D681" t="s">
        <v>2587</v>
      </c>
      <c r="E681" t="s">
        <v>2588</v>
      </c>
      <c r="F681">
        <v>8355771420</v>
      </c>
      <c r="G681" t="s">
        <v>95</v>
      </c>
      <c r="H681" t="s">
        <v>93</v>
      </c>
      <c r="I681" t="s">
        <v>94</v>
      </c>
      <c r="J681" s="9">
        <v>42859</v>
      </c>
      <c r="K681" t="s">
        <v>95</v>
      </c>
      <c r="L681" s="10">
        <f t="shared" si="40"/>
        <v>46511</v>
      </c>
      <c r="M681" s="11" t="str">
        <f t="shared" si="41"/>
        <v/>
      </c>
      <c r="N681" s="11" t="str">
        <f t="shared" si="42"/>
        <v/>
      </c>
      <c r="O681" s="11" t="str">
        <f t="shared" si="43"/>
        <v/>
      </c>
    </row>
    <row r="682" spans="1:15" x14ac:dyDescent="0.3">
      <c r="A682" t="s">
        <v>2589</v>
      </c>
      <c r="B682" t="s">
        <v>2590</v>
      </c>
      <c r="C682" s="9">
        <v>36926</v>
      </c>
      <c r="D682" t="s">
        <v>2591</v>
      </c>
      <c r="E682" t="s">
        <v>2592</v>
      </c>
      <c r="F682">
        <v>8438170440</v>
      </c>
      <c r="G682" t="s">
        <v>100</v>
      </c>
      <c r="H682" t="s">
        <v>93</v>
      </c>
      <c r="I682" t="s">
        <v>102</v>
      </c>
      <c r="J682" s="9">
        <v>43673</v>
      </c>
      <c r="K682" t="s">
        <v>100</v>
      </c>
      <c r="L682" s="10">
        <f t="shared" si="40"/>
        <v>46595</v>
      </c>
      <c r="M682" s="11" t="str">
        <f t="shared" si="41"/>
        <v/>
      </c>
      <c r="N682" s="11" t="str">
        <f t="shared" si="42"/>
        <v/>
      </c>
      <c r="O682" s="11" t="str">
        <f t="shared" si="43"/>
        <v/>
      </c>
    </row>
    <row r="683" spans="1:15" x14ac:dyDescent="0.3">
      <c r="A683" t="s">
        <v>2593</v>
      </c>
      <c r="B683" t="s">
        <v>2594</v>
      </c>
      <c r="C683" s="9">
        <v>20873</v>
      </c>
      <c r="D683" t="s">
        <v>2595</v>
      </c>
      <c r="E683" t="s">
        <v>2596</v>
      </c>
      <c r="F683">
        <v>6841155153</v>
      </c>
      <c r="G683" t="s">
        <v>100</v>
      </c>
      <c r="H683" t="s">
        <v>108</v>
      </c>
      <c r="I683" t="s">
        <v>94</v>
      </c>
      <c r="J683" s="9">
        <v>45571</v>
      </c>
      <c r="K683" t="s">
        <v>103</v>
      </c>
      <c r="L683" s="10">
        <f t="shared" si="40"/>
        <v>49223</v>
      </c>
      <c r="M683" s="11" t="str">
        <f t="shared" si="41"/>
        <v/>
      </c>
      <c r="N683" s="11" t="str">
        <f t="shared" si="42"/>
        <v/>
      </c>
      <c r="O683" s="11" t="str">
        <f t="shared" si="43"/>
        <v/>
      </c>
    </row>
    <row r="684" spans="1:15" x14ac:dyDescent="0.3">
      <c r="A684" t="s">
        <v>2597</v>
      </c>
      <c r="B684" t="s">
        <v>2598</v>
      </c>
      <c r="C684" s="9">
        <v>23608</v>
      </c>
      <c r="D684" t="s">
        <v>2599</v>
      </c>
      <c r="E684" t="s">
        <v>2600</v>
      </c>
      <c r="F684">
        <v>6318355001</v>
      </c>
      <c r="G684" t="s">
        <v>119</v>
      </c>
      <c r="H684" t="s">
        <v>113</v>
      </c>
      <c r="I684" t="s">
        <v>94</v>
      </c>
      <c r="J684" s="9">
        <v>44465</v>
      </c>
      <c r="K684" t="s">
        <v>95</v>
      </c>
      <c r="L684" s="10">
        <f t="shared" si="40"/>
        <v>48117</v>
      </c>
      <c r="M684" s="11" t="str">
        <f t="shared" si="41"/>
        <v/>
      </c>
      <c r="N684" s="11" t="str">
        <f t="shared" si="42"/>
        <v/>
      </c>
      <c r="O684" s="11" t="str">
        <f t="shared" si="43"/>
        <v/>
      </c>
    </row>
    <row r="685" spans="1:15" x14ac:dyDescent="0.3">
      <c r="A685" t="s">
        <v>2601</v>
      </c>
      <c r="B685" t="s">
        <v>1706</v>
      </c>
      <c r="C685" s="9">
        <v>36800</v>
      </c>
      <c r="D685" t="s">
        <v>2602</v>
      </c>
      <c r="E685" t="s">
        <v>2603</v>
      </c>
      <c r="F685">
        <v>7209118139</v>
      </c>
      <c r="G685" t="s">
        <v>119</v>
      </c>
      <c r="H685" t="s">
        <v>93</v>
      </c>
      <c r="I685" t="s">
        <v>120</v>
      </c>
      <c r="J685" s="9">
        <v>45722</v>
      </c>
      <c r="K685" t="s">
        <v>95</v>
      </c>
      <c r="L685" s="10">
        <f t="shared" si="40"/>
        <v>46452</v>
      </c>
      <c r="M685" s="11" t="str">
        <f t="shared" si="41"/>
        <v/>
      </c>
      <c r="N685" s="11" t="str">
        <f t="shared" si="42"/>
        <v/>
      </c>
      <c r="O685" s="11" t="str">
        <f t="shared" si="43"/>
        <v/>
      </c>
    </row>
    <row r="686" spans="1:15" x14ac:dyDescent="0.3">
      <c r="A686" t="s">
        <v>2604</v>
      </c>
      <c r="B686" t="s">
        <v>2605</v>
      </c>
      <c r="C686" s="9">
        <v>29755</v>
      </c>
      <c r="D686" t="s">
        <v>2606</v>
      </c>
      <c r="E686" t="s">
        <v>2607</v>
      </c>
      <c r="F686">
        <v>6218266141</v>
      </c>
      <c r="G686" t="s">
        <v>119</v>
      </c>
      <c r="H686" t="s">
        <v>108</v>
      </c>
      <c r="I686" t="s">
        <v>94</v>
      </c>
      <c r="J686" s="9">
        <v>45917</v>
      </c>
      <c r="K686" t="s">
        <v>103</v>
      </c>
      <c r="L686" s="10">
        <f t="shared" si="40"/>
        <v>49569</v>
      </c>
      <c r="M686" s="11" t="str">
        <f t="shared" si="41"/>
        <v/>
      </c>
      <c r="N686" s="11" t="str">
        <f t="shared" si="42"/>
        <v/>
      </c>
      <c r="O686" s="11" t="str">
        <f t="shared" si="43"/>
        <v/>
      </c>
    </row>
    <row r="687" spans="1:15" x14ac:dyDescent="0.3">
      <c r="A687" t="s">
        <v>2608</v>
      </c>
      <c r="B687" t="s">
        <v>2609</v>
      </c>
      <c r="C687" s="9">
        <v>27162</v>
      </c>
      <c r="D687" t="s">
        <v>2610</v>
      </c>
      <c r="E687" t="s">
        <v>2611</v>
      </c>
      <c r="F687">
        <v>9907416222</v>
      </c>
      <c r="G687" t="s">
        <v>107</v>
      </c>
      <c r="H687" t="s">
        <v>155</v>
      </c>
      <c r="I687" t="s">
        <v>94</v>
      </c>
      <c r="J687" s="9">
        <v>43861</v>
      </c>
      <c r="K687" t="s">
        <v>100</v>
      </c>
      <c r="L687" s="10">
        <f t="shared" si="40"/>
        <v>47514</v>
      </c>
      <c r="M687" s="11" t="str">
        <f t="shared" si="41"/>
        <v/>
      </c>
      <c r="N687" s="11" t="str">
        <f t="shared" si="42"/>
        <v/>
      </c>
      <c r="O687" s="11" t="str">
        <f t="shared" si="43"/>
        <v/>
      </c>
    </row>
    <row r="688" spans="1:15" x14ac:dyDescent="0.3">
      <c r="A688" t="s">
        <v>2612</v>
      </c>
      <c r="B688" t="s">
        <v>2613</v>
      </c>
      <c r="C688" s="9">
        <v>27303</v>
      </c>
      <c r="D688" t="s">
        <v>2614</v>
      </c>
      <c r="E688" t="s">
        <v>2615</v>
      </c>
      <c r="F688">
        <v>8598168661</v>
      </c>
      <c r="G688" t="s">
        <v>133</v>
      </c>
      <c r="H688" t="s">
        <v>108</v>
      </c>
      <c r="I688" t="s">
        <v>94</v>
      </c>
      <c r="J688" s="9">
        <v>44105</v>
      </c>
      <c r="K688" t="s">
        <v>100</v>
      </c>
      <c r="L688" s="10">
        <f t="shared" si="40"/>
        <v>47757</v>
      </c>
      <c r="M688" s="11" t="str">
        <f t="shared" si="41"/>
        <v/>
      </c>
      <c r="N688" s="11" t="str">
        <f t="shared" si="42"/>
        <v/>
      </c>
      <c r="O688" s="11" t="str">
        <f t="shared" si="43"/>
        <v/>
      </c>
    </row>
    <row r="689" spans="1:15" x14ac:dyDescent="0.3">
      <c r="A689" t="s">
        <v>2616</v>
      </c>
      <c r="B689" t="s">
        <v>479</v>
      </c>
      <c r="C689" s="9">
        <v>21561</v>
      </c>
      <c r="D689" t="s">
        <v>2617</v>
      </c>
      <c r="E689" t="s">
        <v>2618</v>
      </c>
      <c r="F689">
        <v>6248242838</v>
      </c>
      <c r="G689" t="s">
        <v>133</v>
      </c>
      <c r="H689" t="s">
        <v>175</v>
      </c>
      <c r="I689" t="s">
        <v>94</v>
      </c>
      <c r="J689" s="9">
        <v>45263</v>
      </c>
      <c r="K689" t="s">
        <v>134</v>
      </c>
      <c r="L689" s="10">
        <f t="shared" si="40"/>
        <v>48916</v>
      </c>
      <c r="M689" s="11" t="str">
        <f t="shared" si="41"/>
        <v/>
      </c>
      <c r="N689" s="11" t="str">
        <f t="shared" si="42"/>
        <v/>
      </c>
      <c r="O689" s="11" t="str">
        <f t="shared" si="43"/>
        <v/>
      </c>
    </row>
    <row r="690" spans="1:15" x14ac:dyDescent="0.3">
      <c r="A690" t="s">
        <v>2619</v>
      </c>
      <c r="B690" t="s">
        <v>2276</v>
      </c>
      <c r="C690" s="9">
        <v>36296</v>
      </c>
      <c r="D690" t="s">
        <v>2620</v>
      </c>
      <c r="E690" t="s">
        <v>2621</v>
      </c>
      <c r="F690">
        <v>9619342169</v>
      </c>
      <c r="G690" t="s">
        <v>133</v>
      </c>
      <c r="H690" t="s">
        <v>175</v>
      </c>
      <c r="I690" t="s">
        <v>94</v>
      </c>
      <c r="J690" s="9">
        <v>42907</v>
      </c>
      <c r="K690" t="s">
        <v>134</v>
      </c>
      <c r="L690" s="10">
        <f t="shared" si="40"/>
        <v>46559</v>
      </c>
      <c r="M690" s="11" t="str">
        <f t="shared" si="41"/>
        <v/>
      </c>
      <c r="N690" s="11" t="str">
        <f t="shared" si="42"/>
        <v/>
      </c>
      <c r="O690" s="11" t="str">
        <f t="shared" si="43"/>
        <v/>
      </c>
    </row>
    <row r="691" spans="1:15" x14ac:dyDescent="0.3">
      <c r="A691" t="s">
        <v>2622</v>
      </c>
      <c r="B691" t="s">
        <v>2623</v>
      </c>
      <c r="C691" s="9">
        <v>29630</v>
      </c>
      <c r="D691" t="s">
        <v>2624</v>
      </c>
      <c r="E691" t="s">
        <v>2625</v>
      </c>
      <c r="F691">
        <v>6374517698</v>
      </c>
      <c r="G691" t="s">
        <v>95</v>
      </c>
      <c r="H691" t="s">
        <v>93</v>
      </c>
      <c r="I691" t="s">
        <v>94</v>
      </c>
      <c r="J691" s="9">
        <v>45263</v>
      </c>
      <c r="K691" t="s">
        <v>103</v>
      </c>
      <c r="L691" s="10">
        <f t="shared" si="40"/>
        <v>48916</v>
      </c>
      <c r="M691" s="11" t="str">
        <f t="shared" si="41"/>
        <v/>
      </c>
      <c r="N691" s="11" t="str">
        <f t="shared" si="42"/>
        <v/>
      </c>
      <c r="O691" s="11" t="str">
        <f t="shared" si="43"/>
        <v/>
      </c>
    </row>
    <row r="692" spans="1:15" x14ac:dyDescent="0.3">
      <c r="A692" t="s">
        <v>2626</v>
      </c>
      <c r="B692" t="s">
        <v>2056</v>
      </c>
      <c r="C692" s="9">
        <v>29772</v>
      </c>
      <c r="D692" t="s">
        <v>2627</v>
      </c>
      <c r="E692" t="s">
        <v>2628</v>
      </c>
      <c r="F692">
        <v>7249268224</v>
      </c>
      <c r="G692" t="s">
        <v>92</v>
      </c>
      <c r="H692" t="s">
        <v>93</v>
      </c>
      <c r="I692" t="s">
        <v>94</v>
      </c>
      <c r="J692" s="9">
        <v>44451</v>
      </c>
      <c r="K692" t="s">
        <v>114</v>
      </c>
      <c r="L692" s="10">
        <f t="shared" si="40"/>
        <v>48103</v>
      </c>
      <c r="M692" s="11" t="str">
        <f t="shared" si="41"/>
        <v/>
      </c>
      <c r="N692" s="11" t="str">
        <f t="shared" si="42"/>
        <v/>
      </c>
      <c r="O692" s="11" t="str">
        <f t="shared" si="43"/>
        <v/>
      </c>
    </row>
    <row r="693" spans="1:15" x14ac:dyDescent="0.3">
      <c r="A693" t="s">
        <v>2629</v>
      </c>
      <c r="B693" t="s">
        <v>2630</v>
      </c>
      <c r="C693" s="9">
        <v>37046</v>
      </c>
      <c r="D693" t="s">
        <v>2631</v>
      </c>
      <c r="E693" t="s">
        <v>2632</v>
      </c>
      <c r="F693">
        <v>9197418905</v>
      </c>
      <c r="G693" t="s">
        <v>119</v>
      </c>
      <c r="H693" t="s">
        <v>101</v>
      </c>
      <c r="I693" t="s">
        <v>94</v>
      </c>
      <c r="J693" s="9">
        <v>43650</v>
      </c>
      <c r="K693" t="s">
        <v>103</v>
      </c>
      <c r="L693" s="10">
        <f t="shared" si="40"/>
        <v>47303</v>
      </c>
      <c r="M693" s="11" t="str">
        <f t="shared" si="41"/>
        <v/>
      </c>
      <c r="N693" s="11" t="str">
        <f t="shared" si="42"/>
        <v/>
      </c>
      <c r="O693" s="11" t="str">
        <f t="shared" si="43"/>
        <v/>
      </c>
    </row>
    <row r="694" spans="1:15" x14ac:dyDescent="0.3">
      <c r="A694" t="s">
        <v>2633</v>
      </c>
      <c r="B694" t="s">
        <v>327</v>
      </c>
      <c r="C694" s="9">
        <v>28399</v>
      </c>
      <c r="D694" t="s">
        <v>2634</v>
      </c>
      <c r="E694" t="s">
        <v>2635</v>
      </c>
      <c r="F694">
        <v>8737045125</v>
      </c>
      <c r="G694" t="s">
        <v>92</v>
      </c>
      <c r="H694" t="s">
        <v>93</v>
      </c>
      <c r="I694" t="s">
        <v>102</v>
      </c>
      <c r="J694" s="9">
        <v>43061</v>
      </c>
      <c r="K694" t="s">
        <v>134</v>
      </c>
      <c r="L694" s="10">
        <f t="shared" si="40"/>
        <v>45983</v>
      </c>
      <c r="M694" s="11" t="str">
        <f t="shared" si="41"/>
        <v>FLAG</v>
      </c>
      <c r="N694" s="11" t="str">
        <f t="shared" si="42"/>
        <v/>
      </c>
      <c r="O694" s="11" t="str">
        <f t="shared" si="43"/>
        <v/>
      </c>
    </row>
    <row r="695" spans="1:15" x14ac:dyDescent="0.3">
      <c r="A695" t="s">
        <v>2636</v>
      </c>
      <c r="B695" t="s">
        <v>1458</v>
      </c>
      <c r="C695" s="9">
        <v>28229</v>
      </c>
      <c r="D695" t="s">
        <v>2637</v>
      </c>
      <c r="E695" t="s">
        <v>2638</v>
      </c>
      <c r="F695">
        <v>9320279681</v>
      </c>
      <c r="G695" t="s">
        <v>92</v>
      </c>
      <c r="H695" t="s">
        <v>175</v>
      </c>
      <c r="I695" t="s">
        <v>94</v>
      </c>
      <c r="J695" s="9">
        <v>45984</v>
      </c>
      <c r="K695" t="s">
        <v>95</v>
      </c>
      <c r="L695" s="10">
        <f t="shared" si="40"/>
        <v>49636</v>
      </c>
      <c r="M695" s="11" t="str">
        <f t="shared" si="41"/>
        <v/>
      </c>
      <c r="N695" s="11" t="str">
        <f t="shared" si="42"/>
        <v/>
      </c>
      <c r="O695" s="11" t="str">
        <f t="shared" si="43"/>
        <v/>
      </c>
    </row>
    <row r="696" spans="1:15" x14ac:dyDescent="0.3">
      <c r="A696" t="s">
        <v>2639</v>
      </c>
      <c r="B696" t="s">
        <v>2640</v>
      </c>
      <c r="C696" s="9">
        <v>31946</v>
      </c>
      <c r="D696" t="s">
        <v>2641</v>
      </c>
      <c r="E696" t="s">
        <v>2642</v>
      </c>
      <c r="F696">
        <v>7413661717</v>
      </c>
      <c r="G696" t="s">
        <v>100</v>
      </c>
      <c r="H696" t="s">
        <v>108</v>
      </c>
      <c r="I696" t="s">
        <v>94</v>
      </c>
      <c r="J696" s="9">
        <v>43724</v>
      </c>
      <c r="K696" t="s">
        <v>134</v>
      </c>
      <c r="L696" s="10">
        <f t="shared" si="40"/>
        <v>47377</v>
      </c>
      <c r="M696" s="11" t="str">
        <f t="shared" si="41"/>
        <v/>
      </c>
      <c r="N696" s="11" t="str">
        <f t="shared" si="42"/>
        <v/>
      </c>
      <c r="O696" s="11" t="str">
        <f t="shared" si="43"/>
        <v/>
      </c>
    </row>
    <row r="697" spans="1:15" x14ac:dyDescent="0.3">
      <c r="A697" t="s">
        <v>2643</v>
      </c>
      <c r="B697" t="s">
        <v>2644</v>
      </c>
      <c r="C697" s="9">
        <v>28359</v>
      </c>
      <c r="D697" t="s">
        <v>2645</v>
      </c>
      <c r="E697" t="s">
        <v>2646</v>
      </c>
      <c r="F697">
        <v>7165806337</v>
      </c>
      <c r="G697" t="s">
        <v>100</v>
      </c>
      <c r="H697" t="s">
        <v>101</v>
      </c>
      <c r="I697" t="s">
        <v>94</v>
      </c>
      <c r="J697" s="9">
        <v>43779</v>
      </c>
      <c r="K697" t="s">
        <v>95</v>
      </c>
      <c r="L697" s="10">
        <f t="shared" si="40"/>
        <v>47432</v>
      </c>
      <c r="M697" s="11" t="str">
        <f t="shared" si="41"/>
        <v/>
      </c>
      <c r="N697" s="11" t="str">
        <f t="shared" si="42"/>
        <v/>
      </c>
      <c r="O697" s="11" t="str">
        <f t="shared" si="43"/>
        <v/>
      </c>
    </row>
    <row r="698" spans="1:15" x14ac:dyDescent="0.3">
      <c r="A698" t="s">
        <v>2647</v>
      </c>
      <c r="B698" t="s">
        <v>495</v>
      </c>
      <c r="C698" s="9">
        <v>22022</v>
      </c>
      <c r="D698" t="s">
        <v>2648</v>
      </c>
      <c r="E698" t="s">
        <v>2649</v>
      </c>
      <c r="F698">
        <v>7140080055</v>
      </c>
      <c r="G698" t="s">
        <v>133</v>
      </c>
      <c r="H698" t="s">
        <v>175</v>
      </c>
      <c r="I698" t="s">
        <v>102</v>
      </c>
      <c r="J698" s="9">
        <v>43311</v>
      </c>
      <c r="K698" t="s">
        <v>129</v>
      </c>
      <c r="L698" s="10">
        <f t="shared" si="40"/>
        <v>46233</v>
      </c>
      <c r="M698" s="11" t="str">
        <f t="shared" si="41"/>
        <v/>
      </c>
      <c r="N698" s="11" t="str">
        <f t="shared" si="42"/>
        <v/>
      </c>
      <c r="O698" s="11" t="str">
        <f t="shared" si="43"/>
        <v/>
      </c>
    </row>
    <row r="699" spans="1:15" x14ac:dyDescent="0.3">
      <c r="A699" t="s">
        <v>2650</v>
      </c>
      <c r="B699" t="s">
        <v>668</v>
      </c>
      <c r="C699" s="9">
        <v>32213</v>
      </c>
      <c r="D699" t="s">
        <v>2651</v>
      </c>
      <c r="E699" t="s">
        <v>1416</v>
      </c>
      <c r="F699">
        <v>7341664655</v>
      </c>
      <c r="G699" t="s">
        <v>100</v>
      </c>
      <c r="H699" t="s">
        <v>175</v>
      </c>
      <c r="I699" t="s">
        <v>94</v>
      </c>
      <c r="J699" s="9">
        <v>44652</v>
      </c>
      <c r="K699" t="s">
        <v>95</v>
      </c>
      <c r="L699" s="10">
        <f t="shared" si="40"/>
        <v>48305</v>
      </c>
      <c r="M699" s="11" t="str">
        <f t="shared" si="41"/>
        <v/>
      </c>
      <c r="N699" s="11" t="str">
        <f t="shared" si="42"/>
        <v/>
      </c>
      <c r="O699" s="11" t="str">
        <f t="shared" si="43"/>
        <v/>
      </c>
    </row>
    <row r="700" spans="1:15" x14ac:dyDescent="0.3">
      <c r="A700" t="s">
        <v>2652</v>
      </c>
      <c r="B700" t="s">
        <v>303</v>
      </c>
      <c r="C700" s="9">
        <v>34388</v>
      </c>
      <c r="D700" t="s">
        <v>2653</v>
      </c>
      <c r="E700" t="s">
        <v>2654</v>
      </c>
      <c r="F700">
        <v>9129495305</v>
      </c>
      <c r="G700" t="s">
        <v>107</v>
      </c>
      <c r="H700" t="s">
        <v>108</v>
      </c>
      <c r="I700" t="s">
        <v>94</v>
      </c>
      <c r="J700" s="9">
        <v>45456</v>
      </c>
      <c r="K700" t="s">
        <v>103</v>
      </c>
      <c r="L700" s="10">
        <f t="shared" si="40"/>
        <v>49108</v>
      </c>
      <c r="M700" s="11" t="str">
        <f t="shared" si="41"/>
        <v/>
      </c>
      <c r="N700" s="11" t="str">
        <f t="shared" si="42"/>
        <v/>
      </c>
      <c r="O700" s="11" t="str">
        <f t="shared" si="43"/>
        <v/>
      </c>
    </row>
    <row r="701" spans="1:15" x14ac:dyDescent="0.3">
      <c r="A701" t="s">
        <v>2655</v>
      </c>
      <c r="B701" t="s">
        <v>397</v>
      </c>
      <c r="C701" s="9">
        <v>22666</v>
      </c>
      <c r="D701" t="s">
        <v>2656</v>
      </c>
      <c r="E701" t="s">
        <v>2657</v>
      </c>
      <c r="F701">
        <v>9592592109</v>
      </c>
      <c r="G701" t="s">
        <v>95</v>
      </c>
      <c r="H701" t="s">
        <v>108</v>
      </c>
      <c r="I701" t="s">
        <v>120</v>
      </c>
      <c r="J701" s="9">
        <v>44353</v>
      </c>
      <c r="K701" t="s">
        <v>103</v>
      </c>
      <c r="L701" s="10">
        <f t="shared" si="40"/>
        <v>45083</v>
      </c>
      <c r="M701" s="11" t="str">
        <f t="shared" si="41"/>
        <v>FLAG</v>
      </c>
      <c r="N701" s="11" t="str">
        <f t="shared" si="42"/>
        <v/>
      </c>
      <c r="O701" s="11" t="str">
        <f t="shared" si="43"/>
        <v/>
      </c>
    </row>
    <row r="702" spans="1:15" x14ac:dyDescent="0.3">
      <c r="A702" t="s">
        <v>2658</v>
      </c>
      <c r="B702" t="s">
        <v>2049</v>
      </c>
      <c r="C702" s="9">
        <v>30121</v>
      </c>
      <c r="D702" t="s">
        <v>2659</v>
      </c>
      <c r="E702" t="s">
        <v>2660</v>
      </c>
      <c r="F702">
        <v>9369310919</v>
      </c>
      <c r="G702" t="s">
        <v>133</v>
      </c>
      <c r="H702" t="s">
        <v>108</v>
      </c>
      <c r="I702" t="s">
        <v>94</v>
      </c>
      <c r="J702" s="9">
        <v>43689</v>
      </c>
      <c r="K702" t="s">
        <v>100</v>
      </c>
      <c r="L702" s="10">
        <f t="shared" si="40"/>
        <v>47342</v>
      </c>
      <c r="M702" s="11" t="str">
        <f t="shared" si="41"/>
        <v/>
      </c>
      <c r="N702" s="11" t="str">
        <f t="shared" si="42"/>
        <v/>
      </c>
      <c r="O702" s="11" t="str">
        <f t="shared" si="43"/>
        <v/>
      </c>
    </row>
    <row r="703" spans="1:15" x14ac:dyDescent="0.3">
      <c r="A703" t="s">
        <v>2661</v>
      </c>
      <c r="B703" t="s">
        <v>2354</v>
      </c>
      <c r="C703" s="9">
        <v>26093</v>
      </c>
      <c r="D703" t="s">
        <v>2662</v>
      </c>
      <c r="E703" t="s">
        <v>2663</v>
      </c>
      <c r="F703">
        <v>7679109185</v>
      </c>
      <c r="G703" t="s">
        <v>95</v>
      </c>
      <c r="H703" t="s">
        <v>93</v>
      </c>
      <c r="I703" t="s">
        <v>94</v>
      </c>
      <c r="J703" s="9">
        <v>45364</v>
      </c>
      <c r="K703" t="s">
        <v>114</v>
      </c>
      <c r="L703" s="10">
        <f t="shared" si="40"/>
        <v>49016</v>
      </c>
      <c r="M703" s="11" t="str">
        <f t="shared" si="41"/>
        <v/>
      </c>
      <c r="N703" s="11" t="str">
        <f t="shared" si="42"/>
        <v/>
      </c>
      <c r="O703" s="11" t="str">
        <f t="shared" si="43"/>
        <v/>
      </c>
    </row>
    <row r="704" spans="1:15" x14ac:dyDescent="0.3">
      <c r="A704" t="s">
        <v>2664</v>
      </c>
      <c r="B704" t="s">
        <v>2665</v>
      </c>
      <c r="C704" s="9">
        <v>30744</v>
      </c>
      <c r="D704" t="s">
        <v>2666</v>
      </c>
      <c r="E704" t="s">
        <v>2667</v>
      </c>
      <c r="F704">
        <v>6302406663</v>
      </c>
      <c r="G704" t="s">
        <v>119</v>
      </c>
      <c r="H704" t="s">
        <v>93</v>
      </c>
      <c r="I704" t="s">
        <v>120</v>
      </c>
      <c r="J704" s="9">
        <v>44767</v>
      </c>
      <c r="K704" t="s">
        <v>95</v>
      </c>
      <c r="L704" s="10">
        <f t="shared" si="40"/>
        <v>45498</v>
      </c>
      <c r="M704" s="11" t="str">
        <f t="shared" si="41"/>
        <v>FLAG</v>
      </c>
      <c r="N704" s="11" t="str">
        <f t="shared" si="42"/>
        <v/>
      </c>
      <c r="O704" s="11" t="str">
        <f t="shared" si="43"/>
        <v/>
      </c>
    </row>
    <row r="705" spans="1:15" x14ac:dyDescent="0.3">
      <c r="A705" t="s">
        <v>2668</v>
      </c>
      <c r="B705" t="s">
        <v>1327</v>
      </c>
      <c r="C705" s="9">
        <v>29652</v>
      </c>
      <c r="D705" t="s">
        <v>2669</v>
      </c>
      <c r="E705" t="s">
        <v>2670</v>
      </c>
      <c r="F705">
        <v>9393015189</v>
      </c>
      <c r="G705" t="s">
        <v>92</v>
      </c>
      <c r="H705" t="s">
        <v>175</v>
      </c>
      <c r="I705" t="s">
        <v>94</v>
      </c>
      <c r="J705" s="9">
        <v>44508</v>
      </c>
      <c r="K705" t="s">
        <v>114</v>
      </c>
      <c r="L705" s="10">
        <f t="shared" si="40"/>
        <v>48160</v>
      </c>
      <c r="M705" s="11" t="str">
        <f t="shared" si="41"/>
        <v/>
      </c>
      <c r="N705" s="11" t="str">
        <f t="shared" si="42"/>
        <v/>
      </c>
      <c r="O705" s="11" t="str">
        <f t="shared" si="43"/>
        <v/>
      </c>
    </row>
    <row r="706" spans="1:15" x14ac:dyDescent="0.3">
      <c r="A706" t="s">
        <v>2671</v>
      </c>
      <c r="B706" t="s">
        <v>1656</v>
      </c>
      <c r="C706" s="9">
        <v>27720</v>
      </c>
      <c r="D706" t="s">
        <v>2672</v>
      </c>
      <c r="E706" t="s">
        <v>2673</v>
      </c>
      <c r="F706">
        <v>9154710053</v>
      </c>
      <c r="G706" t="s">
        <v>100</v>
      </c>
      <c r="H706" t="s">
        <v>113</v>
      </c>
      <c r="I706" t="s">
        <v>94</v>
      </c>
      <c r="J706" s="9">
        <v>45974</v>
      </c>
      <c r="K706" t="s">
        <v>103</v>
      </c>
      <c r="L706" s="10">
        <f t="shared" si="40"/>
        <v>49626</v>
      </c>
      <c r="M706" s="11" t="str">
        <f t="shared" si="41"/>
        <v/>
      </c>
      <c r="N706" s="11" t="str">
        <f t="shared" si="42"/>
        <v/>
      </c>
      <c r="O706" s="11" t="str">
        <f t="shared" si="43"/>
        <v/>
      </c>
    </row>
    <row r="707" spans="1:15" x14ac:dyDescent="0.3">
      <c r="A707" t="s">
        <v>2674</v>
      </c>
      <c r="B707" t="s">
        <v>2675</v>
      </c>
      <c r="C707" s="9">
        <v>25388</v>
      </c>
      <c r="D707" t="s">
        <v>2676</v>
      </c>
      <c r="E707" t="s">
        <v>2677</v>
      </c>
      <c r="F707">
        <v>6235142941</v>
      </c>
      <c r="G707" t="s">
        <v>119</v>
      </c>
      <c r="H707" t="s">
        <v>108</v>
      </c>
      <c r="I707" t="s">
        <v>94</v>
      </c>
      <c r="J707" s="9">
        <v>43467</v>
      </c>
      <c r="K707" t="s">
        <v>103</v>
      </c>
      <c r="L707" s="10">
        <f t="shared" si="40"/>
        <v>47120</v>
      </c>
      <c r="M707" s="11" t="str">
        <f t="shared" si="41"/>
        <v/>
      </c>
      <c r="N707" s="11" t="str">
        <f t="shared" si="42"/>
        <v/>
      </c>
      <c r="O707" s="11" t="str">
        <f t="shared" si="43"/>
        <v/>
      </c>
    </row>
    <row r="708" spans="1:15" x14ac:dyDescent="0.3">
      <c r="A708" t="s">
        <v>2678</v>
      </c>
      <c r="B708" t="s">
        <v>2679</v>
      </c>
      <c r="C708" s="9">
        <v>27206</v>
      </c>
      <c r="D708" t="s">
        <v>2680</v>
      </c>
      <c r="E708" t="s">
        <v>2681</v>
      </c>
      <c r="F708">
        <v>8347617098</v>
      </c>
      <c r="G708" t="s">
        <v>95</v>
      </c>
      <c r="H708" t="s">
        <v>155</v>
      </c>
      <c r="I708" t="s">
        <v>94</v>
      </c>
      <c r="J708" s="9">
        <v>45255</v>
      </c>
      <c r="K708" t="s">
        <v>114</v>
      </c>
      <c r="L708" s="10">
        <f t="shared" ref="L708:L771" si="44">EDATE(J708,12*IF(I708="High",2,IF(I708="Medium",8,10)))</f>
        <v>48908</v>
      </c>
      <c r="M708" s="11" t="str">
        <f t="shared" ref="M708:M771" si="45">IF(L708&lt;DATE(2026,3,31),"FLAG","")</f>
        <v/>
      </c>
      <c r="N708" s="11" t="str">
        <f t="shared" ref="N708:N771" si="46">IF(COUNTIF($F$4:$F$953,F708)&gt;=3,"FLAG","")</f>
        <v/>
      </c>
      <c r="O708" s="11" t="str">
        <f t="shared" ref="O708:O771" si="47">IF(AND(D708&lt;&gt;"",COUNTIF($D$4:$D$953,D708)&gt;1),"FLAG","")</f>
        <v/>
      </c>
    </row>
    <row r="709" spans="1:15" x14ac:dyDescent="0.3">
      <c r="A709" t="s">
        <v>2682</v>
      </c>
      <c r="B709" t="s">
        <v>2683</v>
      </c>
      <c r="C709" s="9">
        <v>22265</v>
      </c>
      <c r="D709" t="s">
        <v>2684</v>
      </c>
      <c r="E709" t="s">
        <v>1916</v>
      </c>
      <c r="F709">
        <v>6317613120</v>
      </c>
      <c r="G709" t="s">
        <v>95</v>
      </c>
      <c r="H709" t="s">
        <v>155</v>
      </c>
      <c r="I709" t="s">
        <v>94</v>
      </c>
      <c r="J709" s="9">
        <v>43491</v>
      </c>
      <c r="K709" t="s">
        <v>114</v>
      </c>
      <c r="L709" s="10">
        <f t="shared" si="44"/>
        <v>47144</v>
      </c>
      <c r="M709" s="11" t="str">
        <f t="shared" si="45"/>
        <v/>
      </c>
      <c r="N709" s="11" t="str">
        <f t="shared" si="46"/>
        <v/>
      </c>
      <c r="O709" s="11" t="str">
        <f t="shared" si="47"/>
        <v/>
      </c>
    </row>
    <row r="710" spans="1:15" x14ac:dyDescent="0.3">
      <c r="A710" t="s">
        <v>2685</v>
      </c>
      <c r="B710" t="s">
        <v>2686</v>
      </c>
      <c r="C710" s="9">
        <v>30749</v>
      </c>
      <c r="D710" t="s">
        <v>2687</v>
      </c>
      <c r="E710" t="s">
        <v>2688</v>
      </c>
      <c r="F710">
        <v>9593666040</v>
      </c>
      <c r="G710" t="s">
        <v>133</v>
      </c>
      <c r="H710" t="s">
        <v>108</v>
      </c>
      <c r="I710" t="s">
        <v>94</v>
      </c>
      <c r="J710" s="9">
        <v>44576</v>
      </c>
      <c r="K710" t="s">
        <v>134</v>
      </c>
      <c r="L710" s="10">
        <f t="shared" si="44"/>
        <v>48228</v>
      </c>
      <c r="M710" s="11" t="str">
        <f t="shared" si="45"/>
        <v/>
      </c>
      <c r="N710" s="11" t="str">
        <f t="shared" si="46"/>
        <v/>
      </c>
      <c r="O710" s="11" t="str">
        <f t="shared" si="47"/>
        <v/>
      </c>
    </row>
    <row r="711" spans="1:15" x14ac:dyDescent="0.3">
      <c r="A711" t="s">
        <v>2689</v>
      </c>
      <c r="B711" t="s">
        <v>1349</v>
      </c>
      <c r="C711" s="9">
        <v>35860</v>
      </c>
      <c r="D711" t="s">
        <v>2690</v>
      </c>
      <c r="E711" t="s">
        <v>2691</v>
      </c>
      <c r="F711">
        <v>7485831224</v>
      </c>
      <c r="G711" t="s">
        <v>95</v>
      </c>
      <c r="H711" t="s">
        <v>101</v>
      </c>
      <c r="I711" t="s">
        <v>94</v>
      </c>
      <c r="J711" s="9">
        <v>43049</v>
      </c>
      <c r="K711" t="s">
        <v>103</v>
      </c>
      <c r="L711" s="10">
        <f t="shared" si="44"/>
        <v>46701</v>
      </c>
      <c r="M711" s="11" t="str">
        <f t="shared" si="45"/>
        <v/>
      </c>
      <c r="N711" s="11" t="str">
        <f t="shared" si="46"/>
        <v/>
      </c>
      <c r="O711" s="11" t="str">
        <f t="shared" si="47"/>
        <v/>
      </c>
    </row>
    <row r="712" spans="1:15" x14ac:dyDescent="0.3">
      <c r="A712" t="s">
        <v>2692</v>
      </c>
      <c r="B712" t="s">
        <v>2693</v>
      </c>
      <c r="C712" s="9">
        <v>26667</v>
      </c>
      <c r="D712" t="s">
        <v>2694</v>
      </c>
      <c r="E712" t="s">
        <v>2695</v>
      </c>
      <c r="F712">
        <v>8821917886</v>
      </c>
      <c r="G712" t="s">
        <v>107</v>
      </c>
      <c r="H712" t="s">
        <v>108</v>
      </c>
      <c r="I712" t="s">
        <v>94</v>
      </c>
      <c r="J712" s="9">
        <v>42843</v>
      </c>
      <c r="K712" t="s">
        <v>100</v>
      </c>
      <c r="L712" s="10">
        <f t="shared" si="44"/>
        <v>46495</v>
      </c>
      <c r="M712" s="11" t="str">
        <f t="shared" si="45"/>
        <v/>
      </c>
      <c r="N712" s="11" t="str">
        <f t="shared" si="46"/>
        <v/>
      </c>
      <c r="O712" s="11" t="str">
        <f t="shared" si="47"/>
        <v/>
      </c>
    </row>
    <row r="713" spans="1:15" x14ac:dyDescent="0.3">
      <c r="A713" t="s">
        <v>2696</v>
      </c>
      <c r="B713" t="s">
        <v>1759</v>
      </c>
      <c r="C713" s="9">
        <v>23715</v>
      </c>
      <c r="D713" t="s">
        <v>2697</v>
      </c>
      <c r="E713" t="s">
        <v>2698</v>
      </c>
      <c r="F713">
        <v>6643927896</v>
      </c>
      <c r="G713" t="s">
        <v>119</v>
      </c>
      <c r="H713" t="s">
        <v>175</v>
      </c>
      <c r="I713" t="s">
        <v>102</v>
      </c>
      <c r="J713" s="9">
        <v>45250</v>
      </c>
      <c r="K713" t="s">
        <v>134</v>
      </c>
      <c r="L713" s="10">
        <f t="shared" si="44"/>
        <v>48172</v>
      </c>
      <c r="M713" s="11" t="str">
        <f t="shared" si="45"/>
        <v/>
      </c>
      <c r="N713" s="11" t="str">
        <f t="shared" si="46"/>
        <v/>
      </c>
      <c r="O713" s="11" t="str">
        <f t="shared" si="47"/>
        <v/>
      </c>
    </row>
    <row r="714" spans="1:15" x14ac:dyDescent="0.3">
      <c r="A714" t="s">
        <v>2699</v>
      </c>
      <c r="B714" t="s">
        <v>2700</v>
      </c>
      <c r="C714" s="9">
        <v>24522</v>
      </c>
      <c r="D714" t="s">
        <v>2701</v>
      </c>
      <c r="E714" t="s">
        <v>2702</v>
      </c>
      <c r="F714">
        <v>9543252051</v>
      </c>
      <c r="G714" t="s">
        <v>100</v>
      </c>
      <c r="H714" t="s">
        <v>101</v>
      </c>
      <c r="I714" t="s">
        <v>94</v>
      </c>
      <c r="J714" s="9">
        <v>44266</v>
      </c>
      <c r="K714" t="s">
        <v>134</v>
      </c>
      <c r="L714" s="10">
        <f t="shared" si="44"/>
        <v>47918</v>
      </c>
      <c r="M714" s="11" t="str">
        <f t="shared" si="45"/>
        <v/>
      </c>
      <c r="N714" s="11" t="str">
        <f t="shared" si="46"/>
        <v/>
      </c>
      <c r="O714" s="11" t="str">
        <f t="shared" si="47"/>
        <v/>
      </c>
    </row>
    <row r="715" spans="1:15" x14ac:dyDescent="0.3">
      <c r="A715" t="s">
        <v>2703</v>
      </c>
      <c r="B715" t="s">
        <v>941</v>
      </c>
      <c r="C715" s="9">
        <v>31848</v>
      </c>
      <c r="D715" t="s">
        <v>2704</v>
      </c>
      <c r="E715" t="s">
        <v>2096</v>
      </c>
      <c r="F715">
        <v>7484697092</v>
      </c>
      <c r="G715" t="s">
        <v>133</v>
      </c>
      <c r="H715" t="s">
        <v>155</v>
      </c>
      <c r="I715" t="s">
        <v>94</v>
      </c>
      <c r="J715" s="9">
        <v>45173</v>
      </c>
      <c r="K715" t="s">
        <v>114</v>
      </c>
      <c r="L715" s="10">
        <f t="shared" si="44"/>
        <v>48826</v>
      </c>
      <c r="M715" s="11" t="str">
        <f t="shared" si="45"/>
        <v/>
      </c>
      <c r="N715" s="11" t="str">
        <f t="shared" si="46"/>
        <v/>
      </c>
      <c r="O715" s="11" t="str">
        <f t="shared" si="47"/>
        <v/>
      </c>
    </row>
    <row r="716" spans="1:15" x14ac:dyDescent="0.3">
      <c r="A716" t="s">
        <v>2705</v>
      </c>
      <c r="B716" t="s">
        <v>2706</v>
      </c>
      <c r="C716" s="9">
        <v>27854</v>
      </c>
      <c r="D716" t="s">
        <v>2707</v>
      </c>
      <c r="E716" t="s">
        <v>2708</v>
      </c>
      <c r="F716">
        <v>9697545757</v>
      </c>
      <c r="G716" t="s">
        <v>92</v>
      </c>
      <c r="H716" t="s">
        <v>108</v>
      </c>
      <c r="I716" t="s">
        <v>102</v>
      </c>
      <c r="J716" s="9">
        <v>44909</v>
      </c>
      <c r="K716" t="s">
        <v>114</v>
      </c>
      <c r="L716" s="10">
        <f t="shared" si="44"/>
        <v>47831</v>
      </c>
      <c r="M716" s="11" t="str">
        <f t="shared" si="45"/>
        <v/>
      </c>
      <c r="N716" s="11" t="str">
        <f t="shared" si="46"/>
        <v/>
      </c>
      <c r="O716" s="11" t="str">
        <f t="shared" si="47"/>
        <v/>
      </c>
    </row>
    <row r="717" spans="1:15" x14ac:dyDescent="0.3">
      <c r="A717" t="s">
        <v>2709</v>
      </c>
      <c r="B717" t="s">
        <v>2710</v>
      </c>
      <c r="C717" s="9">
        <v>22432</v>
      </c>
      <c r="D717" t="s">
        <v>2711</v>
      </c>
      <c r="E717" t="s">
        <v>2712</v>
      </c>
      <c r="F717">
        <v>8964344757</v>
      </c>
      <c r="G717" t="s">
        <v>95</v>
      </c>
      <c r="H717" t="s">
        <v>113</v>
      </c>
      <c r="I717" t="s">
        <v>94</v>
      </c>
      <c r="J717" s="9">
        <v>44167</v>
      </c>
      <c r="K717" t="s">
        <v>129</v>
      </c>
      <c r="L717" s="10">
        <f t="shared" si="44"/>
        <v>47819</v>
      </c>
      <c r="M717" s="11" t="str">
        <f t="shared" si="45"/>
        <v/>
      </c>
      <c r="N717" s="11" t="str">
        <f t="shared" si="46"/>
        <v/>
      </c>
      <c r="O717" s="11" t="str">
        <f t="shared" si="47"/>
        <v/>
      </c>
    </row>
    <row r="718" spans="1:15" x14ac:dyDescent="0.3">
      <c r="A718" t="s">
        <v>2713</v>
      </c>
      <c r="B718" t="s">
        <v>849</v>
      </c>
      <c r="C718" s="9">
        <v>23934</v>
      </c>
      <c r="D718" t="s">
        <v>2714</v>
      </c>
      <c r="E718" t="s">
        <v>2715</v>
      </c>
      <c r="F718">
        <v>9410466842</v>
      </c>
      <c r="G718" t="s">
        <v>100</v>
      </c>
      <c r="H718" t="s">
        <v>155</v>
      </c>
      <c r="I718" t="s">
        <v>94</v>
      </c>
      <c r="J718" s="9">
        <v>43130</v>
      </c>
      <c r="K718" t="s">
        <v>129</v>
      </c>
      <c r="L718" s="10">
        <f t="shared" si="44"/>
        <v>46782</v>
      </c>
      <c r="M718" s="11" t="str">
        <f t="shared" si="45"/>
        <v/>
      </c>
      <c r="N718" s="11" t="str">
        <f t="shared" si="46"/>
        <v/>
      </c>
      <c r="O718" s="11" t="str">
        <f t="shared" si="47"/>
        <v/>
      </c>
    </row>
    <row r="719" spans="1:15" x14ac:dyDescent="0.3">
      <c r="A719" t="s">
        <v>2716</v>
      </c>
      <c r="B719" t="s">
        <v>2201</v>
      </c>
      <c r="C719" s="9">
        <v>28576</v>
      </c>
      <c r="D719" t="s">
        <v>2717</v>
      </c>
      <c r="E719" t="s">
        <v>2167</v>
      </c>
      <c r="F719">
        <v>7601426690</v>
      </c>
      <c r="G719" t="s">
        <v>107</v>
      </c>
      <c r="H719" t="s">
        <v>108</v>
      </c>
      <c r="I719" t="s">
        <v>102</v>
      </c>
      <c r="J719" s="9">
        <v>43707</v>
      </c>
      <c r="K719" t="s">
        <v>114</v>
      </c>
      <c r="L719" s="10">
        <f t="shared" si="44"/>
        <v>46629</v>
      </c>
      <c r="M719" s="11" t="str">
        <f t="shared" si="45"/>
        <v/>
      </c>
      <c r="N719" s="11" t="str">
        <f t="shared" si="46"/>
        <v/>
      </c>
      <c r="O719" s="11" t="str">
        <f t="shared" si="47"/>
        <v/>
      </c>
    </row>
    <row r="720" spans="1:15" x14ac:dyDescent="0.3">
      <c r="A720" t="s">
        <v>2718</v>
      </c>
      <c r="B720" t="s">
        <v>1367</v>
      </c>
      <c r="C720" s="9">
        <v>23737</v>
      </c>
      <c r="D720" t="s">
        <v>2719</v>
      </c>
      <c r="E720" t="s">
        <v>2720</v>
      </c>
      <c r="F720">
        <v>9553391142</v>
      </c>
      <c r="G720" t="s">
        <v>100</v>
      </c>
      <c r="H720" t="s">
        <v>93</v>
      </c>
      <c r="I720" t="s">
        <v>94</v>
      </c>
      <c r="J720" s="9">
        <v>44918</v>
      </c>
      <c r="K720" t="s">
        <v>134</v>
      </c>
      <c r="L720" s="10">
        <f t="shared" si="44"/>
        <v>48571</v>
      </c>
      <c r="M720" s="11" t="str">
        <f t="shared" si="45"/>
        <v/>
      </c>
      <c r="N720" s="11" t="str">
        <f t="shared" si="46"/>
        <v/>
      </c>
      <c r="O720" s="11" t="str">
        <f t="shared" si="47"/>
        <v/>
      </c>
    </row>
    <row r="721" spans="1:15" x14ac:dyDescent="0.3">
      <c r="A721" t="s">
        <v>2721</v>
      </c>
      <c r="B721" t="s">
        <v>1035</v>
      </c>
      <c r="C721" s="9">
        <v>28431</v>
      </c>
      <c r="D721" t="s">
        <v>2722</v>
      </c>
      <c r="E721" t="s">
        <v>2457</v>
      </c>
      <c r="F721">
        <v>9398609987</v>
      </c>
      <c r="G721" t="s">
        <v>95</v>
      </c>
      <c r="H721" t="s">
        <v>113</v>
      </c>
      <c r="I721" t="s">
        <v>94</v>
      </c>
      <c r="J721" s="9">
        <v>44424</v>
      </c>
      <c r="K721" t="s">
        <v>129</v>
      </c>
      <c r="L721" s="10">
        <f t="shared" si="44"/>
        <v>48076</v>
      </c>
      <c r="M721" s="11" t="str">
        <f t="shared" si="45"/>
        <v/>
      </c>
      <c r="N721" s="11" t="str">
        <f t="shared" si="46"/>
        <v/>
      </c>
      <c r="O721" s="11" t="str">
        <f t="shared" si="47"/>
        <v/>
      </c>
    </row>
    <row r="722" spans="1:15" x14ac:dyDescent="0.3">
      <c r="A722" t="s">
        <v>2723</v>
      </c>
      <c r="B722" t="s">
        <v>2724</v>
      </c>
      <c r="C722" s="9">
        <v>27345</v>
      </c>
      <c r="D722" t="s">
        <v>2725</v>
      </c>
      <c r="E722" t="s">
        <v>1924</v>
      </c>
      <c r="F722">
        <v>8356519913</v>
      </c>
      <c r="G722" t="s">
        <v>95</v>
      </c>
      <c r="H722" t="s">
        <v>175</v>
      </c>
      <c r="I722" t="s">
        <v>94</v>
      </c>
      <c r="J722" s="9">
        <v>45914</v>
      </c>
      <c r="K722" t="s">
        <v>103</v>
      </c>
      <c r="L722" s="10">
        <f t="shared" si="44"/>
        <v>49566</v>
      </c>
      <c r="M722" s="11" t="str">
        <f t="shared" si="45"/>
        <v/>
      </c>
      <c r="N722" s="11" t="str">
        <f t="shared" si="46"/>
        <v/>
      </c>
      <c r="O722" s="11" t="str">
        <f t="shared" si="47"/>
        <v/>
      </c>
    </row>
    <row r="723" spans="1:15" x14ac:dyDescent="0.3">
      <c r="A723" t="s">
        <v>2726</v>
      </c>
      <c r="B723" t="s">
        <v>2727</v>
      </c>
      <c r="C723" s="9">
        <v>37310</v>
      </c>
      <c r="D723" t="s">
        <v>2728</v>
      </c>
      <c r="E723" t="s">
        <v>2729</v>
      </c>
      <c r="F723">
        <v>7841234384</v>
      </c>
      <c r="G723" t="s">
        <v>107</v>
      </c>
      <c r="H723" t="s">
        <v>93</v>
      </c>
      <c r="I723" t="s">
        <v>94</v>
      </c>
      <c r="J723" s="9">
        <v>44519</v>
      </c>
      <c r="K723" t="s">
        <v>100</v>
      </c>
      <c r="L723" s="10">
        <f t="shared" si="44"/>
        <v>48171</v>
      </c>
      <c r="M723" s="11" t="str">
        <f t="shared" si="45"/>
        <v/>
      </c>
      <c r="N723" s="11" t="str">
        <f t="shared" si="46"/>
        <v/>
      </c>
      <c r="O723" s="11" t="str">
        <f t="shared" si="47"/>
        <v/>
      </c>
    </row>
    <row r="724" spans="1:15" x14ac:dyDescent="0.3">
      <c r="A724" t="s">
        <v>2730</v>
      </c>
      <c r="B724" t="s">
        <v>2731</v>
      </c>
      <c r="C724" s="9">
        <v>27630</v>
      </c>
      <c r="D724" t="s">
        <v>2732</v>
      </c>
      <c r="E724" t="s">
        <v>2733</v>
      </c>
      <c r="F724">
        <v>6827074732</v>
      </c>
      <c r="G724" t="s">
        <v>92</v>
      </c>
      <c r="H724" t="s">
        <v>101</v>
      </c>
      <c r="I724" t="s">
        <v>94</v>
      </c>
      <c r="J724" s="9">
        <v>44520</v>
      </c>
      <c r="K724" t="s">
        <v>100</v>
      </c>
      <c r="L724" s="10">
        <f t="shared" si="44"/>
        <v>48172</v>
      </c>
      <c r="M724" s="11" t="str">
        <f t="shared" si="45"/>
        <v/>
      </c>
      <c r="N724" s="11" t="str">
        <f t="shared" si="46"/>
        <v/>
      </c>
      <c r="O724" s="11" t="str">
        <f t="shared" si="47"/>
        <v/>
      </c>
    </row>
    <row r="725" spans="1:15" x14ac:dyDescent="0.3">
      <c r="A725" t="s">
        <v>2734</v>
      </c>
      <c r="B725" t="s">
        <v>668</v>
      </c>
      <c r="C725" s="9">
        <v>21151</v>
      </c>
      <c r="D725" t="s">
        <v>2735</v>
      </c>
      <c r="E725" t="s">
        <v>2736</v>
      </c>
      <c r="F725">
        <v>7834534321</v>
      </c>
      <c r="G725" t="s">
        <v>133</v>
      </c>
      <c r="H725" t="s">
        <v>175</v>
      </c>
      <c r="I725" t="s">
        <v>102</v>
      </c>
      <c r="J725" s="9">
        <v>42813</v>
      </c>
      <c r="K725" t="s">
        <v>129</v>
      </c>
      <c r="L725" s="10">
        <f t="shared" si="44"/>
        <v>45735</v>
      </c>
      <c r="M725" s="11" t="str">
        <f t="shared" si="45"/>
        <v>FLAG</v>
      </c>
      <c r="N725" s="11" t="str">
        <f t="shared" si="46"/>
        <v/>
      </c>
      <c r="O725" s="11" t="str">
        <f t="shared" si="47"/>
        <v/>
      </c>
    </row>
    <row r="726" spans="1:15" x14ac:dyDescent="0.3">
      <c r="A726" t="s">
        <v>2737</v>
      </c>
      <c r="B726" t="s">
        <v>853</v>
      </c>
      <c r="C726" s="9">
        <v>22515</v>
      </c>
      <c r="D726" t="s">
        <v>2738</v>
      </c>
      <c r="E726" t="s">
        <v>2739</v>
      </c>
      <c r="F726">
        <v>7439170923</v>
      </c>
      <c r="G726" t="s">
        <v>119</v>
      </c>
      <c r="H726" t="s">
        <v>93</v>
      </c>
      <c r="I726" t="s">
        <v>94</v>
      </c>
      <c r="J726" s="9">
        <v>43873</v>
      </c>
      <c r="K726" t="s">
        <v>95</v>
      </c>
      <c r="L726" s="10">
        <f t="shared" si="44"/>
        <v>47526</v>
      </c>
      <c r="M726" s="11" t="str">
        <f t="shared" si="45"/>
        <v/>
      </c>
      <c r="N726" s="11" t="str">
        <f t="shared" si="46"/>
        <v/>
      </c>
      <c r="O726" s="11" t="str">
        <f t="shared" si="47"/>
        <v/>
      </c>
    </row>
    <row r="727" spans="1:15" x14ac:dyDescent="0.3">
      <c r="A727" t="s">
        <v>2740</v>
      </c>
      <c r="B727" t="s">
        <v>2741</v>
      </c>
      <c r="C727" s="9">
        <v>32028</v>
      </c>
      <c r="D727" t="s">
        <v>2742</v>
      </c>
      <c r="E727" t="s">
        <v>1139</v>
      </c>
      <c r="F727">
        <v>9880020770</v>
      </c>
      <c r="G727" t="s">
        <v>100</v>
      </c>
      <c r="H727" t="s">
        <v>93</v>
      </c>
      <c r="I727" t="s">
        <v>94</v>
      </c>
      <c r="J727" s="9">
        <v>42780</v>
      </c>
      <c r="K727" t="s">
        <v>114</v>
      </c>
      <c r="L727" s="10">
        <f t="shared" si="44"/>
        <v>46432</v>
      </c>
      <c r="M727" s="11" t="str">
        <f t="shared" si="45"/>
        <v/>
      </c>
      <c r="N727" s="11" t="str">
        <f t="shared" si="46"/>
        <v/>
      </c>
      <c r="O727" s="11" t="str">
        <f t="shared" si="47"/>
        <v/>
      </c>
    </row>
    <row r="728" spans="1:15" x14ac:dyDescent="0.3">
      <c r="A728" t="s">
        <v>2743</v>
      </c>
      <c r="B728" t="s">
        <v>2288</v>
      </c>
      <c r="C728" s="9">
        <v>20856</v>
      </c>
      <c r="D728" t="s">
        <v>2744</v>
      </c>
      <c r="E728" t="s">
        <v>2745</v>
      </c>
      <c r="F728">
        <v>9643784402</v>
      </c>
      <c r="G728" t="s">
        <v>133</v>
      </c>
      <c r="H728" t="s">
        <v>93</v>
      </c>
      <c r="I728" t="s">
        <v>94</v>
      </c>
      <c r="J728" s="9">
        <v>42843</v>
      </c>
      <c r="K728" t="s">
        <v>103</v>
      </c>
      <c r="L728" s="10">
        <f t="shared" si="44"/>
        <v>46495</v>
      </c>
      <c r="M728" s="11" t="str">
        <f t="shared" si="45"/>
        <v/>
      </c>
      <c r="N728" s="11" t="str">
        <f t="shared" si="46"/>
        <v/>
      </c>
      <c r="O728" s="11" t="str">
        <f t="shared" si="47"/>
        <v/>
      </c>
    </row>
    <row r="729" spans="1:15" x14ac:dyDescent="0.3">
      <c r="A729" t="s">
        <v>2746</v>
      </c>
      <c r="B729" t="s">
        <v>2747</v>
      </c>
      <c r="C729" s="9">
        <v>21037</v>
      </c>
      <c r="E729" t="s">
        <v>979</v>
      </c>
      <c r="F729">
        <v>7574673562</v>
      </c>
      <c r="G729" t="s">
        <v>92</v>
      </c>
      <c r="H729" t="s">
        <v>113</v>
      </c>
      <c r="I729" t="s">
        <v>94</v>
      </c>
      <c r="J729" s="9">
        <v>42892</v>
      </c>
      <c r="K729" t="s">
        <v>95</v>
      </c>
      <c r="L729" s="10">
        <f t="shared" si="44"/>
        <v>46544</v>
      </c>
      <c r="M729" s="11" t="str">
        <f t="shared" si="45"/>
        <v/>
      </c>
      <c r="N729" s="11" t="str">
        <f t="shared" si="46"/>
        <v/>
      </c>
      <c r="O729" s="11" t="str">
        <f t="shared" si="47"/>
        <v/>
      </c>
    </row>
    <row r="730" spans="1:15" x14ac:dyDescent="0.3">
      <c r="A730" t="s">
        <v>2748</v>
      </c>
      <c r="B730" t="s">
        <v>2749</v>
      </c>
      <c r="C730" s="9">
        <v>20828</v>
      </c>
      <c r="D730" t="s">
        <v>2750</v>
      </c>
      <c r="E730" t="s">
        <v>2751</v>
      </c>
      <c r="F730">
        <v>6207737862</v>
      </c>
      <c r="G730" t="s">
        <v>107</v>
      </c>
      <c r="H730" t="s">
        <v>155</v>
      </c>
      <c r="I730" t="s">
        <v>94</v>
      </c>
      <c r="J730" s="9">
        <v>45923</v>
      </c>
      <c r="K730" t="s">
        <v>129</v>
      </c>
      <c r="L730" s="10">
        <f t="shared" si="44"/>
        <v>49575</v>
      </c>
      <c r="M730" s="11" t="str">
        <f t="shared" si="45"/>
        <v/>
      </c>
      <c r="N730" s="11" t="str">
        <f t="shared" si="46"/>
        <v/>
      </c>
      <c r="O730" s="11" t="str">
        <f t="shared" si="47"/>
        <v/>
      </c>
    </row>
    <row r="731" spans="1:15" x14ac:dyDescent="0.3">
      <c r="A731" t="s">
        <v>2752</v>
      </c>
      <c r="B731" t="s">
        <v>1103</v>
      </c>
      <c r="C731" s="9">
        <v>25382</v>
      </c>
      <c r="D731" t="s">
        <v>2753</v>
      </c>
      <c r="E731" t="s">
        <v>2754</v>
      </c>
      <c r="F731">
        <v>7259314036</v>
      </c>
      <c r="G731" t="s">
        <v>95</v>
      </c>
      <c r="H731" t="s">
        <v>101</v>
      </c>
      <c r="I731" t="s">
        <v>102</v>
      </c>
      <c r="J731" s="9">
        <v>44926</v>
      </c>
      <c r="K731" t="s">
        <v>100</v>
      </c>
      <c r="L731" s="10">
        <f t="shared" si="44"/>
        <v>47848</v>
      </c>
      <c r="M731" s="11" t="str">
        <f t="shared" si="45"/>
        <v/>
      </c>
      <c r="N731" s="11" t="str">
        <f t="shared" si="46"/>
        <v/>
      </c>
      <c r="O731" s="11" t="str">
        <f t="shared" si="47"/>
        <v/>
      </c>
    </row>
    <row r="732" spans="1:15" x14ac:dyDescent="0.3">
      <c r="A732" t="s">
        <v>2755</v>
      </c>
      <c r="B732" t="s">
        <v>2756</v>
      </c>
      <c r="C732" s="9">
        <v>21970</v>
      </c>
      <c r="D732" t="s">
        <v>2757</v>
      </c>
      <c r="E732" t="s">
        <v>2758</v>
      </c>
      <c r="F732">
        <v>8886005452</v>
      </c>
      <c r="G732" t="s">
        <v>133</v>
      </c>
      <c r="H732" t="s">
        <v>93</v>
      </c>
      <c r="I732" t="s">
        <v>94</v>
      </c>
      <c r="J732" s="9">
        <v>44402</v>
      </c>
      <c r="K732" t="s">
        <v>103</v>
      </c>
      <c r="L732" s="10">
        <f t="shared" si="44"/>
        <v>48054</v>
      </c>
      <c r="M732" s="11" t="str">
        <f t="shared" si="45"/>
        <v/>
      </c>
      <c r="N732" s="11" t="str">
        <f t="shared" si="46"/>
        <v/>
      </c>
      <c r="O732" s="11" t="str">
        <f t="shared" si="47"/>
        <v/>
      </c>
    </row>
    <row r="733" spans="1:15" x14ac:dyDescent="0.3">
      <c r="A733" t="s">
        <v>2759</v>
      </c>
      <c r="B733" t="s">
        <v>2760</v>
      </c>
      <c r="C733" s="9">
        <v>24713</v>
      </c>
      <c r="D733" t="s">
        <v>2761</v>
      </c>
      <c r="E733" t="s">
        <v>2762</v>
      </c>
      <c r="F733">
        <v>8355462591</v>
      </c>
      <c r="G733" t="s">
        <v>95</v>
      </c>
      <c r="H733" t="s">
        <v>155</v>
      </c>
      <c r="I733" t="s">
        <v>94</v>
      </c>
      <c r="J733" s="9">
        <v>43490</v>
      </c>
      <c r="K733" t="s">
        <v>134</v>
      </c>
      <c r="L733" s="10">
        <f t="shared" si="44"/>
        <v>47143</v>
      </c>
      <c r="M733" s="11" t="str">
        <f t="shared" si="45"/>
        <v/>
      </c>
      <c r="N733" s="11" t="str">
        <f t="shared" si="46"/>
        <v/>
      </c>
      <c r="O733" s="11" t="str">
        <f t="shared" si="47"/>
        <v/>
      </c>
    </row>
    <row r="734" spans="1:15" x14ac:dyDescent="0.3">
      <c r="A734" t="s">
        <v>2763</v>
      </c>
      <c r="B734" t="s">
        <v>2764</v>
      </c>
      <c r="C734" s="9">
        <v>27931</v>
      </c>
      <c r="D734" t="s">
        <v>2765</v>
      </c>
      <c r="E734" t="s">
        <v>2766</v>
      </c>
      <c r="F734">
        <v>7781432036</v>
      </c>
      <c r="G734" t="s">
        <v>92</v>
      </c>
      <c r="H734" t="s">
        <v>175</v>
      </c>
      <c r="I734" t="s">
        <v>102</v>
      </c>
      <c r="J734" s="9">
        <v>42919</v>
      </c>
      <c r="K734" t="s">
        <v>103</v>
      </c>
      <c r="L734" s="10">
        <f t="shared" si="44"/>
        <v>45841</v>
      </c>
      <c r="M734" s="11" t="str">
        <f t="shared" si="45"/>
        <v>FLAG</v>
      </c>
      <c r="N734" s="11" t="str">
        <f t="shared" si="46"/>
        <v/>
      </c>
      <c r="O734" s="11" t="str">
        <f t="shared" si="47"/>
        <v/>
      </c>
    </row>
    <row r="735" spans="1:15" x14ac:dyDescent="0.3">
      <c r="A735" t="s">
        <v>2767</v>
      </c>
      <c r="B735" t="s">
        <v>2768</v>
      </c>
      <c r="C735" s="9">
        <v>27245</v>
      </c>
      <c r="D735" t="s">
        <v>2769</v>
      </c>
      <c r="E735" t="s">
        <v>2770</v>
      </c>
      <c r="F735">
        <v>7675582050</v>
      </c>
      <c r="G735" t="s">
        <v>95</v>
      </c>
      <c r="H735" t="s">
        <v>113</v>
      </c>
      <c r="I735" t="s">
        <v>94</v>
      </c>
      <c r="J735" s="9">
        <v>44958</v>
      </c>
      <c r="K735" t="s">
        <v>103</v>
      </c>
      <c r="L735" s="10">
        <f t="shared" si="44"/>
        <v>48611</v>
      </c>
      <c r="M735" s="11" t="str">
        <f t="shared" si="45"/>
        <v/>
      </c>
      <c r="N735" s="11" t="str">
        <f t="shared" si="46"/>
        <v/>
      </c>
      <c r="O735" s="11" t="str">
        <f t="shared" si="47"/>
        <v/>
      </c>
    </row>
    <row r="736" spans="1:15" x14ac:dyDescent="0.3">
      <c r="A736" t="s">
        <v>2771</v>
      </c>
      <c r="B736" t="s">
        <v>2772</v>
      </c>
      <c r="C736" s="9">
        <v>24657</v>
      </c>
      <c r="D736" t="s">
        <v>2773</v>
      </c>
      <c r="E736" t="s">
        <v>2774</v>
      </c>
      <c r="F736">
        <v>7423888845</v>
      </c>
      <c r="G736" t="s">
        <v>92</v>
      </c>
      <c r="H736" t="s">
        <v>113</v>
      </c>
      <c r="I736" t="s">
        <v>94</v>
      </c>
      <c r="J736" s="9">
        <v>42887</v>
      </c>
      <c r="K736" t="s">
        <v>95</v>
      </c>
      <c r="L736" s="10">
        <f t="shared" si="44"/>
        <v>46539</v>
      </c>
      <c r="M736" s="11" t="str">
        <f t="shared" si="45"/>
        <v/>
      </c>
      <c r="N736" s="11" t="str">
        <f t="shared" si="46"/>
        <v/>
      </c>
      <c r="O736" s="11" t="str">
        <f t="shared" si="47"/>
        <v/>
      </c>
    </row>
    <row r="737" spans="1:15" x14ac:dyDescent="0.3">
      <c r="A737" t="s">
        <v>2775</v>
      </c>
      <c r="B737" t="s">
        <v>2776</v>
      </c>
      <c r="C737" s="9">
        <v>33372</v>
      </c>
      <c r="D737" t="s">
        <v>2777</v>
      </c>
      <c r="E737" t="s">
        <v>2778</v>
      </c>
      <c r="F737">
        <v>8919310117</v>
      </c>
      <c r="G737" t="s">
        <v>95</v>
      </c>
      <c r="H737" t="s">
        <v>175</v>
      </c>
      <c r="I737" t="s">
        <v>94</v>
      </c>
      <c r="J737" s="9">
        <v>43012</v>
      </c>
      <c r="K737" t="s">
        <v>95</v>
      </c>
      <c r="L737" s="10">
        <f t="shared" si="44"/>
        <v>46664</v>
      </c>
      <c r="M737" s="11" t="str">
        <f t="shared" si="45"/>
        <v/>
      </c>
      <c r="N737" s="11" t="str">
        <f t="shared" si="46"/>
        <v/>
      </c>
      <c r="O737" s="11" t="str">
        <f t="shared" si="47"/>
        <v/>
      </c>
    </row>
    <row r="738" spans="1:15" x14ac:dyDescent="0.3">
      <c r="A738" t="s">
        <v>2779</v>
      </c>
      <c r="B738" t="s">
        <v>2780</v>
      </c>
      <c r="C738" s="9">
        <v>37564</v>
      </c>
      <c r="D738" t="s">
        <v>2781</v>
      </c>
      <c r="E738" t="s">
        <v>2782</v>
      </c>
      <c r="F738">
        <v>6343306379</v>
      </c>
      <c r="G738" t="s">
        <v>100</v>
      </c>
      <c r="H738" t="s">
        <v>175</v>
      </c>
      <c r="I738" t="s">
        <v>94</v>
      </c>
      <c r="J738" s="9">
        <v>44432</v>
      </c>
      <c r="K738" t="s">
        <v>100</v>
      </c>
      <c r="L738" s="10">
        <f t="shared" si="44"/>
        <v>48084</v>
      </c>
      <c r="M738" s="11" t="str">
        <f t="shared" si="45"/>
        <v/>
      </c>
      <c r="N738" s="11" t="str">
        <f t="shared" si="46"/>
        <v/>
      </c>
      <c r="O738" s="11" t="str">
        <f t="shared" si="47"/>
        <v/>
      </c>
    </row>
    <row r="739" spans="1:15" x14ac:dyDescent="0.3">
      <c r="A739" t="s">
        <v>2783</v>
      </c>
      <c r="B739" t="s">
        <v>1182</v>
      </c>
      <c r="C739" s="9">
        <v>22169</v>
      </c>
      <c r="D739" t="s">
        <v>2784</v>
      </c>
      <c r="E739" t="s">
        <v>2785</v>
      </c>
      <c r="F739">
        <v>7616570129</v>
      </c>
      <c r="G739" t="s">
        <v>119</v>
      </c>
      <c r="H739" t="s">
        <v>155</v>
      </c>
      <c r="I739" t="s">
        <v>94</v>
      </c>
      <c r="J739" s="9">
        <v>43447</v>
      </c>
      <c r="K739" t="s">
        <v>103</v>
      </c>
      <c r="L739" s="10">
        <f t="shared" si="44"/>
        <v>47100</v>
      </c>
      <c r="M739" s="11" t="str">
        <f t="shared" si="45"/>
        <v/>
      </c>
      <c r="N739" s="11" t="str">
        <f t="shared" si="46"/>
        <v/>
      </c>
      <c r="O739" s="11" t="str">
        <f t="shared" si="47"/>
        <v/>
      </c>
    </row>
    <row r="740" spans="1:15" x14ac:dyDescent="0.3">
      <c r="A740" t="s">
        <v>2786</v>
      </c>
      <c r="B740" t="s">
        <v>572</v>
      </c>
      <c r="C740" s="9">
        <v>35085</v>
      </c>
      <c r="D740" t="s">
        <v>2787</v>
      </c>
      <c r="E740" t="s">
        <v>2788</v>
      </c>
      <c r="F740">
        <v>7881279221</v>
      </c>
      <c r="G740" t="s">
        <v>95</v>
      </c>
      <c r="H740" t="s">
        <v>155</v>
      </c>
      <c r="I740" t="s">
        <v>94</v>
      </c>
      <c r="J740" s="9">
        <v>45777</v>
      </c>
      <c r="K740" t="s">
        <v>114</v>
      </c>
      <c r="L740" s="10">
        <f t="shared" si="44"/>
        <v>49429</v>
      </c>
      <c r="M740" s="11" t="str">
        <f t="shared" si="45"/>
        <v/>
      </c>
      <c r="N740" s="11" t="str">
        <f t="shared" si="46"/>
        <v/>
      </c>
      <c r="O740" s="11" t="str">
        <f t="shared" si="47"/>
        <v/>
      </c>
    </row>
    <row r="741" spans="1:15" x14ac:dyDescent="0.3">
      <c r="A741" t="s">
        <v>2789</v>
      </c>
      <c r="B741" t="s">
        <v>1335</v>
      </c>
      <c r="C741" s="9">
        <v>34288</v>
      </c>
      <c r="D741" t="s">
        <v>2790</v>
      </c>
      <c r="E741" t="s">
        <v>2791</v>
      </c>
      <c r="F741">
        <v>8424229507</v>
      </c>
      <c r="G741" t="s">
        <v>100</v>
      </c>
      <c r="H741" t="s">
        <v>113</v>
      </c>
      <c r="I741" t="s">
        <v>94</v>
      </c>
      <c r="J741" s="9">
        <v>44508</v>
      </c>
      <c r="K741" t="s">
        <v>100</v>
      </c>
      <c r="L741" s="10">
        <f t="shared" si="44"/>
        <v>48160</v>
      </c>
      <c r="M741" s="11" t="str">
        <f t="shared" si="45"/>
        <v/>
      </c>
      <c r="N741" s="11" t="str">
        <f t="shared" si="46"/>
        <v/>
      </c>
      <c r="O741" s="11" t="str">
        <f t="shared" si="47"/>
        <v/>
      </c>
    </row>
    <row r="742" spans="1:15" x14ac:dyDescent="0.3">
      <c r="A742" t="s">
        <v>2792</v>
      </c>
      <c r="B742" t="s">
        <v>2793</v>
      </c>
      <c r="C742" s="9">
        <v>35171</v>
      </c>
      <c r="D742" t="s">
        <v>2794</v>
      </c>
      <c r="E742" t="s">
        <v>2795</v>
      </c>
      <c r="F742">
        <v>9278043137</v>
      </c>
      <c r="G742" t="s">
        <v>107</v>
      </c>
      <c r="H742" t="s">
        <v>101</v>
      </c>
      <c r="I742" t="s">
        <v>94</v>
      </c>
      <c r="J742" s="9">
        <v>43224</v>
      </c>
      <c r="K742" t="s">
        <v>134</v>
      </c>
      <c r="L742" s="10">
        <f t="shared" si="44"/>
        <v>46877</v>
      </c>
      <c r="M742" s="11" t="str">
        <f t="shared" si="45"/>
        <v/>
      </c>
      <c r="N742" s="11" t="str">
        <f t="shared" si="46"/>
        <v/>
      </c>
      <c r="O742" s="11" t="str">
        <f t="shared" si="47"/>
        <v/>
      </c>
    </row>
    <row r="743" spans="1:15" x14ac:dyDescent="0.3">
      <c r="A743" t="s">
        <v>2796</v>
      </c>
      <c r="B743" t="s">
        <v>2797</v>
      </c>
      <c r="C743" s="9">
        <v>32269</v>
      </c>
      <c r="D743" t="s">
        <v>2798</v>
      </c>
      <c r="E743" t="s">
        <v>2799</v>
      </c>
      <c r="F743">
        <v>6974687382</v>
      </c>
      <c r="G743" t="s">
        <v>119</v>
      </c>
      <c r="H743" t="s">
        <v>108</v>
      </c>
      <c r="I743" t="s">
        <v>120</v>
      </c>
      <c r="J743" s="9">
        <v>45279</v>
      </c>
      <c r="K743" t="s">
        <v>134</v>
      </c>
      <c r="L743" s="10">
        <f t="shared" si="44"/>
        <v>46010</v>
      </c>
      <c r="M743" s="11" t="str">
        <f t="shared" si="45"/>
        <v>FLAG</v>
      </c>
      <c r="N743" s="11" t="str">
        <f t="shared" si="46"/>
        <v/>
      </c>
      <c r="O743" s="11" t="str">
        <f t="shared" si="47"/>
        <v/>
      </c>
    </row>
    <row r="744" spans="1:15" x14ac:dyDescent="0.3">
      <c r="A744" t="s">
        <v>2800</v>
      </c>
      <c r="B744" t="s">
        <v>2801</v>
      </c>
      <c r="C744" s="9">
        <v>36267</v>
      </c>
      <c r="D744" t="s">
        <v>2802</v>
      </c>
      <c r="E744" t="s">
        <v>2803</v>
      </c>
      <c r="F744">
        <v>7572532597</v>
      </c>
      <c r="G744" t="s">
        <v>133</v>
      </c>
      <c r="H744" t="s">
        <v>175</v>
      </c>
      <c r="I744" t="s">
        <v>94</v>
      </c>
      <c r="J744" s="9">
        <v>43802</v>
      </c>
      <c r="K744" t="s">
        <v>129</v>
      </c>
      <c r="L744" s="10">
        <f t="shared" si="44"/>
        <v>47455</v>
      </c>
      <c r="M744" s="11" t="str">
        <f t="shared" si="45"/>
        <v/>
      </c>
      <c r="N744" s="11" t="str">
        <f t="shared" si="46"/>
        <v/>
      </c>
      <c r="O744" s="11" t="str">
        <f t="shared" si="47"/>
        <v/>
      </c>
    </row>
    <row r="745" spans="1:15" x14ac:dyDescent="0.3">
      <c r="A745" t="s">
        <v>2804</v>
      </c>
      <c r="B745" t="s">
        <v>2772</v>
      </c>
      <c r="C745" s="9">
        <v>28580</v>
      </c>
      <c r="D745" t="s">
        <v>2805</v>
      </c>
      <c r="E745" t="s">
        <v>2806</v>
      </c>
      <c r="F745">
        <v>9572993197</v>
      </c>
      <c r="G745" t="s">
        <v>119</v>
      </c>
      <c r="H745" t="s">
        <v>113</v>
      </c>
      <c r="I745" t="s">
        <v>94</v>
      </c>
      <c r="J745" s="9">
        <v>44985</v>
      </c>
      <c r="K745" t="s">
        <v>129</v>
      </c>
      <c r="L745" s="10">
        <f t="shared" si="44"/>
        <v>48638</v>
      </c>
      <c r="M745" s="11" t="str">
        <f t="shared" si="45"/>
        <v/>
      </c>
      <c r="N745" s="11" t="str">
        <f t="shared" si="46"/>
        <v/>
      </c>
      <c r="O745" s="11" t="str">
        <f t="shared" si="47"/>
        <v/>
      </c>
    </row>
    <row r="746" spans="1:15" x14ac:dyDescent="0.3">
      <c r="A746" t="s">
        <v>2807</v>
      </c>
      <c r="B746" t="s">
        <v>2808</v>
      </c>
      <c r="C746" s="9">
        <v>32813</v>
      </c>
      <c r="D746" t="s">
        <v>2809</v>
      </c>
      <c r="E746" t="s">
        <v>2810</v>
      </c>
      <c r="F746">
        <v>6493075653</v>
      </c>
      <c r="G746" t="s">
        <v>119</v>
      </c>
      <c r="H746" t="s">
        <v>101</v>
      </c>
      <c r="I746" t="s">
        <v>102</v>
      </c>
      <c r="J746" s="9">
        <v>44578</v>
      </c>
      <c r="K746" t="s">
        <v>129</v>
      </c>
      <c r="L746" s="10">
        <f t="shared" si="44"/>
        <v>47500</v>
      </c>
      <c r="M746" s="11" t="str">
        <f t="shared" si="45"/>
        <v/>
      </c>
      <c r="N746" s="11" t="str">
        <f t="shared" si="46"/>
        <v/>
      </c>
      <c r="O746" s="11" t="str">
        <f t="shared" si="47"/>
        <v/>
      </c>
    </row>
    <row r="747" spans="1:15" x14ac:dyDescent="0.3">
      <c r="A747" t="s">
        <v>2811</v>
      </c>
      <c r="B747" t="s">
        <v>2812</v>
      </c>
      <c r="C747" s="9">
        <v>32032</v>
      </c>
      <c r="D747" t="s">
        <v>2813</v>
      </c>
      <c r="E747" t="s">
        <v>371</v>
      </c>
      <c r="F747">
        <v>7922012438</v>
      </c>
      <c r="G747" t="s">
        <v>107</v>
      </c>
      <c r="H747" t="s">
        <v>108</v>
      </c>
      <c r="I747" t="s">
        <v>94</v>
      </c>
      <c r="J747" s="9">
        <v>43884</v>
      </c>
      <c r="K747" t="s">
        <v>134</v>
      </c>
      <c r="L747" s="10">
        <f t="shared" si="44"/>
        <v>47537</v>
      </c>
      <c r="M747" s="11" t="str">
        <f t="shared" si="45"/>
        <v/>
      </c>
      <c r="N747" s="11" t="str">
        <f t="shared" si="46"/>
        <v/>
      </c>
      <c r="O747" s="11" t="str">
        <f t="shared" si="47"/>
        <v/>
      </c>
    </row>
    <row r="748" spans="1:15" x14ac:dyDescent="0.3">
      <c r="A748" t="s">
        <v>2814</v>
      </c>
      <c r="B748" t="s">
        <v>2037</v>
      </c>
      <c r="C748" s="9">
        <v>28652</v>
      </c>
      <c r="D748" t="s">
        <v>2815</v>
      </c>
      <c r="E748" t="s">
        <v>2816</v>
      </c>
      <c r="F748">
        <v>6729728780</v>
      </c>
      <c r="G748" t="s">
        <v>133</v>
      </c>
      <c r="H748" t="s">
        <v>155</v>
      </c>
      <c r="I748" t="s">
        <v>94</v>
      </c>
      <c r="J748" s="9">
        <v>43035</v>
      </c>
      <c r="K748" t="s">
        <v>103</v>
      </c>
      <c r="L748" s="10">
        <f t="shared" si="44"/>
        <v>46687</v>
      </c>
      <c r="M748" s="11" t="str">
        <f t="shared" si="45"/>
        <v/>
      </c>
      <c r="N748" s="11" t="str">
        <f t="shared" si="46"/>
        <v/>
      </c>
      <c r="O748" s="11" t="str">
        <f t="shared" si="47"/>
        <v/>
      </c>
    </row>
    <row r="749" spans="1:15" x14ac:dyDescent="0.3">
      <c r="A749" t="s">
        <v>2817</v>
      </c>
      <c r="B749" t="s">
        <v>857</v>
      </c>
      <c r="C749" s="9">
        <v>22275</v>
      </c>
      <c r="D749" t="s">
        <v>2818</v>
      </c>
      <c r="E749" t="s">
        <v>2819</v>
      </c>
      <c r="F749">
        <v>7889384690</v>
      </c>
      <c r="G749" t="s">
        <v>92</v>
      </c>
      <c r="H749" t="s">
        <v>101</v>
      </c>
      <c r="I749" t="s">
        <v>102</v>
      </c>
      <c r="J749" s="9">
        <v>42899</v>
      </c>
      <c r="K749" t="s">
        <v>103</v>
      </c>
      <c r="L749" s="10">
        <f t="shared" si="44"/>
        <v>45821</v>
      </c>
      <c r="M749" s="11" t="str">
        <f t="shared" si="45"/>
        <v>FLAG</v>
      </c>
      <c r="N749" s="11" t="str">
        <f t="shared" si="46"/>
        <v/>
      </c>
      <c r="O749" s="11" t="str">
        <f t="shared" si="47"/>
        <v/>
      </c>
    </row>
    <row r="750" spans="1:15" x14ac:dyDescent="0.3">
      <c r="A750" t="s">
        <v>2820</v>
      </c>
      <c r="B750" t="s">
        <v>1969</v>
      </c>
      <c r="C750" s="9">
        <v>25794</v>
      </c>
      <c r="D750" t="s">
        <v>2821</v>
      </c>
      <c r="E750" t="s">
        <v>2822</v>
      </c>
      <c r="F750">
        <v>8492869832</v>
      </c>
      <c r="G750" t="s">
        <v>92</v>
      </c>
      <c r="H750" t="s">
        <v>175</v>
      </c>
      <c r="I750" t="s">
        <v>94</v>
      </c>
      <c r="J750" s="9">
        <v>43946</v>
      </c>
      <c r="K750" t="s">
        <v>134</v>
      </c>
      <c r="L750" s="10">
        <f t="shared" si="44"/>
        <v>47598</v>
      </c>
      <c r="M750" s="11" t="str">
        <f t="shared" si="45"/>
        <v/>
      </c>
      <c r="N750" s="11" t="str">
        <f t="shared" si="46"/>
        <v/>
      </c>
      <c r="O750" s="11" t="str">
        <f t="shared" si="47"/>
        <v/>
      </c>
    </row>
    <row r="751" spans="1:15" x14ac:dyDescent="0.3">
      <c r="A751" t="s">
        <v>2823</v>
      </c>
      <c r="B751" t="s">
        <v>1015</v>
      </c>
      <c r="C751" s="9">
        <v>32291</v>
      </c>
      <c r="D751" t="s">
        <v>2824</v>
      </c>
      <c r="E751" t="s">
        <v>2825</v>
      </c>
      <c r="F751">
        <v>7389124313</v>
      </c>
      <c r="G751" t="s">
        <v>95</v>
      </c>
      <c r="H751" t="s">
        <v>113</v>
      </c>
      <c r="I751" t="s">
        <v>102</v>
      </c>
      <c r="J751" s="9">
        <v>43877</v>
      </c>
      <c r="K751" t="s">
        <v>95</v>
      </c>
      <c r="L751" s="10">
        <f t="shared" si="44"/>
        <v>46799</v>
      </c>
      <c r="M751" s="11" t="str">
        <f t="shared" si="45"/>
        <v/>
      </c>
      <c r="N751" s="11" t="str">
        <f t="shared" si="46"/>
        <v/>
      </c>
      <c r="O751" s="11" t="str">
        <f t="shared" si="47"/>
        <v/>
      </c>
    </row>
    <row r="752" spans="1:15" x14ac:dyDescent="0.3">
      <c r="A752" t="s">
        <v>2826</v>
      </c>
      <c r="B752" t="s">
        <v>463</v>
      </c>
      <c r="C752" s="9">
        <v>37314</v>
      </c>
      <c r="D752" t="s">
        <v>2827</v>
      </c>
      <c r="E752" t="s">
        <v>2828</v>
      </c>
      <c r="F752">
        <v>9112503530</v>
      </c>
      <c r="G752" t="s">
        <v>95</v>
      </c>
      <c r="H752" t="s">
        <v>108</v>
      </c>
      <c r="I752" t="s">
        <v>94</v>
      </c>
      <c r="J752" s="9">
        <v>45239</v>
      </c>
      <c r="K752" t="s">
        <v>129</v>
      </c>
      <c r="L752" s="10">
        <f t="shared" si="44"/>
        <v>48892</v>
      </c>
      <c r="M752" s="11" t="str">
        <f t="shared" si="45"/>
        <v/>
      </c>
      <c r="N752" s="11" t="str">
        <f t="shared" si="46"/>
        <v/>
      </c>
      <c r="O752" s="11" t="str">
        <f t="shared" si="47"/>
        <v/>
      </c>
    </row>
    <row r="753" spans="1:15" x14ac:dyDescent="0.3">
      <c r="A753" t="s">
        <v>2829</v>
      </c>
      <c r="B753" t="s">
        <v>2830</v>
      </c>
      <c r="C753" s="9">
        <v>20491</v>
      </c>
      <c r="D753" t="s">
        <v>2831</v>
      </c>
      <c r="E753" t="s">
        <v>2832</v>
      </c>
      <c r="F753">
        <v>7976593882</v>
      </c>
      <c r="G753" t="s">
        <v>119</v>
      </c>
      <c r="H753" t="s">
        <v>108</v>
      </c>
      <c r="I753" t="s">
        <v>94</v>
      </c>
      <c r="J753" s="9">
        <v>43852</v>
      </c>
      <c r="K753" t="s">
        <v>95</v>
      </c>
      <c r="L753" s="10">
        <f t="shared" si="44"/>
        <v>47505</v>
      </c>
      <c r="M753" s="11" t="str">
        <f t="shared" si="45"/>
        <v/>
      </c>
      <c r="N753" s="11" t="str">
        <f t="shared" si="46"/>
        <v/>
      </c>
      <c r="O753" s="11" t="str">
        <f t="shared" si="47"/>
        <v/>
      </c>
    </row>
    <row r="754" spans="1:15" x14ac:dyDescent="0.3">
      <c r="A754" t="s">
        <v>2833</v>
      </c>
      <c r="B754" t="s">
        <v>2834</v>
      </c>
      <c r="C754" s="9">
        <v>23349</v>
      </c>
      <c r="D754" t="s">
        <v>2835</v>
      </c>
      <c r="E754" t="s">
        <v>2836</v>
      </c>
      <c r="F754">
        <v>6281681881</v>
      </c>
      <c r="G754" t="s">
        <v>119</v>
      </c>
      <c r="H754" t="s">
        <v>93</v>
      </c>
      <c r="I754" t="s">
        <v>102</v>
      </c>
      <c r="J754" s="9">
        <v>45956</v>
      </c>
      <c r="K754" t="s">
        <v>134</v>
      </c>
      <c r="L754" s="10">
        <f t="shared" si="44"/>
        <v>48878</v>
      </c>
      <c r="M754" s="11" t="str">
        <f t="shared" si="45"/>
        <v/>
      </c>
      <c r="N754" s="11" t="str">
        <f t="shared" si="46"/>
        <v/>
      </c>
      <c r="O754" s="11" t="str">
        <f t="shared" si="47"/>
        <v/>
      </c>
    </row>
    <row r="755" spans="1:15" x14ac:dyDescent="0.3">
      <c r="A755" t="s">
        <v>2837</v>
      </c>
      <c r="B755" t="s">
        <v>1766</v>
      </c>
      <c r="C755" s="9">
        <v>30998</v>
      </c>
      <c r="D755" t="s">
        <v>2838</v>
      </c>
      <c r="E755" t="s">
        <v>2839</v>
      </c>
      <c r="F755">
        <v>9241553046</v>
      </c>
      <c r="G755" t="s">
        <v>119</v>
      </c>
      <c r="H755" t="s">
        <v>155</v>
      </c>
      <c r="I755" t="s">
        <v>94</v>
      </c>
      <c r="J755" s="9">
        <v>43763</v>
      </c>
      <c r="K755" t="s">
        <v>95</v>
      </c>
      <c r="L755" s="10">
        <f t="shared" si="44"/>
        <v>47416</v>
      </c>
      <c r="M755" s="11" t="str">
        <f t="shared" si="45"/>
        <v/>
      </c>
      <c r="N755" s="11" t="str">
        <f t="shared" si="46"/>
        <v/>
      </c>
      <c r="O755" s="11" t="str">
        <f t="shared" si="47"/>
        <v/>
      </c>
    </row>
    <row r="756" spans="1:15" x14ac:dyDescent="0.3">
      <c r="A756" t="s">
        <v>2840</v>
      </c>
      <c r="B756" t="s">
        <v>2489</v>
      </c>
      <c r="C756" s="9">
        <v>28660</v>
      </c>
      <c r="D756" t="s">
        <v>2841</v>
      </c>
      <c r="E756" t="s">
        <v>2842</v>
      </c>
      <c r="F756">
        <v>8117335273</v>
      </c>
      <c r="G756" t="s">
        <v>133</v>
      </c>
      <c r="H756" t="s">
        <v>155</v>
      </c>
      <c r="I756" t="s">
        <v>94</v>
      </c>
      <c r="J756" s="9">
        <v>44401</v>
      </c>
      <c r="K756" t="s">
        <v>95</v>
      </c>
      <c r="L756" s="10">
        <f t="shared" si="44"/>
        <v>48053</v>
      </c>
      <c r="M756" s="11" t="str">
        <f t="shared" si="45"/>
        <v/>
      </c>
      <c r="N756" s="11" t="str">
        <f t="shared" si="46"/>
        <v/>
      </c>
      <c r="O756" s="11" t="str">
        <f t="shared" si="47"/>
        <v/>
      </c>
    </row>
    <row r="757" spans="1:15" x14ac:dyDescent="0.3">
      <c r="A757" t="s">
        <v>2843</v>
      </c>
      <c r="B757" t="s">
        <v>1506</v>
      </c>
      <c r="C757" s="9">
        <v>22651</v>
      </c>
      <c r="D757" t="s">
        <v>2844</v>
      </c>
      <c r="E757" t="s">
        <v>2845</v>
      </c>
      <c r="F757">
        <v>9641969191</v>
      </c>
      <c r="G757" t="s">
        <v>100</v>
      </c>
      <c r="H757" t="s">
        <v>108</v>
      </c>
      <c r="I757" t="s">
        <v>94</v>
      </c>
      <c r="J757" s="9">
        <v>45792</v>
      </c>
      <c r="K757" t="s">
        <v>129</v>
      </c>
      <c r="L757" s="10">
        <f t="shared" si="44"/>
        <v>49444</v>
      </c>
      <c r="M757" s="11" t="str">
        <f t="shared" si="45"/>
        <v/>
      </c>
      <c r="N757" s="11" t="str">
        <f t="shared" si="46"/>
        <v/>
      </c>
      <c r="O757" s="11" t="str">
        <f t="shared" si="47"/>
        <v/>
      </c>
    </row>
    <row r="758" spans="1:15" x14ac:dyDescent="0.3">
      <c r="A758" t="s">
        <v>2846</v>
      </c>
      <c r="B758" t="s">
        <v>1281</v>
      </c>
      <c r="C758" s="9">
        <v>36492</v>
      </c>
      <c r="D758" t="s">
        <v>2847</v>
      </c>
      <c r="E758" t="s">
        <v>2848</v>
      </c>
      <c r="F758">
        <v>7989083470</v>
      </c>
      <c r="G758" t="s">
        <v>95</v>
      </c>
      <c r="H758" t="s">
        <v>93</v>
      </c>
      <c r="I758" t="s">
        <v>94</v>
      </c>
      <c r="J758" s="9">
        <v>43086</v>
      </c>
      <c r="K758" t="s">
        <v>103</v>
      </c>
      <c r="L758" s="10">
        <f t="shared" si="44"/>
        <v>46738</v>
      </c>
      <c r="M758" s="11" t="str">
        <f t="shared" si="45"/>
        <v/>
      </c>
      <c r="N758" s="11" t="str">
        <f t="shared" si="46"/>
        <v/>
      </c>
      <c r="O758" s="11" t="str">
        <f t="shared" si="47"/>
        <v/>
      </c>
    </row>
    <row r="759" spans="1:15" x14ac:dyDescent="0.3">
      <c r="A759" t="s">
        <v>2849</v>
      </c>
      <c r="B759" t="s">
        <v>2497</v>
      </c>
      <c r="C759" s="9">
        <v>28568</v>
      </c>
      <c r="D759" t="s">
        <v>2850</v>
      </c>
      <c r="E759" t="s">
        <v>2851</v>
      </c>
      <c r="F759">
        <v>7654506765</v>
      </c>
      <c r="G759" t="s">
        <v>119</v>
      </c>
      <c r="H759" t="s">
        <v>101</v>
      </c>
      <c r="I759" t="s">
        <v>94</v>
      </c>
      <c r="J759" s="9">
        <v>44484</v>
      </c>
      <c r="K759" t="s">
        <v>114</v>
      </c>
      <c r="L759" s="10">
        <f t="shared" si="44"/>
        <v>48136</v>
      </c>
      <c r="M759" s="11" t="str">
        <f t="shared" si="45"/>
        <v/>
      </c>
      <c r="N759" s="11" t="str">
        <f t="shared" si="46"/>
        <v/>
      </c>
      <c r="O759" s="11" t="str">
        <f t="shared" si="47"/>
        <v/>
      </c>
    </row>
    <row r="760" spans="1:15" x14ac:dyDescent="0.3">
      <c r="A760" t="s">
        <v>2852</v>
      </c>
      <c r="B760" t="s">
        <v>2853</v>
      </c>
      <c r="C760" s="9">
        <v>29559</v>
      </c>
      <c r="D760" t="s">
        <v>2854</v>
      </c>
      <c r="E760" t="s">
        <v>2855</v>
      </c>
      <c r="F760">
        <v>9655793503</v>
      </c>
      <c r="G760" t="s">
        <v>133</v>
      </c>
      <c r="H760" t="s">
        <v>155</v>
      </c>
      <c r="I760" t="s">
        <v>120</v>
      </c>
      <c r="J760" s="9">
        <v>43383</v>
      </c>
      <c r="K760" t="s">
        <v>100</v>
      </c>
      <c r="L760" s="10">
        <f t="shared" si="44"/>
        <v>44114</v>
      </c>
      <c r="M760" s="11" t="str">
        <f t="shared" si="45"/>
        <v>FLAG</v>
      </c>
      <c r="N760" s="11" t="str">
        <f t="shared" si="46"/>
        <v/>
      </c>
      <c r="O760" s="11" t="str">
        <f t="shared" si="47"/>
        <v/>
      </c>
    </row>
    <row r="761" spans="1:15" x14ac:dyDescent="0.3">
      <c r="A761" t="s">
        <v>2856</v>
      </c>
      <c r="B761" t="s">
        <v>2857</v>
      </c>
      <c r="C761" s="9">
        <v>25778</v>
      </c>
      <c r="E761" t="s">
        <v>2858</v>
      </c>
      <c r="F761">
        <v>8641696933</v>
      </c>
      <c r="G761" t="s">
        <v>100</v>
      </c>
      <c r="H761" t="s">
        <v>101</v>
      </c>
      <c r="I761" t="s">
        <v>102</v>
      </c>
      <c r="J761" s="9">
        <v>43728</v>
      </c>
      <c r="K761" t="s">
        <v>103</v>
      </c>
      <c r="L761" s="10">
        <f t="shared" si="44"/>
        <v>46650</v>
      </c>
      <c r="M761" s="11" t="str">
        <f t="shared" si="45"/>
        <v/>
      </c>
      <c r="N761" s="11" t="str">
        <f t="shared" si="46"/>
        <v/>
      </c>
      <c r="O761" s="11" t="str">
        <f t="shared" si="47"/>
        <v/>
      </c>
    </row>
    <row r="762" spans="1:15" x14ac:dyDescent="0.3">
      <c r="A762" t="s">
        <v>2859</v>
      </c>
      <c r="B762" t="s">
        <v>2860</v>
      </c>
      <c r="C762" s="9">
        <v>20770</v>
      </c>
      <c r="D762" t="s">
        <v>2861</v>
      </c>
      <c r="E762" t="s">
        <v>2862</v>
      </c>
      <c r="F762">
        <v>8781006824</v>
      </c>
      <c r="G762" t="s">
        <v>107</v>
      </c>
      <c r="H762" t="s">
        <v>93</v>
      </c>
      <c r="I762" t="s">
        <v>102</v>
      </c>
      <c r="J762" s="9">
        <v>43484</v>
      </c>
      <c r="K762" t="s">
        <v>129</v>
      </c>
      <c r="L762" s="10">
        <f t="shared" si="44"/>
        <v>46406</v>
      </c>
      <c r="M762" s="11" t="str">
        <f t="shared" si="45"/>
        <v/>
      </c>
      <c r="N762" s="11" t="str">
        <f t="shared" si="46"/>
        <v/>
      </c>
      <c r="O762" s="11" t="str">
        <f t="shared" si="47"/>
        <v/>
      </c>
    </row>
    <row r="763" spans="1:15" x14ac:dyDescent="0.3">
      <c r="A763" t="s">
        <v>2863</v>
      </c>
      <c r="B763" t="s">
        <v>264</v>
      </c>
      <c r="C763" s="9">
        <v>20722</v>
      </c>
      <c r="D763" t="s">
        <v>2864</v>
      </c>
      <c r="E763" t="s">
        <v>2865</v>
      </c>
      <c r="F763">
        <v>7844286717</v>
      </c>
      <c r="G763" t="s">
        <v>92</v>
      </c>
      <c r="H763" t="s">
        <v>113</v>
      </c>
      <c r="I763" t="s">
        <v>94</v>
      </c>
      <c r="J763" s="9">
        <v>45279</v>
      </c>
      <c r="K763" t="s">
        <v>129</v>
      </c>
      <c r="L763" s="10">
        <f t="shared" si="44"/>
        <v>48932</v>
      </c>
      <c r="M763" s="11" t="str">
        <f t="shared" si="45"/>
        <v/>
      </c>
      <c r="N763" s="11" t="str">
        <f t="shared" si="46"/>
        <v/>
      </c>
      <c r="O763" s="11" t="str">
        <f t="shared" si="47"/>
        <v/>
      </c>
    </row>
    <row r="764" spans="1:15" x14ac:dyDescent="0.3">
      <c r="A764" t="s">
        <v>2866</v>
      </c>
      <c r="B764" t="s">
        <v>1027</v>
      </c>
      <c r="C764" s="9">
        <v>35896</v>
      </c>
      <c r="D764" t="s">
        <v>2867</v>
      </c>
      <c r="E764" t="s">
        <v>2868</v>
      </c>
      <c r="F764">
        <v>6821527418</v>
      </c>
      <c r="G764" t="s">
        <v>92</v>
      </c>
      <c r="H764" t="s">
        <v>108</v>
      </c>
      <c r="I764" t="s">
        <v>94</v>
      </c>
      <c r="J764" s="9">
        <v>42908</v>
      </c>
      <c r="K764" t="s">
        <v>95</v>
      </c>
      <c r="L764" s="10">
        <f t="shared" si="44"/>
        <v>46560</v>
      </c>
      <c r="M764" s="11" t="str">
        <f t="shared" si="45"/>
        <v/>
      </c>
      <c r="N764" s="11" t="str">
        <f t="shared" si="46"/>
        <v/>
      </c>
      <c r="O764" s="11" t="str">
        <f t="shared" si="47"/>
        <v/>
      </c>
    </row>
    <row r="765" spans="1:15" x14ac:dyDescent="0.3">
      <c r="A765" t="s">
        <v>2869</v>
      </c>
      <c r="B765" t="s">
        <v>2870</v>
      </c>
      <c r="C765" s="9">
        <v>22218</v>
      </c>
      <c r="D765" t="s">
        <v>2871</v>
      </c>
      <c r="E765" t="s">
        <v>2872</v>
      </c>
      <c r="F765">
        <v>6977410478</v>
      </c>
      <c r="G765" t="s">
        <v>100</v>
      </c>
      <c r="H765" t="s">
        <v>113</v>
      </c>
      <c r="I765" t="s">
        <v>94</v>
      </c>
      <c r="J765" s="9">
        <v>44831</v>
      </c>
      <c r="K765" t="s">
        <v>134</v>
      </c>
      <c r="L765" s="10">
        <f t="shared" si="44"/>
        <v>48484</v>
      </c>
      <c r="M765" s="11" t="str">
        <f t="shared" si="45"/>
        <v/>
      </c>
      <c r="N765" s="11" t="str">
        <f t="shared" si="46"/>
        <v/>
      </c>
      <c r="O765" s="11" t="str">
        <f t="shared" si="47"/>
        <v/>
      </c>
    </row>
    <row r="766" spans="1:15" x14ac:dyDescent="0.3">
      <c r="A766" t="s">
        <v>2873</v>
      </c>
      <c r="B766" t="s">
        <v>2069</v>
      </c>
      <c r="C766" s="9">
        <v>26996</v>
      </c>
      <c r="D766" t="s">
        <v>2874</v>
      </c>
      <c r="E766" t="s">
        <v>2875</v>
      </c>
      <c r="F766">
        <v>8198582259</v>
      </c>
      <c r="G766" t="s">
        <v>133</v>
      </c>
      <c r="H766" t="s">
        <v>155</v>
      </c>
      <c r="I766" t="s">
        <v>102</v>
      </c>
      <c r="J766" s="9">
        <v>43337</v>
      </c>
      <c r="K766" t="s">
        <v>103</v>
      </c>
      <c r="L766" s="10">
        <f t="shared" si="44"/>
        <v>46259</v>
      </c>
      <c r="M766" s="11" t="str">
        <f t="shared" si="45"/>
        <v/>
      </c>
      <c r="N766" s="11" t="str">
        <f t="shared" si="46"/>
        <v/>
      </c>
      <c r="O766" s="11" t="str">
        <f t="shared" si="47"/>
        <v/>
      </c>
    </row>
    <row r="767" spans="1:15" x14ac:dyDescent="0.3">
      <c r="A767" t="s">
        <v>2876</v>
      </c>
      <c r="B767" t="s">
        <v>2877</v>
      </c>
      <c r="C767" s="9">
        <v>31751</v>
      </c>
      <c r="D767" t="s">
        <v>2878</v>
      </c>
      <c r="E767" t="s">
        <v>2879</v>
      </c>
      <c r="F767">
        <v>9422270670</v>
      </c>
      <c r="G767" t="s">
        <v>92</v>
      </c>
      <c r="H767" t="s">
        <v>113</v>
      </c>
      <c r="I767" t="s">
        <v>94</v>
      </c>
      <c r="J767" s="9">
        <v>43634</v>
      </c>
      <c r="K767" t="s">
        <v>114</v>
      </c>
      <c r="L767" s="10">
        <f t="shared" si="44"/>
        <v>47287</v>
      </c>
      <c r="M767" s="11" t="str">
        <f t="shared" si="45"/>
        <v/>
      </c>
      <c r="N767" s="11" t="str">
        <f t="shared" si="46"/>
        <v/>
      </c>
      <c r="O767" s="11" t="str">
        <f t="shared" si="47"/>
        <v/>
      </c>
    </row>
    <row r="768" spans="1:15" x14ac:dyDescent="0.3">
      <c r="A768" t="s">
        <v>2880</v>
      </c>
      <c r="B768" t="s">
        <v>2311</v>
      </c>
      <c r="C768" s="9">
        <v>23910</v>
      </c>
      <c r="D768" t="s">
        <v>2881</v>
      </c>
      <c r="E768" t="s">
        <v>2882</v>
      </c>
      <c r="F768">
        <v>7564768484</v>
      </c>
      <c r="G768" t="s">
        <v>107</v>
      </c>
      <c r="H768" t="s">
        <v>175</v>
      </c>
      <c r="I768" t="s">
        <v>102</v>
      </c>
      <c r="J768" s="9">
        <v>43130</v>
      </c>
      <c r="K768" t="s">
        <v>114</v>
      </c>
      <c r="L768" s="10">
        <f t="shared" si="44"/>
        <v>46052</v>
      </c>
      <c r="M768" s="11" t="str">
        <f t="shared" si="45"/>
        <v>FLAG</v>
      </c>
      <c r="N768" s="11" t="str">
        <f t="shared" si="46"/>
        <v/>
      </c>
      <c r="O768" s="11" t="str">
        <f t="shared" si="47"/>
        <v/>
      </c>
    </row>
    <row r="769" spans="1:15" x14ac:dyDescent="0.3">
      <c r="A769" t="s">
        <v>2883</v>
      </c>
      <c r="B769" t="s">
        <v>2884</v>
      </c>
      <c r="C769" s="9">
        <v>20297</v>
      </c>
      <c r="D769" t="s">
        <v>2885</v>
      </c>
      <c r="E769" t="s">
        <v>2886</v>
      </c>
      <c r="F769">
        <v>7420667995</v>
      </c>
      <c r="G769" t="s">
        <v>100</v>
      </c>
      <c r="H769" t="s">
        <v>93</v>
      </c>
      <c r="I769" t="s">
        <v>94</v>
      </c>
      <c r="J769" s="9">
        <v>44364</v>
      </c>
      <c r="K769" t="s">
        <v>100</v>
      </c>
      <c r="L769" s="10">
        <f t="shared" si="44"/>
        <v>48016</v>
      </c>
      <c r="M769" s="11" t="str">
        <f t="shared" si="45"/>
        <v/>
      </c>
      <c r="N769" s="11" t="str">
        <f t="shared" si="46"/>
        <v/>
      </c>
      <c r="O769" s="11" t="str">
        <f t="shared" si="47"/>
        <v/>
      </c>
    </row>
    <row r="770" spans="1:15" x14ac:dyDescent="0.3">
      <c r="A770" t="s">
        <v>2887</v>
      </c>
      <c r="B770" t="s">
        <v>1311</v>
      </c>
      <c r="C770" s="9">
        <v>30936</v>
      </c>
      <c r="D770" t="s">
        <v>2888</v>
      </c>
      <c r="E770" t="s">
        <v>2889</v>
      </c>
      <c r="F770">
        <v>6153793459</v>
      </c>
      <c r="G770" t="s">
        <v>119</v>
      </c>
      <c r="H770" t="s">
        <v>108</v>
      </c>
      <c r="I770" t="s">
        <v>102</v>
      </c>
      <c r="J770" s="9">
        <v>44060</v>
      </c>
      <c r="K770" t="s">
        <v>100</v>
      </c>
      <c r="L770" s="10">
        <f t="shared" si="44"/>
        <v>46982</v>
      </c>
      <c r="M770" s="11" t="str">
        <f t="shared" si="45"/>
        <v/>
      </c>
      <c r="N770" s="11" t="str">
        <f t="shared" si="46"/>
        <v/>
      </c>
      <c r="O770" s="11" t="str">
        <f t="shared" si="47"/>
        <v/>
      </c>
    </row>
    <row r="771" spans="1:15" x14ac:dyDescent="0.3">
      <c r="A771" t="s">
        <v>2890</v>
      </c>
      <c r="B771" t="s">
        <v>795</v>
      </c>
      <c r="C771" s="9">
        <v>26006</v>
      </c>
      <c r="D771" t="s">
        <v>2891</v>
      </c>
      <c r="E771" t="s">
        <v>2892</v>
      </c>
      <c r="F771">
        <v>9504059336</v>
      </c>
      <c r="G771" t="s">
        <v>107</v>
      </c>
      <c r="H771" t="s">
        <v>113</v>
      </c>
      <c r="I771" t="s">
        <v>94</v>
      </c>
      <c r="J771" s="9">
        <v>44690</v>
      </c>
      <c r="K771" t="s">
        <v>95</v>
      </c>
      <c r="L771" s="10">
        <f t="shared" si="44"/>
        <v>48343</v>
      </c>
      <c r="M771" s="11" t="str">
        <f t="shared" si="45"/>
        <v/>
      </c>
      <c r="N771" s="11" t="str">
        <f t="shared" si="46"/>
        <v/>
      </c>
      <c r="O771" s="11" t="str">
        <f t="shared" si="47"/>
        <v/>
      </c>
    </row>
    <row r="772" spans="1:15" x14ac:dyDescent="0.3">
      <c r="A772" t="s">
        <v>2893</v>
      </c>
      <c r="B772" t="s">
        <v>2111</v>
      </c>
      <c r="C772" s="9">
        <v>20836</v>
      </c>
      <c r="D772" t="s">
        <v>2894</v>
      </c>
      <c r="E772" t="s">
        <v>2895</v>
      </c>
      <c r="F772">
        <v>7823100066</v>
      </c>
      <c r="G772" t="s">
        <v>100</v>
      </c>
      <c r="H772" t="s">
        <v>155</v>
      </c>
      <c r="I772" t="s">
        <v>102</v>
      </c>
      <c r="J772" s="9">
        <v>45639</v>
      </c>
      <c r="K772" t="s">
        <v>95</v>
      </c>
      <c r="L772" s="10">
        <f t="shared" ref="L772:L835" si="48">EDATE(J772,12*IF(I772="High",2,IF(I772="Medium",8,10)))</f>
        <v>48561</v>
      </c>
      <c r="M772" s="11" t="str">
        <f t="shared" ref="M772:M835" si="49">IF(L772&lt;DATE(2026,3,31),"FLAG","")</f>
        <v/>
      </c>
      <c r="N772" s="11" t="str">
        <f t="shared" ref="N772:N835" si="50">IF(COUNTIF($F$4:$F$953,F772)&gt;=3,"FLAG","")</f>
        <v/>
      </c>
      <c r="O772" s="11" t="str">
        <f t="shared" ref="O772:O835" si="51">IF(AND(D772&lt;&gt;"",COUNTIF($D$4:$D$953,D772)&gt;1),"FLAG","")</f>
        <v/>
      </c>
    </row>
    <row r="773" spans="1:15" x14ac:dyDescent="0.3">
      <c r="A773" t="s">
        <v>2896</v>
      </c>
      <c r="B773" t="s">
        <v>2101</v>
      </c>
      <c r="C773" s="9">
        <v>31756</v>
      </c>
      <c r="D773" t="s">
        <v>2897</v>
      </c>
      <c r="E773" t="s">
        <v>446</v>
      </c>
      <c r="F773">
        <v>6337462390</v>
      </c>
      <c r="G773" t="s">
        <v>95</v>
      </c>
      <c r="H773" t="s">
        <v>93</v>
      </c>
      <c r="I773" t="s">
        <v>94</v>
      </c>
      <c r="J773" s="9">
        <v>43125</v>
      </c>
      <c r="K773" t="s">
        <v>134</v>
      </c>
      <c r="L773" s="10">
        <f t="shared" si="48"/>
        <v>46777</v>
      </c>
      <c r="M773" s="11" t="str">
        <f t="shared" si="49"/>
        <v/>
      </c>
      <c r="N773" s="11" t="str">
        <f t="shared" si="50"/>
        <v/>
      </c>
      <c r="O773" s="11" t="str">
        <f t="shared" si="51"/>
        <v/>
      </c>
    </row>
    <row r="774" spans="1:15" x14ac:dyDescent="0.3">
      <c r="A774" t="s">
        <v>2898</v>
      </c>
      <c r="B774" t="s">
        <v>2899</v>
      </c>
      <c r="C774" s="9">
        <v>29605</v>
      </c>
      <c r="D774" t="s">
        <v>2900</v>
      </c>
      <c r="E774" t="s">
        <v>2901</v>
      </c>
      <c r="F774">
        <v>6555199011</v>
      </c>
      <c r="G774" t="s">
        <v>107</v>
      </c>
      <c r="H774" t="s">
        <v>155</v>
      </c>
      <c r="I774" t="s">
        <v>94</v>
      </c>
      <c r="J774" s="9">
        <v>42784</v>
      </c>
      <c r="K774" t="s">
        <v>129</v>
      </c>
      <c r="L774" s="10">
        <f t="shared" si="48"/>
        <v>46436</v>
      </c>
      <c r="M774" s="11" t="str">
        <f t="shared" si="49"/>
        <v/>
      </c>
      <c r="N774" s="11" t="str">
        <f t="shared" si="50"/>
        <v/>
      </c>
      <c r="O774" s="11" t="str">
        <f t="shared" si="51"/>
        <v/>
      </c>
    </row>
    <row r="775" spans="1:15" x14ac:dyDescent="0.3">
      <c r="A775" t="s">
        <v>2902</v>
      </c>
      <c r="B775" t="s">
        <v>2410</v>
      </c>
      <c r="C775" s="9">
        <v>30121</v>
      </c>
      <c r="D775" t="s">
        <v>2903</v>
      </c>
      <c r="E775" t="s">
        <v>2904</v>
      </c>
      <c r="F775">
        <v>7291234466</v>
      </c>
      <c r="G775" t="s">
        <v>133</v>
      </c>
      <c r="H775" t="s">
        <v>113</v>
      </c>
      <c r="I775" t="s">
        <v>94</v>
      </c>
      <c r="J775" s="9">
        <v>45224</v>
      </c>
      <c r="K775" t="s">
        <v>100</v>
      </c>
      <c r="L775" s="10">
        <f t="shared" si="48"/>
        <v>48877</v>
      </c>
      <c r="M775" s="11" t="str">
        <f t="shared" si="49"/>
        <v/>
      </c>
      <c r="N775" s="11" t="str">
        <f t="shared" si="50"/>
        <v/>
      </c>
      <c r="O775" s="11" t="str">
        <f t="shared" si="51"/>
        <v/>
      </c>
    </row>
    <row r="776" spans="1:15" x14ac:dyDescent="0.3">
      <c r="A776" t="s">
        <v>2905</v>
      </c>
      <c r="B776" t="s">
        <v>826</v>
      </c>
      <c r="C776" s="9">
        <v>20882</v>
      </c>
      <c r="D776" t="s">
        <v>2906</v>
      </c>
      <c r="E776" t="s">
        <v>2907</v>
      </c>
      <c r="F776">
        <v>8483438685</v>
      </c>
      <c r="G776" t="s">
        <v>100</v>
      </c>
      <c r="H776" t="s">
        <v>175</v>
      </c>
      <c r="I776" t="s">
        <v>94</v>
      </c>
      <c r="J776" s="9">
        <v>44125</v>
      </c>
      <c r="K776" t="s">
        <v>95</v>
      </c>
      <c r="L776" s="10">
        <f t="shared" si="48"/>
        <v>47777</v>
      </c>
      <c r="M776" s="11" t="str">
        <f t="shared" si="49"/>
        <v/>
      </c>
      <c r="N776" s="11" t="str">
        <f t="shared" si="50"/>
        <v/>
      </c>
      <c r="O776" s="11" t="str">
        <f t="shared" si="51"/>
        <v/>
      </c>
    </row>
    <row r="777" spans="1:15" x14ac:dyDescent="0.3">
      <c r="A777" t="s">
        <v>2908</v>
      </c>
      <c r="B777" t="s">
        <v>999</v>
      </c>
      <c r="C777" s="9">
        <v>36597</v>
      </c>
      <c r="D777" t="s">
        <v>2909</v>
      </c>
      <c r="E777" t="s">
        <v>2910</v>
      </c>
      <c r="F777">
        <v>8249128473</v>
      </c>
      <c r="G777" t="s">
        <v>119</v>
      </c>
      <c r="H777" t="s">
        <v>93</v>
      </c>
      <c r="I777" t="s">
        <v>94</v>
      </c>
      <c r="J777" s="9">
        <v>44354</v>
      </c>
      <c r="K777" t="s">
        <v>134</v>
      </c>
      <c r="L777" s="10">
        <f t="shared" si="48"/>
        <v>48006</v>
      </c>
      <c r="M777" s="11" t="str">
        <f t="shared" si="49"/>
        <v/>
      </c>
      <c r="N777" s="11" t="str">
        <f t="shared" si="50"/>
        <v/>
      </c>
      <c r="O777" s="11" t="str">
        <f t="shared" si="51"/>
        <v/>
      </c>
    </row>
    <row r="778" spans="1:15" x14ac:dyDescent="0.3">
      <c r="A778" t="s">
        <v>2911</v>
      </c>
      <c r="B778" t="s">
        <v>2912</v>
      </c>
      <c r="C778" s="9">
        <v>25145</v>
      </c>
      <c r="D778" t="s">
        <v>2913</v>
      </c>
      <c r="E778" t="s">
        <v>2914</v>
      </c>
      <c r="F778">
        <v>6611226164</v>
      </c>
      <c r="G778" t="s">
        <v>107</v>
      </c>
      <c r="H778" t="s">
        <v>93</v>
      </c>
      <c r="I778" t="s">
        <v>94</v>
      </c>
      <c r="J778" s="9">
        <v>45211</v>
      </c>
      <c r="K778" t="s">
        <v>95</v>
      </c>
      <c r="L778" s="10">
        <f t="shared" si="48"/>
        <v>48864</v>
      </c>
      <c r="M778" s="11" t="str">
        <f t="shared" si="49"/>
        <v/>
      </c>
      <c r="N778" s="11" t="str">
        <f t="shared" si="50"/>
        <v/>
      </c>
      <c r="O778" s="11" t="str">
        <f t="shared" si="51"/>
        <v/>
      </c>
    </row>
    <row r="779" spans="1:15" x14ac:dyDescent="0.3">
      <c r="A779" t="s">
        <v>2915</v>
      </c>
      <c r="B779" t="s">
        <v>2916</v>
      </c>
      <c r="C779" s="9">
        <v>22608</v>
      </c>
      <c r="D779" t="s">
        <v>2917</v>
      </c>
      <c r="E779" t="s">
        <v>2918</v>
      </c>
      <c r="F779">
        <v>8387856469</v>
      </c>
      <c r="G779" t="s">
        <v>133</v>
      </c>
      <c r="H779" t="s">
        <v>101</v>
      </c>
      <c r="I779" t="s">
        <v>102</v>
      </c>
      <c r="J779" s="9">
        <v>44277</v>
      </c>
      <c r="K779" t="s">
        <v>95</v>
      </c>
      <c r="L779" s="10">
        <f t="shared" si="48"/>
        <v>47199</v>
      </c>
      <c r="M779" s="11" t="str">
        <f t="shared" si="49"/>
        <v/>
      </c>
      <c r="N779" s="11" t="str">
        <f t="shared" si="50"/>
        <v/>
      </c>
      <c r="O779" s="11" t="str">
        <f t="shared" si="51"/>
        <v/>
      </c>
    </row>
    <row r="780" spans="1:15" x14ac:dyDescent="0.3">
      <c r="A780" t="s">
        <v>2919</v>
      </c>
      <c r="B780" t="s">
        <v>2530</v>
      </c>
      <c r="C780" s="9">
        <v>21760</v>
      </c>
      <c r="D780" t="s">
        <v>2920</v>
      </c>
      <c r="E780" t="s">
        <v>2921</v>
      </c>
      <c r="F780">
        <v>6985821195</v>
      </c>
      <c r="G780" t="s">
        <v>133</v>
      </c>
      <c r="H780" t="s">
        <v>93</v>
      </c>
      <c r="I780" t="s">
        <v>94</v>
      </c>
      <c r="J780" s="9">
        <v>43292</v>
      </c>
      <c r="K780" t="s">
        <v>114</v>
      </c>
      <c r="L780" s="10">
        <f t="shared" si="48"/>
        <v>46945</v>
      </c>
      <c r="M780" s="11" t="str">
        <f t="shared" si="49"/>
        <v/>
      </c>
      <c r="N780" s="11" t="str">
        <f t="shared" si="50"/>
        <v/>
      </c>
      <c r="O780" s="11" t="str">
        <f t="shared" si="51"/>
        <v/>
      </c>
    </row>
    <row r="781" spans="1:15" x14ac:dyDescent="0.3">
      <c r="A781" t="s">
        <v>2922</v>
      </c>
      <c r="B781" t="s">
        <v>2923</v>
      </c>
      <c r="C781" s="9">
        <v>29352</v>
      </c>
      <c r="D781" t="s">
        <v>2924</v>
      </c>
      <c r="E781" t="s">
        <v>2925</v>
      </c>
      <c r="F781">
        <v>9115058096</v>
      </c>
      <c r="G781" t="s">
        <v>133</v>
      </c>
      <c r="H781" t="s">
        <v>93</v>
      </c>
      <c r="I781" t="s">
        <v>94</v>
      </c>
      <c r="J781" s="9">
        <v>43322</v>
      </c>
      <c r="K781" t="s">
        <v>134</v>
      </c>
      <c r="L781" s="10">
        <f t="shared" si="48"/>
        <v>46975</v>
      </c>
      <c r="M781" s="11" t="str">
        <f t="shared" si="49"/>
        <v/>
      </c>
      <c r="N781" s="11" t="str">
        <f t="shared" si="50"/>
        <v/>
      </c>
      <c r="O781" s="11" t="str">
        <f t="shared" si="51"/>
        <v/>
      </c>
    </row>
    <row r="782" spans="1:15" x14ac:dyDescent="0.3">
      <c r="A782" t="s">
        <v>2926</v>
      </c>
      <c r="B782" t="s">
        <v>2431</v>
      </c>
      <c r="C782" s="9">
        <v>35391</v>
      </c>
      <c r="D782" t="s">
        <v>2927</v>
      </c>
      <c r="E782" t="s">
        <v>2928</v>
      </c>
      <c r="F782">
        <v>7566315767</v>
      </c>
      <c r="G782" t="s">
        <v>107</v>
      </c>
      <c r="H782" t="s">
        <v>93</v>
      </c>
      <c r="I782" t="s">
        <v>120</v>
      </c>
      <c r="J782" s="9">
        <v>45542</v>
      </c>
      <c r="K782" t="s">
        <v>134</v>
      </c>
      <c r="L782" s="10">
        <f t="shared" si="48"/>
        <v>46272</v>
      </c>
      <c r="M782" s="11" t="str">
        <f t="shared" si="49"/>
        <v/>
      </c>
      <c r="N782" s="11" t="str">
        <f t="shared" si="50"/>
        <v/>
      </c>
      <c r="O782" s="11" t="str">
        <f t="shared" si="51"/>
        <v/>
      </c>
    </row>
    <row r="783" spans="1:15" x14ac:dyDescent="0.3">
      <c r="A783" t="s">
        <v>2929</v>
      </c>
      <c r="B783" t="s">
        <v>487</v>
      </c>
      <c r="C783" s="9">
        <v>26357</v>
      </c>
      <c r="D783" t="s">
        <v>2930</v>
      </c>
      <c r="E783" t="s">
        <v>2931</v>
      </c>
      <c r="F783">
        <v>8383324577</v>
      </c>
      <c r="G783" t="s">
        <v>95</v>
      </c>
      <c r="H783" t="s">
        <v>93</v>
      </c>
      <c r="I783" t="s">
        <v>94</v>
      </c>
      <c r="J783" s="9">
        <v>43329</v>
      </c>
      <c r="K783" t="s">
        <v>103</v>
      </c>
      <c r="L783" s="10">
        <f t="shared" si="48"/>
        <v>46982</v>
      </c>
      <c r="M783" s="11" t="str">
        <f t="shared" si="49"/>
        <v/>
      </c>
      <c r="N783" s="11" t="str">
        <f t="shared" si="50"/>
        <v/>
      </c>
      <c r="O783" s="11" t="str">
        <f t="shared" si="51"/>
        <v/>
      </c>
    </row>
    <row r="784" spans="1:15" x14ac:dyDescent="0.3">
      <c r="A784" t="s">
        <v>2932</v>
      </c>
      <c r="B784" t="s">
        <v>2933</v>
      </c>
      <c r="C784" s="9">
        <v>36782</v>
      </c>
      <c r="D784" t="s">
        <v>2934</v>
      </c>
      <c r="E784" t="s">
        <v>2935</v>
      </c>
      <c r="F784">
        <v>7121780819</v>
      </c>
      <c r="G784" t="s">
        <v>95</v>
      </c>
      <c r="H784" t="s">
        <v>108</v>
      </c>
      <c r="I784" t="s">
        <v>102</v>
      </c>
      <c r="J784" s="9">
        <v>45846</v>
      </c>
      <c r="K784" t="s">
        <v>114</v>
      </c>
      <c r="L784" s="10">
        <f t="shared" si="48"/>
        <v>48768</v>
      </c>
      <c r="M784" s="11" t="str">
        <f t="shared" si="49"/>
        <v/>
      </c>
      <c r="N784" s="11" t="str">
        <f t="shared" si="50"/>
        <v/>
      </c>
      <c r="O784" s="11" t="str">
        <f t="shared" si="51"/>
        <v/>
      </c>
    </row>
    <row r="785" spans="1:15" x14ac:dyDescent="0.3">
      <c r="A785" t="s">
        <v>2936</v>
      </c>
      <c r="B785" t="s">
        <v>2937</v>
      </c>
      <c r="C785" s="9">
        <v>23519</v>
      </c>
      <c r="D785" t="s">
        <v>2938</v>
      </c>
      <c r="E785" t="s">
        <v>2939</v>
      </c>
      <c r="F785">
        <v>9882757541</v>
      </c>
      <c r="G785" t="s">
        <v>133</v>
      </c>
      <c r="H785" t="s">
        <v>113</v>
      </c>
      <c r="I785" t="s">
        <v>94</v>
      </c>
      <c r="J785" s="9">
        <v>44700</v>
      </c>
      <c r="K785" t="s">
        <v>95</v>
      </c>
      <c r="L785" s="10">
        <f t="shared" si="48"/>
        <v>48353</v>
      </c>
      <c r="M785" s="11" t="str">
        <f t="shared" si="49"/>
        <v/>
      </c>
      <c r="N785" s="11" t="str">
        <f t="shared" si="50"/>
        <v/>
      </c>
      <c r="O785" s="11" t="str">
        <f t="shared" si="51"/>
        <v/>
      </c>
    </row>
    <row r="786" spans="1:15" x14ac:dyDescent="0.3">
      <c r="A786" t="s">
        <v>2940</v>
      </c>
      <c r="B786" t="s">
        <v>248</v>
      </c>
      <c r="C786" s="9">
        <v>30035</v>
      </c>
      <c r="E786" t="s">
        <v>2941</v>
      </c>
      <c r="F786">
        <v>9389025453</v>
      </c>
      <c r="G786" t="s">
        <v>95</v>
      </c>
      <c r="H786" t="s">
        <v>155</v>
      </c>
      <c r="I786" t="s">
        <v>102</v>
      </c>
      <c r="J786" s="9">
        <v>45825</v>
      </c>
      <c r="K786" t="s">
        <v>95</v>
      </c>
      <c r="L786" s="10">
        <f t="shared" si="48"/>
        <v>48747</v>
      </c>
      <c r="M786" s="11" t="str">
        <f t="shared" si="49"/>
        <v/>
      </c>
      <c r="N786" s="11" t="str">
        <f t="shared" si="50"/>
        <v/>
      </c>
      <c r="O786" s="11" t="str">
        <f t="shared" si="51"/>
        <v/>
      </c>
    </row>
    <row r="787" spans="1:15" x14ac:dyDescent="0.3">
      <c r="A787" t="s">
        <v>2942</v>
      </c>
      <c r="B787" t="s">
        <v>2943</v>
      </c>
      <c r="C787" s="9">
        <v>32956</v>
      </c>
      <c r="D787" t="s">
        <v>2944</v>
      </c>
      <c r="E787" t="s">
        <v>2945</v>
      </c>
      <c r="F787">
        <v>8329694552</v>
      </c>
      <c r="G787" t="s">
        <v>100</v>
      </c>
      <c r="H787" t="s">
        <v>108</v>
      </c>
      <c r="I787" t="s">
        <v>102</v>
      </c>
      <c r="J787" s="9">
        <v>45351</v>
      </c>
      <c r="K787" t="s">
        <v>129</v>
      </c>
      <c r="L787" s="10">
        <f t="shared" si="48"/>
        <v>48273</v>
      </c>
      <c r="M787" s="11" t="str">
        <f t="shared" si="49"/>
        <v/>
      </c>
      <c r="N787" s="11" t="str">
        <f t="shared" si="50"/>
        <v/>
      </c>
      <c r="O787" s="11" t="str">
        <f t="shared" si="51"/>
        <v/>
      </c>
    </row>
    <row r="788" spans="1:15" x14ac:dyDescent="0.3">
      <c r="A788" t="s">
        <v>2946</v>
      </c>
      <c r="B788" t="s">
        <v>738</v>
      </c>
      <c r="C788" s="9">
        <v>35137</v>
      </c>
      <c r="D788" t="s">
        <v>2947</v>
      </c>
      <c r="E788" t="s">
        <v>2948</v>
      </c>
      <c r="F788">
        <v>6133717048</v>
      </c>
      <c r="G788" t="s">
        <v>95</v>
      </c>
      <c r="H788" t="s">
        <v>175</v>
      </c>
      <c r="I788" t="s">
        <v>102</v>
      </c>
      <c r="J788" s="9">
        <v>43146</v>
      </c>
      <c r="K788" t="s">
        <v>129</v>
      </c>
      <c r="L788" s="10">
        <f t="shared" si="48"/>
        <v>46068</v>
      </c>
      <c r="M788" s="11" t="str">
        <f t="shared" si="49"/>
        <v>FLAG</v>
      </c>
      <c r="N788" s="11" t="str">
        <f t="shared" si="50"/>
        <v/>
      </c>
      <c r="O788" s="11" t="str">
        <f t="shared" si="51"/>
        <v/>
      </c>
    </row>
    <row r="789" spans="1:15" x14ac:dyDescent="0.3">
      <c r="A789" t="s">
        <v>2949</v>
      </c>
      <c r="B789" t="s">
        <v>2950</v>
      </c>
      <c r="C789" s="9">
        <v>29224</v>
      </c>
      <c r="D789" t="s">
        <v>2951</v>
      </c>
      <c r="E789" t="s">
        <v>2952</v>
      </c>
      <c r="F789">
        <v>8435276186</v>
      </c>
      <c r="G789" t="s">
        <v>119</v>
      </c>
      <c r="H789" t="s">
        <v>93</v>
      </c>
      <c r="I789" t="s">
        <v>94</v>
      </c>
      <c r="J789" s="9">
        <v>45940</v>
      </c>
      <c r="K789" t="s">
        <v>95</v>
      </c>
      <c r="L789" s="10">
        <f t="shared" si="48"/>
        <v>49592</v>
      </c>
      <c r="M789" s="11" t="str">
        <f t="shared" si="49"/>
        <v/>
      </c>
      <c r="N789" s="11" t="str">
        <f t="shared" si="50"/>
        <v/>
      </c>
      <c r="O789" s="11" t="str">
        <f t="shared" si="51"/>
        <v/>
      </c>
    </row>
    <row r="790" spans="1:15" x14ac:dyDescent="0.3">
      <c r="A790" t="s">
        <v>2953</v>
      </c>
      <c r="B790" t="s">
        <v>244</v>
      </c>
      <c r="C790" s="9">
        <v>36618</v>
      </c>
      <c r="D790" t="s">
        <v>2954</v>
      </c>
      <c r="E790" t="s">
        <v>2955</v>
      </c>
      <c r="F790">
        <v>8656076835</v>
      </c>
      <c r="G790" t="s">
        <v>133</v>
      </c>
      <c r="H790" t="s">
        <v>101</v>
      </c>
      <c r="I790" t="s">
        <v>120</v>
      </c>
      <c r="J790" s="9">
        <v>43215</v>
      </c>
      <c r="K790" t="s">
        <v>100</v>
      </c>
      <c r="L790" s="10">
        <f t="shared" si="48"/>
        <v>43946</v>
      </c>
      <c r="M790" s="11" t="str">
        <f t="shared" si="49"/>
        <v>FLAG</v>
      </c>
      <c r="N790" s="11" t="str">
        <f t="shared" si="50"/>
        <v/>
      </c>
      <c r="O790" s="11" t="str">
        <f t="shared" si="51"/>
        <v/>
      </c>
    </row>
    <row r="791" spans="1:15" x14ac:dyDescent="0.3">
      <c r="A791" t="s">
        <v>2956</v>
      </c>
      <c r="B791" t="s">
        <v>2957</v>
      </c>
      <c r="C791" s="9">
        <v>31633</v>
      </c>
      <c r="D791" t="s">
        <v>2958</v>
      </c>
      <c r="E791" t="s">
        <v>2959</v>
      </c>
      <c r="F791">
        <v>6754077385</v>
      </c>
      <c r="G791" t="s">
        <v>92</v>
      </c>
      <c r="H791" t="s">
        <v>101</v>
      </c>
      <c r="I791" t="s">
        <v>94</v>
      </c>
      <c r="J791" s="9">
        <v>45130</v>
      </c>
      <c r="K791" t="s">
        <v>134</v>
      </c>
      <c r="L791" s="10">
        <f t="shared" si="48"/>
        <v>48783</v>
      </c>
      <c r="M791" s="11" t="str">
        <f t="shared" si="49"/>
        <v/>
      </c>
      <c r="N791" s="11" t="str">
        <f t="shared" si="50"/>
        <v/>
      </c>
      <c r="O791" s="11" t="str">
        <f t="shared" si="51"/>
        <v/>
      </c>
    </row>
    <row r="792" spans="1:15" x14ac:dyDescent="0.3">
      <c r="A792" t="s">
        <v>2960</v>
      </c>
      <c r="B792" t="s">
        <v>2961</v>
      </c>
      <c r="C792" s="9">
        <v>33608</v>
      </c>
      <c r="D792" t="s">
        <v>2962</v>
      </c>
      <c r="E792" t="s">
        <v>2963</v>
      </c>
      <c r="F792">
        <v>8140949654</v>
      </c>
      <c r="G792" t="s">
        <v>92</v>
      </c>
      <c r="H792" t="s">
        <v>101</v>
      </c>
      <c r="I792" t="s">
        <v>94</v>
      </c>
      <c r="J792" s="9">
        <v>45756</v>
      </c>
      <c r="K792" t="s">
        <v>114</v>
      </c>
      <c r="L792" s="10">
        <f t="shared" si="48"/>
        <v>49408</v>
      </c>
      <c r="M792" s="11" t="str">
        <f t="shared" si="49"/>
        <v/>
      </c>
      <c r="N792" s="11" t="str">
        <f t="shared" si="50"/>
        <v/>
      </c>
      <c r="O792" s="11" t="str">
        <f t="shared" si="51"/>
        <v/>
      </c>
    </row>
    <row r="793" spans="1:15" x14ac:dyDescent="0.3">
      <c r="A793" t="s">
        <v>2964</v>
      </c>
      <c r="B793" t="s">
        <v>2965</v>
      </c>
      <c r="C793" s="9">
        <v>20461</v>
      </c>
      <c r="D793" t="s">
        <v>2966</v>
      </c>
      <c r="E793" t="s">
        <v>2967</v>
      </c>
      <c r="F793">
        <v>6725829230</v>
      </c>
      <c r="G793" t="s">
        <v>100</v>
      </c>
      <c r="H793" t="s">
        <v>155</v>
      </c>
      <c r="I793" t="s">
        <v>94</v>
      </c>
      <c r="J793" s="9">
        <v>43205</v>
      </c>
      <c r="K793" t="s">
        <v>114</v>
      </c>
      <c r="L793" s="10">
        <f t="shared" si="48"/>
        <v>46858</v>
      </c>
      <c r="M793" s="11" t="str">
        <f t="shared" si="49"/>
        <v/>
      </c>
      <c r="N793" s="11" t="str">
        <f t="shared" si="50"/>
        <v/>
      </c>
      <c r="O793" s="11" t="str">
        <f t="shared" si="51"/>
        <v/>
      </c>
    </row>
    <row r="794" spans="1:15" x14ac:dyDescent="0.3">
      <c r="A794" t="s">
        <v>2968</v>
      </c>
      <c r="B794" t="s">
        <v>2969</v>
      </c>
      <c r="C794" s="9">
        <v>30837</v>
      </c>
      <c r="D794" t="s">
        <v>2970</v>
      </c>
      <c r="E794" t="s">
        <v>2971</v>
      </c>
      <c r="F794">
        <v>7415951722</v>
      </c>
      <c r="G794" t="s">
        <v>95</v>
      </c>
      <c r="H794" t="s">
        <v>108</v>
      </c>
      <c r="I794" t="s">
        <v>94</v>
      </c>
      <c r="J794" s="9">
        <v>45630</v>
      </c>
      <c r="K794" t="s">
        <v>100</v>
      </c>
      <c r="L794" s="10">
        <f t="shared" si="48"/>
        <v>49282</v>
      </c>
      <c r="M794" s="11" t="str">
        <f t="shared" si="49"/>
        <v/>
      </c>
      <c r="N794" s="11" t="str">
        <f t="shared" si="50"/>
        <v/>
      </c>
      <c r="O794" s="11" t="str">
        <f t="shared" si="51"/>
        <v/>
      </c>
    </row>
    <row r="795" spans="1:15" x14ac:dyDescent="0.3">
      <c r="A795" t="s">
        <v>2972</v>
      </c>
      <c r="B795" t="s">
        <v>652</v>
      </c>
      <c r="C795" s="9">
        <v>21846</v>
      </c>
      <c r="D795" t="s">
        <v>2973</v>
      </c>
      <c r="E795" t="s">
        <v>2974</v>
      </c>
      <c r="F795">
        <v>7814465659</v>
      </c>
      <c r="G795" t="s">
        <v>95</v>
      </c>
      <c r="H795" t="s">
        <v>175</v>
      </c>
      <c r="I795" t="s">
        <v>102</v>
      </c>
      <c r="J795" s="9">
        <v>45765</v>
      </c>
      <c r="K795" t="s">
        <v>114</v>
      </c>
      <c r="L795" s="10">
        <f t="shared" si="48"/>
        <v>48687</v>
      </c>
      <c r="M795" s="11" t="str">
        <f t="shared" si="49"/>
        <v/>
      </c>
      <c r="N795" s="11" t="str">
        <f t="shared" si="50"/>
        <v/>
      </c>
      <c r="O795" s="11" t="str">
        <f t="shared" si="51"/>
        <v/>
      </c>
    </row>
    <row r="796" spans="1:15" x14ac:dyDescent="0.3">
      <c r="A796" t="s">
        <v>2975</v>
      </c>
      <c r="B796" t="s">
        <v>2976</v>
      </c>
      <c r="C796" s="9">
        <v>34870</v>
      </c>
      <c r="D796" t="s">
        <v>2977</v>
      </c>
      <c r="E796" t="s">
        <v>2978</v>
      </c>
      <c r="F796">
        <v>9879867087</v>
      </c>
      <c r="G796" t="s">
        <v>133</v>
      </c>
      <c r="H796" t="s">
        <v>101</v>
      </c>
      <c r="I796" t="s">
        <v>94</v>
      </c>
      <c r="J796" s="9">
        <v>44744</v>
      </c>
      <c r="K796" t="s">
        <v>129</v>
      </c>
      <c r="L796" s="10">
        <f t="shared" si="48"/>
        <v>48397</v>
      </c>
      <c r="M796" s="11" t="str">
        <f t="shared" si="49"/>
        <v/>
      </c>
      <c r="N796" s="11" t="str">
        <f t="shared" si="50"/>
        <v/>
      </c>
      <c r="O796" s="11" t="str">
        <f t="shared" si="51"/>
        <v/>
      </c>
    </row>
    <row r="797" spans="1:15" x14ac:dyDescent="0.3">
      <c r="A797" t="s">
        <v>2979</v>
      </c>
      <c r="B797" t="s">
        <v>1762</v>
      </c>
      <c r="C797" s="9">
        <v>32075</v>
      </c>
      <c r="D797" t="s">
        <v>2980</v>
      </c>
      <c r="E797" t="s">
        <v>2981</v>
      </c>
      <c r="F797">
        <v>8954228584</v>
      </c>
      <c r="G797" t="s">
        <v>119</v>
      </c>
      <c r="H797" t="s">
        <v>113</v>
      </c>
      <c r="I797" t="s">
        <v>102</v>
      </c>
      <c r="J797" s="9">
        <v>46000</v>
      </c>
      <c r="K797" t="s">
        <v>103</v>
      </c>
      <c r="L797" s="10">
        <f t="shared" si="48"/>
        <v>48922</v>
      </c>
      <c r="M797" s="11" t="str">
        <f t="shared" si="49"/>
        <v/>
      </c>
      <c r="N797" s="11" t="str">
        <f t="shared" si="50"/>
        <v/>
      </c>
      <c r="O797" s="11" t="str">
        <f t="shared" si="51"/>
        <v/>
      </c>
    </row>
    <row r="798" spans="1:15" x14ac:dyDescent="0.3">
      <c r="A798" t="s">
        <v>2982</v>
      </c>
      <c r="B798" t="s">
        <v>529</v>
      </c>
      <c r="C798" s="9">
        <v>30033</v>
      </c>
      <c r="D798" t="s">
        <v>2983</v>
      </c>
      <c r="E798" t="s">
        <v>2984</v>
      </c>
      <c r="F798">
        <v>9650910350</v>
      </c>
      <c r="G798" t="s">
        <v>100</v>
      </c>
      <c r="H798" t="s">
        <v>155</v>
      </c>
      <c r="I798" t="s">
        <v>94</v>
      </c>
      <c r="J798" s="9">
        <v>43885</v>
      </c>
      <c r="K798" t="s">
        <v>134</v>
      </c>
      <c r="L798" s="10">
        <f t="shared" si="48"/>
        <v>47538</v>
      </c>
      <c r="M798" s="11" t="str">
        <f t="shared" si="49"/>
        <v/>
      </c>
      <c r="N798" s="11" t="str">
        <f t="shared" si="50"/>
        <v/>
      </c>
      <c r="O798" s="11" t="str">
        <f t="shared" si="51"/>
        <v/>
      </c>
    </row>
    <row r="799" spans="1:15" x14ac:dyDescent="0.3">
      <c r="A799" t="s">
        <v>2985</v>
      </c>
      <c r="B799" t="s">
        <v>2986</v>
      </c>
      <c r="C799" s="9">
        <v>23129</v>
      </c>
      <c r="D799" t="s">
        <v>2987</v>
      </c>
      <c r="E799" t="s">
        <v>2988</v>
      </c>
      <c r="F799">
        <v>8409046289</v>
      </c>
      <c r="G799" t="s">
        <v>133</v>
      </c>
      <c r="H799" t="s">
        <v>101</v>
      </c>
      <c r="I799" t="s">
        <v>94</v>
      </c>
      <c r="J799" s="9">
        <v>45325</v>
      </c>
      <c r="K799" t="s">
        <v>100</v>
      </c>
      <c r="L799" s="10">
        <f t="shared" si="48"/>
        <v>48978</v>
      </c>
      <c r="M799" s="11" t="str">
        <f t="shared" si="49"/>
        <v/>
      </c>
      <c r="N799" s="11" t="str">
        <f t="shared" si="50"/>
        <v/>
      </c>
      <c r="O799" s="11" t="str">
        <f t="shared" si="51"/>
        <v/>
      </c>
    </row>
    <row r="800" spans="1:15" x14ac:dyDescent="0.3">
      <c r="A800" t="s">
        <v>2989</v>
      </c>
      <c r="B800" t="s">
        <v>2990</v>
      </c>
      <c r="C800" s="9">
        <v>29939</v>
      </c>
      <c r="D800" t="s">
        <v>2991</v>
      </c>
      <c r="E800" t="s">
        <v>2992</v>
      </c>
      <c r="F800">
        <v>8962830298</v>
      </c>
      <c r="G800" t="s">
        <v>133</v>
      </c>
      <c r="H800" t="s">
        <v>101</v>
      </c>
      <c r="I800" t="s">
        <v>94</v>
      </c>
      <c r="J800" s="9">
        <v>43516</v>
      </c>
      <c r="K800" t="s">
        <v>95</v>
      </c>
      <c r="L800" s="10">
        <f t="shared" si="48"/>
        <v>47169</v>
      </c>
      <c r="M800" s="11" t="str">
        <f t="shared" si="49"/>
        <v/>
      </c>
      <c r="N800" s="11" t="str">
        <f t="shared" si="50"/>
        <v/>
      </c>
      <c r="O800" s="11" t="str">
        <f t="shared" si="51"/>
        <v/>
      </c>
    </row>
    <row r="801" spans="1:15" x14ac:dyDescent="0.3">
      <c r="A801" t="s">
        <v>2993</v>
      </c>
      <c r="B801" t="s">
        <v>2994</v>
      </c>
      <c r="C801" s="9">
        <v>31666</v>
      </c>
      <c r="D801" t="s">
        <v>2995</v>
      </c>
      <c r="E801" t="s">
        <v>2996</v>
      </c>
      <c r="F801">
        <v>6956781368</v>
      </c>
      <c r="G801" t="s">
        <v>133</v>
      </c>
      <c r="H801" t="s">
        <v>113</v>
      </c>
      <c r="I801" t="s">
        <v>102</v>
      </c>
      <c r="J801" s="9">
        <v>43209</v>
      </c>
      <c r="K801" t="s">
        <v>114</v>
      </c>
      <c r="L801" s="10">
        <f t="shared" si="48"/>
        <v>46131</v>
      </c>
      <c r="M801" s="11" t="str">
        <f t="shared" si="49"/>
        <v/>
      </c>
      <c r="N801" s="11" t="str">
        <f t="shared" si="50"/>
        <v/>
      </c>
      <c r="O801" s="11" t="str">
        <f t="shared" si="51"/>
        <v/>
      </c>
    </row>
    <row r="802" spans="1:15" x14ac:dyDescent="0.3">
      <c r="A802" t="s">
        <v>2997</v>
      </c>
      <c r="B802" t="s">
        <v>2998</v>
      </c>
      <c r="C802" s="9">
        <v>20904</v>
      </c>
      <c r="D802" t="s">
        <v>2999</v>
      </c>
      <c r="E802" t="s">
        <v>3000</v>
      </c>
      <c r="F802">
        <v>6134065820</v>
      </c>
      <c r="G802" t="s">
        <v>107</v>
      </c>
      <c r="H802" t="s">
        <v>155</v>
      </c>
      <c r="I802" t="s">
        <v>94</v>
      </c>
      <c r="J802" s="9">
        <v>44167</v>
      </c>
      <c r="K802" t="s">
        <v>100</v>
      </c>
      <c r="L802" s="10">
        <f t="shared" si="48"/>
        <v>47819</v>
      </c>
      <c r="M802" s="11" t="str">
        <f t="shared" si="49"/>
        <v/>
      </c>
      <c r="N802" s="11" t="str">
        <f t="shared" si="50"/>
        <v/>
      </c>
      <c r="O802" s="11" t="str">
        <f t="shared" si="51"/>
        <v/>
      </c>
    </row>
    <row r="803" spans="1:15" x14ac:dyDescent="0.3">
      <c r="A803" t="s">
        <v>3001</v>
      </c>
      <c r="B803" t="s">
        <v>3002</v>
      </c>
      <c r="C803" s="9">
        <v>22259</v>
      </c>
      <c r="D803" t="s">
        <v>3003</v>
      </c>
      <c r="E803" t="s">
        <v>3004</v>
      </c>
      <c r="F803">
        <v>8139622170</v>
      </c>
      <c r="G803" t="s">
        <v>133</v>
      </c>
      <c r="H803" t="s">
        <v>113</v>
      </c>
      <c r="I803" t="s">
        <v>120</v>
      </c>
      <c r="J803" s="9">
        <v>43978</v>
      </c>
      <c r="K803" t="s">
        <v>129</v>
      </c>
      <c r="L803" s="10">
        <f t="shared" si="48"/>
        <v>44708</v>
      </c>
      <c r="M803" s="11" t="str">
        <f t="shared" si="49"/>
        <v>FLAG</v>
      </c>
      <c r="N803" s="11" t="str">
        <f t="shared" si="50"/>
        <v/>
      </c>
      <c r="O803" s="11" t="str">
        <f t="shared" si="51"/>
        <v/>
      </c>
    </row>
    <row r="804" spans="1:15" x14ac:dyDescent="0.3">
      <c r="A804" t="s">
        <v>3005</v>
      </c>
      <c r="B804" t="s">
        <v>2478</v>
      </c>
      <c r="C804" s="9">
        <v>29228</v>
      </c>
      <c r="D804" t="s">
        <v>3006</v>
      </c>
      <c r="E804" t="s">
        <v>1321</v>
      </c>
      <c r="F804">
        <v>7445429968</v>
      </c>
      <c r="G804" t="s">
        <v>133</v>
      </c>
      <c r="H804" t="s">
        <v>175</v>
      </c>
      <c r="I804" t="s">
        <v>94</v>
      </c>
      <c r="J804" s="9">
        <v>42823</v>
      </c>
      <c r="K804" t="s">
        <v>103</v>
      </c>
      <c r="L804" s="10">
        <f t="shared" si="48"/>
        <v>46475</v>
      </c>
      <c r="M804" s="11" t="str">
        <f t="shared" si="49"/>
        <v/>
      </c>
      <c r="N804" s="11" t="str">
        <f t="shared" si="50"/>
        <v/>
      </c>
      <c r="O804" s="11" t="str">
        <f t="shared" si="51"/>
        <v/>
      </c>
    </row>
    <row r="805" spans="1:15" x14ac:dyDescent="0.3">
      <c r="A805" t="s">
        <v>3007</v>
      </c>
      <c r="B805" t="s">
        <v>3008</v>
      </c>
      <c r="C805" s="9">
        <v>20882</v>
      </c>
      <c r="D805" t="s">
        <v>3009</v>
      </c>
      <c r="E805" t="s">
        <v>3010</v>
      </c>
      <c r="F805">
        <v>9496684083</v>
      </c>
      <c r="G805" t="s">
        <v>92</v>
      </c>
      <c r="H805" t="s">
        <v>155</v>
      </c>
      <c r="I805" t="s">
        <v>94</v>
      </c>
      <c r="J805" s="9">
        <v>43389</v>
      </c>
      <c r="K805" t="s">
        <v>134</v>
      </c>
      <c r="L805" s="10">
        <f t="shared" si="48"/>
        <v>47042</v>
      </c>
      <c r="M805" s="11" t="str">
        <f t="shared" si="49"/>
        <v/>
      </c>
      <c r="N805" s="11" t="str">
        <f t="shared" si="50"/>
        <v/>
      </c>
      <c r="O805" s="11" t="str">
        <f t="shared" si="51"/>
        <v/>
      </c>
    </row>
    <row r="806" spans="1:15" x14ac:dyDescent="0.3">
      <c r="A806" t="s">
        <v>3011</v>
      </c>
      <c r="B806" t="s">
        <v>358</v>
      </c>
      <c r="C806" s="9">
        <v>23381</v>
      </c>
      <c r="D806" t="s">
        <v>3012</v>
      </c>
      <c r="E806" t="s">
        <v>3013</v>
      </c>
      <c r="F806">
        <v>9651280737</v>
      </c>
      <c r="G806" t="s">
        <v>100</v>
      </c>
      <c r="H806" t="s">
        <v>101</v>
      </c>
      <c r="I806" t="s">
        <v>94</v>
      </c>
      <c r="J806" s="9">
        <v>43655</v>
      </c>
      <c r="K806" t="s">
        <v>114</v>
      </c>
      <c r="L806" s="10">
        <f t="shared" si="48"/>
        <v>47308</v>
      </c>
      <c r="M806" s="11" t="str">
        <f t="shared" si="49"/>
        <v/>
      </c>
      <c r="N806" s="11" t="str">
        <f t="shared" si="50"/>
        <v/>
      </c>
      <c r="O806" s="11" t="str">
        <f t="shared" si="51"/>
        <v/>
      </c>
    </row>
    <row r="807" spans="1:15" x14ac:dyDescent="0.3">
      <c r="A807" t="s">
        <v>3014</v>
      </c>
      <c r="B807" t="s">
        <v>1588</v>
      </c>
      <c r="C807" s="9">
        <v>23041</v>
      </c>
      <c r="D807" t="s">
        <v>3015</v>
      </c>
      <c r="E807" t="s">
        <v>3016</v>
      </c>
      <c r="F807">
        <v>8285456960</v>
      </c>
      <c r="G807" t="s">
        <v>107</v>
      </c>
      <c r="H807" t="s">
        <v>175</v>
      </c>
      <c r="I807" t="s">
        <v>94</v>
      </c>
      <c r="J807" s="9">
        <v>45637</v>
      </c>
      <c r="K807" t="s">
        <v>129</v>
      </c>
      <c r="L807" s="10">
        <f t="shared" si="48"/>
        <v>49289</v>
      </c>
      <c r="M807" s="11" t="str">
        <f t="shared" si="49"/>
        <v/>
      </c>
      <c r="N807" s="11" t="str">
        <f t="shared" si="50"/>
        <v/>
      </c>
      <c r="O807" s="11" t="str">
        <f t="shared" si="51"/>
        <v/>
      </c>
    </row>
    <row r="808" spans="1:15" x14ac:dyDescent="0.3">
      <c r="A808" t="s">
        <v>3017</v>
      </c>
      <c r="B808" t="s">
        <v>252</v>
      </c>
      <c r="C808" s="9">
        <v>23096</v>
      </c>
      <c r="D808" t="s">
        <v>3018</v>
      </c>
      <c r="E808" t="s">
        <v>3019</v>
      </c>
      <c r="F808">
        <v>7188898865</v>
      </c>
      <c r="G808" t="s">
        <v>100</v>
      </c>
      <c r="H808" t="s">
        <v>108</v>
      </c>
      <c r="I808" t="s">
        <v>94</v>
      </c>
      <c r="J808" s="9">
        <v>43080</v>
      </c>
      <c r="K808" t="s">
        <v>100</v>
      </c>
      <c r="L808" s="10">
        <f t="shared" si="48"/>
        <v>46732</v>
      </c>
      <c r="M808" s="11" t="str">
        <f t="shared" si="49"/>
        <v/>
      </c>
      <c r="N808" s="11" t="str">
        <f t="shared" si="50"/>
        <v/>
      </c>
      <c r="O808" s="11" t="str">
        <f t="shared" si="51"/>
        <v/>
      </c>
    </row>
    <row r="809" spans="1:15" x14ac:dyDescent="0.3">
      <c r="A809" t="s">
        <v>3020</v>
      </c>
      <c r="B809" t="s">
        <v>3021</v>
      </c>
      <c r="C809" s="9">
        <v>31957</v>
      </c>
      <c r="D809" t="s">
        <v>3022</v>
      </c>
      <c r="E809" t="s">
        <v>3023</v>
      </c>
      <c r="F809">
        <v>7279027344</v>
      </c>
      <c r="G809" t="s">
        <v>119</v>
      </c>
      <c r="H809" t="s">
        <v>93</v>
      </c>
      <c r="I809" t="s">
        <v>94</v>
      </c>
      <c r="J809" s="9">
        <v>45832</v>
      </c>
      <c r="K809" t="s">
        <v>103</v>
      </c>
      <c r="L809" s="10">
        <f t="shared" si="48"/>
        <v>49484</v>
      </c>
      <c r="M809" s="11" t="str">
        <f t="shared" si="49"/>
        <v/>
      </c>
      <c r="N809" s="11" t="str">
        <f t="shared" si="50"/>
        <v/>
      </c>
      <c r="O809" s="11" t="str">
        <f t="shared" si="51"/>
        <v/>
      </c>
    </row>
    <row r="810" spans="1:15" x14ac:dyDescent="0.3">
      <c r="A810" t="s">
        <v>3024</v>
      </c>
      <c r="B810" t="s">
        <v>3025</v>
      </c>
      <c r="C810" s="9">
        <v>37594</v>
      </c>
      <c r="D810" t="s">
        <v>3026</v>
      </c>
      <c r="E810" t="s">
        <v>3027</v>
      </c>
      <c r="F810">
        <v>6502326148</v>
      </c>
      <c r="G810" t="s">
        <v>119</v>
      </c>
      <c r="H810" t="s">
        <v>113</v>
      </c>
      <c r="I810" t="s">
        <v>94</v>
      </c>
      <c r="J810" s="9">
        <v>44512</v>
      </c>
      <c r="K810" t="s">
        <v>95</v>
      </c>
      <c r="L810" s="10">
        <f t="shared" si="48"/>
        <v>48164</v>
      </c>
      <c r="M810" s="11" t="str">
        <f t="shared" si="49"/>
        <v/>
      </c>
      <c r="N810" s="11" t="str">
        <f t="shared" si="50"/>
        <v/>
      </c>
      <c r="O810" s="11" t="str">
        <f t="shared" si="51"/>
        <v/>
      </c>
    </row>
    <row r="811" spans="1:15" x14ac:dyDescent="0.3">
      <c r="A811" t="s">
        <v>3028</v>
      </c>
      <c r="B811" t="s">
        <v>3029</v>
      </c>
      <c r="C811" s="9">
        <v>31597</v>
      </c>
      <c r="D811" t="s">
        <v>3030</v>
      </c>
      <c r="E811" t="s">
        <v>3031</v>
      </c>
      <c r="F811">
        <v>9521865516</v>
      </c>
      <c r="G811" t="s">
        <v>133</v>
      </c>
      <c r="H811" t="s">
        <v>101</v>
      </c>
      <c r="I811" t="s">
        <v>94</v>
      </c>
      <c r="J811" s="9">
        <v>42754</v>
      </c>
      <c r="K811" t="s">
        <v>114</v>
      </c>
      <c r="L811" s="10">
        <f t="shared" si="48"/>
        <v>46406</v>
      </c>
      <c r="M811" s="11" t="str">
        <f t="shared" si="49"/>
        <v/>
      </c>
      <c r="N811" s="11" t="str">
        <f t="shared" si="50"/>
        <v/>
      </c>
      <c r="O811" s="11" t="str">
        <f t="shared" si="51"/>
        <v/>
      </c>
    </row>
    <row r="812" spans="1:15" x14ac:dyDescent="0.3">
      <c r="A812" t="s">
        <v>3032</v>
      </c>
      <c r="B812" t="s">
        <v>3033</v>
      </c>
      <c r="C812" s="9">
        <v>28318</v>
      </c>
      <c r="D812" t="s">
        <v>3034</v>
      </c>
      <c r="E812" t="s">
        <v>3035</v>
      </c>
      <c r="F812">
        <v>8803272715</v>
      </c>
      <c r="G812" t="s">
        <v>92</v>
      </c>
      <c r="H812" t="s">
        <v>155</v>
      </c>
      <c r="I812" t="s">
        <v>94</v>
      </c>
      <c r="J812" s="9">
        <v>45600</v>
      </c>
      <c r="K812" t="s">
        <v>95</v>
      </c>
      <c r="L812" s="10">
        <f t="shared" si="48"/>
        <v>49252</v>
      </c>
      <c r="M812" s="11" t="str">
        <f t="shared" si="49"/>
        <v/>
      </c>
      <c r="N812" s="11" t="str">
        <f t="shared" si="50"/>
        <v/>
      </c>
      <c r="O812" s="11" t="str">
        <f t="shared" si="51"/>
        <v/>
      </c>
    </row>
    <row r="813" spans="1:15" x14ac:dyDescent="0.3">
      <c r="A813" t="s">
        <v>3036</v>
      </c>
      <c r="B813" t="s">
        <v>3037</v>
      </c>
      <c r="C813" s="9">
        <v>34418</v>
      </c>
      <c r="D813" t="s">
        <v>3038</v>
      </c>
      <c r="E813" t="s">
        <v>3039</v>
      </c>
      <c r="F813">
        <v>6353418336</v>
      </c>
      <c r="G813" t="s">
        <v>100</v>
      </c>
      <c r="H813" t="s">
        <v>175</v>
      </c>
      <c r="I813" t="s">
        <v>94</v>
      </c>
      <c r="J813" s="9">
        <v>44433</v>
      </c>
      <c r="K813" t="s">
        <v>103</v>
      </c>
      <c r="L813" s="10">
        <f t="shared" si="48"/>
        <v>48085</v>
      </c>
      <c r="M813" s="11" t="str">
        <f t="shared" si="49"/>
        <v/>
      </c>
      <c r="N813" s="11" t="str">
        <f t="shared" si="50"/>
        <v/>
      </c>
      <c r="O813" s="11" t="str">
        <f t="shared" si="51"/>
        <v/>
      </c>
    </row>
    <row r="814" spans="1:15" x14ac:dyDescent="0.3">
      <c r="A814" t="s">
        <v>3040</v>
      </c>
      <c r="B814" t="s">
        <v>2111</v>
      </c>
      <c r="C814" s="9">
        <v>21708</v>
      </c>
      <c r="D814" t="s">
        <v>3041</v>
      </c>
      <c r="E814" t="s">
        <v>3042</v>
      </c>
      <c r="F814">
        <v>6233679174</v>
      </c>
      <c r="G814" t="s">
        <v>119</v>
      </c>
      <c r="H814" t="s">
        <v>93</v>
      </c>
      <c r="I814" t="s">
        <v>102</v>
      </c>
      <c r="J814" s="9">
        <v>45419</v>
      </c>
      <c r="K814" t="s">
        <v>100</v>
      </c>
      <c r="L814" s="10">
        <f t="shared" si="48"/>
        <v>48341</v>
      </c>
      <c r="M814" s="11" t="str">
        <f t="shared" si="49"/>
        <v/>
      </c>
      <c r="N814" s="11" t="str">
        <f t="shared" si="50"/>
        <v/>
      </c>
      <c r="O814" s="11" t="str">
        <f t="shared" si="51"/>
        <v/>
      </c>
    </row>
    <row r="815" spans="1:15" x14ac:dyDescent="0.3">
      <c r="A815" t="s">
        <v>3043</v>
      </c>
      <c r="B815" t="s">
        <v>3044</v>
      </c>
      <c r="C815" s="9">
        <v>37286</v>
      </c>
      <c r="D815" t="s">
        <v>3045</v>
      </c>
      <c r="E815" t="s">
        <v>273</v>
      </c>
      <c r="F815">
        <v>9803588788</v>
      </c>
      <c r="G815" t="s">
        <v>92</v>
      </c>
      <c r="H815" t="s">
        <v>155</v>
      </c>
      <c r="I815" t="s">
        <v>94</v>
      </c>
      <c r="J815" s="9">
        <v>44262</v>
      </c>
      <c r="K815" t="s">
        <v>114</v>
      </c>
      <c r="L815" s="10">
        <f t="shared" si="48"/>
        <v>47914</v>
      </c>
      <c r="M815" s="11" t="str">
        <f t="shared" si="49"/>
        <v/>
      </c>
      <c r="N815" s="11" t="str">
        <f t="shared" si="50"/>
        <v/>
      </c>
      <c r="O815" s="11" t="str">
        <f t="shared" si="51"/>
        <v/>
      </c>
    </row>
    <row r="816" spans="1:15" x14ac:dyDescent="0.3">
      <c r="A816" t="s">
        <v>3046</v>
      </c>
      <c r="B816" t="s">
        <v>1870</v>
      </c>
      <c r="C816" s="9">
        <v>30439</v>
      </c>
      <c r="D816" t="s">
        <v>3047</v>
      </c>
      <c r="E816" t="s">
        <v>3048</v>
      </c>
      <c r="F816">
        <v>9315391547</v>
      </c>
      <c r="G816" t="s">
        <v>107</v>
      </c>
      <c r="H816" t="s">
        <v>113</v>
      </c>
      <c r="I816" t="s">
        <v>94</v>
      </c>
      <c r="J816" s="9">
        <v>44516</v>
      </c>
      <c r="K816" t="s">
        <v>114</v>
      </c>
      <c r="L816" s="10">
        <f t="shared" si="48"/>
        <v>48168</v>
      </c>
      <c r="M816" s="11" t="str">
        <f t="shared" si="49"/>
        <v/>
      </c>
      <c r="N816" s="11" t="str">
        <f t="shared" si="50"/>
        <v/>
      </c>
      <c r="O816" s="11" t="str">
        <f t="shared" si="51"/>
        <v/>
      </c>
    </row>
    <row r="817" spans="1:15" x14ac:dyDescent="0.3">
      <c r="A817" t="s">
        <v>3049</v>
      </c>
      <c r="B817" t="s">
        <v>857</v>
      </c>
      <c r="C817" s="9">
        <v>33091</v>
      </c>
      <c r="D817" t="s">
        <v>3050</v>
      </c>
      <c r="E817" t="s">
        <v>3051</v>
      </c>
      <c r="F817">
        <v>6763322333</v>
      </c>
      <c r="G817" t="s">
        <v>92</v>
      </c>
      <c r="H817" t="s">
        <v>108</v>
      </c>
      <c r="I817" t="s">
        <v>94</v>
      </c>
      <c r="J817" s="9">
        <v>44496</v>
      </c>
      <c r="K817" t="s">
        <v>129</v>
      </c>
      <c r="L817" s="10">
        <f t="shared" si="48"/>
        <v>48148</v>
      </c>
      <c r="M817" s="11" t="str">
        <f t="shared" si="49"/>
        <v/>
      </c>
      <c r="N817" s="11" t="str">
        <f t="shared" si="50"/>
        <v/>
      </c>
      <c r="O817" s="11" t="str">
        <f t="shared" si="51"/>
        <v/>
      </c>
    </row>
    <row r="818" spans="1:15" x14ac:dyDescent="0.3">
      <c r="A818" t="s">
        <v>3052</v>
      </c>
      <c r="B818" t="s">
        <v>640</v>
      </c>
      <c r="C818" s="9">
        <v>37036</v>
      </c>
      <c r="D818" t="s">
        <v>3053</v>
      </c>
      <c r="E818" t="s">
        <v>3054</v>
      </c>
      <c r="F818">
        <v>8257124316</v>
      </c>
      <c r="G818" t="s">
        <v>119</v>
      </c>
      <c r="H818" t="s">
        <v>175</v>
      </c>
      <c r="I818" t="s">
        <v>102</v>
      </c>
      <c r="J818" s="9">
        <v>42856</v>
      </c>
      <c r="K818" t="s">
        <v>95</v>
      </c>
      <c r="L818" s="10">
        <f t="shared" si="48"/>
        <v>45778</v>
      </c>
      <c r="M818" s="11" t="str">
        <f t="shared" si="49"/>
        <v>FLAG</v>
      </c>
      <c r="N818" s="11" t="str">
        <f t="shared" si="50"/>
        <v/>
      </c>
      <c r="O818" s="11" t="str">
        <f t="shared" si="51"/>
        <v/>
      </c>
    </row>
    <row r="819" spans="1:15" x14ac:dyDescent="0.3">
      <c r="A819" t="s">
        <v>3055</v>
      </c>
      <c r="B819" t="s">
        <v>929</v>
      </c>
      <c r="C819" s="9">
        <v>27265</v>
      </c>
      <c r="D819" t="s">
        <v>3056</v>
      </c>
      <c r="E819" t="s">
        <v>3057</v>
      </c>
      <c r="F819">
        <v>7734688203</v>
      </c>
      <c r="G819" t="s">
        <v>100</v>
      </c>
      <c r="H819" t="s">
        <v>155</v>
      </c>
      <c r="I819" t="s">
        <v>102</v>
      </c>
      <c r="J819" s="9">
        <v>44726</v>
      </c>
      <c r="K819" t="s">
        <v>114</v>
      </c>
      <c r="L819" s="10">
        <f t="shared" si="48"/>
        <v>47648</v>
      </c>
      <c r="M819" s="11" t="str">
        <f t="shared" si="49"/>
        <v/>
      </c>
      <c r="N819" s="11" t="str">
        <f t="shared" si="50"/>
        <v/>
      </c>
      <c r="O819" s="11" t="str">
        <f t="shared" si="51"/>
        <v/>
      </c>
    </row>
    <row r="820" spans="1:15" x14ac:dyDescent="0.3">
      <c r="A820" t="s">
        <v>3058</v>
      </c>
      <c r="B820" t="s">
        <v>3059</v>
      </c>
      <c r="C820" s="9">
        <v>30386</v>
      </c>
      <c r="D820" t="s">
        <v>3060</v>
      </c>
      <c r="E820" t="s">
        <v>3061</v>
      </c>
      <c r="F820">
        <v>9360747973</v>
      </c>
      <c r="G820" t="s">
        <v>92</v>
      </c>
      <c r="H820" t="s">
        <v>113</v>
      </c>
      <c r="I820" t="s">
        <v>102</v>
      </c>
      <c r="J820" s="9">
        <v>45779</v>
      </c>
      <c r="K820" t="s">
        <v>100</v>
      </c>
      <c r="L820" s="10">
        <f t="shared" si="48"/>
        <v>48701</v>
      </c>
      <c r="M820" s="11" t="str">
        <f t="shared" si="49"/>
        <v/>
      </c>
      <c r="N820" s="11" t="str">
        <f t="shared" si="50"/>
        <v/>
      </c>
      <c r="O820" s="11" t="str">
        <f t="shared" si="51"/>
        <v/>
      </c>
    </row>
    <row r="821" spans="1:15" x14ac:dyDescent="0.3">
      <c r="A821" t="s">
        <v>3062</v>
      </c>
      <c r="B821" t="s">
        <v>2768</v>
      </c>
      <c r="C821" s="9">
        <v>23154</v>
      </c>
      <c r="D821" t="s">
        <v>3063</v>
      </c>
      <c r="E821" t="s">
        <v>3064</v>
      </c>
      <c r="F821">
        <v>6157627546</v>
      </c>
      <c r="G821" t="s">
        <v>107</v>
      </c>
      <c r="H821" t="s">
        <v>101</v>
      </c>
      <c r="I821" t="s">
        <v>94</v>
      </c>
      <c r="J821" s="9">
        <v>45082</v>
      </c>
      <c r="K821" t="s">
        <v>129</v>
      </c>
      <c r="L821" s="10">
        <f t="shared" si="48"/>
        <v>48735</v>
      </c>
      <c r="M821" s="11" t="str">
        <f t="shared" si="49"/>
        <v/>
      </c>
      <c r="N821" s="11" t="str">
        <f t="shared" si="50"/>
        <v/>
      </c>
      <c r="O821" s="11" t="str">
        <f t="shared" si="51"/>
        <v/>
      </c>
    </row>
    <row r="822" spans="1:15" x14ac:dyDescent="0.3">
      <c r="A822" t="s">
        <v>3065</v>
      </c>
      <c r="B822" t="s">
        <v>2793</v>
      </c>
      <c r="C822" s="9">
        <v>23352</v>
      </c>
      <c r="D822" t="s">
        <v>3066</v>
      </c>
      <c r="E822" t="s">
        <v>3067</v>
      </c>
      <c r="F822">
        <v>9368178437</v>
      </c>
      <c r="G822" t="s">
        <v>95</v>
      </c>
      <c r="H822" t="s">
        <v>155</v>
      </c>
      <c r="I822" t="s">
        <v>120</v>
      </c>
      <c r="J822" s="9">
        <v>44188</v>
      </c>
      <c r="K822" t="s">
        <v>95</v>
      </c>
      <c r="L822" s="10">
        <f t="shared" si="48"/>
        <v>44918</v>
      </c>
      <c r="M822" s="11" t="str">
        <f t="shared" si="49"/>
        <v>FLAG</v>
      </c>
      <c r="N822" s="11" t="str">
        <f t="shared" si="50"/>
        <v/>
      </c>
      <c r="O822" s="11" t="str">
        <f t="shared" si="51"/>
        <v/>
      </c>
    </row>
    <row r="823" spans="1:15" x14ac:dyDescent="0.3">
      <c r="A823" t="s">
        <v>3068</v>
      </c>
      <c r="B823" t="s">
        <v>1367</v>
      </c>
      <c r="C823" s="9">
        <v>22834</v>
      </c>
      <c r="D823" t="s">
        <v>3069</v>
      </c>
      <c r="E823" t="s">
        <v>3070</v>
      </c>
      <c r="F823">
        <v>7103531948</v>
      </c>
      <c r="G823" t="s">
        <v>119</v>
      </c>
      <c r="H823" t="s">
        <v>93</v>
      </c>
      <c r="I823" t="s">
        <v>94</v>
      </c>
      <c r="J823" s="9">
        <v>43023</v>
      </c>
      <c r="K823" t="s">
        <v>114</v>
      </c>
      <c r="L823" s="10">
        <f t="shared" si="48"/>
        <v>46675</v>
      </c>
      <c r="M823" s="11" t="str">
        <f t="shared" si="49"/>
        <v/>
      </c>
      <c r="N823" s="11" t="str">
        <f t="shared" si="50"/>
        <v/>
      </c>
      <c r="O823" s="11" t="str">
        <f t="shared" si="51"/>
        <v/>
      </c>
    </row>
    <row r="824" spans="1:15" x14ac:dyDescent="0.3">
      <c r="A824" t="s">
        <v>3071</v>
      </c>
      <c r="B824" t="s">
        <v>3072</v>
      </c>
      <c r="C824" s="9">
        <v>22649</v>
      </c>
      <c r="D824" t="s">
        <v>3073</v>
      </c>
      <c r="E824" t="s">
        <v>3074</v>
      </c>
      <c r="F824">
        <v>7735057418</v>
      </c>
      <c r="G824" t="s">
        <v>100</v>
      </c>
      <c r="H824" t="s">
        <v>113</v>
      </c>
      <c r="I824" t="s">
        <v>94</v>
      </c>
      <c r="J824" s="9">
        <v>45371</v>
      </c>
      <c r="K824" t="s">
        <v>134</v>
      </c>
      <c r="L824" s="10">
        <f t="shared" si="48"/>
        <v>49023</v>
      </c>
      <c r="M824" s="11" t="str">
        <f t="shared" si="49"/>
        <v/>
      </c>
      <c r="N824" s="11" t="str">
        <f t="shared" si="50"/>
        <v/>
      </c>
      <c r="O824" s="11" t="str">
        <f t="shared" si="51"/>
        <v/>
      </c>
    </row>
    <row r="825" spans="1:15" x14ac:dyDescent="0.3">
      <c r="A825" t="s">
        <v>3075</v>
      </c>
      <c r="B825" t="s">
        <v>2295</v>
      </c>
      <c r="C825" s="9">
        <v>34523</v>
      </c>
      <c r="D825" t="s">
        <v>3076</v>
      </c>
      <c r="E825" t="s">
        <v>3077</v>
      </c>
      <c r="F825">
        <v>6457245992</v>
      </c>
      <c r="G825" t="s">
        <v>95</v>
      </c>
      <c r="H825" t="s">
        <v>101</v>
      </c>
      <c r="I825" t="s">
        <v>94</v>
      </c>
      <c r="J825" s="9">
        <v>43869</v>
      </c>
      <c r="K825" t="s">
        <v>129</v>
      </c>
      <c r="L825" s="10">
        <f t="shared" si="48"/>
        <v>47522</v>
      </c>
      <c r="M825" s="11" t="str">
        <f t="shared" si="49"/>
        <v/>
      </c>
      <c r="N825" s="11" t="str">
        <f t="shared" si="50"/>
        <v/>
      </c>
      <c r="O825" s="11" t="str">
        <f t="shared" si="51"/>
        <v/>
      </c>
    </row>
    <row r="826" spans="1:15" x14ac:dyDescent="0.3">
      <c r="A826" t="s">
        <v>3078</v>
      </c>
      <c r="B826" t="s">
        <v>2609</v>
      </c>
      <c r="C826" s="9">
        <v>34093</v>
      </c>
      <c r="E826" t="s">
        <v>3079</v>
      </c>
      <c r="F826">
        <v>7159621171</v>
      </c>
      <c r="G826" t="s">
        <v>133</v>
      </c>
      <c r="H826" t="s">
        <v>101</v>
      </c>
      <c r="I826" t="s">
        <v>102</v>
      </c>
      <c r="J826" s="9">
        <v>45606</v>
      </c>
      <c r="K826" t="s">
        <v>134</v>
      </c>
      <c r="L826" s="10">
        <f t="shared" si="48"/>
        <v>48528</v>
      </c>
      <c r="M826" s="11" t="str">
        <f t="shared" si="49"/>
        <v/>
      </c>
      <c r="N826" s="11" t="str">
        <f t="shared" si="50"/>
        <v/>
      </c>
      <c r="O826" s="11" t="str">
        <f t="shared" si="51"/>
        <v/>
      </c>
    </row>
    <row r="827" spans="1:15" x14ac:dyDescent="0.3">
      <c r="A827" t="s">
        <v>3080</v>
      </c>
      <c r="B827" t="s">
        <v>726</v>
      </c>
      <c r="C827" s="9">
        <v>21671</v>
      </c>
      <c r="D827" t="s">
        <v>3081</v>
      </c>
      <c r="E827" t="s">
        <v>3082</v>
      </c>
      <c r="F827">
        <v>9864777292</v>
      </c>
      <c r="G827" t="s">
        <v>100</v>
      </c>
      <c r="H827" t="s">
        <v>155</v>
      </c>
      <c r="I827" t="s">
        <v>102</v>
      </c>
      <c r="J827" s="9">
        <v>44626</v>
      </c>
      <c r="K827" t="s">
        <v>134</v>
      </c>
      <c r="L827" s="10">
        <f t="shared" si="48"/>
        <v>47548</v>
      </c>
      <c r="M827" s="11" t="str">
        <f t="shared" si="49"/>
        <v/>
      </c>
      <c r="N827" s="11" t="str">
        <f t="shared" si="50"/>
        <v/>
      </c>
      <c r="O827" s="11" t="str">
        <f t="shared" si="51"/>
        <v/>
      </c>
    </row>
    <row r="828" spans="1:15" x14ac:dyDescent="0.3">
      <c r="A828" t="s">
        <v>3083</v>
      </c>
      <c r="B828" t="s">
        <v>521</v>
      </c>
      <c r="C828" s="9">
        <v>28992</v>
      </c>
      <c r="D828" t="s">
        <v>3084</v>
      </c>
      <c r="E828" t="s">
        <v>3085</v>
      </c>
      <c r="F828">
        <v>8396982506</v>
      </c>
      <c r="G828" t="s">
        <v>100</v>
      </c>
      <c r="H828" t="s">
        <v>175</v>
      </c>
      <c r="I828" t="s">
        <v>94</v>
      </c>
      <c r="J828" s="9">
        <v>44396</v>
      </c>
      <c r="K828" t="s">
        <v>129</v>
      </c>
      <c r="L828" s="10">
        <f t="shared" si="48"/>
        <v>48048</v>
      </c>
      <c r="M828" s="11" t="str">
        <f t="shared" si="49"/>
        <v/>
      </c>
      <c r="N828" s="11" t="str">
        <f t="shared" si="50"/>
        <v/>
      </c>
      <c r="O828" s="11" t="str">
        <f t="shared" si="51"/>
        <v/>
      </c>
    </row>
    <row r="829" spans="1:15" x14ac:dyDescent="0.3">
      <c r="A829" t="s">
        <v>3086</v>
      </c>
      <c r="B829" t="s">
        <v>1552</v>
      </c>
      <c r="C829" s="9">
        <v>27415</v>
      </c>
      <c r="D829" t="s">
        <v>3087</v>
      </c>
      <c r="E829" t="s">
        <v>3088</v>
      </c>
      <c r="F829">
        <v>9783149031</v>
      </c>
      <c r="G829" t="s">
        <v>133</v>
      </c>
      <c r="H829" t="s">
        <v>175</v>
      </c>
      <c r="I829" t="s">
        <v>94</v>
      </c>
      <c r="J829" s="9">
        <v>43078</v>
      </c>
      <c r="K829" t="s">
        <v>103</v>
      </c>
      <c r="L829" s="10">
        <f t="shared" si="48"/>
        <v>46730</v>
      </c>
      <c r="M829" s="11" t="str">
        <f t="shared" si="49"/>
        <v/>
      </c>
      <c r="N829" s="11" t="str">
        <f t="shared" si="50"/>
        <v/>
      </c>
      <c r="O829" s="11" t="str">
        <f t="shared" si="51"/>
        <v/>
      </c>
    </row>
    <row r="830" spans="1:15" x14ac:dyDescent="0.3">
      <c r="A830" t="s">
        <v>3089</v>
      </c>
      <c r="B830" t="s">
        <v>164</v>
      </c>
      <c r="C830" s="9">
        <v>33947</v>
      </c>
      <c r="D830" t="s">
        <v>3090</v>
      </c>
      <c r="E830" t="s">
        <v>3091</v>
      </c>
      <c r="F830">
        <v>8422399630</v>
      </c>
      <c r="G830" t="s">
        <v>95</v>
      </c>
      <c r="H830" t="s">
        <v>93</v>
      </c>
      <c r="I830" t="s">
        <v>102</v>
      </c>
      <c r="J830" s="9">
        <v>45602</v>
      </c>
      <c r="K830" t="s">
        <v>95</v>
      </c>
      <c r="L830" s="10">
        <f t="shared" si="48"/>
        <v>48524</v>
      </c>
      <c r="M830" s="11" t="str">
        <f t="shared" si="49"/>
        <v/>
      </c>
      <c r="N830" s="11" t="str">
        <f t="shared" si="50"/>
        <v/>
      </c>
      <c r="O830" s="11" t="str">
        <f t="shared" si="51"/>
        <v/>
      </c>
    </row>
    <row r="831" spans="1:15" x14ac:dyDescent="0.3">
      <c r="A831" t="s">
        <v>3092</v>
      </c>
      <c r="B831" t="s">
        <v>1494</v>
      </c>
      <c r="C831" s="9">
        <v>37585</v>
      </c>
      <c r="D831" t="s">
        <v>3093</v>
      </c>
      <c r="E831" t="s">
        <v>3094</v>
      </c>
      <c r="F831">
        <v>8134799143</v>
      </c>
      <c r="G831" t="s">
        <v>92</v>
      </c>
      <c r="H831" t="s">
        <v>175</v>
      </c>
      <c r="I831" t="s">
        <v>94</v>
      </c>
      <c r="J831" s="9">
        <v>43442</v>
      </c>
      <c r="K831" t="s">
        <v>103</v>
      </c>
      <c r="L831" s="10">
        <f t="shared" si="48"/>
        <v>47095</v>
      </c>
      <c r="M831" s="11" t="str">
        <f t="shared" si="49"/>
        <v/>
      </c>
      <c r="N831" s="11" t="str">
        <f t="shared" si="50"/>
        <v/>
      </c>
      <c r="O831" s="11" t="str">
        <f t="shared" si="51"/>
        <v/>
      </c>
    </row>
    <row r="832" spans="1:15" x14ac:dyDescent="0.3">
      <c r="A832" t="s">
        <v>3095</v>
      </c>
      <c r="B832" t="s">
        <v>604</v>
      </c>
      <c r="C832" s="9">
        <v>30942</v>
      </c>
      <c r="D832" t="s">
        <v>3096</v>
      </c>
      <c r="E832" t="s">
        <v>3097</v>
      </c>
      <c r="F832">
        <v>7212913041</v>
      </c>
      <c r="G832" t="s">
        <v>107</v>
      </c>
      <c r="H832" t="s">
        <v>175</v>
      </c>
      <c r="I832" t="s">
        <v>94</v>
      </c>
      <c r="J832" s="9">
        <v>46044</v>
      </c>
      <c r="K832" t="s">
        <v>100</v>
      </c>
      <c r="L832" s="10">
        <f t="shared" si="48"/>
        <v>49696</v>
      </c>
      <c r="M832" s="11" t="str">
        <f t="shared" si="49"/>
        <v/>
      </c>
      <c r="N832" s="11" t="str">
        <f t="shared" si="50"/>
        <v/>
      </c>
      <c r="O832" s="11" t="str">
        <f t="shared" si="51"/>
        <v/>
      </c>
    </row>
    <row r="833" spans="1:15" x14ac:dyDescent="0.3">
      <c r="A833" t="s">
        <v>3098</v>
      </c>
      <c r="B833" t="s">
        <v>541</v>
      </c>
      <c r="C833" s="9">
        <v>34384</v>
      </c>
      <c r="D833" t="s">
        <v>3099</v>
      </c>
      <c r="E833" t="s">
        <v>3100</v>
      </c>
      <c r="F833">
        <v>8179144784</v>
      </c>
      <c r="G833" t="s">
        <v>133</v>
      </c>
      <c r="H833" t="s">
        <v>175</v>
      </c>
      <c r="I833" t="s">
        <v>102</v>
      </c>
      <c r="J833" s="9">
        <v>45573</v>
      </c>
      <c r="K833" t="s">
        <v>103</v>
      </c>
      <c r="L833" s="10">
        <f t="shared" si="48"/>
        <v>48495</v>
      </c>
      <c r="M833" s="11" t="str">
        <f t="shared" si="49"/>
        <v/>
      </c>
      <c r="N833" s="11" t="str">
        <f t="shared" si="50"/>
        <v/>
      </c>
      <c r="O833" s="11" t="str">
        <f t="shared" si="51"/>
        <v/>
      </c>
    </row>
    <row r="834" spans="1:15" x14ac:dyDescent="0.3">
      <c r="A834" t="s">
        <v>3101</v>
      </c>
      <c r="B834" t="s">
        <v>1047</v>
      </c>
      <c r="C834" s="9">
        <v>20542</v>
      </c>
      <c r="D834" t="s">
        <v>3102</v>
      </c>
      <c r="E834" t="s">
        <v>3103</v>
      </c>
      <c r="F834">
        <v>9382277691</v>
      </c>
      <c r="G834" t="s">
        <v>92</v>
      </c>
      <c r="H834" t="s">
        <v>93</v>
      </c>
      <c r="I834" t="s">
        <v>102</v>
      </c>
      <c r="J834" s="9">
        <v>43325</v>
      </c>
      <c r="K834" t="s">
        <v>103</v>
      </c>
      <c r="L834" s="10">
        <f t="shared" si="48"/>
        <v>46247</v>
      </c>
      <c r="M834" s="11" t="str">
        <f t="shared" si="49"/>
        <v/>
      </c>
      <c r="N834" s="11" t="str">
        <f t="shared" si="50"/>
        <v/>
      </c>
      <c r="O834" s="11" t="str">
        <f t="shared" si="51"/>
        <v/>
      </c>
    </row>
    <row r="835" spans="1:15" x14ac:dyDescent="0.3">
      <c r="A835" t="s">
        <v>3104</v>
      </c>
      <c r="B835" t="s">
        <v>205</v>
      </c>
      <c r="C835" s="9">
        <v>32276</v>
      </c>
      <c r="D835" t="s">
        <v>3105</v>
      </c>
      <c r="E835" t="s">
        <v>3106</v>
      </c>
      <c r="F835">
        <v>6592960258</v>
      </c>
      <c r="G835" t="s">
        <v>95</v>
      </c>
      <c r="H835" t="s">
        <v>93</v>
      </c>
      <c r="I835" t="s">
        <v>94</v>
      </c>
      <c r="J835" s="9">
        <v>44116</v>
      </c>
      <c r="K835" t="s">
        <v>129</v>
      </c>
      <c r="L835" s="10">
        <f t="shared" si="48"/>
        <v>47768</v>
      </c>
      <c r="M835" s="11" t="str">
        <f t="shared" si="49"/>
        <v/>
      </c>
      <c r="N835" s="11" t="str">
        <f t="shared" si="50"/>
        <v/>
      </c>
      <c r="O835" s="11" t="str">
        <f t="shared" si="51"/>
        <v/>
      </c>
    </row>
    <row r="836" spans="1:15" x14ac:dyDescent="0.3">
      <c r="A836" t="s">
        <v>3107</v>
      </c>
      <c r="B836" t="s">
        <v>507</v>
      </c>
      <c r="C836" s="9">
        <v>33765</v>
      </c>
      <c r="D836" t="s">
        <v>3108</v>
      </c>
      <c r="E836" t="s">
        <v>3109</v>
      </c>
      <c r="F836">
        <v>9106655002</v>
      </c>
      <c r="G836" t="s">
        <v>119</v>
      </c>
      <c r="H836" t="s">
        <v>113</v>
      </c>
      <c r="I836" t="s">
        <v>94</v>
      </c>
      <c r="J836" s="9">
        <v>44407</v>
      </c>
      <c r="K836" t="s">
        <v>129</v>
      </c>
      <c r="L836" s="10">
        <f t="shared" ref="L836:L899" si="52">EDATE(J836,12*IF(I836="High",2,IF(I836="Medium",8,10)))</f>
        <v>48059</v>
      </c>
      <c r="M836" s="11" t="str">
        <f t="shared" ref="M836:M899" si="53">IF(L836&lt;DATE(2026,3,31),"FLAG","")</f>
        <v/>
      </c>
      <c r="N836" s="11" t="str">
        <f t="shared" ref="N836:N899" si="54">IF(COUNTIF($F$4:$F$953,F836)&gt;=3,"FLAG","")</f>
        <v/>
      </c>
      <c r="O836" s="11" t="str">
        <f t="shared" ref="O836:O899" si="55">IF(AND(D836&lt;&gt;"",COUNTIF($D$4:$D$953,D836)&gt;1),"FLAG","")</f>
        <v/>
      </c>
    </row>
    <row r="837" spans="1:15" x14ac:dyDescent="0.3">
      <c r="A837" t="s">
        <v>3110</v>
      </c>
      <c r="B837" t="s">
        <v>718</v>
      </c>
      <c r="C837" s="9">
        <v>24663</v>
      </c>
      <c r="D837" t="s">
        <v>3111</v>
      </c>
      <c r="E837" t="s">
        <v>3112</v>
      </c>
      <c r="F837">
        <v>9960943090</v>
      </c>
      <c r="G837" t="s">
        <v>107</v>
      </c>
      <c r="H837" t="s">
        <v>93</v>
      </c>
      <c r="I837" t="s">
        <v>94</v>
      </c>
      <c r="J837" s="9">
        <v>43978</v>
      </c>
      <c r="K837" t="s">
        <v>95</v>
      </c>
      <c r="L837" s="10">
        <f t="shared" si="52"/>
        <v>47630</v>
      </c>
      <c r="M837" s="11" t="str">
        <f t="shared" si="53"/>
        <v/>
      </c>
      <c r="N837" s="11" t="str">
        <f t="shared" si="54"/>
        <v/>
      </c>
      <c r="O837" s="11" t="str">
        <f t="shared" si="55"/>
        <v/>
      </c>
    </row>
    <row r="838" spans="1:15" x14ac:dyDescent="0.3">
      <c r="A838" t="s">
        <v>3113</v>
      </c>
      <c r="B838" t="s">
        <v>3114</v>
      </c>
      <c r="C838" s="9">
        <v>31542</v>
      </c>
      <c r="D838" t="s">
        <v>3115</v>
      </c>
      <c r="E838" t="s">
        <v>3116</v>
      </c>
      <c r="F838">
        <v>8889461376</v>
      </c>
      <c r="G838" t="s">
        <v>95</v>
      </c>
      <c r="H838" t="s">
        <v>113</v>
      </c>
      <c r="I838" t="s">
        <v>120</v>
      </c>
      <c r="J838" s="9">
        <v>44998</v>
      </c>
      <c r="K838" t="s">
        <v>95</v>
      </c>
      <c r="L838" s="10">
        <f t="shared" si="52"/>
        <v>45729</v>
      </c>
      <c r="M838" s="11" t="str">
        <f t="shared" si="53"/>
        <v>FLAG</v>
      </c>
      <c r="N838" s="11" t="str">
        <f t="shared" si="54"/>
        <v/>
      </c>
      <c r="O838" s="11" t="str">
        <f t="shared" si="55"/>
        <v/>
      </c>
    </row>
    <row r="839" spans="1:15" x14ac:dyDescent="0.3">
      <c r="A839" t="s">
        <v>3117</v>
      </c>
      <c r="B839" t="s">
        <v>1741</v>
      </c>
      <c r="C839" s="9">
        <v>35071</v>
      </c>
      <c r="D839" t="s">
        <v>3118</v>
      </c>
      <c r="E839" t="s">
        <v>3119</v>
      </c>
      <c r="F839">
        <v>7484148929</v>
      </c>
      <c r="G839" t="s">
        <v>100</v>
      </c>
      <c r="H839" t="s">
        <v>93</v>
      </c>
      <c r="I839" t="s">
        <v>94</v>
      </c>
      <c r="J839" s="9">
        <v>42896</v>
      </c>
      <c r="K839" t="s">
        <v>95</v>
      </c>
      <c r="L839" s="10">
        <f t="shared" si="52"/>
        <v>46548</v>
      </c>
      <c r="M839" s="11" t="str">
        <f t="shared" si="53"/>
        <v/>
      </c>
      <c r="N839" s="11" t="str">
        <f t="shared" si="54"/>
        <v/>
      </c>
      <c r="O839" s="11" t="str">
        <f t="shared" si="55"/>
        <v/>
      </c>
    </row>
    <row r="840" spans="1:15" x14ac:dyDescent="0.3">
      <c r="A840" t="s">
        <v>3120</v>
      </c>
      <c r="B840" t="s">
        <v>978</v>
      </c>
      <c r="C840" s="9">
        <v>35835</v>
      </c>
      <c r="D840" t="s">
        <v>3121</v>
      </c>
      <c r="E840" t="s">
        <v>3122</v>
      </c>
      <c r="F840">
        <v>8743259262</v>
      </c>
      <c r="G840" t="s">
        <v>133</v>
      </c>
      <c r="H840" t="s">
        <v>108</v>
      </c>
      <c r="I840" t="s">
        <v>94</v>
      </c>
      <c r="J840" s="9">
        <v>42855</v>
      </c>
      <c r="K840" t="s">
        <v>95</v>
      </c>
      <c r="L840" s="10">
        <f t="shared" si="52"/>
        <v>46507</v>
      </c>
      <c r="M840" s="11" t="str">
        <f t="shared" si="53"/>
        <v/>
      </c>
      <c r="N840" s="11" t="str">
        <f t="shared" si="54"/>
        <v/>
      </c>
      <c r="O840" s="11" t="str">
        <f t="shared" si="55"/>
        <v/>
      </c>
    </row>
    <row r="841" spans="1:15" x14ac:dyDescent="0.3">
      <c r="A841" t="s">
        <v>3123</v>
      </c>
      <c r="B841" t="s">
        <v>295</v>
      </c>
      <c r="C841" s="9">
        <v>32760</v>
      </c>
      <c r="D841" t="s">
        <v>3124</v>
      </c>
      <c r="E841" t="s">
        <v>3125</v>
      </c>
      <c r="F841">
        <v>8239479692</v>
      </c>
      <c r="G841" t="s">
        <v>107</v>
      </c>
      <c r="H841" t="s">
        <v>101</v>
      </c>
      <c r="I841" t="s">
        <v>94</v>
      </c>
      <c r="J841" s="9">
        <v>45051</v>
      </c>
      <c r="K841" t="s">
        <v>134</v>
      </c>
      <c r="L841" s="10">
        <f t="shared" si="52"/>
        <v>48704</v>
      </c>
      <c r="M841" s="11" t="str">
        <f t="shared" si="53"/>
        <v/>
      </c>
      <c r="N841" s="11" t="str">
        <f t="shared" si="54"/>
        <v/>
      </c>
      <c r="O841" s="11" t="str">
        <f t="shared" si="55"/>
        <v/>
      </c>
    </row>
    <row r="842" spans="1:15" x14ac:dyDescent="0.3">
      <c r="A842" t="s">
        <v>3126</v>
      </c>
      <c r="B842" t="s">
        <v>3127</v>
      </c>
      <c r="C842" s="9">
        <v>36993</v>
      </c>
      <c r="D842" t="s">
        <v>3128</v>
      </c>
      <c r="E842" t="s">
        <v>3129</v>
      </c>
      <c r="F842">
        <v>6762869524</v>
      </c>
      <c r="G842" t="s">
        <v>92</v>
      </c>
      <c r="H842" t="s">
        <v>155</v>
      </c>
      <c r="I842" t="s">
        <v>94</v>
      </c>
      <c r="J842" s="9">
        <v>44688</v>
      </c>
      <c r="K842" t="s">
        <v>129</v>
      </c>
      <c r="L842" s="10">
        <f t="shared" si="52"/>
        <v>48341</v>
      </c>
      <c r="M842" s="11" t="str">
        <f t="shared" si="53"/>
        <v/>
      </c>
      <c r="N842" s="11" t="str">
        <f t="shared" si="54"/>
        <v/>
      </c>
      <c r="O842" s="11" t="str">
        <f t="shared" si="55"/>
        <v/>
      </c>
    </row>
    <row r="843" spans="1:15" x14ac:dyDescent="0.3">
      <c r="A843" t="s">
        <v>3130</v>
      </c>
      <c r="B843" t="s">
        <v>1856</v>
      </c>
      <c r="C843" s="9">
        <v>21481</v>
      </c>
      <c r="D843" t="s">
        <v>3131</v>
      </c>
      <c r="E843" t="s">
        <v>3132</v>
      </c>
      <c r="F843">
        <v>9428735099</v>
      </c>
      <c r="G843" t="s">
        <v>107</v>
      </c>
      <c r="H843" t="s">
        <v>175</v>
      </c>
      <c r="I843" t="s">
        <v>120</v>
      </c>
      <c r="J843" s="9">
        <v>44618</v>
      </c>
      <c r="K843" t="s">
        <v>103</v>
      </c>
      <c r="L843" s="10">
        <f t="shared" si="52"/>
        <v>45348</v>
      </c>
      <c r="M843" s="11" t="str">
        <f t="shared" si="53"/>
        <v>FLAG</v>
      </c>
      <c r="N843" s="11" t="str">
        <f t="shared" si="54"/>
        <v/>
      </c>
      <c r="O843" s="11" t="str">
        <f t="shared" si="55"/>
        <v/>
      </c>
    </row>
    <row r="844" spans="1:15" x14ac:dyDescent="0.3">
      <c r="A844" t="s">
        <v>3133</v>
      </c>
      <c r="B844" t="s">
        <v>915</v>
      </c>
      <c r="C844" s="9">
        <v>26241</v>
      </c>
      <c r="D844" t="s">
        <v>3134</v>
      </c>
      <c r="E844" t="s">
        <v>3135</v>
      </c>
      <c r="F844">
        <v>6215180202</v>
      </c>
      <c r="G844" t="s">
        <v>100</v>
      </c>
      <c r="H844" t="s">
        <v>155</v>
      </c>
      <c r="I844" t="s">
        <v>102</v>
      </c>
      <c r="J844" s="9">
        <v>42945</v>
      </c>
      <c r="K844" t="s">
        <v>100</v>
      </c>
      <c r="L844" s="10">
        <f t="shared" si="52"/>
        <v>45867</v>
      </c>
      <c r="M844" s="11" t="str">
        <f t="shared" si="53"/>
        <v>FLAG</v>
      </c>
      <c r="N844" s="11" t="str">
        <f t="shared" si="54"/>
        <v/>
      </c>
      <c r="O844" s="11" t="str">
        <f t="shared" si="55"/>
        <v/>
      </c>
    </row>
    <row r="845" spans="1:15" x14ac:dyDescent="0.3">
      <c r="A845" t="s">
        <v>3136</v>
      </c>
      <c r="B845" t="s">
        <v>459</v>
      </c>
      <c r="C845" s="9">
        <v>34947</v>
      </c>
      <c r="D845" t="s">
        <v>3137</v>
      </c>
      <c r="E845" t="s">
        <v>3138</v>
      </c>
      <c r="F845">
        <v>7365403212</v>
      </c>
      <c r="G845" t="s">
        <v>92</v>
      </c>
      <c r="H845" t="s">
        <v>101</v>
      </c>
      <c r="I845" t="s">
        <v>94</v>
      </c>
      <c r="J845" s="9">
        <v>42799</v>
      </c>
      <c r="K845" t="s">
        <v>114</v>
      </c>
      <c r="L845" s="10">
        <f t="shared" si="52"/>
        <v>46451</v>
      </c>
      <c r="M845" s="11" t="str">
        <f t="shared" si="53"/>
        <v/>
      </c>
      <c r="N845" s="11" t="str">
        <f t="shared" si="54"/>
        <v/>
      </c>
      <c r="O845" s="11" t="str">
        <f t="shared" si="55"/>
        <v/>
      </c>
    </row>
    <row r="846" spans="1:15" x14ac:dyDescent="0.3">
      <c r="A846" t="s">
        <v>3139</v>
      </c>
      <c r="B846" t="s">
        <v>1880</v>
      </c>
      <c r="C846" s="9">
        <v>31894</v>
      </c>
      <c r="D846" t="s">
        <v>3140</v>
      </c>
      <c r="E846" t="s">
        <v>3141</v>
      </c>
      <c r="F846">
        <v>8454479033</v>
      </c>
      <c r="G846" t="s">
        <v>107</v>
      </c>
      <c r="H846" t="s">
        <v>108</v>
      </c>
      <c r="I846" t="s">
        <v>94</v>
      </c>
      <c r="J846" s="9">
        <v>43237</v>
      </c>
      <c r="K846" t="s">
        <v>95</v>
      </c>
      <c r="L846" s="10">
        <f t="shared" si="52"/>
        <v>46890</v>
      </c>
      <c r="M846" s="11" t="str">
        <f t="shared" si="53"/>
        <v/>
      </c>
      <c r="N846" s="11" t="str">
        <f t="shared" si="54"/>
        <v/>
      </c>
      <c r="O846" s="11" t="str">
        <f t="shared" si="55"/>
        <v/>
      </c>
    </row>
    <row r="847" spans="1:15" x14ac:dyDescent="0.3">
      <c r="A847" t="s">
        <v>3142</v>
      </c>
      <c r="B847" t="s">
        <v>3143</v>
      </c>
      <c r="C847" s="9">
        <v>31250</v>
      </c>
      <c r="D847" t="s">
        <v>3144</v>
      </c>
      <c r="E847" t="s">
        <v>3145</v>
      </c>
      <c r="F847">
        <v>7710033990</v>
      </c>
      <c r="G847" t="s">
        <v>107</v>
      </c>
      <c r="H847" t="s">
        <v>113</v>
      </c>
      <c r="I847" t="s">
        <v>94</v>
      </c>
      <c r="J847" s="9">
        <v>45188</v>
      </c>
      <c r="K847" t="s">
        <v>95</v>
      </c>
      <c r="L847" s="10">
        <f t="shared" si="52"/>
        <v>48841</v>
      </c>
      <c r="M847" s="11" t="str">
        <f t="shared" si="53"/>
        <v/>
      </c>
      <c r="N847" s="11" t="str">
        <f t="shared" si="54"/>
        <v/>
      </c>
      <c r="O847" s="11" t="str">
        <f t="shared" si="55"/>
        <v/>
      </c>
    </row>
    <row r="848" spans="1:15" x14ac:dyDescent="0.3">
      <c r="A848" t="s">
        <v>3146</v>
      </c>
      <c r="B848" t="s">
        <v>1475</v>
      </c>
      <c r="C848" s="9">
        <v>27462</v>
      </c>
      <c r="D848" t="s">
        <v>3147</v>
      </c>
      <c r="E848" t="s">
        <v>3148</v>
      </c>
      <c r="F848">
        <v>6257874527</v>
      </c>
      <c r="G848" t="s">
        <v>95</v>
      </c>
      <c r="H848" t="s">
        <v>101</v>
      </c>
      <c r="I848" t="s">
        <v>94</v>
      </c>
      <c r="J848" s="9">
        <v>45282</v>
      </c>
      <c r="K848" t="s">
        <v>129</v>
      </c>
      <c r="L848" s="10">
        <f t="shared" si="52"/>
        <v>48935</v>
      </c>
      <c r="M848" s="11" t="str">
        <f t="shared" si="53"/>
        <v/>
      </c>
      <c r="N848" s="11" t="str">
        <f t="shared" si="54"/>
        <v/>
      </c>
      <c r="O848" s="11" t="str">
        <f t="shared" si="55"/>
        <v/>
      </c>
    </row>
    <row r="849" spans="1:15" x14ac:dyDescent="0.3">
      <c r="A849" t="s">
        <v>3149</v>
      </c>
      <c r="B849" t="s">
        <v>2362</v>
      </c>
      <c r="C849" s="9">
        <v>36162</v>
      </c>
      <c r="D849" t="s">
        <v>3150</v>
      </c>
      <c r="E849" t="s">
        <v>3151</v>
      </c>
      <c r="F849">
        <v>6328308834</v>
      </c>
      <c r="G849" t="s">
        <v>100</v>
      </c>
      <c r="H849" t="s">
        <v>155</v>
      </c>
      <c r="I849" t="s">
        <v>94</v>
      </c>
      <c r="J849" s="9">
        <v>43100</v>
      </c>
      <c r="K849" t="s">
        <v>134</v>
      </c>
      <c r="L849" s="10">
        <f t="shared" si="52"/>
        <v>46752</v>
      </c>
      <c r="M849" s="11" t="str">
        <f t="shared" si="53"/>
        <v/>
      </c>
      <c r="N849" s="11" t="str">
        <f t="shared" si="54"/>
        <v/>
      </c>
      <c r="O849" s="11" t="str">
        <f t="shared" si="55"/>
        <v/>
      </c>
    </row>
    <row r="850" spans="1:15" x14ac:dyDescent="0.3">
      <c r="A850" t="s">
        <v>3152</v>
      </c>
      <c r="B850" t="s">
        <v>3153</v>
      </c>
      <c r="C850" s="9">
        <v>21365</v>
      </c>
      <c r="D850" t="s">
        <v>3154</v>
      </c>
      <c r="E850" t="s">
        <v>3155</v>
      </c>
      <c r="F850">
        <v>9785920127</v>
      </c>
      <c r="G850" t="s">
        <v>133</v>
      </c>
      <c r="H850" t="s">
        <v>113</v>
      </c>
      <c r="I850" t="s">
        <v>94</v>
      </c>
      <c r="J850" s="9">
        <v>45656</v>
      </c>
      <c r="K850" t="s">
        <v>134</v>
      </c>
      <c r="L850" s="10">
        <f t="shared" si="52"/>
        <v>49308</v>
      </c>
      <c r="M850" s="11" t="str">
        <f t="shared" si="53"/>
        <v/>
      </c>
      <c r="N850" s="11" t="str">
        <f t="shared" si="54"/>
        <v/>
      </c>
      <c r="O850" s="11" t="str">
        <f t="shared" si="55"/>
        <v/>
      </c>
    </row>
    <row r="851" spans="1:15" x14ac:dyDescent="0.3">
      <c r="A851" t="s">
        <v>3156</v>
      </c>
      <c r="B851" t="s">
        <v>3157</v>
      </c>
      <c r="C851" s="9">
        <v>26524</v>
      </c>
      <c r="D851" t="s">
        <v>3158</v>
      </c>
      <c r="E851" t="s">
        <v>3159</v>
      </c>
      <c r="F851">
        <v>6783693177</v>
      </c>
      <c r="G851" t="s">
        <v>95</v>
      </c>
      <c r="H851" t="s">
        <v>113</v>
      </c>
      <c r="I851" t="s">
        <v>102</v>
      </c>
      <c r="J851" s="9">
        <v>44463</v>
      </c>
      <c r="K851" t="s">
        <v>134</v>
      </c>
      <c r="L851" s="10">
        <f t="shared" si="52"/>
        <v>47385</v>
      </c>
      <c r="M851" s="11" t="str">
        <f t="shared" si="53"/>
        <v/>
      </c>
      <c r="N851" s="11" t="str">
        <f t="shared" si="54"/>
        <v/>
      </c>
      <c r="O851" s="11" t="str">
        <f t="shared" si="55"/>
        <v/>
      </c>
    </row>
    <row r="852" spans="1:15" x14ac:dyDescent="0.3">
      <c r="A852" t="s">
        <v>3160</v>
      </c>
      <c r="B852" t="s">
        <v>3161</v>
      </c>
      <c r="C852" s="9">
        <v>27607</v>
      </c>
      <c r="D852" t="s">
        <v>3162</v>
      </c>
      <c r="E852" t="s">
        <v>3163</v>
      </c>
      <c r="F852">
        <v>7306854524</v>
      </c>
      <c r="G852" t="s">
        <v>133</v>
      </c>
      <c r="H852" t="s">
        <v>108</v>
      </c>
      <c r="I852" t="s">
        <v>94</v>
      </c>
      <c r="J852" s="9">
        <v>43909</v>
      </c>
      <c r="K852" t="s">
        <v>114</v>
      </c>
      <c r="L852" s="10">
        <f t="shared" si="52"/>
        <v>47561</v>
      </c>
      <c r="M852" s="11" t="str">
        <f t="shared" si="53"/>
        <v/>
      </c>
      <c r="N852" s="11" t="str">
        <f t="shared" si="54"/>
        <v/>
      </c>
      <c r="O852" s="11" t="str">
        <f t="shared" si="55"/>
        <v/>
      </c>
    </row>
    <row r="853" spans="1:15" x14ac:dyDescent="0.3">
      <c r="A853" t="s">
        <v>3164</v>
      </c>
      <c r="B853" t="s">
        <v>3165</v>
      </c>
      <c r="C853" s="9">
        <v>30946</v>
      </c>
      <c r="D853" t="s">
        <v>3166</v>
      </c>
      <c r="E853" t="s">
        <v>3167</v>
      </c>
      <c r="F853">
        <v>6278393252</v>
      </c>
      <c r="G853" t="s">
        <v>133</v>
      </c>
      <c r="H853" t="s">
        <v>108</v>
      </c>
      <c r="I853" t="s">
        <v>94</v>
      </c>
      <c r="J853" s="9">
        <v>43454</v>
      </c>
      <c r="K853" t="s">
        <v>134</v>
      </c>
      <c r="L853" s="10">
        <f t="shared" si="52"/>
        <v>47107</v>
      </c>
      <c r="M853" s="11" t="str">
        <f t="shared" si="53"/>
        <v/>
      </c>
      <c r="N853" s="11" t="str">
        <f t="shared" si="54"/>
        <v/>
      </c>
      <c r="O853" s="11" t="str">
        <f t="shared" si="55"/>
        <v/>
      </c>
    </row>
    <row r="854" spans="1:15" x14ac:dyDescent="0.3">
      <c r="A854" t="s">
        <v>3168</v>
      </c>
      <c r="B854" t="s">
        <v>3169</v>
      </c>
      <c r="C854" s="9">
        <v>24453</v>
      </c>
      <c r="D854" t="s">
        <v>3170</v>
      </c>
      <c r="E854" t="s">
        <v>3171</v>
      </c>
      <c r="F854">
        <v>9564234401</v>
      </c>
      <c r="G854" t="s">
        <v>100</v>
      </c>
      <c r="H854" t="s">
        <v>108</v>
      </c>
      <c r="I854" t="s">
        <v>94</v>
      </c>
      <c r="J854" s="9">
        <v>45440</v>
      </c>
      <c r="K854" t="s">
        <v>100</v>
      </c>
      <c r="L854" s="10">
        <f t="shared" si="52"/>
        <v>49092</v>
      </c>
      <c r="M854" s="11" t="str">
        <f t="shared" si="53"/>
        <v/>
      </c>
      <c r="N854" s="11" t="str">
        <f t="shared" si="54"/>
        <v/>
      </c>
      <c r="O854" s="11" t="str">
        <f t="shared" si="55"/>
        <v/>
      </c>
    </row>
    <row r="855" spans="1:15" x14ac:dyDescent="0.3">
      <c r="A855" t="s">
        <v>3172</v>
      </c>
      <c r="B855" t="s">
        <v>2292</v>
      </c>
      <c r="C855" s="9">
        <v>30669</v>
      </c>
      <c r="D855" t="s">
        <v>3173</v>
      </c>
      <c r="E855" t="s">
        <v>3174</v>
      </c>
      <c r="F855">
        <v>8988995064</v>
      </c>
      <c r="G855" t="s">
        <v>107</v>
      </c>
      <c r="H855" t="s">
        <v>93</v>
      </c>
      <c r="I855" t="s">
        <v>102</v>
      </c>
      <c r="J855" s="9">
        <v>45427</v>
      </c>
      <c r="K855" t="s">
        <v>134</v>
      </c>
      <c r="L855" s="10">
        <f t="shared" si="52"/>
        <v>48349</v>
      </c>
      <c r="M855" s="11" t="str">
        <f t="shared" si="53"/>
        <v/>
      </c>
      <c r="N855" s="11" t="str">
        <f t="shared" si="54"/>
        <v/>
      </c>
      <c r="O855" s="11" t="str">
        <f t="shared" si="55"/>
        <v/>
      </c>
    </row>
    <row r="856" spans="1:15" x14ac:dyDescent="0.3">
      <c r="A856" t="s">
        <v>3175</v>
      </c>
      <c r="B856" t="s">
        <v>3176</v>
      </c>
      <c r="C856" s="9">
        <v>23064</v>
      </c>
      <c r="D856" t="s">
        <v>3177</v>
      </c>
      <c r="E856" t="s">
        <v>3178</v>
      </c>
      <c r="F856">
        <v>6518262126</v>
      </c>
      <c r="G856" t="s">
        <v>107</v>
      </c>
      <c r="H856" t="s">
        <v>93</v>
      </c>
      <c r="I856" t="s">
        <v>94</v>
      </c>
      <c r="J856" s="9">
        <v>43302</v>
      </c>
      <c r="K856" t="s">
        <v>100</v>
      </c>
      <c r="L856" s="10">
        <f t="shared" si="52"/>
        <v>46955</v>
      </c>
      <c r="M856" s="11" t="str">
        <f t="shared" si="53"/>
        <v/>
      </c>
      <c r="N856" s="11" t="str">
        <f t="shared" si="54"/>
        <v/>
      </c>
      <c r="O856" s="11" t="str">
        <f t="shared" si="55"/>
        <v/>
      </c>
    </row>
    <row r="857" spans="1:15" x14ac:dyDescent="0.3">
      <c r="A857" t="s">
        <v>3179</v>
      </c>
      <c r="B857" t="s">
        <v>3180</v>
      </c>
      <c r="C857" s="9">
        <v>26446</v>
      </c>
      <c r="D857" t="s">
        <v>3181</v>
      </c>
      <c r="E857" t="s">
        <v>3182</v>
      </c>
      <c r="F857">
        <v>9998498887</v>
      </c>
      <c r="G857" t="s">
        <v>119</v>
      </c>
      <c r="H857" t="s">
        <v>93</v>
      </c>
      <c r="I857" t="s">
        <v>94</v>
      </c>
      <c r="J857" s="9">
        <v>43234</v>
      </c>
      <c r="K857" t="s">
        <v>100</v>
      </c>
      <c r="L857" s="10">
        <f t="shared" si="52"/>
        <v>46887</v>
      </c>
      <c r="M857" s="11" t="str">
        <f t="shared" si="53"/>
        <v/>
      </c>
      <c r="N857" s="11" t="str">
        <f t="shared" si="54"/>
        <v/>
      </c>
      <c r="O857" s="11" t="str">
        <f t="shared" si="55"/>
        <v/>
      </c>
    </row>
    <row r="858" spans="1:15" x14ac:dyDescent="0.3">
      <c r="A858" t="s">
        <v>3183</v>
      </c>
      <c r="B858" t="s">
        <v>1245</v>
      </c>
      <c r="C858" s="9">
        <v>32464</v>
      </c>
      <c r="D858" t="s">
        <v>3184</v>
      </c>
      <c r="E858" t="s">
        <v>3185</v>
      </c>
      <c r="F858">
        <v>8858020371</v>
      </c>
      <c r="G858" t="s">
        <v>95</v>
      </c>
      <c r="H858" t="s">
        <v>101</v>
      </c>
      <c r="I858" t="s">
        <v>94</v>
      </c>
      <c r="J858" s="9">
        <v>44846</v>
      </c>
      <c r="K858" t="s">
        <v>100</v>
      </c>
      <c r="L858" s="10">
        <f t="shared" si="52"/>
        <v>48499</v>
      </c>
      <c r="M858" s="11" t="str">
        <f t="shared" si="53"/>
        <v/>
      </c>
      <c r="N858" s="11" t="str">
        <f t="shared" si="54"/>
        <v/>
      </c>
      <c r="O858" s="11" t="str">
        <f t="shared" si="55"/>
        <v/>
      </c>
    </row>
    <row r="859" spans="1:15" x14ac:dyDescent="0.3">
      <c r="A859" t="s">
        <v>3186</v>
      </c>
      <c r="B859" t="s">
        <v>541</v>
      </c>
      <c r="C859" s="9">
        <v>25477</v>
      </c>
      <c r="D859" t="s">
        <v>3187</v>
      </c>
      <c r="E859" t="s">
        <v>3188</v>
      </c>
      <c r="F859">
        <v>7180502460</v>
      </c>
      <c r="G859" t="s">
        <v>95</v>
      </c>
      <c r="H859" t="s">
        <v>175</v>
      </c>
      <c r="I859" t="s">
        <v>102</v>
      </c>
      <c r="J859" s="9">
        <v>44050</v>
      </c>
      <c r="K859" t="s">
        <v>103</v>
      </c>
      <c r="L859" s="10">
        <f t="shared" si="52"/>
        <v>46972</v>
      </c>
      <c r="M859" s="11" t="str">
        <f t="shared" si="53"/>
        <v/>
      </c>
      <c r="N859" s="11" t="str">
        <f t="shared" si="54"/>
        <v/>
      </c>
      <c r="O859" s="11" t="str">
        <f t="shared" si="55"/>
        <v/>
      </c>
    </row>
    <row r="860" spans="1:15" x14ac:dyDescent="0.3">
      <c r="A860" t="s">
        <v>3189</v>
      </c>
      <c r="B860" t="s">
        <v>3190</v>
      </c>
      <c r="C860" s="9">
        <v>34856</v>
      </c>
      <c r="D860" t="s">
        <v>3191</v>
      </c>
      <c r="E860" t="s">
        <v>3192</v>
      </c>
      <c r="F860">
        <v>6502011501</v>
      </c>
      <c r="G860" t="s">
        <v>92</v>
      </c>
      <c r="H860" t="s">
        <v>113</v>
      </c>
      <c r="I860" t="s">
        <v>102</v>
      </c>
      <c r="J860" s="9">
        <v>45016</v>
      </c>
      <c r="K860" t="s">
        <v>134</v>
      </c>
      <c r="L860" s="10">
        <f t="shared" si="52"/>
        <v>47938</v>
      </c>
      <c r="M860" s="11" t="str">
        <f t="shared" si="53"/>
        <v/>
      </c>
      <c r="N860" s="11" t="str">
        <f t="shared" si="54"/>
        <v/>
      </c>
      <c r="O860" s="11" t="str">
        <f t="shared" si="55"/>
        <v/>
      </c>
    </row>
    <row r="861" spans="1:15" x14ac:dyDescent="0.3">
      <c r="A861" t="s">
        <v>3193</v>
      </c>
      <c r="B861" t="s">
        <v>1486</v>
      </c>
      <c r="C861" s="9">
        <v>22806</v>
      </c>
      <c r="D861" t="s">
        <v>3194</v>
      </c>
      <c r="E861" t="s">
        <v>3195</v>
      </c>
      <c r="F861">
        <v>9909983349</v>
      </c>
      <c r="G861" t="s">
        <v>100</v>
      </c>
      <c r="H861" t="s">
        <v>93</v>
      </c>
      <c r="I861" t="s">
        <v>120</v>
      </c>
      <c r="J861" s="9">
        <v>43887</v>
      </c>
      <c r="K861" t="s">
        <v>100</v>
      </c>
      <c r="L861" s="10">
        <f t="shared" si="52"/>
        <v>44618</v>
      </c>
      <c r="M861" s="11" t="str">
        <f t="shared" si="53"/>
        <v>FLAG</v>
      </c>
      <c r="N861" s="11" t="str">
        <f t="shared" si="54"/>
        <v/>
      </c>
      <c r="O861" s="11" t="str">
        <f t="shared" si="55"/>
        <v/>
      </c>
    </row>
    <row r="862" spans="1:15" x14ac:dyDescent="0.3">
      <c r="A862" t="s">
        <v>3196</v>
      </c>
      <c r="B862" t="s">
        <v>2834</v>
      </c>
      <c r="C862" s="9">
        <v>26728</v>
      </c>
      <c r="D862" t="s">
        <v>3197</v>
      </c>
      <c r="E862" t="s">
        <v>3198</v>
      </c>
      <c r="F862">
        <v>6954178161</v>
      </c>
      <c r="G862" t="s">
        <v>100</v>
      </c>
      <c r="H862" t="s">
        <v>175</v>
      </c>
      <c r="I862" t="s">
        <v>94</v>
      </c>
      <c r="J862" s="9">
        <v>45615</v>
      </c>
      <c r="K862" t="s">
        <v>95</v>
      </c>
      <c r="L862" s="10">
        <f t="shared" si="52"/>
        <v>49267</v>
      </c>
      <c r="M862" s="11" t="str">
        <f t="shared" si="53"/>
        <v/>
      </c>
      <c r="N862" s="11" t="str">
        <f t="shared" si="54"/>
        <v/>
      </c>
      <c r="O862" s="11" t="str">
        <f t="shared" si="55"/>
        <v/>
      </c>
    </row>
    <row r="863" spans="1:15" x14ac:dyDescent="0.3">
      <c r="A863" t="s">
        <v>3199</v>
      </c>
      <c r="B863" t="s">
        <v>1277</v>
      </c>
      <c r="C863" s="9">
        <v>25555</v>
      </c>
      <c r="D863" t="s">
        <v>3200</v>
      </c>
      <c r="E863" t="s">
        <v>3201</v>
      </c>
      <c r="F863">
        <v>9884743426</v>
      </c>
      <c r="G863" t="s">
        <v>100</v>
      </c>
      <c r="H863" t="s">
        <v>108</v>
      </c>
      <c r="I863" t="s">
        <v>94</v>
      </c>
      <c r="J863" s="9">
        <v>43428</v>
      </c>
      <c r="K863" t="s">
        <v>134</v>
      </c>
      <c r="L863" s="10">
        <f t="shared" si="52"/>
        <v>47081</v>
      </c>
      <c r="M863" s="11" t="str">
        <f t="shared" si="53"/>
        <v/>
      </c>
      <c r="N863" s="11" t="str">
        <f t="shared" si="54"/>
        <v/>
      </c>
      <c r="O863" s="11" t="str">
        <f t="shared" si="55"/>
        <v/>
      </c>
    </row>
    <row r="864" spans="1:15" x14ac:dyDescent="0.3">
      <c r="A864" t="s">
        <v>3202</v>
      </c>
      <c r="B864" t="s">
        <v>2812</v>
      </c>
      <c r="C864" s="9">
        <v>37554</v>
      </c>
      <c r="D864" t="s">
        <v>3203</v>
      </c>
      <c r="E864" t="s">
        <v>3204</v>
      </c>
      <c r="F864">
        <v>9163010647</v>
      </c>
      <c r="G864" t="s">
        <v>107</v>
      </c>
      <c r="H864" t="s">
        <v>108</v>
      </c>
      <c r="I864" t="s">
        <v>94</v>
      </c>
      <c r="J864" s="9">
        <v>44619</v>
      </c>
      <c r="K864" t="s">
        <v>129</v>
      </c>
      <c r="L864" s="10">
        <f t="shared" si="52"/>
        <v>48271</v>
      </c>
      <c r="M864" s="11" t="str">
        <f t="shared" si="53"/>
        <v/>
      </c>
      <c r="N864" s="11" t="str">
        <f t="shared" si="54"/>
        <v/>
      </c>
      <c r="O864" s="11" t="str">
        <f t="shared" si="55"/>
        <v/>
      </c>
    </row>
    <row r="865" spans="1:15" x14ac:dyDescent="0.3">
      <c r="A865" t="s">
        <v>3205</v>
      </c>
      <c r="B865" t="s">
        <v>1007</v>
      </c>
      <c r="C865" s="9">
        <v>31154</v>
      </c>
      <c r="D865" t="s">
        <v>3206</v>
      </c>
      <c r="E865" t="s">
        <v>3207</v>
      </c>
      <c r="F865">
        <v>6691716109</v>
      </c>
      <c r="G865" t="s">
        <v>100</v>
      </c>
      <c r="H865" t="s">
        <v>101</v>
      </c>
      <c r="I865" t="s">
        <v>94</v>
      </c>
      <c r="J865" s="9">
        <v>45179</v>
      </c>
      <c r="K865" t="s">
        <v>134</v>
      </c>
      <c r="L865" s="10">
        <f t="shared" si="52"/>
        <v>48832</v>
      </c>
      <c r="M865" s="11" t="str">
        <f t="shared" si="53"/>
        <v/>
      </c>
      <c r="N865" s="11" t="str">
        <f t="shared" si="54"/>
        <v/>
      </c>
      <c r="O865" s="11" t="str">
        <f t="shared" si="55"/>
        <v/>
      </c>
    </row>
    <row r="866" spans="1:15" x14ac:dyDescent="0.3">
      <c r="A866" t="s">
        <v>3208</v>
      </c>
      <c r="B866" t="s">
        <v>1043</v>
      </c>
      <c r="C866" s="9">
        <v>29846</v>
      </c>
      <c r="D866" t="s">
        <v>3209</v>
      </c>
      <c r="E866" t="s">
        <v>3210</v>
      </c>
      <c r="F866">
        <v>7359056218</v>
      </c>
      <c r="G866" t="s">
        <v>92</v>
      </c>
      <c r="H866" t="s">
        <v>101</v>
      </c>
      <c r="I866" t="s">
        <v>120</v>
      </c>
      <c r="J866" s="9">
        <v>43097</v>
      </c>
      <c r="K866" t="s">
        <v>100</v>
      </c>
      <c r="L866" s="10">
        <f t="shared" si="52"/>
        <v>43827</v>
      </c>
      <c r="M866" s="11" t="str">
        <f t="shared" si="53"/>
        <v>FLAG</v>
      </c>
      <c r="N866" s="11" t="str">
        <f t="shared" si="54"/>
        <v/>
      </c>
      <c r="O866" s="11" t="str">
        <f t="shared" si="55"/>
        <v/>
      </c>
    </row>
    <row r="867" spans="1:15" x14ac:dyDescent="0.3">
      <c r="A867" t="s">
        <v>3211</v>
      </c>
      <c r="B867" t="s">
        <v>181</v>
      </c>
      <c r="C867" s="9">
        <v>35932</v>
      </c>
      <c r="D867" t="s">
        <v>3212</v>
      </c>
      <c r="E867" t="s">
        <v>3213</v>
      </c>
      <c r="F867">
        <v>9269566081</v>
      </c>
      <c r="G867" t="s">
        <v>119</v>
      </c>
      <c r="H867" t="s">
        <v>113</v>
      </c>
      <c r="I867" t="s">
        <v>94</v>
      </c>
      <c r="J867" s="9">
        <v>45223</v>
      </c>
      <c r="K867" t="s">
        <v>129</v>
      </c>
      <c r="L867" s="10">
        <f t="shared" si="52"/>
        <v>48876</v>
      </c>
      <c r="M867" s="11" t="str">
        <f t="shared" si="53"/>
        <v/>
      </c>
      <c r="N867" s="11" t="str">
        <f t="shared" si="54"/>
        <v/>
      </c>
      <c r="O867" s="11" t="str">
        <f t="shared" si="55"/>
        <v/>
      </c>
    </row>
    <row r="868" spans="1:15" x14ac:dyDescent="0.3">
      <c r="A868" t="s">
        <v>3214</v>
      </c>
      <c r="B868" t="s">
        <v>365</v>
      </c>
      <c r="C868" s="9">
        <v>30394</v>
      </c>
      <c r="D868" t="s">
        <v>3215</v>
      </c>
      <c r="E868" t="s">
        <v>3216</v>
      </c>
      <c r="F868">
        <v>7813257605</v>
      </c>
      <c r="G868" t="s">
        <v>92</v>
      </c>
      <c r="H868" t="s">
        <v>175</v>
      </c>
      <c r="I868" t="s">
        <v>102</v>
      </c>
      <c r="J868" s="9">
        <v>44025</v>
      </c>
      <c r="K868" t="s">
        <v>114</v>
      </c>
      <c r="L868" s="10">
        <f t="shared" si="52"/>
        <v>46947</v>
      </c>
      <c r="M868" s="11" t="str">
        <f t="shared" si="53"/>
        <v/>
      </c>
      <c r="N868" s="11" t="str">
        <f t="shared" si="54"/>
        <v/>
      </c>
      <c r="O868" s="11" t="str">
        <f t="shared" si="55"/>
        <v/>
      </c>
    </row>
    <row r="869" spans="1:15" x14ac:dyDescent="0.3">
      <c r="A869" t="s">
        <v>3217</v>
      </c>
      <c r="B869" t="s">
        <v>1174</v>
      </c>
      <c r="C869" s="9">
        <v>25387</v>
      </c>
      <c r="D869" t="s">
        <v>3218</v>
      </c>
      <c r="E869" t="s">
        <v>957</v>
      </c>
      <c r="F869">
        <v>7938022857</v>
      </c>
      <c r="G869" t="s">
        <v>119</v>
      </c>
      <c r="H869" t="s">
        <v>113</v>
      </c>
      <c r="I869" t="s">
        <v>102</v>
      </c>
      <c r="J869" s="9">
        <v>45628</v>
      </c>
      <c r="K869" t="s">
        <v>114</v>
      </c>
      <c r="L869" s="10">
        <f t="shared" si="52"/>
        <v>48550</v>
      </c>
      <c r="M869" s="11" t="str">
        <f t="shared" si="53"/>
        <v/>
      </c>
      <c r="N869" s="11" t="str">
        <f t="shared" si="54"/>
        <v/>
      </c>
      <c r="O869" s="11" t="str">
        <f t="shared" si="55"/>
        <v/>
      </c>
    </row>
    <row r="870" spans="1:15" x14ac:dyDescent="0.3">
      <c r="A870" t="s">
        <v>3219</v>
      </c>
      <c r="B870" t="s">
        <v>2741</v>
      </c>
      <c r="C870" s="9">
        <v>25763</v>
      </c>
      <c r="D870" t="s">
        <v>3220</v>
      </c>
      <c r="E870" t="s">
        <v>3221</v>
      </c>
      <c r="F870">
        <v>8233098767</v>
      </c>
      <c r="G870" t="s">
        <v>119</v>
      </c>
      <c r="H870" t="s">
        <v>93</v>
      </c>
      <c r="I870" t="s">
        <v>94</v>
      </c>
      <c r="J870" s="9">
        <v>44982</v>
      </c>
      <c r="K870" t="s">
        <v>134</v>
      </c>
      <c r="L870" s="10">
        <f t="shared" si="52"/>
        <v>48635</v>
      </c>
      <c r="M870" s="11" t="str">
        <f t="shared" si="53"/>
        <v/>
      </c>
      <c r="N870" s="11" t="str">
        <f t="shared" si="54"/>
        <v/>
      </c>
      <c r="O870" s="11" t="str">
        <f t="shared" si="55"/>
        <v/>
      </c>
    </row>
    <row r="871" spans="1:15" x14ac:dyDescent="0.3">
      <c r="A871" t="s">
        <v>3222</v>
      </c>
      <c r="B871" t="s">
        <v>3223</v>
      </c>
      <c r="C871" s="9">
        <v>20221</v>
      </c>
      <c r="D871" t="s">
        <v>3224</v>
      </c>
      <c r="E871" t="s">
        <v>3225</v>
      </c>
      <c r="F871">
        <v>8930084276</v>
      </c>
      <c r="G871" t="s">
        <v>92</v>
      </c>
      <c r="H871" t="s">
        <v>175</v>
      </c>
      <c r="I871" t="s">
        <v>94</v>
      </c>
      <c r="J871" s="9">
        <v>44542</v>
      </c>
      <c r="K871" t="s">
        <v>95</v>
      </c>
      <c r="L871" s="10">
        <f t="shared" si="52"/>
        <v>48194</v>
      </c>
      <c r="M871" s="11" t="str">
        <f t="shared" si="53"/>
        <v/>
      </c>
      <c r="N871" s="11" t="str">
        <f t="shared" si="54"/>
        <v/>
      </c>
      <c r="O871" s="11" t="str">
        <f t="shared" si="55"/>
        <v/>
      </c>
    </row>
    <row r="872" spans="1:15" x14ac:dyDescent="0.3">
      <c r="A872" t="s">
        <v>3226</v>
      </c>
      <c r="B872" t="s">
        <v>3227</v>
      </c>
      <c r="C872" s="9">
        <v>23664</v>
      </c>
      <c r="D872" t="s">
        <v>3228</v>
      </c>
      <c r="E872" t="s">
        <v>736</v>
      </c>
      <c r="F872">
        <v>8506121584</v>
      </c>
      <c r="G872" t="s">
        <v>107</v>
      </c>
      <c r="H872" t="s">
        <v>155</v>
      </c>
      <c r="I872" t="s">
        <v>102</v>
      </c>
      <c r="J872" s="9">
        <v>44356</v>
      </c>
      <c r="K872" t="s">
        <v>103</v>
      </c>
      <c r="L872" s="10">
        <f t="shared" si="52"/>
        <v>47278</v>
      </c>
      <c r="M872" s="11" t="str">
        <f t="shared" si="53"/>
        <v/>
      </c>
      <c r="N872" s="11" t="str">
        <f t="shared" si="54"/>
        <v/>
      </c>
      <c r="O872" s="11" t="str">
        <f t="shared" si="55"/>
        <v/>
      </c>
    </row>
    <row r="873" spans="1:15" x14ac:dyDescent="0.3">
      <c r="A873" t="s">
        <v>3229</v>
      </c>
      <c r="B873" t="s">
        <v>2541</v>
      </c>
      <c r="C873" s="9">
        <v>26560</v>
      </c>
      <c r="D873" t="s">
        <v>3230</v>
      </c>
      <c r="E873" t="s">
        <v>3231</v>
      </c>
      <c r="F873">
        <v>9611528612</v>
      </c>
      <c r="G873" t="s">
        <v>107</v>
      </c>
      <c r="H873" t="s">
        <v>175</v>
      </c>
      <c r="I873" t="s">
        <v>94</v>
      </c>
      <c r="J873" s="9">
        <v>43204</v>
      </c>
      <c r="K873" t="s">
        <v>103</v>
      </c>
      <c r="L873" s="10">
        <f t="shared" si="52"/>
        <v>46857</v>
      </c>
      <c r="M873" s="11" t="str">
        <f t="shared" si="53"/>
        <v/>
      </c>
      <c r="N873" s="11" t="str">
        <f t="shared" si="54"/>
        <v/>
      </c>
      <c r="O873" s="11" t="str">
        <f t="shared" si="55"/>
        <v/>
      </c>
    </row>
    <row r="874" spans="1:15" x14ac:dyDescent="0.3">
      <c r="A874" t="s">
        <v>3232</v>
      </c>
      <c r="B874" t="s">
        <v>873</v>
      </c>
      <c r="C874" s="9">
        <v>23487</v>
      </c>
      <c r="D874" t="s">
        <v>3233</v>
      </c>
      <c r="E874" t="s">
        <v>3234</v>
      </c>
      <c r="F874">
        <v>6968928141</v>
      </c>
      <c r="G874" t="s">
        <v>100</v>
      </c>
      <c r="H874" t="s">
        <v>155</v>
      </c>
      <c r="I874" t="s">
        <v>94</v>
      </c>
      <c r="J874" s="9">
        <v>43143</v>
      </c>
      <c r="K874" t="s">
        <v>100</v>
      </c>
      <c r="L874" s="10">
        <f t="shared" si="52"/>
        <v>46795</v>
      </c>
      <c r="M874" s="11" t="str">
        <f t="shared" si="53"/>
        <v/>
      </c>
      <c r="N874" s="11" t="str">
        <f t="shared" si="54"/>
        <v/>
      </c>
      <c r="O874" s="11" t="str">
        <f t="shared" si="55"/>
        <v/>
      </c>
    </row>
    <row r="875" spans="1:15" x14ac:dyDescent="0.3">
      <c r="A875" t="s">
        <v>3235</v>
      </c>
      <c r="B875" t="s">
        <v>3236</v>
      </c>
      <c r="C875" s="9">
        <v>30882</v>
      </c>
      <c r="D875" t="s">
        <v>3237</v>
      </c>
      <c r="E875" t="s">
        <v>3238</v>
      </c>
      <c r="F875">
        <v>6407786775</v>
      </c>
      <c r="G875" t="s">
        <v>100</v>
      </c>
      <c r="H875" t="s">
        <v>155</v>
      </c>
      <c r="I875" t="s">
        <v>94</v>
      </c>
      <c r="J875" s="9">
        <v>42829</v>
      </c>
      <c r="K875" t="s">
        <v>114</v>
      </c>
      <c r="L875" s="10">
        <f t="shared" si="52"/>
        <v>46481</v>
      </c>
      <c r="M875" s="11" t="str">
        <f t="shared" si="53"/>
        <v/>
      </c>
      <c r="N875" s="11" t="str">
        <f t="shared" si="54"/>
        <v/>
      </c>
      <c r="O875" s="11" t="str">
        <f t="shared" si="55"/>
        <v/>
      </c>
    </row>
    <row r="876" spans="1:15" x14ac:dyDescent="0.3">
      <c r="A876" t="s">
        <v>3239</v>
      </c>
      <c r="B876" t="s">
        <v>1436</v>
      </c>
      <c r="C876" s="9">
        <v>32164</v>
      </c>
      <c r="D876" t="s">
        <v>3240</v>
      </c>
      <c r="E876" t="s">
        <v>3241</v>
      </c>
      <c r="F876">
        <v>7593560068</v>
      </c>
      <c r="G876" t="s">
        <v>95</v>
      </c>
      <c r="H876" t="s">
        <v>113</v>
      </c>
      <c r="I876" t="s">
        <v>120</v>
      </c>
      <c r="J876" s="9">
        <v>46033</v>
      </c>
      <c r="K876" t="s">
        <v>134</v>
      </c>
      <c r="L876" s="10">
        <f t="shared" si="52"/>
        <v>46763</v>
      </c>
      <c r="M876" s="11" t="str">
        <f t="shared" si="53"/>
        <v/>
      </c>
      <c r="N876" s="11" t="str">
        <f t="shared" si="54"/>
        <v/>
      </c>
      <c r="O876" s="11" t="str">
        <f t="shared" si="55"/>
        <v/>
      </c>
    </row>
    <row r="877" spans="1:15" x14ac:dyDescent="0.3">
      <c r="A877" t="s">
        <v>3242</v>
      </c>
      <c r="B877" t="s">
        <v>1635</v>
      </c>
      <c r="C877" s="9">
        <v>29286</v>
      </c>
      <c r="D877" t="s">
        <v>3243</v>
      </c>
      <c r="E877" t="s">
        <v>3244</v>
      </c>
      <c r="F877">
        <v>8100903866</v>
      </c>
      <c r="G877" t="s">
        <v>107</v>
      </c>
      <c r="H877" t="s">
        <v>93</v>
      </c>
      <c r="I877" t="s">
        <v>94</v>
      </c>
      <c r="J877" s="9">
        <v>44217</v>
      </c>
      <c r="K877" t="s">
        <v>95</v>
      </c>
      <c r="L877" s="10">
        <f t="shared" si="52"/>
        <v>47869</v>
      </c>
      <c r="M877" s="11" t="str">
        <f t="shared" si="53"/>
        <v/>
      </c>
      <c r="N877" s="11" t="str">
        <f t="shared" si="54"/>
        <v/>
      </c>
      <c r="O877" s="11" t="str">
        <f t="shared" si="55"/>
        <v/>
      </c>
    </row>
    <row r="878" spans="1:15" x14ac:dyDescent="0.3">
      <c r="A878" t="s">
        <v>3245</v>
      </c>
      <c r="B878" t="s">
        <v>1458</v>
      </c>
      <c r="C878" s="9">
        <v>28326</v>
      </c>
      <c r="D878" t="s">
        <v>3246</v>
      </c>
      <c r="E878" t="s">
        <v>3247</v>
      </c>
      <c r="F878">
        <v>9204646450</v>
      </c>
      <c r="G878" t="s">
        <v>107</v>
      </c>
      <c r="H878" t="s">
        <v>175</v>
      </c>
      <c r="I878" t="s">
        <v>94</v>
      </c>
      <c r="J878" s="9">
        <v>44865</v>
      </c>
      <c r="K878" t="s">
        <v>95</v>
      </c>
      <c r="L878" s="10">
        <f t="shared" si="52"/>
        <v>48518</v>
      </c>
      <c r="M878" s="11" t="str">
        <f t="shared" si="53"/>
        <v/>
      </c>
      <c r="N878" s="11" t="str">
        <f t="shared" si="54"/>
        <v/>
      </c>
      <c r="O878" s="11" t="str">
        <f t="shared" si="55"/>
        <v/>
      </c>
    </row>
    <row r="879" spans="1:15" x14ac:dyDescent="0.3">
      <c r="A879" t="s">
        <v>3248</v>
      </c>
      <c r="B879" t="s">
        <v>1880</v>
      </c>
      <c r="C879" s="9">
        <v>30900</v>
      </c>
      <c r="D879" t="s">
        <v>3249</v>
      </c>
      <c r="E879" t="s">
        <v>3250</v>
      </c>
      <c r="F879">
        <v>9623151606</v>
      </c>
      <c r="G879" t="s">
        <v>133</v>
      </c>
      <c r="H879" t="s">
        <v>155</v>
      </c>
      <c r="I879" t="s">
        <v>94</v>
      </c>
      <c r="J879" s="9">
        <v>45213</v>
      </c>
      <c r="K879" t="s">
        <v>103</v>
      </c>
      <c r="L879" s="10">
        <f t="shared" si="52"/>
        <v>48866</v>
      </c>
      <c r="M879" s="11" t="str">
        <f t="shared" si="53"/>
        <v/>
      </c>
      <c r="N879" s="11" t="str">
        <f t="shared" si="54"/>
        <v/>
      </c>
      <c r="O879" s="11" t="str">
        <f t="shared" si="55"/>
        <v/>
      </c>
    </row>
    <row r="880" spans="1:15" x14ac:dyDescent="0.3">
      <c r="A880" t="s">
        <v>3251</v>
      </c>
      <c r="B880" t="s">
        <v>3252</v>
      </c>
      <c r="C880" s="9">
        <v>21277</v>
      </c>
      <c r="D880" t="s">
        <v>3253</v>
      </c>
      <c r="E880" t="s">
        <v>3254</v>
      </c>
      <c r="F880">
        <v>9617775387</v>
      </c>
      <c r="G880" t="s">
        <v>119</v>
      </c>
      <c r="H880" t="s">
        <v>101</v>
      </c>
      <c r="I880" t="s">
        <v>102</v>
      </c>
      <c r="J880" s="9">
        <v>45112</v>
      </c>
      <c r="K880" t="s">
        <v>114</v>
      </c>
      <c r="L880" s="10">
        <f t="shared" si="52"/>
        <v>48034</v>
      </c>
      <c r="M880" s="11" t="str">
        <f t="shared" si="53"/>
        <v/>
      </c>
      <c r="N880" s="11" t="str">
        <f t="shared" si="54"/>
        <v/>
      </c>
      <c r="O880" s="11" t="str">
        <f t="shared" si="55"/>
        <v/>
      </c>
    </row>
    <row r="881" spans="1:15" x14ac:dyDescent="0.3">
      <c r="A881" t="s">
        <v>3255</v>
      </c>
      <c r="B881" t="s">
        <v>2724</v>
      </c>
      <c r="C881" s="9">
        <v>21097</v>
      </c>
      <c r="D881" t="s">
        <v>3256</v>
      </c>
      <c r="E881" t="s">
        <v>3257</v>
      </c>
      <c r="F881">
        <v>9785768560</v>
      </c>
      <c r="G881" t="s">
        <v>100</v>
      </c>
      <c r="H881" t="s">
        <v>101</v>
      </c>
      <c r="I881" t="s">
        <v>94</v>
      </c>
      <c r="J881" s="9">
        <v>44449</v>
      </c>
      <c r="K881" t="s">
        <v>95</v>
      </c>
      <c r="L881" s="10">
        <f t="shared" si="52"/>
        <v>48101</v>
      </c>
      <c r="M881" s="11" t="str">
        <f t="shared" si="53"/>
        <v/>
      </c>
      <c r="N881" s="11" t="str">
        <f t="shared" si="54"/>
        <v/>
      </c>
      <c r="O881" s="11" t="str">
        <f t="shared" si="55"/>
        <v/>
      </c>
    </row>
    <row r="882" spans="1:15" x14ac:dyDescent="0.3">
      <c r="A882" t="s">
        <v>3258</v>
      </c>
      <c r="B882" t="s">
        <v>3259</v>
      </c>
      <c r="C882" s="9">
        <v>29613</v>
      </c>
      <c r="D882" t="s">
        <v>3260</v>
      </c>
      <c r="E882" t="s">
        <v>3261</v>
      </c>
      <c r="F882">
        <v>6572845635</v>
      </c>
      <c r="G882" t="s">
        <v>119</v>
      </c>
      <c r="H882" t="s">
        <v>93</v>
      </c>
      <c r="I882" t="s">
        <v>94</v>
      </c>
      <c r="J882" s="9">
        <v>45918</v>
      </c>
      <c r="K882" t="s">
        <v>103</v>
      </c>
      <c r="L882" s="10">
        <f t="shared" si="52"/>
        <v>49570</v>
      </c>
      <c r="M882" s="11" t="str">
        <f t="shared" si="53"/>
        <v/>
      </c>
      <c r="N882" s="11" t="str">
        <f t="shared" si="54"/>
        <v/>
      </c>
      <c r="O882" s="11" t="str">
        <f t="shared" si="55"/>
        <v/>
      </c>
    </row>
    <row r="883" spans="1:15" x14ac:dyDescent="0.3">
      <c r="A883" t="s">
        <v>3262</v>
      </c>
      <c r="B883" t="s">
        <v>941</v>
      </c>
      <c r="C883" s="9">
        <v>20182</v>
      </c>
      <c r="D883" t="s">
        <v>3263</v>
      </c>
      <c r="E883" t="s">
        <v>3264</v>
      </c>
      <c r="F883">
        <v>6400213165</v>
      </c>
      <c r="G883" t="s">
        <v>107</v>
      </c>
      <c r="H883" t="s">
        <v>108</v>
      </c>
      <c r="I883" t="s">
        <v>94</v>
      </c>
      <c r="J883" s="9">
        <v>45635</v>
      </c>
      <c r="K883" t="s">
        <v>134</v>
      </c>
      <c r="L883" s="10">
        <f t="shared" si="52"/>
        <v>49287</v>
      </c>
      <c r="M883" s="11" t="str">
        <f t="shared" si="53"/>
        <v/>
      </c>
      <c r="N883" s="11" t="str">
        <f t="shared" si="54"/>
        <v/>
      </c>
      <c r="O883" s="11" t="str">
        <f t="shared" si="55"/>
        <v/>
      </c>
    </row>
    <row r="884" spans="1:15" x14ac:dyDescent="0.3">
      <c r="A884" t="s">
        <v>3265</v>
      </c>
      <c r="B884" t="s">
        <v>2239</v>
      </c>
      <c r="C884" s="9">
        <v>28566</v>
      </c>
      <c r="D884" t="s">
        <v>3266</v>
      </c>
      <c r="E884" t="s">
        <v>3267</v>
      </c>
      <c r="F884">
        <v>7701193431</v>
      </c>
      <c r="G884" t="s">
        <v>95</v>
      </c>
      <c r="H884" t="s">
        <v>155</v>
      </c>
      <c r="I884" t="s">
        <v>94</v>
      </c>
      <c r="J884" s="9">
        <v>45026</v>
      </c>
      <c r="K884" t="s">
        <v>95</v>
      </c>
      <c r="L884" s="10">
        <f t="shared" si="52"/>
        <v>48679</v>
      </c>
      <c r="M884" s="11" t="str">
        <f t="shared" si="53"/>
        <v/>
      </c>
      <c r="N884" s="11" t="str">
        <f t="shared" si="54"/>
        <v/>
      </c>
      <c r="O884" s="11" t="str">
        <f t="shared" si="55"/>
        <v/>
      </c>
    </row>
    <row r="885" spans="1:15" x14ac:dyDescent="0.3">
      <c r="A885" t="s">
        <v>3268</v>
      </c>
      <c r="B885" t="s">
        <v>421</v>
      </c>
      <c r="C885" s="9">
        <v>34936</v>
      </c>
      <c r="E885" t="s">
        <v>3269</v>
      </c>
      <c r="F885">
        <v>9264869776</v>
      </c>
      <c r="G885" t="s">
        <v>133</v>
      </c>
      <c r="H885" t="s">
        <v>101</v>
      </c>
      <c r="I885" t="s">
        <v>94</v>
      </c>
      <c r="J885" s="9">
        <v>43697</v>
      </c>
      <c r="K885" t="s">
        <v>134</v>
      </c>
      <c r="L885" s="10">
        <f t="shared" si="52"/>
        <v>47350</v>
      </c>
      <c r="M885" s="11" t="str">
        <f t="shared" si="53"/>
        <v/>
      </c>
      <c r="N885" s="11" t="str">
        <f t="shared" si="54"/>
        <v/>
      </c>
      <c r="O885" s="11" t="str">
        <f t="shared" si="55"/>
        <v/>
      </c>
    </row>
    <row r="886" spans="1:15" x14ac:dyDescent="0.3">
      <c r="A886" t="s">
        <v>3270</v>
      </c>
      <c r="B886" t="s">
        <v>3271</v>
      </c>
      <c r="C886" s="9">
        <v>27650</v>
      </c>
      <c r="D886" t="s">
        <v>3272</v>
      </c>
      <c r="E886" t="s">
        <v>3273</v>
      </c>
      <c r="F886">
        <v>9209805051</v>
      </c>
      <c r="G886" t="s">
        <v>95</v>
      </c>
      <c r="H886" t="s">
        <v>175</v>
      </c>
      <c r="I886" t="s">
        <v>102</v>
      </c>
      <c r="J886" s="9">
        <v>45307</v>
      </c>
      <c r="K886" t="s">
        <v>103</v>
      </c>
      <c r="L886" s="10">
        <f t="shared" si="52"/>
        <v>48229</v>
      </c>
      <c r="M886" s="11" t="str">
        <f t="shared" si="53"/>
        <v/>
      </c>
      <c r="N886" s="11" t="str">
        <f t="shared" si="54"/>
        <v/>
      </c>
      <c r="O886" s="11" t="str">
        <f t="shared" si="55"/>
        <v/>
      </c>
    </row>
    <row r="887" spans="1:15" x14ac:dyDescent="0.3">
      <c r="A887" t="s">
        <v>3274</v>
      </c>
      <c r="B887" t="s">
        <v>1490</v>
      </c>
      <c r="C887" s="9">
        <v>34536</v>
      </c>
      <c r="D887" t="s">
        <v>3275</v>
      </c>
      <c r="E887" t="s">
        <v>3276</v>
      </c>
      <c r="F887">
        <v>6865101135</v>
      </c>
      <c r="G887" t="s">
        <v>107</v>
      </c>
      <c r="H887" t="s">
        <v>175</v>
      </c>
      <c r="I887" t="s">
        <v>94</v>
      </c>
      <c r="J887" s="9">
        <v>45759</v>
      </c>
      <c r="K887" t="s">
        <v>100</v>
      </c>
      <c r="L887" s="10">
        <f t="shared" si="52"/>
        <v>49411</v>
      </c>
      <c r="M887" s="11" t="str">
        <f t="shared" si="53"/>
        <v/>
      </c>
      <c r="N887" s="11" t="str">
        <f t="shared" si="54"/>
        <v/>
      </c>
      <c r="O887" s="11" t="str">
        <f t="shared" si="55"/>
        <v/>
      </c>
    </row>
    <row r="888" spans="1:15" x14ac:dyDescent="0.3">
      <c r="A888" t="s">
        <v>3277</v>
      </c>
      <c r="B888" t="s">
        <v>3278</v>
      </c>
      <c r="C888" s="9">
        <v>25679</v>
      </c>
      <c r="D888" t="s">
        <v>3279</v>
      </c>
      <c r="E888" t="s">
        <v>3280</v>
      </c>
      <c r="F888">
        <v>9808043691</v>
      </c>
      <c r="G888" t="s">
        <v>107</v>
      </c>
      <c r="H888" t="s">
        <v>108</v>
      </c>
      <c r="I888" t="s">
        <v>94</v>
      </c>
      <c r="J888" s="9">
        <v>43594</v>
      </c>
      <c r="K888" t="s">
        <v>95</v>
      </c>
      <c r="L888" s="10">
        <f t="shared" si="52"/>
        <v>47247</v>
      </c>
      <c r="M888" s="11" t="str">
        <f t="shared" si="53"/>
        <v/>
      </c>
      <c r="N888" s="11" t="str">
        <f t="shared" si="54"/>
        <v/>
      </c>
      <c r="O888" s="11" t="str">
        <f t="shared" si="55"/>
        <v/>
      </c>
    </row>
    <row r="889" spans="1:15" x14ac:dyDescent="0.3">
      <c r="A889" t="s">
        <v>3281</v>
      </c>
      <c r="B889" t="s">
        <v>1015</v>
      </c>
      <c r="C889" s="9">
        <v>28267</v>
      </c>
      <c r="D889" t="s">
        <v>3282</v>
      </c>
      <c r="E889" t="s">
        <v>3283</v>
      </c>
      <c r="F889">
        <v>9709894055</v>
      </c>
      <c r="G889" t="s">
        <v>100</v>
      </c>
      <c r="H889" t="s">
        <v>101</v>
      </c>
      <c r="I889" t="s">
        <v>94</v>
      </c>
      <c r="J889" s="9">
        <v>46044</v>
      </c>
      <c r="K889" t="s">
        <v>103</v>
      </c>
      <c r="L889" s="10">
        <f t="shared" si="52"/>
        <v>49696</v>
      </c>
      <c r="M889" s="11" t="str">
        <f t="shared" si="53"/>
        <v/>
      </c>
      <c r="N889" s="11" t="str">
        <f t="shared" si="54"/>
        <v/>
      </c>
      <c r="O889" s="11" t="str">
        <f t="shared" si="55"/>
        <v/>
      </c>
    </row>
    <row r="890" spans="1:15" x14ac:dyDescent="0.3">
      <c r="A890" t="s">
        <v>3284</v>
      </c>
      <c r="B890" t="s">
        <v>3285</v>
      </c>
      <c r="C890" s="9">
        <v>29715</v>
      </c>
      <c r="D890" t="s">
        <v>3286</v>
      </c>
      <c r="E890" t="s">
        <v>3287</v>
      </c>
      <c r="F890">
        <v>7935998275</v>
      </c>
      <c r="G890" t="s">
        <v>107</v>
      </c>
      <c r="H890" t="s">
        <v>108</v>
      </c>
      <c r="I890" t="s">
        <v>102</v>
      </c>
      <c r="J890" s="9">
        <v>43199</v>
      </c>
      <c r="K890" t="s">
        <v>114</v>
      </c>
      <c r="L890" s="10">
        <f t="shared" si="52"/>
        <v>46121</v>
      </c>
      <c r="M890" s="11" t="str">
        <f t="shared" si="53"/>
        <v/>
      </c>
      <c r="N890" s="11" t="str">
        <f t="shared" si="54"/>
        <v/>
      </c>
      <c r="O890" s="11" t="str">
        <f t="shared" si="55"/>
        <v/>
      </c>
    </row>
    <row r="891" spans="1:15" x14ac:dyDescent="0.3">
      <c r="A891" t="s">
        <v>3288</v>
      </c>
      <c r="B891" t="s">
        <v>2976</v>
      </c>
      <c r="C891" s="9">
        <v>35735</v>
      </c>
      <c r="D891" t="s">
        <v>3289</v>
      </c>
      <c r="E891" t="s">
        <v>3290</v>
      </c>
      <c r="F891">
        <v>9890396554</v>
      </c>
      <c r="G891" t="s">
        <v>119</v>
      </c>
      <c r="H891" t="s">
        <v>175</v>
      </c>
      <c r="I891" t="s">
        <v>94</v>
      </c>
      <c r="J891" s="9">
        <v>46031</v>
      </c>
      <c r="K891" t="s">
        <v>129</v>
      </c>
      <c r="L891" s="10">
        <f t="shared" si="52"/>
        <v>49683</v>
      </c>
      <c r="M891" s="11" t="str">
        <f t="shared" si="53"/>
        <v/>
      </c>
      <c r="N891" s="11" t="str">
        <f t="shared" si="54"/>
        <v/>
      </c>
      <c r="O891" s="11" t="str">
        <f t="shared" si="55"/>
        <v/>
      </c>
    </row>
    <row r="892" spans="1:15" x14ac:dyDescent="0.3">
      <c r="A892" t="s">
        <v>3291</v>
      </c>
      <c r="B892" t="s">
        <v>625</v>
      </c>
      <c r="C892" s="9">
        <v>20809</v>
      </c>
      <c r="D892" t="s">
        <v>3292</v>
      </c>
      <c r="E892" t="s">
        <v>3293</v>
      </c>
      <c r="F892">
        <v>6670645515</v>
      </c>
      <c r="G892" t="s">
        <v>133</v>
      </c>
      <c r="H892" t="s">
        <v>101</v>
      </c>
      <c r="I892" t="s">
        <v>94</v>
      </c>
      <c r="J892" s="9">
        <v>43035</v>
      </c>
      <c r="K892" t="s">
        <v>103</v>
      </c>
      <c r="L892" s="10">
        <f t="shared" si="52"/>
        <v>46687</v>
      </c>
      <c r="M892" s="11" t="str">
        <f t="shared" si="53"/>
        <v/>
      </c>
      <c r="N892" s="11" t="str">
        <f t="shared" si="54"/>
        <v/>
      </c>
      <c r="O892" s="11" t="str">
        <f t="shared" si="55"/>
        <v/>
      </c>
    </row>
    <row r="893" spans="1:15" x14ac:dyDescent="0.3">
      <c r="A893" t="s">
        <v>3294</v>
      </c>
      <c r="B893" t="s">
        <v>2567</v>
      </c>
      <c r="C893" s="9">
        <v>36850</v>
      </c>
      <c r="D893" t="s">
        <v>3295</v>
      </c>
      <c r="E893" t="s">
        <v>3296</v>
      </c>
      <c r="F893">
        <v>7666534512</v>
      </c>
      <c r="G893" t="s">
        <v>107</v>
      </c>
      <c r="H893" t="s">
        <v>93</v>
      </c>
      <c r="I893" t="s">
        <v>94</v>
      </c>
      <c r="J893" s="9">
        <v>44114</v>
      </c>
      <c r="K893" t="s">
        <v>103</v>
      </c>
      <c r="L893" s="10">
        <f t="shared" si="52"/>
        <v>47766</v>
      </c>
      <c r="M893" s="11" t="str">
        <f t="shared" si="53"/>
        <v/>
      </c>
      <c r="N893" s="11" t="str">
        <f t="shared" si="54"/>
        <v/>
      </c>
      <c r="O893" s="11" t="str">
        <f t="shared" si="55"/>
        <v/>
      </c>
    </row>
    <row r="894" spans="1:15" x14ac:dyDescent="0.3">
      <c r="A894" t="s">
        <v>3297</v>
      </c>
      <c r="B894" t="s">
        <v>1534</v>
      </c>
      <c r="C894" s="9">
        <v>25624</v>
      </c>
      <c r="D894" t="s">
        <v>3298</v>
      </c>
      <c r="E894" t="s">
        <v>946</v>
      </c>
      <c r="F894">
        <v>7660433986</v>
      </c>
      <c r="G894" t="s">
        <v>119</v>
      </c>
      <c r="H894" t="s">
        <v>155</v>
      </c>
      <c r="I894" t="s">
        <v>94</v>
      </c>
      <c r="J894" s="9">
        <v>42934</v>
      </c>
      <c r="K894" t="s">
        <v>100</v>
      </c>
      <c r="L894" s="10">
        <f t="shared" si="52"/>
        <v>46586</v>
      </c>
      <c r="M894" s="11" t="str">
        <f t="shared" si="53"/>
        <v/>
      </c>
      <c r="N894" s="11" t="str">
        <f t="shared" si="54"/>
        <v/>
      </c>
      <c r="O894" s="11" t="str">
        <f t="shared" si="55"/>
        <v/>
      </c>
    </row>
    <row r="895" spans="1:15" x14ac:dyDescent="0.3">
      <c r="A895" t="s">
        <v>3299</v>
      </c>
      <c r="B895" t="s">
        <v>116</v>
      </c>
      <c r="C895" s="9">
        <v>26978</v>
      </c>
      <c r="D895" t="s">
        <v>3300</v>
      </c>
      <c r="E895" t="s">
        <v>3301</v>
      </c>
      <c r="F895">
        <v>9426432524</v>
      </c>
      <c r="G895" t="s">
        <v>95</v>
      </c>
      <c r="H895" t="s">
        <v>155</v>
      </c>
      <c r="I895" t="s">
        <v>94</v>
      </c>
      <c r="J895" s="9">
        <v>45911</v>
      </c>
      <c r="K895" t="s">
        <v>95</v>
      </c>
      <c r="L895" s="10">
        <f t="shared" si="52"/>
        <v>49563</v>
      </c>
      <c r="M895" s="11" t="str">
        <f t="shared" si="53"/>
        <v/>
      </c>
      <c r="N895" s="11" t="str">
        <f t="shared" si="54"/>
        <v/>
      </c>
      <c r="O895" s="11" t="str">
        <f t="shared" si="55"/>
        <v/>
      </c>
    </row>
    <row r="896" spans="1:15" x14ac:dyDescent="0.3">
      <c r="A896" t="s">
        <v>3302</v>
      </c>
      <c r="B896" t="s">
        <v>996</v>
      </c>
      <c r="C896" s="9">
        <v>34564</v>
      </c>
      <c r="D896" t="s">
        <v>3303</v>
      </c>
      <c r="E896" t="s">
        <v>3304</v>
      </c>
      <c r="F896">
        <v>7277677911</v>
      </c>
      <c r="G896" t="s">
        <v>107</v>
      </c>
      <c r="H896" t="s">
        <v>155</v>
      </c>
      <c r="I896" t="s">
        <v>94</v>
      </c>
      <c r="J896" s="9">
        <v>45105</v>
      </c>
      <c r="K896" t="s">
        <v>134</v>
      </c>
      <c r="L896" s="10">
        <f t="shared" si="52"/>
        <v>48758</v>
      </c>
      <c r="M896" s="11" t="str">
        <f t="shared" si="53"/>
        <v/>
      </c>
      <c r="N896" s="11" t="str">
        <f t="shared" si="54"/>
        <v/>
      </c>
      <c r="O896" s="11" t="str">
        <f t="shared" si="55"/>
        <v/>
      </c>
    </row>
    <row r="897" spans="1:15" x14ac:dyDescent="0.3">
      <c r="A897" t="s">
        <v>3305</v>
      </c>
      <c r="B897" t="s">
        <v>1159</v>
      </c>
      <c r="C897" s="9">
        <v>27116</v>
      </c>
      <c r="D897" t="s">
        <v>3306</v>
      </c>
      <c r="E897" t="s">
        <v>3307</v>
      </c>
      <c r="F897">
        <v>7533483991</v>
      </c>
      <c r="G897" t="s">
        <v>133</v>
      </c>
      <c r="H897" t="s">
        <v>108</v>
      </c>
      <c r="I897" t="s">
        <v>94</v>
      </c>
      <c r="J897" s="9">
        <v>45151</v>
      </c>
      <c r="K897" t="s">
        <v>100</v>
      </c>
      <c r="L897" s="10">
        <f t="shared" si="52"/>
        <v>48804</v>
      </c>
      <c r="M897" s="11" t="str">
        <f t="shared" si="53"/>
        <v/>
      </c>
      <c r="N897" s="11" t="str">
        <f t="shared" si="54"/>
        <v/>
      </c>
      <c r="O897" s="11" t="str">
        <f t="shared" si="55"/>
        <v/>
      </c>
    </row>
    <row r="898" spans="1:15" x14ac:dyDescent="0.3">
      <c r="A898" t="s">
        <v>3308</v>
      </c>
      <c r="B898" t="s">
        <v>358</v>
      </c>
      <c r="C898" s="9">
        <v>31234</v>
      </c>
      <c r="D898" t="s">
        <v>3309</v>
      </c>
      <c r="E898" t="s">
        <v>3310</v>
      </c>
      <c r="F898">
        <v>8425414371</v>
      </c>
      <c r="G898" t="s">
        <v>95</v>
      </c>
      <c r="H898" t="s">
        <v>155</v>
      </c>
      <c r="I898" t="s">
        <v>94</v>
      </c>
      <c r="J898" s="9">
        <v>43618</v>
      </c>
      <c r="K898" t="s">
        <v>100</v>
      </c>
      <c r="L898" s="10">
        <f t="shared" si="52"/>
        <v>47271</v>
      </c>
      <c r="M898" s="11" t="str">
        <f t="shared" si="53"/>
        <v/>
      </c>
      <c r="N898" s="11" t="str">
        <f t="shared" si="54"/>
        <v/>
      </c>
      <c r="O898" s="11" t="str">
        <f t="shared" si="55"/>
        <v/>
      </c>
    </row>
    <row r="899" spans="1:15" x14ac:dyDescent="0.3">
      <c r="A899" t="s">
        <v>3311</v>
      </c>
      <c r="B899" t="s">
        <v>452</v>
      </c>
      <c r="C899" s="9">
        <v>25328</v>
      </c>
      <c r="D899" t="s">
        <v>3312</v>
      </c>
      <c r="E899" t="s">
        <v>3313</v>
      </c>
      <c r="F899">
        <v>6739988517</v>
      </c>
      <c r="G899" t="s">
        <v>92</v>
      </c>
      <c r="H899" t="s">
        <v>175</v>
      </c>
      <c r="I899" t="s">
        <v>94</v>
      </c>
      <c r="J899" s="9">
        <v>43491</v>
      </c>
      <c r="K899" t="s">
        <v>129</v>
      </c>
      <c r="L899" s="10">
        <f t="shared" si="52"/>
        <v>47144</v>
      </c>
      <c r="M899" s="11" t="str">
        <f t="shared" si="53"/>
        <v/>
      </c>
      <c r="N899" s="11" t="str">
        <f t="shared" si="54"/>
        <v/>
      </c>
      <c r="O899" s="11" t="str">
        <f t="shared" si="55"/>
        <v/>
      </c>
    </row>
    <row r="900" spans="1:15" x14ac:dyDescent="0.3">
      <c r="A900" t="s">
        <v>3314</v>
      </c>
      <c r="B900" t="s">
        <v>3315</v>
      </c>
      <c r="C900" s="9">
        <v>34732</v>
      </c>
      <c r="D900" t="s">
        <v>3316</v>
      </c>
      <c r="E900" t="s">
        <v>3317</v>
      </c>
      <c r="F900">
        <v>6744558526</v>
      </c>
      <c r="G900" t="s">
        <v>100</v>
      </c>
      <c r="H900" t="s">
        <v>155</v>
      </c>
      <c r="I900" t="s">
        <v>102</v>
      </c>
      <c r="J900" s="9">
        <v>42971</v>
      </c>
      <c r="K900" t="s">
        <v>95</v>
      </c>
      <c r="L900" s="10">
        <f t="shared" ref="L900:L953" si="56">EDATE(J900,12*IF(I900="High",2,IF(I900="Medium",8,10)))</f>
        <v>45893</v>
      </c>
      <c r="M900" s="11" t="str">
        <f t="shared" ref="M900:M963" si="57">IF(L900&lt;DATE(2026,3,31),"FLAG","")</f>
        <v>FLAG</v>
      </c>
      <c r="N900" s="11" t="str">
        <f t="shared" ref="N900:N953" si="58">IF(COUNTIF($F$4:$F$953,F900)&gt;=3,"FLAG","")</f>
        <v/>
      </c>
      <c r="O900" s="11" t="str">
        <f t="shared" ref="O900:O953" si="59">IF(AND(D900&lt;&gt;"",COUNTIF($D$4:$D$953,D900)&gt;1),"FLAG","")</f>
        <v/>
      </c>
    </row>
    <row r="901" spans="1:15" x14ac:dyDescent="0.3">
      <c r="A901" t="s">
        <v>3318</v>
      </c>
      <c r="B901" t="s">
        <v>3319</v>
      </c>
      <c r="C901" s="9">
        <v>20753</v>
      </c>
      <c r="D901" t="s">
        <v>3320</v>
      </c>
      <c r="E901" t="s">
        <v>3321</v>
      </c>
      <c r="F901">
        <v>6856888043</v>
      </c>
      <c r="G901" t="s">
        <v>95</v>
      </c>
      <c r="H901" t="s">
        <v>155</v>
      </c>
      <c r="I901" t="s">
        <v>94</v>
      </c>
      <c r="J901" s="9">
        <v>43548</v>
      </c>
      <c r="K901" t="s">
        <v>134</v>
      </c>
      <c r="L901" s="10">
        <f t="shared" si="56"/>
        <v>47201</v>
      </c>
      <c r="M901" s="11" t="str">
        <f t="shared" si="57"/>
        <v/>
      </c>
      <c r="N901" s="11" t="str">
        <f t="shared" si="58"/>
        <v/>
      </c>
      <c r="O901" s="11" t="str">
        <f t="shared" si="59"/>
        <v/>
      </c>
    </row>
    <row r="902" spans="1:15" x14ac:dyDescent="0.3">
      <c r="A902" t="s">
        <v>3322</v>
      </c>
      <c r="B902" t="s">
        <v>3323</v>
      </c>
      <c r="C902" s="9">
        <v>26900</v>
      </c>
      <c r="E902" t="s">
        <v>3324</v>
      </c>
      <c r="F902">
        <v>7270587644</v>
      </c>
      <c r="G902" t="s">
        <v>100</v>
      </c>
      <c r="H902" t="s">
        <v>113</v>
      </c>
      <c r="I902" t="s">
        <v>102</v>
      </c>
      <c r="J902" s="9">
        <v>45514</v>
      </c>
      <c r="K902" t="s">
        <v>103</v>
      </c>
      <c r="L902" s="10">
        <f t="shared" si="56"/>
        <v>48436</v>
      </c>
      <c r="M902" s="11" t="str">
        <f t="shared" si="57"/>
        <v/>
      </c>
      <c r="N902" s="11" t="str">
        <f t="shared" si="58"/>
        <v/>
      </c>
      <c r="O902" s="11" t="str">
        <f t="shared" si="59"/>
        <v/>
      </c>
    </row>
    <row r="903" spans="1:15" x14ac:dyDescent="0.3">
      <c r="A903" t="s">
        <v>3325</v>
      </c>
      <c r="B903" t="s">
        <v>1178</v>
      </c>
      <c r="C903" s="9">
        <v>32905</v>
      </c>
      <c r="D903" t="s">
        <v>3326</v>
      </c>
      <c r="E903" t="s">
        <v>3327</v>
      </c>
      <c r="F903">
        <v>9856104211</v>
      </c>
      <c r="G903" t="s">
        <v>92</v>
      </c>
      <c r="H903" t="s">
        <v>155</v>
      </c>
      <c r="I903" t="s">
        <v>94</v>
      </c>
      <c r="J903" s="9">
        <v>44976</v>
      </c>
      <c r="K903" t="s">
        <v>114</v>
      </c>
      <c r="L903" s="10">
        <f t="shared" si="56"/>
        <v>48629</v>
      </c>
      <c r="M903" s="11" t="str">
        <f t="shared" si="57"/>
        <v/>
      </c>
      <c r="N903" s="11" t="str">
        <f t="shared" si="58"/>
        <v/>
      </c>
      <c r="O903" s="11" t="str">
        <f t="shared" si="59"/>
        <v/>
      </c>
    </row>
    <row r="904" spans="1:15" x14ac:dyDescent="0.3">
      <c r="A904" t="s">
        <v>3328</v>
      </c>
      <c r="B904" t="s">
        <v>3329</v>
      </c>
      <c r="C904" s="9">
        <v>28717</v>
      </c>
      <c r="D904" t="s">
        <v>3330</v>
      </c>
      <c r="E904" t="s">
        <v>3331</v>
      </c>
      <c r="F904">
        <v>9636793865</v>
      </c>
      <c r="G904" t="s">
        <v>100</v>
      </c>
      <c r="H904" t="s">
        <v>155</v>
      </c>
      <c r="I904" t="s">
        <v>120</v>
      </c>
      <c r="J904" s="9">
        <v>45411</v>
      </c>
      <c r="K904" t="s">
        <v>100</v>
      </c>
      <c r="L904" s="10">
        <f t="shared" si="56"/>
        <v>46141</v>
      </c>
      <c r="M904" s="11" t="str">
        <f t="shared" si="57"/>
        <v/>
      </c>
      <c r="N904" s="11" t="str">
        <f t="shared" si="58"/>
        <v/>
      </c>
      <c r="O904" s="11" t="str">
        <f t="shared" si="59"/>
        <v/>
      </c>
    </row>
    <row r="905" spans="1:15" x14ac:dyDescent="0.3">
      <c r="A905" t="s">
        <v>3332</v>
      </c>
      <c r="B905" t="s">
        <v>2884</v>
      </c>
      <c r="C905" s="9">
        <v>31427</v>
      </c>
      <c r="E905" t="s">
        <v>3333</v>
      </c>
      <c r="F905">
        <v>7948499968</v>
      </c>
      <c r="G905" t="s">
        <v>95</v>
      </c>
      <c r="H905" t="s">
        <v>155</v>
      </c>
      <c r="I905" t="s">
        <v>94</v>
      </c>
      <c r="J905" s="9">
        <v>45034</v>
      </c>
      <c r="K905" t="s">
        <v>134</v>
      </c>
      <c r="L905" s="10">
        <f t="shared" si="56"/>
        <v>48687</v>
      </c>
      <c r="M905" s="11" t="str">
        <f t="shared" si="57"/>
        <v/>
      </c>
      <c r="N905" s="11" t="str">
        <f t="shared" si="58"/>
        <v/>
      </c>
      <c r="O905" s="11" t="str">
        <f t="shared" si="59"/>
        <v/>
      </c>
    </row>
    <row r="906" spans="1:15" x14ac:dyDescent="0.3">
      <c r="A906" t="s">
        <v>3334</v>
      </c>
      <c r="B906" t="s">
        <v>2288</v>
      </c>
      <c r="C906" s="9">
        <v>25446</v>
      </c>
      <c r="D906" t="s">
        <v>3335</v>
      </c>
      <c r="E906" t="s">
        <v>3336</v>
      </c>
      <c r="F906">
        <v>9631311014</v>
      </c>
      <c r="G906" t="s">
        <v>133</v>
      </c>
      <c r="H906" t="s">
        <v>93</v>
      </c>
      <c r="I906" t="s">
        <v>102</v>
      </c>
      <c r="J906" s="9">
        <v>43253</v>
      </c>
      <c r="K906" t="s">
        <v>100</v>
      </c>
      <c r="L906" s="10">
        <f t="shared" si="56"/>
        <v>46175</v>
      </c>
      <c r="M906" s="11" t="str">
        <f t="shared" si="57"/>
        <v/>
      </c>
      <c r="N906" s="11" t="str">
        <f t="shared" si="58"/>
        <v/>
      </c>
      <c r="O906" s="11" t="str">
        <f t="shared" si="59"/>
        <v/>
      </c>
    </row>
    <row r="907" spans="1:15" x14ac:dyDescent="0.3">
      <c r="A907" t="s">
        <v>3337</v>
      </c>
      <c r="B907" t="s">
        <v>3338</v>
      </c>
      <c r="C907" s="9">
        <v>27809</v>
      </c>
      <c r="D907" t="s">
        <v>3339</v>
      </c>
      <c r="E907" t="s">
        <v>851</v>
      </c>
      <c r="F907">
        <v>7577817532</v>
      </c>
      <c r="G907" t="s">
        <v>95</v>
      </c>
      <c r="H907" t="s">
        <v>108</v>
      </c>
      <c r="I907" t="s">
        <v>102</v>
      </c>
      <c r="J907" s="9">
        <v>45758</v>
      </c>
      <c r="K907" t="s">
        <v>114</v>
      </c>
      <c r="L907" s="10">
        <f t="shared" si="56"/>
        <v>48680</v>
      </c>
      <c r="M907" s="11" t="str">
        <f t="shared" si="57"/>
        <v/>
      </c>
      <c r="N907" s="11" t="str">
        <f t="shared" si="58"/>
        <v/>
      </c>
      <c r="O907" s="11" t="str">
        <f t="shared" si="59"/>
        <v/>
      </c>
    </row>
    <row r="908" spans="1:15" x14ac:dyDescent="0.3">
      <c r="A908" t="s">
        <v>3340</v>
      </c>
      <c r="B908" t="s">
        <v>3341</v>
      </c>
      <c r="C908" s="9">
        <v>37260</v>
      </c>
      <c r="D908" t="s">
        <v>3342</v>
      </c>
      <c r="E908" t="s">
        <v>3343</v>
      </c>
      <c r="F908">
        <v>9429756972</v>
      </c>
      <c r="G908" t="s">
        <v>133</v>
      </c>
      <c r="H908" t="s">
        <v>113</v>
      </c>
      <c r="I908" t="s">
        <v>120</v>
      </c>
      <c r="J908" s="9">
        <v>43904</v>
      </c>
      <c r="K908" t="s">
        <v>95</v>
      </c>
      <c r="L908" s="10">
        <f t="shared" si="56"/>
        <v>44634</v>
      </c>
      <c r="M908" s="11" t="str">
        <f t="shared" si="57"/>
        <v>FLAG</v>
      </c>
      <c r="N908" s="11" t="str">
        <f t="shared" si="58"/>
        <v/>
      </c>
      <c r="O908" s="11" t="str">
        <f t="shared" si="59"/>
        <v/>
      </c>
    </row>
    <row r="909" spans="1:15" x14ac:dyDescent="0.3">
      <c r="A909" t="s">
        <v>3344</v>
      </c>
      <c r="B909" t="s">
        <v>3029</v>
      </c>
      <c r="C909" s="9">
        <v>26277</v>
      </c>
      <c r="D909" t="s">
        <v>3345</v>
      </c>
      <c r="E909" t="s">
        <v>3346</v>
      </c>
      <c r="F909">
        <v>6560104426</v>
      </c>
      <c r="G909" t="s">
        <v>100</v>
      </c>
      <c r="H909" t="s">
        <v>155</v>
      </c>
      <c r="I909" t="s">
        <v>94</v>
      </c>
      <c r="J909" s="9">
        <v>45587</v>
      </c>
      <c r="K909" t="s">
        <v>100</v>
      </c>
      <c r="L909" s="10">
        <f t="shared" si="56"/>
        <v>49239</v>
      </c>
      <c r="M909" s="11" t="str">
        <f t="shared" si="57"/>
        <v/>
      </c>
      <c r="N909" s="11" t="str">
        <f t="shared" si="58"/>
        <v/>
      </c>
      <c r="O909" s="11" t="str">
        <f t="shared" si="59"/>
        <v/>
      </c>
    </row>
    <row r="910" spans="1:15" x14ac:dyDescent="0.3">
      <c r="A910" t="s">
        <v>3347</v>
      </c>
      <c r="B910" t="s">
        <v>3176</v>
      </c>
      <c r="C910" s="9">
        <v>25688</v>
      </c>
      <c r="D910" t="s">
        <v>3348</v>
      </c>
      <c r="E910" t="s">
        <v>3349</v>
      </c>
      <c r="F910">
        <v>7598777006</v>
      </c>
      <c r="G910" t="s">
        <v>100</v>
      </c>
      <c r="H910" t="s">
        <v>155</v>
      </c>
      <c r="I910" t="s">
        <v>102</v>
      </c>
      <c r="J910" s="9">
        <v>42885</v>
      </c>
      <c r="K910" t="s">
        <v>134</v>
      </c>
      <c r="L910" s="10">
        <f t="shared" si="56"/>
        <v>45807</v>
      </c>
      <c r="M910" s="11" t="str">
        <f t="shared" si="57"/>
        <v>FLAG</v>
      </c>
      <c r="N910" s="11" t="str">
        <f t="shared" si="58"/>
        <v/>
      </c>
      <c r="O910" s="11" t="str">
        <f t="shared" si="59"/>
        <v/>
      </c>
    </row>
    <row r="911" spans="1:15" x14ac:dyDescent="0.3">
      <c r="A911" t="s">
        <v>3350</v>
      </c>
      <c r="B911" t="s">
        <v>3351</v>
      </c>
      <c r="C911" s="9">
        <v>29520</v>
      </c>
      <c r="D911" t="s">
        <v>3352</v>
      </c>
      <c r="E911" t="s">
        <v>3353</v>
      </c>
      <c r="F911">
        <v>8696317517</v>
      </c>
      <c r="G911" t="s">
        <v>133</v>
      </c>
      <c r="H911" t="s">
        <v>155</v>
      </c>
      <c r="I911" t="s">
        <v>94</v>
      </c>
      <c r="J911" s="9">
        <v>43707</v>
      </c>
      <c r="K911" t="s">
        <v>129</v>
      </c>
      <c r="L911" s="10">
        <f t="shared" si="56"/>
        <v>47360</v>
      </c>
      <c r="M911" s="11" t="str">
        <f t="shared" si="57"/>
        <v/>
      </c>
      <c r="N911" s="11" t="str">
        <f t="shared" si="58"/>
        <v/>
      </c>
      <c r="O911" s="11" t="str">
        <f t="shared" si="59"/>
        <v/>
      </c>
    </row>
    <row r="912" spans="1:15" x14ac:dyDescent="0.3">
      <c r="A912" t="s">
        <v>3354</v>
      </c>
      <c r="B912" t="s">
        <v>3355</v>
      </c>
      <c r="C912" s="9">
        <v>27591</v>
      </c>
      <c r="D912" t="s">
        <v>3356</v>
      </c>
      <c r="E912" t="s">
        <v>3357</v>
      </c>
      <c r="F912">
        <v>9871600648</v>
      </c>
      <c r="G912" t="s">
        <v>100</v>
      </c>
      <c r="H912" t="s">
        <v>108</v>
      </c>
      <c r="I912" t="s">
        <v>94</v>
      </c>
      <c r="J912" s="9">
        <v>43788</v>
      </c>
      <c r="K912" t="s">
        <v>114</v>
      </c>
      <c r="L912" s="10">
        <f t="shared" si="56"/>
        <v>47441</v>
      </c>
      <c r="M912" s="11" t="str">
        <f t="shared" si="57"/>
        <v/>
      </c>
      <c r="N912" s="11" t="str">
        <f t="shared" si="58"/>
        <v/>
      </c>
      <c r="O912" s="11" t="str">
        <f t="shared" si="59"/>
        <v/>
      </c>
    </row>
    <row r="913" spans="1:15" x14ac:dyDescent="0.3">
      <c r="A913" t="s">
        <v>3358</v>
      </c>
      <c r="B913" t="s">
        <v>3359</v>
      </c>
      <c r="C913" s="9">
        <v>25124</v>
      </c>
      <c r="D913" t="s">
        <v>3360</v>
      </c>
      <c r="E913" t="s">
        <v>3361</v>
      </c>
      <c r="F913">
        <v>8657296457</v>
      </c>
      <c r="G913" t="s">
        <v>100</v>
      </c>
      <c r="H913" t="s">
        <v>108</v>
      </c>
      <c r="I913" t="s">
        <v>102</v>
      </c>
      <c r="J913" s="9">
        <v>44510</v>
      </c>
      <c r="K913" t="s">
        <v>114</v>
      </c>
      <c r="L913" s="10">
        <f t="shared" si="56"/>
        <v>47432</v>
      </c>
      <c r="M913" s="11" t="str">
        <f t="shared" si="57"/>
        <v/>
      </c>
      <c r="N913" s="11" t="str">
        <f t="shared" si="58"/>
        <v/>
      </c>
      <c r="O913" s="11" t="str">
        <f t="shared" si="59"/>
        <v/>
      </c>
    </row>
    <row r="914" spans="1:15" x14ac:dyDescent="0.3">
      <c r="A914" t="s">
        <v>3362</v>
      </c>
      <c r="B914" t="s">
        <v>2299</v>
      </c>
      <c r="C914" s="9">
        <v>26524</v>
      </c>
      <c r="D914" t="s">
        <v>3363</v>
      </c>
      <c r="E914" t="s">
        <v>2263</v>
      </c>
      <c r="F914">
        <v>7320179123</v>
      </c>
      <c r="G914" t="s">
        <v>92</v>
      </c>
      <c r="H914" t="s">
        <v>93</v>
      </c>
      <c r="I914" t="s">
        <v>102</v>
      </c>
      <c r="J914" s="9">
        <v>45941</v>
      </c>
      <c r="K914" t="s">
        <v>95</v>
      </c>
      <c r="L914" s="10">
        <f t="shared" si="56"/>
        <v>48863</v>
      </c>
      <c r="M914" s="11" t="str">
        <f t="shared" si="57"/>
        <v/>
      </c>
      <c r="N914" s="11" t="str">
        <f t="shared" si="58"/>
        <v/>
      </c>
      <c r="O914" s="11" t="str">
        <f t="shared" si="59"/>
        <v/>
      </c>
    </row>
    <row r="915" spans="1:15" x14ac:dyDescent="0.3">
      <c r="A915" t="s">
        <v>3364</v>
      </c>
      <c r="B915" t="s">
        <v>1696</v>
      </c>
      <c r="C915" s="9">
        <v>30117</v>
      </c>
      <c r="D915" t="s">
        <v>3365</v>
      </c>
      <c r="E915" t="s">
        <v>3366</v>
      </c>
      <c r="F915">
        <v>8627142916</v>
      </c>
      <c r="G915" t="s">
        <v>100</v>
      </c>
      <c r="H915" t="s">
        <v>101</v>
      </c>
      <c r="I915" t="s">
        <v>120</v>
      </c>
      <c r="J915" s="9">
        <v>44971</v>
      </c>
      <c r="K915" t="s">
        <v>100</v>
      </c>
      <c r="L915" s="10">
        <f t="shared" si="56"/>
        <v>45702</v>
      </c>
      <c r="M915" s="11" t="str">
        <f t="shared" si="57"/>
        <v>FLAG</v>
      </c>
      <c r="N915" s="11" t="str">
        <f t="shared" si="58"/>
        <v/>
      </c>
      <c r="O915" s="11" t="str">
        <f t="shared" si="59"/>
        <v/>
      </c>
    </row>
    <row r="916" spans="1:15" x14ac:dyDescent="0.3">
      <c r="A916" t="s">
        <v>3367</v>
      </c>
      <c r="B916" t="s">
        <v>2693</v>
      </c>
      <c r="C916" s="9">
        <v>22160</v>
      </c>
      <c r="D916" t="s">
        <v>3368</v>
      </c>
      <c r="E916" t="s">
        <v>3369</v>
      </c>
      <c r="F916">
        <v>8412699819</v>
      </c>
      <c r="G916" t="s">
        <v>107</v>
      </c>
      <c r="H916" t="s">
        <v>108</v>
      </c>
      <c r="I916" t="s">
        <v>94</v>
      </c>
      <c r="J916" s="9">
        <v>43339</v>
      </c>
      <c r="K916" t="s">
        <v>103</v>
      </c>
      <c r="L916" s="10">
        <f t="shared" si="56"/>
        <v>46992</v>
      </c>
      <c r="M916" s="11" t="str">
        <f t="shared" si="57"/>
        <v/>
      </c>
      <c r="N916" s="11" t="str">
        <f t="shared" si="58"/>
        <v/>
      </c>
      <c r="O916" s="11" t="str">
        <f t="shared" si="59"/>
        <v/>
      </c>
    </row>
    <row r="917" spans="1:15" x14ac:dyDescent="0.3">
      <c r="A917" t="s">
        <v>3370</v>
      </c>
      <c r="B917" t="s">
        <v>3371</v>
      </c>
      <c r="C917" s="9">
        <v>31586</v>
      </c>
      <c r="D917" t="s">
        <v>3372</v>
      </c>
      <c r="E917" t="s">
        <v>3373</v>
      </c>
      <c r="F917">
        <v>8262290387</v>
      </c>
      <c r="G917" t="s">
        <v>119</v>
      </c>
      <c r="H917" t="s">
        <v>93</v>
      </c>
      <c r="I917" t="s">
        <v>94</v>
      </c>
      <c r="J917" s="9">
        <v>45185</v>
      </c>
      <c r="K917" t="s">
        <v>103</v>
      </c>
      <c r="L917" s="10">
        <f t="shared" si="56"/>
        <v>48838</v>
      </c>
      <c r="M917" s="11" t="str">
        <f t="shared" si="57"/>
        <v/>
      </c>
      <c r="N917" s="11" t="str">
        <f t="shared" si="58"/>
        <v/>
      </c>
      <c r="O917" s="11" t="str">
        <f t="shared" si="59"/>
        <v/>
      </c>
    </row>
    <row r="918" spans="1:15" x14ac:dyDescent="0.3">
      <c r="A918" t="s">
        <v>3374</v>
      </c>
      <c r="B918" t="s">
        <v>869</v>
      </c>
      <c r="C918" s="9">
        <v>32902</v>
      </c>
      <c r="D918" t="s">
        <v>3375</v>
      </c>
      <c r="E918" t="s">
        <v>3376</v>
      </c>
      <c r="F918">
        <v>7377863384</v>
      </c>
      <c r="G918" t="s">
        <v>119</v>
      </c>
      <c r="H918" t="s">
        <v>101</v>
      </c>
      <c r="I918" t="s">
        <v>94</v>
      </c>
      <c r="J918" s="9">
        <v>44065</v>
      </c>
      <c r="K918" t="s">
        <v>103</v>
      </c>
      <c r="L918" s="10">
        <f t="shared" si="56"/>
        <v>47717</v>
      </c>
      <c r="M918" s="11" t="str">
        <f t="shared" si="57"/>
        <v/>
      </c>
      <c r="N918" s="11" t="str">
        <f t="shared" si="58"/>
        <v/>
      </c>
      <c r="O918" s="11" t="str">
        <f t="shared" si="59"/>
        <v/>
      </c>
    </row>
    <row r="919" spans="1:15" x14ac:dyDescent="0.3">
      <c r="A919" t="s">
        <v>3377</v>
      </c>
      <c r="B919" t="s">
        <v>495</v>
      </c>
      <c r="C919" s="9">
        <v>26636</v>
      </c>
      <c r="D919" t="s">
        <v>3378</v>
      </c>
      <c r="E919" t="s">
        <v>3379</v>
      </c>
      <c r="F919">
        <v>8826913469</v>
      </c>
      <c r="G919" t="s">
        <v>100</v>
      </c>
      <c r="H919" t="s">
        <v>93</v>
      </c>
      <c r="I919" t="s">
        <v>102</v>
      </c>
      <c r="J919" s="9">
        <v>45871</v>
      </c>
      <c r="K919" t="s">
        <v>114</v>
      </c>
      <c r="L919" s="10">
        <f t="shared" si="56"/>
        <v>48793</v>
      </c>
      <c r="M919" s="11" t="str">
        <f t="shared" si="57"/>
        <v/>
      </c>
      <c r="N919" s="11" t="str">
        <f t="shared" si="58"/>
        <v/>
      </c>
      <c r="O919" s="11" t="str">
        <f t="shared" si="59"/>
        <v/>
      </c>
    </row>
    <row r="920" spans="1:15" x14ac:dyDescent="0.3">
      <c r="A920" t="s">
        <v>3380</v>
      </c>
      <c r="B920" t="s">
        <v>3381</v>
      </c>
      <c r="C920" s="9">
        <v>31496</v>
      </c>
      <c r="D920" t="s">
        <v>3382</v>
      </c>
      <c r="E920" t="s">
        <v>3383</v>
      </c>
      <c r="F920">
        <v>7824311573</v>
      </c>
      <c r="G920" t="s">
        <v>119</v>
      </c>
      <c r="H920" t="s">
        <v>175</v>
      </c>
      <c r="I920" t="s">
        <v>94</v>
      </c>
      <c r="J920" s="9">
        <v>43309</v>
      </c>
      <c r="K920" t="s">
        <v>95</v>
      </c>
      <c r="L920" s="10">
        <f t="shared" si="56"/>
        <v>46962</v>
      </c>
      <c r="M920" s="11" t="str">
        <f t="shared" si="57"/>
        <v/>
      </c>
      <c r="N920" s="11" t="str">
        <f t="shared" si="58"/>
        <v/>
      </c>
      <c r="O920" s="11" t="str">
        <f t="shared" si="59"/>
        <v/>
      </c>
    </row>
    <row r="921" spans="1:15" x14ac:dyDescent="0.3">
      <c r="A921" t="s">
        <v>3384</v>
      </c>
      <c r="B921" t="s">
        <v>787</v>
      </c>
      <c r="C921" s="9">
        <v>33282</v>
      </c>
      <c r="D921" t="s">
        <v>3385</v>
      </c>
      <c r="E921" t="s">
        <v>3386</v>
      </c>
      <c r="F921">
        <v>8487788883</v>
      </c>
      <c r="G921" t="s">
        <v>92</v>
      </c>
      <c r="H921" t="s">
        <v>155</v>
      </c>
      <c r="I921" t="s">
        <v>94</v>
      </c>
      <c r="J921" s="9">
        <v>45423</v>
      </c>
      <c r="K921" t="s">
        <v>134</v>
      </c>
      <c r="L921" s="10">
        <f t="shared" si="56"/>
        <v>49075</v>
      </c>
      <c r="M921" s="11" t="str">
        <f t="shared" si="57"/>
        <v/>
      </c>
      <c r="N921" s="11" t="str">
        <f t="shared" si="58"/>
        <v/>
      </c>
      <c r="O921" s="11" t="str">
        <f t="shared" si="59"/>
        <v/>
      </c>
    </row>
    <row r="922" spans="1:15" x14ac:dyDescent="0.3">
      <c r="A922" t="s">
        <v>3387</v>
      </c>
      <c r="B922" t="s">
        <v>3388</v>
      </c>
      <c r="C922" s="9">
        <v>22837</v>
      </c>
      <c r="D922" t="s">
        <v>3389</v>
      </c>
      <c r="E922" t="s">
        <v>3390</v>
      </c>
      <c r="F922">
        <v>7845668660</v>
      </c>
      <c r="G922" t="s">
        <v>92</v>
      </c>
      <c r="H922" t="s">
        <v>175</v>
      </c>
      <c r="I922" t="s">
        <v>102</v>
      </c>
      <c r="J922" s="9">
        <v>44520</v>
      </c>
      <c r="K922" t="s">
        <v>114</v>
      </c>
      <c r="L922" s="10">
        <f t="shared" si="56"/>
        <v>47442</v>
      </c>
      <c r="M922" s="11" t="str">
        <f t="shared" si="57"/>
        <v/>
      </c>
      <c r="N922" s="11" t="str">
        <f t="shared" si="58"/>
        <v/>
      </c>
      <c r="O922" s="11" t="str">
        <f t="shared" si="59"/>
        <v/>
      </c>
    </row>
    <row r="923" spans="1:15" x14ac:dyDescent="0.3">
      <c r="A923" t="s">
        <v>3391</v>
      </c>
      <c r="B923" t="s">
        <v>3392</v>
      </c>
      <c r="C923" s="9">
        <v>22563</v>
      </c>
      <c r="D923" t="s">
        <v>3393</v>
      </c>
      <c r="E923" t="s">
        <v>3394</v>
      </c>
      <c r="F923">
        <v>7197829615</v>
      </c>
      <c r="G923" t="s">
        <v>107</v>
      </c>
      <c r="H923" t="s">
        <v>108</v>
      </c>
      <c r="I923" t="s">
        <v>94</v>
      </c>
      <c r="J923" s="9">
        <v>43434</v>
      </c>
      <c r="K923" t="s">
        <v>129</v>
      </c>
      <c r="L923" s="10">
        <f t="shared" si="56"/>
        <v>47087</v>
      </c>
      <c r="M923" s="11" t="str">
        <f t="shared" si="57"/>
        <v/>
      </c>
      <c r="N923" s="11" t="str">
        <f t="shared" si="58"/>
        <v/>
      </c>
      <c r="O923" s="11" t="str">
        <f t="shared" si="59"/>
        <v/>
      </c>
    </row>
    <row r="924" spans="1:15" x14ac:dyDescent="0.3">
      <c r="A924" t="s">
        <v>3395</v>
      </c>
      <c r="B924" t="s">
        <v>417</v>
      </c>
      <c r="C924" s="9">
        <v>28412</v>
      </c>
      <c r="D924" t="s">
        <v>3396</v>
      </c>
      <c r="E924" t="s">
        <v>809</v>
      </c>
      <c r="F924">
        <v>9207976385</v>
      </c>
      <c r="G924" t="s">
        <v>95</v>
      </c>
      <c r="H924" t="s">
        <v>155</v>
      </c>
      <c r="I924" t="s">
        <v>94</v>
      </c>
      <c r="J924" s="9">
        <v>45553</v>
      </c>
      <c r="K924" t="s">
        <v>129</v>
      </c>
      <c r="L924" s="10">
        <f t="shared" si="56"/>
        <v>49205</v>
      </c>
      <c r="M924" s="11" t="str">
        <f t="shared" si="57"/>
        <v/>
      </c>
      <c r="N924" s="11" t="str">
        <f t="shared" si="58"/>
        <v/>
      </c>
      <c r="O924" s="11" t="str">
        <f t="shared" si="59"/>
        <v/>
      </c>
    </row>
    <row r="925" spans="1:15" x14ac:dyDescent="0.3">
      <c r="A925" t="s">
        <v>3397</v>
      </c>
      <c r="B925" t="s">
        <v>181</v>
      </c>
      <c r="C925" s="9">
        <v>23905</v>
      </c>
      <c r="D925" t="s">
        <v>3398</v>
      </c>
      <c r="E925" t="s">
        <v>3399</v>
      </c>
      <c r="F925">
        <v>7205282235</v>
      </c>
      <c r="G925" t="s">
        <v>119</v>
      </c>
      <c r="H925" t="s">
        <v>175</v>
      </c>
      <c r="I925" t="s">
        <v>102</v>
      </c>
      <c r="J925" s="9">
        <v>45085</v>
      </c>
      <c r="K925" t="s">
        <v>134</v>
      </c>
      <c r="L925" s="10">
        <f t="shared" si="56"/>
        <v>48007</v>
      </c>
      <c r="M925" s="11" t="str">
        <f t="shared" si="57"/>
        <v/>
      </c>
      <c r="N925" s="11" t="str">
        <f t="shared" si="58"/>
        <v/>
      </c>
      <c r="O925" s="11" t="str">
        <f t="shared" si="59"/>
        <v/>
      </c>
    </row>
    <row r="926" spans="1:15" x14ac:dyDescent="0.3">
      <c r="A926" t="s">
        <v>3400</v>
      </c>
      <c r="B926" t="s">
        <v>3401</v>
      </c>
      <c r="C926" s="9">
        <v>28468</v>
      </c>
      <c r="D926" t="s">
        <v>3402</v>
      </c>
      <c r="E926" t="s">
        <v>3403</v>
      </c>
      <c r="F926">
        <v>9889560226</v>
      </c>
      <c r="G926" t="s">
        <v>107</v>
      </c>
      <c r="H926" t="s">
        <v>155</v>
      </c>
      <c r="I926" t="s">
        <v>120</v>
      </c>
      <c r="J926" s="9">
        <v>45128</v>
      </c>
      <c r="K926" t="s">
        <v>103</v>
      </c>
      <c r="L926" s="10">
        <f t="shared" si="56"/>
        <v>45859</v>
      </c>
      <c r="M926" s="11" t="str">
        <f t="shared" si="57"/>
        <v>FLAG</v>
      </c>
      <c r="N926" s="11" t="str">
        <f t="shared" si="58"/>
        <v/>
      </c>
      <c r="O926" s="11" t="str">
        <f t="shared" si="59"/>
        <v/>
      </c>
    </row>
    <row r="927" spans="1:15" x14ac:dyDescent="0.3">
      <c r="A927" t="s">
        <v>3404</v>
      </c>
      <c r="B927" t="s">
        <v>3405</v>
      </c>
      <c r="C927" s="9">
        <v>35306</v>
      </c>
      <c r="D927" t="s">
        <v>3406</v>
      </c>
      <c r="E927" t="s">
        <v>3407</v>
      </c>
      <c r="F927">
        <v>6984237385</v>
      </c>
      <c r="G927" t="s">
        <v>107</v>
      </c>
      <c r="H927" t="s">
        <v>155</v>
      </c>
      <c r="I927" t="s">
        <v>94</v>
      </c>
      <c r="J927" s="9">
        <v>44582</v>
      </c>
      <c r="K927" t="s">
        <v>129</v>
      </c>
      <c r="L927" s="10">
        <f t="shared" si="56"/>
        <v>48234</v>
      </c>
      <c r="M927" s="11" t="str">
        <f t="shared" si="57"/>
        <v/>
      </c>
      <c r="N927" s="11" t="str">
        <f t="shared" si="58"/>
        <v/>
      </c>
      <c r="O927" s="11" t="str">
        <f t="shared" si="59"/>
        <v/>
      </c>
    </row>
    <row r="928" spans="1:15" x14ac:dyDescent="0.3">
      <c r="A928" t="s">
        <v>3408</v>
      </c>
      <c r="B928" t="s">
        <v>3409</v>
      </c>
      <c r="C928" s="9">
        <v>22794</v>
      </c>
      <c r="D928" t="s">
        <v>3410</v>
      </c>
      <c r="E928" t="s">
        <v>3411</v>
      </c>
      <c r="F928">
        <v>6304219655</v>
      </c>
      <c r="G928" t="s">
        <v>92</v>
      </c>
      <c r="H928" t="s">
        <v>155</v>
      </c>
      <c r="I928" t="s">
        <v>94</v>
      </c>
      <c r="J928" s="9">
        <v>44609</v>
      </c>
      <c r="K928" t="s">
        <v>114</v>
      </c>
      <c r="L928" s="10">
        <f t="shared" si="56"/>
        <v>48261</v>
      </c>
      <c r="M928" s="11" t="str">
        <f t="shared" si="57"/>
        <v/>
      </c>
      <c r="N928" s="11" t="str">
        <f t="shared" si="58"/>
        <v/>
      </c>
      <c r="O928" s="11" t="str">
        <f t="shared" si="59"/>
        <v/>
      </c>
    </row>
    <row r="929" spans="1:15" x14ac:dyDescent="0.3">
      <c r="A929" t="s">
        <v>3412</v>
      </c>
      <c r="B929" t="s">
        <v>3413</v>
      </c>
      <c r="C929" s="9">
        <v>26010</v>
      </c>
      <c r="D929" t="s">
        <v>3414</v>
      </c>
      <c r="E929" t="s">
        <v>3415</v>
      </c>
      <c r="F929">
        <v>6963703299</v>
      </c>
      <c r="G929" t="s">
        <v>133</v>
      </c>
      <c r="H929" t="s">
        <v>155</v>
      </c>
      <c r="I929" t="s">
        <v>94</v>
      </c>
      <c r="J929" s="9">
        <v>45301</v>
      </c>
      <c r="K929" t="s">
        <v>114</v>
      </c>
      <c r="L929" s="10">
        <f t="shared" si="56"/>
        <v>48954</v>
      </c>
      <c r="M929" s="11" t="str">
        <f t="shared" si="57"/>
        <v/>
      </c>
      <c r="N929" s="11" t="str">
        <f t="shared" si="58"/>
        <v/>
      </c>
      <c r="O929" s="11" t="str">
        <f t="shared" si="59"/>
        <v/>
      </c>
    </row>
    <row r="930" spans="1:15" x14ac:dyDescent="0.3">
      <c r="A930" t="s">
        <v>3416</v>
      </c>
      <c r="B930" t="s">
        <v>1650</v>
      </c>
      <c r="C930" s="9">
        <v>36407</v>
      </c>
      <c r="D930" t="s">
        <v>3417</v>
      </c>
      <c r="E930" t="s">
        <v>666</v>
      </c>
      <c r="F930">
        <v>9622671992</v>
      </c>
      <c r="G930" t="s">
        <v>107</v>
      </c>
      <c r="H930" t="s">
        <v>108</v>
      </c>
      <c r="I930" t="s">
        <v>120</v>
      </c>
      <c r="J930" s="9">
        <v>44745</v>
      </c>
      <c r="K930" t="s">
        <v>134</v>
      </c>
      <c r="L930" s="10">
        <f t="shared" si="56"/>
        <v>45476</v>
      </c>
      <c r="M930" s="11" t="str">
        <f t="shared" si="57"/>
        <v>FLAG</v>
      </c>
      <c r="N930" s="11" t="str">
        <f t="shared" si="58"/>
        <v/>
      </c>
      <c r="O930" s="11" t="str">
        <f t="shared" si="59"/>
        <v/>
      </c>
    </row>
    <row r="931" spans="1:15" x14ac:dyDescent="0.3">
      <c r="A931" t="s">
        <v>3418</v>
      </c>
      <c r="B931" t="s">
        <v>3392</v>
      </c>
      <c r="C931" s="9">
        <v>23802</v>
      </c>
      <c r="D931" t="s">
        <v>3419</v>
      </c>
      <c r="E931" t="s">
        <v>3420</v>
      </c>
      <c r="F931">
        <v>9221156910</v>
      </c>
      <c r="G931" t="s">
        <v>133</v>
      </c>
      <c r="H931" t="s">
        <v>101</v>
      </c>
      <c r="I931" t="s">
        <v>94</v>
      </c>
      <c r="J931" s="9">
        <v>44157</v>
      </c>
      <c r="K931" t="s">
        <v>100</v>
      </c>
      <c r="L931" s="10">
        <f t="shared" si="56"/>
        <v>47809</v>
      </c>
      <c r="M931" s="11" t="str">
        <f t="shared" si="57"/>
        <v/>
      </c>
      <c r="N931" s="11" t="str">
        <f t="shared" si="58"/>
        <v/>
      </c>
      <c r="O931" s="11" t="str">
        <f t="shared" si="59"/>
        <v/>
      </c>
    </row>
    <row r="932" spans="1:15" x14ac:dyDescent="0.3">
      <c r="A932" t="s">
        <v>3421</v>
      </c>
      <c r="B932" t="s">
        <v>1526</v>
      </c>
      <c r="C932" s="9">
        <v>29889</v>
      </c>
      <c r="D932" t="s">
        <v>3422</v>
      </c>
      <c r="E932" t="s">
        <v>3423</v>
      </c>
      <c r="F932">
        <v>8525856435</v>
      </c>
      <c r="G932" t="s">
        <v>100</v>
      </c>
      <c r="H932" t="s">
        <v>93</v>
      </c>
      <c r="I932" t="s">
        <v>102</v>
      </c>
      <c r="J932" s="9">
        <v>44908</v>
      </c>
      <c r="K932" t="s">
        <v>129</v>
      </c>
      <c r="L932" s="10">
        <f t="shared" si="56"/>
        <v>47830</v>
      </c>
      <c r="M932" s="11" t="str">
        <f t="shared" si="57"/>
        <v/>
      </c>
      <c r="N932" s="11" t="str">
        <f t="shared" si="58"/>
        <v/>
      </c>
      <c r="O932" s="11" t="str">
        <f t="shared" si="59"/>
        <v/>
      </c>
    </row>
    <row r="933" spans="1:15" x14ac:dyDescent="0.3">
      <c r="A933" t="s">
        <v>3424</v>
      </c>
      <c r="B933" t="s">
        <v>3425</v>
      </c>
      <c r="C933" s="9">
        <v>32909</v>
      </c>
      <c r="D933" t="s">
        <v>3426</v>
      </c>
      <c r="E933" t="s">
        <v>3427</v>
      </c>
      <c r="F933">
        <v>8334367321</v>
      </c>
      <c r="G933" t="s">
        <v>133</v>
      </c>
      <c r="H933" t="s">
        <v>108</v>
      </c>
      <c r="I933" t="s">
        <v>94</v>
      </c>
      <c r="J933" s="9">
        <v>44663</v>
      </c>
      <c r="K933" t="s">
        <v>129</v>
      </c>
      <c r="L933" s="10">
        <f t="shared" si="56"/>
        <v>48316</v>
      </c>
      <c r="M933" s="11" t="str">
        <f t="shared" si="57"/>
        <v/>
      </c>
      <c r="N933" s="11" t="str">
        <f t="shared" si="58"/>
        <v/>
      </c>
      <c r="O933" s="11" t="str">
        <f t="shared" si="59"/>
        <v/>
      </c>
    </row>
    <row r="934" spans="1:15" x14ac:dyDescent="0.3">
      <c r="A934" t="s">
        <v>3428</v>
      </c>
      <c r="B934" t="s">
        <v>3029</v>
      </c>
      <c r="C934" s="9">
        <v>24646</v>
      </c>
      <c r="D934" t="s">
        <v>3429</v>
      </c>
      <c r="E934" t="s">
        <v>3430</v>
      </c>
      <c r="F934">
        <v>9848333316</v>
      </c>
      <c r="G934" t="s">
        <v>107</v>
      </c>
      <c r="H934" t="s">
        <v>155</v>
      </c>
      <c r="I934" t="s">
        <v>94</v>
      </c>
      <c r="J934" s="9">
        <v>44635</v>
      </c>
      <c r="K934" t="s">
        <v>103</v>
      </c>
      <c r="L934" s="10">
        <f t="shared" si="56"/>
        <v>48288</v>
      </c>
      <c r="M934" s="11" t="str">
        <f t="shared" si="57"/>
        <v/>
      </c>
      <c r="N934" s="11" t="str">
        <f t="shared" si="58"/>
        <v/>
      </c>
      <c r="O934" s="11" t="str">
        <f t="shared" si="59"/>
        <v/>
      </c>
    </row>
    <row r="935" spans="1:15" x14ac:dyDescent="0.3">
      <c r="A935" t="s">
        <v>3431</v>
      </c>
      <c r="B935" t="s">
        <v>3432</v>
      </c>
      <c r="C935" s="9">
        <v>36717</v>
      </c>
      <c r="D935" t="s">
        <v>3433</v>
      </c>
      <c r="E935" t="s">
        <v>3434</v>
      </c>
      <c r="F935">
        <v>8955372696</v>
      </c>
      <c r="G935" t="s">
        <v>95</v>
      </c>
      <c r="H935" t="s">
        <v>101</v>
      </c>
      <c r="I935" t="s">
        <v>102</v>
      </c>
      <c r="J935" s="9">
        <v>43243</v>
      </c>
      <c r="K935" t="s">
        <v>114</v>
      </c>
      <c r="L935" s="10">
        <f t="shared" si="56"/>
        <v>46165</v>
      </c>
      <c r="M935" s="11" t="str">
        <f t="shared" si="57"/>
        <v/>
      </c>
      <c r="N935" s="11" t="str">
        <f t="shared" si="58"/>
        <v/>
      </c>
      <c r="O935" s="11" t="str">
        <f t="shared" si="59"/>
        <v/>
      </c>
    </row>
    <row r="936" spans="1:15" x14ac:dyDescent="0.3">
      <c r="A936" t="s">
        <v>3435</v>
      </c>
      <c r="B936" t="s">
        <v>730</v>
      </c>
      <c r="C936" s="9">
        <v>30344</v>
      </c>
      <c r="D936" t="s">
        <v>3436</v>
      </c>
      <c r="E936" t="s">
        <v>3437</v>
      </c>
      <c r="F936">
        <v>8673113710</v>
      </c>
      <c r="G936" t="s">
        <v>100</v>
      </c>
      <c r="H936" t="s">
        <v>108</v>
      </c>
      <c r="I936" t="s">
        <v>120</v>
      </c>
      <c r="J936" s="9">
        <v>45398</v>
      </c>
      <c r="K936" t="s">
        <v>103</v>
      </c>
      <c r="L936" s="10">
        <f t="shared" si="56"/>
        <v>46128</v>
      </c>
      <c r="M936" s="11" t="str">
        <f t="shared" si="57"/>
        <v/>
      </c>
      <c r="N936" s="11" t="str">
        <f t="shared" si="58"/>
        <v/>
      </c>
      <c r="O936" s="11" t="str">
        <f t="shared" si="59"/>
        <v/>
      </c>
    </row>
    <row r="937" spans="1:15" x14ac:dyDescent="0.3">
      <c r="A937" t="s">
        <v>3438</v>
      </c>
      <c r="B937" t="s">
        <v>3439</v>
      </c>
      <c r="C937" s="9">
        <v>35601</v>
      </c>
      <c r="D937" t="s">
        <v>3440</v>
      </c>
      <c r="E937" t="s">
        <v>3441</v>
      </c>
      <c r="F937">
        <v>6269286028</v>
      </c>
      <c r="G937" t="s">
        <v>107</v>
      </c>
      <c r="H937" t="s">
        <v>175</v>
      </c>
      <c r="I937" t="s">
        <v>94</v>
      </c>
      <c r="J937" s="9">
        <v>43684</v>
      </c>
      <c r="K937" t="s">
        <v>100</v>
      </c>
      <c r="L937" s="10">
        <f t="shared" si="56"/>
        <v>47337</v>
      </c>
      <c r="M937" s="11" t="str">
        <f t="shared" si="57"/>
        <v/>
      </c>
      <c r="N937" s="11" t="str">
        <f t="shared" si="58"/>
        <v/>
      </c>
      <c r="O937" s="11" t="str">
        <f t="shared" si="59"/>
        <v/>
      </c>
    </row>
    <row r="938" spans="1:15" x14ac:dyDescent="0.3">
      <c r="A938" t="s">
        <v>3442</v>
      </c>
      <c r="B938" t="s">
        <v>1163</v>
      </c>
      <c r="C938" s="9">
        <v>33811</v>
      </c>
      <c r="D938" t="s">
        <v>3443</v>
      </c>
      <c r="E938" t="s">
        <v>3444</v>
      </c>
      <c r="F938">
        <v>7277250828</v>
      </c>
      <c r="G938" t="s">
        <v>100</v>
      </c>
      <c r="H938" t="s">
        <v>101</v>
      </c>
      <c r="I938" t="s">
        <v>94</v>
      </c>
      <c r="J938" s="9">
        <v>42789</v>
      </c>
      <c r="K938" t="s">
        <v>114</v>
      </c>
      <c r="L938" s="10">
        <f t="shared" si="56"/>
        <v>46441</v>
      </c>
      <c r="M938" s="11" t="str">
        <f t="shared" si="57"/>
        <v/>
      </c>
      <c r="N938" s="11" t="str">
        <f t="shared" si="58"/>
        <v/>
      </c>
      <c r="O938" s="11" t="str">
        <f t="shared" si="59"/>
        <v/>
      </c>
    </row>
    <row r="939" spans="1:15" x14ac:dyDescent="0.3">
      <c r="A939" t="s">
        <v>3445</v>
      </c>
      <c r="B939" t="s">
        <v>2107</v>
      </c>
      <c r="C939" s="9">
        <v>31379</v>
      </c>
      <c r="D939" t="s">
        <v>3446</v>
      </c>
      <c r="E939" t="s">
        <v>3447</v>
      </c>
      <c r="F939">
        <v>7604440365</v>
      </c>
      <c r="G939" t="s">
        <v>92</v>
      </c>
      <c r="H939" t="s">
        <v>93</v>
      </c>
      <c r="I939" t="s">
        <v>102</v>
      </c>
      <c r="J939" s="9">
        <v>43039</v>
      </c>
      <c r="K939" t="s">
        <v>100</v>
      </c>
      <c r="L939" s="10">
        <f t="shared" si="56"/>
        <v>45961</v>
      </c>
      <c r="M939" s="11" t="str">
        <f t="shared" si="57"/>
        <v>FLAG</v>
      </c>
      <c r="N939" s="11" t="str">
        <f t="shared" si="58"/>
        <v/>
      </c>
      <c r="O939" s="11" t="str">
        <f t="shared" si="59"/>
        <v/>
      </c>
    </row>
    <row r="940" spans="1:15" x14ac:dyDescent="0.3">
      <c r="A940" t="s">
        <v>3448</v>
      </c>
      <c r="B940" t="s">
        <v>1059</v>
      </c>
      <c r="C940" s="9">
        <v>26642</v>
      </c>
      <c r="D940" t="s">
        <v>3449</v>
      </c>
      <c r="E940" t="s">
        <v>3450</v>
      </c>
      <c r="F940">
        <v>8450749199</v>
      </c>
      <c r="G940" t="s">
        <v>95</v>
      </c>
      <c r="H940" t="s">
        <v>113</v>
      </c>
      <c r="I940" t="s">
        <v>94</v>
      </c>
      <c r="J940" s="9">
        <v>43415</v>
      </c>
      <c r="K940" t="s">
        <v>103</v>
      </c>
      <c r="L940" s="10">
        <f t="shared" si="56"/>
        <v>47068</v>
      </c>
      <c r="M940" s="11" t="str">
        <f t="shared" si="57"/>
        <v/>
      </c>
      <c r="N940" s="11" t="str">
        <f t="shared" si="58"/>
        <v/>
      </c>
      <c r="O940" s="11" t="str">
        <f t="shared" si="59"/>
        <v/>
      </c>
    </row>
    <row r="941" spans="1:15" x14ac:dyDescent="0.3">
      <c r="A941" t="s">
        <v>3451</v>
      </c>
      <c r="B941" t="s">
        <v>3452</v>
      </c>
      <c r="C941" s="9">
        <v>35826</v>
      </c>
      <c r="D941" t="s">
        <v>3453</v>
      </c>
      <c r="E941" t="s">
        <v>3454</v>
      </c>
      <c r="F941">
        <v>8437882223</v>
      </c>
      <c r="G941" t="s">
        <v>92</v>
      </c>
      <c r="H941" t="s">
        <v>113</v>
      </c>
      <c r="I941" t="s">
        <v>102</v>
      </c>
      <c r="J941" s="9">
        <v>44712</v>
      </c>
      <c r="K941" t="s">
        <v>114</v>
      </c>
      <c r="L941" s="10">
        <f t="shared" si="56"/>
        <v>47634</v>
      </c>
      <c r="M941" s="11" t="str">
        <f t="shared" si="57"/>
        <v/>
      </c>
      <c r="N941" s="11" t="str">
        <f t="shared" si="58"/>
        <v/>
      </c>
      <c r="O941" s="11" t="str">
        <f t="shared" si="59"/>
        <v/>
      </c>
    </row>
    <row r="942" spans="1:15" x14ac:dyDescent="0.3">
      <c r="A942" t="s">
        <v>3455</v>
      </c>
      <c r="B942" t="s">
        <v>714</v>
      </c>
      <c r="C942" s="9">
        <v>34720</v>
      </c>
      <c r="D942" t="s">
        <v>3456</v>
      </c>
      <c r="E942" t="s">
        <v>3457</v>
      </c>
      <c r="F942">
        <v>9365727566</v>
      </c>
      <c r="G942" t="s">
        <v>92</v>
      </c>
      <c r="H942" t="s">
        <v>101</v>
      </c>
      <c r="I942" t="s">
        <v>102</v>
      </c>
      <c r="J942" s="9">
        <v>43557</v>
      </c>
      <c r="K942" t="s">
        <v>95</v>
      </c>
      <c r="L942" s="10">
        <f t="shared" si="56"/>
        <v>46479</v>
      </c>
      <c r="M942" s="11" t="str">
        <f t="shared" si="57"/>
        <v/>
      </c>
      <c r="N942" s="11" t="str">
        <f t="shared" si="58"/>
        <v/>
      </c>
      <c r="O942" s="11" t="str">
        <f t="shared" si="59"/>
        <v/>
      </c>
    </row>
    <row r="943" spans="1:15" x14ac:dyDescent="0.3">
      <c r="A943" t="s">
        <v>3458</v>
      </c>
      <c r="B943" t="s">
        <v>2421</v>
      </c>
      <c r="C943" s="9">
        <v>20169</v>
      </c>
      <c r="D943" t="s">
        <v>3459</v>
      </c>
      <c r="E943" t="s">
        <v>2528</v>
      </c>
      <c r="F943">
        <v>6277764718</v>
      </c>
      <c r="G943" t="s">
        <v>119</v>
      </c>
      <c r="H943" t="s">
        <v>155</v>
      </c>
      <c r="I943" t="s">
        <v>94</v>
      </c>
      <c r="J943" s="9">
        <v>44173</v>
      </c>
      <c r="K943" t="s">
        <v>95</v>
      </c>
      <c r="L943" s="10">
        <f t="shared" si="56"/>
        <v>47825</v>
      </c>
      <c r="M943" s="11" t="str">
        <f t="shared" si="57"/>
        <v/>
      </c>
      <c r="N943" s="11" t="str">
        <f t="shared" si="58"/>
        <v/>
      </c>
      <c r="O943" s="11" t="str">
        <f t="shared" si="59"/>
        <v/>
      </c>
    </row>
    <row r="944" spans="1:15" x14ac:dyDescent="0.3">
      <c r="A944" t="s">
        <v>3460</v>
      </c>
      <c r="B944" t="s">
        <v>1141</v>
      </c>
      <c r="C944" s="9">
        <v>28286</v>
      </c>
      <c r="E944" t="s">
        <v>3461</v>
      </c>
      <c r="F944">
        <v>9858241410</v>
      </c>
      <c r="G944" t="s">
        <v>100</v>
      </c>
      <c r="H944" t="s">
        <v>113</v>
      </c>
      <c r="I944" t="s">
        <v>94</v>
      </c>
      <c r="J944" s="9">
        <v>43441</v>
      </c>
      <c r="K944" t="s">
        <v>95</v>
      </c>
      <c r="L944" s="10">
        <f t="shared" si="56"/>
        <v>47094</v>
      </c>
      <c r="M944" s="11" t="str">
        <f t="shared" si="57"/>
        <v/>
      </c>
      <c r="N944" s="11" t="str">
        <f t="shared" si="58"/>
        <v/>
      </c>
      <c r="O944" s="11" t="str">
        <f t="shared" si="59"/>
        <v/>
      </c>
    </row>
    <row r="945" spans="1:15" x14ac:dyDescent="0.3">
      <c r="A945" t="s">
        <v>3462</v>
      </c>
      <c r="B945" t="s">
        <v>1962</v>
      </c>
      <c r="C945" s="9">
        <v>25198</v>
      </c>
      <c r="D945" t="s">
        <v>3463</v>
      </c>
      <c r="E945" t="s">
        <v>3464</v>
      </c>
      <c r="F945">
        <v>9524277179</v>
      </c>
      <c r="G945" t="s">
        <v>107</v>
      </c>
      <c r="H945" t="s">
        <v>113</v>
      </c>
      <c r="I945" t="s">
        <v>94</v>
      </c>
      <c r="J945" s="9">
        <v>44791</v>
      </c>
      <c r="K945" t="s">
        <v>114</v>
      </c>
      <c r="L945" s="10">
        <f t="shared" si="56"/>
        <v>48444</v>
      </c>
      <c r="M945" s="11" t="str">
        <f t="shared" si="57"/>
        <v/>
      </c>
      <c r="N945" s="11" t="str">
        <f t="shared" si="58"/>
        <v/>
      </c>
      <c r="O945" s="11" t="str">
        <f t="shared" si="59"/>
        <v/>
      </c>
    </row>
    <row r="946" spans="1:15" x14ac:dyDescent="0.3">
      <c r="A946" t="s">
        <v>3465</v>
      </c>
      <c r="B946" t="s">
        <v>221</v>
      </c>
      <c r="C946" s="9">
        <v>28285</v>
      </c>
      <c r="D946" t="s">
        <v>3466</v>
      </c>
      <c r="E946" t="s">
        <v>3467</v>
      </c>
      <c r="F946">
        <v>8123600952</v>
      </c>
      <c r="G946" t="s">
        <v>100</v>
      </c>
      <c r="H946" t="s">
        <v>93</v>
      </c>
      <c r="I946" t="s">
        <v>94</v>
      </c>
      <c r="J946" s="9">
        <v>44078</v>
      </c>
      <c r="K946" t="s">
        <v>129</v>
      </c>
      <c r="L946" s="10">
        <f t="shared" si="56"/>
        <v>47730</v>
      </c>
      <c r="M946" s="11" t="str">
        <f t="shared" si="57"/>
        <v/>
      </c>
      <c r="N946" s="11" t="str">
        <f t="shared" si="58"/>
        <v/>
      </c>
      <c r="O946" s="11" t="str">
        <f t="shared" si="59"/>
        <v/>
      </c>
    </row>
    <row r="947" spans="1:15" x14ac:dyDescent="0.3">
      <c r="A947" t="s">
        <v>3468</v>
      </c>
      <c r="B947" t="s">
        <v>3469</v>
      </c>
      <c r="C947" s="9">
        <v>33962</v>
      </c>
      <c r="D947" t="s">
        <v>3470</v>
      </c>
      <c r="E947" t="s">
        <v>3471</v>
      </c>
      <c r="F947">
        <v>6278580404</v>
      </c>
      <c r="G947" t="s">
        <v>100</v>
      </c>
      <c r="H947" t="s">
        <v>101</v>
      </c>
      <c r="I947" t="s">
        <v>94</v>
      </c>
      <c r="J947" s="9">
        <v>43843</v>
      </c>
      <c r="K947" t="s">
        <v>134</v>
      </c>
      <c r="L947" s="10">
        <f t="shared" si="56"/>
        <v>47496</v>
      </c>
      <c r="M947" s="11" t="str">
        <f t="shared" si="57"/>
        <v/>
      </c>
      <c r="N947" s="11" t="str">
        <f t="shared" si="58"/>
        <v/>
      </c>
      <c r="O947" s="11" t="str">
        <f t="shared" si="59"/>
        <v/>
      </c>
    </row>
    <row r="948" spans="1:15" x14ac:dyDescent="0.3">
      <c r="A948" t="s">
        <v>3472</v>
      </c>
      <c r="B948" t="s">
        <v>2190</v>
      </c>
      <c r="C948" s="9">
        <v>30137</v>
      </c>
      <c r="D948" t="s">
        <v>3473</v>
      </c>
      <c r="E948" t="s">
        <v>3474</v>
      </c>
      <c r="F948">
        <v>8804901664</v>
      </c>
      <c r="G948" t="s">
        <v>107</v>
      </c>
      <c r="H948" t="s">
        <v>155</v>
      </c>
      <c r="I948" t="s">
        <v>94</v>
      </c>
      <c r="J948" s="9">
        <v>44446</v>
      </c>
      <c r="K948" t="s">
        <v>129</v>
      </c>
      <c r="L948" s="10">
        <f t="shared" si="56"/>
        <v>48098</v>
      </c>
      <c r="M948" s="11" t="str">
        <f t="shared" si="57"/>
        <v/>
      </c>
      <c r="N948" s="11" t="str">
        <f t="shared" si="58"/>
        <v/>
      </c>
      <c r="O948" s="11" t="str">
        <f t="shared" si="59"/>
        <v/>
      </c>
    </row>
    <row r="949" spans="1:15" x14ac:dyDescent="0.3">
      <c r="A949" t="s">
        <v>3475</v>
      </c>
      <c r="B949" t="s">
        <v>3476</v>
      </c>
      <c r="C949" s="9">
        <v>24376</v>
      </c>
      <c r="D949" t="s">
        <v>3477</v>
      </c>
      <c r="E949" t="s">
        <v>3478</v>
      </c>
      <c r="F949">
        <v>8663395485</v>
      </c>
      <c r="G949" t="s">
        <v>107</v>
      </c>
      <c r="H949" t="s">
        <v>101</v>
      </c>
      <c r="I949" t="s">
        <v>94</v>
      </c>
      <c r="J949" s="9">
        <v>45872</v>
      </c>
      <c r="K949" t="s">
        <v>100</v>
      </c>
      <c r="L949" s="10">
        <f t="shared" si="56"/>
        <v>49524</v>
      </c>
      <c r="M949" s="11" t="str">
        <f t="shared" si="57"/>
        <v/>
      </c>
      <c r="N949" s="11" t="str">
        <f t="shared" si="58"/>
        <v/>
      </c>
      <c r="O949" s="11" t="str">
        <f t="shared" si="59"/>
        <v/>
      </c>
    </row>
    <row r="950" spans="1:15" x14ac:dyDescent="0.3">
      <c r="A950" t="s">
        <v>3479</v>
      </c>
      <c r="B950" t="s">
        <v>2015</v>
      </c>
      <c r="C950" s="9">
        <v>28853</v>
      </c>
      <c r="D950" t="s">
        <v>3480</v>
      </c>
      <c r="E950" t="s">
        <v>1651</v>
      </c>
      <c r="F950">
        <v>6792422987</v>
      </c>
      <c r="G950" t="s">
        <v>107</v>
      </c>
      <c r="H950" t="s">
        <v>108</v>
      </c>
      <c r="I950" t="s">
        <v>94</v>
      </c>
      <c r="J950" s="9">
        <v>44512</v>
      </c>
      <c r="K950" t="s">
        <v>103</v>
      </c>
      <c r="L950" s="10">
        <f t="shared" si="56"/>
        <v>48164</v>
      </c>
      <c r="M950" s="11" t="str">
        <f t="shared" si="57"/>
        <v/>
      </c>
      <c r="N950" s="11" t="str">
        <f t="shared" si="58"/>
        <v/>
      </c>
      <c r="O950" s="11" t="str">
        <f t="shared" si="59"/>
        <v/>
      </c>
    </row>
    <row r="951" spans="1:15" x14ac:dyDescent="0.3">
      <c r="A951" t="s">
        <v>3481</v>
      </c>
      <c r="B951" t="s">
        <v>225</v>
      </c>
      <c r="C951" s="9">
        <v>21696</v>
      </c>
      <c r="D951" t="s">
        <v>3482</v>
      </c>
      <c r="E951" t="s">
        <v>3483</v>
      </c>
      <c r="F951">
        <v>6594668050</v>
      </c>
      <c r="G951" t="s">
        <v>100</v>
      </c>
      <c r="H951" t="s">
        <v>113</v>
      </c>
      <c r="I951" t="s">
        <v>94</v>
      </c>
      <c r="J951" s="9">
        <v>43039</v>
      </c>
      <c r="K951" t="s">
        <v>95</v>
      </c>
      <c r="L951" s="10">
        <f t="shared" si="56"/>
        <v>46691</v>
      </c>
      <c r="M951" s="11" t="str">
        <f t="shared" si="57"/>
        <v/>
      </c>
      <c r="N951" s="11" t="str">
        <f t="shared" si="58"/>
        <v/>
      </c>
      <c r="O951" s="11" t="str">
        <f t="shared" si="59"/>
        <v/>
      </c>
    </row>
    <row r="952" spans="1:15" x14ac:dyDescent="0.3">
      <c r="A952" t="s">
        <v>3484</v>
      </c>
      <c r="B952" t="s">
        <v>3485</v>
      </c>
      <c r="C952" s="9">
        <v>25703</v>
      </c>
      <c r="D952" t="s">
        <v>3486</v>
      </c>
      <c r="E952" t="s">
        <v>3487</v>
      </c>
      <c r="F952">
        <v>7479520636</v>
      </c>
      <c r="G952" t="s">
        <v>119</v>
      </c>
      <c r="H952" t="s">
        <v>108</v>
      </c>
      <c r="I952" t="s">
        <v>120</v>
      </c>
      <c r="J952" s="9">
        <v>42738</v>
      </c>
      <c r="K952" t="s">
        <v>103</v>
      </c>
      <c r="L952" s="10">
        <f t="shared" si="56"/>
        <v>43468</v>
      </c>
      <c r="M952" s="11" t="str">
        <f t="shared" si="57"/>
        <v>FLAG</v>
      </c>
      <c r="N952" s="11" t="str">
        <f t="shared" si="58"/>
        <v/>
      </c>
      <c r="O952" s="11" t="str">
        <f t="shared" si="59"/>
        <v/>
      </c>
    </row>
    <row r="953" spans="1:15" x14ac:dyDescent="0.3">
      <c r="A953" t="s">
        <v>3488</v>
      </c>
      <c r="B953" t="s">
        <v>2478</v>
      </c>
      <c r="C953" s="9">
        <v>36570</v>
      </c>
      <c r="D953" t="s">
        <v>3489</v>
      </c>
      <c r="E953" t="s">
        <v>3490</v>
      </c>
      <c r="F953">
        <v>9377374115</v>
      </c>
      <c r="G953" t="s">
        <v>95</v>
      </c>
      <c r="H953" t="s">
        <v>93</v>
      </c>
      <c r="I953" t="s">
        <v>94</v>
      </c>
      <c r="J953" s="9">
        <v>44992</v>
      </c>
      <c r="K953" t="s">
        <v>100</v>
      </c>
      <c r="L953" s="10">
        <f t="shared" si="56"/>
        <v>48645</v>
      </c>
      <c r="M953" s="11" t="str">
        <f t="shared" si="57"/>
        <v/>
      </c>
      <c r="N953" s="11" t="str">
        <f t="shared" si="58"/>
        <v/>
      </c>
      <c r="O953" s="11" t="str">
        <f t="shared" si="59"/>
        <v/>
      </c>
    </row>
  </sheetData>
  <autoFilter ref="A3:O953" xr:uid="{00000000-0009-0000-0000-000002000000}"/>
  <conditionalFormatting sqref="M4:O953">
    <cfRule type="cellIs" dxfId="11" priority="1" operator="equal">
      <formula>"FLAG"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0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4" customWidth="1"/>
    <col min="2" max="2" width="13" customWidth="1"/>
    <col min="3" max="3" width="21" customWidth="1"/>
    <col min="4" max="4" width="12" customWidth="1"/>
    <col min="5" max="5" width="10" customWidth="1"/>
    <col min="6" max="6" width="21" customWidth="1"/>
    <col min="7" max="7" width="16" customWidth="1"/>
    <col min="8" max="9" width="15" customWidth="1"/>
    <col min="10" max="11" width="21" customWidth="1"/>
    <col min="12" max="12" width="20" customWidth="1"/>
    <col min="13" max="13" width="16" customWidth="1"/>
    <col min="14" max="14" width="21" customWidth="1"/>
    <col min="15" max="15" width="14" customWidth="1"/>
    <col min="16" max="16" width="22" customWidth="1"/>
    <col min="17" max="17" width="8" customWidth="1"/>
    <col min="18" max="22" width="14" customWidth="1"/>
    <col min="23" max="23" width="8" customWidth="1"/>
    <col min="24" max="26" width="14" customWidth="1"/>
  </cols>
  <sheetData>
    <row r="1" spans="1:26" ht="15.6" x14ac:dyDescent="0.3">
      <c r="A1" s="6" t="s">
        <v>3491</v>
      </c>
    </row>
    <row r="2" spans="1:26" x14ac:dyDescent="0.3">
      <c r="A2" s="2" t="s">
        <v>72</v>
      </c>
    </row>
    <row r="3" spans="1:26" ht="31.95" customHeight="1" x14ac:dyDescent="0.3">
      <c r="A3" s="7" t="s">
        <v>3492</v>
      </c>
      <c r="B3" s="7" t="s">
        <v>73</v>
      </c>
      <c r="C3" s="7" t="s">
        <v>3493</v>
      </c>
      <c r="D3" s="7" t="s">
        <v>3494</v>
      </c>
      <c r="E3" s="7" t="s">
        <v>3495</v>
      </c>
      <c r="F3" s="7" t="s">
        <v>3496</v>
      </c>
      <c r="G3" s="7" t="s">
        <v>3497</v>
      </c>
      <c r="H3" s="7" t="s">
        <v>3498</v>
      </c>
      <c r="I3" s="7" t="s">
        <v>3499</v>
      </c>
      <c r="J3" s="7" t="s">
        <v>3500</v>
      </c>
      <c r="K3" s="7" t="s">
        <v>3501</v>
      </c>
      <c r="L3" s="7" t="s">
        <v>3502</v>
      </c>
      <c r="M3" s="7" t="s">
        <v>3503</v>
      </c>
      <c r="N3" s="7" t="s">
        <v>3504</v>
      </c>
      <c r="O3" s="7" t="s">
        <v>3505</v>
      </c>
      <c r="P3" s="7" t="s">
        <v>3506</v>
      </c>
      <c r="Q3" s="8" t="s">
        <v>3507</v>
      </c>
      <c r="R3" s="8" t="s">
        <v>3508</v>
      </c>
      <c r="S3" s="8" t="s">
        <v>3509</v>
      </c>
      <c r="T3" s="8" t="s">
        <v>3510</v>
      </c>
      <c r="U3" s="8" t="s">
        <v>3511</v>
      </c>
      <c r="V3" s="8" t="s">
        <v>3512</v>
      </c>
      <c r="W3" s="8" t="s">
        <v>3513</v>
      </c>
      <c r="X3" s="8" t="s">
        <v>3514</v>
      </c>
      <c r="Y3" s="8" t="s">
        <v>3515</v>
      </c>
      <c r="Z3" s="8" t="s">
        <v>3516</v>
      </c>
    </row>
    <row r="4" spans="1:26" x14ac:dyDescent="0.3">
      <c r="A4" t="s">
        <v>3517</v>
      </c>
      <c r="B4" t="s">
        <v>1591</v>
      </c>
      <c r="C4" t="s">
        <v>1592</v>
      </c>
      <c r="D4" t="s">
        <v>100</v>
      </c>
      <c r="E4" t="s">
        <v>3518</v>
      </c>
      <c r="F4" s="9">
        <v>44939</v>
      </c>
      <c r="G4">
        <v>1004000</v>
      </c>
      <c r="H4" t="s">
        <v>66</v>
      </c>
      <c r="I4">
        <v>9.25</v>
      </c>
      <c r="J4">
        <v>919358</v>
      </c>
      <c r="K4" s="9"/>
      <c r="L4" t="s">
        <v>3519</v>
      </c>
      <c r="M4">
        <v>1818800</v>
      </c>
      <c r="N4" s="9">
        <v>45645</v>
      </c>
      <c r="O4" t="s">
        <v>3520</v>
      </c>
      <c r="P4" t="s">
        <v>3521</v>
      </c>
      <c r="Q4" s="12">
        <f t="shared" ref="Q4:Q67" si="0">IF(K4="",0,DATE(2026,3,31)-K4)</f>
        <v>0</v>
      </c>
      <c r="R4" s="11" t="str">
        <f t="shared" ref="R4:R67" si="1">IF(Q4&lt;=90,"Standard",IF(Q4&lt;=455,"Sub-Standard","Doubtful"))</f>
        <v>Standard</v>
      </c>
      <c r="S4" s="11" t="str">
        <f t="shared" ref="S4:S67" si="2">IF(R4&lt;&gt;P4,"FLAG","")</f>
        <v/>
      </c>
      <c r="T4" s="13">
        <f t="shared" ref="T4:T67" si="3">IF(S4="FLAG",J4*IF(R4="Doubtful",25%,10%),0)</f>
        <v>0</v>
      </c>
      <c r="U4" s="13">
        <f>IFERROR(INDEX(Delegation!$C$4:$C$12,MATCH(H4,Delegation!$A$4:$A$12,0)),0)</f>
        <v>5000000</v>
      </c>
      <c r="V4" s="11" t="str">
        <f t="shared" ref="V4:V67" si="4">IF(G4&gt;U4,"FLAG","")</f>
        <v/>
      </c>
      <c r="W4" s="14">
        <f t="shared" ref="W4:W67" si="5">IF(M4&gt;0,J4/M4,"")</f>
        <v>0.50547503848691444</v>
      </c>
      <c r="X4" s="11" t="str">
        <f t="shared" ref="X4:X67" si="6">IF(AND(E4="Gold",N(W4)&gt;75%),"FLAG","")</f>
        <v/>
      </c>
      <c r="Y4" s="11" t="str">
        <f t="shared" ref="Y4:Y67" si="7">IF(AND(L4="Property",N4&lt;EDATE(DATE(2026,3,31),-36)),"FLAG","")</f>
        <v/>
      </c>
      <c r="Z4" s="11" t="str">
        <f>IF(AND(J4&gt;500000,INDEX(Bank_KYC!$D$4:$D$953,MATCH(B4,Bank_KYC!$A$4:$A$953,0))=""),"FLAG","")</f>
        <v/>
      </c>
    </row>
    <row r="5" spans="1:26" x14ac:dyDescent="0.3">
      <c r="A5" t="s">
        <v>3522</v>
      </c>
      <c r="B5" t="s">
        <v>1623</v>
      </c>
      <c r="C5" t="s">
        <v>1624</v>
      </c>
      <c r="D5" t="s">
        <v>134</v>
      </c>
      <c r="E5" t="s">
        <v>3518</v>
      </c>
      <c r="F5" s="9">
        <v>45765</v>
      </c>
      <c r="G5">
        <v>814000</v>
      </c>
      <c r="H5" t="s">
        <v>62</v>
      </c>
      <c r="I5">
        <v>9.25</v>
      </c>
      <c r="J5">
        <v>406666</v>
      </c>
      <c r="K5" s="9">
        <v>45813</v>
      </c>
      <c r="L5" t="s">
        <v>3519</v>
      </c>
      <c r="M5">
        <v>677173</v>
      </c>
      <c r="N5" s="9">
        <v>45833</v>
      </c>
      <c r="O5" t="s">
        <v>3520</v>
      </c>
      <c r="P5" t="s">
        <v>3523</v>
      </c>
      <c r="Q5" s="12">
        <f t="shared" si="0"/>
        <v>299</v>
      </c>
      <c r="R5" s="11" t="str">
        <f t="shared" si="1"/>
        <v>Sub-Standard</v>
      </c>
      <c r="S5" s="11" t="str">
        <f t="shared" si="2"/>
        <v/>
      </c>
      <c r="T5" s="13">
        <f t="shared" si="3"/>
        <v>0</v>
      </c>
      <c r="U5" s="13">
        <f>IFERROR(INDEX(Delegation!$C$4:$C$12,MATCH(H5,Delegation!$A$4:$A$12,0)),0)</f>
        <v>1000000</v>
      </c>
      <c r="V5" s="11" t="str">
        <f t="shared" si="4"/>
        <v/>
      </c>
      <c r="W5" s="14">
        <f t="shared" si="5"/>
        <v>0.60053487070512257</v>
      </c>
      <c r="X5" s="11" t="str">
        <f t="shared" si="6"/>
        <v/>
      </c>
      <c r="Y5" s="11" t="str">
        <f t="shared" si="7"/>
        <v/>
      </c>
      <c r="Z5" s="11" t="str">
        <f>IF(AND(J5&gt;500000,INDEX(Bank_KYC!$D$4:$D$953,MATCH(B5,Bank_KYC!$A$4:$A$953,0))=""),"FLAG","")</f>
        <v/>
      </c>
    </row>
    <row r="6" spans="1:26" x14ac:dyDescent="0.3">
      <c r="A6" t="s">
        <v>3524</v>
      </c>
      <c r="B6" t="s">
        <v>3156</v>
      </c>
      <c r="C6" t="s">
        <v>3157</v>
      </c>
      <c r="D6" t="s">
        <v>103</v>
      </c>
      <c r="E6" t="s">
        <v>3525</v>
      </c>
      <c r="F6" s="9">
        <v>45660</v>
      </c>
      <c r="G6">
        <v>254000</v>
      </c>
      <c r="H6" t="s">
        <v>61</v>
      </c>
      <c r="I6">
        <v>9.75</v>
      </c>
      <c r="J6">
        <v>92532</v>
      </c>
      <c r="K6" s="9"/>
      <c r="L6" t="s">
        <v>3526</v>
      </c>
      <c r="M6">
        <v>139733</v>
      </c>
      <c r="N6" s="9">
        <v>45665</v>
      </c>
      <c r="O6" t="s">
        <v>3520</v>
      </c>
      <c r="P6" t="s">
        <v>3521</v>
      </c>
      <c r="Q6" s="12">
        <f t="shared" si="0"/>
        <v>0</v>
      </c>
      <c r="R6" s="11" t="str">
        <f t="shared" si="1"/>
        <v>Standard</v>
      </c>
      <c r="S6" s="11" t="str">
        <f t="shared" si="2"/>
        <v/>
      </c>
      <c r="T6" s="13">
        <f t="shared" si="3"/>
        <v>0</v>
      </c>
      <c r="U6" s="13">
        <f>IFERROR(INDEX(Delegation!$C$4:$C$12,MATCH(H6,Delegation!$A$4:$A$12,0)),0)</f>
        <v>1000000</v>
      </c>
      <c r="V6" s="11" t="str">
        <f t="shared" si="4"/>
        <v/>
      </c>
      <c r="W6" s="14">
        <f t="shared" si="5"/>
        <v>0.6622057781626387</v>
      </c>
      <c r="X6" s="11" t="str">
        <f t="shared" si="6"/>
        <v/>
      </c>
      <c r="Y6" s="11" t="str">
        <f t="shared" si="7"/>
        <v/>
      </c>
      <c r="Z6" s="11" t="str">
        <f>IF(AND(J6&gt;500000,INDEX(Bank_KYC!$D$4:$D$953,MATCH(B6,Bank_KYC!$A$4:$A$953,0))=""),"FLAG","")</f>
        <v/>
      </c>
    </row>
    <row r="7" spans="1:26" x14ac:dyDescent="0.3">
      <c r="A7" t="s">
        <v>3527</v>
      </c>
      <c r="B7" t="s">
        <v>364</v>
      </c>
      <c r="C7" t="s">
        <v>365</v>
      </c>
      <c r="D7" t="s">
        <v>129</v>
      </c>
      <c r="E7" t="s">
        <v>3528</v>
      </c>
      <c r="F7" s="9">
        <v>45074</v>
      </c>
      <c r="G7">
        <v>103000</v>
      </c>
      <c r="H7" t="s">
        <v>65</v>
      </c>
      <c r="I7">
        <v>13.5</v>
      </c>
      <c r="J7">
        <v>48480</v>
      </c>
      <c r="K7" s="9"/>
      <c r="L7" t="s">
        <v>3529</v>
      </c>
      <c r="M7">
        <v>0</v>
      </c>
      <c r="N7" s="9"/>
      <c r="O7" t="s">
        <v>3520</v>
      </c>
      <c r="P7" t="s">
        <v>3521</v>
      </c>
      <c r="Q7" s="12">
        <f t="shared" si="0"/>
        <v>0</v>
      </c>
      <c r="R7" s="11" t="str">
        <f t="shared" si="1"/>
        <v>Standard</v>
      </c>
      <c r="S7" s="11" t="str">
        <f t="shared" si="2"/>
        <v/>
      </c>
      <c r="T7" s="13">
        <f t="shared" si="3"/>
        <v>0</v>
      </c>
      <c r="U7" s="13">
        <f>IFERROR(INDEX(Delegation!$C$4:$C$12,MATCH(H7,Delegation!$A$4:$A$12,0)),0)</f>
        <v>1000000</v>
      </c>
      <c r="V7" s="11" t="str">
        <f t="shared" si="4"/>
        <v/>
      </c>
      <c r="W7" s="14" t="str">
        <f t="shared" si="5"/>
        <v/>
      </c>
      <c r="X7" s="11" t="str">
        <f t="shared" si="6"/>
        <v/>
      </c>
      <c r="Y7" s="11" t="str">
        <f t="shared" si="7"/>
        <v/>
      </c>
      <c r="Z7" s="11" t="str">
        <f>IF(AND(J7&gt;500000,INDEX(Bank_KYC!$D$4:$D$953,MATCH(B7,Bank_KYC!$A$4:$A$953,0))=""),"FLAG","")</f>
        <v/>
      </c>
    </row>
    <row r="8" spans="1:26" x14ac:dyDescent="0.3">
      <c r="A8" t="s">
        <v>3530</v>
      </c>
      <c r="B8" t="s">
        <v>749</v>
      </c>
      <c r="C8" t="s">
        <v>750</v>
      </c>
      <c r="D8" t="s">
        <v>103</v>
      </c>
      <c r="E8" t="s">
        <v>3518</v>
      </c>
      <c r="F8" s="9">
        <v>44827</v>
      </c>
      <c r="G8">
        <v>1420000</v>
      </c>
      <c r="H8" t="s">
        <v>66</v>
      </c>
      <c r="I8">
        <v>9.25</v>
      </c>
      <c r="J8">
        <v>1332820</v>
      </c>
      <c r="K8" s="9"/>
      <c r="L8" t="s">
        <v>3519</v>
      </c>
      <c r="M8">
        <v>2722642</v>
      </c>
      <c r="N8" s="9">
        <v>45185</v>
      </c>
      <c r="O8" t="s">
        <v>3520</v>
      </c>
      <c r="P8" t="s">
        <v>3521</v>
      </c>
      <c r="Q8" s="12">
        <f t="shared" si="0"/>
        <v>0</v>
      </c>
      <c r="R8" s="11" t="str">
        <f t="shared" si="1"/>
        <v>Standard</v>
      </c>
      <c r="S8" s="11" t="str">
        <f t="shared" si="2"/>
        <v/>
      </c>
      <c r="T8" s="13">
        <f t="shared" si="3"/>
        <v>0</v>
      </c>
      <c r="U8" s="13">
        <f>IFERROR(INDEX(Delegation!$C$4:$C$12,MATCH(H8,Delegation!$A$4:$A$12,0)),0)</f>
        <v>5000000</v>
      </c>
      <c r="V8" s="11" t="str">
        <f t="shared" si="4"/>
        <v/>
      </c>
      <c r="W8" s="14">
        <f t="shared" si="5"/>
        <v>0.48953185912800873</v>
      </c>
      <c r="X8" s="11" t="str">
        <f t="shared" si="6"/>
        <v/>
      </c>
      <c r="Y8" s="11" t="str">
        <f t="shared" si="7"/>
        <v/>
      </c>
      <c r="Z8" s="11" t="str">
        <f>IF(AND(J8&gt;500000,INDEX(Bank_KYC!$D$4:$D$953,MATCH(B8,Bank_KYC!$A$4:$A$953,0))=""),"FLAG","")</f>
        <v/>
      </c>
    </row>
    <row r="9" spans="1:26" x14ac:dyDescent="0.3">
      <c r="A9" t="s">
        <v>3531</v>
      </c>
      <c r="B9" t="s">
        <v>1747</v>
      </c>
      <c r="C9" t="s">
        <v>1748</v>
      </c>
      <c r="D9" t="s">
        <v>134</v>
      </c>
      <c r="E9" t="s">
        <v>3525</v>
      </c>
      <c r="F9" s="9">
        <v>43590</v>
      </c>
      <c r="G9">
        <v>102000</v>
      </c>
      <c r="H9" t="s">
        <v>62</v>
      </c>
      <c r="I9">
        <v>9.75</v>
      </c>
      <c r="J9">
        <v>50073</v>
      </c>
      <c r="K9" s="9"/>
      <c r="L9" t="s">
        <v>3526</v>
      </c>
      <c r="M9">
        <v>70742</v>
      </c>
      <c r="N9" s="9">
        <v>45973</v>
      </c>
      <c r="O9" t="s">
        <v>3520</v>
      </c>
      <c r="P9" t="s">
        <v>3521</v>
      </c>
      <c r="Q9" s="12">
        <f t="shared" si="0"/>
        <v>0</v>
      </c>
      <c r="R9" s="11" t="str">
        <f t="shared" si="1"/>
        <v>Standard</v>
      </c>
      <c r="S9" s="11" t="str">
        <f t="shared" si="2"/>
        <v/>
      </c>
      <c r="T9" s="13">
        <f t="shared" si="3"/>
        <v>0</v>
      </c>
      <c r="U9" s="13">
        <f>IFERROR(INDEX(Delegation!$C$4:$C$12,MATCH(H9,Delegation!$A$4:$A$12,0)),0)</f>
        <v>1000000</v>
      </c>
      <c r="V9" s="11" t="str">
        <f t="shared" si="4"/>
        <v/>
      </c>
      <c r="W9" s="14">
        <f t="shared" si="5"/>
        <v>0.70782561985807579</v>
      </c>
      <c r="X9" s="11" t="str">
        <f t="shared" si="6"/>
        <v/>
      </c>
      <c r="Y9" s="11" t="str">
        <f t="shared" si="7"/>
        <v/>
      </c>
      <c r="Z9" s="11" t="str">
        <f>IF(AND(J9&gt;500000,INDEX(Bank_KYC!$D$4:$D$953,MATCH(B9,Bank_KYC!$A$4:$A$953,0))=""),"FLAG","")</f>
        <v/>
      </c>
    </row>
    <row r="10" spans="1:26" x14ac:dyDescent="0.3">
      <c r="A10" t="s">
        <v>3532</v>
      </c>
      <c r="B10" t="s">
        <v>115</v>
      </c>
      <c r="C10" t="s">
        <v>116</v>
      </c>
      <c r="D10" t="s">
        <v>103</v>
      </c>
      <c r="E10" t="s">
        <v>3525</v>
      </c>
      <c r="F10" s="9">
        <v>43772</v>
      </c>
      <c r="G10">
        <v>189000</v>
      </c>
      <c r="H10" t="s">
        <v>61</v>
      </c>
      <c r="I10">
        <v>9.75</v>
      </c>
      <c r="J10">
        <v>84267</v>
      </c>
      <c r="K10" s="9"/>
      <c r="L10" t="s">
        <v>3526</v>
      </c>
      <c r="M10">
        <v>120919</v>
      </c>
      <c r="N10" s="9">
        <v>46031</v>
      </c>
      <c r="O10" t="s">
        <v>3520</v>
      </c>
      <c r="P10" t="s">
        <v>3521</v>
      </c>
      <c r="Q10" s="12">
        <f t="shared" si="0"/>
        <v>0</v>
      </c>
      <c r="R10" s="11" t="str">
        <f t="shared" si="1"/>
        <v>Standard</v>
      </c>
      <c r="S10" s="11" t="str">
        <f t="shared" si="2"/>
        <v/>
      </c>
      <c r="T10" s="13">
        <f t="shared" si="3"/>
        <v>0</v>
      </c>
      <c r="U10" s="13">
        <f>IFERROR(INDEX(Delegation!$C$4:$C$12,MATCH(H10,Delegation!$A$4:$A$12,0)),0)</f>
        <v>1000000</v>
      </c>
      <c r="V10" s="11" t="str">
        <f t="shared" si="4"/>
        <v/>
      </c>
      <c r="W10" s="14">
        <f t="shared" si="5"/>
        <v>0.69688799940456003</v>
      </c>
      <c r="X10" s="11" t="str">
        <f t="shared" si="6"/>
        <v/>
      </c>
      <c r="Y10" s="11" t="str">
        <f t="shared" si="7"/>
        <v/>
      </c>
      <c r="Z10" s="11" t="str">
        <f>IF(AND(J10&gt;500000,INDEX(Bank_KYC!$D$4:$D$953,MATCH(B10,Bank_KYC!$A$4:$A$953,0))=""),"FLAG","")</f>
        <v/>
      </c>
    </row>
    <row r="11" spans="1:26" x14ac:dyDescent="0.3">
      <c r="A11" t="s">
        <v>3533</v>
      </c>
      <c r="B11" t="s">
        <v>2118</v>
      </c>
      <c r="C11" t="s">
        <v>2005</v>
      </c>
      <c r="D11" t="s">
        <v>134</v>
      </c>
      <c r="E11" t="s">
        <v>3528</v>
      </c>
      <c r="F11" s="9">
        <v>45314</v>
      </c>
      <c r="G11">
        <v>232000</v>
      </c>
      <c r="H11" t="s">
        <v>62</v>
      </c>
      <c r="I11">
        <v>13.5</v>
      </c>
      <c r="J11">
        <v>221040</v>
      </c>
      <c r="K11" s="9"/>
      <c r="L11" t="s">
        <v>3529</v>
      </c>
      <c r="M11">
        <v>0</v>
      </c>
      <c r="N11" s="9"/>
      <c r="O11" t="s">
        <v>3520</v>
      </c>
      <c r="P11" t="s">
        <v>3521</v>
      </c>
      <c r="Q11" s="12">
        <f t="shared" si="0"/>
        <v>0</v>
      </c>
      <c r="R11" s="11" t="str">
        <f t="shared" si="1"/>
        <v>Standard</v>
      </c>
      <c r="S11" s="11" t="str">
        <f t="shared" si="2"/>
        <v/>
      </c>
      <c r="T11" s="13">
        <f t="shared" si="3"/>
        <v>0</v>
      </c>
      <c r="U11" s="13">
        <f>IFERROR(INDEX(Delegation!$C$4:$C$12,MATCH(H11,Delegation!$A$4:$A$12,0)),0)</f>
        <v>1000000</v>
      </c>
      <c r="V11" s="11" t="str">
        <f t="shared" si="4"/>
        <v/>
      </c>
      <c r="W11" s="14" t="str">
        <f t="shared" si="5"/>
        <v/>
      </c>
      <c r="X11" s="11" t="str">
        <f t="shared" si="6"/>
        <v/>
      </c>
      <c r="Y11" s="11" t="str">
        <f t="shared" si="7"/>
        <v/>
      </c>
      <c r="Z11" s="11" t="str">
        <f>IF(AND(J11&gt;500000,INDEX(Bank_KYC!$D$4:$D$953,MATCH(B11,Bank_KYC!$A$4:$A$953,0))=""),"FLAG","")</f>
        <v/>
      </c>
    </row>
    <row r="12" spans="1:26" x14ac:dyDescent="0.3">
      <c r="A12" t="s">
        <v>3534</v>
      </c>
      <c r="B12" t="s">
        <v>575</v>
      </c>
      <c r="C12" t="s">
        <v>576</v>
      </c>
      <c r="D12" t="s">
        <v>114</v>
      </c>
      <c r="E12" t="s">
        <v>3535</v>
      </c>
      <c r="F12" s="9">
        <v>44737</v>
      </c>
      <c r="G12">
        <v>4035000</v>
      </c>
      <c r="H12" t="s">
        <v>66</v>
      </c>
      <c r="I12">
        <v>11.5</v>
      </c>
      <c r="J12">
        <v>3867491</v>
      </c>
      <c r="K12" s="9">
        <v>46053</v>
      </c>
      <c r="L12" t="s">
        <v>3536</v>
      </c>
      <c r="M12">
        <v>7256928</v>
      </c>
      <c r="N12" s="9">
        <v>45714</v>
      </c>
      <c r="O12" t="s">
        <v>3520</v>
      </c>
      <c r="P12" t="s">
        <v>3521</v>
      </c>
      <c r="Q12" s="12">
        <f t="shared" si="0"/>
        <v>59</v>
      </c>
      <c r="R12" s="11" t="str">
        <f t="shared" si="1"/>
        <v>Standard</v>
      </c>
      <c r="S12" s="11" t="str">
        <f t="shared" si="2"/>
        <v/>
      </c>
      <c r="T12" s="13">
        <f t="shared" si="3"/>
        <v>0</v>
      </c>
      <c r="U12" s="13">
        <f>IFERROR(INDEX(Delegation!$C$4:$C$12,MATCH(H12,Delegation!$A$4:$A$12,0)),0)</f>
        <v>5000000</v>
      </c>
      <c r="V12" s="11" t="str">
        <f t="shared" si="4"/>
        <v/>
      </c>
      <c r="W12" s="14">
        <f t="shared" si="5"/>
        <v>0.53293776650395319</v>
      </c>
      <c r="X12" s="11" t="str">
        <f t="shared" si="6"/>
        <v/>
      </c>
      <c r="Y12" s="11" t="str">
        <f t="shared" si="7"/>
        <v/>
      </c>
      <c r="Z12" s="11" t="str">
        <f>IF(AND(J12&gt;500000,INDEX(Bank_KYC!$D$4:$D$953,MATCH(B12,Bank_KYC!$A$4:$A$953,0))=""),"FLAG","")</f>
        <v/>
      </c>
    </row>
    <row r="13" spans="1:26" x14ac:dyDescent="0.3">
      <c r="A13" t="s">
        <v>3537</v>
      </c>
      <c r="B13" t="s">
        <v>2979</v>
      </c>
      <c r="C13" t="s">
        <v>1762</v>
      </c>
      <c r="D13" t="s">
        <v>129</v>
      </c>
      <c r="E13" t="s">
        <v>3528</v>
      </c>
      <c r="F13" s="9">
        <v>45649</v>
      </c>
      <c r="G13">
        <v>390000</v>
      </c>
      <c r="H13" t="s">
        <v>65</v>
      </c>
      <c r="I13">
        <v>13.5</v>
      </c>
      <c r="J13">
        <v>328975</v>
      </c>
      <c r="K13" s="9"/>
      <c r="L13" t="s">
        <v>3529</v>
      </c>
      <c r="M13">
        <v>0</v>
      </c>
      <c r="N13" s="9"/>
      <c r="O13" t="s">
        <v>3520</v>
      </c>
      <c r="P13" t="s">
        <v>3521</v>
      </c>
      <c r="Q13" s="12">
        <f t="shared" si="0"/>
        <v>0</v>
      </c>
      <c r="R13" s="11" t="str">
        <f t="shared" si="1"/>
        <v>Standard</v>
      </c>
      <c r="S13" s="11" t="str">
        <f t="shared" si="2"/>
        <v/>
      </c>
      <c r="T13" s="13">
        <f t="shared" si="3"/>
        <v>0</v>
      </c>
      <c r="U13" s="13">
        <f>IFERROR(INDEX(Delegation!$C$4:$C$12,MATCH(H13,Delegation!$A$4:$A$12,0)),0)</f>
        <v>1000000</v>
      </c>
      <c r="V13" s="11" t="str">
        <f t="shared" si="4"/>
        <v/>
      </c>
      <c r="W13" s="14" t="str">
        <f t="shared" si="5"/>
        <v/>
      </c>
      <c r="X13" s="11" t="str">
        <f t="shared" si="6"/>
        <v/>
      </c>
      <c r="Y13" s="11" t="str">
        <f t="shared" si="7"/>
        <v/>
      </c>
      <c r="Z13" s="11" t="str">
        <f>IF(AND(J13&gt;500000,INDEX(Bank_KYC!$D$4:$D$953,MATCH(B13,Bank_KYC!$A$4:$A$953,0))=""),"FLAG","")</f>
        <v/>
      </c>
    </row>
    <row r="14" spans="1:26" x14ac:dyDescent="0.3">
      <c r="A14" t="s">
        <v>3538</v>
      </c>
      <c r="B14" t="s">
        <v>3024</v>
      </c>
      <c r="C14" t="s">
        <v>3025</v>
      </c>
      <c r="D14" t="s">
        <v>114</v>
      </c>
      <c r="E14" t="s">
        <v>3528</v>
      </c>
      <c r="F14" s="9">
        <v>44514</v>
      </c>
      <c r="G14">
        <v>80000</v>
      </c>
      <c r="H14" t="s">
        <v>59</v>
      </c>
      <c r="I14">
        <v>13.5</v>
      </c>
      <c r="J14">
        <v>48256</v>
      </c>
      <c r="K14" s="9"/>
      <c r="L14" t="s">
        <v>3529</v>
      </c>
      <c r="M14">
        <v>0</v>
      </c>
      <c r="N14" s="9"/>
      <c r="O14" t="s">
        <v>3520</v>
      </c>
      <c r="P14" t="s">
        <v>3521</v>
      </c>
      <c r="Q14" s="12">
        <f t="shared" si="0"/>
        <v>0</v>
      </c>
      <c r="R14" s="11" t="str">
        <f t="shared" si="1"/>
        <v>Standard</v>
      </c>
      <c r="S14" s="11" t="str">
        <f t="shared" si="2"/>
        <v/>
      </c>
      <c r="T14" s="13">
        <f t="shared" si="3"/>
        <v>0</v>
      </c>
      <c r="U14" s="13">
        <f>IFERROR(INDEX(Delegation!$C$4:$C$12,MATCH(H14,Delegation!$A$4:$A$12,0)),0)</f>
        <v>1000000</v>
      </c>
      <c r="V14" s="11" t="str">
        <f t="shared" si="4"/>
        <v/>
      </c>
      <c r="W14" s="14" t="str">
        <f t="shared" si="5"/>
        <v/>
      </c>
      <c r="X14" s="11" t="str">
        <f t="shared" si="6"/>
        <v/>
      </c>
      <c r="Y14" s="11" t="str">
        <f t="shared" si="7"/>
        <v/>
      </c>
      <c r="Z14" s="11" t="str">
        <f>IF(AND(J14&gt;500000,INDEX(Bank_KYC!$D$4:$D$953,MATCH(B14,Bank_KYC!$A$4:$A$953,0))=""),"FLAG","")</f>
        <v/>
      </c>
    </row>
    <row r="15" spans="1:26" x14ac:dyDescent="0.3">
      <c r="A15" t="s">
        <v>3539</v>
      </c>
      <c r="B15" t="s">
        <v>1957</v>
      </c>
      <c r="C15" t="s">
        <v>1958</v>
      </c>
      <c r="D15" t="s">
        <v>100</v>
      </c>
      <c r="E15" t="s">
        <v>3518</v>
      </c>
      <c r="F15" s="9">
        <v>43947</v>
      </c>
      <c r="G15">
        <v>3885000</v>
      </c>
      <c r="H15" t="s">
        <v>66</v>
      </c>
      <c r="I15">
        <v>9.25</v>
      </c>
      <c r="J15">
        <v>3118201</v>
      </c>
      <c r="K15" s="9"/>
      <c r="L15" t="s">
        <v>3519</v>
      </c>
      <c r="M15">
        <v>4722466</v>
      </c>
      <c r="N15" s="9">
        <v>45516</v>
      </c>
      <c r="O15" t="s">
        <v>3520</v>
      </c>
      <c r="P15" t="s">
        <v>3521</v>
      </c>
      <c r="Q15" s="12">
        <f t="shared" si="0"/>
        <v>0</v>
      </c>
      <c r="R15" s="11" t="str">
        <f t="shared" si="1"/>
        <v>Standard</v>
      </c>
      <c r="S15" s="11" t="str">
        <f t="shared" si="2"/>
        <v/>
      </c>
      <c r="T15" s="13">
        <f t="shared" si="3"/>
        <v>0</v>
      </c>
      <c r="U15" s="13">
        <f>IFERROR(INDEX(Delegation!$C$4:$C$12,MATCH(H15,Delegation!$A$4:$A$12,0)),0)</f>
        <v>5000000</v>
      </c>
      <c r="V15" s="11" t="str">
        <f t="shared" si="4"/>
        <v/>
      </c>
      <c r="W15" s="14">
        <f t="shared" si="5"/>
        <v>0.66029083110391906</v>
      </c>
      <c r="X15" s="11" t="str">
        <f t="shared" si="6"/>
        <v/>
      </c>
      <c r="Y15" s="11" t="str">
        <f t="shared" si="7"/>
        <v/>
      </c>
      <c r="Z15" s="11" t="str">
        <f>IF(AND(J15&gt;500000,INDEX(Bank_KYC!$D$4:$D$953,MATCH(B15,Bank_KYC!$A$4:$A$953,0))=""),"FLAG","")</f>
        <v/>
      </c>
    </row>
    <row r="16" spans="1:26" x14ac:dyDescent="0.3">
      <c r="A16" t="s">
        <v>3540</v>
      </c>
      <c r="B16" t="s">
        <v>1303</v>
      </c>
      <c r="C16" t="s">
        <v>826</v>
      </c>
      <c r="D16" t="s">
        <v>95</v>
      </c>
      <c r="E16" t="s">
        <v>3518</v>
      </c>
      <c r="F16" s="9">
        <v>44298</v>
      </c>
      <c r="G16">
        <v>3063000</v>
      </c>
      <c r="H16" t="s">
        <v>66</v>
      </c>
      <c r="I16">
        <v>9.25</v>
      </c>
      <c r="J16">
        <v>1136298</v>
      </c>
      <c r="K16" s="9"/>
      <c r="L16" t="s">
        <v>3519</v>
      </c>
      <c r="M16">
        <v>2446123</v>
      </c>
      <c r="N16" s="9">
        <v>45257</v>
      </c>
      <c r="O16" t="s">
        <v>3520</v>
      </c>
      <c r="P16" t="s">
        <v>3521</v>
      </c>
      <c r="Q16" s="12">
        <f t="shared" si="0"/>
        <v>0</v>
      </c>
      <c r="R16" s="11" t="str">
        <f t="shared" si="1"/>
        <v>Standard</v>
      </c>
      <c r="S16" s="11" t="str">
        <f t="shared" si="2"/>
        <v/>
      </c>
      <c r="T16" s="13">
        <f t="shared" si="3"/>
        <v>0</v>
      </c>
      <c r="U16" s="13">
        <f>IFERROR(INDEX(Delegation!$C$4:$C$12,MATCH(H16,Delegation!$A$4:$A$12,0)),0)</f>
        <v>5000000</v>
      </c>
      <c r="V16" s="11" t="str">
        <f t="shared" si="4"/>
        <v/>
      </c>
      <c r="W16" s="14">
        <f t="shared" si="5"/>
        <v>0.46453019737764617</v>
      </c>
      <c r="X16" s="11" t="str">
        <f t="shared" si="6"/>
        <v/>
      </c>
      <c r="Y16" s="11" t="str">
        <f t="shared" si="7"/>
        <v/>
      </c>
      <c r="Z16" s="11" t="str">
        <f>IF(AND(J16&gt;500000,INDEX(Bank_KYC!$D$4:$D$953,MATCH(B16,Bank_KYC!$A$4:$A$953,0))=""),"FLAG","")</f>
        <v/>
      </c>
    </row>
    <row r="17" spans="1:26" x14ac:dyDescent="0.3">
      <c r="A17" t="s">
        <v>3541</v>
      </c>
      <c r="B17" t="s">
        <v>1042</v>
      </c>
      <c r="C17" t="s">
        <v>1043</v>
      </c>
      <c r="D17" t="s">
        <v>103</v>
      </c>
      <c r="E17" t="s">
        <v>3528</v>
      </c>
      <c r="F17" s="9">
        <v>45989</v>
      </c>
      <c r="G17">
        <v>426000</v>
      </c>
      <c r="H17" t="s">
        <v>61</v>
      </c>
      <c r="I17">
        <v>13.5</v>
      </c>
      <c r="J17">
        <v>144776</v>
      </c>
      <c r="K17" s="9">
        <v>45844</v>
      </c>
      <c r="L17" t="s">
        <v>3529</v>
      </c>
      <c r="M17">
        <v>0</v>
      </c>
      <c r="N17" s="9"/>
      <c r="O17" t="s">
        <v>3520</v>
      </c>
      <c r="P17" t="s">
        <v>3523</v>
      </c>
      <c r="Q17" s="12">
        <f t="shared" si="0"/>
        <v>268</v>
      </c>
      <c r="R17" s="11" t="str">
        <f t="shared" si="1"/>
        <v>Sub-Standard</v>
      </c>
      <c r="S17" s="11" t="str">
        <f t="shared" si="2"/>
        <v/>
      </c>
      <c r="T17" s="13">
        <f t="shared" si="3"/>
        <v>0</v>
      </c>
      <c r="U17" s="13">
        <f>IFERROR(INDEX(Delegation!$C$4:$C$12,MATCH(H17,Delegation!$A$4:$A$12,0)),0)</f>
        <v>1000000</v>
      </c>
      <c r="V17" s="11" t="str">
        <f t="shared" si="4"/>
        <v/>
      </c>
      <c r="W17" s="14" t="str">
        <f t="shared" si="5"/>
        <v/>
      </c>
      <c r="X17" s="11" t="str">
        <f t="shared" si="6"/>
        <v/>
      </c>
      <c r="Y17" s="11" t="str">
        <f t="shared" si="7"/>
        <v/>
      </c>
      <c r="Z17" s="11" t="str">
        <f>IF(AND(J17&gt;500000,INDEX(Bank_KYC!$D$4:$D$953,MATCH(B17,Bank_KYC!$A$4:$A$953,0))=""),"FLAG","")</f>
        <v/>
      </c>
    </row>
    <row r="18" spans="1:26" x14ac:dyDescent="0.3">
      <c r="A18" t="s">
        <v>3542</v>
      </c>
      <c r="B18" t="s">
        <v>2086</v>
      </c>
      <c r="C18" t="s">
        <v>2087</v>
      </c>
      <c r="D18" t="s">
        <v>134</v>
      </c>
      <c r="E18" t="s">
        <v>3518</v>
      </c>
      <c r="F18" s="9">
        <v>46028</v>
      </c>
      <c r="G18">
        <v>3766000</v>
      </c>
      <c r="H18" t="s">
        <v>66</v>
      </c>
      <c r="I18">
        <v>9.25</v>
      </c>
      <c r="J18">
        <v>1103305</v>
      </c>
      <c r="K18" s="9"/>
      <c r="L18" t="s">
        <v>3519</v>
      </c>
      <c r="M18">
        <v>2237939</v>
      </c>
      <c r="N18" s="9">
        <v>46064</v>
      </c>
      <c r="O18" t="s">
        <v>3520</v>
      </c>
      <c r="P18" t="s">
        <v>3521</v>
      </c>
      <c r="Q18" s="12">
        <f t="shared" si="0"/>
        <v>0</v>
      </c>
      <c r="R18" s="11" t="str">
        <f t="shared" si="1"/>
        <v>Standard</v>
      </c>
      <c r="S18" s="11" t="str">
        <f t="shared" si="2"/>
        <v/>
      </c>
      <c r="T18" s="13">
        <f t="shared" si="3"/>
        <v>0</v>
      </c>
      <c r="U18" s="13">
        <f>IFERROR(INDEX(Delegation!$C$4:$C$12,MATCH(H18,Delegation!$A$4:$A$12,0)),0)</f>
        <v>5000000</v>
      </c>
      <c r="V18" s="11" t="str">
        <f t="shared" si="4"/>
        <v/>
      </c>
      <c r="W18" s="14">
        <f t="shared" si="5"/>
        <v>0.49300047945900222</v>
      </c>
      <c r="X18" s="11" t="str">
        <f t="shared" si="6"/>
        <v/>
      </c>
      <c r="Y18" s="11" t="str">
        <f t="shared" si="7"/>
        <v/>
      </c>
      <c r="Z18" s="11" t="str">
        <f>IF(AND(J18&gt;500000,INDEX(Bank_KYC!$D$4:$D$953,MATCH(B18,Bank_KYC!$A$4:$A$953,0))=""),"FLAG","")</f>
        <v/>
      </c>
    </row>
    <row r="19" spans="1:26" x14ac:dyDescent="0.3">
      <c r="A19" t="s">
        <v>3543</v>
      </c>
      <c r="B19" t="s">
        <v>603</v>
      </c>
      <c r="C19" t="s">
        <v>604</v>
      </c>
      <c r="D19" t="s">
        <v>129</v>
      </c>
      <c r="E19" t="s">
        <v>3535</v>
      </c>
      <c r="F19" s="9">
        <v>45712</v>
      </c>
      <c r="G19">
        <v>6395000</v>
      </c>
      <c r="H19" t="s">
        <v>68</v>
      </c>
      <c r="I19">
        <v>11.5</v>
      </c>
      <c r="J19">
        <v>5148891</v>
      </c>
      <c r="K19" s="9"/>
      <c r="L19" t="s">
        <v>3536</v>
      </c>
      <c r="M19">
        <v>8982035</v>
      </c>
      <c r="N19" s="9">
        <v>45966</v>
      </c>
      <c r="O19" t="s">
        <v>3520</v>
      </c>
      <c r="P19" t="s">
        <v>3521</v>
      </c>
      <c r="Q19" s="12">
        <f t="shared" si="0"/>
        <v>0</v>
      </c>
      <c r="R19" s="11" t="str">
        <f t="shared" si="1"/>
        <v>Standard</v>
      </c>
      <c r="S19" s="11" t="str">
        <f t="shared" si="2"/>
        <v/>
      </c>
      <c r="T19" s="13">
        <f t="shared" si="3"/>
        <v>0</v>
      </c>
      <c r="U19" s="13">
        <f>IFERROR(INDEX(Delegation!$C$4:$C$12,MATCH(H19,Delegation!$A$4:$A$12,0)),0)</f>
        <v>25000000</v>
      </c>
      <c r="V19" s="11" t="str">
        <f t="shared" si="4"/>
        <v/>
      </c>
      <c r="W19" s="14">
        <f t="shared" si="5"/>
        <v>0.57324325723513658</v>
      </c>
      <c r="X19" s="11" t="str">
        <f t="shared" si="6"/>
        <v/>
      </c>
      <c r="Y19" s="11" t="str">
        <f t="shared" si="7"/>
        <v/>
      </c>
      <c r="Z19" s="11" t="str">
        <f>IF(AND(J19&gt;500000,INDEX(Bank_KYC!$D$4:$D$953,MATCH(B19,Bank_KYC!$A$4:$A$953,0))=""),"FLAG","")</f>
        <v/>
      </c>
    </row>
    <row r="20" spans="1:26" x14ac:dyDescent="0.3">
      <c r="A20" t="s">
        <v>3544</v>
      </c>
      <c r="B20" t="s">
        <v>2485</v>
      </c>
      <c r="C20" t="s">
        <v>795</v>
      </c>
      <c r="D20" t="s">
        <v>95</v>
      </c>
      <c r="E20" t="s">
        <v>3528</v>
      </c>
      <c r="F20" s="9">
        <v>46001</v>
      </c>
      <c r="G20">
        <v>418000</v>
      </c>
      <c r="H20" t="s">
        <v>63</v>
      </c>
      <c r="I20">
        <v>13.5</v>
      </c>
      <c r="J20">
        <v>234693</v>
      </c>
      <c r="K20" s="9"/>
      <c r="L20" t="s">
        <v>3529</v>
      </c>
      <c r="M20">
        <v>0</v>
      </c>
      <c r="N20" s="9"/>
      <c r="O20" t="s">
        <v>3520</v>
      </c>
      <c r="P20" t="s">
        <v>3521</v>
      </c>
      <c r="Q20" s="12">
        <f t="shared" si="0"/>
        <v>0</v>
      </c>
      <c r="R20" s="11" t="str">
        <f t="shared" si="1"/>
        <v>Standard</v>
      </c>
      <c r="S20" s="11" t="str">
        <f t="shared" si="2"/>
        <v/>
      </c>
      <c r="T20" s="13">
        <f t="shared" si="3"/>
        <v>0</v>
      </c>
      <c r="U20" s="13">
        <f>IFERROR(INDEX(Delegation!$C$4:$C$12,MATCH(H20,Delegation!$A$4:$A$12,0)),0)</f>
        <v>1000000</v>
      </c>
      <c r="V20" s="11" t="str">
        <f t="shared" si="4"/>
        <v/>
      </c>
      <c r="W20" s="14" t="str">
        <f t="shared" si="5"/>
        <v/>
      </c>
      <c r="X20" s="11" t="str">
        <f t="shared" si="6"/>
        <v/>
      </c>
      <c r="Y20" s="11" t="str">
        <f t="shared" si="7"/>
        <v/>
      </c>
      <c r="Z20" s="11" t="str">
        <f>IF(AND(J20&gt;500000,INDEX(Bank_KYC!$D$4:$D$953,MATCH(B20,Bank_KYC!$A$4:$A$953,0))=""),"FLAG","")</f>
        <v/>
      </c>
    </row>
    <row r="21" spans="1:26" x14ac:dyDescent="0.3">
      <c r="A21" t="s">
        <v>3545</v>
      </c>
      <c r="B21" t="s">
        <v>1835</v>
      </c>
      <c r="C21" t="s">
        <v>1836</v>
      </c>
      <c r="D21" t="s">
        <v>100</v>
      </c>
      <c r="E21" t="s">
        <v>3535</v>
      </c>
      <c r="F21" s="9">
        <v>44821</v>
      </c>
      <c r="G21">
        <v>7158000</v>
      </c>
      <c r="H21" t="s">
        <v>68</v>
      </c>
      <c r="I21">
        <v>11.5</v>
      </c>
      <c r="J21">
        <v>5721309</v>
      </c>
      <c r="K21" s="9"/>
      <c r="L21" t="s">
        <v>3536</v>
      </c>
      <c r="M21">
        <v>10522092</v>
      </c>
      <c r="N21" s="9">
        <v>45290</v>
      </c>
      <c r="O21" t="s">
        <v>3520</v>
      </c>
      <c r="P21" t="s">
        <v>3521</v>
      </c>
      <c r="Q21" s="12">
        <f t="shared" si="0"/>
        <v>0</v>
      </c>
      <c r="R21" s="11" t="str">
        <f t="shared" si="1"/>
        <v>Standard</v>
      </c>
      <c r="S21" s="11" t="str">
        <f t="shared" si="2"/>
        <v/>
      </c>
      <c r="T21" s="13">
        <f t="shared" si="3"/>
        <v>0</v>
      </c>
      <c r="U21" s="13">
        <f>IFERROR(INDEX(Delegation!$C$4:$C$12,MATCH(H21,Delegation!$A$4:$A$12,0)),0)</f>
        <v>25000000</v>
      </c>
      <c r="V21" s="11" t="str">
        <f t="shared" si="4"/>
        <v/>
      </c>
      <c r="W21" s="14">
        <f t="shared" si="5"/>
        <v>0.54374253713044896</v>
      </c>
      <c r="X21" s="11" t="str">
        <f t="shared" si="6"/>
        <v/>
      </c>
      <c r="Y21" s="11" t="str">
        <f t="shared" si="7"/>
        <v/>
      </c>
      <c r="Z21" s="11" t="str">
        <f>IF(AND(J21&gt;500000,INDEX(Bank_KYC!$D$4:$D$953,MATCH(B21,Bank_KYC!$A$4:$A$953,0))=""),"FLAG","")</f>
        <v/>
      </c>
    </row>
    <row r="22" spans="1:26" x14ac:dyDescent="0.3">
      <c r="A22" t="s">
        <v>3546</v>
      </c>
      <c r="B22" t="s">
        <v>3172</v>
      </c>
      <c r="C22" t="s">
        <v>2292</v>
      </c>
      <c r="D22" t="s">
        <v>103</v>
      </c>
      <c r="E22" t="s">
        <v>3528</v>
      </c>
      <c r="F22" s="9">
        <v>43615</v>
      </c>
      <c r="G22">
        <v>195000</v>
      </c>
      <c r="H22" t="s">
        <v>61</v>
      </c>
      <c r="I22">
        <v>13.5</v>
      </c>
      <c r="J22">
        <v>83658</v>
      </c>
      <c r="K22" s="9"/>
      <c r="L22" t="s">
        <v>3529</v>
      </c>
      <c r="M22">
        <v>0</v>
      </c>
      <c r="N22" s="9"/>
      <c r="O22" t="s">
        <v>3520</v>
      </c>
      <c r="P22" t="s">
        <v>3521</v>
      </c>
      <c r="Q22" s="12">
        <f t="shared" si="0"/>
        <v>0</v>
      </c>
      <c r="R22" s="11" t="str">
        <f t="shared" si="1"/>
        <v>Standard</v>
      </c>
      <c r="S22" s="11" t="str">
        <f t="shared" si="2"/>
        <v/>
      </c>
      <c r="T22" s="13">
        <f t="shared" si="3"/>
        <v>0</v>
      </c>
      <c r="U22" s="13">
        <f>IFERROR(INDEX(Delegation!$C$4:$C$12,MATCH(H22,Delegation!$A$4:$A$12,0)),0)</f>
        <v>1000000</v>
      </c>
      <c r="V22" s="11" t="str">
        <f t="shared" si="4"/>
        <v/>
      </c>
      <c r="W22" s="14" t="str">
        <f t="shared" si="5"/>
        <v/>
      </c>
      <c r="X22" s="11" t="str">
        <f t="shared" si="6"/>
        <v/>
      </c>
      <c r="Y22" s="11" t="str">
        <f t="shared" si="7"/>
        <v/>
      </c>
      <c r="Z22" s="11" t="str">
        <f>IF(AND(J22&gt;500000,INDEX(Bank_KYC!$D$4:$D$953,MATCH(B22,Bank_KYC!$A$4:$A$953,0))=""),"FLAG","")</f>
        <v/>
      </c>
    </row>
    <row r="23" spans="1:26" x14ac:dyDescent="0.3">
      <c r="A23" t="s">
        <v>3547</v>
      </c>
      <c r="B23" t="s">
        <v>1562</v>
      </c>
      <c r="C23" t="s">
        <v>385</v>
      </c>
      <c r="D23" t="s">
        <v>100</v>
      </c>
      <c r="E23" t="s">
        <v>3518</v>
      </c>
      <c r="F23" s="9">
        <v>43659</v>
      </c>
      <c r="G23">
        <v>1998000</v>
      </c>
      <c r="H23" t="s">
        <v>66</v>
      </c>
      <c r="I23">
        <v>9.25</v>
      </c>
      <c r="J23">
        <v>1183853</v>
      </c>
      <c r="K23" s="9"/>
      <c r="L23" t="s">
        <v>3519</v>
      </c>
      <c r="M23">
        <v>2026079</v>
      </c>
      <c r="N23" s="9">
        <v>45531</v>
      </c>
      <c r="O23" t="s">
        <v>3520</v>
      </c>
      <c r="P23" t="s">
        <v>3521</v>
      </c>
      <c r="Q23" s="12">
        <f t="shared" si="0"/>
        <v>0</v>
      </c>
      <c r="R23" s="11" t="str">
        <f t="shared" si="1"/>
        <v>Standard</v>
      </c>
      <c r="S23" s="11" t="str">
        <f t="shared" si="2"/>
        <v/>
      </c>
      <c r="T23" s="13">
        <f t="shared" si="3"/>
        <v>0</v>
      </c>
      <c r="U23" s="13">
        <f>IFERROR(INDEX(Delegation!$C$4:$C$12,MATCH(H23,Delegation!$A$4:$A$12,0)),0)</f>
        <v>5000000</v>
      </c>
      <c r="V23" s="11" t="str">
        <f t="shared" si="4"/>
        <v/>
      </c>
      <c r="W23" s="14">
        <f t="shared" si="5"/>
        <v>0.58430742335318608</v>
      </c>
      <c r="X23" s="11" t="str">
        <f t="shared" si="6"/>
        <v/>
      </c>
      <c r="Y23" s="11" t="str">
        <f t="shared" si="7"/>
        <v/>
      </c>
      <c r="Z23" s="11" t="str">
        <f>IF(AND(J23&gt;500000,INDEX(Bank_KYC!$D$4:$D$953,MATCH(B23,Bank_KYC!$A$4:$A$953,0))=""),"FLAG","")</f>
        <v/>
      </c>
    </row>
    <row r="24" spans="1:26" x14ac:dyDescent="0.3">
      <c r="A24" t="s">
        <v>3548</v>
      </c>
      <c r="B24" t="s">
        <v>3358</v>
      </c>
      <c r="C24" t="s">
        <v>3359</v>
      </c>
      <c r="D24" t="s">
        <v>134</v>
      </c>
      <c r="E24" t="s">
        <v>3525</v>
      </c>
      <c r="F24" s="9">
        <v>45790</v>
      </c>
      <c r="G24">
        <v>567000</v>
      </c>
      <c r="H24" t="s">
        <v>62</v>
      </c>
      <c r="I24">
        <v>9.75</v>
      </c>
      <c r="J24">
        <v>336563</v>
      </c>
      <c r="K24" s="9"/>
      <c r="L24" t="s">
        <v>3526</v>
      </c>
      <c r="M24">
        <v>455830</v>
      </c>
      <c r="N24" s="9">
        <v>45994</v>
      </c>
      <c r="O24" t="s">
        <v>3520</v>
      </c>
      <c r="P24" t="s">
        <v>3521</v>
      </c>
      <c r="Q24" s="12">
        <f t="shared" si="0"/>
        <v>0</v>
      </c>
      <c r="R24" s="11" t="str">
        <f t="shared" si="1"/>
        <v>Standard</v>
      </c>
      <c r="S24" s="11" t="str">
        <f t="shared" si="2"/>
        <v/>
      </c>
      <c r="T24" s="13">
        <f t="shared" si="3"/>
        <v>0</v>
      </c>
      <c r="U24" s="13">
        <f>IFERROR(INDEX(Delegation!$C$4:$C$12,MATCH(H24,Delegation!$A$4:$A$12,0)),0)</f>
        <v>1000000</v>
      </c>
      <c r="V24" s="11" t="str">
        <f t="shared" si="4"/>
        <v/>
      </c>
      <c r="W24" s="14">
        <f t="shared" si="5"/>
        <v>0.73835201719939447</v>
      </c>
      <c r="X24" s="11" t="str">
        <f t="shared" si="6"/>
        <v/>
      </c>
      <c r="Y24" s="11" t="str">
        <f t="shared" si="7"/>
        <v/>
      </c>
      <c r="Z24" s="11" t="str">
        <f>IF(AND(J24&gt;500000,INDEX(Bank_KYC!$D$4:$D$953,MATCH(B24,Bank_KYC!$A$4:$A$953,0))=""),"FLAG","")</f>
        <v/>
      </c>
    </row>
    <row r="25" spans="1:26" x14ac:dyDescent="0.3">
      <c r="A25" t="s">
        <v>3549</v>
      </c>
      <c r="B25" t="s">
        <v>782</v>
      </c>
      <c r="C25" t="s">
        <v>783</v>
      </c>
      <c r="D25" t="s">
        <v>114</v>
      </c>
      <c r="E25" t="s">
        <v>3550</v>
      </c>
      <c r="F25" s="9">
        <v>45421</v>
      </c>
      <c r="G25">
        <v>531000</v>
      </c>
      <c r="H25" t="s">
        <v>59</v>
      </c>
      <c r="I25">
        <v>10.5</v>
      </c>
      <c r="J25">
        <v>486081</v>
      </c>
      <c r="K25" s="9"/>
      <c r="L25" t="s">
        <v>3551</v>
      </c>
      <c r="M25">
        <v>785591</v>
      </c>
      <c r="N25" s="9">
        <v>45801</v>
      </c>
      <c r="O25" t="s">
        <v>3520</v>
      </c>
      <c r="P25" t="s">
        <v>3521</v>
      </c>
      <c r="Q25" s="12">
        <f t="shared" si="0"/>
        <v>0</v>
      </c>
      <c r="R25" s="11" t="str">
        <f t="shared" si="1"/>
        <v>Standard</v>
      </c>
      <c r="S25" s="11" t="str">
        <f t="shared" si="2"/>
        <v/>
      </c>
      <c r="T25" s="13">
        <f t="shared" si="3"/>
        <v>0</v>
      </c>
      <c r="U25" s="13">
        <f>IFERROR(INDEX(Delegation!$C$4:$C$12,MATCH(H25,Delegation!$A$4:$A$12,0)),0)</f>
        <v>1000000</v>
      </c>
      <c r="V25" s="11" t="str">
        <f t="shared" si="4"/>
        <v/>
      </c>
      <c r="W25" s="14">
        <f t="shared" si="5"/>
        <v>0.61874563226920876</v>
      </c>
      <c r="X25" s="11" t="str">
        <f t="shared" si="6"/>
        <v/>
      </c>
      <c r="Y25" s="11" t="str">
        <f t="shared" si="7"/>
        <v/>
      </c>
      <c r="Z25" s="11" t="str">
        <f>IF(AND(J25&gt;500000,INDEX(Bank_KYC!$D$4:$D$953,MATCH(B25,Bank_KYC!$A$4:$A$953,0))=""),"FLAG","")</f>
        <v/>
      </c>
    </row>
    <row r="26" spans="1:26" x14ac:dyDescent="0.3">
      <c r="A26" t="s">
        <v>3552</v>
      </c>
      <c r="B26" t="s">
        <v>2268</v>
      </c>
      <c r="C26" t="s">
        <v>2269</v>
      </c>
      <c r="D26" t="s">
        <v>100</v>
      </c>
      <c r="E26" t="s">
        <v>3525</v>
      </c>
      <c r="F26" s="9">
        <v>44084</v>
      </c>
      <c r="G26">
        <v>455000</v>
      </c>
      <c r="H26" t="s">
        <v>64</v>
      </c>
      <c r="I26">
        <v>9.75</v>
      </c>
      <c r="J26">
        <v>119425</v>
      </c>
      <c r="K26" s="9"/>
      <c r="L26" t="s">
        <v>3526</v>
      </c>
      <c r="M26">
        <v>178632</v>
      </c>
      <c r="N26" s="9">
        <v>45326</v>
      </c>
      <c r="O26" t="s">
        <v>3520</v>
      </c>
      <c r="P26" t="s">
        <v>3521</v>
      </c>
      <c r="Q26" s="12">
        <f t="shared" si="0"/>
        <v>0</v>
      </c>
      <c r="R26" s="11" t="str">
        <f t="shared" si="1"/>
        <v>Standard</v>
      </c>
      <c r="S26" s="11" t="str">
        <f t="shared" si="2"/>
        <v/>
      </c>
      <c r="T26" s="13">
        <f t="shared" si="3"/>
        <v>0</v>
      </c>
      <c r="U26" s="13">
        <f>IFERROR(INDEX(Delegation!$C$4:$C$12,MATCH(H26,Delegation!$A$4:$A$12,0)),0)</f>
        <v>1000000</v>
      </c>
      <c r="V26" s="11" t="str">
        <f t="shared" si="4"/>
        <v/>
      </c>
      <c r="W26" s="14">
        <f t="shared" si="5"/>
        <v>0.66855322674548789</v>
      </c>
      <c r="X26" s="11" t="str">
        <f t="shared" si="6"/>
        <v/>
      </c>
      <c r="Y26" s="11" t="str">
        <f t="shared" si="7"/>
        <v/>
      </c>
      <c r="Z26" s="11" t="str">
        <f>IF(AND(J26&gt;500000,INDEX(Bank_KYC!$D$4:$D$953,MATCH(B26,Bank_KYC!$A$4:$A$953,0))=""),"FLAG","")</f>
        <v/>
      </c>
    </row>
    <row r="27" spans="1:26" x14ac:dyDescent="0.3">
      <c r="A27" t="s">
        <v>3553</v>
      </c>
      <c r="B27" t="s">
        <v>3387</v>
      </c>
      <c r="C27" t="s">
        <v>3388</v>
      </c>
      <c r="D27" t="s">
        <v>134</v>
      </c>
      <c r="E27" t="s">
        <v>3550</v>
      </c>
      <c r="F27" s="9">
        <v>43979</v>
      </c>
      <c r="G27">
        <v>512000</v>
      </c>
      <c r="H27" t="s">
        <v>62</v>
      </c>
      <c r="I27">
        <v>10.5</v>
      </c>
      <c r="J27">
        <v>419547</v>
      </c>
      <c r="K27" s="9"/>
      <c r="L27" t="s">
        <v>3551</v>
      </c>
      <c r="M27">
        <v>840956</v>
      </c>
      <c r="N27" s="9">
        <v>45596</v>
      </c>
      <c r="O27" t="s">
        <v>3520</v>
      </c>
      <c r="P27" t="s">
        <v>3521</v>
      </c>
      <c r="Q27" s="12">
        <f t="shared" si="0"/>
        <v>0</v>
      </c>
      <c r="R27" s="11" t="str">
        <f t="shared" si="1"/>
        <v>Standard</v>
      </c>
      <c r="S27" s="11" t="str">
        <f t="shared" si="2"/>
        <v/>
      </c>
      <c r="T27" s="13">
        <f t="shared" si="3"/>
        <v>0</v>
      </c>
      <c r="U27" s="13">
        <f>IFERROR(INDEX(Delegation!$C$4:$C$12,MATCH(H27,Delegation!$A$4:$A$12,0)),0)</f>
        <v>1000000</v>
      </c>
      <c r="V27" s="11" t="str">
        <f t="shared" si="4"/>
        <v/>
      </c>
      <c r="W27" s="14">
        <f t="shared" si="5"/>
        <v>0.49889292662160684</v>
      </c>
      <c r="X27" s="11" t="str">
        <f t="shared" si="6"/>
        <v/>
      </c>
      <c r="Y27" s="11" t="str">
        <f t="shared" si="7"/>
        <v/>
      </c>
      <c r="Z27" s="11" t="str">
        <f>IF(AND(J27&gt;500000,INDEX(Bank_KYC!$D$4:$D$953,MATCH(B27,Bank_KYC!$A$4:$A$953,0))=""),"FLAG","")</f>
        <v/>
      </c>
    </row>
    <row r="28" spans="1:26" x14ac:dyDescent="0.3">
      <c r="A28" t="s">
        <v>3554</v>
      </c>
      <c r="B28" t="s">
        <v>1906</v>
      </c>
      <c r="C28" t="s">
        <v>233</v>
      </c>
      <c r="D28" t="s">
        <v>95</v>
      </c>
      <c r="E28" t="s">
        <v>3518</v>
      </c>
      <c r="F28" s="9">
        <v>44744</v>
      </c>
      <c r="G28">
        <v>3257000</v>
      </c>
      <c r="H28" t="s">
        <v>66</v>
      </c>
      <c r="I28">
        <v>9.25</v>
      </c>
      <c r="J28">
        <v>3134099</v>
      </c>
      <c r="K28" s="9"/>
      <c r="L28" t="s">
        <v>3519</v>
      </c>
      <c r="M28">
        <v>4550293</v>
      </c>
      <c r="N28" s="9">
        <v>45877</v>
      </c>
      <c r="O28" t="s">
        <v>3520</v>
      </c>
      <c r="P28" t="s">
        <v>3521</v>
      </c>
      <c r="Q28" s="12">
        <f t="shared" si="0"/>
        <v>0</v>
      </c>
      <c r="R28" s="11" t="str">
        <f t="shared" si="1"/>
        <v>Standard</v>
      </c>
      <c r="S28" s="11" t="str">
        <f t="shared" si="2"/>
        <v/>
      </c>
      <c r="T28" s="13">
        <f t="shared" si="3"/>
        <v>0</v>
      </c>
      <c r="U28" s="13">
        <f>IFERROR(INDEX(Delegation!$C$4:$C$12,MATCH(H28,Delegation!$A$4:$A$12,0)),0)</f>
        <v>5000000</v>
      </c>
      <c r="V28" s="11" t="str">
        <f t="shared" si="4"/>
        <v/>
      </c>
      <c r="W28" s="14">
        <f t="shared" si="5"/>
        <v>0.68876861336182083</v>
      </c>
      <c r="X28" s="11" t="str">
        <f t="shared" si="6"/>
        <v/>
      </c>
      <c r="Y28" s="11" t="str">
        <f t="shared" si="7"/>
        <v/>
      </c>
      <c r="Z28" s="11" t="str">
        <f>IF(AND(J28&gt;500000,INDEX(Bank_KYC!$D$4:$D$953,MATCH(B28,Bank_KYC!$A$4:$A$953,0))=""),"FLAG","")</f>
        <v/>
      </c>
    </row>
    <row r="29" spans="1:26" x14ac:dyDescent="0.3">
      <c r="A29" t="s">
        <v>3555</v>
      </c>
      <c r="B29" t="s">
        <v>2279</v>
      </c>
      <c r="C29" t="s">
        <v>2280</v>
      </c>
      <c r="D29" t="s">
        <v>114</v>
      </c>
      <c r="E29" t="s">
        <v>3518</v>
      </c>
      <c r="F29" s="9">
        <v>46037</v>
      </c>
      <c r="G29">
        <v>882000</v>
      </c>
      <c r="H29" t="s">
        <v>59</v>
      </c>
      <c r="I29">
        <v>9.25</v>
      </c>
      <c r="J29">
        <v>717755</v>
      </c>
      <c r="K29" s="9"/>
      <c r="L29" t="s">
        <v>3519</v>
      </c>
      <c r="M29">
        <v>1352201</v>
      </c>
      <c r="N29" s="9">
        <v>46058</v>
      </c>
      <c r="O29" t="s">
        <v>3520</v>
      </c>
      <c r="P29" t="s">
        <v>3521</v>
      </c>
      <c r="Q29" s="12">
        <f t="shared" si="0"/>
        <v>0</v>
      </c>
      <c r="R29" s="11" t="str">
        <f t="shared" si="1"/>
        <v>Standard</v>
      </c>
      <c r="S29" s="11" t="str">
        <f t="shared" si="2"/>
        <v/>
      </c>
      <c r="T29" s="13">
        <f t="shared" si="3"/>
        <v>0</v>
      </c>
      <c r="U29" s="13">
        <f>IFERROR(INDEX(Delegation!$C$4:$C$12,MATCH(H29,Delegation!$A$4:$A$12,0)),0)</f>
        <v>1000000</v>
      </c>
      <c r="V29" s="11" t="str">
        <f t="shared" si="4"/>
        <v/>
      </c>
      <c r="W29" s="14">
        <f t="shared" si="5"/>
        <v>0.53080496168838809</v>
      </c>
      <c r="X29" s="11" t="str">
        <f t="shared" si="6"/>
        <v/>
      </c>
      <c r="Y29" s="11" t="str">
        <f t="shared" si="7"/>
        <v/>
      </c>
      <c r="Z29" s="11" t="str">
        <f>IF(AND(J29&gt;500000,INDEX(Bank_KYC!$D$4:$D$953,MATCH(B29,Bank_KYC!$A$4:$A$953,0))=""),"FLAG","")</f>
        <v/>
      </c>
    </row>
    <row r="30" spans="1:26" x14ac:dyDescent="0.3">
      <c r="A30" t="s">
        <v>3556</v>
      </c>
      <c r="B30" t="s">
        <v>1839</v>
      </c>
      <c r="C30" t="s">
        <v>1840</v>
      </c>
      <c r="D30" t="s">
        <v>134</v>
      </c>
      <c r="E30" t="s">
        <v>3525</v>
      </c>
      <c r="F30" s="9">
        <v>44247</v>
      </c>
      <c r="G30">
        <v>511000</v>
      </c>
      <c r="H30" t="s">
        <v>62</v>
      </c>
      <c r="I30">
        <v>9.75</v>
      </c>
      <c r="J30">
        <v>229520</v>
      </c>
      <c r="K30" s="9"/>
      <c r="L30" t="s">
        <v>3526</v>
      </c>
      <c r="M30">
        <v>343319</v>
      </c>
      <c r="N30" s="9">
        <v>45422</v>
      </c>
      <c r="O30" t="s">
        <v>3520</v>
      </c>
      <c r="P30" t="s">
        <v>3521</v>
      </c>
      <c r="Q30" s="12">
        <f t="shared" si="0"/>
        <v>0</v>
      </c>
      <c r="R30" s="11" t="str">
        <f t="shared" si="1"/>
        <v>Standard</v>
      </c>
      <c r="S30" s="11" t="str">
        <f t="shared" si="2"/>
        <v/>
      </c>
      <c r="T30" s="13">
        <f t="shared" si="3"/>
        <v>0</v>
      </c>
      <c r="U30" s="13">
        <f>IFERROR(INDEX(Delegation!$C$4:$C$12,MATCH(H30,Delegation!$A$4:$A$12,0)),0)</f>
        <v>1000000</v>
      </c>
      <c r="V30" s="11" t="str">
        <f t="shared" si="4"/>
        <v/>
      </c>
      <c r="W30" s="14">
        <f t="shared" si="5"/>
        <v>0.66853276398917627</v>
      </c>
      <c r="X30" s="11" t="str">
        <f t="shared" si="6"/>
        <v/>
      </c>
      <c r="Y30" s="11" t="str">
        <f t="shared" si="7"/>
        <v/>
      </c>
      <c r="Z30" s="11" t="str">
        <f>IF(AND(J30&gt;500000,INDEX(Bank_KYC!$D$4:$D$953,MATCH(B30,Bank_KYC!$A$4:$A$953,0))=""),"FLAG","")</f>
        <v/>
      </c>
    </row>
    <row r="31" spans="1:26" x14ac:dyDescent="0.3">
      <c r="A31" t="s">
        <v>3557</v>
      </c>
      <c r="B31" t="s">
        <v>478</v>
      </c>
      <c r="C31" t="s">
        <v>479</v>
      </c>
      <c r="D31" t="s">
        <v>134</v>
      </c>
      <c r="E31" t="s">
        <v>3550</v>
      </c>
      <c r="F31" s="9">
        <v>44706</v>
      </c>
      <c r="G31">
        <v>889000</v>
      </c>
      <c r="H31" t="s">
        <v>62</v>
      </c>
      <c r="I31">
        <v>10.5</v>
      </c>
      <c r="J31">
        <v>545487</v>
      </c>
      <c r="K31" s="9"/>
      <c r="L31" t="s">
        <v>3551</v>
      </c>
      <c r="M31">
        <v>965668</v>
      </c>
      <c r="N31" s="9">
        <v>45979</v>
      </c>
      <c r="O31" t="s">
        <v>3520</v>
      </c>
      <c r="P31" t="s">
        <v>3521</v>
      </c>
      <c r="Q31" s="12">
        <f t="shared" si="0"/>
        <v>0</v>
      </c>
      <c r="R31" s="11" t="str">
        <f t="shared" si="1"/>
        <v>Standard</v>
      </c>
      <c r="S31" s="11" t="str">
        <f t="shared" si="2"/>
        <v/>
      </c>
      <c r="T31" s="13">
        <f t="shared" si="3"/>
        <v>0</v>
      </c>
      <c r="U31" s="13">
        <f>IFERROR(INDEX(Delegation!$C$4:$C$12,MATCH(H31,Delegation!$A$4:$A$12,0)),0)</f>
        <v>1000000</v>
      </c>
      <c r="V31" s="11" t="str">
        <f t="shared" si="4"/>
        <v/>
      </c>
      <c r="W31" s="14">
        <f t="shared" si="5"/>
        <v>0.56488047651988049</v>
      </c>
      <c r="X31" s="11" t="str">
        <f t="shared" si="6"/>
        <v/>
      </c>
      <c r="Y31" s="11" t="str">
        <f t="shared" si="7"/>
        <v/>
      </c>
      <c r="Z31" s="11" t="str">
        <f>IF(AND(J31&gt;500000,INDEX(Bank_KYC!$D$4:$D$953,MATCH(B31,Bank_KYC!$A$4:$A$953,0))=""),"FLAG","")</f>
        <v/>
      </c>
    </row>
    <row r="32" spans="1:26" x14ac:dyDescent="0.3">
      <c r="A32" t="s">
        <v>3558</v>
      </c>
      <c r="B32" t="s">
        <v>1933</v>
      </c>
      <c r="C32" t="s">
        <v>1277</v>
      </c>
      <c r="D32" t="s">
        <v>103</v>
      </c>
      <c r="E32" t="s">
        <v>3535</v>
      </c>
      <c r="F32" s="9">
        <v>44451</v>
      </c>
      <c r="G32">
        <v>3547000</v>
      </c>
      <c r="H32" t="s">
        <v>66</v>
      </c>
      <c r="I32">
        <v>11.5</v>
      </c>
      <c r="J32">
        <v>3155461</v>
      </c>
      <c r="K32" s="9"/>
      <c r="L32" t="s">
        <v>3536</v>
      </c>
      <c r="M32">
        <v>6560173</v>
      </c>
      <c r="N32" s="9">
        <v>45849</v>
      </c>
      <c r="O32" t="s">
        <v>3520</v>
      </c>
      <c r="P32" t="s">
        <v>3521</v>
      </c>
      <c r="Q32" s="12">
        <f t="shared" si="0"/>
        <v>0</v>
      </c>
      <c r="R32" s="11" t="str">
        <f t="shared" si="1"/>
        <v>Standard</v>
      </c>
      <c r="S32" s="11" t="str">
        <f t="shared" si="2"/>
        <v/>
      </c>
      <c r="T32" s="13">
        <f t="shared" si="3"/>
        <v>0</v>
      </c>
      <c r="U32" s="13">
        <f>IFERROR(INDEX(Delegation!$C$4:$C$12,MATCH(H32,Delegation!$A$4:$A$12,0)),0)</f>
        <v>5000000</v>
      </c>
      <c r="V32" s="11" t="str">
        <f t="shared" si="4"/>
        <v/>
      </c>
      <c r="W32" s="14">
        <f t="shared" si="5"/>
        <v>0.48100271136142292</v>
      </c>
      <c r="X32" s="11" t="str">
        <f t="shared" si="6"/>
        <v/>
      </c>
      <c r="Y32" s="11" t="str">
        <f t="shared" si="7"/>
        <v/>
      </c>
      <c r="Z32" s="11" t="str">
        <f>IF(AND(J32&gt;500000,INDEX(Bank_KYC!$D$4:$D$953,MATCH(B32,Bank_KYC!$A$4:$A$953,0))=""),"FLAG","")</f>
        <v/>
      </c>
    </row>
    <row r="33" spans="1:26" x14ac:dyDescent="0.3">
      <c r="A33" t="s">
        <v>3559</v>
      </c>
      <c r="B33" t="s">
        <v>2655</v>
      </c>
      <c r="C33" t="s">
        <v>397</v>
      </c>
      <c r="D33" t="s">
        <v>129</v>
      </c>
      <c r="E33" t="s">
        <v>3535</v>
      </c>
      <c r="F33" s="9">
        <v>45365</v>
      </c>
      <c r="G33">
        <v>7453000</v>
      </c>
      <c r="H33" t="s">
        <v>68</v>
      </c>
      <c r="I33">
        <v>11.5</v>
      </c>
      <c r="J33">
        <v>3596715</v>
      </c>
      <c r="K33" s="9">
        <v>46099</v>
      </c>
      <c r="L33" t="s">
        <v>3536</v>
      </c>
      <c r="M33">
        <v>6896562</v>
      </c>
      <c r="N33" s="9">
        <v>45935</v>
      </c>
      <c r="O33" t="s">
        <v>3520</v>
      </c>
      <c r="P33" t="s">
        <v>3521</v>
      </c>
      <c r="Q33" s="12">
        <f t="shared" si="0"/>
        <v>13</v>
      </c>
      <c r="R33" s="11" t="str">
        <f t="shared" si="1"/>
        <v>Standard</v>
      </c>
      <c r="S33" s="11" t="str">
        <f t="shared" si="2"/>
        <v/>
      </c>
      <c r="T33" s="13">
        <f t="shared" si="3"/>
        <v>0</v>
      </c>
      <c r="U33" s="13">
        <f>IFERROR(INDEX(Delegation!$C$4:$C$12,MATCH(H33,Delegation!$A$4:$A$12,0)),0)</f>
        <v>25000000</v>
      </c>
      <c r="V33" s="11" t="str">
        <f t="shared" si="4"/>
        <v/>
      </c>
      <c r="W33" s="14">
        <f t="shared" si="5"/>
        <v>0.52152289793088213</v>
      </c>
      <c r="X33" s="11" t="str">
        <f t="shared" si="6"/>
        <v/>
      </c>
      <c r="Y33" s="11" t="str">
        <f t="shared" si="7"/>
        <v/>
      </c>
      <c r="Z33" s="11" t="str">
        <f>IF(AND(J33&gt;500000,INDEX(Bank_KYC!$D$4:$D$953,MATCH(B33,Bank_KYC!$A$4:$A$953,0))=""),"FLAG","")</f>
        <v/>
      </c>
    </row>
    <row r="34" spans="1:26" x14ac:dyDescent="0.3">
      <c r="A34" t="s">
        <v>3560</v>
      </c>
      <c r="B34" t="s">
        <v>1715</v>
      </c>
      <c r="C34" t="s">
        <v>1273</v>
      </c>
      <c r="D34" t="s">
        <v>129</v>
      </c>
      <c r="E34" t="s">
        <v>3528</v>
      </c>
      <c r="F34" s="9">
        <v>45939</v>
      </c>
      <c r="G34">
        <v>423000</v>
      </c>
      <c r="H34" t="s">
        <v>65</v>
      </c>
      <c r="I34">
        <v>13.5</v>
      </c>
      <c r="J34">
        <v>152465</v>
      </c>
      <c r="K34" s="9"/>
      <c r="L34" t="s">
        <v>3529</v>
      </c>
      <c r="M34">
        <v>0</v>
      </c>
      <c r="N34" s="9"/>
      <c r="O34" t="s">
        <v>3520</v>
      </c>
      <c r="P34" t="s">
        <v>3521</v>
      </c>
      <c r="Q34" s="12">
        <f t="shared" si="0"/>
        <v>0</v>
      </c>
      <c r="R34" s="11" t="str">
        <f t="shared" si="1"/>
        <v>Standard</v>
      </c>
      <c r="S34" s="11" t="str">
        <f t="shared" si="2"/>
        <v/>
      </c>
      <c r="T34" s="13">
        <f t="shared" si="3"/>
        <v>0</v>
      </c>
      <c r="U34" s="13">
        <f>IFERROR(INDEX(Delegation!$C$4:$C$12,MATCH(H34,Delegation!$A$4:$A$12,0)),0)</f>
        <v>1000000</v>
      </c>
      <c r="V34" s="11" t="str">
        <f t="shared" si="4"/>
        <v/>
      </c>
      <c r="W34" s="14" t="str">
        <f t="shared" si="5"/>
        <v/>
      </c>
      <c r="X34" s="11" t="str">
        <f t="shared" si="6"/>
        <v/>
      </c>
      <c r="Y34" s="11" t="str">
        <f t="shared" si="7"/>
        <v/>
      </c>
      <c r="Z34" s="11" t="str">
        <f>IF(AND(J34&gt;500000,INDEX(Bank_KYC!$D$4:$D$953,MATCH(B34,Bank_KYC!$A$4:$A$953,0))=""),"FLAG","")</f>
        <v/>
      </c>
    </row>
    <row r="35" spans="1:26" x14ac:dyDescent="0.3">
      <c r="A35" t="s">
        <v>3561</v>
      </c>
      <c r="B35" t="s">
        <v>1389</v>
      </c>
      <c r="C35" t="s">
        <v>1390</v>
      </c>
      <c r="D35" t="s">
        <v>114</v>
      </c>
      <c r="E35" t="s">
        <v>3518</v>
      </c>
      <c r="F35" s="9">
        <v>45763</v>
      </c>
      <c r="G35">
        <v>3640000</v>
      </c>
      <c r="H35" t="s">
        <v>66</v>
      </c>
      <c r="I35">
        <v>9.25</v>
      </c>
      <c r="J35">
        <v>3157409</v>
      </c>
      <c r="K35" s="9"/>
      <c r="L35" t="s">
        <v>3519</v>
      </c>
      <c r="M35">
        <v>6879361</v>
      </c>
      <c r="N35" s="9">
        <v>45881</v>
      </c>
      <c r="O35" t="s">
        <v>3520</v>
      </c>
      <c r="P35" t="s">
        <v>3521</v>
      </c>
      <c r="Q35" s="12">
        <f t="shared" si="0"/>
        <v>0</v>
      </c>
      <c r="R35" s="11" t="str">
        <f t="shared" si="1"/>
        <v>Standard</v>
      </c>
      <c r="S35" s="11" t="str">
        <f t="shared" si="2"/>
        <v/>
      </c>
      <c r="T35" s="13">
        <f t="shared" si="3"/>
        <v>0</v>
      </c>
      <c r="U35" s="13">
        <f>IFERROR(INDEX(Delegation!$C$4:$C$12,MATCH(H35,Delegation!$A$4:$A$12,0)),0)</f>
        <v>5000000</v>
      </c>
      <c r="V35" s="11" t="str">
        <f t="shared" si="4"/>
        <v/>
      </c>
      <c r="W35" s="14">
        <f t="shared" si="5"/>
        <v>0.45896835476434511</v>
      </c>
      <c r="X35" s="11" t="str">
        <f t="shared" si="6"/>
        <v/>
      </c>
      <c r="Y35" s="11" t="str">
        <f t="shared" si="7"/>
        <v/>
      </c>
      <c r="Z35" s="11" t="str">
        <f>IF(AND(J35&gt;500000,INDEX(Bank_KYC!$D$4:$D$953,MATCH(B35,Bank_KYC!$A$4:$A$953,0))=""),"FLAG","")</f>
        <v/>
      </c>
    </row>
    <row r="36" spans="1:26" x14ac:dyDescent="0.3">
      <c r="A36" t="s">
        <v>3562</v>
      </c>
      <c r="B36" t="s">
        <v>3270</v>
      </c>
      <c r="C36" t="s">
        <v>3271</v>
      </c>
      <c r="D36" t="s">
        <v>103</v>
      </c>
      <c r="E36" t="s">
        <v>3518</v>
      </c>
      <c r="F36" s="9">
        <v>44216</v>
      </c>
      <c r="G36">
        <v>3145000</v>
      </c>
      <c r="H36" t="s">
        <v>66</v>
      </c>
      <c r="I36">
        <v>9.25</v>
      </c>
      <c r="J36">
        <v>1199846</v>
      </c>
      <c r="K36" s="9"/>
      <c r="L36" t="s">
        <v>3519</v>
      </c>
      <c r="M36">
        <v>2365914</v>
      </c>
      <c r="N36" s="9">
        <v>45292</v>
      </c>
      <c r="O36" t="s">
        <v>3520</v>
      </c>
      <c r="P36" t="s">
        <v>3521</v>
      </c>
      <c r="Q36" s="12">
        <f t="shared" si="0"/>
        <v>0</v>
      </c>
      <c r="R36" s="11" t="str">
        <f t="shared" si="1"/>
        <v>Standard</v>
      </c>
      <c r="S36" s="11" t="str">
        <f t="shared" si="2"/>
        <v/>
      </c>
      <c r="T36" s="13">
        <f t="shared" si="3"/>
        <v>0</v>
      </c>
      <c r="U36" s="13">
        <f>IFERROR(INDEX(Delegation!$C$4:$C$12,MATCH(H36,Delegation!$A$4:$A$12,0)),0)</f>
        <v>5000000</v>
      </c>
      <c r="V36" s="11" t="str">
        <f t="shared" si="4"/>
        <v/>
      </c>
      <c r="W36" s="14">
        <f t="shared" si="5"/>
        <v>0.50713846741682078</v>
      </c>
      <c r="X36" s="11" t="str">
        <f t="shared" si="6"/>
        <v/>
      </c>
      <c r="Y36" s="11" t="str">
        <f t="shared" si="7"/>
        <v/>
      </c>
      <c r="Z36" s="11" t="str">
        <f>IF(AND(J36&gt;500000,INDEX(Bank_KYC!$D$4:$D$953,MATCH(B36,Bank_KYC!$A$4:$A$953,0))=""),"FLAG","")</f>
        <v/>
      </c>
    </row>
    <row r="37" spans="1:26" x14ac:dyDescent="0.3">
      <c r="A37" t="s">
        <v>3563</v>
      </c>
      <c r="B37" t="s">
        <v>1158</v>
      </c>
      <c r="C37" t="s">
        <v>1159</v>
      </c>
      <c r="D37" t="s">
        <v>103</v>
      </c>
      <c r="E37" t="s">
        <v>3535</v>
      </c>
      <c r="F37" s="9">
        <v>43829</v>
      </c>
      <c r="G37">
        <v>2930000</v>
      </c>
      <c r="H37" t="s">
        <v>66</v>
      </c>
      <c r="I37">
        <v>11.5</v>
      </c>
      <c r="J37">
        <v>783627</v>
      </c>
      <c r="K37" s="9"/>
      <c r="L37" t="s">
        <v>3536</v>
      </c>
      <c r="M37">
        <v>1218441</v>
      </c>
      <c r="N37" s="9">
        <v>45804</v>
      </c>
      <c r="O37" t="s">
        <v>3520</v>
      </c>
      <c r="P37" t="s">
        <v>3521</v>
      </c>
      <c r="Q37" s="12">
        <f t="shared" si="0"/>
        <v>0</v>
      </c>
      <c r="R37" s="11" t="str">
        <f t="shared" si="1"/>
        <v>Standard</v>
      </c>
      <c r="S37" s="11" t="str">
        <f t="shared" si="2"/>
        <v/>
      </c>
      <c r="T37" s="13">
        <f t="shared" si="3"/>
        <v>0</v>
      </c>
      <c r="U37" s="13">
        <f>IFERROR(INDEX(Delegation!$C$4:$C$12,MATCH(H37,Delegation!$A$4:$A$12,0)),0)</f>
        <v>5000000</v>
      </c>
      <c r="V37" s="11" t="str">
        <f t="shared" si="4"/>
        <v/>
      </c>
      <c r="W37" s="14">
        <f t="shared" si="5"/>
        <v>0.64313906048795144</v>
      </c>
      <c r="X37" s="11" t="str">
        <f t="shared" si="6"/>
        <v/>
      </c>
      <c r="Y37" s="11" t="str">
        <f t="shared" si="7"/>
        <v/>
      </c>
      <c r="Z37" s="11" t="str">
        <f>IF(AND(J37&gt;500000,INDEX(Bank_KYC!$D$4:$D$953,MATCH(B37,Bank_KYC!$A$4:$A$953,0))=""),"FLAG","")</f>
        <v/>
      </c>
    </row>
    <row r="38" spans="1:26" x14ac:dyDescent="0.3">
      <c r="A38" t="s">
        <v>3564</v>
      </c>
      <c r="B38" t="s">
        <v>520</v>
      </c>
      <c r="C38" t="s">
        <v>521</v>
      </c>
      <c r="D38" t="s">
        <v>129</v>
      </c>
      <c r="E38" t="s">
        <v>3518</v>
      </c>
      <c r="F38" s="9">
        <v>44447</v>
      </c>
      <c r="G38">
        <v>3207000</v>
      </c>
      <c r="H38" t="s">
        <v>66</v>
      </c>
      <c r="I38">
        <v>9.25</v>
      </c>
      <c r="J38">
        <v>2217558</v>
      </c>
      <c r="K38" s="9"/>
      <c r="L38" t="s">
        <v>3519</v>
      </c>
      <c r="M38">
        <v>4154455</v>
      </c>
      <c r="N38" s="9">
        <v>45677</v>
      </c>
      <c r="O38" t="s">
        <v>3520</v>
      </c>
      <c r="P38" t="s">
        <v>3521</v>
      </c>
      <c r="Q38" s="12">
        <f t="shared" si="0"/>
        <v>0</v>
      </c>
      <c r="R38" s="11" t="str">
        <f t="shared" si="1"/>
        <v>Standard</v>
      </c>
      <c r="S38" s="11" t="str">
        <f t="shared" si="2"/>
        <v/>
      </c>
      <c r="T38" s="13">
        <f t="shared" si="3"/>
        <v>0</v>
      </c>
      <c r="U38" s="13">
        <f>IFERROR(INDEX(Delegation!$C$4:$C$12,MATCH(H38,Delegation!$A$4:$A$12,0)),0)</f>
        <v>5000000</v>
      </c>
      <c r="V38" s="11" t="str">
        <f t="shared" si="4"/>
        <v/>
      </c>
      <c r="W38" s="14">
        <f t="shared" si="5"/>
        <v>0.53377831749290816</v>
      </c>
      <c r="X38" s="11" t="str">
        <f t="shared" si="6"/>
        <v/>
      </c>
      <c r="Y38" s="11" t="str">
        <f t="shared" si="7"/>
        <v/>
      </c>
      <c r="Z38" s="11" t="str">
        <f>IF(AND(J38&gt;500000,INDEX(Bank_KYC!$D$4:$D$953,MATCH(B38,Bank_KYC!$A$4:$A$953,0))=""),"FLAG","")</f>
        <v/>
      </c>
    </row>
    <row r="39" spans="1:26" x14ac:dyDescent="0.3">
      <c r="A39" t="s">
        <v>3565</v>
      </c>
      <c r="B39" t="s">
        <v>2517</v>
      </c>
      <c r="C39" t="s">
        <v>2518</v>
      </c>
      <c r="D39" t="s">
        <v>95</v>
      </c>
      <c r="E39" t="s">
        <v>3525</v>
      </c>
      <c r="F39" s="9">
        <v>44163</v>
      </c>
      <c r="G39">
        <v>333000</v>
      </c>
      <c r="H39" t="s">
        <v>63</v>
      </c>
      <c r="I39">
        <v>9.75</v>
      </c>
      <c r="J39">
        <v>143964</v>
      </c>
      <c r="K39" s="9"/>
      <c r="L39" t="s">
        <v>3526</v>
      </c>
      <c r="M39">
        <v>196039</v>
      </c>
      <c r="N39" s="9">
        <v>45203</v>
      </c>
      <c r="O39" t="s">
        <v>3520</v>
      </c>
      <c r="P39" t="s">
        <v>3521</v>
      </c>
      <c r="Q39" s="12">
        <f t="shared" si="0"/>
        <v>0</v>
      </c>
      <c r="R39" s="11" t="str">
        <f t="shared" si="1"/>
        <v>Standard</v>
      </c>
      <c r="S39" s="11" t="str">
        <f t="shared" si="2"/>
        <v/>
      </c>
      <c r="T39" s="13">
        <f t="shared" si="3"/>
        <v>0</v>
      </c>
      <c r="U39" s="13">
        <f>IFERROR(INDEX(Delegation!$C$4:$C$12,MATCH(H39,Delegation!$A$4:$A$12,0)),0)</f>
        <v>1000000</v>
      </c>
      <c r="V39" s="11" t="str">
        <f t="shared" si="4"/>
        <v/>
      </c>
      <c r="W39" s="14">
        <f t="shared" si="5"/>
        <v>0.73436408061661196</v>
      </c>
      <c r="X39" s="11" t="str">
        <f t="shared" si="6"/>
        <v/>
      </c>
      <c r="Y39" s="11" t="str">
        <f t="shared" si="7"/>
        <v/>
      </c>
      <c r="Z39" s="11" t="str">
        <f>IF(AND(J39&gt;500000,INDEX(Bank_KYC!$D$4:$D$953,MATCH(B39,Bank_KYC!$A$4:$A$953,0))=""),"FLAG","")</f>
        <v/>
      </c>
    </row>
    <row r="40" spans="1:26" x14ac:dyDescent="0.3">
      <c r="A40" t="s">
        <v>3566</v>
      </c>
      <c r="B40" t="s">
        <v>2759</v>
      </c>
      <c r="C40" t="s">
        <v>2760</v>
      </c>
      <c r="D40" t="s">
        <v>134</v>
      </c>
      <c r="E40" t="s">
        <v>3528</v>
      </c>
      <c r="F40" s="9">
        <v>44602</v>
      </c>
      <c r="G40">
        <v>368000</v>
      </c>
      <c r="H40" t="s">
        <v>62</v>
      </c>
      <c r="I40">
        <v>13.5</v>
      </c>
      <c r="J40">
        <v>292635</v>
      </c>
      <c r="K40" s="9"/>
      <c r="L40" t="s">
        <v>3529</v>
      </c>
      <c r="M40">
        <v>0</v>
      </c>
      <c r="N40" s="9"/>
      <c r="O40" t="s">
        <v>3520</v>
      </c>
      <c r="P40" t="s">
        <v>3521</v>
      </c>
      <c r="Q40" s="12">
        <f t="shared" si="0"/>
        <v>0</v>
      </c>
      <c r="R40" s="11" t="str">
        <f t="shared" si="1"/>
        <v>Standard</v>
      </c>
      <c r="S40" s="11" t="str">
        <f t="shared" si="2"/>
        <v/>
      </c>
      <c r="T40" s="13">
        <f t="shared" si="3"/>
        <v>0</v>
      </c>
      <c r="U40" s="13">
        <f>IFERROR(INDEX(Delegation!$C$4:$C$12,MATCH(H40,Delegation!$A$4:$A$12,0)),0)</f>
        <v>1000000</v>
      </c>
      <c r="V40" s="11" t="str">
        <f t="shared" si="4"/>
        <v/>
      </c>
      <c r="W40" s="14" t="str">
        <f t="shared" si="5"/>
        <v/>
      </c>
      <c r="X40" s="11" t="str">
        <f t="shared" si="6"/>
        <v/>
      </c>
      <c r="Y40" s="11" t="str">
        <f t="shared" si="7"/>
        <v/>
      </c>
      <c r="Z40" s="11" t="str">
        <f>IF(AND(J40&gt;500000,INDEX(Bank_KYC!$D$4:$D$953,MATCH(B40,Bank_KYC!$A$4:$A$953,0))=""),"FLAG","")</f>
        <v/>
      </c>
    </row>
    <row r="41" spans="1:26" x14ac:dyDescent="0.3">
      <c r="A41" t="s">
        <v>3567</v>
      </c>
      <c r="B41" t="s">
        <v>3431</v>
      </c>
      <c r="C41" t="s">
        <v>3432</v>
      </c>
      <c r="D41" t="s">
        <v>129</v>
      </c>
      <c r="E41" t="s">
        <v>3518</v>
      </c>
      <c r="F41" s="9">
        <v>44912</v>
      </c>
      <c r="G41">
        <v>2562000</v>
      </c>
      <c r="H41" t="s">
        <v>66</v>
      </c>
      <c r="I41">
        <v>9.25</v>
      </c>
      <c r="J41">
        <v>2002640</v>
      </c>
      <c r="K41" s="9"/>
      <c r="L41" t="s">
        <v>3519</v>
      </c>
      <c r="M41">
        <v>3486860</v>
      </c>
      <c r="N41" s="9">
        <v>45152</v>
      </c>
      <c r="O41" t="s">
        <v>3520</v>
      </c>
      <c r="P41" t="s">
        <v>3521</v>
      </c>
      <c r="Q41" s="12">
        <f t="shared" si="0"/>
        <v>0</v>
      </c>
      <c r="R41" s="11" t="str">
        <f t="shared" si="1"/>
        <v>Standard</v>
      </c>
      <c r="S41" s="11" t="str">
        <f t="shared" si="2"/>
        <v/>
      </c>
      <c r="T41" s="13">
        <f t="shared" si="3"/>
        <v>0</v>
      </c>
      <c r="U41" s="13">
        <f>IFERROR(INDEX(Delegation!$C$4:$C$12,MATCH(H41,Delegation!$A$4:$A$12,0)),0)</f>
        <v>5000000</v>
      </c>
      <c r="V41" s="11" t="str">
        <f t="shared" si="4"/>
        <v/>
      </c>
      <c r="W41" s="14">
        <f t="shared" si="5"/>
        <v>0.57433909018429186</v>
      </c>
      <c r="X41" s="11" t="str">
        <f t="shared" si="6"/>
        <v/>
      </c>
      <c r="Y41" s="11" t="str">
        <f t="shared" si="7"/>
        <v/>
      </c>
      <c r="Z41" s="11" t="str">
        <f>IF(AND(J41&gt;500000,INDEX(Bank_KYC!$D$4:$D$953,MATCH(B41,Bank_KYC!$A$4:$A$953,0))=""),"FLAG","")</f>
        <v/>
      </c>
    </row>
    <row r="42" spans="1:26" x14ac:dyDescent="0.3">
      <c r="A42" t="s">
        <v>3568</v>
      </c>
      <c r="B42" t="s">
        <v>2154</v>
      </c>
      <c r="C42" t="s">
        <v>1223</v>
      </c>
      <c r="D42" t="s">
        <v>100</v>
      </c>
      <c r="E42" t="s">
        <v>3535</v>
      </c>
      <c r="F42" s="9">
        <v>45724</v>
      </c>
      <c r="G42">
        <v>1084000</v>
      </c>
      <c r="H42" t="s">
        <v>66</v>
      </c>
      <c r="I42">
        <v>11.5</v>
      </c>
      <c r="J42">
        <v>785155</v>
      </c>
      <c r="K42" s="9">
        <v>46077</v>
      </c>
      <c r="L42" t="s">
        <v>3536</v>
      </c>
      <c r="M42">
        <v>1661074</v>
      </c>
      <c r="N42" s="9">
        <v>46074</v>
      </c>
      <c r="O42" t="s">
        <v>3520</v>
      </c>
      <c r="P42" t="s">
        <v>3521</v>
      </c>
      <c r="Q42" s="12">
        <f t="shared" si="0"/>
        <v>35</v>
      </c>
      <c r="R42" s="11" t="str">
        <f t="shared" si="1"/>
        <v>Standard</v>
      </c>
      <c r="S42" s="11" t="str">
        <f t="shared" si="2"/>
        <v/>
      </c>
      <c r="T42" s="13">
        <f t="shared" si="3"/>
        <v>0</v>
      </c>
      <c r="U42" s="13">
        <f>IFERROR(INDEX(Delegation!$C$4:$C$12,MATCH(H42,Delegation!$A$4:$A$12,0)),0)</f>
        <v>5000000</v>
      </c>
      <c r="V42" s="11" t="str">
        <f t="shared" si="4"/>
        <v/>
      </c>
      <c r="W42" s="14">
        <f t="shared" si="5"/>
        <v>0.4726791220619912</v>
      </c>
      <c r="X42" s="11" t="str">
        <f t="shared" si="6"/>
        <v/>
      </c>
      <c r="Y42" s="11" t="str">
        <f t="shared" si="7"/>
        <v/>
      </c>
      <c r="Z42" s="11" t="str">
        <f>IF(AND(J42&gt;500000,INDEX(Bank_KYC!$D$4:$D$953,MATCH(B42,Bank_KYC!$A$4:$A$953,0))=""),"FLAG","")</f>
        <v/>
      </c>
    </row>
    <row r="43" spans="1:26" x14ac:dyDescent="0.3">
      <c r="A43" t="s">
        <v>3569</v>
      </c>
      <c r="B43" t="s">
        <v>695</v>
      </c>
      <c r="C43" t="s">
        <v>600</v>
      </c>
      <c r="D43" t="s">
        <v>114</v>
      </c>
      <c r="E43" t="s">
        <v>3535</v>
      </c>
      <c r="F43" s="9">
        <v>43823</v>
      </c>
      <c r="G43">
        <v>3797000</v>
      </c>
      <c r="H43" t="s">
        <v>66</v>
      </c>
      <c r="I43">
        <v>11.5</v>
      </c>
      <c r="J43">
        <v>2219634</v>
      </c>
      <c r="K43" s="9"/>
      <c r="L43" t="s">
        <v>3536</v>
      </c>
      <c r="M43">
        <v>4131255</v>
      </c>
      <c r="N43" s="9">
        <v>45847</v>
      </c>
      <c r="O43" t="s">
        <v>3520</v>
      </c>
      <c r="P43" t="s">
        <v>3521</v>
      </c>
      <c r="Q43" s="12">
        <f t="shared" si="0"/>
        <v>0</v>
      </c>
      <c r="R43" s="11" t="str">
        <f t="shared" si="1"/>
        <v>Standard</v>
      </c>
      <c r="S43" s="11" t="str">
        <f t="shared" si="2"/>
        <v/>
      </c>
      <c r="T43" s="13">
        <f t="shared" si="3"/>
        <v>0</v>
      </c>
      <c r="U43" s="13">
        <f>IFERROR(INDEX(Delegation!$C$4:$C$12,MATCH(H43,Delegation!$A$4:$A$12,0)),0)</f>
        <v>5000000</v>
      </c>
      <c r="V43" s="11" t="str">
        <f t="shared" si="4"/>
        <v/>
      </c>
      <c r="W43" s="14">
        <f t="shared" si="5"/>
        <v>0.53727838150876672</v>
      </c>
      <c r="X43" s="11" t="str">
        <f t="shared" si="6"/>
        <v/>
      </c>
      <c r="Y43" s="11" t="str">
        <f t="shared" si="7"/>
        <v/>
      </c>
      <c r="Z43" s="11" t="str">
        <f>IF(AND(J43&gt;500000,INDEX(Bank_KYC!$D$4:$D$953,MATCH(B43,Bank_KYC!$A$4:$A$953,0))=""),"FLAG","")</f>
        <v/>
      </c>
    </row>
    <row r="44" spans="1:26" x14ac:dyDescent="0.3">
      <c r="A44" t="s">
        <v>3570</v>
      </c>
      <c r="B44" t="s">
        <v>1677</v>
      </c>
      <c r="C44" t="s">
        <v>1182</v>
      </c>
      <c r="D44" t="s">
        <v>95</v>
      </c>
      <c r="E44" t="s">
        <v>3550</v>
      </c>
      <c r="F44" s="9">
        <v>45581</v>
      </c>
      <c r="G44">
        <v>947000</v>
      </c>
      <c r="H44" t="s">
        <v>63</v>
      </c>
      <c r="I44">
        <v>10.5</v>
      </c>
      <c r="J44">
        <v>575707</v>
      </c>
      <c r="K44" s="9"/>
      <c r="L44" t="s">
        <v>3551</v>
      </c>
      <c r="M44">
        <v>1096529</v>
      </c>
      <c r="N44" s="9">
        <v>45972</v>
      </c>
      <c r="O44" t="s">
        <v>3520</v>
      </c>
      <c r="P44" t="s">
        <v>3521</v>
      </c>
      <c r="Q44" s="12">
        <f t="shared" si="0"/>
        <v>0</v>
      </c>
      <c r="R44" s="11" t="str">
        <f t="shared" si="1"/>
        <v>Standard</v>
      </c>
      <c r="S44" s="11" t="str">
        <f t="shared" si="2"/>
        <v/>
      </c>
      <c r="T44" s="13">
        <f t="shared" si="3"/>
        <v>0</v>
      </c>
      <c r="U44" s="13">
        <f>IFERROR(INDEX(Delegation!$C$4:$C$12,MATCH(H44,Delegation!$A$4:$A$12,0)),0)</f>
        <v>1000000</v>
      </c>
      <c r="V44" s="11" t="str">
        <f t="shared" si="4"/>
        <v/>
      </c>
      <c r="W44" s="14">
        <f t="shared" si="5"/>
        <v>0.52502669788031142</v>
      </c>
      <c r="X44" s="11" t="str">
        <f t="shared" si="6"/>
        <v/>
      </c>
      <c r="Y44" s="11" t="str">
        <f t="shared" si="7"/>
        <v/>
      </c>
      <c r="Z44" s="11" t="str">
        <f>IF(AND(J44&gt;500000,INDEX(Bank_KYC!$D$4:$D$953,MATCH(B44,Bank_KYC!$A$4:$A$953,0))=""),"FLAG","")</f>
        <v/>
      </c>
    </row>
    <row r="45" spans="1:26" x14ac:dyDescent="0.3">
      <c r="A45" t="s">
        <v>3571</v>
      </c>
      <c r="B45" t="s">
        <v>2743</v>
      </c>
      <c r="C45" t="s">
        <v>2288</v>
      </c>
      <c r="D45" t="s">
        <v>129</v>
      </c>
      <c r="E45" t="s">
        <v>3528</v>
      </c>
      <c r="F45" s="9">
        <v>45028</v>
      </c>
      <c r="G45">
        <v>279000</v>
      </c>
      <c r="H45" t="s">
        <v>65</v>
      </c>
      <c r="I45">
        <v>13.5</v>
      </c>
      <c r="J45">
        <v>232772</v>
      </c>
      <c r="K45" s="9"/>
      <c r="L45" t="s">
        <v>3529</v>
      </c>
      <c r="M45">
        <v>0</v>
      </c>
      <c r="N45" s="9"/>
      <c r="O45" t="s">
        <v>3520</v>
      </c>
      <c r="P45" t="s">
        <v>3521</v>
      </c>
      <c r="Q45" s="12">
        <f t="shared" si="0"/>
        <v>0</v>
      </c>
      <c r="R45" s="11" t="str">
        <f t="shared" si="1"/>
        <v>Standard</v>
      </c>
      <c r="S45" s="11" t="str">
        <f t="shared" si="2"/>
        <v/>
      </c>
      <c r="T45" s="13">
        <f t="shared" si="3"/>
        <v>0</v>
      </c>
      <c r="U45" s="13">
        <f>IFERROR(INDEX(Delegation!$C$4:$C$12,MATCH(H45,Delegation!$A$4:$A$12,0)),0)</f>
        <v>1000000</v>
      </c>
      <c r="V45" s="11" t="str">
        <f t="shared" si="4"/>
        <v/>
      </c>
      <c r="W45" s="14" t="str">
        <f t="shared" si="5"/>
        <v/>
      </c>
      <c r="X45" s="11" t="str">
        <f t="shared" si="6"/>
        <v/>
      </c>
      <c r="Y45" s="11" t="str">
        <f t="shared" si="7"/>
        <v/>
      </c>
      <c r="Z45" s="11" t="str">
        <f>IF(AND(J45&gt;500000,INDEX(Bank_KYC!$D$4:$D$953,MATCH(B45,Bank_KYC!$A$4:$A$953,0))=""),"FLAG","")</f>
        <v/>
      </c>
    </row>
    <row r="46" spans="1:26" x14ac:dyDescent="0.3">
      <c r="A46" t="s">
        <v>3572</v>
      </c>
      <c r="B46" t="s">
        <v>1185</v>
      </c>
      <c r="C46" t="s">
        <v>1186</v>
      </c>
      <c r="D46" t="s">
        <v>103</v>
      </c>
      <c r="E46" t="s">
        <v>3525</v>
      </c>
      <c r="F46" s="9">
        <v>43835</v>
      </c>
      <c r="G46">
        <v>431000</v>
      </c>
      <c r="H46" t="s">
        <v>61</v>
      </c>
      <c r="I46">
        <v>9.75</v>
      </c>
      <c r="J46">
        <v>231995</v>
      </c>
      <c r="K46" s="9"/>
      <c r="L46" t="s">
        <v>3526</v>
      </c>
      <c r="M46">
        <v>332756</v>
      </c>
      <c r="N46" s="9">
        <v>45277</v>
      </c>
      <c r="O46" t="s">
        <v>3520</v>
      </c>
      <c r="P46" t="s">
        <v>3521</v>
      </c>
      <c r="Q46" s="12">
        <f t="shared" si="0"/>
        <v>0</v>
      </c>
      <c r="R46" s="11" t="str">
        <f t="shared" si="1"/>
        <v>Standard</v>
      </c>
      <c r="S46" s="11" t="str">
        <f t="shared" si="2"/>
        <v/>
      </c>
      <c r="T46" s="13">
        <f t="shared" si="3"/>
        <v>0</v>
      </c>
      <c r="U46" s="13">
        <f>IFERROR(INDEX(Delegation!$C$4:$C$12,MATCH(H46,Delegation!$A$4:$A$12,0)),0)</f>
        <v>1000000</v>
      </c>
      <c r="V46" s="11" t="str">
        <f t="shared" si="4"/>
        <v/>
      </c>
      <c r="W46" s="14">
        <f t="shared" si="5"/>
        <v>0.6971925374749065</v>
      </c>
      <c r="X46" s="11" t="str">
        <f t="shared" si="6"/>
        <v/>
      </c>
      <c r="Y46" s="11" t="str">
        <f t="shared" si="7"/>
        <v/>
      </c>
      <c r="Z46" s="11" t="str">
        <f>IF(AND(J46&gt;500000,INDEX(Bank_KYC!$D$4:$D$953,MATCH(B46,Bank_KYC!$A$4:$A$953,0))=""),"FLAG","")</f>
        <v/>
      </c>
    </row>
    <row r="47" spans="1:26" x14ac:dyDescent="0.3">
      <c r="A47" t="s">
        <v>3573</v>
      </c>
      <c r="B47" t="s">
        <v>2972</v>
      </c>
      <c r="C47" t="s">
        <v>652</v>
      </c>
      <c r="D47" t="s">
        <v>114</v>
      </c>
      <c r="E47" t="s">
        <v>3550</v>
      </c>
      <c r="F47" s="9">
        <v>44453</v>
      </c>
      <c r="G47">
        <v>1352000</v>
      </c>
      <c r="H47" t="s">
        <v>66</v>
      </c>
      <c r="I47">
        <v>10.5</v>
      </c>
      <c r="J47">
        <v>1041312</v>
      </c>
      <c r="K47" s="9"/>
      <c r="L47" t="s">
        <v>3551</v>
      </c>
      <c r="M47">
        <v>1499550</v>
      </c>
      <c r="N47" s="9">
        <v>45433</v>
      </c>
      <c r="O47" t="s">
        <v>3520</v>
      </c>
      <c r="P47" t="s">
        <v>3521</v>
      </c>
      <c r="Q47" s="12">
        <f t="shared" si="0"/>
        <v>0</v>
      </c>
      <c r="R47" s="11" t="str">
        <f t="shared" si="1"/>
        <v>Standard</v>
      </c>
      <c r="S47" s="11" t="str">
        <f t="shared" si="2"/>
        <v/>
      </c>
      <c r="T47" s="13">
        <f t="shared" si="3"/>
        <v>0</v>
      </c>
      <c r="U47" s="13">
        <f>IFERROR(INDEX(Delegation!$C$4:$C$12,MATCH(H47,Delegation!$A$4:$A$12,0)),0)</f>
        <v>5000000</v>
      </c>
      <c r="V47" s="11" t="str">
        <f t="shared" si="4"/>
        <v/>
      </c>
      <c r="W47" s="14">
        <f t="shared" si="5"/>
        <v>0.69441632489746929</v>
      </c>
      <c r="X47" s="11" t="str">
        <f t="shared" si="6"/>
        <v/>
      </c>
      <c r="Y47" s="11" t="str">
        <f t="shared" si="7"/>
        <v/>
      </c>
      <c r="Z47" s="11" t="str">
        <f>IF(AND(J47&gt;500000,INDEX(Bank_KYC!$D$4:$D$953,MATCH(B47,Bank_KYC!$A$4:$A$953,0))=""),"FLAG","")</f>
        <v/>
      </c>
    </row>
    <row r="48" spans="1:26" x14ac:dyDescent="0.3">
      <c r="A48" t="s">
        <v>3574</v>
      </c>
      <c r="B48" t="s">
        <v>705</v>
      </c>
      <c r="C48" t="s">
        <v>706</v>
      </c>
      <c r="D48" t="s">
        <v>134</v>
      </c>
      <c r="E48" t="s">
        <v>3518</v>
      </c>
      <c r="F48" s="9">
        <v>44608</v>
      </c>
      <c r="G48">
        <v>3963000</v>
      </c>
      <c r="H48" t="s">
        <v>66</v>
      </c>
      <c r="I48">
        <v>9.25</v>
      </c>
      <c r="J48">
        <v>1154515</v>
      </c>
      <c r="K48" s="9"/>
      <c r="L48" t="s">
        <v>3519</v>
      </c>
      <c r="M48">
        <v>2303343</v>
      </c>
      <c r="N48" s="9">
        <v>45155</v>
      </c>
      <c r="O48" t="s">
        <v>3520</v>
      </c>
      <c r="P48" t="s">
        <v>3521</v>
      </c>
      <c r="Q48" s="12">
        <f t="shared" si="0"/>
        <v>0</v>
      </c>
      <c r="R48" s="11" t="str">
        <f t="shared" si="1"/>
        <v>Standard</v>
      </c>
      <c r="S48" s="11" t="str">
        <f t="shared" si="2"/>
        <v/>
      </c>
      <c r="T48" s="13">
        <f t="shared" si="3"/>
        <v>0</v>
      </c>
      <c r="U48" s="13">
        <f>IFERROR(INDEX(Delegation!$C$4:$C$12,MATCH(H48,Delegation!$A$4:$A$12,0)),0)</f>
        <v>5000000</v>
      </c>
      <c r="V48" s="11" t="str">
        <f t="shared" si="4"/>
        <v/>
      </c>
      <c r="W48" s="14">
        <f t="shared" si="5"/>
        <v>0.50123451001435737</v>
      </c>
      <c r="X48" s="11" t="str">
        <f t="shared" si="6"/>
        <v/>
      </c>
      <c r="Y48" s="11" t="str">
        <f t="shared" si="7"/>
        <v/>
      </c>
      <c r="Z48" s="11" t="str">
        <f>IF(AND(J48&gt;500000,INDEX(Bank_KYC!$D$4:$D$953,MATCH(B48,Bank_KYC!$A$4:$A$953,0))=""),"FLAG","")</f>
        <v/>
      </c>
    </row>
    <row r="49" spans="1:26" x14ac:dyDescent="0.3">
      <c r="A49" t="s">
        <v>3575</v>
      </c>
      <c r="B49" t="s">
        <v>380</v>
      </c>
      <c r="C49" t="s">
        <v>381</v>
      </c>
      <c r="D49" t="s">
        <v>103</v>
      </c>
      <c r="E49" t="s">
        <v>3535</v>
      </c>
      <c r="F49" s="9">
        <v>45975</v>
      </c>
      <c r="G49">
        <v>2816000</v>
      </c>
      <c r="H49" t="s">
        <v>66</v>
      </c>
      <c r="I49">
        <v>11.5</v>
      </c>
      <c r="J49">
        <v>1256191</v>
      </c>
      <c r="K49" s="9"/>
      <c r="L49" t="s">
        <v>3536</v>
      </c>
      <c r="M49">
        <v>2048200</v>
      </c>
      <c r="N49" s="9">
        <v>45994</v>
      </c>
      <c r="O49" t="s">
        <v>3520</v>
      </c>
      <c r="P49" t="s">
        <v>3521</v>
      </c>
      <c r="Q49" s="12">
        <f t="shared" si="0"/>
        <v>0</v>
      </c>
      <c r="R49" s="11" t="str">
        <f t="shared" si="1"/>
        <v>Standard</v>
      </c>
      <c r="S49" s="11" t="str">
        <f t="shared" si="2"/>
        <v/>
      </c>
      <c r="T49" s="13">
        <f t="shared" si="3"/>
        <v>0</v>
      </c>
      <c r="U49" s="13">
        <f>IFERROR(INDEX(Delegation!$C$4:$C$12,MATCH(H49,Delegation!$A$4:$A$12,0)),0)</f>
        <v>5000000</v>
      </c>
      <c r="V49" s="11" t="str">
        <f t="shared" si="4"/>
        <v/>
      </c>
      <c r="W49" s="14">
        <f t="shared" si="5"/>
        <v>0.61331461771311391</v>
      </c>
      <c r="X49" s="11" t="str">
        <f t="shared" si="6"/>
        <v/>
      </c>
      <c r="Y49" s="11" t="str">
        <f t="shared" si="7"/>
        <v/>
      </c>
      <c r="Z49" s="11" t="str">
        <f>IF(AND(J49&gt;500000,INDEX(Bank_KYC!$D$4:$D$953,MATCH(B49,Bank_KYC!$A$4:$A$953,0))=""),"FLAG","")</f>
        <v/>
      </c>
    </row>
    <row r="50" spans="1:26" x14ac:dyDescent="0.3">
      <c r="A50" t="s">
        <v>3576</v>
      </c>
      <c r="B50" t="s">
        <v>3205</v>
      </c>
      <c r="C50" t="s">
        <v>1007</v>
      </c>
      <c r="D50" t="s">
        <v>129</v>
      </c>
      <c r="E50" t="s">
        <v>3525</v>
      </c>
      <c r="F50" s="9">
        <v>44669</v>
      </c>
      <c r="G50">
        <v>462000</v>
      </c>
      <c r="H50" t="s">
        <v>65</v>
      </c>
      <c r="I50">
        <v>9.75</v>
      </c>
      <c r="J50">
        <v>200236</v>
      </c>
      <c r="K50" s="9"/>
      <c r="L50" t="s">
        <v>3526</v>
      </c>
      <c r="M50">
        <v>293379</v>
      </c>
      <c r="N50" s="9">
        <v>45774</v>
      </c>
      <c r="O50" t="s">
        <v>3520</v>
      </c>
      <c r="P50" t="s">
        <v>3521</v>
      </c>
      <c r="Q50" s="12">
        <f t="shared" si="0"/>
        <v>0</v>
      </c>
      <c r="R50" s="11" t="str">
        <f t="shared" si="1"/>
        <v>Standard</v>
      </c>
      <c r="S50" s="11" t="str">
        <f t="shared" si="2"/>
        <v/>
      </c>
      <c r="T50" s="13">
        <f t="shared" si="3"/>
        <v>0</v>
      </c>
      <c r="U50" s="13">
        <f>IFERROR(INDEX(Delegation!$C$4:$C$12,MATCH(H50,Delegation!$A$4:$A$12,0)),0)</f>
        <v>1000000</v>
      </c>
      <c r="V50" s="11" t="str">
        <f t="shared" si="4"/>
        <v/>
      </c>
      <c r="W50" s="14">
        <f t="shared" si="5"/>
        <v>0.6825164718674479</v>
      </c>
      <c r="X50" s="11" t="str">
        <f t="shared" si="6"/>
        <v/>
      </c>
      <c r="Y50" s="11" t="str">
        <f t="shared" si="7"/>
        <v/>
      </c>
      <c r="Z50" s="11" t="str">
        <f>IF(AND(J50&gt;500000,INDEX(Bank_KYC!$D$4:$D$953,MATCH(B50,Bank_KYC!$A$4:$A$953,0))=""),"FLAG","")</f>
        <v/>
      </c>
    </row>
    <row r="51" spans="1:26" x14ac:dyDescent="0.3">
      <c r="A51" t="s">
        <v>3577</v>
      </c>
      <c r="B51" t="s">
        <v>1370</v>
      </c>
      <c r="C51" t="s">
        <v>1371</v>
      </c>
      <c r="D51" t="s">
        <v>134</v>
      </c>
      <c r="E51" t="s">
        <v>3518</v>
      </c>
      <c r="F51" s="9">
        <v>45481</v>
      </c>
      <c r="G51">
        <v>1803000</v>
      </c>
      <c r="H51" t="s">
        <v>66</v>
      </c>
      <c r="I51">
        <v>9.25</v>
      </c>
      <c r="J51">
        <v>1287487</v>
      </c>
      <c r="K51" s="9"/>
      <c r="L51" t="s">
        <v>3519</v>
      </c>
      <c r="M51">
        <v>2818014</v>
      </c>
      <c r="N51" s="9">
        <v>45867</v>
      </c>
      <c r="O51" t="s">
        <v>3520</v>
      </c>
      <c r="P51" t="s">
        <v>3521</v>
      </c>
      <c r="Q51" s="12">
        <f t="shared" si="0"/>
        <v>0</v>
      </c>
      <c r="R51" s="11" t="str">
        <f t="shared" si="1"/>
        <v>Standard</v>
      </c>
      <c r="S51" s="11" t="str">
        <f t="shared" si="2"/>
        <v/>
      </c>
      <c r="T51" s="13">
        <f t="shared" si="3"/>
        <v>0</v>
      </c>
      <c r="U51" s="13">
        <f>IFERROR(INDEX(Delegation!$C$4:$C$12,MATCH(H51,Delegation!$A$4:$A$12,0)),0)</f>
        <v>5000000</v>
      </c>
      <c r="V51" s="11" t="str">
        <f t="shared" si="4"/>
        <v/>
      </c>
      <c r="W51" s="14">
        <f t="shared" si="5"/>
        <v>0.45687743212063531</v>
      </c>
      <c r="X51" s="11" t="str">
        <f t="shared" si="6"/>
        <v/>
      </c>
      <c r="Y51" s="11" t="str">
        <f t="shared" si="7"/>
        <v/>
      </c>
      <c r="Z51" s="11" t="str">
        <f>IF(AND(J51&gt;500000,INDEX(Bank_KYC!$D$4:$D$953,MATCH(B51,Bank_KYC!$A$4:$A$953,0))=""),"FLAG","")</f>
        <v/>
      </c>
    </row>
    <row r="52" spans="1:26" x14ac:dyDescent="0.3">
      <c r="A52" t="s">
        <v>3578</v>
      </c>
      <c r="B52" t="s">
        <v>3007</v>
      </c>
      <c r="C52" t="s">
        <v>3008</v>
      </c>
      <c r="D52" t="s">
        <v>134</v>
      </c>
      <c r="E52" t="s">
        <v>3535</v>
      </c>
      <c r="F52" s="9">
        <v>45556</v>
      </c>
      <c r="G52">
        <v>7434000</v>
      </c>
      <c r="H52" t="s">
        <v>68</v>
      </c>
      <c r="I52">
        <v>11.5</v>
      </c>
      <c r="J52">
        <v>4688258</v>
      </c>
      <c r="K52" s="9"/>
      <c r="L52" t="s">
        <v>3536</v>
      </c>
      <c r="M52">
        <v>9113555</v>
      </c>
      <c r="N52" s="9">
        <v>45671</v>
      </c>
      <c r="O52" t="s">
        <v>3520</v>
      </c>
      <c r="P52" t="s">
        <v>3521</v>
      </c>
      <c r="Q52" s="12">
        <f t="shared" si="0"/>
        <v>0</v>
      </c>
      <c r="R52" s="11" t="str">
        <f t="shared" si="1"/>
        <v>Standard</v>
      </c>
      <c r="S52" s="11" t="str">
        <f t="shared" si="2"/>
        <v/>
      </c>
      <c r="T52" s="13">
        <f t="shared" si="3"/>
        <v>0</v>
      </c>
      <c r="U52" s="13">
        <f>IFERROR(INDEX(Delegation!$C$4:$C$12,MATCH(H52,Delegation!$A$4:$A$12,0)),0)</f>
        <v>25000000</v>
      </c>
      <c r="V52" s="11" t="str">
        <f t="shared" si="4"/>
        <v/>
      </c>
      <c r="W52" s="14">
        <f t="shared" si="5"/>
        <v>0.51442691682883357</v>
      </c>
      <c r="X52" s="11" t="str">
        <f t="shared" si="6"/>
        <v/>
      </c>
      <c r="Y52" s="11" t="str">
        <f t="shared" si="7"/>
        <v/>
      </c>
      <c r="Z52" s="11" t="str">
        <f>IF(AND(J52&gt;500000,INDEX(Bank_KYC!$D$4:$D$953,MATCH(B52,Bank_KYC!$A$4:$A$953,0))=""),"FLAG","")</f>
        <v/>
      </c>
    </row>
    <row r="53" spans="1:26" x14ac:dyDescent="0.3">
      <c r="A53" t="s">
        <v>3579</v>
      </c>
      <c r="B53" t="s">
        <v>2387</v>
      </c>
      <c r="C53" t="s">
        <v>2388</v>
      </c>
      <c r="D53" t="s">
        <v>129</v>
      </c>
      <c r="E53" t="s">
        <v>3518</v>
      </c>
      <c r="F53" s="9">
        <v>44865</v>
      </c>
      <c r="G53">
        <v>3334000</v>
      </c>
      <c r="H53" t="s">
        <v>66</v>
      </c>
      <c r="I53">
        <v>9.25</v>
      </c>
      <c r="J53">
        <v>2161227</v>
      </c>
      <c r="K53" s="9"/>
      <c r="L53" t="s">
        <v>3519</v>
      </c>
      <c r="M53">
        <v>3669795</v>
      </c>
      <c r="N53" s="9">
        <v>46007</v>
      </c>
      <c r="O53" t="s">
        <v>3520</v>
      </c>
      <c r="P53" t="s">
        <v>3521</v>
      </c>
      <c r="Q53" s="12">
        <f t="shared" si="0"/>
        <v>0</v>
      </c>
      <c r="R53" s="11" t="str">
        <f t="shared" si="1"/>
        <v>Standard</v>
      </c>
      <c r="S53" s="11" t="str">
        <f t="shared" si="2"/>
        <v/>
      </c>
      <c r="T53" s="13">
        <f t="shared" si="3"/>
        <v>0</v>
      </c>
      <c r="U53" s="13">
        <f>IFERROR(INDEX(Delegation!$C$4:$C$12,MATCH(H53,Delegation!$A$4:$A$12,0)),0)</f>
        <v>5000000</v>
      </c>
      <c r="V53" s="11" t="str">
        <f t="shared" si="4"/>
        <v/>
      </c>
      <c r="W53" s="14">
        <f t="shared" si="5"/>
        <v>0.58892308698442286</v>
      </c>
      <c r="X53" s="11" t="str">
        <f t="shared" si="6"/>
        <v/>
      </c>
      <c r="Y53" s="11" t="str">
        <f t="shared" si="7"/>
        <v/>
      </c>
      <c r="Z53" s="11" t="str">
        <f>IF(AND(J53&gt;500000,INDEX(Bank_KYC!$D$4:$D$953,MATCH(B53,Bank_KYC!$A$4:$A$953,0))=""),"FLAG","")</f>
        <v/>
      </c>
    </row>
    <row r="54" spans="1:26" x14ac:dyDescent="0.3">
      <c r="A54" t="s">
        <v>3580</v>
      </c>
      <c r="B54" t="s">
        <v>2441</v>
      </c>
      <c r="C54" t="s">
        <v>2442</v>
      </c>
      <c r="D54" t="s">
        <v>100</v>
      </c>
      <c r="E54" t="s">
        <v>3528</v>
      </c>
      <c r="F54" s="9">
        <v>45473</v>
      </c>
      <c r="G54">
        <v>496000</v>
      </c>
      <c r="H54" t="s">
        <v>64</v>
      </c>
      <c r="I54">
        <v>13.5</v>
      </c>
      <c r="J54">
        <v>185735</v>
      </c>
      <c r="K54" s="9"/>
      <c r="L54" t="s">
        <v>3529</v>
      </c>
      <c r="M54">
        <v>0</v>
      </c>
      <c r="N54" s="9"/>
      <c r="O54" t="s">
        <v>3520</v>
      </c>
      <c r="P54" t="s">
        <v>3521</v>
      </c>
      <c r="Q54" s="12">
        <f t="shared" si="0"/>
        <v>0</v>
      </c>
      <c r="R54" s="11" t="str">
        <f t="shared" si="1"/>
        <v>Standard</v>
      </c>
      <c r="S54" s="11" t="str">
        <f t="shared" si="2"/>
        <v/>
      </c>
      <c r="T54" s="13">
        <f t="shared" si="3"/>
        <v>0</v>
      </c>
      <c r="U54" s="13">
        <f>IFERROR(INDEX(Delegation!$C$4:$C$12,MATCH(H54,Delegation!$A$4:$A$12,0)),0)</f>
        <v>1000000</v>
      </c>
      <c r="V54" s="11" t="str">
        <f t="shared" si="4"/>
        <v/>
      </c>
      <c r="W54" s="14" t="str">
        <f t="shared" si="5"/>
        <v/>
      </c>
      <c r="X54" s="11" t="str">
        <f t="shared" si="6"/>
        <v/>
      </c>
      <c r="Y54" s="11" t="str">
        <f t="shared" si="7"/>
        <v/>
      </c>
      <c r="Z54" s="11" t="str">
        <f>IF(AND(J54&gt;500000,INDEX(Bank_KYC!$D$4:$D$953,MATCH(B54,Bank_KYC!$A$4:$A$953,0))=""),"FLAG","")</f>
        <v/>
      </c>
    </row>
    <row r="55" spans="1:26" x14ac:dyDescent="0.3">
      <c r="A55" t="s">
        <v>3581</v>
      </c>
      <c r="B55" t="s">
        <v>200</v>
      </c>
      <c r="C55" t="s">
        <v>201</v>
      </c>
      <c r="D55" t="s">
        <v>129</v>
      </c>
      <c r="E55" t="s">
        <v>3518</v>
      </c>
      <c r="F55" s="9">
        <v>45554</v>
      </c>
      <c r="G55">
        <v>1012000</v>
      </c>
      <c r="H55" t="s">
        <v>66</v>
      </c>
      <c r="I55">
        <v>9.25</v>
      </c>
      <c r="J55">
        <v>514335</v>
      </c>
      <c r="K55" s="9"/>
      <c r="L55" t="s">
        <v>3519</v>
      </c>
      <c r="M55">
        <v>728075</v>
      </c>
      <c r="N55" s="9">
        <v>45960</v>
      </c>
      <c r="O55" t="s">
        <v>3520</v>
      </c>
      <c r="P55" t="s">
        <v>3521</v>
      </c>
      <c r="Q55" s="12">
        <f t="shared" si="0"/>
        <v>0</v>
      </c>
      <c r="R55" s="11" t="str">
        <f t="shared" si="1"/>
        <v>Standard</v>
      </c>
      <c r="S55" s="11" t="str">
        <f t="shared" si="2"/>
        <v/>
      </c>
      <c r="T55" s="13">
        <f t="shared" si="3"/>
        <v>0</v>
      </c>
      <c r="U55" s="13">
        <f>IFERROR(INDEX(Delegation!$C$4:$C$12,MATCH(H55,Delegation!$A$4:$A$12,0)),0)</f>
        <v>5000000</v>
      </c>
      <c r="V55" s="11" t="str">
        <f t="shared" si="4"/>
        <v/>
      </c>
      <c r="W55" s="14">
        <f t="shared" si="5"/>
        <v>0.706431342924836</v>
      </c>
      <c r="X55" s="11" t="str">
        <f t="shared" si="6"/>
        <v/>
      </c>
      <c r="Y55" s="11" t="str">
        <f t="shared" si="7"/>
        <v/>
      </c>
      <c r="Z55" s="11" t="str">
        <f>IF(AND(J55&gt;500000,INDEX(Bank_KYC!$D$4:$D$953,MATCH(B55,Bank_KYC!$A$4:$A$953,0))=""),"FLAG","")</f>
        <v/>
      </c>
    </row>
    <row r="56" spans="1:26" x14ac:dyDescent="0.3">
      <c r="A56" t="s">
        <v>3582</v>
      </c>
      <c r="B56" t="s">
        <v>1489</v>
      </c>
      <c r="C56" t="s">
        <v>1490</v>
      </c>
      <c r="D56" t="s">
        <v>114</v>
      </c>
      <c r="E56" t="s">
        <v>3518</v>
      </c>
      <c r="F56" s="9">
        <v>43850</v>
      </c>
      <c r="G56">
        <v>2109000</v>
      </c>
      <c r="H56" t="s">
        <v>66</v>
      </c>
      <c r="I56">
        <v>9.25</v>
      </c>
      <c r="J56">
        <v>1170095</v>
      </c>
      <c r="K56" s="9"/>
      <c r="L56" t="s">
        <v>3519</v>
      </c>
      <c r="M56">
        <v>1674217</v>
      </c>
      <c r="N56" s="9">
        <v>45288</v>
      </c>
      <c r="O56" t="s">
        <v>3520</v>
      </c>
      <c r="P56" t="s">
        <v>3521</v>
      </c>
      <c r="Q56" s="12">
        <f t="shared" si="0"/>
        <v>0</v>
      </c>
      <c r="R56" s="11" t="str">
        <f t="shared" si="1"/>
        <v>Standard</v>
      </c>
      <c r="S56" s="11" t="str">
        <f t="shared" si="2"/>
        <v/>
      </c>
      <c r="T56" s="13">
        <f t="shared" si="3"/>
        <v>0</v>
      </c>
      <c r="U56" s="13">
        <f>IFERROR(INDEX(Delegation!$C$4:$C$12,MATCH(H56,Delegation!$A$4:$A$12,0)),0)</f>
        <v>5000000</v>
      </c>
      <c r="V56" s="11" t="str">
        <f t="shared" si="4"/>
        <v/>
      </c>
      <c r="W56" s="14">
        <f t="shared" si="5"/>
        <v>0.69889088451497028</v>
      </c>
      <c r="X56" s="11" t="str">
        <f t="shared" si="6"/>
        <v/>
      </c>
      <c r="Y56" s="11" t="str">
        <f t="shared" si="7"/>
        <v/>
      </c>
      <c r="Z56" s="11" t="str">
        <f>IF(AND(J56&gt;500000,INDEX(Bank_KYC!$D$4:$D$953,MATCH(B56,Bank_KYC!$A$4:$A$953,0))=""),"FLAG","")</f>
        <v/>
      </c>
    </row>
    <row r="57" spans="1:26" x14ac:dyDescent="0.3">
      <c r="A57" t="s">
        <v>3583</v>
      </c>
      <c r="B57" t="s">
        <v>2154</v>
      </c>
      <c r="C57" t="s">
        <v>1223</v>
      </c>
      <c r="D57" t="s">
        <v>95</v>
      </c>
      <c r="E57" t="s">
        <v>3518</v>
      </c>
      <c r="F57" s="9">
        <v>45663</v>
      </c>
      <c r="G57">
        <v>1507000</v>
      </c>
      <c r="H57" t="s">
        <v>66</v>
      </c>
      <c r="I57">
        <v>9.25</v>
      </c>
      <c r="J57">
        <v>1438349</v>
      </c>
      <c r="K57" s="9">
        <v>46041</v>
      </c>
      <c r="L57" t="s">
        <v>3519</v>
      </c>
      <c r="M57">
        <v>2914897</v>
      </c>
      <c r="N57" s="9">
        <v>45718</v>
      </c>
      <c r="O57" t="s">
        <v>3520</v>
      </c>
      <c r="P57" t="s">
        <v>3521</v>
      </c>
      <c r="Q57" s="12">
        <f t="shared" si="0"/>
        <v>71</v>
      </c>
      <c r="R57" s="11" t="str">
        <f t="shared" si="1"/>
        <v>Standard</v>
      </c>
      <c r="S57" s="11" t="str">
        <f t="shared" si="2"/>
        <v/>
      </c>
      <c r="T57" s="13">
        <f t="shared" si="3"/>
        <v>0</v>
      </c>
      <c r="U57" s="13">
        <f>IFERROR(INDEX(Delegation!$C$4:$C$12,MATCH(H57,Delegation!$A$4:$A$12,0)),0)</f>
        <v>5000000</v>
      </c>
      <c r="V57" s="11" t="str">
        <f t="shared" si="4"/>
        <v/>
      </c>
      <c r="W57" s="14">
        <f t="shared" si="5"/>
        <v>0.49344762439290307</v>
      </c>
      <c r="X57" s="11" t="str">
        <f t="shared" si="6"/>
        <v/>
      </c>
      <c r="Y57" s="11" t="str">
        <f t="shared" si="7"/>
        <v/>
      </c>
      <c r="Z57" s="11" t="str">
        <f>IF(AND(J57&gt;500000,INDEX(Bank_KYC!$D$4:$D$953,MATCH(B57,Bank_KYC!$A$4:$A$953,0))=""),"FLAG","")</f>
        <v/>
      </c>
    </row>
    <row r="58" spans="1:26" x14ac:dyDescent="0.3">
      <c r="A58" t="s">
        <v>3584</v>
      </c>
      <c r="B58" t="s">
        <v>1891</v>
      </c>
      <c r="C58" t="s">
        <v>1892</v>
      </c>
      <c r="D58" t="s">
        <v>95</v>
      </c>
      <c r="E58" t="s">
        <v>3518</v>
      </c>
      <c r="F58" s="9">
        <v>45497</v>
      </c>
      <c r="G58">
        <v>3514000</v>
      </c>
      <c r="H58" t="s">
        <v>66</v>
      </c>
      <c r="I58">
        <v>9.25</v>
      </c>
      <c r="J58">
        <v>1438701</v>
      </c>
      <c r="K58" s="9"/>
      <c r="L58" t="s">
        <v>3519</v>
      </c>
      <c r="M58">
        <v>2899454</v>
      </c>
      <c r="N58" s="9">
        <v>45715</v>
      </c>
      <c r="O58" t="s">
        <v>3520</v>
      </c>
      <c r="P58" t="s">
        <v>3521</v>
      </c>
      <c r="Q58" s="12">
        <f t="shared" si="0"/>
        <v>0</v>
      </c>
      <c r="R58" s="11" t="str">
        <f t="shared" si="1"/>
        <v>Standard</v>
      </c>
      <c r="S58" s="11" t="str">
        <f t="shared" si="2"/>
        <v/>
      </c>
      <c r="T58" s="13">
        <f t="shared" si="3"/>
        <v>0</v>
      </c>
      <c r="U58" s="13">
        <f>IFERROR(INDEX(Delegation!$C$4:$C$12,MATCH(H58,Delegation!$A$4:$A$12,0)),0)</f>
        <v>5000000</v>
      </c>
      <c r="V58" s="11" t="str">
        <f t="shared" si="4"/>
        <v/>
      </c>
      <c r="W58" s="14">
        <f t="shared" si="5"/>
        <v>0.49619721506187026</v>
      </c>
      <c r="X58" s="11" t="str">
        <f t="shared" si="6"/>
        <v/>
      </c>
      <c r="Y58" s="11" t="str">
        <f t="shared" si="7"/>
        <v/>
      </c>
      <c r="Z58" s="11" t="str">
        <f>IF(AND(J58&gt;500000,INDEX(Bank_KYC!$D$4:$D$953,MATCH(B58,Bank_KYC!$A$4:$A$953,0))=""),"FLAG","")</f>
        <v/>
      </c>
    </row>
    <row r="59" spans="1:26" x14ac:dyDescent="0.3">
      <c r="A59" t="s">
        <v>3585</v>
      </c>
      <c r="B59" t="s">
        <v>2178</v>
      </c>
      <c r="C59" t="s">
        <v>2179</v>
      </c>
      <c r="D59" t="s">
        <v>114</v>
      </c>
      <c r="E59" t="s">
        <v>3550</v>
      </c>
      <c r="F59" s="9">
        <v>44200</v>
      </c>
      <c r="G59">
        <v>1100000</v>
      </c>
      <c r="H59" t="s">
        <v>66</v>
      </c>
      <c r="I59">
        <v>10.5</v>
      </c>
      <c r="J59">
        <v>546352</v>
      </c>
      <c r="K59" s="9"/>
      <c r="L59" t="s">
        <v>3551</v>
      </c>
      <c r="M59">
        <v>935027</v>
      </c>
      <c r="N59" s="9">
        <v>45216</v>
      </c>
      <c r="O59" t="s">
        <v>3520</v>
      </c>
      <c r="P59" t="s">
        <v>3521</v>
      </c>
      <c r="Q59" s="12">
        <f t="shared" si="0"/>
        <v>0</v>
      </c>
      <c r="R59" s="11" t="str">
        <f t="shared" si="1"/>
        <v>Standard</v>
      </c>
      <c r="S59" s="11" t="str">
        <f t="shared" si="2"/>
        <v/>
      </c>
      <c r="T59" s="13">
        <f t="shared" si="3"/>
        <v>0</v>
      </c>
      <c r="U59" s="13">
        <f>IFERROR(INDEX(Delegation!$C$4:$C$12,MATCH(H59,Delegation!$A$4:$A$12,0)),0)</f>
        <v>5000000</v>
      </c>
      <c r="V59" s="11" t="str">
        <f t="shared" si="4"/>
        <v/>
      </c>
      <c r="W59" s="14">
        <f t="shared" si="5"/>
        <v>0.58431681651973688</v>
      </c>
      <c r="X59" s="11" t="str">
        <f t="shared" si="6"/>
        <v/>
      </c>
      <c r="Y59" s="11" t="str">
        <f t="shared" si="7"/>
        <v/>
      </c>
      <c r="Z59" s="11" t="str">
        <f>IF(AND(J59&gt;500000,INDEX(Bank_KYC!$D$4:$D$953,MATCH(B59,Bank_KYC!$A$4:$A$953,0))=""),"FLAG","")</f>
        <v/>
      </c>
    </row>
    <row r="60" spans="1:26" x14ac:dyDescent="0.3">
      <c r="A60" t="s">
        <v>3586</v>
      </c>
      <c r="B60" t="s">
        <v>2294</v>
      </c>
      <c r="C60" t="s">
        <v>2295</v>
      </c>
      <c r="D60" t="s">
        <v>129</v>
      </c>
      <c r="E60" t="s">
        <v>3525</v>
      </c>
      <c r="F60" s="9">
        <v>45535</v>
      </c>
      <c r="G60">
        <v>57000</v>
      </c>
      <c r="H60" t="s">
        <v>65</v>
      </c>
      <c r="I60">
        <v>9.75</v>
      </c>
      <c r="J60">
        <v>36793</v>
      </c>
      <c r="K60" s="9"/>
      <c r="L60" t="s">
        <v>3526</v>
      </c>
      <c r="M60">
        <v>50786</v>
      </c>
      <c r="N60" s="9">
        <v>45613</v>
      </c>
      <c r="O60" t="s">
        <v>3520</v>
      </c>
      <c r="P60" t="s">
        <v>3521</v>
      </c>
      <c r="Q60" s="12">
        <f t="shared" si="0"/>
        <v>0</v>
      </c>
      <c r="R60" s="11" t="str">
        <f t="shared" si="1"/>
        <v>Standard</v>
      </c>
      <c r="S60" s="11" t="str">
        <f t="shared" si="2"/>
        <v/>
      </c>
      <c r="T60" s="13">
        <f t="shared" si="3"/>
        <v>0</v>
      </c>
      <c r="U60" s="13">
        <f>IFERROR(INDEX(Delegation!$C$4:$C$12,MATCH(H60,Delegation!$A$4:$A$12,0)),0)</f>
        <v>1000000</v>
      </c>
      <c r="V60" s="11" t="str">
        <f t="shared" si="4"/>
        <v/>
      </c>
      <c r="W60" s="14">
        <f t="shared" si="5"/>
        <v>0.72447131099121809</v>
      </c>
      <c r="X60" s="11" t="str">
        <f t="shared" si="6"/>
        <v/>
      </c>
      <c r="Y60" s="11" t="str">
        <f t="shared" si="7"/>
        <v/>
      </c>
      <c r="Z60" s="11" t="str">
        <f>IF(AND(J60&gt;500000,INDEX(Bank_KYC!$D$4:$D$953,MATCH(B60,Bank_KYC!$A$4:$A$953,0))=""),"FLAG","")</f>
        <v/>
      </c>
    </row>
    <row r="61" spans="1:26" x14ac:dyDescent="0.3">
      <c r="A61" t="s">
        <v>3587</v>
      </c>
      <c r="B61" t="s">
        <v>852</v>
      </c>
      <c r="C61" t="s">
        <v>853</v>
      </c>
      <c r="D61" t="s">
        <v>95</v>
      </c>
      <c r="E61" t="s">
        <v>3525</v>
      </c>
      <c r="F61" s="9">
        <v>45227</v>
      </c>
      <c r="G61">
        <v>472000</v>
      </c>
      <c r="H61" t="s">
        <v>63</v>
      </c>
      <c r="I61">
        <v>9.75</v>
      </c>
      <c r="J61">
        <v>353622</v>
      </c>
      <c r="K61" s="9"/>
      <c r="L61" t="s">
        <v>3526</v>
      </c>
      <c r="M61">
        <v>487461</v>
      </c>
      <c r="N61" s="9">
        <v>45676</v>
      </c>
      <c r="O61" t="s">
        <v>3520</v>
      </c>
      <c r="P61" t="s">
        <v>3521</v>
      </c>
      <c r="Q61" s="12">
        <f t="shared" si="0"/>
        <v>0</v>
      </c>
      <c r="R61" s="11" t="str">
        <f t="shared" si="1"/>
        <v>Standard</v>
      </c>
      <c r="S61" s="11" t="str">
        <f t="shared" si="2"/>
        <v/>
      </c>
      <c r="T61" s="13">
        <f t="shared" si="3"/>
        <v>0</v>
      </c>
      <c r="U61" s="13">
        <f>IFERROR(INDEX(Delegation!$C$4:$C$12,MATCH(H61,Delegation!$A$4:$A$12,0)),0)</f>
        <v>1000000</v>
      </c>
      <c r="V61" s="11" t="str">
        <f t="shared" si="4"/>
        <v/>
      </c>
      <c r="W61" s="14">
        <f t="shared" si="5"/>
        <v>0.7254364964581782</v>
      </c>
      <c r="X61" s="11" t="str">
        <f t="shared" si="6"/>
        <v/>
      </c>
      <c r="Y61" s="11" t="str">
        <f t="shared" si="7"/>
        <v/>
      </c>
      <c r="Z61" s="11" t="str">
        <f>IF(AND(J61&gt;500000,INDEX(Bank_KYC!$D$4:$D$953,MATCH(B61,Bank_KYC!$A$4:$A$953,0))=""),"FLAG","")</f>
        <v/>
      </c>
    </row>
    <row r="62" spans="1:26" x14ac:dyDescent="0.3">
      <c r="A62" t="s">
        <v>3588</v>
      </c>
      <c r="B62" t="s">
        <v>1427</v>
      </c>
      <c r="C62" t="s">
        <v>1428</v>
      </c>
      <c r="D62" t="s">
        <v>95</v>
      </c>
      <c r="E62" t="s">
        <v>3518</v>
      </c>
      <c r="F62" s="9">
        <v>44389</v>
      </c>
      <c r="G62">
        <v>4434000</v>
      </c>
      <c r="H62" t="s">
        <v>66</v>
      </c>
      <c r="I62">
        <v>9.25</v>
      </c>
      <c r="J62">
        <v>1192811</v>
      </c>
      <c r="K62" s="9">
        <v>45425</v>
      </c>
      <c r="L62" t="s">
        <v>3519</v>
      </c>
      <c r="M62">
        <v>2000032</v>
      </c>
      <c r="N62" s="9">
        <v>45353</v>
      </c>
      <c r="O62" t="s">
        <v>3520</v>
      </c>
      <c r="P62" t="s">
        <v>3589</v>
      </c>
      <c r="Q62" s="12">
        <f t="shared" si="0"/>
        <v>687</v>
      </c>
      <c r="R62" s="11" t="str">
        <f t="shared" si="1"/>
        <v>Doubtful</v>
      </c>
      <c r="S62" s="11" t="str">
        <f t="shared" si="2"/>
        <v/>
      </c>
      <c r="T62" s="13">
        <f t="shared" si="3"/>
        <v>0</v>
      </c>
      <c r="U62" s="13">
        <f>IFERROR(INDEX(Delegation!$C$4:$C$12,MATCH(H62,Delegation!$A$4:$A$12,0)),0)</f>
        <v>5000000</v>
      </c>
      <c r="V62" s="11" t="str">
        <f t="shared" si="4"/>
        <v/>
      </c>
      <c r="W62" s="14">
        <f t="shared" si="5"/>
        <v>0.59639595766467735</v>
      </c>
      <c r="X62" s="11" t="str">
        <f t="shared" si="6"/>
        <v/>
      </c>
      <c r="Y62" s="11" t="str">
        <f t="shared" si="7"/>
        <v/>
      </c>
      <c r="Z62" s="11" t="str">
        <f>IF(AND(J62&gt;500000,INDEX(Bank_KYC!$D$4:$D$953,MATCH(B62,Bank_KYC!$A$4:$A$953,0))=""),"FLAG","")</f>
        <v/>
      </c>
    </row>
    <row r="63" spans="1:26" x14ac:dyDescent="0.3">
      <c r="A63" t="s">
        <v>3590</v>
      </c>
      <c r="B63" t="s">
        <v>1196</v>
      </c>
      <c r="C63" t="s">
        <v>722</v>
      </c>
      <c r="D63" t="s">
        <v>95</v>
      </c>
      <c r="E63" t="s">
        <v>3518</v>
      </c>
      <c r="F63" s="9">
        <v>45959</v>
      </c>
      <c r="G63">
        <v>1788000</v>
      </c>
      <c r="H63" t="s">
        <v>66</v>
      </c>
      <c r="I63">
        <v>9.25</v>
      </c>
      <c r="J63">
        <v>450917</v>
      </c>
      <c r="K63" s="9"/>
      <c r="L63" t="s">
        <v>3519</v>
      </c>
      <c r="M63">
        <v>733409</v>
      </c>
      <c r="N63" s="9">
        <v>45984</v>
      </c>
      <c r="O63" t="s">
        <v>3520</v>
      </c>
      <c r="P63" t="s">
        <v>3521</v>
      </c>
      <c r="Q63" s="12">
        <f t="shared" si="0"/>
        <v>0</v>
      </c>
      <c r="R63" s="11" t="str">
        <f t="shared" si="1"/>
        <v>Standard</v>
      </c>
      <c r="S63" s="11" t="str">
        <f t="shared" si="2"/>
        <v/>
      </c>
      <c r="T63" s="13">
        <f t="shared" si="3"/>
        <v>0</v>
      </c>
      <c r="U63" s="13">
        <f>IFERROR(INDEX(Delegation!$C$4:$C$12,MATCH(H63,Delegation!$A$4:$A$12,0)),0)</f>
        <v>5000000</v>
      </c>
      <c r="V63" s="11" t="str">
        <f t="shared" si="4"/>
        <v/>
      </c>
      <c r="W63" s="14">
        <f t="shared" si="5"/>
        <v>0.61482337958765165</v>
      </c>
      <c r="X63" s="11" t="str">
        <f t="shared" si="6"/>
        <v/>
      </c>
      <c r="Y63" s="11" t="str">
        <f t="shared" si="7"/>
        <v/>
      </c>
      <c r="Z63" s="11" t="str">
        <f>IF(AND(J63&gt;500000,INDEX(Bank_KYC!$D$4:$D$953,MATCH(B63,Bank_KYC!$A$4:$A$953,0))=""),"FLAG","")</f>
        <v/>
      </c>
    </row>
    <row r="64" spans="1:26" x14ac:dyDescent="0.3">
      <c r="A64" t="s">
        <v>3591</v>
      </c>
      <c r="B64" t="s">
        <v>1583</v>
      </c>
      <c r="C64" t="s">
        <v>1584</v>
      </c>
      <c r="D64" t="s">
        <v>95</v>
      </c>
      <c r="E64" t="s">
        <v>3518</v>
      </c>
      <c r="F64" s="9">
        <v>45433</v>
      </c>
      <c r="G64">
        <v>1331000</v>
      </c>
      <c r="H64" t="s">
        <v>66</v>
      </c>
      <c r="I64">
        <v>9.25</v>
      </c>
      <c r="J64">
        <v>1127849</v>
      </c>
      <c r="K64" s="9"/>
      <c r="L64" t="s">
        <v>3519</v>
      </c>
      <c r="M64">
        <v>2041633</v>
      </c>
      <c r="N64" s="9">
        <v>45701</v>
      </c>
      <c r="O64" t="s">
        <v>3520</v>
      </c>
      <c r="P64" t="s">
        <v>3521</v>
      </c>
      <c r="Q64" s="12">
        <f t="shared" si="0"/>
        <v>0</v>
      </c>
      <c r="R64" s="11" t="str">
        <f t="shared" si="1"/>
        <v>Standard</v>
      </c>
      <c r="S64" s="11" t="str">
        <f t="shared" si="2"/>
        <v/>
      </c>
      <c r="T64" s="13">
        <f t="shared" si="3"/>
        <v>0</v>
      </c>
      <c r="U64" s="13">
        <f>IFERROR(INDEX(Delegation!$C$4:$C$12,MATCH(H64,Delegation!$A$4:$A$12,0)),0)</f>
        <v>5000000</v>
      </c>
      <c r="V64" s="11" t="str">
        <f t="shared" si="4"/>
        <v/>
      </c>
      <c r="W64" s="14">
        <f t="shared" si="5"/>
        <v>0.55242494610931547</v>
      </c>
      <c r="X64" s="11" t="str">
        <f t="shared" si="6"/>
        <v/>
      </c>
      <c r="Y64" s="11" t="str">
        <f t="shared" si="7"/>
        <v/>
      </c>
      <c r="Z64" s="11" t="str">
        <f>IF(AND(J64&gt;500000,INDEX(Bank_KYC!$D$4:$D$953,MATCH(B64,Bank_KYC!$A$4:$A$953,0))=""),"FLAG","")</f>
        <v/>
      </c>
    </row>
    <row r="65" spans="1:26" x14ac:dyDescent="0.3">
      <c r="A65" t="s">
        <v>3592</v>
      </c>
      <c r="B65" t="s">
        <v>290</v>
      </c>
      <c r="C65" t="s">
        <v>291</v>
      </c>
      <c r="D65" t="s">
        <v>103</v>
      </c>
      <c r="E65" t="s">
        <v>3518</v>
      </c>
      <c r="F65" s="9">
        <v>44103</v>
      </c>
      <c r="G65">
        <v>3586000</v>
      </c>
      <c r="H65" t="s">
        <v>66</v>
      </c>
      <c r="I65">
        <v>9.25</v>
      </c>
      <c r="J65">
        <v>3268233</v>
      </c>
      <c r="K65" s="9"/>
      <c r="L65" t="s">
        <v>3519</v>
      </c>
      <c r="M65">
        <v>5010366</v>
      </c>
      <c r="N65" s="9">
        <v>45260</v>
      </c>
      <c r="O65" t="s">
        <v>3520</v>
      </c>
      <c r="P65" t="s">
        <v>3521</v>
      </c>
      <c r="Q65" s="12">
        <f t="shared" si="0"/>
        <v>0</v>
      </c>
      <c r="R65" s="11" t="str">
        <f t="shared" si="1"/>
        <v>Standard</v>
      </c>
      <c r="S65" s="11" t="str">
        <f t="shared" si="2"/>
        <v/>
      </c>
      <c r="T65" s="13">
        <f t="shared" si="3"/>
        <v>0</v>
      </c>
      <c r="U65" s="13">
        <f>IFERROR(INDEX(Delegation!$C$4:$C$12,MATCH(H65,Delegation!$A$4:$A$12,0)),0)</f>
        <v>5000000</v>
      </c>
      <c r="V65" s="11" t="str">
        <f t="shared" si="4"/>
        <v/>
      </c>
      <c r="W65" s="14">
        <f t="shared" si="5"/>
        <v>0.6522942635328437</v>
      </c>
      <c r="X65" s="11" t="str">
        <f t="shared" si="6"/>
        <v/>
      </c>
      <c r="Y65" s="11" t="str">
        <f t="shared" si="7"/>
        <v/>
      </c>
      <c r="Z65" s="11" t="str">
        <f>IF(AND(J65&gt;500000,INDEX(Bank_KYC!$D$4:$D$953,MATCH(B65,Bank_KYC!$A$4:$A$953,0))=""),"FLAG","")</f>
        <v/>
      </c>
    </row>
    <row r="66" spans="1:26" x14ac:dyDescent="0.3">
      <c r="A66" t="s">
        <v>3593</v>
      </c>
      <c r="B66" t="s">
        <v>1663</v>
      </c>
      <c r="C66" t="s">
        <v>1408</v>
      </c>
      <c r="D66" t="s">
        <v>134</v>
      </c>
      <c r="E66" t="s">
        <v>3525</v>
      </c>
      <c r="F66" s="9">
        <v>44873</v>
      </c>
      <c r="G66">
        <v>408000</v>
      </c>
      <c r="H66" t="s">
        <v>62</v>
      </c>
      <c r="I66">
        <v>9.75</v>
      </c>
      <c r="J66">
        <v>249832</v>
      </c>
      <c r="K66" s="9"/>
      <c r="L66" t="s">
        <v>3526</v>
      </c>
      <c r="M66">
        <v>367424</v>
      </c>
      <c r="N66" s="9">
        <v>45492</v>
      </c>
      <c r="O66" t="s">
        <v>3520</v>
      </c>
      <c r="P66" t="s">
        <v>3521</v>
      </c>
      <c r="Q66" s="12">
        <f t="shared" si="0"/>
        <v>0</v>
      </c>
      <c r="R66" s="11" t="str">
        <f t="shared" si="1"/>
        <v>Standard</v>
      </c>
      <c r="S66" s="11" t="str">
        <f t="shared" si="2"/>
        <v/>
      </c>
      <c r="T66" s="13">
        <f t="shared" si="3"/>
        <v>0</v>
      </c>
      <c r="U66" s="13">
        <f>IFERROR(INDEX(Delegation!$C$4:$C$12,MATCH(H66,Delegation!$A$4:$A$12,0)),0)</f>
        <v>1000000</v>
      </c>
      <c r="V66" s="11" t="str">
        <f t="shared" si="4"/>
        <v/>
      </c>
      <c r="W66" s="14">
        <f t="shared" si="5"/>
        <v>0.67995558265110612</v>
      </c>
      <c r="X66" s="11" t="str">
        <f t="shared" si="6"/>
        <v/>
      </c>
      <c r="Y66" s="11" t="str">
        <f t="shared" si="7"/>
        <v/>
      </c>
      <c r="Z66" s="11" t="str">
        <f>IF(AND(J66&gt;500000,INDEX(Bank_KYC!$D$4:$D$953,MATCH(B66,Bank_KYC!$A$4:$A$953,0))=""),"FLAG","")</f>
        <v/>
      </c>
    </row>
    <row r="67" spans="1:26" x14ac:dyDescent="0.3">
      <c r="A67" t="s">
        <v>3594</v>
      </c>
      <c r="B67" t="s">
        <v>2525</v>
      </c>
      <c r="C67" t="s">
        <v>2526</v>
      </c>
      <c r="D67" t="s">
        <v>129</v>
      </c>
      <c r="E67" t="s">
        <v>3528</v>
      </c>
      <c r="F67" s="9">
        <v>44300</v>
      </c>
      <c r="G67">
        <v>130000</v>
      </c>
      <c r="H67" t="s">
        <v>65</v>
      </c>
      <c r="I67">
        <v>13.5</v>
      </c>
      <c r="J67">
        <v>43824</v>
      </c>
      <c r="K67" s="9">
        <v>46037</v>
      </c>
      <c r="L67" t="s">
        <v>3529</v>
      </c>
      <c r="M67">
        <v>0</v>
      </c>
      <c r="N67" s="9"/>
      <c r="O67" t="s">
        <v>3520</v>
      </c>
      <c r="P67" t="s">
        <v>3521</v>
      </c>
      <c r="Q67" s="12">
        <f t="shared" si="0"/>
        <v>75</v>
      </c>
      <c r="R67" s="11" t="str">
        <f t="shared" si="1"/>
        <v>Standard</v>
      </c>
      <c r="S67" s="11" t="str">
        <f t="shared" si="2"/>
        <v/>
      </c>
      <c r="T67" s="13">
        <f t="shared" si="3"/>
        <v>0</v>
      </c>
      <c r="U67" s="13">
        <f>IFERROR(INDEX(Delegation!$C$4:$C$12,MATCH(H67,Delegation!$A$4:$A$12,0)),0)</f>
        <v>1000000</v>
      </c>
      <c r="V67" s="11" t="str">
        <f t="shared" si="4"/>
        <v/>
      </c>
      <c r="W67" s="14" t="str">
        <f t="shared" si="5"/>
        <v/>
      </c>
      <c r="X67" s="11" t="str">
        <f t="shared" si="6"/>
        <v/>
      </c>
      <c r="Y67" s="11" t="str">
        <f t="shared" si="7"/>
        <v/>
      </c>
      <c r="Z67" s="11" t="str">
        <f>IF(AND(J67&gt;500000,INDEX(Bank_KYC!$D$4:$D$953,MATCH(B67,Bank_KYC!$A$4:$A$953,0))=""),"FLAG","")</f>
        <v/>
      </c>
    </row>
    <row r="68" spans="1:26" x14ac:dyDescent="0.3">
      <c r="A68" t="s">
        <v>3595</v>
      </c>
      <c r="B68" t="s">
        <v>2011</v>
      </c>
      <c r="C68" t="s">
        <v>684</v>
      </c>
      <c r="D68" t="s">
        <v>100</v>
      </c>
      <c r="E68" t="s">
        <v>3535</v>
      </c>
      <c r="F68" s="9">
        <v>44541</v>
      </c>
      <c r="G68">
        <v>867000</v>
      </c>
      <c r="H68" t="s">
        <v>64</v>
      </c>
      <c r="I68">
        <v>11.5</v>
      </c>
      <c r="J68">
        <v>480813</v>
      </c>
      <c r="K68" s="9">
        <v>45226</v>
      </c>
      <c r="L68" t="s">
        <v>3536</v>
      </c>
      <c r="M68">
        <v>868216</v>
      </c>
      <c r="N68" s="9">
        <v>45280</v>
      </c>
      <c r="O68" t="s">
        <v>3520</v>
      </c>
      <c r="P68" t="s">
        <v>3589</v>
      </c>
      <c r="Q68" s="12">
        <f t="shared" ref="Q68:Q131" si="8">IF(K68="",0,DATE(2026,3,31)-K68)</f>
        <v>886</v>
      </c>
      <c r="R68" s="11" t="str">
        <f t="shared" ref="R68:R131" si="9">IF(Q68&lt;=90,"Standard",IF(Q68&lt;=455,"Sub-Standard","Doubtful"))</f>
        <v>Doubtful</v>
      </c>
      <c r="S68" s="11" t="str">
        <f t="shared" ref="S68:S131" si="10">IF(R68&lt;&gt;P68,"FLAG","")</f>
        <v/>
      </c>
      <c r="T68" s="13">
        <f t="shared" ref="T68:T131" si="11">IF(S68="FLAG",J68*IF(R68="Doubtful",25%,10%),0)</f>
        <v>0</v>
      </c>
      <c r="U68" s="13">
        <f>IFERROR(INDEX(Delegation!$C$4:$C$12,MATCH(H68,Delegation!$A$4:$A$12,0)),0)</f>
        <v>1000000</v>
      </c>
      <c r="V68" s="11" t="str">
        <f t="shared" ref="V68:V131" si="12">IF(G68&gt;U68,"FLAG","")</f>
        <v/>
      </c>
      <c r="W68" s="14">
        <f t="shared" ref="W68:W131" si="13">IF(M68&gt;0,J68/M68,"")</f>
        <v>0.55379421710726362</v>
      </c>
      <c r="X68" s="11" t="str">
        <f t="shared" ref="X68:X131" si="14">IF(AND(E68="Gold",N(W68)&gt;75%),"FLAG","")</f>
        <v/>
      </c>
      <c r="Y68" s="11" t="str">
        <f t="shared" ref="Y68:Y131" si="15">IF(AND(L68="Property",N68&lt;EDATE(DATE(2026,3,31),-36)),"FLAG","")</f>
        <v/>
      </c>
      <c r="Z68" s="11" t="str">
        <f>IF(AND(J68&gt;500000,INDEX(Bank_KYC!$D$4:$D$953,MATCH(B68,Bank_KYC!$A$4:$A$953,0))=""),"FLAG","")</f>
        <v/>
      </c>
    </row>
    <row r="69" spans="1:26" x14ac:dyDescent="0.3">
      <c r="A69" t="s">
        <v>3596</v>
      </c>
      <c r="B69" t="s">
        <v>156</v>
      </c>
      <c r="C69" t="s">
        <v>157</v>
      </c>
      <c r="D69" t="s">
        <v>129</v>
      </c>
      <c r="E69" t="s">
        <v>3528</v>
      </c>
      <c r="F69" s="9">
        <v>43805</v>
      </c>
      <c r="G69">
        <v>483000</v>
      </c>
      <c r="H69" t="s">
        <v>65</v>
      </c>
      <c r="I69">
        <v>13.5</v>
      </c>
      <c r="J69">
        <v>121086</v>
      </c>
      <c r="K69" s="9"/>
      <c r="L69" t="s">
        <v>3529</v>
      </c>
      <c r="M69">
        <v>0</v>
      </c>
      <c r="N69" s="9"/>
      <c r="O69" t="s">
        <v>3520</v>
      </c>
      <c r="P69" t="s">
        <v>3521</v>
      </c>
      <c r="Q69" s="12">
        <f t="shared" si="8"/>
        <v>0</v>
      </c>
      <c r="R69" s="11" t="str">
        <f t="shared" si="9"/>
        <v>Standard</v>
      </c>
      <c r="S69" s="11" t="str">
        <f t="shared" si="10"/>
        <v/>
      </c>
      <c r="T69" s="13">
        <f t="shared" si="11"/>
        <v>0</v>
      </c>
      <c r="U69" s="13">
        <f>IFERROR(INDEX(Delegation!$C$4:$C$12,MATCH(H69,Delegation!$A$4:$A$12,0)),0)</f>
        <v>1000000</v>
      </c>
      <c r="V69" s="11" t="str">
        <f t="shared" si="12"/>
        <v/>
      </c>
      <c r="W69" s="14" t="str">
        <f t="shared" si="13"/>
        <v/>
      </c>
      <c r="X69" s="11" t="str">
        <f t="shared" si="14"/>
        <v/>
      </c>
      <c r="Y69" s="11" t="str">
        <f t="shared" si="15"/>
        <v/>
      </c>
      <c r="Z69" s="11" t="str">
        <f>IF(AND(J69&gt;500000,INDEX(Bank_KYC!$D$4:$D$953,MATCH(B69,Bank_KYC!$A$4:$A$953,0))=""),"FLAG","")</f>
        <v/>
      </c>
    </row>
    <row r="70" spans="1:26" x14ac:dyDescent="0.3">
      <c r="A70" t="s">
        <v>3597</v>
      </c>
      <c r="B70" t="s">
        <v>2481</v>
      </c>
      <c r="C70" t="s">
        <v>2482</v>
      </c>
      <c r="D70" t="s">
        <v>95</v>
      </c>
      <c r="E70" t="s">
        <v>3550</v>
      </c>
      <c r="F70" s="9">
        <v>44694</v>
      </c>
      <c r="G70">
        <v>649000</v>
      </c>
      <c r="H70" t="s">
        <v>63</v>
      </c>
      <c r="I70">
        <v>10.5</v>
      </c>
      <c r="J70">
        <v>218718</v>
      </c>
      <c r="K70" s="9"/>
      <c r="L70" t="s">
        <v>3551</v>
      </c>
      <c r="M70">
        <v>384119</v>
      </c>
      <c r="N70" s="9">
        <v>45714</v>
      </c>
      <c r="O70" t="s">
        <v>3520</v>
      </c>
      <c r="P70" t="s">
        <v>3521</v>
      </c>
      <c r="Q70" s="12">
        <f t="shared" si="8"/>
        <v>0</v>
      </c>
      <c r="R70" s="11" t="str">
        <f t="shared" si="9"/>
        <v>Standard</v>
      </c>
      <c r="S70" s="11" t="str">
        <f t="shared" si="10"/>
        <v/>
      </c>
      <c r="T70" s="13">
        <f t="shared" si="11"/>
        <v>0</v>
      </c>
      <c r="U70" s="13">
        <f>IFERROR(INDEX(Delegation!$C$4:$C$12,MATCH(H70,Delegation!$A$4:$A$12,0)),0)</f>
        <v>1000000</v>
      </c>
      <c r="V70" s="11" t="str">
        <f t="shared" si="12"/>
        <v/>
      </c>
      <c r="W70" s="14">
        <f t="shared" si="13"/>
        <v>0.56940166979503748</v>
      </c>
      <c r="X70" s="11" t="str">
        <f t="shared" si="14"/>
        <v/>
      </c>
      <c r="Y70" s="11" t="str">
        <f t="shared" si="15"/>
        <v/>
      </c>
      <c r="Z70" s="11" t="str">
        <f>IF(AND(J70&gt;500000,INDEX(Bank_KYC!$D$4:$D$953,MATCH(B70,Bank_KYC!$A$4:$A$953,0))=""),"FLAG","")</f>
        <v/>
      </c>
    </row>
    <row r="71" spans="1:26" x14ac:dyDescent="0.3">
      <c r="A71" t="s">
        <v>3598</v>
      </c>
      <c r="B71" t="s">
        <v>2238</v>
      </c>
      <c r="C71" t="s">
        <v>2239</v>
      </c>
      <c r="D71" t="s">
        <v>95</v>
      </c>
      <c r="E71" t="s">
        <v>3525</v>
      </c>
      <c r="F71" s="9">
        <v>45971</v>
      </c>
      <c r="G71">
        <v>582000</v>
      </c>
      <c r="H71" t="s">
        <v>63</v>
      </c>
      <c r="I71">
        <v>9.75</v>
      </c>
      <c r="J71">
        <v>567297</v>
      </c>
      <c r="K71" s="9"/>
      <c r="L71" t="s">
        <v>3526</v>
      </c>
      <c r="M71">
        <v>809144</v>
      </c>
      <c r="N71" s="9">
        <v>45991</v>
      </c>
      <c r="O71" t="s">
        <v>3520</v>
      </c>
      <c r="P71" t="s">
        <v>3521</v>
      </c>
      <c r="Q71" s="12">
        <f t="shared" si="8"/>
        <v>0</v>
      </c>
      <c r="R71" s="11" t="str">
        <f t="shared" si="9"/>
        <v>Standard</v>
      </c>
      <c r="S71" s="11" t="str">
        <f t="shared" si="10"/>
        <v/>
      </c>
      <c r="T71" s="13">
        <f t="shared" si="11"/>
        <v>0</v>
      </c>
      <c r="U71" s="13">
        <f>IFERROR(INDEX(Delegation!$C$4:$C$12,MATCH(H71,Delegation!$A$4:$A$12,0)),0)</f>
        <v>1000000</v>
      </c>
      <c r="V71" s="11" t="str">
        <f t="shared" si="12"/>
        <v/>
      </c>
      <c r="W71" s="14">
        <f t="shared" si="13"/>
        <v>0.70110759024351665</v>
      </c>
      <c r="X71" s="11" t="str">
        <f t="shared" si="14"/>
        <v/>
      </c>
      <c r="Y71" s="11" t="str">
        <f t="shared" si="15"/>
        <v/>
      </c>
      <c r="Z71" s="11" t="str">
        <f>IF(AND(J71&gt;500000,INDEX(Bank_KYC!$D$4:$D$953,MATCH(B71,Bank_KYC!$A$4:$A$953,0))=""),"FLAG","")</f>
        <v/>
      </c>
    </row>
    <row r="72" spans="1:26" x14ac:dyDescent="0.3">
      <c r="A72" t="s">
        <v>3599</v>
      </c>
      <c r="B72" t="s">
        <v>3226</v>
      </c>
      <c r="C72" t="s">
        <v>3227</v>
      </c>
      <c r="D72" t="s">
        <v>100</v>
      </c>
      <c r="E72" t="s">
        <v>3518</v>
      </c>
      <c r="F72" s="9">
        <v>45076</v>
      </c>
      <c r="G72">
        <v>1390000</v>
      </c>
      <c r="H72" t="s">
        <v>66</v>
      </c>
      <c r="I72">
        <v>9.25</v>
      </c>
      <c r="J72">
        <v>964633</v>
      </c>
      <c r="K72" s="9"/>
      <c r="L72" t="s">
        <v>3519</v>
      </c>
      <c r="M72">
        <v>1698858</v>
      </c>
      <c r="N72" s="9">
        <v>45436</v>
      </c>
      <c r="O72" t="s">
        <v>3520</v>
      </c>
      <c r="P72" t="s">
        <v>3521</v>
      </c>
      <c r="Q72" s="12">
        <f t="shared" si="8"/>
        <v>0</v>
      </c>
      <c r="R72" s="11" t="str">
        <f t="shared" si="9"/>
        <v>Standard</v>
      </c>
      <c r="S72" s="11" t="str">
        <f t="shared" si="10"/>
        <v/>
      </c>
      <c r="T72" s="13">
        <f t="shared" si="11"/>
        <v>0</v>
      </c>
      <c r="U72" s="13">
        <f>IFERROR(INDEX(Delegation!$C$4:$C$12,MATCH(H72,Delegation!$A$4:$A$12,0)),0)</f>
        <v>5000000</v>
      </c>
      <c r="V72" s="11" t="str">
        <f t="shared" si="12"/>
        <v/>
      </c>
      <c r="W72" s="14">
        <f t="shared" si="13"/>
        <v>0.56781261294351848</v>
      </c>
      <c r="X72" s="11" t="str">
        <f t="shared" si="14"/>
        <v/>
      </c>
      <c r="Y72" s="11" t="str">
        <f t="shared" si="15"/>
        <v/>
      </c>
      <c r="Z72" s="11" t="str">
        <f>IF(AND(J72&gt;500000,INDEX(Bank_KYC!$D$4:$D$953,MATCH(B72,Bank_KYC!$A$4:$A$953,0))=""),"FLAG","")</f>
        <v/>
      </c>
    </row>
    <row r="73" spans="1:26" x14ac:dyDescent="0.3">
      <c r="A73" t="s">
        <v>3600</v>
      </c>
      <c r="B73" t="s">
        <v>3110</v>
      </c>
      <c r="C73" t="s">
        <v>718</v>
      </c>
      <c r="D73" t="s">
        <v>134</v>
      </c>
      <c r="E73" t="s">
        <v>3535</v>
      </c>
      <c r="F73" s="9">
        <v>43594</v>
      </c>
      <c r="G73">
        <v>5911000</v>
      </c>
      <c r="H73" t="s">
        <v>68</v>
      </c>
      <c r="I73">
        <v>11.5</v>
      </c>
      <c r="J73">
        <v>3571357</v>
      </c>
      <c r="K73" s="9">
        <v>46047</v>
      </c>
      <c r="L73" t="s">
        <v>3536</v>
      </c>
      <c r="M73">
        <v>6461782</v>
      </c>
      <c r="N73" s="9">
        <v>45329</v>
      </c>
      <c r="O73" t="s">
        <v>3520</v>
      </c>
      <c r="P73" t="s">
        <v>3521</v>
      </c>
      <c r="Q73" s="12">
        <f t="shared" si="8"/>
        <v>65</v>
      </c>
      <c r="R73" s="11" t="str">
        <f t="shared" si="9"/>
        <v>Standard</v>
      </c>
      <c r="S73" s="11" t="str">
        <f t="shared" si="10"/>
        <v/>
      </c>
      <c r="T73" s="13">
        <f t="shared" si="11"/>
        <v>0</v>
      </c>
      <c r="U73" s="13">
        <f>IFERROR(INDEX(Delegation!$C$4:$C$12,MATCH(H73,Delegation!$A$4:$A$12,0)),0)</f>
        <v>25000000</v>
      </c>
      <c r="V73" s="11" t="str">
        <f t="shared" si="12"/>
        <v/>
      </c>
      <c r="W73" s="14">
        <f t="shared" si="13"/>
        <v>0.55268918078635276</v>
      </c>
      <c r="X73" s="11" t="str">
        <f t="shared" si="14"/>
        <v/>
      </c>
      <c r="Y73" s="11" t="str">
        <f t="shared" si="15"/>
        <v/>
      </c>
      <c r="Z73" s="11" t="str">
        <f>IF(AND(J73&gt;500000,INDEX(Bank_KYC!$D$4:$D$953,MATCH(B73,Bank_KYC!$A$4:$A$953,0))=""),"FLAG","")</f>
        <v/>
      </c>
    </row>
    <row r="74" spans="1:26" x14ac:dyDescent="0.3">
      <c r="A74" t="s">
        <v>3601</v>
      </c>
      <c r="B74" t="s">
        <v>635</v>
      </c>
      <c r="C74" t="s">
        <v>636</v>
      </c>
      <c r="D74" t="s">
        <v>129</v>
      </c>
      <c r="E74" t="s">
        <v>3528</v>
      </c>
      <c r="F74" s="9">
        <v>44054</v>
      </c>
      <c r="G74">
        <v>358000</v>
      </c>
      <c r="H74" t="s">
        <v>65</v>
      </c>
      <c r="I74">
        <v>13.5</v>
      </c>
      <c r="J74">
        <v>143635</v>
      </c>
      <c r="K74" s="9"/>
      <c r="L74" t="s">
        <v>3529</v>
      </c>
      <c r="M74">
        <v>0</v>
      </c>
      <c r="N74" s="9"/>
      <c r="O74" t="s">
        <v>3520</v>
      </c>
      <c r="P74" t="s">
        <v>3521</v>
      </c>
      <c r="Q74" s="12">
        <f t="shared" si="8"/>
        <v>0</v>
      </c>
      <c r="R74" s="11" t="str">
        <f t="shared" si="9"/>
        <v>Standard</v>
      </c>
      <c r="S74" s="11" t="str">
        <f t="shared" si="10"/>
        <v/>
      </c>
      <c r="T74" s="13">
        <f t="shared" si="11"/>
        <v>0</v>
      </c>
      <c r="U74" s="13">
        <f>IFERROR(INDEX(Delegation!$C$4:$C$12,MATCH(H74,Delegation!$A$4:$A$12,0)),0)</f>
        <v>1000000</v>
      </c>
      <c r="V74" s="11" t="str">
        <f t="shared" si="12"/>
        <v/>
      </c>
      <c r="W74" s="14" t="str">
        <f t="shared" si="13"/>
        <v/>
      </c>
      <c r="X74" s="11" t="str">
        <f t="shared" si="14"/>
        <v/>
      </c>
      <c r="Y74" s="11" t="str">
        <f t="shared" si="15"/>
        <v/>
      </c>
      <c r="Z74" s="11" t="str">
        <f>IF(AND(J74&gt;500000,INDEX(Bank_KYC!$D$4:$D$953,MATCH(B74,Bank_KYC!$A$4:$A$953,0))=""),"FLAG","")</f>
        <v/>
      </c>
    </row>
    <row r="75" spans="1:26" x14ac:dyDescent="0.3">
      <c r="A75" t="s">
        <v>3602</v>
      </c>
      <c r="B75" t="s">
        <v>2268</v>
      </c>
      <c r="C75" t="s">
        <v>2269</v>
      </c>
      <c r="D75" t="s">
        <v>100</v>
      </c>
      <c r="E75" t="s">
        <v>3518</v>
      </c>
      <c r="F75" s="9">
        <v>45633</v>
      </c>
      <c r="G75">
        <v>4053000</v>
      </c>
      <c r="H75" t="s">
        <v>66</v>
      </c>
      <c r="I75">
        <v>9.25</v>
      </c>
      <c r="J75">
        <v>2751961</v>
      </c>
      <c r="K75" s="9"/>
      <c r="L75" t="s">
        <v>3519</v>
      </c>
      <c r="M75">
        <v>3898299</v>
      </c>
      <c r="N75" s="9">
        <v>45915</v>
      </c>
      <c r="O75" t="s">
        <v>3520</v>
      </c>
      <c r="P75" t="s">
        <v>3521</v>
      </c>
      <c r="Q75" s="12">
        <f t="shared" si="8"/>
        <v>0</v>
      </c>
      <c r="R75" s="11" t="str">
        <f t="shared" si="9"/>
        <v>Standard</v>
      </c>
      <c r="S75" s="11" t="str">
        <f t="shared" si="10"/>
        <v/>
      </c>
      <c r="T75" s="13">
        <f t="shared" si="11"/>
        <v>0</v>
      </c>
      <c r="U75" s="13">
        <f>IFERROR(INDEX(Delegation!$C$4:$C$12,MATCH(H75,Delegation!$A$4:$A$12,0)),0)</f>
        <v>5000000</v>
      </c>
      <c r="V75" s="11" t="str">
        <f t="shared" si="12"/>
        <v/>
      </c>
      <c r="W75" s="14">
        <f t="shared" si="13"/>
        <v>0.70593892361771127</v>
      </c>
      <c r="X75" s="11" t="str">
        <f t="shared" si="14"/>
        <v/>
      </c>
      <c r="Y75" s="11" t="str">
        <f t="shared" si="15"/>
        <v/>
      </c>
      <c r="Z75" s="11" t="str">
        <f>IF(AND(J75&gt;500000,INDEX(Bank_KYC!$D$4:$D$953,MATCH(B75,Bank_KYC!$A$4:$A$953,0))=""),"FLAG","")</f>
        <v/>
      </c>
    </row>
    <row r="76" spans="1:26" x14ac:dyDescent="0.3">
      <c r="A76" t="s">
        <v>3603</v>
      </c>
      <c r="B76" t="s">
        <v>2723</v>
      </c>
      <c r="C76" t="s">
        <v>2724</v>
      </c>
      <c r="D76" t="s">
        <v>129</v>
      </c>
      <c r="E76" t="s">
        <v>3535</v>
      </c>
      <c r="F76" s="9">
        <v>45512</v>
      </c>
      <c r="G76">
        <v>1277000</v>
      </c>
      <c r="H76" t="s">
        <v>66</v>
      </c>
      <c r="I76">
        <v>11.5</v>
      </c>
      <c r="J76">
        <v>735994</v>
      </c>
      <c r="K76" s="9"/>
      <c r="L76" t="s">
        <v>3536</v>
      </c>
      <c r="M76">
        <v>1085247</v>
      </c>
      <c r="N76" s="9">
        <v>45941</v>
      </c>
      <c r="O76" t="s">
        <v>3520</v>
      </c>
      <c r="P76" t="s">
        <v>3521</v>
      </c>
      <c r="Q76" s="12">
        <f t="shared" si="8"/>
        <v>0</v>
      </c>
      <c r="R76" s="11" t="str">
        <f t="shared" si="9"/>
        <v>Standard</v>
      </c>
      <c r="S76" s="11" t="str">
        <f t="shared" si="10"/>
        <v/>
      </c>
      <c r="T76" s="13">
        <f t="shared" si="11"/>
        <v>0</v>
      </c>
      <c r="U76" s="13">
        <f>IFERROR(INDEX(Delegation!$C$4:$C$12,MATCH(H76,Delegation!$A$4:$A$12,0)),0)</f>
        <v>5000000</v>
      </c>
      <c r="V76" s="11" t="str">
        <f t="shared" si="12"/>
        <v/>
      </c>
      <c r="W76" s="14">
        <f t="shared" si="13"/>
        <v>0.67818109610070332</v>
      </c>
      <c r="X76" s="11" t="str">
        <f t="shared" si="14"/>
        <v/>
      </c>
      <c r="Y76" s="11" t="str">
        <f t="shared" si="15"/>
        <v/>
      </c>
      <c r="Z76" s="11" t="str">
        <f>IF(AND(J76&gt;500000,INDEX(Bank_KYC!$D$4:$D$953,MATCH(B76,Bank_KYC!$A$4:$A$953,0))=""),"FLAG","")</f>
        <v/>
      </c>
    </row>
    <row r="77" spans="1:26" x14ac:dyDescent="0.3">
      <c r="A77" t="s">
        <v>3604</v>
      </c>
      <c r="B77" t="s">
        <v>1957</v>
      </c>
      <c r="C77" t="s">
        <v>1958</v>
      </c>
      <c r="D77" t="s">
        <v>100</v>
      </c>
      <c r="E77" t="s">
        <v>3528</v>
      </c>
      <c r="F77" s="9">
        <v>43922</v>
      </c>
      <c r="G77">
        <v>291000</v>
      </c>
      <c r="H77" t="s">
        <v>64</v>
      </c>
      <c r="I77">
        <v>13.5</v>
      </c>
      <c r="J77">
        <v>181200</v>
      </c>
      <c r="K77" s="9"/>
      <c r="L77" t="s">
        <v>3529</v>
      </c>
      <c r="M77">
        <v>0</v>
      </c>
      <c r="N77" s="9"/>
      <c r="O77" t="s">
        <v>3520</v>
      </c>
      <c r="P77" t="s">
        <v>3521</v>
      </c>
      <c r="Q77" s="12">
        <f t="shared" si="8"/>
        <v>0</v>
      </c>
      <c r="R77" s="11" t="str">
        <f t="shared" si="9"/>
        <v>Standard</v>
      </c>
      <c r="S77" s="11" t="str">
        <f t="shared" si="10"/>
        <v/>
      </c>
      <c r="T77" s="13">
        <f t="shared" si="11"/>
        <v>0</v>
      </c>
      <c r="U77" s="13">
        <f>IFERROR(INDEX(Delegation!$C$4:$C$12,MATCH(H77,Delegation!$A$4:$A$12,0)),0)</f>
        <v>1000000</v>
      </c>
      <c r="V77" s="11" t="str">
        <f t="shared" si="12"/>
        <v/>
      </c>
      <c r="W77" s="14" t="str">
        <f t="shared" si="13"/>
        <v/>
      </c>
      <c r="X77" s="11" t="str">
        <f t="shared" si="14"/>
        <v/>
      </c>
      <c r="Y77" s="11" t="str">
        <f t="shared" si="15"/>
        <v/>
      </c>
      <c r="Z77" s="11" t="str">
        <f>IF(AND(J77&gt;500000,INDEX(Bank_KYC!$D$4:$D$953,MATCH(B77,Bank_KYC!$A$4:$A$953,0))=""),"FLAG","")</f>
        <v/>
      </c>
    </row>
    <row r="78" spans="1:26" x14ac:dyDescent="0.3">
      <c r="A78" t="s">
        <v>3605</v>
      </c>
      <c r="B78" t="s">
        <v>555</v>
      </c>
      <c r="C78" t="s">
        <v>556</v>
      </c>
      <c r="D78" t="s">
        <v>100</v>
      </c>
      <c r="E78" t="s">
        <v>3518</v>
      </c>
      <c r="F78" s="9">
        <v>44562</v>
      </c>
      <c r="G78">
        <v>2143000</v>
      </c>
      <c r="H78" t="s">
        <v>66</v>
      </c>
      <c r="I78">
        <v>9.25</v>
      </c>
      <c r="J78">
        <v>1319916</v>
      </c>
      <c r="K78" s="9"/>
      <c r="L78" t="s">
        <v>3519</v>
      </c>
      <c r="M78">
        <v>2657012</v>
      </c>
      <c r="N78" s="9">
        <v>45263</v>
      </c>
      <c r="O78" t="s">
        <v>3520</v>
      </c>
      <c r="P78" t="s">
        <v>3521</v>
      </c>
      <c r="Q78" s="12">
        <f t="shared" si="8"/>
        <v>0</v>
      </c>
      <c r="R78" s="11" t="str">
        <f t="shared" si="9"/>
        <v>Standard</v>
      </c>
      <c r="S78" s="11" t="str">
        <f t="shared" si="10"/>
        <v/>
      </c>
      <c r="T78" s="13">
        <f t="shared" si="11"/>
        <v>0</v>
      </c>
      <c r="U78" s="13">
        <f>IFERROR(INDEX(Delegation!$C$4:$C$12,MATCH(H78,Delegation!$A$4:$A$12,0)),0)</f>
        <v>5000000</v>
      </c>
      <c r="V78" s="11" t="str">
        <f t="shared" si="12"/>
        <v/>
      </c>
      <c r="W78" s="14">
        <f t="shared" si="13"/>
        <v>0.49676704508673653</v>
      </c>
      <c r="X78" s="11" t="str">
        <f t="shared" si="14"/>
        <v/>
      </c>
      <c r="Y78" s="11" t="str">
        <f t="shared" si="15"/>
        <v/>
      </c>
      <c r="Z78" s="11" t="str">
        <f>IF(AND(J78&gt;500000,INDEX(Bank_KYC!$D$4:$D$953,MATCH(B78,Bank_KYC!$A$4:$A$953,0))=""),"FLAG","")</f>
        <v/>
      </c>
    </row>
    <row r="79" spans="1:26" x14ac:dyDescent="0.3">
      <c r="A79" t="s">
        <v>3606</v>
      </c>
      <c r="B79" t="s">
        <v>2926</v>
      </c>
      <c r="C79" t="s">
        <v>2431</v>
      </c>
      <c r="D79" t="s">
        <v>114</v>
      </c>
      <c r="E79" t="s">
        <v>3525</v>
      </c>
      <c r="F79" s="9">
        <v>45915</v>
      </c>
      <c r="G79">
        <v>268000</v>
      </c>
      <c r="H79" t="s">
        <v>59</v>
      </c>
      <c r="I79">
        <v>9.75</v>
      </c>
      <c r="J79">
        <v>228042</v>
      </c>
      <c r="K79" s="9"/>
      <c r="L79" t="s">
        <v>3526</v>
      </c>
      <c r="M79">
        <v>344304</v>
      </c>
      <c r="N79" s="9">
        <v>46009</v>
      </c>
      <c r="O79" t="s">
        <v>3520</v>
      </c>
      <c r="P79" t="s">
        <v>3521</v>
      </c>
      <c r="Q79" s="12">
        <f t="shared" si="8"/>
        <v>0</v>
      </c>
      <c r="R79" s="11" t="str">
        <f t="shared" si="9"/>
        <v>Standard</v>
      </c>
      <c r="S79" s="11" t="str">
        <f t="shared" si="10"/>
        <v/>
      </c>
      <c r="T79" s="13">
        <f t="shared" si="11"/>
        <v>0</v>
      </c>
      <c r="U79" s="13">
        <f>IFERROR(INDEX(Delegation!$C$4:$C$12,MATCH(H79,Delegation!$A$4:$A$12,0)),0)</f>
        <v>1000000</v>
      </c>
      <c r="V79" s="11" t="str">
        <f t="shared" si="12"/>
        <v/>
      </c>
      <c r="W79" s="14">
        <f t="shared" si="13"/>
        <v>0.66232747804266001</v>
      </c>
      <c r="X79" s="11" t="str">
        <f t="shared" si="14"/>
        <v/>
      </c>
      <c r="Y79" s="11" t="str">
        <f t="shared" si="15"/>
        <v/>
      </c>
      <c r="Z79" s="11" t="str">
        <f>IF(AND(J79&gt;500000,INDEX(Bank_KYC!$D$4:$D$953,MATCH(B79,Bank_KYC!$A$4:$A$953,0))=""),"FLAG","")</f>
        <v/>
      </c>
    </row>
    <row r="80" spans="1:26" x14ac:dyDescent="0.3">
      <c r="A80" t="s">
        <v>3607</v>
      </c>
      <c r="B80" t="s">
        <v>1800</v>
      </c>
      <c r="C80" t="s">
        <v>1801</v>
      </c>
      <c r="D80" t="s">
        <v>103</v>
      </c>
      <c r="E80" t="s">
        <v>3550</v>
      </c>
      <c r="F80" s="9">
        <v>45756</v>
      </c>
      <c r="G80">
        <v>1369000</v>
      </c>
      <c r="H80" t="s">
        <v>66</v>
      </c>
      <c r="I80">
        <v>10.5</v>
      </c>
      <c r="J80">
        <v>690483</v>
      </c>
      <c r="K80" s="9"/>
      <c r="L80" t="s">
        <v>3551</v>
      </c>
      <c r="M80">
        <v>1175234</v>
      </c>
      <c r="N80" s="9">
        <v>45933</v>
      </c>
      <c r="O80" t="s">
        <v>3520</v>
      </c>
      <c r="P80" t="s">
        <v>3521</v>
      </c>
      <c r="Q80" s="12">
        <f t="shared" si="8"/>
        <v>0</v>
      </c>
      <c r="R80" s="11" t="str">
        <f t="shared" si="9"/>
        <v>Standard</v>
      </c>
      <c r="S80" s="11" t="str">
        <f t="shared" si="10"/>
        <v/>
      </c>
      <c r="T80" s="13">
        <f t="shared" si="11"/>
        <v>0</v>
      </c>
      <c r="U80" s="13">
        <f>IFERROR(INDEX(Delegation!$C$4:$C$12,MATCH(H80,Delegation!$A$4:$A$12,0)),0)</f>
        <v>5000000</v>
      </c>
      <c r="V80" s="11" t="str">
        <f t="shared" si="12"/>
        <v/>
      </c>
      <c r="W80" s="14">
        <f t="shared" si="13"/>
        <v>0.5875281007867369</v>
      </c>
      <c r="X80" s="11" t="str">
        <f t="shared" si="14"/>
        <v/>
      </c>
      <c r="Y80" s="11" t="str">
        <f t="shared" si="15"/>
        <v/>
      </c>
      <c r="Z80" s="11" t="str">
        <f>IF(AND(J80&gt;500000,INDEX(Bank_KYC!$D$4:$D$953,MATCH(B80,Bank_KYC!$A$4:$A$953,0))=""),"FLAG","")</f>
        <v>FLAG</v>
      </c>
    </row>
    <row r="81" spans="1:26" x14ac:dyDescent="0.3">
      <c r="A81" t="s">
        <v>3608</v>
      </c>
      <c r="B81" t="s">
        <v>1825</v>
      </c>
      <c r="C81" t="s">
        <v>1733</v>
      </c>
      <c r="D81" t="s">
        <v>134</v>
      </c>
      <c r="E81" t="s">
        <v>3535</v>
      </c>
      <c r="F81" s="9">
        <v>44534</v>
      </c>
      <c r="G81">
        <v>6589000</v>
      </c>
      <c r="H81" t="s">
        <v>68</v>
      </c>
      <c r="I81">
        <v>11.5</v>
      </c>
      <c r="J81">
        <v>3505824</v>
      </c>
      <c r="K81" s="9">
        <v>45944</v>
      </c>
      <c r="L81" t="s">
        <v>3536</v>
      </c>
      <c r="M81">
        <v>5356452</v>
      </c>
      <c r="N81" s="9">
        <v>45309</v>
      </c>
      <c r="O81" t="s">
        <v>3520</v>
      </c>
      <c r="P81" t="s">
        <v>3523</v>
      </c>
      <c r="Q81" s="12">
        <f t="shared" si="8"/>
        <v>168</v>
      </c>
      <c r="R81" s="11" t="str">
        <f t="shared" si="9"/>
        <v>Sub-Standard</v>
      </c>
      <c r="S81" s="11" t="str">
        <f t="shared" si="10"/>
        <v/>
      </c>
      <c r="T81" s="13">
        <f t="shared" si="11"/>
        <v>0</v>
      </c>
      <c r="U81" s="13">
        <f>IFERROR(INDEX(Delegation!$C$4:$C$12,MATCH(H81,Delegation!$A$4:$A$12,0)),0)</f>
        <v>25000000</v>
      </c>
      <c r="V81" s="11" t="str">
        <f t="shared" si="12"/>
        <v/>
      </c>
      <c r="W81" s="14">
        <f t="shared" si="13"/>
        <v>0.65450488494996317</v>
      </c>
      <c r="X81" s="11" t="str">
        <f t="shared" si="14"/>
        <v/>
      </c>
      <c r="Y81" s="11" t="str">
        <f t="shared" si="15"/>
        <v/>
      </c>
      <c r="Z81" s="11" t="str">
        <f>IF(AND(J81&gt;500000,INDEX(Bank_KYC!$D$4:$D$953,MATCH(B81,Bank_KYC!$A$4:$A$953,0))=""),"FLAG","")</f>
        <v/>
      </c>
    </row>
    <row r="82" spans="1:26" x14ac:dyDescent="0.3">
      <c r="A82" t="s">
        <v>3609</v>
      </c>
      <c r="B82" t="s">
        <v>1607</v>
      </c>
      <c r="C82" t="s">
        <v>1608</v>
      </c>
      <c r="D82" t="s">
        <v>100</v>
      </c>
      <c r="E82" t="s">
        <v>3518</v>
      </c>
      <c r="F82" s="9">
        <v>45440</v>
      </c>
      <c r="G82">
        <v>4492000</v>
      </c>
      <c r="H82" t="s">
        <v>66</v>
      </c>
      <c r="I82">
        <v>9.25</v>
      </c>
      <c r="J82">
        <v>4050743</v>
      </c>
      <c r="K82" s="9"/>
      <c r="L82" t="s">
        <v>3519</v>
      </c>
      <c r="M82">
        <v>6435761</v>
      </c>
      <c r="N82" s="9">
        <v>45974</v>
      </c>
      <c r="O82" t="s">
        <v>3520</v>
      </c>
      <c r="P82" t="s">
        <v>3521</v>
      </c>
      <c r="Q82" s="12">
        <f t="shared" si="8"/>
        <v>0</v>
      </c>
      <c r="R82" s="11" t="str">
        <f t="shared" si="9"/>
        <v>Standard</v>
      </c>
      <c r="S82" s="11" t="str">
        <f t="shared" si="10"/>
        <v/>
      </c>
      <c r="T82" s="13">
        <f t="shared" si="11"/>
        <v>0</v>
      </c>
      <c r="U82" s="13">
        <f>IFERROR(INDEX(Delegation!$C$4:$C$12,MATCH(H82,Delegation!$A$4:$A$12,0)),0)</f>
        <v>5000000</v>
      </c>
      <c r="V82" s="11" t="str">
        <f t="shared" si="12"/>
        <v/>
      </c>
      <c r="W82" s="14">
        <f t="shared" si="13"/>
        <v>0.62941165776665731</v>
      </c>
      <c r="X82" s="11" t="str">
        <f t="shared" si="14"/>
        <v/>
      </c>
      <c r="Y82" s="11" t="str">
        <f t="shared" si="15"/>
        <v/>
      </c>
      <c r="Z82" s="11" t="str">
        <f>IF(AND(J82&gt;500000,INDEX(Bank_KYC!$D$4:$D$953,MATCH(B82,Bank_KYC!$A$4:$A$953,0))=""),"FLAG","")</f>
        <v/>
      </c>
    </row>
    <row r="83" spans="1:26" x14ac:dyDescent="0.3">
      <c r="A83" t="s">
        <v>3610</v>
      </c>
      <c r="B83" t="s">
        <v>1674</v>
      </c>
      <c r="C83" t="s">
        <v>919</v>
      </c>
      <c r="D83" t="s">
        <v>114</v>
      </c>
      <c r="E83" t="s">
        <v>3535</v>
      </c>
      <c r="F83" s="9">
        <v>43855</v>
      </c>
      <c r="G83">
        <v>5354000</v>
      </c>
      <c r="H83" t="s">
        <v>68</v>
      </c>
      <c r="I83">
        <v>11.5</v>
      </c>
      <c r="J83">
        <v>4733257</v>
      </c>
      <c r="K83" s="9">
        <v>45594</v>
      </c>
      <c r="L83" t="s">
        <v>3536</v>
      </c>
      <c r="M83">
        <v>10345728</v>
      </c>
      <c r="N83" s="9">
        <v>45839</v>
      </c>
      <c r="O83" t="s">
        <v>3520</v>
      </c>
      <c r="P83" t="s">
        <v>3589</v>
      </c>
      <c r="Q83" s="12">
        <f t="shared" si="8"/>
        <v>518</v>
      </c>
      <c r="R83" s="11" t="str">
        <f t="shared" si="9"/>
        <v>Doubtful</v>
      </c>
      <c r="S83" s="11" t="str">
        <f t="shared" si="10"/>
        <v/>
      </c>
      <c r="T83" s="13">
        <f t="shared" si="11"/>
        <v>0</v>
      </c>
      <c r="U83" s="13">
        <f>IFERROR(INDEX(Delegation!$C$4:$C$12,MATCH(H83,Delegation!$A$4:$A$12,0)),0)</f>
        <v>25000000</v>
      </c>
      <c r="V83" s="11" t="str">
        <f t="shared" si="12"/>
        <v/>
      </c>
      <c r="W83" s="14">
        <f t="shared" si="13"/>
        <v>0.45750835513943533</v>
      </c>
      <c r="X83" s="11" t="str">
        <f t="shared" si="14"/>
        <v/>
      </c>
      <c r="Y83" s="11" t="str">
        <f t="shared" si="15"/>
        <v/>
      </c>
      <c r="Z83" s="11" t="str">
        <f>IF(AND(J83&gt;500000,INDEX(Bank_KYC!$D$4:$D$953,MATCH(B83,Bank_KYC!$A$4:$A$953,0))=""),"FLAG","")</f>
        <v/>
      </c>
    </row>
    <row r="84" spans="1:26" x14ac:dyDescent="0.3">
      <c r="A84" t="s">
        <v>3611</v>
      </c>
      <c r="B84" t="s">
        <v>486</v>
      </c>
      <c r="C84" t="s">
        <v>487</v>
      </c>
      <c r="D84" t="s">
        <v>114</v>
      </c>
      <c r="E84" t="s">
        <v>3525</v>
      </c>
      <c r="F84" s="9">
        <v>45234</v>
      </c>
      <c r="G84">
        <v>453000</v>
      </c>
      <c r="H84" t="s">
        <v>59</v>
      </c>
      <c r="I84">
        <v>9.75</v>
      </c>
      <c r="J84">
        <v>350142</v>
      </c>
      <c r="K84" s="9"/>
      <c r="L84" t="s">
        <v>3526</v>
      </c>
      <c r="M84">
        <v>544273</v>
      </c>
      <c r="N84" s="9">
        <v>46072</v>
      </c>
      <c r="O84" t="s">
        <v>3520</v>
      </c>
      <c r="P84" t="s">
        <v>3521</v>
      </c>
      <c r="Q84" s="12">
        <f t="shared" si="8"/>
        <v>0</v>
      </c>
      <c r="R84" s="11" t="str">
        <f t="shared" si="9"/>
        <v>Standard</v>
      </c>
      <c r="S84" s="11" t="str">
        <f t="shared" si="10"/>
        <v/>
      </c>
      <c r="T84" s="13">
        <f t="shared" si="11"/>
        <v>0</v>
      </c>
      <c r="U84" s="13">
        <f>IFERROR(INDEX(Delegation!$C$4:$C$12,MATCH(H84,Delegation!$A$4:$A$12,0)),0)</f>
        <v>1000000</v>
      </c>
      <c r="V84" s="11" t="str">
        <f t="shared" si="12"/>
        <v/>
      </c>
      <c r="W84" s="14">
        <f t="shared" si="13"/>
        <v>0.64332053950866563</v>
      </c>
      <c r="X84" s="11" t="str">
        <f t="shared" si="14"/>
        <v/>
      </c>
      <c r="Y84" s="11" t="str">
        <f t="shared" si="15"/>
        <v/>
      </c>
      <c r="Z84" s="11" t="str">
        <f>IF(AND(J84&gt;500000,INDEX(Bank_KYC!$D$4:$D$953,MATCH(B84,Bank_KYC!$A$4:$A$953,0))=""),"FLAG","")</f>
        <v/>
      </c>
    </row>
    <row r="85" spans="1:26" x14ac:dyDescent="0.3">
      <c r="A85" t="s">
        <v>3612</v>
      </c>
      <c r="B85" t="s">
        <v>2982</v>
      </c>
      <c r="C85" t="s">
        <v>529</v>
      </c>
      <c r="D85" t="s">
        <v>134</v>
      </c>
      <c r="E85" t="s">
        <v>3550</v>
      </c>
      <c r="F85" s="9">
        <v>44359</v>
      </c>
      <c r="G85">
        <v>1478000</v>
      </c>
      <c r="H85" t="s">
        <v>66</v>
      </c>
      <c r="I85">
        <v>10.5</v>
      </c>
      <c r="J85">
        <v>1441062</v>
      </c>
      <c r="K85" s="9"/>
      <c r="L85" t="s">
        <v>3551</v>
      </c>
      <c r="M85">
        <v>3017014</v>
      </c>
      <c r="N85" s="9">
        <v>45698</v>
      </c>
      <c r="O85" t="s">
        <v>3520</v>
      </c>
      <c r="P85" t="s">
        <v>3521</v>
      </c>
      <c r="Q85" s="12">
        <f t="shared" si="8"/>
        <v>0</v>
      </c>
      <c r="R85" s="11" t="str">
        <f t="shared" si="9"/>
        <v>Standard</v>
      </c>
      <c r="S85" s="11" t="str">
        <f t="shared" si="10"/>
        <v/>
      </c>
      <c r="T85" s="13">
        <f t="shared" si="11"/>
        <v>0</v>
      </c>
      <c r="U85" s="13">
        <f>IFERROR(INDEX(Delegation!$C$4:$C$12,MATCH(H85,Delegation!$A$4:$A$12,0)),0)</f>
        <v>5000000</v>
      </c>
      <c r="V85" s="11" t="str">
        <f t="shared" si="12"/>
        <v/>
      </c>
      <c r="W85" s="14">
        <f t="shared" si="13"/>
        <v>0.47764511533589171</v>
      </c>
      <c r="X85" s="11" t="str">
        <f t="shared" si="14"/>
        <v/>
      </c>
      <c r="Y85" s="11" t="str">
        <f t="shared" si="15"/>
        <v/>
      </c>
      <c r="Z85" s="11" t="str">
        <f>IF(AND(J85&gt;500000,INDEX(Bank_KYC!$D$4:$D$953,MATCH(B85,Bank_KYC!$A$4:$A$953,0))=""),"FLAG","")</f>
        <v/>
      </c>
    </row>
    <row r="86" spans="1:26" x14ac:dyDescent="0.3">
      <c r="A86" t="s">
        <v>3613</v>
      </c>
      <c r="B86" t="s">
        <v>2840</v>
      </c>
      <c r="C86" t="s">
        <v>2489</v>
      </c>
      <c r="D86" t="s">
        <v>134</v>
      </c>
      <c r="E86" t="s">
        <v>3535</v>
      </c>
      <c r="F86" s="9">
        <v>45144</v>
      </c>
      <c r="G86">
        <v>1898000</v>
      </c>
      <c r="H86" t="s">
        <v>66</v>
      </c>
      <c r="I86">
        <v>11.5</v>
      </c>
      <c r="J86">
        <v>1595119</v>
      </c>
      <c r="K86" s="9"/>
      <c r="L86" t="s">
        <v>3536</v>
      </c>
      <c r="M86">
        <v>2998810</v>
      </c>
      <c r="N86" s="9">
        <v>45192</v>
      </c>
      <c r="O86" t="s">
        <v>3520</v>
      </c>
      <c r="P86" t="s">
        <v>3521</v>
      </c>
      <c r="Q86" s="12">
        <f t="shared" si="8"/>
        <v>0</v>
      </c>
      <c r="R86" s="11" t="str">
        <f t="shared" si="9"/>
        <v>Standard</v>
      </c>
      <c r="S86" s="11" t="str">
        <f t="shared" si="10"/>
        <v/>
      </c>
      <c r="T86" s="13">
        <f t="shared" si="11"/>
        <v>0</v>
      </c>
      <c r="U86" s="13">
        <f>IFERROR(INDEX(Delegation!$C$4:$C$12,MATCH(H86,Delegation!$A$4:$A$12,0)),0)</f>
        <v>5000000</v>
      </c>
      <c r="V86" s="11" t="str">
        <f t="shared" si="12"/>
        <v/>
      </c>
      <c r="W86" s="14">
        <f t="shared" si="13"/>
        <v>0.53191732720645857</v>
      </c>
      <c r="X86" s="11" t="str">
        <f t="shared" si="14"/>
        <v/>
      </c>
      <c r="Y86" s="11" t="str">
        <f t="shared" si="15"/>
        <v/>
      </c>
      <c r="Z86" s="11" t="str">
        <f>IF(AND(J86&gt;500000,INDEX(Bank_KYC!$D$4:$D$953,MATCH(B86,Bank_KYC!$A$4:$A$953,0))=""),"FLAG","")</f>
        <v/>
      </c>
    </row>
    <row r="87" spans="1:26" x14ac:dyDescent="0.3">
      <c r="A87" t="s">
        <v>3614</v>
      </c>
      <c r="B87" t="s">
        <v>3179</v>
      </c>
      <c r="C87" t="s">
        <v>3180</v>
      </c>
      <c r="D87" t="s">
        <v>134</v>
      </c>
      <c r="E87" t="s">
        <v>3525</v>
      </c>
      <c r="F87" s="9">
        <v>44438</v>
      </c>
      <c r="G87">
        <v>256000</v>
      </c>
      <c r="H87" t="s">
        <v>62</v>
      </c>
      <c r="I87">
        <v>9.75</v>
      </c>
      <c r="J87">
        <v>240724</v>
      </c>
      <c r="K87" s="9">
        <v>45258</v>
      </c>
      <c r="L87" t="s">
        <v>3526</v>
      </c>
      <c r="M87">
        <v>357231</v>
      </c>
      <c r="N87" s="9">
        <v>45524</v>
      </c>
      <c r="O87" t="s">
        <v>3520</v>
      </c>
      <c r="P87" t="s">
        <v>3589</v>
      </c>
      <c r="Q87" s="12">
        <f t="shared" si="8"/>
        <v>854</v>
      </c>
      <c r="R87" s="11" t="str">
        <f t="shared" si="9"/>
        <v>Doubtful</v>
      </c>
      <c r="S87" s="11" t="str">
        <f t="shared" si="10"/>
        <v/>
      </c>
      <c r="T87" s="13">
        <f t="shared" si="11"/>
        <v>0</v>
      </c>
      <c r="U87" s="13">
        <f>IFERROR(INDEX(Delegation!$C$4:$C$12,MATCH(H87,Delegation!$A$4:$A$12,0)),0)</f>
        <v>1000000</v>
      </c>
      <c r="V87" s="11" t="str">
        <f t="shared" si="12"/>
        <v/>
      </c>
      <c r="W87" s="14">
        <f t="shared" si="13"/>
        <v>0.6738608911320686</v>
      </c>
      <c r="X87" s="11" t="str">
        <f t="shared" si="14"/>
        <v/>
      </c>
      <c r="Y87" s="11" t="str">
        <f t="shared" si="15"/>
        <v/>
      </c>
      <c r="Z87" s="11" t="str">
        <f>IF(AND(J87&gt;500000,INDEX(Bank_KYC!$D$4:$D$953,MATCH(B87,Bank_KYC!$A$4:$A$953,0))=""),"FLAG","")</f>
        <v/>
      </c>
    </row>
    <row r="88" spans="1:26" x14ac:dyDescent="0.3">
      <c r="A88" t="s">
        <v>3615</v>
      </c>
      <c r="B88" t="s">
        <v>2668</v>
      </c>
      <c r="C88" t="s">
        <v>1327</v>
      </c>
      <c r="D88" t="s">
        <v>114</v>
      </c>
      <c r="E88" t="s">
        <v>3535</v>
      </c>
      <c r="F88" s="9">
        <v>44338</v>
      </c>
      <c r="G88">
        <v>726000</v>
      </c>
      <c r="H88" t="s">
        <v>59</v>
      </c>
      <c r="I88">
        <v>11.5</v>
      </c>
      <c r="J88">
        <v>385881</v>
      </c>
      <c r="K88" s="9"/>
      <c r="L88" t="s">
        <v>3536</v>
      </c>
      <c r="M88">
        <v>829190</v>
      </c>
      <c r="N88" s="9">
        <v>45847</v>
      </c>
      <c r="O88" t="s">
        <v>3520</v>
      </c>
      <c r="P88" t="s">
        <v>3521</v>
      </c>
      <c r="Q88" s="12">
        <f t="shared" si="8"/>
        <v>0</v>
      </c>
      <c r="R88" s="11" t="str">
        <f t="shared" si="9"/>
        <v>Standard</v>
      </c>
      <c r="S88" s="11" t="str">
        <f t="shared" si="10"/>
        <v/>
      </c>
      <c r="T88" s="13">
        <f t="shared" si="11"/>
        <v>0</v>
      </c>
      <c r="U88" s="13">
        <f>IFERROR(INDEX(Delegation!$C$4:$C$12,MATCH(H88,Delegation!$A$4:$A$12,0)),0)</f>
        <v>1000000</v>
      </c>
      <c r="V88" s="11" t="str">
        <f t="shared" si="12"/>
        <v/>
      </c>
      <c r="W88" s="14">
        <f t="shared" si="13"/>
        <v>0.46537102473498232</v>
      </c>
      <c r="X88" s="11" t="str">
        <f t="shared" si="14"/>
        <v/>
      </c>
      <c r="Y88" s="11" t="str">
        <f t="shared" si="15"/>
        <v/>
      </c>
      <c r="Z88" s="11" t="str">
        <f>IF(AND(J88&gt;500000,INDEX(Bank_KYC!$D$4:$D$953,MATCH(B88,Bank_KYC!$A$4:$A$953,0))=""),"FLAG","")</f>
        <v/>
      </c>
    </row>
    <row r="89" spans="1:26" x14ac:dyDescent="0.3">
      <c r="A89" t="s">
        <v>3616</v>
      </c>
      <c r="B89" t="s">
        <v>3126</v>
      </c>
      <c r="C89" t="s">
        <v>3127</v>
      </c>
      <c r="D89" t="s">
        <v>134</v>
      </c>
      <c r="E89" t="s">
        <v>3525</v>
      </c>
      <c r="F89" s="9">
        <v>43977</v>
      </c>
      <c r="G89">
        <v>121000</v>
      </c>
      <c r="H89" t="s">
        <v>62</v>
      </c>
      <c r="I89">
        <v>9.75</v>
      </c>
      <c r="J89">
        <v>59841</v>
      </c>
      <c r="K89" s="9"/>
      <c r="L89" t="s">
        <v>3526</v>
      </c>
      <c r="M89">
        <v>81764</v>
      </c>
      <c r="N89" s="9">
        <v>45639</v>
      </c>
      <c r="O89" t="s">
        <v>3520</v>
      </c>
      <c r="P89" t="s">
        <v>3521</v>
      </c>
      <c r="Q89" s="12">
        <f t="shared" si="8"/>
        <v>0</v>
      </c>
      <c r="R89" s="11" t="str">
        <f t="shared" si="9"/>
        <v>Standard</v>
      </c>
      <c r="S89" s="11" t="str">
        <f t="shared" si="10"/>
        <v/>
      </c>
      <c r="T89" s="13">
        <f t="shared" si="11"/>
        <v>0</v>
      </c>
      <c r="U89" s="13">
        <f>IFERROR(INDEX(Delegation!$C$4:$C$12,MATCH(H89,Delegation!$A$4:$A$12,0)),0)</f>
        <v>1000000</v>
      </c>
      <c r="V89" s="11" t="str">
        <f t="shared" si="12"/>
        <v/>
      </c>
      <c r="W89" s="14">
        <f t="shared" si="13"/>
        <v>0.73187466366616116</v>
      </c>
      <c r="X89" s="11" t="str">
        <f t="shared" si="14"/>
        <v/>
      </c>
      <c r="Y89" s="11" t="str">
        <f t="shared" si="15"/>
        <v/>
      </c>
      <c r="Z89" s="11" t="str">
        <f>IF(AND(J89&gt;500000,INDEX(Bank_KYC!$D$4:$D$953,MATCH(B89,Bank_KYC!$A$4:$A$953,0))=""),"FLAG","")</f>
        <v/>
      </c>
    </row>
    <row r="90" spans="1:26" x14ac:dyDescent="0.3">
      <c r="A90" t="s">
        <v>3617</v>
      </c>
      <c r="B90" t="s">
        <v>2171</v>
      </c>
      <c r="C90" t="s">
        <v>588</v>
      </c>
      <c r="D90" t="s">
        <v>100</v>
      </c>
      <c r="E90" t="s">
        <v>3525</v>
      </c>
      <c r="F90" s="9">
        <v>45691</v>
      </c>
      <c r="G90">
        <v>344000</v>
      </c>
      <c r="H90" t="s">
        <v>64</v>
      </c>
      <c r="I90">
        <v>9.75</v>
      </c>
      <c r="J90">
        <v>194491</v>
      </c>
      <c r="K90" s="9"/>
      <c r="L90" t="s">
        <v>3526</v>
      </c>
      <c r="M90">
        <v>291607</v>
      </c>
      <c r="N90" s="9">
        <v>45989</v>
      </c>
      <c r="O90" t="s">
        <v>3520</v>
      </c>
      <c r="P90" t="s">
        <v>3521</v>
      </c>
      <c r="Q90" s="12">
        <f t="shared" si="8"/>
        <v>0</v>
      </c>
      <c r="R90" s="11" t="str">
        <f t="shared" si="9"/>
        <v>Standard</v>
      </c>
      <c r="S90" s="11" t="str">
        <f t="shared" si="10"/>
        <v/>
      </c>
      <c r="T90" s="13">
        <f t="shared" si="11"/>
        <v>0</v>
      </c>
      <c r="U90" s="13">
        <f>IFERROR(INDEX(Delegation!$C$4:$C$12,MATCH(H90,Delegation!$A$4:$A$12,0)),0)</f>
        <v>1000000</v>
      </c>
      <c r="V90" s="11" t="str">
        <f t="shared" si="12"/>
        <v/>
      </c>
      <c r="W90" s="14">
        <f t="shared" si="13"/>
        <v>0.66696272723219951</v>
      </c>
      <c r="X90" s="11" t="str">
        <f t="shared" si="14"/>
        <v/>
      </c>
      <c r="Y90" s="11" t="str">
        <f t="shared" si="15"/>
        <v/>
      </c>
      <c r="Z90" s="11" t="str">
        <f>IF(AND(J90&gt;500000,INDEX(Bank_KYC!$D$4:$D$953,MATCH(B90,Bank_KYC!$A$4:$A$953,0))=""),"FLAG","")</f>
        <v/>
      </c>
    </row>
    <row r="91" spans="1:26" x14ac:dyDescent="0.3">
      <c r="A91" t="s">
        <v>3618</v>
      </c>
      <c r="B91" t="s">
        <v>1370</v>
      </c>
      <c r="C91" t="s">
        <v>1371</v>
      </c>
      <c r="D91" t="s">
        <v>129</v>
      </c>
      <c r="E91" t="s">
        <v>3535</v>
      </c>
      <c r="F91" s="9">
        <v>45613</v>
      </c>
      <c r="G91">
        <v>759000</v>
      </c>
      <c r="H91" t="s">
        <v>65</v>
      </c>
      <c r="I91">
        <v>11.5</v>
      </c>
      <c r="J91">
        <v>354123</v>
      </c>
      <c r="K91" s="9"/>
      <c r="L91" t="s">
        <v>3536</v>
      </c>
      <c r="M91">
        <v>674406</v>
      </c>
      <c r="N91" s="9">
        <v>45624</v>
      </c>
      <c r="O91" t="s">
        <v>3520</v>
      </c>
      <c r="P91" t="s">
        <v>3521</v>
      </c>
      <c r="Q91" s="12">
        <f t="shared" si="8"/>
        <v>0</v>
      </c>
      <c r="R91" s="11" t="str">
        <f t="shared" si="9"/>
        <v>Standard</v>
      </c>
      <c r="S91" s="11" t="str">
        <f t="shared" si="10"/>
        <v/>
      </c>
      <c r="T91" s="13">
        <f t="shared" si="11"/>
        <v>0</v>
      </c>
      <c r="U91" s="13">
        <f>IFERROR(INDEX(Delegation!$C$4:$C$12,MATCH(H91,Delegation!$A$4:$A$12,0)),0)</f>
        <v>1000000</v>
      </c>
      <c r="V91" s="11" t="str">
        <f t="shared" si="12"/>
        <v/>
      </c>
      <c r="W91" s="14">
        <f t="shared" si="13"/>
        <v>0.52508874476205725</v>
      </c>
      <c r="X91" s="11" t="str">
        <f t="shared" si="14"/>
        <v/>
      </c>
      <c r="Y91" s="11" t="str">
        <f t="shared" si="15"/>
        <v/>
      </c>
      <c r="Z91" s="11" t="str">
        <f>IF(AND(J91&gt;500000,INDEX(Bank_KYC!$D$4:$D$953,MATCH(B91,Bank_KYC!$A$4:$A$953,0))=""),"FLAG","")</f>
        <v/>
      </c>
    </row>
    <row r="92" spans="1:26" x14ac:dyDescent="0.3">
      <c r="A92" t="s">
        <v>3619</v>
      </c>
      <c r="B92" t="s">
        <v>2185</v>
      </c>
      <c r="C92" t="s">
        <v>2186</v>
      </c>
      <c r="D92" t="s">
        <v>103</v>
      </c>
      <c r="E92" t="s">
        <v>3528</v>
      </c>
      <c r="F92" s="9">
        <v>45858</v>
      </c>
      <c r="G92">
        <v>80000</v>
      </c>
      <c r="H92" t="s">
        <v>61</v>
      </c>
      <c r="I92">
        <v>13.5</v>
      </c>
      <c r="J92">
        <v>28627</v>
      </c>
      <c r="K92" s="9"/>
      <c r="L92" t="s">
        <v>3529</v>
      </c>
      <c r="M92">
        <v>0</v>
      </c>
      <c r="N92" s="9"/>
      <c r="O92" t="s">
        <v>3520</v>
      </c>
      <c r="P92" t="s">
        <v>3521</v>
      </c>
      <c r="Q92" s="12">
        <f t="shared" si="8"/>
        <v>0</v>
      </c>
      <c r="R92" s="11" t="str">
        <f t="shared" si="9"/>
        <v>Standard</v>
      </c>
      <c r="S92" s="11" t="str">
        <f t="shared" si="10"/>
        <v/>
      </c>
      <c r="T92" s="13">
        <f t="shared" si="11"/>
        <v>0</v>
      </c>
      <c r="U92" s="13">
        <f>IFERROR(INDEX(Delegation!$C$4:$C$12,MATCH(H92,Delegation!$A$4:$A$12,0)),0)</f>
        <v>1000000</v>
      </c>
      <c r="V92" s="11" t="str">
        <f t="shared" si="12"/>
        <v/>
      </c>
      <c r="W92" s="14" t="str">
        <f t="shared" si="13"/>
        <v/>
      </c>
      <c r="X92" s="11" t="str">
        <f t="shared" si="14"/>
        <v/>
      </c>
      <c r="Y92" s="11" t="str">
        <f t="shared" si="15"/>
        <v/>
      </c>
      <c r="Z92" s="11" t="str">
        <f>IF(AND(J92&gt;500000,INDEX(Bank_KYC!$D$4:$D$953,MATCH(B92,Bank_KYC!$A$4:$A$953,0))=""),"FLAG","")</f>
        <v/>
      </c>
    </row>
    <row r="93" spans="1:26" x14ac:dyDescent="0.3">
      <c r="A93" t="s">
        <v>3620</v>
      </c>
      <c r="B93" t="s">
        <v>1010</v>
      </c>
      <c r="C93" t="s">
        <v>1011</v>
      </c>
      <c r="D93" t="s">
        <v>100</v>
      </c>
      <c r="E93" t="s">
        <v>3535</v>
      </c>
      <c r="F93" s="9">
        <v>45765</v>
      </c>
      <c r="G93">
        <v>6124000</v>
      </c>
      <c r="H93" t="s">
        <v>68</v>
      </c>
      <c r="I93">
        <v>11.5</v>
      </c>
      <c r="J93">
        <v>2001953</v>
      </c>
      <c r="K93" s="9"/>
      <c r="L93" t="s">
        <v>3536</v>
      </c>
      <c r="M93">
        <v>4320916</v>
      </c>
      <c r="N93" s="9">
        <v>45939</v>
      </c>
      <c r="O93" t="s">
        <v>3520</v>
      </c>
      <c r="P93" t="s">
        <v>3521</v>
      </c>
      <c r="Q93" s="12">
        <f t="shared" si="8"/>
        <v>0</v>
      </c>
      <c r="R93" s="11" t="str">
        <f t="shared" si="9"/>
        <v>Standard</v>
      </c>
      <c r="S93" s="11" t="str">
        <f t="shared" si="10"/>
        <v/>
      </c>
      <c r="T93" s="13">
        <f t="shared" si="11"/>
        <v>0</v>
      </c>
      <c r="U93" s="13">
        <f>IFERROR(INDEX(Delegation!$C$4:$C$12,MATCH(H93,Delegation!$A$4:$A$12,0)),0)</f>
        <v>25000000</v>
      </c>
      <c r="V93" s="11" t="str">
        <f t="shared" si="12"/>
        <v/>
      </c>
      <c r="W93" s="14">
        <f t="shared" si="13"/>
        <v>0.46331680597354818</v>
      </c>
      <c r="X93" s="11" t="str">
        <f t="shared" si="14"/>
        <v/>
      </c>
      <c r="Y93" s="11" t="str">
        <f t="shared" si="15"/>
        <v/>
      </c>
      <c r="Z93" s="11" t="str">
        <f>IF(AND(J93&gt;500000,INDEX(Bank_KYC!$D$4:$D$953,MATCH(B93,Bank_KYC!$A$4:$A$953,0))=""),"FLAG","")</f>
        <v/>
      </c>
    </row>
    <row r="94" spans="1:26" x14ac:dyDescent="0.3">
      <c r="A94" t="s">
        <v>3621</v>
      </c>
      <c r="B94" t="s">
        <v>1513</v>
      </c>
      <c r="C94" t="s">
        <v>1514</v>
      </c>
      <c r="D94" t="s">
        <v>95</v>
      </c>
      <c r="E94" t="s">
        <v>3518</v>
      </c>
      <c r="F94" s="9">
        <v>45188</v>
      </c>
      <c r="G94">
        <v>3244000</v>
      </c>
      <c r="H94" t="s">
        <v>66</v>
      </c>
      <c r="I94">
        <v>9.25</v>
      </c>
      <c r="J94">
        <v>2328381</v>
      </c>
      <c r="K94" s="9"/>
      <c r="L94" t="s">
        <v>3519</v>
      </c>
      <c r="M94">
        <v>3735861</v>
      </c>
      <c r="N94" s="9">
        <v>46025</v>
      </c>
      <c r="O94" t="s">
        <v>3520</v>
      </c>
      <c r="P94" t="s">
        <v>3521</v>
      </c>
      <c r="Q94" s="12">
        <f t="shared" si="8"/>
        <v>0</v>
      </c>
      <c r="R94" s="11" t="str">
        <f t="shared" si="9"/>
        <v>Standard</v>
      </c>
      <c r="S94" s="11" t="str">
        <f t="shared" si="10"/>
        <v/>
      </c>
      <c r="T94" s="13">
        <f t="shared" si="11"/>
        <v>0</v>
      </c>
      <c r="U94" s="13">
        <f>IFERROR(INDEX(Delegation!$C$4:$C$12,MATCH(H94,Delegation!$A$4:$A$12,0)),0)</f>
        <v>5000000</v>
      </c>
      <c r="V94" s="11" t="str">
        <f t="shared" si="12"/>
        <v/>
      </c>
      <c r="W94" s="14">
        <f t="shared" si="13"/>
        <v>0.62325150748381697</v>
      </c>
      <c r="X94" s="11" t="str">
        <f t="shared" si="14"/>
        <v/>
      </c>
      <c r="Y94" s="11" t="str">
        <f t="shared" si="15"/>
        <v/>
      </c>
      <c r="Z94" s="11" t="str">
        <f>IF(AND(J94&gt;500000,INDEX(Bank_KYC!$D$4:$D$953,MATCH(B94,Bank_KYC!$A$4:$A$953,0))=""),"FLAG","")</f>
        <v/>
      </c>
    </row>
    <row r="95" spans="1:26" x14ac:dyDescent="0.3">
      <c r="A95" t="s">
        <v>3622</v>
      </c>
      <c r="B95" t="s">
        <v>836</v>
      </c>
      <c r="C95" t="s">
        <v>837</v>
      </c>
      <c r="D95" t="s">
        <v>114</v>
      </c>
      <c r="E95" t="s">
        <v>3518</v>
      </c>
      <c r="F95" s="9">
        <v>43931</v>
      </c>
      <c r="G95">
        <v>2671000</v>
      </c>
      <c r="H95" t="s">
        <v>66</v>
      </c>
      <c r="I95">
        <v>9.25</v>
      </c>
      <c r="J95">
        <v>681086</v>
      </c>
      <c r="K95" s="9"/>
      <c r="L95" t="s">
        <v>3519</v>
      </c>
      <c r="M95">
        <v>1497883</v>
      </c>
      <c r="N95" s="9">
        <v>46019</v>
      </c>
      <c r="O95" t="s">
        <v>3520</v>
      </c>
      <c r="P95" t="s">
        <v>3521</v>
      </c>
      <c r="Q95" s="12">
        <f t="shared" si="8"/>
        <v>0</v>
      </c>
      <c r="R95" s="11" t="str">
        <f t="shared" si="9"/>
        <v>Standard</v>
      </c>
      <c r="S95" s="11" t="str">
        <f t="shared" si="10"/>
        <v/>
      </c>
      <c r="T95" s="13">
        <f t="shared" si="11"/>
        <v>0</v>
      </c>
      <c r="U95" s="13">
        <f>IFERROR(INDEX(Delegation!$C$4:$C$12,MATCH(H95,Delegation!$A$4:$A$12,0)),0)</f>
        <v>5000000</v>
      </c>
      <c r="V95" s="11" t="str">
        <f t="shared" si="12"/>
        <v/>
      </c>
      <c r="W95" s="14">
        <f t="shared" si="13"/>
        <v>0.45469906528079962</v>
      </c>
      <c r="X95" s="11" t="str">
        <f t="shared" si="14"/>
        <v/>
      </c>
      <c r="Y95" s="11" t="str">
        <f t="shared" si="15"/>
        <v/>
      </c>
      <c r="Z95" s="11" t="str">
        <f>IF(AND(J95&gt;500000,INDEX(Bank_KYC!$D$4:$D$953,MATCH(B95,Bank_KYC!$A$4:$A$953,0))=""),"FLAG","")</f>
        <v/>
      </c>
    </row>
    <row r="96" spans="1:26" x14ac:dyDescent="0.3">
      <c r="A96" t="s">
        <v>3623</v>
      </c>
      <c r="B96" t="s">
        <v>2574</v>
      </c>
      <c r="C96" t="s">
        <v>2575</v>
      </c>
      <c r="D96" t="s">
        <v>95</v>
      </c>
      <c r="E96" t="s">
        <v>3525</v>
      </c>
      <c r="F96" s="9">
        <v>44600</v>
      </c>
      <c r="G96">
        <v>109000</v>
      </c>
      <c r="H96" t="s">
        <v>63</v>
      </c>
      <c r="I96">
        <v>9.75</v>
      </c>
      <c r="J96">
        <v>35947</v>
      </c>
      <c r="K96" s="9"/>
      <c r="L96" t="s">
        <v>3526</v>
      </c>
      <c r="M96">
        <v>56380</v>
      </c>
      <c r="N96" s="9">
        <v>45736</v>
      </c>
      <c r="O96" t="s">
        <v>3520</v>
      </c>
      <c r="P96" t="s">
        <v>3521</v>
      </c>
      <c r="Q96" s="12">
        <f t="shared" si="8"/>
        <v>0</v>
      </c>
      <c r="R96" s="11" t="str">
        <f t="shared" si="9"/>
        <v>Standard</v>
      </c>
      <c r="S96" s="11" t="str">
        <f t="shared" si="10"/>
        <v/>
      </c>
      <c r="T96" s="13">
        <f t="shared" si="11"/>
        <v>0</v>
      </c>
      <c r="U96" s="13">
        <f>IFERROR(INDEX(Delegation!$C$4:$C$12,MATCH(H96,Delegation!$A$4:$A$12,0)),0)</f>
        <v>1000000</v>
      </c>
      <c r="V96" s="11" t="str">
        <f t="shared" si="12"/>
        <v/>
      </c>
      <c r="W96" s="14">
        <f t="shared" si="13"/>
        <v>0.63758424973394823</v>
      </c>
      <c r="X96" s="11" t="str">
        <f t="shared" si="14"/>
        <v/>
      </c>
      <c r="Y96" s="11" t="str">
        <f t="shared" si="15"/>
        <v/>
      </c>
      <c r="Z96" s="11" t="str">
        <f>IF(AND(J96&gt;500000,INDEX(Bank_KYC!$D$4:$D$953,MATCH(B96,Bank_KYC!$A$4:$A$953,0))=""),"FLAG","")</f>
        <v/>
      </c>
    </row>
    <row r="97" spans="1:26" x14ac:dyDescent="0.3">
      <c r="A97" t="s">
        <v>3624</v>
      </c>
      <c r="B97" t="s">
        <v>1705</v>
      </c>
      <c r="C97" t="s">
        <v>1706</v>
      </c>
      <c r="D97" t="s">
        <v>100</v>
      </c>
      <c r="E97" t="s">
        <v>3518</v>
      </c>
      <c r="F97" s="9">
        <v>44912</v>
      </c>
      <c r="G97">
        <v>1904000</v>
      </c>
      <c r="H97" t="s">
        <v>66</v>
      </c>
      <c r="I97">
        <v>9.25</v>
      </c>
      <c r="J97">
        <v>528781</v>
      </c>
      <c r="K97" s="9"/>
      <c r="L97" t="s">
        <v>3519</v>
      </c>
      <c r="M97">
        <v>1067756</v>
      </c>
      <c r="N97" s="9">
        <v>45571</v>
      </c>
      <c r="O97" t="s">
        <v>3520</v>
      </c>
      <c r="P97" t="s">
        <v>3521</v>
      </c>
      <c r="Q97" s="12">
        <f t="shared" si="8"/>
        <v>0</v>
      </c>
      <c r="R97" s="11" t="str">
        <f t="shared" si="9"/>
        <v>Standard</v>
      </c>
      <c r="S97" s="11" t="str">
        <f t="shared" si="10"/>
        <v/>
      </c>
      <c r="T97" s="13">
        <f t="shared" si="11"/>
        <v>0</v>
      </c>
      <c r="U97" s="13">
        <f>IFERROR(INDEX(Delegation!$C$4:$C$12,MATCH(H97,Delegation!$A$4:$A$12,0)),0)</f>
        <v>5000000</v>
      </c>
      <c r="V97" s="11" t="str">
        <f t="shared" si="12"/>
        <v/>
      </c>
      <c r="W97" s="14">
        <f t="shared" si="13"/>
        <v>0.49522643750070239</v>
      </c>
      <c r="X97" s="11" t="str">
        <f t="shared" si="14"/>
        <v/>
      </c>
      <c r="Y97" s="11" t="str">
        <f t="shared" si="15"/>
        <v/>
      </c>
      <c r="Z97" s="11" t="str">
        <f>IF(AND(J97&gt;500000,INDEX(Bank_KYC!$D$4:$D$953,MATCH(B97,Bank_KYC!$A$4:$A$953,0))=""),"FLAG","")</f>
        <v/>
      </c>
    </row>
    <row r="98" spans="1:26" x14ac:dyDescent="0.3">
      <c r="A98" t="s">
        <v>3625</v>
      </c>
      <c r="B98" t="s">
        <v>2314</v>
      </c>
      <c r="C98" t="s">
        <v>2315</v>
      </c>
      <c r="D98" t="s">
        <v>134</v>
      </c>
      <c r="E98" t="s">
        <v>3626</v>
      </c>
      <c r="F98" s="9">
        <v>44366</v>
      </c>
      <c r="G98">
        <v>553000</v>
      </c>
      <c r="H98" t="s">
        <v>62</v>
      </c>
      <c r="I98">
        <v>4</v>
      </c>
      <c r="J98">
        <v>248992</v>
      </c>
      <c r="K98" s="9"/>
      <c r="L98" t="s">
        <v>3519</v>
      </c>
      <c r="M98">
        <v>489575</v>
      </c>
      <c r="N98" s="9">
        <v>45557</v>
      </c>
      <c r="O98" t="s">
        <v>3520</v>
      </c>
      <c r="P98" t="s">
        <v>3521</v>
      </c>
      <c r="Q98" s="12">
        <f t="shared" si="8"/>
        <v>0</v>
      </c>
      <c r="R98" s="11" t="str">
        <f t="shared" si="9"/>
        <v>Standard</v>
      </c>
      <c r="S98" s="11" t="str">
        <f t="shared" si="10"/>
        <v/>
      </c>
      <c r="T98" s="13">
        <f t="shared" si="11"/>
        <v>0</v>
      </c>
      <c r="U98" s="13">
        <f>IFERROR(INDEX(Delegation!$C$4:$C$12,MATCH(H98,Delegation!$A$4:$A$12,0)),0)</f>
        <v>1000000</v>
      </c>
      <c r="V98" s="11" t="str">
        <f t="shared" si="12"/>
        <v/>
      </c>
      <c r="W98" s="14">
        <f t="shared" si="13"/>
        <v>0.50858806107337995</v>
      </c>
      <c r="X98" s="11" t="str">
        <f t="shared" si="14"/>
        <v/>
      </c>
      <c r="Y98" s="11" t="str">
        <f t="shared" si="15"/>
        <v/>
      </c>
      <c r="Z98" s="11" t="str">
        <f>IF(AND(J98&gt;500000,INDEX(Bank_KYC!$D$4:$D$953,MATCH(B98,Bank_KYC!$A$4:$A$953,0))=""),"FLAG","")</f>
        <v/>
      </c>
    </row>
    <row r="99" spans="1:26" x14ac:dyDescent="0.3">
      <c r="A99" t="s">
        <v>3627</v>
      </c>
      <c r="B99" t="s">
        <v>2556</v>
      </c>
      <c r="C99" t="s">
        <v>2557</v>
      </c>
      <c r="D99" t="s">
        <v>114</v>
      </c>
      <c r="E99" t="s">
        <v>3518</v>
      </c>
      <c r="F99" s="9">
        <v>45900</v>
      </c>
      <c r="G99">
        <v>1287000</v>
      </c>
      <c r="H99" t="s">
        <v>66</v>
      </c>
      <c r="I99">
        <v>9.25</v>
      </c>
      <c r="J99">
        <v>925821</v>
      </c>
      <c r="K99" s="9"/>
      <c r="L99" t="s">
        <v>3519</v>
      </c>
      <c r="M99">
        <v>1710326</v>
      </c>
      <c r="N99" s="9">
        <v>45984</v>
      </c>
      <c r="O99" t="s">
        <v>3520</v>
      </c>
      <c r="P99" t="s">
        <v>3521</v>
      </c>
      <c r="Q99" s="12">
        <f t="shared" si="8"/>
        <v>0</v>
      </c>
      <c r="R99" s="11" t="str">
        <f t="shared" si="9"/>
        <v>Standard</v>
      </c>
      <c r="S99" s="11" t="str">
        <f t="shared" si="10"/>
        <v/>
      </c>
      <c r="T99" s="13">
        <f t="shared" si="11"/>
        <v>0</v>
      </c>
      <c r="U99" s="13">
        <f>IFERROR(INDEX(Delegation!$C$4:$C$12,MATCH(H99,Delegation!$A$4:$A$12,0)),0)</f>
        <v>5000000</v>
      </c>
      <c r="V99" s="11" t="str">
        <f t="shared" si="12"/>
        <v/>
      </c>
      <c r="W99" s="14">
        <f t="shared" si="13"/>
        <v>0.54131259186845082</v>
      </c>
      <c r="X99" s="11" t="str">
        <f t="shared" si="14"/>
        <v/>
      </c>
      <c r="Y99" s="11" t="str">
        <f t="shared" si="15"/>
        <v/>
      </c>
      <c r="Z99" s="11" t="str">
        <f>IF(AND(J99&gt;500000,INDEX(Bank_KYC!$D$4:$D$953,MATCH(B99,Bank_KYC!$A$4:$A$953,0))=""),"FLAG","")</f>
        <v/>
      </c>
    </row>
    <row r="100" spans="1:26" x14ac:dyDescent="0.3">
      <c r="A100" t="s">
        <v>3628</v>
      </c>
      <c r="B100" t="s">
        <v>2165</v>
      </c>
      <c r="C100" t="s">
        <v>2069</v>
      </c>
      <c r="D100" t="s">
        <v>103</v>
      </c>
      <c r="E100" t="s">
        <v>3550</v>
      </c>
      <c r="F100" s="9">
        <v>45899</v>
      </c>
      <c r="G100">
        <v>1025000</v>
      </c>
      <c r="H100" t="s">
        <v>66</v>
      </c>
      <c r="I100">
        <v>10.5</v>
      </c>
      <c r="J100">
        <v>609036</v>
      </c>
      <c r="K100" s="9"/>
      <c r="L100" t="s">
        <v>3551</v>
      </c>
      <c r="M100">
        <v>1290226</v>
      </c>
      <c r="N100" s="9">
        <v>46027</v>
      </c>
      <c r="O100" t="s">
        <v>3520</v>
      </c>
      <c r="P100" t="s">
        <v>3521</v>
      </c>
      <c r="Q100" s="12">
        <f t="shared" si="8"/>
        <v>0</v>
      </c>
      <c r="R100" s="11" t="str">
        <f t="shared" si="9"/>
        <v>Standard</v>
      </c>
      <c r="S100" s="11" t="str">
        <f t="shared" si="10"/>
        <v/>
      </c>
      <c r="T100" s="13">
        <f t="shared" si="11"/>
        <v>0</v>
      </c>
      <c r="U100" s="13">
        <f>IFERROR(INDEX(Delegation!$C$4:$C$12,MATCH(H100,Delegation!$A$4:$A$12,0)),0)</f>
        <v>5000000</v>
      </c>
      <c r="V100" s="11" t="str">
        <f t="shared" si="12"/>
        <v/>
      </c>
      <c r="W100" s="14">
        <f t="shared" si="13"/>
        <v>0.47203823206166984</v>
      </c>
      <c r="X100" s="11" t="str">
        <f t="shared" si="14"/>
        <v/>
      </c>
      <c r="Y100" s="11" t="str">
        <f t="shared" si="15"/>
        <v/>
      </c>
      <c r="Z100" s="11" t="str">
        <f>IF(AND(J100&gt;500000,INDEX(Bank_KYC!$D$4:$D$953,MATCH(B100,Bank_KYC!$A$4:$A$953,0))=""),"FLAG","")</f>
        <v/>
      </c>
    </row>
    <row r="101" spans="1:26" x14ac:dyDescent="0.3">
      <c r="A101" t="s">
        <v>3629</v>
      </c>
      <c r="B101" t="s">
        <v>624</v>
      </c>
      <c r="C101" t="s">
        <v>625</v>
      </c>
      <c r="D101" t="s">
        <v>100</v>
      </c>
      <c r="E101" t="s">
        <v>3525</v>
      </c>
      <c r="F101" s="9">
        <v>44667</v>
      </c>
      <c r="G101">
        <v>217000</v>
      </c>
      <c r="H101" t="s">
        <v>64</v>
      </c>
      <c r="I101">
        <v>9.75</v>
      </c>
      <c r="J101">
        <v>180022</v>
      </c>
      <c r="K101" s="9"/>
      <c r="L101" t="s">
        <v>3526</v>
      </c>
      <c r="M101">
        <v>246276</v>
      </c>
      <c r="N101" s="9">
        <v>45306</v>
      </c>
      <c r="O101" t="s">
        <v>3520</v>
      </c>
      <c r="P101" t="s">
        <v>3521</v>
      </c>
      <c r="Q101" s="12">
        <f t="shared" si="8"/>
        <v>0</v>
      </c>
      <c r="R101" s="11" t="str">
        <f t="shared" si="9"/>
        <v>Standard</v>
      </c>
      <c r="S101" s="11" t="str">
        <f t="shared" si="10"/>
        <v/>
      </c>
      <c r="T101" s="13">
        <f t="shared" si="11"/>
        <v>0</v>
      </c>
      <c r="U101" s="13">
        <f>IFERROR(INDEX(Delegation!$C$4:$C$12,MATCH(H101,Delegation!$A$4:$A$12,0)),0)</f>
        <v>1000000</v>
      </c>
      <c r="V101" s="11" t="str">
        <f t="shared" si="12"/>
        <v/>
      </c>
      <c r="W101" s="14">
        <f t="shared" si="13"/>
        <v>0.7309766278484302</v>
      </c>
      <c r="X101" s="11" t="str">
        <f t="shared" si="14"/>
        <v/>
      </c>
      <c r="Y101" s="11" t="str">
        <f t="shared" si="15"/>
        <v/>
      </c>
      <c r="Z101" s="11" t="str">
        <f>IF(AND(J101&gt;500000,INDEX(Bank_KYC!$D$4:$D$953,MATCH(B101,Bank_KYC!$A$4:$A$953,0))=""),"FLAG","")</f>
        <v/>
      </c>
    </row>
    <row r="102" spans="1:26" x14ac:dyDescent="0.3">
      <c r="A102" t="s">
        <v>3630</v>
      </c>
      <c r="B102" t="s">
        <v>1540</v>
      </c>
      <c r="C102" t="s">
        <v>1541</v>
      </c>
      <c r="D102" t="s">
        <v>129</v>
      </c>
      <c r="E102" t="s">
        <v>3550</v>
      </c>
      <c r="F102" s="9">
        <v>44893</v>
      </c>
      <c r="G102">
        <v>585000</v>
      </c>
      <c r="H102" t="s">
        <v>65</v>
      </c>
      <c r="I102">
        <v>10.5</v>
      </c>
      <c r="J102">
        <v>449941</v>
      </c>
      <c r="K102" s="9">
        <v>46088</v>
      </c>
      <c r="L102" t="s">
        <v>3551</v>
      </c>
      <c r="M102">
        <v>981576</v>
      </c>
      <c r="N102" s="9">
        <v>45475</v>
      </c>
      <c r="O102" t="s">
        <v>3520</v>
      </c>
      <c r="P102" t="s">
        <v>3521</v>
      </c>
      <c r="Q102" s="12">
        <f t="shared" si="8"/>
        <v>24</v>
      </c>
      <c r="R102" s="11" t="str">
        <f t="shared" si="9"/>
        <v>Standard</v>
      </c>
      <c r="S102" s="11" t="str">
        <f t="shared" si="10"/>
        <v/>
      </c>
      <c r="T102" s="13">
        <f t="shared" si="11"/>
        <v>0</v>
      </c>
      <c r="U102" s="13">
        <f>IFERROR(INDEX(Delegation!$C$4:$C$12,MATCH(H102,Delegation!$A$4:$A$12,0)),0)</f>
        <v>1000000</v>
      </c>
      <c r="V102" s="11" t="str">
        <f t="shared" si="12"/>
        <v/>
      </c>
      <c r="W102" s="14">
        <f t="shared" si="13"/>
        <v>0.4583863093637171</v>
      </c>
      <c r="X102" s="11" t="str">
        <f t="shared" si="14"/>
        <v/>
      </c>
      <c r="Y102" s="11" t="str">
        <f t="shared" si="15"/>
        <v/>
      </c>
      <c r="Z102" s="11" t="str">
        <f>IF(AND(J102&gt;500000,INDEX(Bank_KYC!$D$4:$D$953,MATCH(B102,Bank_KYC!$A$4:$A$953,0))=""),"FLAG","")</f>
        <v/>
      </c>
    </row>
    <row r="103" spans="1:26" x14ac:dyDescent="0.3">
      <c r="A103" t="s">
        <v>3631</v>
      </c>
      <c r="B103" t="s">
        <v>864</v>
      </c>
      <c r="C103" t="s">
        <v>865</v>
      </c>
      <c r="D103" t="s">
        <v>95</v>
      </c>
      <c r="E103" t="s">
        <v>3518</v>
      </c>
      <c r="F103" s="9">
        <v>45231</v>
      </c>
      <c r="G103">
        <v>1054000</v>
      </c>
      <c r="H103" t="s">
        <v>66</v>
      </c>
      <c r="I103">
        <v>9.25</v>
      </c>
      <c r="J103">
        <v>613641</v>
      </c>
      <c r="K103" s="9"/>
      <c r="L103" t="s">
        <v>3519</v>
      </c>
      <c r="M103">
        <v>973443</v>
      </c>
      <c r="N103" s="9">
        <v>45651</v>
      </c>
      <c r="O103" t="s">
        <v>3520</v>
      </c>
      <c r="P103" t="s">
        <v>3521</v>
      </c>
      <c r="Q103" s="12">
        <f t="shared" si="8"/>
        <v>0</v>
      </c>
      <c r="R103" s="11" t="str">
        <f t="shared" si="9"/>
        <v>Standard</v>
      </c>
      <c r="S103" s="11" t="str">
        <f t="shared" si="10"/>
        <v/>
      </c>
      <c r="T103" s="13">
        <f t="shared" si="11"/>
        <v>0</v>
      </c>
      <c r="U103" s="13">
        <f>IFERROR(INDEX(Delegation!$C$4:$C$12,MATCH(H103,Delegation!$A$4:$A$12,0)),0)</f>
        <v>5000000</v>
      </c>
      <c r="V103" s="11" t="str">
        <f t="shared" si="12"/>
        <v/>
      </c>
      <c r="W103" s="14">
        <f t="shared" si="13"/>
        <v>0.63038205626831767</v>
      </c>
      <c r="X103" s="11" t="str">
        <f t="shared" si="14"/>
        <v/>
      </c>
      <c r="Y103" s="11" t="str">
        <f t="shared" si="15"/>
        <v/>
      </c>
      <c r="Z103" s="11" t="str">
        <f>IF(AND(J103&gt;500000,INDEX(Bank_KYC!$D$4:$D$953,MATCH(B103,Bank_KYC!$A$4:$A$953,0))=""),"FLAG","")</f>
        <v/>
      </c>
    </row>
    <row r="104" spans="1:26" x14ac:dyDescent="0.3">
      <c r="A104" t="s">
        <v>3632</v>
      </c>
      <c r="B104" t="s">
        <v>2589</v>
      </c>
      <c r="C104" t="s">
        <v>2590</v>
      </c>
      <c r="D104" t="s">
        <v>95</v>
      </c>
      <c r="E104" t="s">
        <v>3528</v>
      </c>
      <c r="F104" s="9">
        <v>44976</v>
      </c>
      <c r="G104">
        <v>257000</v>
      </c>
      <c r="H104" t="s">
        <v>63</v>
      </c>
      <c r="I104">
        <v>13.5</v>
      </c>
      <c r="J104">
        <v>207438</v>
      </c>
      <c r="K104" s="9"/>
      <c r="L104" t="s">
        <v>3529</v>
      </c>
      <c r="M104">
        <v>0</v>
      </c>
      <c r="N104" s="9"/>
      <c r="O104" t="s">
        <v>3520</v>
      </c>
      <c r="P104" t="s">
        <v>3521</v>
      </c>
      <c r="Q104" s="12">
        <f t="shared" si="8"/>
        <v>0</v>
      </c>
      <c r="R104" s="11" t="str">
        <f t="shared" si="9"/>
        <v>Standard</v>
      </c>
      <c r="S104" s="11" t="str">
        <f t="shared" si="10"/>
        <v/>
      </c>
      <c r="T104" s="13">
        <f t="shared" si="11"/>
        <v>0</v>
      </c>
      <c r="U104" s="13">
        <f>IFERROR(INDEX(Delegation!$C$4:$C$12,MATCH(H104,Delegation!$A$4:$A$12,0)),0)</f>
        <v>1000000</v>
      </c>
      <c r="V104" s="11" t="str">
        <f t="shared" si="12"/>
        <v/>
      </c>
      <c r="W104" s="14" t="str">
        <f t="shared" si="13"/>
        <v/>
      </c>
      <c r="X104" s="11" t="str">
        <f t="shared" si="14"/>
        <v/>
      </c>
      <c r="Y104" s="11" t="str">
        <f t="shared" si="15"/>
        <v/>
      </c>
      <c r="Z104" s="11" t="str">
        <f>IF(AND(J104&gt;500000,INDEX(Bank_KYC!$D$4:$D$953,MATCH(B104,Bank_KYC!$A$4:$A$953,0))=""),"FLAG","")</f>
        <v/>
      </c>
    </row>
    <row r="105" spans="1:26" x14ac:dyDescent="0.3">
      <c r="A105" t="s">
        <v>3633</v>
      </c>
      <c r="B105" t="s">
        <v>1740</v>
      </c>
      <c r="C105" t="s">
        <v>1741</v>
      </c>
      <c r="D105" t="s">
        <v>114</v>
      </c>
      <c r="E105" t="s">
        <v>3525</v>
      </c>
      <c r="F105" s="9">
        <v>44849</v>
      </c>
      <c r="G105">
        <v>75000</v>
      </c>
      <c r="H105" t="s">
        <v>59</v>
      </c>
      <c r="I105">
        <v>9.75</v>
      </c>
      <c r="J105">
        <v>20442</v>
      </c>
      <c r="K105" s="9"/>
      <c r="L105" t="s">
        <v>3526</v>
      </c>
      <c r="M105">
        <v>31946</v>
      </c>
      <c r="N105" s="9">
        <v>45446</v>
      </c>
      <c r="O105" t="s">
        <v>3520</v>
      </c>
      <c r="P105" t="s">
        <v>3521</v>
      </c>
      <c r="Q105" s="12">
        <f t="shared" si="8"/>
        <v>0</v>
      </c>
      <c r="R105" s="11" t="str">
        <f t="shared" si="9"/>
        <v>Standard</v>
      </c>
      <c r="S105" s="11" t="str">
        <f t="shared" si="10"/>
        <v/>
      </c>
      <c r="T105" s="13">
        <f t="shared" si="11"/>
        <v>0</v>
      </c>
      <c r="U105" s="13">
        <f>IFERROR(INDEX(Delegation!$C$4:$C$12,MATCH(H105,Delegation!$A$4:$A$12,0)),0)</f>
        <v>1000000</v>
      </c>
      <c r="V105" s="11" t="str">
        <f t="shared" si="12"/>
        <v/>
      </c>
      <c r="W105" s="14">
        <f t="shared" si="13"/>
        <v>0.63989231828710946</v>
      </c>
      <c r="X105" s="11" t="str">
        <f t="shared" si="14"/>
        <v/>
      </c>
      <c r="Y105" s="11" t="str">
        <f t="shared" si="15"/>
        <v/>
      </c>
      <c r="Z105" s="11" t="str">
        <f>IF(AND(J105&gt;500000,INDEX(Bank_KYC!$D$4:$D$953,MATCH(B105,Bank_KYC!$A$4:$A$953,0))=""),"FLAG","")</f>
        <v/>
      </c>
    </row>
    <row r="106" spans="1:26" x14ac:dyDescent="0.3">
      <c r="A106" t="s">
        <v>3634</v>
      </c>
      <c r="B106" t="s">
        <v>840</v>
      </c>
      <c r="C106" t="s">
        <v>841</v>
      </c>
      <c r="D106" t="s">
        <v>129</v>
      </c>
      <c r="E106" t="s">
        <v>3518</v>
      </c>
      <c r="F106" s="9">
        <v>45265</v>
      </c>
      <c r="G106">
        <v>1843000</v>
      </c>
      <c r="H106" t="s">
        <v>66</v>
      </c>
      <c r="I106">
        <v>9.25</v>
      </c>
      <c r="J106">
        <v>1600028</v>
      </c>
      <c r="K106" s="9">
        <v>46096</v>
      </c>
      <c r="L106" t="s">
        <v>3519</v>
      </c>
      <c r="M106">
        <v>3197085</v>
      </c>
      <c r="N106" s="9">
        <v>45538</v>
      </c>
      <c r="O106" t="s">
        <v>3520</v>
      </c>
      <c r="P106" t="s">
        <v>3521</v>
      </c>
      <c r="Q106" s="12">
        <f t="shared" si="8"/>
        <v>16</v>
      </c>
      <c r="R106" s="11" t="str">
        <f t="shared" si="9"/>
        <v>Standard</v>
      </c>
      <c r="S106" s="11" t="str">
        <f t="shared" si="10"/>
        <v/>
      </c>
      <c r="T106" s="13">
        <f t="shared" si="11"/>
        <v>0</v>
      </c>
      <c r="U106" s="13">
        <f>IFERROR(INDEX(Delegation!$C$4:$C$12,MATCH(H106,Delegation!$A$4:$A$12,0)),0)</f>
        <v>5000000</v>
      </c>
      <c r="V106" s="11" t="str">
        <f t="shared" si="12"/>
        <v/>
      </c>
      <c r="W106" s="14">
        <f t="shared" si="13"/>
        <v>0.50046464200983087</v>
      </c>
      <c r="X106" s="11" t="str">
        <f t="shared" si="14"/>
        <v/>
      </c>
      <c r="Y106" s="11" t="str">
        <f t="shared" si="15"/>
        <v/>
      </c>
      <c r="Z106" s="11" t="str">
        <f>IF(AND(J106&gt;500000,INDEX(Bank_KYC!$D$4:$D$953,MATCH(B106,Bank_KYC!$A$4:$A$953,0))=""),"FLAG","")</f>
        <v/>
      </c>
    </row>
    <row r="107" spans="1:26" x14ac:dyDescent="0.3">
      <c r="A107" t="s">
        <v>3635</v>
      </c>
      <c r="B107" t="s">
        <v>2685</v>
      </c>
      <c r="C107" t="s">
        <v>2686</v>
      </c>
      <c r="D107" t="s">
        <v>95</v>
      </c>
      <c r="E107" t="s">
        <v>3525</v>
      </c>
      <c r="F107" s="9">
        <v>43872</v>
      </c>
      <c r="G107">
        <v>117000</v>
      </c>
      <c r="H107" t="s">
        <v>63</v>
      </c>
      <c r="I107">
        <v>9.75</v>
      </c>
      <c r="J107">
        <v>89729</v>
      </c>
      <c r="K107" s="9"/>
      <c r="L107" t="s">
        <v>3526</v>
      </c>
      <c r="M107">
        <v>136263</v>
      </c>
      <c r="N107" s="9">
        <v>45793</v>
      </c>
      <c r="O107" t="s">
        <v>3520</v>
      </c>
      <c r="P107" t="s">
        <v>3521</v>
      </c>
      <c r="Q107" s="12">
        <f t="shared" si="8"/>
        <v>0</v>
      </c>
      <c r="R107" s="11" t="str">
        <f t="shared" si="9"/>
        <v>Standard</v>
      </c>
      <c r="S107" s="11" t="str">
        <f t="shared" si="10"/>
        <v/>
      </c>
      <c r="T107" s="13">
        <f t="shared" si="11"/>
        <v>0</v>
      </c>
      <c r="U107" s="13">
        <f>IFERROR(INDEX(Delegation!$C$4:$C$12,MATCH(H107,Delegation!$A$4:$A$12,0)),0)</f>
        <v>1000000</v>
      </c>
      <c r="V107" s="11" t="str">
        <f t="shared" si="12"/>
        <v/>
      </c>
      <c r="W107" s="14">
        <f t="shared" si="13"/>
        <v>0.6584986386619992</v>
      </c>
      <c r="X107" s="11" t="str">
        <f t="shared" si="14"/>
        <v/>
      </c>
      <c r="Y107" s="11" t="str">
        <f t="shared" si="15"/>
        <v/>
      </c>
      <c r="Z107" s="11" t="str">
        <f>IF(AND(J107&gt;500000,INDEX(Bank_KYC!$D$4:$D$953,MATCH(B107,Bank_KYC!$A$4:$A$953,0))=""),"FLAG","")</f>
        <v/>
      </c>
    </row>
    <row r="108" spans="1:26" x14ac:dyDescent="0.3">
      <c r="A108" t="s">
        <v>3636</v>
      </c>
      <c r="B108" t="s">
        <v>3277</v>
      </c>
      <c r="C108" t="s">
        <v>3278</v>
      </c>
      <c r="D108" t="s">
        <v>134</v>
      </c>
      <c r="E108" t="s">
        <v>3535</v>
      </c>
      <c r="F108" s="9">
        <v>43871</v>
      </c>
      <c r="G108">
        <v>537000</v>
      </c>
      <c r="H108" t="s">
        <v>62</v>
      </c>
      <c r="I108">
        <v>11.5</v>
      </c>
      <c r="J108">
        <v>194195</v>
      </c>
      <c r="K108" s="9">
        <v>46052</v>
      </c>
      <c r="L108" t="s">
        <v>3536</v>
      </c>
      <c r="M108">
        <v>286988</v>
      </c>
      <c r="N108" s="9">
        <v>45438</v>
      </c>
      <c r="O108" t="s">
        <v>3520</v>
      </c>
      <c r="P108" t="s">
        <v>3521</v>
      </c>
      <c r="Q108" s="12">
        <f t="shared" si="8"/>
        <v>60</v>
      </c>
      <c r="R108" s="11" t="str">
        <f t="shared" si="9"/>
        <v>Standard</v>
      </c>
      <c r="S108" s="11" t="str">
        <f t="shared" si="10"/>
        <v/>
      </c>
      <c r="T108" s="13">
        <f t="shared" si="11"/>
        <v>0</v>
      </c>
      <c r="U108" s="13">
        <f>IFERROR(INDEX(Delegation!$C$4:$C$12,MATCH(H108,Delegation!$A$4:$A$12,0)),0)</f>
        <v>1000000</v>
      </c>
      <c r="V108" s="11" t="str">
        <f t="shared" si="12"/>
        <v/>
      </c>
      <c r="W108" s="14">
        <f t="shared" si="13"/>
        <v>0.67666592331386677</v>
      </c>
      <c r="X108" s="11" t="str">
        <f t="shared" si="14"/>
        <v/>
      </c>
      <c r="Y108" s="11" t="str">
        <f t="shared" si="15"/>
        <v/>
      </c>
      <c r="Z108" s="11" t="str">
        <f>IF(AND(J108&gt;500000,INDEX(Bank_KYC!$D$4:$D$953,MATCH(B108,Bank_KYC!$A$4:$A$953,0))=""),"FLAG","")</f>
        <v/>
      </c>
    </row>
    <row r="109" spans="1:26" x14ac:dyDescent="0.3">
      <c r="A109" t="s">
        <v>3637</v>
      </c>
      <c r="B109" t="s">
        <v>806</v>
      </c>
      <c r="C109" t="s">
        <v>807</v>
      </c>
      <c r="D109" t="s">
        <v>129</v>
      </c>
      <c r="E109" t="s">
        <v>3518</v>
      </c>
      <c r="F109" s="9">
        <v>44009</v>
      </c>
      <c r="G109">
        <v>4020000</v>
      </c>
      <c r="H109" t="s">
        <v>66</v>
      </c>
      <c r="I109">
        <v>9.25</v>
      </c>
      <c r="J109">
        <v>3382515</v>
      </c>
      <c r="K109" s="9"/>
      <c r="L109" t="s">
        <v>3519</v>
      </c>
      <c r="M109">
        <v>6377020</v>
      </c>
      <c r="N109" s="9">
        <v>45568</v>
      </c>
      <c r="O109" t="s">
        <v>3520</v>
      </c>
      <c r="P109" t="s">
        <v>3521</v>
      </c>
      <c r="Q109" s="12">
        <f t="shared" si="8"/>
        <v>0</v>
      </c>
      <c r="R109" s="11" t="str">
        <f t="shared" si="9"/>
        <v>Standard</v>
      </c>
      <c r="S109" s="11" t="str">
        <f t="shared" si="10"/>
        <v/>
      </c>
      <c r="T109" s="13">
        <f t="shared" si="11"/>
        <v>0</v>
      </c>
      <c r="U109" s="13">
        <f>IFERROR(INDEX(Delegation!$C$4:$C$12,MATCH(H109,Delegation!$A$4:$A$12,0)),0)</f>
        <v>5000000</v>
      </c>
      <c r="V109" s="11" t="str">
        <f t="shared" si="12"/>
        <v/>
      </c>
      <c r="W109" s="14">
        <f t="shared" si="13"/>
        <v>0.53042251710046384</v>
      </c>
      <c r="X109" s="11" t="str">
        <f t="shared" si="14"/>
        <v/>
      </c>
      <c r="Y109" s="11" t="str">
        <f t="shared" si="15"/>
        <v/>
      </c>
      <c r="Z109" s="11" t="str">
        <f>IF(AND(J109&gt;500000,INDEX(Bank_KYC!$D$4:$D$953,MATCH(B109,Bank_KYC!$A$4:$A$953,0))=""),"FLAG","")</f>
        <v/>
      </c>
    </row>
    <row r="110" spans="1:26" x14ac:dyDescent="0.3">
      <c r="A110" t="s">
        <v>3638</v>
      </c>
      <c r="B110" t="s">
        <v>974</v>
      </c>
      <c r="C110" t="s">
        <v>668</v>
      </c>
      <c r="D110" t="s">
        <v>100</v>
      </c>
      <c r="E110" t="s">
        <v>3528</v>
      </c>
      <c r="F110" s="9">
        <v>44979</v>
      </c>
      <c r="G110">
        <v>146000</v>
      </c>
      <c r="H110" t="s">
        <v>64</v>
      </c>
      <c r="I110">
        <v>13.5</v>
      </c>
      <c r="J110">
        <v>38332</v>
      </c>
      <c r="K110" s="9"/>
      <c r="L110" t="s">
        <v>3529</v>
      </c>
      <c r="M110">
        <v>0</v>
      </c>
      <c r="N110" s="9"/>
      <c r="O110" t="s">
        <v>3520</v>
      </c>
      <c r="P110" t="s">
        <v>3521</v>
      </c>
      <c r="Q110" s="12">
        <f t="shared" si="8"/>
        <v>0</v>
      </c>
      <c r="R110" s="11" t="str">
        <f t="shared" si="9"/>
        <v>Standard</v>
      </c>
      <c r="S110" s="11" t="str">
        <f t="shared" si="10"/>
        <v/>
      </c>
      <c r="T110" s="13">
        <f t="shared" si="11"/>
        <v>0</v>
      </c>
      <c r="U110" s="13">
        <f>IFERROR(INDEX(Delegation!$C$4:$C$12,MATCH(H110,Delegation!$A$4:$A$12,0)),0)</f>
        <v>1000000</v>
      </c>
      <c r="V110" s="11" t="str">
        <f t="shared" si="12"/>
        <v/>
      </c>
      <c r="W110" s="14" t="str">
        <f t="shared" si="13"/>
        <v/>
      </c>
      <c r="X110" s="11" t="str">
        <f t="shared" si="14"/>
        <v/>
      </c>
      <c r="Y110" s="11" t="str">
        <f t="shared" si="15"/>
        <v/>
      </c>
      <c r="Z110" s="11" t="str">
        <f>IF(AND(J110&gt;500000,INDEX(Bank_KYC!$D$4:$D$953,MATCH(B110,Bank_KYC!$A$4:$A$953,0))=""),"FLAG","")</f>
        <v/>
      </c>
    </row>
    <row r="111" spans="1:26" x14ac:dyDescent="0.3">
      <c r="A111" t="s">
        <v>3639</v>
      </c>
      <c r="B111" t="s">
        <v>1789</v>
      </c>
      <c r="C111" t="s">
        <v>1099</v>
      </c>
      <c r="D111" t="s">
        <v>103</v>
      </c>
      <c r="E111" t="s">
        <v>3535</v>
      </c>
      <c r="F111" s="9">
        <v>44726</v>
      </c>
      <c r="G111">
        <v>2614000</v>
      </c>
      <c r="H111" t="s">
        <v>66</v>
      </c>
      <c r="I111">
        <v>11.5</v>
      </c>
      <c r="J111">
        <v>1227454</v>
      </c>
      <c r="K111" s="9"/>
      <c r="L111" t="s">
        <v>3536</v>
      </c>
      <c r="M111">
        <v>2013890</v>
      </c>
      <c r="N111" s="9">
        <v>45308</v>
      </c>
      <c r="O111" t="s">
        <v>3520</v>
      </c>
      <c r="P111" t="s">
        <v>3521</v>
      </c>
      <c r="Q111" s="12">
        <f t="shared" si="8"/>
        <v>0</v>
      </c>
      <c r="R111" s="11" t="str">
        <f t="shared" si="9"/>
        <v>Standard</v>
      </c>
      <c r="S111" s="11" t="str">
        <f t="shared" si="10"/>
        <v/>
      </c>
      <c r="T111" s="13">
        <f t="shared" si="11"/>
        <v>0</v>
      </c>
      <c r="U111" s="13">
        <f>IFERROR(INDEX(Delegation!$C$4:$C$12,MATCH(H111,Delegation!$A$4:$A$12,0)),0)</f>
        <v>5000000</v>
      </c>
      <c r="V111" s="11" t="str">
        <f t="shared" si="12"/>
        <v/>
      </c>
      <c r="W111" s="14">
        <f t="shared" si="13"/>
        <v>0.6094940637274131</v>
      </c>
      <c r="X111" s="11" t="str">
        <f t="shared" si="14"/>
        <v/>
      </c>
      <c r="Y111" s="11" t="str">
        <f t="shared" si="15"/>
        <v/>
      </c>
      <c r="Z111" s="11" t="str">
        <f>IF(AND(J111&gt;500000,INDEX(Bank_KYC!$D$4:$D$953,MATCH(B111,Bank_KYC!$A$4:$A$953,0))=""),"FLAG","")</f>
        <v/>
      </c>
    </row>
    <row r="112" spans="1:26" x14ac:dyDescent="0.3">
      <c r="A112" t="s">
        <v>3640</v>
      </c>
      <c r="B112" t="s">
        <v>1154</v>
      </c>
      <c r="C112" t="s">
        <v>1155</v>
      </c>
      <c r="D112" t="s">
        <v>114</v>
      </c>
      <c r="E112" t="s">
        <v>3525</v>
      </c>
      <c r="F112" s="9">
        <v>43822</v>
      </c>
      <c r="G112">
        <v>262000</v>
      </c>
      <c r="H112" t="s">
        <v>59</v>
      </c>
      <c r="I112">
        <v>9.75</v>
      </c>
      <c r="J112">
        <v>145176</v>
      </c>
      <c r="K112" s="9"/>
      <c r="L112" t="s">
        <v>3526</v>
      </c>
      <c r="M112">
        <v>211778</v>
      </c>
      <c r="N112" s="9">
        <v>45929</v>
      </c>
      <c r="O112" t="s">
        <v>3520</v>
      </c>
      <c r="P112" t="s">
        <v>3521</v>
      </c>
      <c r="Q112" s="12">
        <f t="shared" si="8"/>
        <v>0</v>
      </c>
      <c r="R112" s="11" t="str">
        <f t="shared" si="9"/>
        <v>Standard</v>
      </c>
      <c r="S112" s="11" t="str">
        <f t="shared" si="10"/>
        <v/>
      </c>
      <c r="T112" s="13">
        <f t="shared" si="11"/>
        <v>0</v>
      </c>
      <c r="U112" s="13">
        <f>IFERROR(INDEX(Delegation!$C$4:$C$12,MATCH(H112,Delegation!$A$4:$A$12,0)),0)</f>
        <v>1000000</v>
      </c>
      <c r="V112" s="11" t="str">
        <f t="shared" si="12"/>
        <v/>
      </c>
      <c r="W112" s="14">
        <f t="shared" si="13"/>
        <v>0.68551029852014844</v>
      </c>
      <c r="X112" s="11" t="str">
        <f t="shared" si="14"/>
        <v/>
      </c>
      <c r="Y112" s="11" t="str">
        <f t="shared" si="15"/>
        <v/>
      </c>
      <c r="Z112" s="11" t="str">
        <f>IF(AND(J112&gt;500000,INDEX(Bank_KYC!$D$4:$D$953,MATCH(B112,Bank_KYC!$A$4:$A$953,0))=""),"FLAG","")</f>
        <v/>
      </c>
    </row>
    <row r="113" spans="1:26" x14ac:dyDescent="0.3">
      <c r="A113" t="s">
        <v>3641</v>
      </c>
      <c r="B113" t="s">
        <v>2752</v>
      </c>
      <c r="C113" t="s">
        <v>1103</v>
      </c>
      <c r="D113" t="s">
        <v>103</v>
      </c>
      <c r="E113" t="s">
        <v>3535</v>
      </c>
      <c r="F113" s="9">
        <v>46061</v>
      </c>
      <c r="G113">
        <v>3546000</v>
      </c>
      <c r="H113" t="s">
        <v>66</v>
      </c>
      <c r="I113">
        <v>11.5</v>
      </c>
      <c r="J113">
        <v>1827263</v>
      </c>
      <c r="K113" s="9"/>
      <c r="L113" t="s">
        <v>3536</v>
      </c>
      <c r="M113">
        <v>3314666</v>
      </c>
      <c r="N113" s="9">
        <v>46064</v>
      </c>
      <c r="O113" t="s">
        <v>3520</v>
      </c>
      <c r="P113" t="s">
        <v>3521</v>
      </c>
      <c r="Q113" s="12">
        <f t="shared" si="8"/>
        <v>0</v>
      </c>
      <c r="R113" s="11" t="str">
        <f t="shared" si="9"/>
        <v>Standard</v>
      </c>
      <c r="S113" s="11" t="str">
        <f t="shared" si="10"/>
        <v/>
      </c>
      <c r="T113" s="13">
        <f t="shared" si="11"/>
        <v>0</v>
      </c>
      <c r="U113" s="13">
        <f>IFERROR(INDEX(Delegation!$C$4:$C$12,MATCH(H113,Delegation!$A$4:$A$12,0)),0)</f>
        <v>5000000</v>
      </c>
      <c r="V113" s="11" t="str">
        <f t="shared" si="12"/>
        <v/>
      </c>
      <c r="W113" s="14">
        <f t="shared" si="13"/>
        <v>0.55126610041554713</v>
      </c>
      <c r="X113" s="11" t="str">
        <f t="shared" si="14"/>
        <v/>
      </c>
      <c r="Y113" s="11" t="str">
        <f t="shared" si="15"/>
        <v/>
      </c>
      <c r="Z113" s="11" t="str">
        <f>IF(AND(J113&gt;500000,INDEX(Bank_KYC!$D$4:$D$953,MATCH(B113,Bank_KYC!$A$4:$A$953,0))=""),"FLAG","")</f>
        <v/>
      </c>
    </row>
    <row r="114" spans="1:26" x14ac:dyDescent="0.3">
      <c r="A114" t="s">
        <v>3642</v>
      </c>
      <c r="B114" t="s">
        <v>587</v>
      </c>
      <c r="C114" t="s">
        <v>588</v>
      </c>
      <c r="D114" t="s">
        <v>129</v>
      </c>
      <c r="E114" t="s">
        <v>3518</v>
      </c>
      <c r="F114" s="9">
        <v>45630</v>
      </c>
      <c r="G114">
        <v>3267000</v>
      </c>
      <c r="H114" t="s">
        <v>66</v>
      </c>
      <c r="I114">
        <v>9.25</v>
      </c>
      <c r="J114">
        <v>2854358</v>
      </c>
      <c r="K114" s="9">
        <v>46034</v>
      </c>
      <c r="L114" t="s">
        <v>3519</v>
      </c>
      <c r="M114">
        <v>6039225</v>
      </c>
      <c r="N114" s="9">
        <v>46005</v>
      </c>
      <c r="O114" t="s">
        <v>3520</v>
      </c>
      <c r="P114" t="s">
        <v>3521</v>
      </c>
      <c r="Q114" s="12">
        <f t="shared" si="8"/>
        <v>78</v>
      </c>
      <c r="R114" s="11" t="str">
        <f t="shared" si="9"/>
        <v>Standard</v>
      </c>
      <c r="S114" s="11" t="str">
        <f t="shared" si="10"/>
        <v/>
      </c>
      <c r="T114" s="13">
        <f t="shared" si="11"/>
        <v>0</v>
      </c>
      <c r="U114" s="13">
        <f>IFERROR(INDEX(Delegation!$C$4:$C$12,MATCH(H114,Delegation!$A$4:$A$12,0)),0)</f>
        <v>5000000</v>
      </c>
      <c r="V114" s="11" t="str">
        <f t="shared" si="12"/>
        <v/>
      </c>
      <c r="W114" s="14">
        <f t="shared" si="13"/>
        <v>0.47263647239505069</v>
      </c>
      <c r="X114" s="11" t="str">
        <f t="shared" si="14"/>
        <v/>
      </c>
      <c r="Y114" s="11" t="str">
        <f t="shared" si="15"/>
        <v/>
      </c>
      <c r="Z114" s="11" t="str">
        <f>IF(AND(J114&gt;500000,INDEX(Bank_KYC!$D$4:$D$953,MATCH(B114,Bank_KYC!$A$4:$A$953,0))=""),"FLAG","")</f>
        <v/>
      </c>
    </row>
    <row r="115" spans="1:26" x14ac:dyDescent="0.3">
      <c r="A115" t="s">
        <v>3643</v>
      </c>
      <c r="B115" t="s">
        <v>1478</v>
      </c>
      <c r="C115" t="s">
        <v>1479</v>
      </c>
      <c r="D115" t="s">
        <v>103</v>
      </c>
      <c r="E115" t="s">
        <v>3528</v>
      </c>
      <c r="F115" s="9">
        <v>45898</v>
      </c>
      <c r="G115">
        <v>83000</v>
      </c>
      <c r="H115" t="s">
        <v>61</v>
      </c>
      <c r="I115">
        <v>13.5</v>
      </c>
      <c r="J115">
        <v>62391</v>
      </c>
      <c r="K115" s="9"/>
      <c r="L115" t="s">
        <v>3529</v>
      </c>
      <c r="M115">
        <v>0</v>
      </c>
      <c r="N115" s="9"/>
      <c r="O115" t="s">
        <v>3520</v>
      </c>
      <c r="P115" t="s">
        <v>3521</v>
      </c>
      <c r="Q115" s="12">
        <f t="shared" si="8"/>
        <v>0</v>
      </c>
      <c r="R115" s="11" t="str">
        <f t="shared" si="9"/>
        <v>Standard</v>
      </c>
      <c r="S115" s="11" t="str">
        <f t="shared" si="10"/>
        <v/>
      </c>
      <c r="T115" s="13">
        <f t="shared" si="11"/>
        <v>0</v>
      </c>
      <c r="U115" s="13">
        <f>IFERROR(INDEX(Delegation!$C$4:$C$12,MATCH(H115,Delegation!$A$4:$A$12,0)),0)</f>
        <v>1000000</v>
      </c>
      <c r="V115" s="11" t="str">
        <f t="shared" si="12"/>
        <v/>
      </c>
      <c r="W115" s="14" t="str">
        <f t="shared" si="13"/>
        <v/>
      </c>
      <c r="X115" s="11" t="str">
        <f t="shared" si="14"/>
        <v/>
      </c>
      <c r="Y115" s="11" t="str">
        <f t="shared" si="15"/>
        <v/>
      </c>
      <c r="Z115" s="11" t="str">
        <f>IF(AND(J115&gt;500000,INDEX(Bank_KYC!$D$4:$D$953,MATCH(B115,Bank_KYC!$A$4:$A$953,0))=""),"FLAG","")</f>
        <v/>
      </c>
    </row>
    <row r="116" spans="1:26" x14ac:dyDescent="0.3">
      <c r="A116" t="s">
        <v>3644</v>
      </c>
      <c r="B116" t="s">
        <v>2103</v>
      </c>
      <c r="C116" t="s">
        <v>2104</v>
      </c>
      <c r="D116" t="s">
        <v>103</v>
      </c>
      <c r="E116" t="s">
        <v>3525</v>
      </c>
      <c r="F116" s="9">
        <v>45598</v>
      </c>
      <c r="G116">
        <v>481000</v>
      </c>
      <c r="H116" t="s">
        <v>61</v>
      </c>
      <c r="I116">
        <v>9.75</v>
      </c>
      <c r="J116">
        <v>213650</v>
      </c>
      <c r="K116" s="9"/>
      <c r="L116" t="s">
        <v>3526</v>
      </c>
      <c r="M116">
        <v>329731</v>
      </c>
      <c r="N116" s="9">
        <v>45922</v>
      </c>
      <c r="O116" t="s">
        <v>3520</v>
      </c>
      <c r="P116" t="s">
        <v>3521</v>
      </c>
      <c r="Q116" s="12">
        <f t="shared" si="8"/>
        <v>0</v>
      </c>
      <c r="R116" s="11" t="str">
        <f t="shared" si="9"/>
        <v>Standard</v>
      </c>
      <c r="S116" s="11" t="str">
        <f t="shared" si="10"/>
        <v/>
      </c>
      <c r="T116" s="13">
        <f t="shared" si="11"/>
        <v>0</v>
      </c>
      <c r="U116" s="13">
        <f>IFERROR(INDEX(Delegation!$C$4:$C$12,MATCH(H116,Delegation!$A$4:$A$12,0)),0)</f>
        <v>1000000</v>
      </c>
      <c r="V116" s="11" t="str">
        <f t="shared" si="12"/>
        <v/>
      </c>
      <c r="W116" s="14">
        <f t="shared" si="13"/>
        <v>0.64795242182263724</v>
      </c>
      <c r="X116" s="11" t="str">
        <f t="shared" si="14"/>
        <v/>
      </c>
      <c r="Y116" s="11" t="str">
        <f t="shared" si="15"/>
        <v/>
      </c>
      <c r="Z116" s="11" t="str">
        <f>IF(AND(J116&gt;500000,INDEX(Bank_KYC!$D$4:$D$953,MATCH(B116,Bank_KYC!$A$4:$A$953,0))=""),"FLAG","")</f>
        <v/>
      </c>
    </row>
    <row r="117" spans="1:26" x14ac:dyDescent="0.3">
      <c r="A117" t="s">
        <v>3645</v>
      </c>
      <c r="B117" t="s">
        <v>388</v>
      </c>
      <c r="C117" t="s">
        <v>389</v>
      </c>
      <c r="D117" t="s">
        <v>100</v>
      </c>
      <c r="E117" t="s">
        <v>3518</v>
      </c>
      <c r="F117" s="9">
        <v>45171</v>
      </c>
      <c r="G117">
        <v>3450000</v>
      </c>
      <c r="H117" t="s">
        <v>66</v>
      </c>
      <c r="I117">
        <v>9.25</v>
      </c>
      <c r="J117">
        <v>1443929</v>
      </c>
      <c r="K117" s="9"/>
      <c r="L117" t="s">
        <v>3519</v>
      </c>
      <c r="M117">
        <v>2955364</v>
      </c>
      <c r="N117" s="9">
        <v>45769</v>
      </c>
      <c r="O117" t="s">
        <v>3520</v>
      </c>
      <c r="P117" t="s">
        <v>3521</v>
      </c>
      <c r="Q117" s="12">
        <f t="shared" si="8"/>
        <v>0</v>
      </c>
      <c r="R117" s="11" t="str">
        <f t="shared" si="9"/>
        <v>Standard</v>
      </c>
      <c r="S117" s="11" t="str">
        <f t="shared" si="10"/>
        <v/>
      </c>
      <c r="T117" s="13">
        <f t="shared" si="11"/>
        <v>0</v>
      </c>
      <c r="U117" s="13">
        <f>IFERROR(INDEX(Delegation!$C$4:$C$12,MATCH(H117,Delegation!$A$4:$A$12,0)),0)</f>
        <v>5000000</v>
      </c>
      <c r="V117" s="11" t="str">
        <f t="shared" si="12"/>
        <v/>
      </c>
      <c r="W117" s="14">
        <f t="shared" si="13"/>
        <v>0.48857907181653426</v>
      </c>
      <c r="X117" s="11" t="str">
        <f t="shared" si="14"/>
        <v/>
      </c>
      <c r="Y117" s="11" t="str">
        <f t="shared" si="15"/>
        <v/>
      </c>
      <c r="Z117" s="11" t="str">
        <f>IF(AND(J117&gt;500000,INDEX(Bank_KYC!$D$4:$D$953,MATCH(B117,Bank_KYC!$A$4:$A$953,0))=""),"FLAG","")</f>
        <v/>
      </c>
    </row>
    <row r="118" spans="1:26" x14ac:dyDescent="0.3">
      <c r="A118" t="s">
        <v>3646</v>
      </c>
      <c r="B118" t="s">
        <v>2905</v>
      </c>
      <c r="C118" t="s">
        <v>826</v>
      </c>
      <c r="D118" t="s">
        <v>129</v>
      </c>
      <c r="E118" t="s">
        <v>3525</v>
      </c>
      <c r="F118" s="9">
        <v>45218</v>
      </c>
      <c r="G118">
        <v>575000</v>
      </c>
      <c r="H118" t="s">
        <v>65</v>
      </c>
      <c r="I118">
        <v>9.75</v>
      </c>
      <c r="J118">
        <v>405651</v>
      </c>
      <c r="K118" s="9">
        <v>45341</v>
      </c>
      <c r="L118" t="s">
        <v>3526</v>
      </c>
      <c r="M118">
        <v>569173</v>
      </c>
      <c r="N118" s="9">
        <v>45807</v>
      </c>
      <c r="O118" t="s">
        <v>3520</v>
      </c>
      <c r="P118" t="s">
        <v>3589</v>
      </c>
      <c r="Q118" s="12">
        <f t="shared" si="8"/>
        <v>771</v>
      </c>
      <c r="R118" s="11" t="str">
        <f t="shared" si="9"/>
        <v>Doubtful</v>
      </c>
      <c r="S118" s="11" t="str">
        <f t="shared" si="10"/>
        <v/>
      </c>
      <c r="T118" s="13">
        <f t="shared" si="11"/>
        <v>0</v>
      </c>
      <c r="U118" s="13">
        <f>IFERROR(INDEX(Delegation!$C$4:$C$12,MATCH(H118,Delegation!$A$4:$A$12,0)),0)</f>
        <v>1000000</v>
      </c>
      <c r="V118" s="11" t="str">
        <f t="shared" si="12"/>
        <v/>
      </c>
      <c r="W118" s="14">
        <f t="shared" si="13"/>
        <v>0.71270246480419841</v>
      </c>
      <c r="X118" s="11" t="str">
        <f t="shared" si="14"/>
        <v/>
      </c>
      <c r="Y118" s="11" t="str">
        <f t="shared" si="15"/>
        <v/>
      </c>
      <c r="Z118" s="11" t="str">
        <f>IF(AND(J118&gt;500000,INDEX(Bank_KYC!$D$4:$D$953,MATCH(B118,Bank_KYC!$A$4:$A$953,0))=""),"FLAG","")</f>
        <v/>
      </c>
    </row>
    <row r="119" spans="1:26" x14ac:dyDescent="0.3">
      <c r="A119" t="s">
        <v>3647</v>
      </c>
      <c r="B119" t="s">
        <v>3120</v>
      </c>
      <c r="C119" t="s">
        <v>978</v>
      </c>
      <c r="D119" t="s">
        <v>129</v>
      </c>
      <c r="E119" t="s">
        <v>3550</v>
      </c>
      <c r="F119" s="9">
        <v>44356</v>
      </c>
      <c r="G119">
        <v>1331000</v>
      </c>
      <c r="H119" t="s">
        <v>66</v>
      </c>
      <c r="I119">
        <v>10.5</v>
      </c>
      <c r="J119">
        <v>550809</v>
      </c>
      <c r="K119" s="9">
        <v>46048</v>
      </c>
      <c r="L119" t="s">
        <v>3551</v>
      </c>
      <c r="M119">
        <v>826367</v>
      </c>
      <c r="N119" s="9">
        <v>45793</v>
      </c>
      <c r="O119" t="s">
        <v>3520</v>
      </c>
      <c r="P119" t="s">
        <v>3521</v>
      </c>
      <c r="Q119" s="12">
        <f t="shared" si="8"/>
        <v>64</v>
      </c>
      <c r="R119" s="11" t="str">
        <f t="shared" si="9"/>
        <v>Standard</v>
      </c>
      <c r="S119" s="11" t="str">
        <f t="shared" si="10"/>
        <v/>
      </c>
      <c r="T119" s="13">
        <f t="shared" si="11"/>
        <v>0</v>
      </c>
      <c r="U119" s="13">
        <f>IFERROR(INDEX(Delegation!$C$4:$C$12,MATCH(H119,Delegation!$A$4:$A$12,0)),0)</f>
        <v>5000000</v>
      </c>
      <c r="V119" s="11" t="str">
        <f t="shared" si="12"/>
        <v/>
      </c>
      <c r="W119" s="14">
        <f t="shared" si="13"/>
        <v>0.66654283145382132</v>
      </c>
      <c r="X119" s="11" t="str">
        <f t="shared" si="14"/>
        <v/>
      </c>
      <c r="Y119" s="11" t="str">
        <f t="shared" si="15"/>
        <v/>
      </c>
      <c r="Z119" s="11" t="str">
        <f>IF(AND(J119&gt;500000,INDEX(Bank_KYC!$D$4:$D$953,MATCH(B119,Bank_KYC!$A$4:$A$953,0))=""),"FLAG","")</f>
        <v/>
      </c>
    </row>
    <row r="120" spans="1:26" x14ac:dyDescent="0.3">
      <c r="A120" t="s">
        <v>3648</v>
      </c>
      <c r="B120" t="s">
        <v>1450</v>
      </c>
      <c r="C120" t="s">
        <v>929</v>
      </c>
      <c r="D120" t="s">
        <v>100</v>
      </c>
      <c r="E120" t="s">
        <v>3550</v>
      </c>
      <c r="F120" s="9">
        <v>43654</v>
      </c>
      <c r="G120">
        <v>1201000</v>
      </c>
      <c r="H120" t="s">
        <v>66</v>
      </c>
      <c r="I120">
        <v>10.5</v>
      </c>
      <c r="J120">
        <v>872011</v>
      </c>
      <c r="K120" s="9"/>
      <c r="L120" t="s">
        <v>3551</v>
      </c>
      <c r="M120">
        <v>1752553</v>
      </c>
      <c r="N120" s="9">
        <v>46064</v>
      </c>
      <c r="O120" t="s">
        <v>3520</v>
      </c>
      <c r="P120" t="s">
        <v>3521</v>
      </c>
      <c r="Q120" s="12">
        <f t="shared" si="8"/>
        <v>0</v>
      </c>
      <c r="R120" s="11" t="str">
        <f t="shared" si="9"/>
        <v>Standard</v>
      </c>
      <c r="S120" s="11" t="str">
        <f t="shared" si="10"/>
        <v/>
      </c>
      <c r="T120" s="13">
        <f t="shared" si="11"/>
        <v>0</v>
      </c>
      <c r="U120" s="13">
        <f>IFERROR(INDEX(Delegation!$C$4:$C$12,MATCH(H120,Delegation!$A$4:$A$12,0)),0)</f>
        <v>5000000</v>
      </c>
      <c r="V120" s="11" t="str">
        <f t="shared" si="12"/>
        <v/>
      </c>
      <c r="W120" s="14">
        <f t="shared" si="13"/>
        <v>0.49756612210871798</v>
      </c>
      <c r="X120" s="11" t="str">
        <f t="shared" si="14"/>
        <v/>
      </c>
      <c r="Y120" s="11" t="str">
        <f t="shared" si="15"/>
        <v/>
      </c>
      <c r="Z120" s="11" t="str">
        <f>IF(AND(J120&gt;500000,INDEX(Bank_KYC!$D$4:$D$953,MATCH(B120,Bank_KYC!$A$4:$A$953,0))=""),"FLAG","")</f>
        <v/>
      </c>
    </row>
    <row r="121" spans="1:26" x14ac:dyDescent="0.3">
      <c r="A121" t="s">
        <v>3649</v>
      </c>
      <c r="B121" t="s">
        <v>3322</v>
      </c>
      <c r="C121" t="s">
        <v>3323</v>
      </c>
      <c r="D121" t="s">
        <v>95</v>
      </c>
      <c r="E121" t="s">
        <v>3525</v>
      </c>
      <c r="F121" s="9">
        <v>45164</v>
      </c>
      <c r="G121">
        <v>213000</v>
      </c>
      <c r="H121" t="s">
        <v>63</v>
      </c>
      <c r="I121">
        <v>9.75</v>
      </c>
      <c r="J121">
        <v>86737</v>
      </c>
      <c r="K121" s="9"/>
      <c r="L121" t="s">
        <v>3526</v>
      </c>
      <c r="M121">
        <v>137929</v>
      </c>
      <c r="N121" s="9">
        <v>45466</v>
      </c>
      <c r="O121" t="s">
        <v>3520</v>
      </c>
      <c r="P121" t="s">
        <v>3521</v>
      </c>
      <c r="Q121" s="12">
        <f t="shared" si="8"/>
        <v>0</v>
      </c>
      <c r="R121" s="11" t="str">
        <f t="shared" si="9"/>
        <v>Standard</v>
      </c>
      <c r="S121" s="11" t="str">
        <f t="shared" si="10"/>
        <v/>
      </c>
      <c r="T121" s="13">
        <f t="shared" si="11"/>
        <v>0</v>
      </c>
      <c r="U121" s="13">
        <f>IFERROR(INDEX(Delegation!$C$4:$C$12,MATCH(H121,Delegation!$A$4:$A$12,0)),0)</f>
        <v>1000000</v>
      </c>
      <c r="V121" s="11" t="str">
        <f t="shared" si="12"/>
        <v/>
      </c>
      <c r="W121" s="14">
        <f t="shared" si="13"/>
        <v>0.62885252557475224</v>
      </c>
      <c r="X121" s="11" t="str">
        <f t="shared" si="14"/>
        <v/>
      </c>
      <c r="Y121" s="11" t="str">
        <f t="shared" si="15"/>
        <v/>
      </c>
      <c r="Z121" s="11" t="str">
        <f>IF(AND(J121&gt;500000,INDEX(Bank_KYC!$D$4:$D$953,MATCH(B121,Bank_KYC!$A$4:$A$953,0))=""),"FLAG","")</f>
        <v/>
      </c>
    </row>
    <row r="122" spans="1:26" x14ac:dyDescent="0.3">
      <c r="A122" t="s">
        <v>3650</v>
      </c>
      <c r="B122" t="s">
        <v>3005</v>
      </c>
      <c r="C122" t="s">
        <v>2478</v>
      </c>
      <c r="D122" t="s">
        <v>100</v>
      </c>
      <c r="E122" t="s">
        <v>3550</v>
      </c>
      <c r="F122" s="9">
        <v>45051</v>
      </c>
      <c r="G122">
        <v>484000</v>
      </c>
      <c r="H122" t="s">
        <v>64</v>
      </c>
      <c r="I122">
        <v>10.5</v>
      </c>
      <c r="J122">
        <v>238646</v>
      </c>
      <c r="K122" s="9">
        <v>46088</v>
      </c>
      <c r="L122" t="s">
        <v>3551</v>
      </c>
      <c r="M122">
        <v>389830</v>
      </c>
      <c r="N122" s="9">
        <v>45934</v>
      </c>
      <c r="O122" t="s">
        <v>3520</v>
      </c>
      <c r="P122" t="s">
        <v>3521</v>
      </c>
      <c r="Q122" s="12">
        <f t="shared" si="8"/>
        <v>24</v>
      </c>
      <c r="R122" s="11" t="str">
        <f t="shared" si="9"/>
        <v>Standard</v>
      </c>
      <c r="S122" s="11" t="str">
        <f t="shared" si="10"/>
        <v/>
      </c>
      <c r="T122" s="13">
        <f t="shared" si="11"/>
        <v>0</v>
      </c>
      <c r="U122" s="13">
        <f>IFERROR(INDEX(Delegation!$C$4:$C$12,MATCH(H122,Delegation!$A$4:$A$12,0)),0)</f>
        <v>1000000</v>
      </c>
      <c r="V122" s="11" t="str">
        <f t="shared" si="12"/>
        <v/>
      </c>
      <c r="W122" s="14">
        <f t="shared" si="13"/>
        <v>0.61217966806043655</v>
      </c>
      <c r="X122" s="11" t="str">
        <f t="shared" si="14"/>
        <v/>
      </c>
      <c r="Y122" s="11" t="str">
        <f t="shared" si="15"/>
        <v/>
      </c>
      <c r="Z122" s="11" t="str">
        <f>IF(AND(J122&gt;500000,INDEX(Bank_KYC!$D$4:$D$953,MATCH(B122,Bank_KYC!$A$4:$A$953,0))=""),"FLAG","")</f>
        <v/>
      </c>
    </row>
    <row r="123" spans="1:26" x14ac:dyDescent="0.3">
      <c r="A123" t="s">
        <v>3651</v>
      </c>
      <c r="B123" t="s">
        <v>1862</v>
      </c>
      <c r="C123" t="s">
        <v>358</v>
      </c>
      <c r="D123" t="s">
        <v>103</v>
      </c>
      <c r="E123" t="s">
        <v>3518</v>
      </c>
      <c r="F123" s="9">
        <v>43477</v>
      </c>
      <c r="G123">
        <v>1399000</v>
      </c>
      <c r="H123" t="s">
        <v>66</v>
      </c>
      <c r="I123">
        <v>9.25</v>
      </c>
      <c r="J123">
        <v>490503</v>
      </c>
      <c r="K123" s="9"/>
      <c r="L123" t="s">
        <v>3519</v>
      </c>
      <c r="M123">
        <v>865439</v>
      </c>
      <c r="N123" s="9">
        <v>43477</v>
      </c>
      <c r="O123" t="s">
        <v>3520</v>
      </c>
      <c r="P123" t="s">
        <v>3521</v>
      </c>
      <c r="Q123" s="12">
        <f t="shared" si="8"/>
        <v>0</v>
      </c>
      <c r="R123" s="11" t="str">
        <f t="shared" si="9"/>
        <v>Standard</v>
      </c>
      <c r="S123" s="11" t="str">
        <f t="shared" si="10"/>
        <v/>
      </c>
      <c r="T123" s="13">
        <f t="shared" si="11"/>
        <v>0</v>
      </c>
      <c r="U123" s="13">
        <f>IFERROR(INDEX(Delegation!$C$4:$C$12,MATCH(H123,Delegation!$A$4:$A$12,0)),0)</f>
        <v>5000000</v>
      </c>
      <c r="V123" s="11" t="str">
        <f t="shared" si="12"/>
        <v/>
      </c>
      <c r="W123" s="14">
        <f t="shared" si="13"/>
        <v>0.56676784845610151</v>
      </c>
      <c r="X123" s="11" t="str">
        <f t="shared" si="14"/>
        <v/>
      </c>
      <c r="Y123" s="11" t="str">
        <f t="shared" si="15"/>
        <v>FLAG</v>
      </c>
      <c r="Z123" s="11" t="str">
        <f>IF(AND(J123&gt;500000,INDEX(Bank_KYC!$D$4:$D$953,MATCH(B123,Bank_KYC!$A$4:$A$953,0))=""),"FLAG","")</f>
        <v/>
      </c>
    </row>
    <row r="124" spans="1:26" x14ac:dyDescent="0.3">
      <c r="A124" t="s">
        <v>3652</v>
      </c>
      <c r="B124" t="s">
        <v>353</v>
      </c>
      <c r="C124" t="s">
        <v>354</v>
      </c>
      <c r="D124" t="s">
        <v>103</v>
      </c>
      <c r="E124" t="s">
        <v>3525</v>
      </c>
      <c r="F124" s="9">
        <v>45226</v>
      </c>
      <c r="G124">
        <v>467000</v>
      </c>
      <c r="H124" t="s">
        <v>61</v>
      </c>
      <c r="I124">
        <v>9.75</v>
      </c>
      <c r="J124">
        <v>275792</v>
      </c>
      <c r="K124" s="9"/>
      <c r="L124" t="s">
        <v>3526</v>
      </c>
      <c r="M124">
        <v>425521</v>
      </c>
      <c r="N124" s="9">
        <v>45876</v>
      </c>
      <c r="O124" t="s">
        <v>3520</v>
      </c>
      <c r="P124" t="s">
        <v>3521</v>
      </c>
      <c r="Q124" s="12">
        <f t="shared" si="8"/>
        <v>0</v>
      </c>
      <c r="R124" s="11" t="str">
        <f t="shared" si="9"/>
        <v>Standard</v>
      </c>
      <c r="S124" s="11" t="str">
        <f t="shared" si="10"/>
        <v/>
      </c>
      <c r="T124" s="13">
        <f t="shared" si="11"/>
        <v>0</v>
      </c>
      <c r="U124" s="13">
        <f>IFERROR(INDEX(Delegation!$C$4:$C$12,MATCH(H124,Delegation!$A$4:$A$12,0)),0)</f>
        <v>1000000</v>
      </c>
      <c r="V124" s="11" t="str">
        <f t="shared" si="12"/>
        <v/>
      </c>
      <c r="W124" s="14">
        <f t="shared" si="13"/>
        <v>0.64812782447869788</v>
      </c>
      <c r="X124" s="11" t="str">
        <f t="shared" si="14"/>
        <v/>
      </c>
      <c r="Y124" s="11" t="str">
        <f t="shared" si="15"/>
        <v/>
      </c>
      <c r="Z124" s="11" t="str">
        <f>IF(AND(J124&gt;500000,INDEX(Bank_KYC!$D$4:$D$953,MATCH(B124,Bank_KYC!$A$4:$A$953,0))=""),"FLAG","")</f>
        <v/>
      </c>
    </row>
    <row r="125" spans="1:26" x14ac:dyDescent="0.3">
      <c r="A125" t="s">
        <v>3653</v>
      </c>
      <c r="B125" t="s">
        <v>2552</v>
      </c>
      <c r="C125" t="s">
        <v>2553</v>
      </c>
      <c r="D125" t="s">
        <v>100</v>
      </c>
      <c r="E125" t="s">
        <v>3518</v>
      </c>
      <c r="F125" s="9">
        <v>46019</v>
      </c>
      <c r="G125">
        <v>1182000</v>
      </c>
      <c r="H125" t="s">
        <v>66</v>
      </c>
      <c r="I125">
        <v>9.25</v>
      </c>
      <c r="J125">
        <v>800378</v>
      </c>
      <c r="K125" s="9"/>
      <c r="L125" t="s">
        <v>3519</v>
      </c>
      <c r="M125">
        <v>1363800</v>
      </c>
      <c r="N125" s="9">
        <v>46023</v>
      </c>
      <c r="O125" t="s">
        <v>3520</v>
      </c>
      <c r="P125" t="s">
        <v>3521</v>
      </c>
      <c r="Q125" s="12">
        <f t="shared" si="8"/>
        <v>0</v>
      </c>
      <c r="R125" s="11" t="str">
        <f t="shared" si="9"/>
        <v>Standard</v>
      </c>
      <c r="S125" s="11" t="str">
        <f t="shared" si="10"/>
        <v/>
      </c>
      <c r="T125" s="13">
        <f t="shared" si="11"/>
        <v>0</v>
      </c>
      <c r="U125" s="13">
        <f>IFERROR(INDEX(Delegation!$C$4:$C$12,MATCH(H125,Delegation!$A$4:$A$12,0)),0)</f>
        <v>5000000</v>
      </c>
      <c r="V125" s="11" t="str">
        <f t="shared" si="12"/>
        <v/>
      </c>
      <c r="W125" s="14">
        <f t="shared" si="13"/>
        <v>0.58687344185364421</v>
      </c>
      <c r="X125" s="11" t="str">
        <f t="shared" si="14"/>
        <v/>
      </c>
      <c r="Y125" s="11" t="str">
        <f t="shared" si="15"/>
        <v/>
      </c>
      <c r="Z125" s="11" t="str">
        <f>IF(AND(J125&gt;500000,INDEX(Bank_KYC!$D$4:$D$953,MATCH(B125,Bank_KYC!$A$4:$A$953,0))=""),"FLAG","")</f>
        <v/>
      </c>
    </row>
    <row r="126" spans="1:26" x14ac:dyDescent="0.3">
      <c r="A126" t="s">
        <v>3654</v>
      </c>
      <c r="B126" t="s">
        <v>88</v>
      </c>
      <c r="C126" t="s">
        <v>89</v>
      </c>
      <c r="D126" t="s">
        <v>95</v>
      </c>
      <c r="E126" t="s">
        <v>3518</v>
      </c>
      <c r="F126" s="9">
        <v>45668</v>
      </c>
      <c r="G126">
        <v>1499000</v>
      </c>
      <c r="H126" t="s">
        <v>66</v>
      </c>
      <c r="I126">
        <v>9.25</v>
      </c>
      <c r="J126">
        <v>910583</v>
      </c>
      <c r="K126" s="9"/>
      <c r="L126" t="s">
        <v>3519</v>
      </c>
      <c r="M126">
        <v>1425014</v>
      </c>
      <c r="N126" s="9">
        <v>45687</v>
      </c>
      <c r="O126" t="s">
        <v>3520</v>
      </c>
      <c r="P126" t="s">
        <v>3521</v>
      </c>
      <c r="Q126" s="12">
        <f t="shared" si="8"/>
        <v>0</v>
      </c>
      <c r="R126" s="11" t="str">
        <f t="shared" si="9"/>
        <v>Standard</v>
      </c>
      <c r="S126" s="11" t="str">
        <f t="shared" si="10"/>
        <v/>
      </c>
      <c r="T126" s="13">
        <f t="shared" si="11"/>
        <v>0</v>
      </c>
      <c r="U126" s="13">
        <f>IFERROR(INDEX(Delegation!$C$4:$C$12,MATCH(H126,Delegation!$A$4:$A$12,0)),0)</f>
        <v>5000000</v>
      </c>
      <c r="V126" s="11" t="str">
        <f t="shared" si="12"/>
        <v/>
      </c>
      <c r="W126" s="14">
        <f t="shared" si="13"/>
        <v>0.63899933614687299</v>
      </c>
      <c r="X126" s="11" t="str">
        <f t="shared" si="14"/>
        <v/>
      </c>
      <c r="Y126" s="11" t="str">
        <f t="shared" si="15"/>
        <v/>
      </c>
      <c r="Z126" s="11" t="str">
        <f>IF(AND(J126&gt;500000,INDEX(Bank_KYC!$D$4:$D$953,MATCH(B126,Bank_KYC!$A$4:$A$953,0))=""),"FLAG","")</f>
        <v/>
      </c>
    </row>
    <row r="127" spans="1:26" x14ac:dyDescent="0.3">
      <c r="A127" t="s">
        <v>3655</v>
      </c>
      <c r="B127" t="s">
        <v>184</v>
      </c>
      <c r="C127" t="s">
        <v>185</v>
      </c>
      <c r="D127" t="s">
        <v>100</v>
      </c>
      <c r="E127" t="s">
        <v>3528</v>
      </c>
      <c r="F127" s="9">
        <v>45278</v>
      </c>
      <c r="G127">
        <v>257000</v>
      </c>
      <c r="H127" t="s">
        <v>64</v>
      </c>
      <c r="I127">
        <v>13.5</v>
      </c>
      <c r="J127">
        <v>184719</v>
      </c>
      <c r="K127" s="9"/>
      <c r="L127" t="s">
        <v>3529</v>
      </c>
      <c r="M127">
        <v>0</v>
      </c>
      <c r="N127" s="9"/>
      <c r="O127" t="s">
        <v>3520</v>
      </c>
      <c r="P127" t="s">
        <v>3521</v>
      </c>
      <c r="Q127" s="12">
        <f t="shared" si="8"/>
        <v>0</v>
      </c>
      <c r="R127" s="11" t="str">
        <f t="shared" si="9"/>
        <v>Standard</v>
      </c>
      <c r="S127" s="11" t="str">
        <f t="shared" si="10"/>
        <v/>
      </c>
      <c r="T127" s="13">
        <f t="shared" si="11"/>
        <v>0</v>
      </c>
      <c r="U127" s="13">
        <f>IFERROR(INDEX(Delegation!$C$4:$C$12,MATCH(H127,Delegation!$A$4:$A$12,0)),0)</f>
        <v>1000000</v>
      </c>
      <c r="V127" s="11" t="str">
        <f t="shared" si="12"/>
        <v/>
      </c>
      <c r="W127" s="14" t="str">
        <f t="shared" si="13"/>
        <v/>
      </c>
      <c r="X127" s="11" t="str">
        <f t="shared" si="14"/>
        <v/>
      </c>
      <c r="Y127" s="11" t="str">
        <f t="shared" si="15"/>
        <v/>
      </c>
      <c r="Z127" s="11" t="str">
        <f>IF(AND(J127&gt;500000,INDEX(Bank_KYC!$D$4:$D$953,MATCH(B127,Bank_KYC!$A$4:$A$953,0))=""),"FLAG","")</f>
        <v/>
      </c>
    </row>
    <row r="128" spans="1:26" x14ac:dyDescent="0.3">
      <c r="A128" t="s">
        <v>3656</v>
      </c>
      <c r="B128" t="s">
        <v>2305</v>
      </c>
      <c r="C128" t="s">
        <v>1937</v>
      </c>
      <c r="D128" t="s">
        <v>134</v>
      </c>
      <c r="E128" t="s">
        <v>3525</v>
      </c>
      <c r="F128" s="9">
        <v>46002</v>
      </c>
      <c r="G128">
        <v>234000</v>
      </c>
      <c r="H128" t="s">
        <v>62</v>
      </c>
      <c r="I128">
        <v>9.75</v>
      </c>
      <c r="J128">
        <v>94303</v>
      </c>
      <c r="K128" s="9"/>
      <c r="L128" t="s">
        <v>3526</v>
      </c>
      <c r="M128">
        <v>149946</v>
      </c>
      <c r="N128" s="9">
        <v>46024</v>
      </c>
      <c r="O128" t="s">
        <v>3520</v>
      </c>
      <c r="P128" t="s">
        <v>3521</v>
      </c>
      <c r="Q128" s="12">
        <f t="shared" si="8"/>
        <v>0</v>
      </c>
      <c r="R128" s="11" t="str">
        <f t="shared" si="9"/>
        <v>Standard</v>
      </c>
      <c r="S128" s="11" t="str">
        <f t="shared" si="10"/>
        <v/>
      </c>
      <c r="T128" s="13">
        <f t="shared" si="11"/>
        <v>0</v>
      </c>
      <c r="U128" s="13">
        <f>IFERROR(INDEX(Delegation!$C$4:$C$12,MATCH(H128,Delegation!$A$4:$A$12,0)),0)</f>
        <v>1000000</v>
      </c>
      <c r="V128" s="11" t="str">
        <f t="shared" si="12"/>
        <v/>
      </c>
      <c r="W128" s="14">
        <f t="shared" si="13"/>
        <v>0.62891307537380126</v>
      </c>
      <c r="X128" s="11" t="str">
        <f t="shared" si="14"/>
        <v/>
      </c>
      <c r="Y128" s="11" t="str">
        <f t="shared" si="15"/>
        <v/>
      </c>
      <c r="Z128" s="11" t="str">
        <f>IF(AND(J128&gt;500000,INDEX(Bank_KYC!$D$4:$D$953,MATCH(B128,Bank_KYC!$A$4:$A$953,0))=""),"FLAG","")</f>
        <v/>
      </c>
    </row>
    <row r="129" spans="1:26" x14ac:dyDescent="0.3">
      <c r="A129" t="s">
        <v>3657</v>
      </c>
      <c r="B129" t="s">
        <v>109</v>
      </c>
      <c r="C129" t="s">
        <v>110</v>
      </c>
      <c r="D129" t="s">
        <v>103</v>
      </c>
      <c r="E129" t="s">
        <v>3518</v>
      </c>
      <c r="F129" s="9">
        <v>43570</v>
      </c>
      <c r="G129">
        <v>1727000</v>
      </c>
      <c r="H129" t="s">
        <v>66</v>
      </c>
      <c r="I129">
        <v>9.25</v>
      </c>
      <c r="J129">
        <v>1086042</v>
      </c>
      <c r="K129" s="9"/>
      <c r="L129" t="s">
        <v>3519</v>
      </c>
      <c r="M129">
        <v>2292586</v>
      </c>
      <c r="N129" s="9">
        <v>46034</v>
      </c>
      <c r="O129" t="s">
        <v>3520</v>
      </c>
      <c r="P129" t="s">
        <v>3521</v>
      </c>
      <c r="Q129" s="12">
        <f t="shared" si="8"/>
        <v>0</v>
      </c>
      <c r="R129" s="11" t="str">
        <f t="shared" si="9"/>
        <v>Standard</v>
      </c>
      <c r="S129" s="11" t="str">
        <f t="shared" si="10"/>
        <v/>
      </c>
      <c r="T129" s="13">
        <f t="shared" si="11"/>
        <v>0</v>
      </c>
      <c r="U129" s="13">
        <f>IFERROR(INDEX(Delegation!$C$4:$C$12,MATCH(H129,Delegation!$A$4:$A$12,0)),0)</f>
        <v>5000000</v>
      </c>
      <c r="V129" s="11" t="str">
        <f t="shared" si="12"/>
        <v/>
      </c>
      <c r="W129" s="14">
        <f t="shared" si="13"/>
        <v>0.47371919744777297</v>
      </c>
      <c r="X129" s="11" t="str">
        <f t="shared" si="14"/>
        <v/>
      </c>
      <c r="Y129" s="11" t="str">
        <f t="shared" si="15"/>
        <v/>
      </c>
      <c r="Z129" s="11" t="str">
        <f>IF(AND(J129&gt;500000,INDEX(Bank_KYC!$D$4:$D$953,MATCH(B129,Bank_KYC!$A$4:$A$953,0))=""),"FLAG","")</f>
        <v/>
      </c>
    </row>
    <row r="130" spans="1:26" x14ac:dyDescent="0.3">
      <c r="A130" t="s">
        <v>3658</v>
      </c>
      <c r="B130" t="s">
        <v>1109</v>
      </c>
      <c r="C130" t="s">
        <v>1110</v>
      </c>
      <c r="D130" t="s">
        <v>103</v>
      </c>
      <c r="E130" t="s">
        <v>3525</v>
      </c>
      <c r="F130" s="9">
        <v>45641</v>
      </c>
      <c r="G130">
        <v>487000</v>
      </c>
      <c r="H130" t="s">
        <v>61</v>
      </c>
      <c r="I130">
        <v>9.75</v>
      </c>
      <c r="J130">
        <v>280805</v>
      </c>
      <c r="K130" s="9"/>
      <c r="L130" t="s">
        <v>3526</v>
      </c>
      <c r="M130">
        <v>415381</v>
      </c>
      <c r="N130" s="9">
        <v>45907</v>
      </c>
      <c r="O130" t="s">
        <v>3520</v>
      </c>
      <c r="P130" t="s">
        <v>3521</v>
      </c>
      <c r="Q130" s="12">
        <f t="shared" si="8"/>
        <v>0</v>
      </c>
      <c r="R130" s="11" t="str">
        <f t="shared" si="9"/>
        <v>Standard</v>
      </c>
      <c r="S130" s="11" t="str">
        <f t="shared" si="10"/>
        <v/>
      </c>
      <c r="T130" s="13">
        <f t="shared" si="11"/>
        <v>0</v>
      </c>
      <c r="U130" s="13">
        <f>IFERROR(INDEX(Delegation!$C$4:$C$12,MATCH(H130,Delegation!$A$4:$A$12,0)),0)</f>
        <v>1000000</v>
      </c>
      <c r="V130" s="11" t="str">
        <f t="shared" si="12"/>
        <v/>
      </c>
      <c r="W130" s="14">
        <f t="shared" si="13"/>
        <v>0.67601792089671897</v>
      </c>
      <c r="X130" s="11" t="str">
        <f t="shared" si="14"/>
        <v/>
      </c>
      <c r="Y130" s="11" t="str">
        <f t="shared" si="15"/>
        <v/>
      </c>
      <c r="Z130" s="11" t="str">
        <f>IF(AND(J130&gt;500000,INDEX(Bank_KYC!$D$4:$D$953,MATCH(B130,Bank_KYC!$A$4:$A$953,0))=""),"FLAG","")</f>
        <v/>
      </c>
    </row>
    <row r="131" spans="1:26" x14ac:dyDescent="0.3">
      <c r="A131" t="s">
        <v>3659</v>
      </c>
      <c r="B131" t="s">
        <v>3049</v>
      </c>
      <c r="C131" t="s">
        <v>857</v>
      </c>
      <c r="D131" t="s">
        <v>129</v>
      </c>
      <c r="E131" t="s">
        <v>3535</v>
      </c>
      <c r="F131" s="9">
        <v>45949</v>
      </c>
      <c r="G131">
        <v>7106000</v>
      </c>
      <c r="H131" t="s">
        <v>68</v>
      </c>
      <c r="I131">
        <v>11.5</v>
      </c>
      <c r="J131">
        <v>5500495</v>
      </c>
      <c r="K131" s="9"/>
      <c r="L131" t="s">
        <v>3536</v>
      </c>
      <c r="M131">
        <v>8084342</v>
      </c>
      <c r="N131" s="9">
        <v>46003</v>
      </c>
      <c r="O131" t="s">
        <v>3520</v>
      </c>
      <c r="P131" t="s">
        <v>3521</v>
      </c>
      <c r="Q131" s="12">
        <f t="shared" si="8"/>
        <v>0</v>
      </c>
      <c r="R131" s="11" t="str">
        <f t="shared" si="9"/>
        <v>Standard</v>
      </c>
      <c r="S131" s="11" t="str">
        <f t="shared" si="10"/>
        <v/>
      </c>
      <c r="T131" s="13">
        <f t="shared" si="11"/>
        <v>0</v>
      </c>
      <c r="U131" s="13">
        <f>IFERROR(INDEX(Delegation!$C$4:$C$12,MATCH(H131,Delegation!$A$4:$A$12,0)),0)</f>
        <v>25000000</v>
      </c>
      <c r="V131" s="11" t="str">
        <f t="shared" si="12"/>
        <v/>
      </c>
      <c r="W131" s="14">
        <f t="shared" si="13"/>
        <v>0.68038870695970066</v>
      </c>
      <c r="X131" s="11" t="str">
        <f t="shared" si="14"/>
        <v/>
      </c>
      <c r="Y131" s="11" t="str">
        <f t="shared" si="15"/>
        <v/>
      </c>
      <c r="Z131" s="11" t="str">
        <f>IF(AND(J131&gt;500000,INDEX(Bank_KYC!$D$4:$D$953,MATCH(B131,Bank_KYC!$A$4:$A$953,0))=""),"FLAG","")</f>
        <v/>
      </c>
    </row>
    <row r="132" spans="1:26" x14ac:dyDescent="0.3">
      <c r="A132" t="s">
        <v>3660</v>
      </c>
      <c r="B132" t="s">
        <v>432</v>
      </c>
      <c r="C132" t="s">
        <v>433</v>
      </c>
      <c r="D132" t="s">
        <v>95</v>
      </c>
      <c r="E132" t="s">
        <v>3518</v>
      </c>
      <c r="F132" s="9">
        <v>45691</v>
      </c>
      <c r="G132">
        <v>3891000</v>
      </c>
      <c r="H132" t="s">
        <v>66</v>
      </c>
      <c r="I132">
        <v>9.25</v>
      </c>
      <c r="J132">
        <v>2127901</v>
      </c>
      <c r="K132" s="9"/>
      <c r="L132" t="s">
        <v>3519</v>
      </c>
      <c r="M132">
        <v>4550959</v>
      </c>
      <c r="N132" s="9">
        <v>46028</v>
      </c>
      <c r="O132" t="s">
        <v>3520</v>
      </c>
      <c r="P132" t="s">
        <v>3521</v>
      </c>
      <c r="Q132" s="12">
        <f t="shared" ref="Q132:Q195" si="16">IF(K132="",0,DATE(2026,3,31)-K132)</f>
        <v>0</v>
      </c>
      <c r="R132" s="11" t="str">
        <f t="shared" ref="R132:R195" si="17">IF(Q132&lt;=90,"Standard",IF(Q132&lt;=455,"Sub-Standard","Doubtful"))</f>
        <v>Standard</v>
      </c>
      <c r="S132" s="11" t="str">
        <f t="shared" ref="S132:S195" si="18">IF(R132&lt;&gt;P132,"FLAG","")</f>
        <v/>
      </c>
      <c r="T132" s="13">
        <f t="shared" ref="T132:T195" si="19">IF(S132="FLAG",J132*IF(R132="Doubtful",25%,10%),0)</f>
        <v>0</v>
      </c>
      <c r="U132" s="13">
        <f>IFERROR(INDEX(Delegation!$C$4:$C$12,MATCH(H132,Delegation!$A$4:$A$12,0)),0)</f>
        <v>5000000</v>
      </c>
      <c r="V132" s="11" t="str">
        <f t="shared" ref="V132:V195" si="20">IF(G132&gt;U132,"FLAG","")</f>
        <v/>
      </c>
      <c r="W132" s="14">
        <f t="shared" ref="W132:W195" si="21">IF(M132&gt;0,J132/M132,"")</f>
        <v>0.46757199965985191</v>
      </c>
      <c r="X132" s="11" t="str">
        <f t="shared" ref="X132:X195" si="22">IF(AND(E132="Gold",N(W132)&gt;75%),"FLAG","")</f>
        <v/>
      </c>
      <c r="Y132" s="11" t="str">
        <f t="shared" ref="Y132:Y195" si="23">IF(AND(L132="Property",N132&lt;EDATE(DATE(2026,3,31),-36)),"FLAG","")</f>
        <v/>
      </c>
      <c r="Z132" s="11" t="str">
        <f>IF(AND(J132&gt;500000,INDEX(Bank_KYC!$D$4:$D$953,MATCH(B132,Bank_KYC!$A$4:$A$953,0))=""),"FLAG","")</f>
        <v/>
      </c>
    </row>
    <row r="133" spans="1:26" x14ac:dyDescent="0.3">
      <c r="A133" t="s">
        <v>3661</v>
      </c>
      <c r="B133" t="s">
        <v>1686</v>
      </c>
      <c r="C133" t="s">
        <v>1541</v>
      </c>
      <c r="D133" t="s">
        <v>134</v>
      </c>
      <c r="E133" t="s">
        <v>3518</v>
      </c>
      <c r="F133" s="9">
        <v>44092</v>
      </c>
      <c r="G133">
        <v>1572000</v>
      </c>
      <c r="H133" t="s">
        <v>66</v>
      </c>
      <c r="I133">
        <v>9.25</v>
      </c>
      <c r="J133">
        <v>853127</v>
      </c>
      <c r="K133" s="9"/>
      <c r="L133" t="s">
        <v>3519</v>
      </c>
      <c r="M133">
        <v>1527092</v>
      </c>
      <c r="N133" s="9">
        <v>45664</v>
      </c>
      <c r="O133" t="s">
        <v>3520</v>
      </c>
      <c r="P133" t="s">
        <v>3521</v>
      </c>
      <c r="Q133" s="12">
        <f t="shared" si="16"/>
        <v>0</v>
      </c>
      <c r="R133" s="11" t="str">
        <f t="shared" si="17"/>
        <v>Standard</v>
      </c>
      <c r="S133" s="11" t="str">
        <f t="shared" si="18"/>
        <v/>
      </c>
      <c r="T133" s="13">
        <f t="shared" si="19"/>
        <v>0</v>
      </c>
      <c r="U133" s="13">
        <f>IFERROR(INDEX(Delegation!$C$4:$C$12,MATCH(H133,Delegation!$A$4:$A$12,0)),0)</f>
        <v>5000000</v>
      </c>
      <c r="V133" s="11" t="str">
        <f t="shared" si="20"/>
        <v/>
      </c>
      <c r="W133" s="14">
        <f t="shared" si="21"/>
        <v>0.5586611677619947</v>
      </c>
      <c r="X133" s="11" t="str">
        <f t="shared" si="22"/>
        <v/>
      </c>
      <c r="Y133" s="11" t="str">
        <f t="shared" si="23"/>
        <v/>
      </c>
      <c r="Z133" s="11" t="str">
        <f>IF(AND(J133&gt;500000,INDEX(Bank_KYC!$D$4:$D$953,MATCH(B133,Bank_KYC!$A$4:$A$953,0))=""),"FLAG","")</f>
        <v/>
      </c>
    </row>
    <row r="134" spans="1:26" x14ac:dyDescent="0.3">
      <c r="A134" t="s">
        <v>3662</v>
      </c>
      <c r="B134" t="s">
        <v>412</v>
      </c>
      <c r="C134" t="s">
        <v>413</v>
      </c>
      <c r="D134" t="s">
        <v>95</v>
      </c>
      <c r="E134" t="s">
        <v>3518</v>
      </c>
      <c r="F134" s="9">
        <v>45320</v>
      </c>
      <c r="G134">
        <v>2242000</v>
      </c>
      <c r="H134" t="s">
        <v>66</v>
      </c>
      <c r="I134">
        <v>9.25</v>
      </c>
      <c r="J134">
        <v>1945283</v>
      </c>
      <c r="K134" s="9"/>
      <c r="L134" t="s">
        <v>3519</v>
      </c>
      <c r="M134">
        <v>3705593</v>
      </c>
      <c r="N134" s="9">
        <v>45815</v>
      </c>
      <c r="O134" t="s">
        <v>3520</v>
      </c>
      <c r="P134" t="s">
        <v>3521</v>
      </c>
      <c r="Q134" s="12">
        <f t="shared" si="16"/>
        <v>0</v>
      </c>
      <c r="R134" s="11" t="str">
        <f t="shared" si="17"/>
        <v>Standard</v>
      </c>
      <c r="S134" s="11" t="str">
        <f t="shared" si="18"/>
        <v/>
      </c>
      <c r="T134" s="13">
        <f t="shared" si="19"/>
        <v>0</v>
      </c>
      <c r="U134" s="13">
        <f>IFERROR(INDEX(Delegation!$C$4:$C$12,MATCH(H134,Delegation!$A$4:$A$12,0)),0)</f>
        <v>5000000</v>
      </c>
      <c r="V134" s="11" t="str">
        <f t="shared" si="20"/>
        <v/>
      </c>
      <c r="W134" s="14">
        <f t="shared" si="21"/>
        <v>0.52495862335663956</v>
      </c>
      <c r="X134" s="11" t="str">
        <f t="shared" si="22"/>
        <v/>
      </c>
      <c r="Y134" s="11" t="str">
        <f t="shared" si="23"/>
        <v/>
      </c>
      <c r="Z134" s="11" t="str">
        <f>IF(AND(J134&gt;500000,INDEX(Bank_KYC!$D$4:$D$953,MATCH(B134,Bank_KYC!$A$4:$A$953,0))=""),"FLAG","")</f>
        <v/>
      </c>
    </row>
    <row r="135" spans="1:26" x14ac:dyDescent="0.3">
      <c r="A135" t="s">
        <v>3663</v>
      </c>
      <c r="B135" t="s">
        <v>2755</v>
      </c>
      <c r="C135" t="s">
        <v>2756</v>
      </c>
      <c r="D135" t="s">
        <v>129</v>
      </c>
      <c r="E135" t="s">
        <v>3528</v>
      </c>
      <c r="F135" s="9">
        <v>45502</v>
      </c>
      <c r="G135">
        <v>246000</v>
      </c>
      <c r="H135" t="s">
        <v>65</v>
      </c>
      <c r="I135">
        <v>13.5</v>
      </c>
      <c r="J135">
        <v>111478</v>
      </c>
      <c r="K135" s="9"/>
      <c r="L135" t="s">
        <v>3529</v>
      </c>
      <c r="M135">
        <v>0</v>
      </c>
      <c r="N135" s="9"/>
      <c r="O135" t="s">
        <v>3520</v>
      </c>
      <c r="P135" t="s">
        <v>3521</v>
      </c>
      <c r="Q135" s="12">
        <f t="shared" si="16"/>
        <v>0</v>
      </c>
      <c r="R135" s="11" t="str">
        <f t="shared" si="17"/>
        <v>Standard</v>
      </c>
      <c r="S135" s="11" t="str">
        <f t="shared" si="18"/>
        <v/>
      </c>
      <c r="T135" s="13">
        <f t="shared" si="19"/>
        <v>0</v>
      </c>
      <c r="U135" s="13">
        <f>IFERROR(INDEX(Delegation!$C$4:$C$12,MATCH(H135,Delegation!$A$4:$A$12,0)),0)</f>
        <v>1000000</v>
      </c>
      <c r="V135" s="11" t="str">
        <f t="shared" si="20"/>
        <v/>
      </c>
      <c r="W135" s="14" t="str">
        <f t="shared" si="21"/>
        <v/>
      </c>
      <c r="X135" s="11" t="str">
        <f t="shared" si="22"/>
        <v/>
      </c>
      <c r="Y135" s="11" t="str">
        <f t="shared" si="23"/>
        <v/>
      </c>
      <c r="Z135" s="11" t="str">
        <f>IF(AND(J135&gt;500000,INDEX(Bank_KYC!$D$4:$D$953,MATCH(B135,Bank_KYC!$A$4:$A$953,0))=""),"FLAG","")</f>
        <v/>
      </c>
    </row>
    <row r="136" spans="1:26" x14ac:dyDescent="0.3">
      <c r="A136" t="s">
        <v>3664</v>
      </c>
      <c r="B136" t="s">
        <v>1130</v>
      </c>
      <c r="C136" t="s">
        <v>1131</v>
      </c>
      <c r="D136" t="s">
        <v>134</v>
      </c>
      <c r="E136" t="s">
        <v>3525</v>
      </c>
      <c r="F136" s="9">
        <v>43720</v>
      </c>
      <c r="G136">
        <v>90000</v>
      </c>
      <c r="H136" t="s">
        <v>62</v>
      </c>
      <c r="I136">
        <v>9.75</v>
      </c>
      <c r="J136">
        <v>29752</v>
      </c>
      <c r="K136" s="9">
        <v>46056</v>
      </c>
      <c r="L136" t="s">
        <v>3526</v>
      </c>
      <c r="M136">
        <v>45467</v>
      </c>
      <c r="N136" s="9">
        <v>45181</v>
      </c>
      <c r="O136" t="s">
        <v>3520</v>
      </c>
      <c r="P136" t="s">
        <v>3521</v>
      </c>
      <c r="Q136" s="12">
        <f t="shared" si="16"/>
        <v>56</v>
      </c>
      <c r="R136" s="11" t="str">
        <f t="shared" si="17"/>
        <v>Standard</v>
      </c>
      <c r="S136" s="11" t="str">
        <f t="shared" si="18"/>
        <v/>
      </c>
      <c r="T136" s="13">
        <f t="shared" si="19"/>
        <v>0</v>
      </c>
      <c r="U136" s="13">
        <f>IFERROR(INDEX(Delegation!$C$4:$C$12,MATCH(H136,Delegation!$A$4:$A$12,0)),0)</f>
        <v>1000000</v>
      </c>
      <c r="V136" s="11" t="str">
        <f t="shared" si="20"/>
        <v/>
      </c>
      <c r="W136" s="14">
        <f t="shared" si="21"/>
        <v>0.65436470407108449</v>
      </c>
      <c r="X136" s="11" t="str">
        <f t="shared" si="22"/>
        <v/>
      </c>
      <c r="Y136" s="11" t="str">
        <f t="shared" si="23"/>
        <v/>
      </c>
      <c r="Z136" s="11" t="str">
        <f>IF(AND(J136&gt;500000,INDEX(Bank_KYC!$D$4:$D$953,MATCH(B136,Bank_KYC!$A$4:$A$953,0))=""),"FLAG","")</f>
        <v/>
      </c>
    </row>
    <row r="137" spans="1:26" x14ac:dyDescent="0.3">
      <c r="A137" t="s">
        <v>3665</v>
      </c>
      <c r="B137" t="s">
        <v>2919</v>
      </c>
      <c r="C137" t="s">
        <v>2530</v>
      </c>
      <c r="D137" t="s">
        <v>129</v>
      </c>
      <c r="E137" t="s">
        <v>3550</v>
      </c>
      <c r="F137" s="9">
        <v>45214</v>
      </c>
      <c r="G137">
        <v>1379000</v>
      </c>
      <c r="H137" t="s">
        <v>66</v>
      </c>
      <c r="I137">
        <v>10.5</v>
      </c>
      <c r="J137">
        <v>1230170</v>
      </c>
      <c r="K137" s="9"/>
      <c r="L137" t="s">
        <v>3551</v>
      </c>
      <c r="M137">
        <v>2231163</v>
      </c>
      <c r="N137" s="9">
        <v>45593</v>
      </c>
      <c r="O137" t="s">
        <v>3520</v>
      </c>
      <c r="P137" t="s">
        <v>3521</v>
      </c>
      <c r="Q137" s="12">
        <f t="shared" si="16"/>
        <v>0</v>
      </c>
      <c r="R137" s="11" t="str">
        <f t="shared" si="17"/>
        <v>Standard</v>
      </c>
      <c r="S137" s="11" t="str">
        <f t="shared" si="18"/>
        <v/>
      </c>
      <c r="T137" s="13">
        <f t="shared" si="19"/>
        <v>0</v>
      </c>
      <c r="U137" s="13">
        <f>IFERROR(INDEX(Delegation!$C$4:$C$12,MATCH(H137,Delegation!$A$4:$A$12,0)),0)</f>
        <v>5000000</v>
      </c>
      <c r="V137" s="11" t="str">
        <f t="shared" si="20"/>
        <v/>
      </c>
      <c r="W137" s="14">
        <f t="shared" si="21"/>
        <v>0.55135819301413658</v>
      </c>
      <c r="X137" s="11" t="str">
        <f t="shared" si="22"/>
        <v/>
      </c>
      <c r="Y137" s="11" t="str">
        <f t="shared" si="23"/>
        <v/>
      </c>
      <c r="Z137" s="11" t="str">
        <f>IF(AND(J137&gt;500000,INDEX(Bank_KYC!$D$4:$D$953,MATCH(B137,Bank_KYC!$A$4:$A$953,0))=""),"FLAG","")</f>
        <v/>
      </c>
    </row>
    <row r="138" spans="1:26" x14ac:dyDescent="0.3">
      <c r="A138" t="s">
        <v>3666</v>
      </c>
      <c r="B138" t="s">
        <v>1989</v>
      </c>
      <c r="C138" t="s">
        <v>1990</v>
      </c>
      <c r="D138" t="s">
        <v>134</v>
      </c>
      <c r="E138" t="s">
        <v>3528</v>
      </c>
      <c r="F138" s="9">
        <v>44648</v>
      </c>
      <c r="G138">
        <v>268000</v>
      </c>
      <c r="H138" t="s">
        <v>62</v>
      </c>
      <c r="I138">
        <v>13.5</v>
      </c>
      <c r="J138">
        <v>256180</v>
      </c>
      <c r="K138" s="9"/>
      <c r="L138" t="s">
        <v>3529</v>
      </c>
      <c r="M138">
        <v>0</v>
      </c>
      <c r="N138" s="9"/>
      <c r="O138" t="s">
        <v>3520</v>
      </c>
      <c r="P138" t="s">
        <v>3521</v>
      </c>
      <c r="Q138" s="12">
        <f t="shared" si="16"/>
        <v>0</v>
      </c>
      <c r="R138" s="11" t="str">
        <f t="shared" si="17"/>
        <v>Standard</v>
      </c>
      <c r="S138" s="11" t="str">
        <f t="shared" si="18"/>
        <v/>
      </c>
      <c r="T138" s="13">
        <f t="shared" si="19"/>
        <v>0</v>
      </c>
      <c r="U138" s="13">
        <f>IFERROR(INDEX(Delegation!$C$4:$C$12,MATCH(H138,Delegation!$A$4:$A$12,0)),0)</f>
        <v>1000000</v>
      </c>
      <c r="V138" s="11" t="str">
        <f t="shared" si="20"/>
        <v/>
      </c>
      <c r="W138" s="14" t="str">
        <f t="shared" si="21"/>
        <v/>
      </c>
      <c r="X138" s="11" t="str">
        <f t="shared" si="22"/>
        <v/>
      </c>
      <c r="Y138" s="11" t="str">
        <f t="shared" si="23"/>
        <v/>
      </c>
      <c r="Z138" s="11" t="str">
        <f>IF(AND(J138&gt;500000,INDEX(Bank_KYC!$D$4:$D$953,MATCH(B138,Bank_KYC!$A$4:$A$953,0))=""),"FLAG","")</f>
        <v/>
      </c>
    </row>
    <row r="139" spans="1:26" x14ac:dyDescent="0.3">
      <c r="A139" t="s">
        <v>3667</v>
      </c>
      <c r="B139" t="s">
        <v>1126</v>
      </c>
      <c r="C139" t="s">
        <v>1127</v>
      </c>
      <c r="D139" t="s">
        <v>129</v>
      </c>
      <c r="E139" t="s">
        <v>3518</v>
      </c>
      <c r="F139" s="9">
        <v>44808</v>
      </c>
      <c r="G139">
        <v>2850000</v>
      </c>
      <c r="H139" t="s">
        <v>66</v>
      </c>
      <c r="I139">
        <v>9.25</v>
      </c>
      <c r="J139">
        <v>718438</v>
      </c>
      <c r="K139" s="9"/>
      <c r="L139" t="s">
        <v>3519</v>
      </c>
      <c r="M139">
        <v>1318922</v>
      </c>
      <c r="N139" s="9">
        <v>45551</v>
      </c>
      <c r="O139" t="s">
        <v>3520</v>
      </c>
      <c r="P139" t="s">
        <v>3521</v>
      </c>
      <c r="Q139" s="12">
        <f t="shared" si="16"/>
        <v>0</v>
      </c>
      <c r="R139" s="11" t="str">
        <f t="shared" si="17"/>
        <v>Standard</v>
      </c>
      <c r="S139" s="11" t="str">
        <f t="shared" si="18"/>
        <v/>
      </c>
      <c r="T139" s="13">
        <f t="shared" si="19"/>
        <v>0</v>
      </c>
      <c r="U139" s="13">
        <f>IFERROR(INDEX(Delegation!$C$4:$C$12,MATCH(H139,Delegation!$A$4:$A$12,0)),0)</f>
        <v>5000000</v>
      </c>
      <c r="V139" s="11" t="str">
        <f t="shared" si="20"/>
        <v/>
      </c>
      <c r="W139" s="14">
        <f t="shared" si="21"/>
        <v>0.54471606357313018</v>
      </c>
      <c r="X139" s="11" t="str">
        <f t="shared" si="22"/>
        <v/>
      </c>
      <c r="Y139" s="11" t="str">
        <f t="shared" si="23"/>
        <v/>
      </c>
      <c r="Z139" s="11" t="str">
        <f>IF(AND(J139&gt;500000,INDEX(Bank_KYC!$D$4:$D$953,MATCH(B139,Bank_KYC!$A$4:$A$953,0))=""),"FLAG","")</f>
        <v/>
      </c>
    </row>
    <row r="140" spans="1:26" x14ac:dyDescent="0.3">
      <c r="A140" t="s">
        <v>3668</v>
      </c>
      <c r="B140" t="s">
        <v>571</v>
      </c>
      <c r="C140" t="s">
        <v>572</v>
      </c>
      <c r="D140" t="s">
        <v>134</v>
      </c>
      <c r="E140" t="s">
        <v>3535</v>
      </c>
      <c r="F140" s="9">
        <v>43631</v>
      </c>
      <c r="G140">
        <v>2574000</v>
      </c>
      <c r="H140" t="s">
        <v>66</v>
      </c>
      <c r="I140">
        <v>11.5</v>
      </c>
      <c r="J140">
        <v>771177</v>
      </c>
      <c r="K140" s="9"/>
      <c r="L140" t="s">
        <v>3536</v>
      </c>
      <c r="M140">
        <v>1600212</v>
      </c>
      <c r="N140" s="9">
        <v>45083</v>
      </c>
      <c r="O140" t="s">
        <v>3520</v>
      </c>
      <c r="P140" t="s">
        <v>3521</v>
      </c>
      <c r="Q140" s="12">
        <f t="shared" si="16"/>
        <v>0</v>
      </c>
      <c r="R140" s="11" t="str">
        <f t="shared" si="17"/>
        <v>Standard</v>
      </c>
      <c r="S140" s="11" t="str">
        <f t="shared" si="18"/>
        <v/>
      </c>
      <c r="T140" s="13">
        <f t="shared" si="19"/>
        <v>0</v>
      </c>
      <c r="U140" s="13">
        <f>IFERROR(INDEX(Delegation!$C$4:$C$12,MATCH(H140,Delegation!$A$4:$A$12,0)),0)</f>
        <v>5000000</v>
      </c>
      <c r="V140" s="11" t="str">
        <f t="shared" si="20"/>
        <v/>
      </c>
      <c r="W140" s="14">
        <f t="shared" si="21"/>
        <v>0.4819217703654266</v>
      </c>
      <c r="X140" s="11" t="str">
        <f t="shared" si="22"/>
        <v/>
      </c>
      <c r="Y140" s="11" t="str">
        <f t="shared" si="23"/>
        <v/>
      </c>
      <c r="Z140" s="11" t="str">
        <f>IF(AND(J140&gt;500000,INDEX(Bank_KYC!$D$4:$D$953,MATCH(B140,Bank_KYC!$A$4:$A$953,0))=""),"FLAG","")</f>
        <v/>
      </c>
    </row>
    <row r="141" spans="1:26" x14ac:dyDescent="0.3">
      <c r="A141" t="s">
        <v>3669</v>
      </c>
      <c r="B141" t="s">
        <v>2310</v>
      </c>
      <c r="C141" t="s">
        <v>2311</v>
      </c>
      <c r="D141" t="s">
        <v>100</v>
      </c>
      <c r="E141" t="s">
        <v>3528</v>
      </c>
      <c r="F141" s="9">
        <v>44973</v>
      </c>
      <c r="G141">
        <v>167000</v>
      </c>
      <c r="H141" t="s">
        <v>64</v>
      </c>
      <c r="I141">
        <v>13.5</v>
      </c>
      <c r="J141">
        <v>145571</v>
      </c>
      <c r="K141" s="9"/>
      <c r="L141" t="s">
        <v>3529</v>
      </c>
      <c r="M141">
        <v>0</v>
      </c>
      <c r="N141" s="9"/>
      <c r="O141" t="s">
        <v>3520</v>
      </c>
      <c r="P141" t="s">
        <v>3521</v>
      </c>
      <c r="Q141" s="12">
        <f t="shared" si="16"/>
        <v>0</v>
      </c>
      <c r="R141" s="11" t="str">
        <f t="shared" si="17"/>
        <v>Standard</v>
      </c>
      <c r="S141" s="11" t="str">
        <f t="shared" si="18"/>
        <v/>
      </c>
      <c r="T141" s="13">
        <f t="shared" si="19"/>
        <v>0</v>
      </c>
      <c r="U141" s="13">
        <f>IFERROR(INDEX(Delegation!$C$4:$C$12,MATCH(H141,Delegation!$A$4:$A$12,0)),0)</f>
        <v>1000000</v>
      </c>
      <c r="V141" s="11" t="str">
        <f t="shared" si="20"/>
        <v/>
      </c>
      <c r="W141" s="14" t="str">
        <f t="shared" si="21"/>
        <v/>
      </c>
      <c r="X141" s="11" t="str">
        <f t="shared" si="22"/>
        <v/>
      </c>
      <c r="Y141" s="11" t="str">
        <f t="shared" si="23"/>
        <v/>
      </c>
      <c r="Z141" s="11" t="str">
        <f>IF(AND(J141&gt;500000,INDEX(Bank_KYC!$D$4:$D$953,MATCH(B141,Bank_KYC!$A$4:$A$953,0))=""),"FLAG","")</f>
        <v/>
      </c>
    </row>
    <row r="142" spans="1:26" x14ac:dyDescent="0.3">
      <c r="A142" t="s">
        <v>3670</v>
      </c>
      <c r="B142" t="s">
        <v>2387</v>
      </c>
      <c r="C142" t="s">
        <v>2388</v>
      </c>
      <c r="D142" t="s">
        <v>114</v>
      </c>
      <c r="E142" t="s">
        <v>3528</v>
      </c>
      <c r="F142" s="9">
        <v>44319</v>
      </c>
      <c r="G142">
        <v>150000</v>
      </c>
      <c r="H142" t="s">
        <v>59</v>
      </c>
      <c r="I142">
        <v>13.5</v>
      </c>
      <c r="J142">
        <v>96798</v>
      </c>
      <c r="K142" s="9"/>
      <c r="L142" t="s">
        <v>3529</v>
      </c>
      <c r="M142">
        <v>0</v>
      </c>
      <c r="N142" s="9"/>
      <c r="O142" t="s">
        <v>3520</v>
      </c>
      <c r="P142" t="s">
        <v>3521</v>
      </c>
      <c r="Q142" s="12">
        <f t="shared" si="16"/>
        <v>0</v>
      </c>
      <c r="R142" s="11" t="str">
        <f t="shared" si="17"/>
        <v>Standard</v>
      </c>
      <c r="S142" s="11" t="str">
        <f t="shared" si="18"/>
        <v/>
      </c>
      <c r="T142" s="13">
        <f t="shared" si="19"/>
        <v>0</v>
      </c>
      <c r="U142" s="13">
        <f>IFERROR(INDEX(Delegation!$C$4:$C$12,MATCH(H142,Delegation!$A$4:$A$12,0)),0)</f>
        <v>1000000</v>
      </c>
      <c r="V142" s="11" t="str">
        <f t="shared" si="20"/>
        <v/>
      </c>
      <c r="W142" s="14" t="str">
        <f t="shared" si="21"/>
        <v/>
      </c>
      <c r="X142" s="11" t="str">
        <f t="shared" si="22"/>
        <v/>
      </c>
      <c r="Y142" s="11" t="str">
        <f t="shared" si="23"/>
        <v/>
      </c>
      <c r="Z142" s="11" t="str">
        <f>IF(AND(J142&gt;500000,INDEX(Bank_KYC!$D$4:$D$953,MATCH(B142,Bank_KYC!$A$4:$A$953,0))=""),"FLAG","")</f>
        <v/>
      </c>
    </row>
    <row r="143" spans="1:26" x14ac:dyDescent="0.3">
      <c r="A143" t="s">
        <v>3671</v>
      </c>
      <c r="B143" t="s">
        <v>1708</v>
      </c>
      <c r="C143" t="s">
        <v>1709</v>
      </c>
      <c r="D143" t="s">
        <v>134</v>
      </c>
      <c r="E143" t="s">
        <v>3550</v>
      </c>
      <c r="F143" s="9">
        <v>45338</v>
      </c>
      <c r="G143">
        <v>1393000</v>
      </c>
      <c r="H143" t="s">
        <v>66</v>
      </c>
      <c r="I143">
        <v>10.5</v>
      </c>
      <c r="J143">
        <v>452023</v>
      </c>
      <c r="K143" s="9">
        <v>45303</v>
      </c>
      <c r="L143" t="s">
        <v>3551</v>
      </c>
      <c r="M143">
        <v>921708</v>
      </c>
      <c r="N143" s="9">
        <v>45921</v>
      </c>
      <c r="O143" t="s">
        <v>3520</v>
      </c>
      <c r="P143" t="s">
        <v>3589</v>
      </c>
      <c r="Q143" s="12">
        <f t="shared" si="16"/>
        <v>809</v>
      </c>
      <c r="R143" s="11" t="str">
        <f t="shared" si="17"/>
        <v>Doubtful</v>
      </c>
      <c r="S143" s="11" t="str">
        <f t="shared" si="18"/>
        <v/>
      </c>
      <c r="T143" s="13">
        <f t="shared" si="19"/>
        <v>0</v>
      </c>
      <c r="U143" s="13">
        <f>IFERROR(INDEX(Delegation!$C$4:$C$12,MATCH(H143,Delegation!$A$4:$A$12,0)),0)</f>
        <v>5000000</v>
      </c>
      <c r="V143" s="11" t="str">
        <f t="shared" si="20"/>
        <v/>
      </c>
      <c r="W143" s="14">
        <f t="shared" si="21"/>
        <v>0.49041887452425281</v>
      </c>
      <c r="X143" s="11" t="str">
        <f t="shared" si="22"/>
        <v/>
      </c>
      <c r="Y143" s="11" t="str">
        <f t="shared" si="23"/>
        <v/>
      </c>
      <c r="Z143" s="11" t="str">
        <f>IF(AND(J143&gt;500000,INDEX(Bank_KYC!$D$4:$D$953,MATCH(B143,Bank_KYC!$A$4:$A$953,0))=""),"FLAG","")</f>
        <v/>
      </c>
    </row>
    <row r="144" spans="1:26" x14ac:dyDescent="0.3">
      <c r="A144" t="s">
        <v>3672</v>
      </c>
      <c r="B144" t="s">
        <v>2746</v>
      </c>
      <c r="C144" t="s">
        <v>2747</v>
      </c>
      <c r="D144" t="s">
        <v>129</v>
      </c>
      <c r="E144" t="s">
        <v>3626</v>
      </c>
      <c r="F144" s="9">
        <v>43965</v>
      </c>
      <c r="G144">
        <v>1542000</v>
      </c>
      <c r="H144" t="s">
        <v>66</v>
      </c>
      <c r="I144">
        <v>4</v>
      </c>
      <c r="J144">
        <v>935729</v>
      </c>
      <c r="K144" s="9"/>
      <c r="L144" t="s">
        <v>3519</v>
      </c>
      <c r="M144">
        <v>1764546</v>
      </c>
      <c r="N144" s="9">
        <v>45657</v>
      </c>
      <c r="O144" t="s">
        <v>3520</v>
      </c>
      <c r="P144" t="s">
        <v>3521</v>
      </c>
      <c r="Q144" s="12">
        <f t="shared" si="16"/>
        <v>0</v>
      </c>
      <c r="R144" s="11" t="str">
        <f t="shared" si="17"/>
        <v>Standard</v>
      </c>
      <c r="S144" s="11" t="str">
        <f t="shared" si="18"/>
        <v/>
      </c>
      <c r="T144" s="13">
        <f t="shared" si="19"/>
        <v>0</v>
      </c>
      <c r="U144" s="13">
        <f>IFERROR(INDEX(Delegation!$C$4:$C$12,MATCH(H144,Delegation!$A$4:$A$12,0)),0)</f>
        <v>5000000</v>
      </c>
      <c r="V144" s="11" t="str">
        <f t="shared" si="20"/>
        <v/>
      </c>
      <c r="W144" s="14">
        <f t="shared" si="21"/>
        <v>0.5302944780130413</v>
      </c>
      <c r="X144" s="11" t="str">
        <f t="shared" si="22"/>
        <v/>
      </c>
      <c r="Y144" s="11" t="str">
        <f t="shared" si="23"/>
        <v/>
      </c>
      <c r="Z144" s="11" t="str">
        <f>IF(AND(J144&gt;500000,INDEX(Bank_KYC!$D$4:$D$953,MATCH(B144,Bank_KYC!$A$4:$A$953,0))=""),"FLAG","")</f>
        <v>FLAG</v>
      </c>
    </row>
    <row r="145" spans="1:26" x14ac:dyDescent="0.3">
      <c r="A145" t="s">
        <v>3673</v>
      </c>
      <c r="B145" t="s">
        <v>749</v>
      </c>
      <c r="C145" t="s">
        <v>750</v>
      </c>
      <c r="D145" t="s">
        <v>95</v>
      </c>
      <c r="E145" t="s">
        <v>3550</v>
      </c>
      <c r="F145" s="9">
        <v>45378</v>
      </c>
      <c r="G145">
        <v>454000</v>
      </c>
      <c r="H145" t="s">
        <v>63</v>
      </c>
      <c r="I145">
        <v>10.5</v>
      </c>
      <c r="J145">
        <v>380798</v>
      </c>
      <c r="K145" s="9"/>
      <c r="L145" t="s">
        <v>3551</v>
      </c>
      <c r="M145">
        <v>660105</v>
      </c>
      <c r="N145" s="9">
        <v>45415</v>
      </c>
      <c r="O145" t="s">
        <v>3520</v>
      </c>
      <c r="P145" t="s">
        <v>3521</v>
      </c>
      <c r="Q145" s="12">
        <f t="shared" si="16"/>
        <v>0</v>
      </c>
      <c r="R145" s="11" t="str">
        <f t="shared" si="17"/>
        <v>Standard</v>
      </c>
      <c r="S145" s="11" t="str">
        <f t="shared" si="18"/>
        <v/>
      </c>
      <c r="T145" s="13">
        <f t="shared" si="19"/>
        <v>0</v>
      </c>
      <c r="U145" s="13">
        <f>IFERROR(INDEX(Delegation!$C$4:$C$12,MATCH(H145,Delegation!$A$4:$A$12,0)),0)</f>
        <v>1000000</v>
      </c>
      <c r="V145" s="11" t="str">
        <f t="shared" si="20"/>
        <v/>
      </c>
      <c r="W145" s="14">
        <f t="shared" si="21"/>
        <v>0.57687489111580736</v>
      </c>
      <c r="X145" s="11" t="str">
        <f t="shared" si="22"/>
        <v/>
      </c>
      <c r="Y145" s="11" t="str">
        <f t="shared" si="23"/>
        <v/>
      </c>
      <c r="Z145" s="11" t="str">
        <f>IF(AND(J145&gt;500000,INDEX(Bank_KYC!$D$4:$D$953,MATCH(B145,Bank_KYC!$A$4:$A$953,0))=""),"FLAG","")</f>
        <v/>
      </c>
    </row>
    <row r="146" spans="1:26" x14ac:dyDescent="0.3">
      <c r="A146" t="s">
        <v>3674</v>
      </c>
      <c r="B146" t="s">
        <v>2533</v>
      </c>
      <c r="C146" t="s">
        <v>2446</v>
      </c>
      <c r="D146" t="s">
        <v>114</v>
      </c>
      <c r="E146" t="s">
        <v>3518</v>
      </c>
      <c r="F146" s="9">
        <v>44391</v>
      </c>
      <c r="G146">
        <v>865000</v>
      </c>
      <c r="H146" t="s">
        <v>59</v>
      </c>
      <c r="I146">
        <v>9.25</v>
      </c>
      <c r="J146">
        <v>507066</v>
      </c>
      <c r="K146" s="9"/>
      <c r="L146" t="s">
        <v>3519</v>
      </c>
      <c r="M146">
        <v>1017704</v>
      </c>
      <c r="N146" s="9">
        <v>45269</v>
      </c>
      <c r="O146" t="s">
        <v>3520</v>
      </c>
      <c r="P146" t="s">
        <v>3521</v>
      </c>
      <c r="Q146" s="12">
        <f t="shared" si="16"/>
        <v>0</v>
      </c>
      <c r="R146" s="11" t="str">
        <f t="shared" si="17"/>
        <v>Standard</v>
      </c>
      <c r="S146" s="11" t="str">
        <f t="shared" si="18"/>
        <v/>
      </c>
      <c r="T146" s="13">
        <f t="shared" si="19"/>
        <v>0</v>
      </c>
      <c r="U146" s="13">
        <f>IFERROR(INDEX(Delegation!$C$4:$C$12,MATCH(H146,Delegation!$A$4:$A$12,0)),0)</f>
        <v>1000000</v>
      </c>
      <c r="V146" s="11" t="str">
        <f t="shared" si="20"/>
        <v/>
      </c>
      <c r="W146" s="14">
        <f t="shared" si="21"/>
        <v>0.49824506929323259</v>
      </c>
      <c r="X146" s="11" t="str">
        <f t="shared" si="22"/>
        <v/>
      </c>
      <c r="Y146" s="11" t="str">
        <f t="shared" si="23"/>
        <v/>
      </c>
      <c r="Z146" s="11" t="str">
        <f>IF(AND(J146&gt;500000,INDEX(Bank_KYC!$D$4:$D$953,MATCH(B146,Bank_KYC!$A$4:$A$953,0))=""),"FLAG","")</f>
        <v/>
      </c>
    </row>
    <row r="147" spans="1:26" x14ac:dyDescent="0.3">
      <c r="A147" t="s">
        <v>3675</v>
      </c>
      <c r="B147" t="s">
        <v>687</v>
      </c>
      <c r="C147" t="s">
        <v>688</v>
      </c>
      <c r="D147" t="s">
        <v>95</v>
      </c>
      <c r="E147" t="s">
        <v>3518</v>
      </c>
      <c r="F147" s="9">
        <v>45842</v>
      </c>
      <c r="G147">
        <v>3729000</v>
      </c>
      <c r="H147" t="s">
        <v>66</v>
      </c>
      <c r="I147">
        <v>9.25</v>
      </c>
      <c r="J147">
        <v>3102794</v>
      </c>
      <c r="K147" s="9"/>
      <c r="L147" t="s">
        <v>3519</v>
      </c>
      <c r="M147">
        <v>6394136</v>
      </c>
      <c r="N147" s="9">
        <v>45930</v>
      </c>
      <c r="O147" t="s">
        <v>3520</v>
      </c>
      <c r="P147" t="s">
        <v>3521</v>
      </c>
      <c r="Q147" s="12">
        <f t="shared" si="16"/>
        <v>0</v>
      </c>
      <c r="R147" s="11" t="str">
        <f t="shared" si="17"/>
        <v>Standard</v>
      </c>
      <c r="S147" s="11" t="str">
        <f t="shared" si="18"/>
        <v/>
      </c>
      <c r="T147" s="13">
        <f t="shared" si="19"/>
        <v>0</v>
      </c>
      <c r="U147" s="13">
        <f>IFERROR(INDEX(Delegation!$C$4:$C$12,MATCH(H147,Delegation!$A$4:$A$12,0)),0)</f>
        <v>5000000</v>
      </c>
      <c r="V147" s="11" t="str">
        <f t="shared" si="20"/>
        <v/>
      </c>
      <c r="W147" s="14">
        <f t="shared" si="21"/>
        <v>0.48525617847352637</v>
      </c>
      <c r="X147" s="11" t="str">
        <f t="shared" si="22"/>
        <v/>
      </c>
      <c r="Y147" s="11" t="str">
        <f t="shared" si="23"/>
        <v/>
      </c>
      <c r="Z147" s="11" t="str">
        <f>IF(AND(J147&gt;500000,INDEX(Bank_KYC!$D$4:$D$953,MATCH(B147,Bank_KYC!$A$4:$A$953,0))=""),"FLAG","")</f>
        <v/>
      </c>
    </row>
    <row r="148" spans="1:26" x14ac:dyDescent="0.3">
      <c r="A148" t="s">
        <v>3676</v>
      </c>
      <c r="B148" t="s">
        <v>2145</v>
      </c>
      <c r="C148" t="s">
        <v>2146</v>
      </c>
      <c r="D148" t="s">
        <v>103</v>
      </c>
      <c r="E148" t="s">
        <v>3550</v>
      </c>
      <c r="F148" s="9">
        <v>44881</v>
      </c>
      <c r="G148">
        <v>393000</v>
      </c>
      <c r="H148" t="s">
        <v>61</v>
      </c>
      <c r="I148">
        <v>10.5</v>
      </c>
      <c r="J148">
        <v>169032</v>
      </c>
      <c r="K148" s="9"/>
      <c r="L148" t="s">
        <v>3551</v>
      </c>
      <c r="M148">
        <v>353706</v>
      </c>
      <c r="N148" s="9">
        <v>45533</v>
      </c>
      <c r="O148" t="s">
        <v>3520</v>
      </c>
      <c r="P148" t="s">
        <v>3521</v>
      </c>
      <c r="Q148" s="12">
        <f t="shared" si="16"/>
        <v>0</v>
      </c>
      <c r="R148" s="11" t="str">
        <f t="shared" si="17"/>
        <v>Standard</v>
      </c>
      <c r="S148" s="11" t="str">
        <f t="shared" si="18"/>
        <v/>
      </c>
      <c r="T148" s="13">
        <f t="shared" si="19"/>
        <v>0</v>
      </c>
      <c r="U148" s="13">
        <f>IFERROR(INDEX(Delegation!$C$4:$C$12,MATCH(H148,Delegation!$A$4:$A$12,0)),0)</f>
        <v>1000000</v>
      </c>
      <c r="V148" s="11" t="str">
        <f t="shared" si="20"/>
        <v/>
      </c>
      <c r="W148" s="14">
        <f t="shared" si="21"/>
        <v>0.47788841580295499</v>
      </c>
      <c r="X148" s="11" t="str">
        <f t="shared" si="22"/>
        <v/>
      </c>
      <c r="Y148" s="11" t="str">
        <f t="shared" si="23"/>
        <v/>
      </c>
      <c r="Z148" s="11" t="str">
        <f>IF(AND(J148&gt;500000,INDEX(Bank_KYC!$D$4:$D$953,MATCH(B148,Bank_KYC!$A$4:$A$953,0))=""),"FLAG","")</f>
        <v/>
      </c>
    </row>
    <row r="149" spans="1:26" x14ac:dyDescent="0.3">
      <c r="A149" t="s">
        <v>3677</v>
      </c>
      <c r="B149" t="s">
        <v>3136</v>
      </c>
      <c r="C149" t="s">
        <v>459</v>
      </c>
      <c r="D149" t="s">
        <v>100</v>
      </c>
      <c r="E149" t="s">
        <v>3550</v>
      </c>
      <c r="F149" s="9">
        <v>44324</v>
      </c>
      <c r="G149">
        <v>551000</v>
      </c>
      <c r="H149" t="s">
        <v>64</v>
      </c>
      <c r="I149">
        <v>10.5</v>
      </c>
      <c r="J149">
        <v>348735</v>
      </c>
      <c r="K149" s="9"/>
      <c r="L149" t="s">
        <v>3551</v>
      </c>
      <c r="M149">
        <v>683058</v>
      </c>
      <c r="N149" s="9">
        <v>45120</v>
      </c>
      <c r="O149" t="s">
        <v>3520</v>
      </c>
      <c r="P149" t="s">
        <v>3521</v>
      </c>
      <c r="Q149" s="12">
        <f t="shared" si="16"/>
        <v>0</v>
      </c>
      <c r="R149" s="11" t="str">
        <f t="shared" si="17"/>
        <v>Standard</v>
      </c>
      <c r="S149" s="11" t="str">
        <f t="shared" si="18"/>
        <v/>
      </c>
      <c r="T149" s="13">
        <f t="shared" si="19"/>
        <v>0</v>
      </c>
      <c r="U149" s="13">
        <f>IFERROR(INDEX(Delegation!$C$4:$C$12,MATCH(H149,Delegation!$A$4:$A$12,0)),0)</f>
        <v>1000000</v>
      </c>
      <c r="V149" s="11" t="str">
        <f t="shared" si="20"/>
        <v/>
      </c>
      <c r="W149" s="14">
        <f t="shared" si="21"/>
        <v>0.51054961657721598</v>
      </c>
      <c r="X149" s="11" t="str">
        <f t="shared" si="22"/>
        <v/>
      </c>
      <c r="Y149" s="11" t="str">
        <f t="shared" si="23"/>
        <v/>
      </c>
      <c r="Z149" s="11" t="str">
        <f>IF(AND(J149&gt;500000,INDEX(Bank_KYC!$D$4:$D$953,MATCH(B149,Bank_KYC!$A$4:$A$953,0))=""),"FLAG","")</f>
        <v/>
      </c>
    </row>
    <row r="150" spans="1:26" x14ac:dyDescent="0.3">
      <c r="A150" t="s">
        <v>3678</v>
      </c>
      <c r="B150" t="s">
        <v>1086</v>
      </c>
      <c r="C150" t="s">
        <v>1087</v>
      </c>
      <c r="D150" t="s">
        <v>95</v>
      </c>
      <c r="E150" t="s">
        <v>3550</v>
      </c>
      <c r="F150" s="9">
        <v>45472</v>
      </c>
      <c r="G150">
        <v>300000</v>
      </c>
      <c r="H150" t="s">
        <v>63</v>
      </c>
      <c r="I150">
        <v>10.5</v>
      </c>
      <c r="J150">
        <v>286827</v>
      </c>
      <c r="K150" s="9">
        <v>46057</v>
      </c>
      <c r="L150" t="s">
        <v>3551</v>
      </c>
      <c r="M150">
        <v>583341</v>
      </c>
      <c r="N150" s="9">
        <v>45863</v>
      </c>
      <c r="O150" t="s">
        <v>3520</v>
      </c>
      <c r="P150" t="s">
        <v>3521</v>
      </c>
      <c r="Q150" s="12">
        <f t="shared" si="16"/>
        <v>55</v>
      </c>
      <c r="R150" s="11" t="str">
        <f t="shared" si="17"/>
        <v>Standard</v>
      </c>
      <c r="S150" s="11" t="str">
        <f t="shared" si="18"/>
        <v/>
      </c>
      <c r="T150" s="13">
        <f t="shared" si="19"/>
        <v>0</v>
      </c>
      <c r="U150" s="13">
        <f>IFERROR(INDEX(Delegation!$C$4:$C$12,MATCH(H150,Delegation!$A$4:$A$12,0)),0)</f>
        <v>1000000</v>
      </c>
      <c r="V150" s="11" t="str">
        <f t="shared" si="20"/>
        <v/>
      </c>
      <c r="W150" s="14">
        <f t="shared" si="21"/>
        <v>0.49169696626844334</v>
      </c>
      <c r="X150" s="11" t="str">
        <f t="shared" si="22"/>
        <v/>
      </c>
      <c r="Y150" s="11" t="str">
        <f t="shared" si="23"/>
        <v/>
      </c>
      <c r="Z150" s="11" t="str">
        <f>IF(AND(J150&gt;500000,INDEX(Bank_KYC!$D$4:$D$953,MATCH(B150,Bank_KYC!$A$4:$A$953,0))=""),"FLAG","")</f>
        <v/>
      </c>
    </row>
    <row r="151" spans="1:26" x14ac:dyDescent="0.3">
      <c r="A151" t="s">
        <v>3679</v>
      </c>
      <c r="B151" t="s">
        <v>1595</v>
      </c>
      <c r="C151" t="s">
        <v>1596</v>
      </c>
      <c r="D151" t="s">
        <v>103</v>
      </c>
      <c r="E151" t="s">
        <v>3535</v>
      </c>
      <c r="F151" s="9">
        <v>43901</v>
      </c>
      <c r="G151">
        <v>5947000</v>
      </c>
      <c r="H151" t="s">
        <v>68</v>
      </c>
      <c r="I151">
        <v>11.5</v>
      </c>
      <c r="J151">
        <v>5161656</v>
      </c>
      <c r="K151" s="9"/>
      <c r="L151" t="s">
        <v>3536</v>
      </c>
      <c r="M151">
        <v>11098381</v>
      </c>
      <c r="N151" s="9">
        <v>45265</v>
      </c>
      <c r="O151" t="s">
        <v>3520</v>
      </c>
      <c r="P151" t="s">
        <v>3521</v>
      </c>
      <c r="Q151" s="12">
        <f t="shared" si="16"/>
        <v>0</v>
      </c>
      <c r="R151" s="11" t="str">
        <f t="shared" si="17"/>
        <v>Standard</v>
      </c>
      <c r="S151" s="11" t="str">
        <f t="shared" si="18"/>
        <v/>
      </c>
      <c r="T151" s="13">
        <f t="shared" si="19"/>
        <v>0</v>
      </c>
      <c r="U151" s="13">
        <f>IFERROR(INDEX(Delegation!$C$4:$C$12,MATCH(H151,Delegation!$A$4:$A$12,0)),0)</f>
        <v>25000000</v>
      </c>
      <c r="V151" s="11" t="str">
        <f t="shared" si="20"/>
        <v/>
      </c>
      <c r="W151" s="14">
        <f t="shared" si="21"/>
        <v>0.46508188897101299</v>
      </c>
      <c r="X151" s="11" t="str">
        <f t="shared" si="22"/>
        <v/>
      </c>
      <c r="Y151" s="11" t="str">
        <f t="shared" si="23"/>
        <v/>
      </c>
      <c r="Z151" s="11" t="str">
        <f>IF(AND(J151&gt;500000,INDEX(Bank_KYC!$D$4:$D$953,MATCH(B151,Bank_KYC!$A$4:$A$953,0))=""),"FLAG","")</f>
        <v/>
      </c>
    </row>
    <row r="152" spans="1:26" x14ac:dyDescent="0.3">
      <c r="A152" t="s">
        <v>3680</v>
      </c>
      <c r="B152" t="s">
        <v>974</v>
      </c>
      <c r="C152" t="s">
        <v>668</v>
      </c>
      <c r="D152" t="s">
        <v>100</v>
      </c>
      <c r="E152" t="s">
        <v>3528</v>
      </c>
      <c r="F152" s="9">
        <v>45069</v>
      </c>
      <c r="G152">
        <v>290000</v>
      </c>
      <c r="H152" t="s">
        <v>64</v>
      </c>
      <c r="I152">
        <v>13.5</v>
      </c>
      <c r="J152">
        <v>115816</v>
      </c>
      <c r="K152" s="9">
        <v>46096</v>
      </c>
      <c r="L152" t="s">
        <v>3529</v>
      </c>
      <c r="M152">
        <v>0</v>
      </c>
      <c r="N152" s="9"/>
      <c r="O152" t="s">
        <v>3520</v>
      </c>
      <c r="P152" t="s">
        <v>3521</v>
      </c>
      <c r="Q152" s="12">
        <f t="shared" si="16"/>
        <v>16</v>
      </c>
      <c r="R152" s="11" t="str">
        <f t="shared" si="17"/>
        <v>Standard</v>
      </c>
      <c r="S152" s="11" t="str">
        <f t="shared" si="18"/>
        <v/>
      </c>
      <c r="T152" s="13">
        <f t="shared" si="19"/>
        <v>0</v>
      </c>
      <c r="U152" s="13">
        <f>IFERROR(INDEX(Delegation!$C$4:$C$12,MATCH(H152,Delegation!$A$4:$A$12,0)),0)</f>
        <v>1000000</v>
      </c>
      <c r="V152" s="11" t="str">
        <f t="shared" si="20"/>
        <v/>
      </c>
      <c r="W152" s="14" t="str">
        <f t="shared" si="21"/>
        <v/>
      </c>
      <c r="X152" s="11" t="str">
        <f t="shared" si="22"/>
        <v/>
      </c>
      <c r="Y152" s="11" t="str">
        <f t="shared" si="23"/>
        <v/>
      </c>
      <c r="Z152" s="11" t="str">
        <f>IF(AND(J152&gt;500000,INDEX(Bank_KYC!$D$4:$D$953,MATCH(B152,Bank_KYC!$A$4:$A$953,0))=""),"FLAG","")</f>
        <v/>
      </c>
    </row>
    <row r="153" spans="1:26" x14ac:dyDescent="0.3">
      <c r="A153" t="s">
        <v>3681</v>
      </c>
      <c r="B153" t="s">
        <v>1439</v>
      </c>
      <c r="C153" t="s">
        <v>1440</v>
      </c>
      <c r="D153" t="s">
        <v>134</v>
      </c>
      <c r="E153" t="s">
        <v>3525</v>
      </c>
      <c r="F153" s="9">
        <v>45658</v>
      </c>
      <c r="G153">
        <v>62000</v>
      </c>
      <c r="H153" t="s">
        <v>62</v>
      </c>
      <c r="I153">
        <v>9.75</v>
      </c>
      <c r="J153">
        <v>53276</v>
      </c>
      <c r="K153" s="9">
        <v>45500</v>
      </c>
      <c r="L153" t="s">
        <v>3526</v>
      </c>
      <c r="M153">
        <v>73982</v>
      </c>
      <c r="N153" s="9">
        <v>45740</v>
      </c>
      <c r="O153" t="s">
        <v>3520</v>
      </c>
      <c r="P153" t="s">
        <v>3589</v>
      </c>
      <c r="Q153" s="12">
        <f t="shared" si="16"/>
        <v>612</v>
      </c>
      <c r="R153" s="11" t="str">
        <f t="shared" si="17"/>
        <v>Doubtful</v>
      </c>
      <c r="S153" s="11" t="str">
        <f t="shared" si="18"/>
        <v/>
      </c>
      <c r="T153" s="13">
        <f t="shared" si="19"/>
        <v>0</v>
      </c>
      <c r="U153" s="13">
        <f>IFERROR(INDEX(Delegation!$C$4:$C$12,MATCH(H153,Delegation!$A$4:$A$12,0)),0)</f>
        <v>1000000</v>
      </c>
      <c r="V153" s="11" t="str">
        <f t="shared" si="20"/>
        <v/>
      </c>
      <c r="W153" s="14">
        <f t="shared" si="21"/>
        <v>0.72012111054040173</v>
      </c>
      <c r="X153" s="11" t="str">
        <f t="shared" si="22"/>
        <v/>
      </c>
      <c r="Y153" s="11" t="str">
        <f t="shared" si="23"/>
        <v/>
      </c>
      <c r="Z153" s="11" t="str">
        <f>IF(AND(J153&gt;500000,INDEX(Bank_KYC!$D$4:$D$953,MATCH(B153,Bank_KYC!$A$4:$A$953,0))=""),"FLAG","")</f>
        <v/>
      </c>
    </row>
    <row r="154" spans="1:26" x14ac:dyDescent="0.3">
      <c r="A154" t="s">
        <v>3682</v>
      </c>
      <c r="B154" t="s">
        <v>1450</v>
      </c>
      <c r="C154" t="s">
        <v>929</v>
      </c>
      <c r="D154" t="s">
        <v>134</v>
      </c>
      <c r="E154" t="s">
        <v>3535</v>
      </c>
      <c r="F154" s="9">
        <v>44452</v>
      </c>
      <c r="G154">
        <v>3938000</v>
      </c>
      <c r="H154" t="s">
        <v>66</v>
      </c>
      <c r="I154">
        <v>11.5</v>
      </c>
      <c r="J154">
        <v>3608282</v>
      </c>
      <c r="K154" s="9"/>
      <c r="L154" t="s">
        <v>3536</v>
      </c>
      <c r="M154">
        <v>5228650</v>
      </c>
      <c r="N154" s="9">
        <v>45783</v>
      </c>
      <c r="O154" t="s">
        <v>3520</v>
      </c>
      <c r="P154" t="s">
        <v>3521</v>
      </c>
      <c r="Q154" s="12">
        <f t="shared" si="16"/>
        <v>0</v>
      </c>
      <c r="R154" s="11" t="str">
        <f t="shared" si="17"/>
        <v>Standard</v>
      </c>
      <c r="S154" s="11" t="str">
        <f t="shared" si="18"/>
        <v/>
      </c>
      <c r="T154" s="13">
        <f t="shared" si="19"/>
        <v>0</v>
      </c>
      <c r="U154" s="13">
        <f>IFERROR(INDEX(Delegation!$C$4:$C$12,MATCH(H154,Delegation!$A$4:$A$12,0)),0)</f>
        <v>5000000</v>
      </c>
      <c r="V154" s="11" t="str">
        <f t="shared" si="20"/>
        <v/>
      </c>
      <c r="W154" s="14">
        <f t="shared" si="21"/>
        <v>0.69009820890669671</v>
      </c>
      <c r="X154" s="11" t="str">
        <f t="shared" si="22"/>
        <v/>
      </c>
      <c r="Y154" s="11" t="str">
        <f t="shared" si="23"/>
        <v/>
      </c>
      <c r="Z154" s="11" t="str">
        <f>IF(AND(J154&gt;500000,INDEX(Bank_KYC!$D$4:$D$953,MATCH(B154,Bank_KYC!$A$4:$A$953,0))=""),"FLAG","")</f>
        <v/>
      </c>
    </row>
    <row r="155" spans="1:26" x14ac:dyDescent="0.3">
      <c r="A155" t="s">
        <v>3683</v>
      </c>
      <c r="B155" t="s">
        <v>1158</v>
      </c>
      <c r="C155" t="s">
        <v>1159</v>
      </c>
      <c r="D155" t="s">
        <v>129</v>
      </c>
      <c r="E155" t="s">
        <v>3525</v>
      </c>
      <c r="F155" s="9">
        <v>44270</v>
      </c>
      <c r="G155">
        <v>447000</v>
      </c>
      <c r="H155" t="s">
        <v>65</v>
      </c>
      <c r="I155">
        <v>9.75</v>
      </c>
      <c r="J155">
        <v>362812</v>
      </c>
      <c r="K155" s="9"/>
      <c r="L155" t="s">
        <v>3526</v>
      </c>
      <c r="M155">
        <v>530489</v>
      </c>
      <c r="N155" s="9">
        <v>45804</v>
      </c>
      <c r="O155" t="s">
        <v>3520</v>
      </c>
      <c r="P155" t="s">
        <v>3521</v>
      </c>
      <c r="Q155" s="12">
        <f t="shared" si="16"/>
        <v>0</v>
      </c>
      <c r="R155" s="11" t="str">
        <f t="shared" si="17"/>
        <v>Standard</v>
      </c>
      <c r="S155" s="11" t="str">
        <f t="shared" si="18"/>
        <v/>
      </c>
      <c r="T155" s="13">
        <f t="shared" si="19"/>
        <v>0</v>
      </c>
      <c r="U155" s="13">
        <f>IFERROR(INDEX(Delegation!$C$4:$C$12,MATCH(H155,Delegation!$A$4:$A$12,0)),0)</f>
        <v>1000000</v>
      </c>
      <c r="V155" s="11" t="str">
        <f t="shared" si="20"/>
        <v/>
      </c>
      <c r="W155" s="14">
        <f t="shared" si="21"/>
        <v>0.68391993047923705</v>
      </c>
      <c r="X155" s="11" t="str">
        <f t="shared" si="22"/>
        <v/>
      </c>
      <c r="Y155" s="11" t="str">
        <f t="shared" si="23"/>
        <v/>
      </c>
      <c r="Z155" s="11" t="str">
        <f>IF(AND(J155&gt;500000,INDEX(Bank_KYC!$D$4:$D$953,MATCH(B155,Bank_KYC!$A$4:$A$953,0))=""),"FLAG","")</f>
        <v/>
      </c>
    </row>
    <row r="156" spans="1:26" x14ac:dyDescent="0.3">
      <c r="A156" t="s">
        <v>3684</v>
      </c>
      <c r="B156" t="s">
        <v>3445</v>
      </c>
      <c r="C156" t="s">
        <v>2107</v>
      </c>
      <c r="D156" t="s">
        <v>103</v>
      </c>
      <c r="E156" t="s">
        <v>3525</v>
      </c>
      <c r="F156" s="9">
        <v>45392</v>
      </c>
      <c r="G156">
        <v>260000</v>
      </c>
      <c r="H156" t="s">
        <v>61</v>
      </c>
      <c r="I156">
        <v>9.75</v>
      </c>
      <c r="J156">
        <v>146765</v>
      </c>
      <c r="K156" s="9"/>
      <c r="L156" t="s">
        <v>3526</v>
      </c>
      <c r="M156">
        <v>222068</v>
      </c>
      <c r="N156" s="9">
        <v>45643</v>
      </c>
      <c r="O156" t="s">
        <v>3520</v>
      </c>
      <c r="P156" t="s">
        <v>3521</v>
      </c>
      <c r="Q156" s="12">
        <f t="shared" si="16"/>
        <v>0</v>
      </c>
      <c r="R156" s="11" t="str">
        <f t="shared" si="17"/>
        <v>Standard</v>
      </c>
      <c r="S156" s="11" t="str">
        <f t="shared" si="18"/>
        <v/>
      </c>
      <c r="T156" s="13">
        <f t="shared" si="19"/>
        <v>0</v>
      </c>
      <c r="U156" s="13">
        <f>IFERROR(INDEX(Delegation!$C$4:$C$12,MATCH(H156,Delegation!$A$4:$A$12,0)),0)</f>
        <v>1000000</v>
      </c>
      <c r="V156" s="11" t="str">
        <f t="shared" si="20"/>
        <v/>
      </c>
      <c r="W156" s="14">
        <f t="shared" si="21"/>
        <v>0.66090116540879373</v>
      </c>
      <c r="X156" s="11" t="str">
        <f t="shared" si="22"/>
        <v/>
      </c>
      <c r="Y156" s="11" t="str">
        <f t="shared" si="23"/>
        <v/>
      </c>
      <c r="Z156" s="11" t="str">
        <f>IF(AND(J156&gt;500000,INDEX(Bank_KYC!$D$4:$D$953,MATCH(B156,Bank_KYC!$A$4:$A$953,0))=""),"FLAG","")</f>
        <v/>
      </c>
    </row>
    <row r="157" spans="1:26" x14ac:dyDescent="0.3">
      <c r="A157" t="s">
        <v>3685</v>
      </c>
      <c r="B157" t="s">
        <v>2922</v>
      </c>
      <c r="C157" t="s">
        <v>2923</v>
      </c>
      <c r="D157" t="s">
        <v>100</v>
      </c>
      <c r="E157" t="s">
        <v>3518</v>
      </c>
      <c r="F157" s="9">
        <v>44713</v>
      </c>
      <c r="G157">
        <v>1547000</v>
      </c>
      <c r="H157" t="s">
        <v>66</v>
      </c>
      <c r="I157">
        <v>9.25</v>
      </c>
      <c r="J157">
        <v>626621</v>
      </c>
      <c r="K157" s="9"/>
      <c r="L157" t="s">
        <v>3519</v>
      </c>
      <c r="M157">
        <v>1348053</v>
      </c>
      <c r="N157" s="9">
        <v>45386</v>
      </c>
      <c r="O157" t="s">
        <v>3520</v>
      </c>
      <c r="P157" t="s">
        <v>3521</v>
      </c>
      <c r="Q157" s="12">
        <f t="shared" si="16"/>
        <v>0</v>
      </c>
      <c r="R157" s="11" t="str">
        <f t="shared" si="17"/>
        <v>Standard</v>
      </c>
      <c r="S157" s="11" t="str">
        <f t="shared" si="18"/>
        <v/>
      </c>
      <c r="T157" s="13">
        <f t="shared" si="19"/>
        <v>0</v>
      </c>
      <c r="U157" s="13">
        <f>IFERROR(INDEX(Delegation!$C$4:$C$12,MATCH(H157,Delegation!$A$4:$A$12,0)),0)</f>
        <v>5000000</v>
      </c>
      <c r="V157" s="11" t="str">
        <f t="shared" si="20"/>
        <v/>
      </c>
      <c r="W157" s="14">
        <f t="shared" si="21"/>
        <v>0.46483409776915302</v>
      </c>
      <c r="X157" s="11" t="str">
        <f t="shared" si="22"/>
        <v/>
      </c>
      <c r="Y157" s="11" t="str">
        <f t="shared" si="23"/>
        <v/>
      </c>
      <c r="Z157" s="11" t="str">
        <f>IF(AND(J157&gt;500000,INDEX(Bank_KYC!$D$4:$D$953,MATCH(B157,Bank_KYC!$A$4:$A$953,0))=""),"FLAG","")</f>
        <v/>
      </c>
    </row>
    <row r="158" spans="1:26" x14ac:dyDescent="0.3">
      <c r="A158" t="s">
        <v>3686</v>
      </c>
      <c r="B158" t="s">
        <v>342</v>
      </c>
      <c r="C158" t="s">
        <v>343</v>
      </c>
      <c r="D158" t="s">
        <v>134</v>
      </c>
      <c r="E158" t="s">
        <v>3518</v>
      </c>
      <c r="F158" s="9">
        <v>44524</v>
      </c>
      <c r="G158">
        <v>1766000</v>
      </c>
      <c r="H158" t="s">
        <v>66</v>
      </c>
      <c r="I158">
        <v>9.25</v>
      </c>
      <c r="J158">
        <v>1504674</v>
      </c>
      <c r="K158" s="9">
        <v>45475</v>
      </c>
      <c r="L158" t="s">
        <v>3519</v>
      </c>
      <c r="M158">
        <v>2746674</v>
      </c>
      <c r="N158" s="9">
        <v>45764</v>
      </c>
      <c r="O158" t="s">
        <v>3520</v>
      </c>
      <c r="P158" t="s">
        <v>3589</v>
      </c>
      <c r="Q158" s="12">
        <f t="shared" si="16"/>
        <v>637</v>
      </c>
      <c r="R158" s="11" t="str">
        <f t="shared" si="17"/>
        <v>Doubtful</v>
      </c>
      <c r="S158" s="11" t="str">
        <f t="shared" si="18"/>
        <v/>
      </c>
      <c r="T158" s="13">
        <f t="shared" si="19"/>
        <v>0</v>
      </c>
      <c r="U158" s="13">
        <f>IFERROR(INDEX(Delegation!$C$4:$C$12,MATCH(H158,Delegation!$A$4:$A$12,0)),0)</f>
        <v>5000000</v>
      </c>
      <c r="V158" s="11" t="str">
        <f t="shared" si="20"/>
        <v/>
      </c>
      <c r="W158" s="14">
        <f t="shared" si="21"/>
        <v>0.54781674126598201</v>
      </c>
      <c r="X158" s="11" t="str">
        <f t="shared" si="22"/>
        <v/>
      </c>
      <c r="Y158" s="11" t="str">
        <f t="shared" si="23"/>
        <v/>
      </c>
      <c r="Z158" s="11" t="str">
        <f>IF(AND(J158&gt;500000,INDEX(Bank_KYC!$D$4:$D$953,MATCH(B158,Bank_KYC!$A$4:$A$953,0))=""),"FLAG","")</f>
        <v/>
      </c>
    </row>
    <row r="159" spans="1:26" x14ac:dyDescent="0.3">
      <c r="A159" t="s">
        <v>3687</v>
      </c>
      <c r="B159" t="s">
        <v>2556</v>
      </c>
      <c r="C159" t="s">
        <v>2557</v>
      </c>
      <c r="D159" t="s">
        <v>114</v>
      </c>
      <c r="E159" t="s">
        <v>3525</v>
      </c>
      <c r="F159" s="9">
        <v>44968</v>
      </c>
      <c r="G159">
        <v>131000</v>
      </c>
      <c r="H159" t="s">
        <v>59</v>
      </c>
      <c r="I159">
        <v>9.75</v>
      </c>
      <c r="J159">
        <v>110957</v>
      </c>
      <c r="K159" s="9">
        <v>45548</v>
      </c>
      <c r="L159" t="s">
        <v>3526</v>
      </c>
      <c r="M159">
        <v>165341</v>
      </c>
      <c r="N159" s="9">
        <v>45574</v>
      </c>
      <c r="O159" t="s">
        <v>3520</v>
      </c>
      <c r="P159" t="s">
        <v>3521</v>
      </c>
      <c r="Q159" s="12">
        <f t="shared" si="16"/>
        <v>564</v>
      </c>
      <c r="R159" s="11" t="str">
        <f t="shared" si="17"/>
        <v>Doubtful</v>
      </c>
      <c r="S159" s="11" t="str">
        <f t="shared" si="18"/>
        <v>FLAG</v>
      </c>
      <c r="T159" s="13">
        <f t="shared" si="19"/>
        <v>27739.25</v>
      </c>
      <c r="U159" s="13">
        <f>IFERROR(INDEX(Delegation!$C$4:$C$12,MATCH(H159,Delegation!$A$4:$A$12,0)),0)</f>
        <v>1000000</v>
      </c>
      <c r="V159" s="11" t="str">
        <f t="shared" si="20"/>
        <v/>
      </c>
      <c r="W159" s="14">
        <f t="shared" si="21"/>
        <v>0.67107976847847783</v>
      </c>
      <c r="X159" s="11" t="str">
        <f t="shared" si="22"/>
        <v/>
      </c>
      <c r="Y159" s="11" t="str">
        <f t="shared" si="23"/>
        <v/>
      </c>
      <c r="Z159" s="11" t="str">
        <f>IF(AND(J159&gt;500000,INDEX(Bank_KYC!$D$4:$D$953,MATCH(B159,Bank_KYC!$A$4:$A$953,0))=""),"FLAG","")</f>
        <v/>
      </c>
    </row>
    <row r="160" spans="1:26" x14ac:dyDescent="0.3">
      <c r="A160" t="s">
        <v>3688</v>
      </c>
      <c r="B160" t="s">
        <v>2094</v>
      </c>
      <c r="C160" t="s">
        <v>1015</v>
      </c>
      <c r="D160" t="s">
        <v>134</v>
      </c>
      <c r="E160" t="s">
        <v>3550</v>
      </c>
      <c r="F160" s="9">
        <v>45186</v>
      </c>
      <c r="G160">
        <v>1056000</v>
      </c>
      <c r="H160" t="s">
        <v>62</v>
      </c>
      <c r="I160">
        <v>10.5</v>
      </c>
      <c r="J160">
        <v>938111</v>
      </c>
      <c r="K160" s="9"/>
      <c r="L160" t="s">
        <v>3551</v>
      </c>
      <c r="M160">
        <v>1544972</v>
      </c>
      <c r="N160" s="9">
        <v>45950</v>
      </c>
      <c r="O160" t="s">
        <v>3520</v>
      </c>
      <c r="P160" t="s">
        <v>3521</v>
      </c>
      <c r="Q160" s="12">
        <f t="shared" si="16"/>
        <v>0</v>
      </c>
      <c r="R160" s="11" t="str">
        <f t="shared" si="17"/>
        <v>Standard</v>
      </c>
      <c r="S160" s="11" t="str">
        <f t="shared" si="18"/>
        <v/>
      </c>
      <c r="T160" s="13">
        <f t="shared" si="19"/>
        <v>0</v>
      </c>
      <c r="U160" s="13">
        <f>IFERROR(INDEX(Delegation!$C$4:$C$12,MATCH(H160,Delegation!$A$4:$A$12,0)),0)</f>
        <v>1000000</v>
      </c>
      <c r="V160" s="11" t="str">
        <f t="shared" si="20"/>
        <v>FLAG</v>
      </c>
      <c r="W160" s="14">
        <f t="shared" si="21"/>
        <v>0.60720259007930244</v>
      </c>
      <c r="X160" s="11" t="str">
        <f t="shared" si="22"/>
        <v/>
      </c>
      <c r="Y160" s="11" t="str">
        <f t="shared" si="23"/>
        <v/>
      </c>
      <c r="Z160" s="11" t="str">
        <f>IF(AND(J160&gt;500000,INDEX(Bank_KYC!$D$4:$D$953,MATCH(B160,Bank_KYC!$A$4:$A$953,0))=""),"FLAG","")</f>
        <v/>
      </c>
    </row>
    <row r="161" spans="1:26" x14ac:dyDescent="0.3">
      <c r="A161" t="s">
        <v>3689</v>
      </c>
      <c r="B161" t="s">
        <v>2544</v>
      </c>
      <c r="C161" t="s">
        <v>327</v>
      </c>
      <c r="D161" t="s">
        <v>114</v>
      </c>
      <c r="E161" t="s">
        <v>3518</v>
      </c>
      <c r="F161" s="9">
        <v>45796</v>
      </c>
      <c r="G161">
        <v>4448000</v>
      </c>
      <c r="H161" t="s">
        <v>66</v>
      </c>
      <c r="I161">
        <v>9.25</v>
      </c>
      <c r="J161">
        <v>2241444</v>
      </c>
      <c r="K161" s="9"/>
      <c r="L161" t="s">
        <v>3519</v>
      </c>
      <c r="M161">
        <v>4721311</v>
      </c>
      <c r="N161" s="9">
        <v>46052</v>
      </c>
      <c r="O161" t="s">
        <v>3520</v>
      </c>
      <c r="P161" t="s">
        <v>3521</v>
      </c>
      <c r="Q161" s="12">
        <f t="shared" si="16"/>
        <v>0</v>
      </c>
      <c r="R161" s="11" t="str">
        <f t="shared" si="17"/>
        <v>Standard</v>
      </c>
      <c r="S161" s="11" t="str">
        <f t="shared" si="18"/>
        <v/>
      </c>
      <c r="T161" s="13">
        <f t="shared" si="19"/>
        <v>0</v>
      </c>
      <c r="U161" s="13">
        <f>IFERROR(INDEX(Delegation!$C$4:$C$12,MATCH(H161,Delegation!$A$4:$A$12,0)),0)</f>
        <v>5000000</v>
      </c>
      <c r="V161" s="11" t="str">
        <f t="shared" si="20"/>
        <v/>
      </c>
      <c r="W161" s="14">
        <f t="shared" si="21"/>
        <v>0.47475033947138834</v>
      </c>
      <c r="X161" s="11" t="str">
        <f t="shared" si="22"/>
        <v/>
      </c>
      <c r="Y161" s="11" t="str">
        <f t="shared" si="23"/>
        <v/>
      </c>
      <c r="Z161" s="11" t="str">
        <f>IF(AND(J161&gt;500000,INDEX(Bank_KYC!$D$4:$D$953,MATCH(B161,Bank_KYC!$A$4:$A$953,0))=""),"FLAG","")</f>
        <v>FLAG</v>
      </c>
    </row>
    <row r="162" spans="1:26" x14ac:dyDescent="0.3">
      <c r="A162" t="s">
        <v>3690</v>
      </c>
      <c r="B162" t="s">
        <v>1674</v>
      </c>
      <c r="C162" t="s">
        <v>919</v>
      </c>
      <c r="D162" t="s">
        <v>134</v>
      </c>
      <c r="E162" t="s">
        <v>3626</v>
      </c>
      <c r="F162" s="9">
        <v>44109</v>
      </c>
      <c r="G162">
        <v>1458000</v>
      </c>
      <c r="H162" t="s">
        <v>66</v>
      </c>
      <c r="I162">
        <v>4</v>
      </c>
      <c r="J162">
        <v>1402821</v>
      </c>
      <c r="K162" s="9"/>
      <c r="L162" t="s">
        <v>3519</v>
      </c>
      <c r="M162">
        <v>2428936</v>
      </c>
      <c r="N162" s="9">
        <v>45765</v>
      </c>
      <c r="O162" t="s">
        <v>3520</v>
      </c>
      <c r="P162" t="s">
        <v>3521</v>
      </c>
      <c r="Q162" s="12">
        <f t="shared" si="16"/>
        <v>0</v>
      </c>
      <c r="R162" s="11" t="str">
        <f t="shared" si="17"/>
        <v>Standard</v>
      </c>
      <c r="S162" s="11" t="str">
        <f t="shared" si="18"/>
        <v/>
      </c>
      <c r="T162" s="13">
        <f t="shared" si="19"/>
        <v>0</v>
      </c>
      <c r="U162" s="13">
        <f>IFERROR(INDEX(Delegation!$C$4:$C$12,MATCH(H162,Delegation!$A$4:$A$12,0)),0)</f>
        <v>5000000</v>
      </c>
      <c r="V162" s="11" t="str">
        <f t="shared" si="20"/>
        <v/>
      </c>
      <c r="W162" s="14">
        <f t="shared" si="21"/>
        <v>0.57754547670255618</v>
      </c>
      <c r="X162" s="11" t="str">
        <f t="shared" si="22"/>
        <v/>
      </c>
      <c r="Y162" s="11" t="str">
        <f t="shared" si="23"/>
        <v/>
      </c>
      <c r="Z162" s="11" t="str">
        <f>IF(AND(J162&gt;500000,INDEX(Bank_KYC!$D$4:$D$953,MATCH(B162,Bank_KYC!$A$4:$A$953,0))=""),"FLAG","")</f>
        <v/>
      </c>
    </row>
    <row r="163" spans="1:26" x14ac:dyDescent="0.3">
      <c r="A163" t="s">
        <v>3691</v>
      </c>
      <c r="B163" t="s">
        <v>2972</v>
      </c>
      <c r="C163" t="s">
        <v>652</v>
      </c>
      <c r="D163" t="s">
        <v>129</v>
      </c>
      <c r="E163" t="s">
        <v>3550</v>
      </c>
      <c r="F163" s="9">
        <v>45055</v>
      </c>
      <c r="G163">
        <v>1164000</v>
      </c>
      <c r="H163" t="s">
        <v>66</v>
      </c>
      <c r="I163">
        <v>10.5</v>
      </c>
      <c r="J163">
        <v>925828</v>
      </c>
      <c r="K163" s="9"/>
      <c r="L163" t="s">
        <v>3551</v>
      </c>
      <c r="M163">
        <v>1729758</v>
      </c>
      <c r="N163" s="9">
        <v>46038</v>
      </c>
      <c r="O163" t="s">
        <v>3520</v>
      </c>
      <c r="P163" t="s">
        <v>3521</v>
      </c>
      <c r="Q163" s="12">
        <f t="shared" si="16"/>
        <v>0</v>
      </c>
      <c r="R163" s="11" t="str">
        <f t="shared" si="17"/>
        <v>Standard</v>
      </c>
      <c r="S163" s="11" t="str">
        <f t="shared" si="18"/>
        <v/>
      </c>
      <c r="T163" s="13">
        <f t="shared" si="19"/>
        <v>0</v>
      </c>
      <c r="U163" s="13">
        <f>IFERROR(INDEX(Delegation!$C$4:$C$12,MATCH(H163,Delegation!$A$4:$A$12,0)),0)</f>
        <v>5000000</v>
      </c>
      <c r="V163" s="11" t="str">
        <f t="shared" si="20"/>
        <v/>
      </c>
      <c r="W163" s="14">
        <f t="shared" si="21"/>
        <v>0.53523556474373868</v>
      </c>
      <c r="X163" s="11" t="str">
        <f t="shared" si="22"/>
        <v/>
      </c>
      <c r="Y163" s="11" t="str">
        <f t="shared" si="23"/>
        <v/>
      </c>
      <c r="Z163" s="11" t="str">
        <f>IF(AND(J163&gt;500000,INDEX(Bank_KYC!$D$4:$D$953,MATCH(B163,Bank_KYC!$A$4:$A$953,0))=""),"FLAG","")</f>
        <v/>
      </c>
    </row>
    <row r="164" spans="1:26" x14ac:dyDescent="0.3">
      <c r="A164" t="s">
        <v>3692</v>
      </c>
      <c r="B164" t="s">
        <v>3472</v>
      </c>
      <c r="C164" t="s">
        <v>2190</v>
      </c>
      <c r="D164" t="s">
        <v>129</v>
      </c>
      <c r="E164" t="s">
        <v>3525</v>
      </c>
      <c r="F164" s="9">
        <v>45523</v>
      </c>
      <c r="G164">
        <v>588000</v>
      </c>
      <c r="H164" t="s">
        <v>65</v>
      </c>
      <c r="I164">
        <v>9.75</v>
      </c>
      <c r="J164">
        <v>406884</v>
      </c>
      <c r="K164" s="9"/>
      <c r="L164" t="s">
        <v>3526</v>
      </c>
      <c r="M164">
        <v>618455</v>
      </c>
      <c r="N164" s="9">
        <v>45705</v>
      </c>
      <c r="O164" t="s">
        <v>3520</v>
      </c>
      <c r="P164" t="s">
        <v>3521</v>
      </c>
      <c r="Q164" s="12">
        <f t="shared" si="16"/>
        <v>0</v>
      </c>
      <c r="R164" s="11" t="str">
        <f t="shared" si="17"/>
        <v>Standard</v>
      </c>
      <c r="S164" s="11" t="str">
        <f t="shared" si="18"/>
        <v/>
      </c>
      <c r="T164" s="13">
        <f t="shared" si="19"/>
        <v>0</v>
      </c>
      <c r="U164" s="13">
        <f>IFERROR(INDEX(Delegation!$C$4:$C$12,MATCH(H164,Delegation!$A$4:$A$12,0)),0)</f>
        <v>1000000</v>
      </c>
      <c r="V164" s="11" t="str">
        <f t="shared" si="20"/>
        <v/>
      </c>
      <c r="W164" s="14">
        <f t="shared" si="21"/>
        <v>0.65790397037779624</v>
      </c>
      <c r="X164" s="11" t="str">
        <f t="shared" si="22"/>
        <v/>
      </c>
      <c r="Y164" s="11" t="str">
        <f t="shared" si="23"/>
        <v/>
      </c>
      <c r="Z164" s="11" t="str">
        <f>IF(AND(J164&gt;500000,INDEX(Bank_KYC!$D$4:$D$953,MATCH(B164,Bank_KYC!$A$4:$A$953,0))=""),"FLAG","")</f>
        <v/>
      </c>
    </row>
    <row r="165" spans="1:26" x14ac:dyDescent="0.3">
      <c r="A165" t="s">
        <v>3693</v>
      </c>
      <c r="B165" t="s">
        <v>1965</v>
      </c>
      <c r="C165" t="s">
        <v>1479</v>
      </c>
      <c r="D165" t="s">
        <v>95</v>
      </c>
      <c r="E165" t="s">
        <v>3525</v>
      </c>
      <c r="F165" s="9">
        <v>45036</v>
      </c>
      <c r="G165">
        <v>231000</v>
      </c>
      <c r="H165" t="s">
        <v>63</v>
      </c>
      <c r="I165">
        <v>9.75</v>
      </c>
      <c r="J165">
        <v>65841</v>
      </c>
      <c r="K165" s="9">
        <v>46018</v>
      </c>
      <c r="L165" t="s">
        <v>3526</v>
      </c>
      <c r="M165">
        <v>100562</v>
      </c>
      <c r="N165" s="9">
        <v>45493</v>
      </c>
      <c r="O165" t="s">
        <v>3520</v>
      </c>
      <c r="P165" t="s">
        <v>3521</v>
      </c>
      <c r="Q165" s="12">
        <f t="shared" si="16"/>
        <v>94</v>
      </c>
      <c r="R165" s="11" t="str">
        <f t="shared" si="17"/>
        <v>Sub-Standard</v>
      </c>
      <c r="S165" s="11" t="str">
        <f t="shared" si="18"/>
        <v>FLAG</v>
      </c>
      <c r="T165" s="13">
        <f t="shared" si="19"/>
        <v>6584.1</v>
      </c>
      <c r="U165" s="13">
        <f>IFERROR(INDEX(Delegation!$C$4:$C$12,MATCH(H165,Delegation!$A$4:$A$12,0)),0)</f>
        <v>1000000</v>
      </c>
      <c r="V165" s="11" t="str">
        <f t="shared" si="20"/>
        <v/>
      </c>
      <c r="W165" s="14">
        <f t="shared" si="21"/>
        <v>0.65473041506732166</v>
      </c>
      <c r="X165" s="11" t="str">
        <f t="shared" si="22"/>
        <v/>
      </c>
      <c r="Y165" s="11" t="str">
        <f t="shared" si="23"/>
        <v/>
      </c>
      <c r="Z165" s="11" t="str">
        <f>IF(AND(J165&gt;500000,INDEX(Bank_KYC!$D$4:$D$953,MATCH(B165,Bank_KYC!$A$4:$A$953,0))=""),"FLAG","")</f>
        <v/>
      </c>
    </row>
    <row r="166" spans="1:26" x14ac:dyDescent="0.3">
      <c r="A166" t="s">
        <v>3694</v>
      </c>
      <c r="B166" t="s">
        <v>988</v>
      </c>
      <c r="C166" t="s">
        <v>989</v>
      </c>
      <c r="D166" t="s">
        <v>95</v>
      </c>
      <c r="E166" t="s">
        <v>3518</v>
      </c>
      <c r="F166" s="9">
        <v>45867</v>
      </c>
      <c r="G166">
        <v>1998000</v>
      </c>
      <c r="H166" t="s">
        <v>66</v>
      </c>
      <c r="I166">
        <v>9.25</v>
      </c>
      <c r="J166">
        <v>1644877</v>
      </c>
      <c r="K166" s="9"/>
      <c r="L166" t="s">
        <v>3519</v>
      </c>
      <c r="M166">
        <v>3431647</v>
      </c>
      <c r="N166" s="9">
        <v>46024</v>
      </c>
      <c r="O166" t="s">
        <v>3520</v>
      </c>
      <c r="P166" t="s">
        <v>3521</v>
      </c>
      <c r="Q166" s="12">
        <f t="shared" si="16"/>
        <v>0</v>
      </c>
      <c r="R166" s="11" t="str">
        <f t="shared" si="17"/>
        <v>Standard</v>
      </c>
      <c r="S166" s="11" t="str">
        <f t="shared" si="18"/>
        <v/>
      </c>
      <c r="T166" s="13">
        <f t="shared" si="19"/>
        <v>0</v>
      </c>
      <c r="U166" s="13">
        <f>IFERROR(INDEX(Delegation!$C$4:$C$12,MATCH(H166,Delegation!$A$4:$A$12,0)),0)</f>
        <v>5000000</v>
      </c>
      <c r="V166" s="11" t="str">
        <f t="shared" si="20"/>
        <v/>
      </c>
      <c r="W166" s="14">
        <f t="shared" si="21"/>
        <v>0.47932581643741329</v>
      </c>
      <c r="X166" s="11" t="str">
        <f t="shared" si="22"/>
        <v/>
      </c>
      <c r="Y166" s="11" t="str">
        <f t="shared" si="23"/>
        <v/>
      </c>
      <c r="Z166" s="11" t="str">
        <f>IF(AND(J166&gt;500000,INDEX(Bank_KYC!$D$4:$D$953,MATCH(B166,Bank_KYC!$A$4:$A$953,0))=""),"FLAG","")</f>
        <v/>
      </c>
    </row>
    <row r="167" spans="1:26" x14ac:dyDescent="0.3">
      <c r="A167" t="s">
        <v>3695</v>
      </c>
      <c r="B167" t="s">
        <v>1130</v>
      </c>
      <c r="C167" t="s">
        <v>1131</v>
      </c>
      <c r="D167" t="s">
        <v>129</v>
      </c>
      <c r="E167" t="s">
        <v>3518</v>
      </c>
      <c r="F167" s="9">
        <v>44143</v>
      </c>
      <c r="G167">
        <v>1827000</v>
      </c>
      <c r="H167" t="s">
        <v>66</v>
      </c>
      <c r="I167">
        <v>9.25</v>
      </c>
      <c r="J167">
        <v>898562</v>
      </c>
      <c r="K167" s="9"/>
      <c r="L167" t="s">
        <v>3519</v>
      </c>
      <c r="M167">
        <v>1831759</v>
      </c>
      <c r="N167" s="9">
        <v>45918</v>
      </c>
      <c r="O167" t="s">
        <v>3520</v>
      </c>
      <c r="P167" t="s">
        <v>3521</v>
      </c>
      <c r="Q167" s="12">
        <f t="shared" si="16"/>
        <v>0</v>
      </c>
      <c r="R167" s="11" t="str">
        <f t="shared" si="17"/>
        <v>Standard</v>
      </c>
      <c r="S167" s="11" t="str">
        <f t="shared" si="18"/>
        <v/>
      </c>
      <c r="T167" s="13">
        <f t="shared" si="19"/>
        <v>0</v>
      </c>
      <c r="U167" s="13">
        <f>IFERROR(INDEX(Delegation!$C$4:$C$12,MATCH(H167,Delegation!$A$4:$A$12,0)),0)</f>
        <v>5000000</v>
      </c>
      <c r="V167" s="11" t="str">
        <f t="shared" si="20"/>
        <v/>
      </c>
      <c r="W167" s="14">
        <f t="shared" si="21"/>
        <v>0.4905459724778205</v>
      </c>
      <c r="X167" s="11" t="str">
        <f t="shared" si="22"/>
        <v/>
      </c>
      <c r="Y167" s="11" t="str">
        <f t="shared" si="23"/>
        <v/>
      </c>
      <c r="Z167" s="11" t="str">
        <f>IF(AND(J167&gt;500000,INDEX(Bank_KYC!$D$4:$D$953,MATCH(B167,Bank_KYC!$A$4:$A$953,0))=""),"FLAG","")</f>
        <v/>
      </c>
    </row>
    <row r="168" spans="1:26" x14ac:dyDescent="0.3">
      <c r="A168" t="s">
        <v>3696</v>
      </c>
      <c r="B168" t="s">
        <v>2887</v>
      </c>
      <c r="C168" t="s">
        <v>1311</v>
      </c>
      <c r="D168" t="s">
        <v>103</v>
      </c>
      <c r="E168" t="s">
        <v>3518</v>
      </c>
      <c r="F168" s="9">
        <v>44628</v>
      </c>
      <c r="G168">
        <v>1103000</v>
      </c>
      <c r="H168" t="s">
        <v>66</v>
      </c>
      <c r="I168">
        <v>9.25</v>
      </c>
      <c r="J168">
        <v>735635</v>
      </c>
      <c r="K168" s="9"/>
      <c r="L168" t="s">
        <v>3519</v>
      </c>
      <c r="M168">
        <v>1156672</v>
      </c>
      <c r="N168" s="9">
        <v>46044</v>
      </c>
      <c r="O168" t="s">
        <v>3520</v>
      </c>
      <c r="P168" t="s">
        <v>3521</v>
      </c>
      <c r="Q168" s="12">
        <f t="shared" si="16"/>
        <v>0</v>
      </c>
      <c r="R168" s="11" t="str">
        <f t="shared" si="17"/>
        <v>Standard</v>
      </c>
      <c r="S168" s="11" t="str">
        <f t="shared" si="18"/>
        <v/>
      </c>
      <c r="T168" s="13">
        <f t="shared" si="19"/>
        <v>0</v>
      </c>
      <c r="U168" s="13">
        <f>IFERROR(INDEX(Delegation!$C$4:$C$12,MATCH(H168,Delegation!$A$4:$A$12,0)),0)</f>
        <v>5000000</v>
      </c>
      <c r="V168" s="11" t="str">
        <f t="shared" si="20"/>
        <v/>
      </c>
      <c r="W168" s="14">
        <f t="shared" si="21"/>
        <v>0.6359927447020417</v>
      </c>
      <c r="X168" s="11" t="str">
        <f t="shared" si="22"/>
        <v/>
      </c>
      <c r="Y168" s="11" t="str">
        <f t="shared" si="23"/>
        <v/>
      </c>
      <c r="Z168" s="11" t="str">
        <f>IF(AND(J168&gt;500000,INDEX(Bank_KYC!$D$4:$D$953,MATCH(B168,Bank_KYC!$A$4:$A$953,0))=""),"FLAG","")</f>
        <v/>
      </c>
    </row>
    <row r="169" spans="1:26" x14ac:dyDescent="0.3">
      <c r="A169" t="s">
        <v>3697</v>
      </c>
      <c r="B169" t="s">
        <v>1895</v>
      </c>
      <c r="C169" t="s">
        <v>1896</v>
      </c>
      <c r="D169" t="s">
        <v>103</v>
      </c>
      <c r="E169" t="s">
        <v>3626</v>
      </c>
      <c r="F169" s="9">
        <v>45452</v>
      </c>
      <c r="G169">
        <v>1186000</v>
      </c>
      <c r="H169" t="s">
        <v>66</v>
      </c>
      <c r="I169">
        <v>7</v>
      </c>
      <c r="J169">
        <v>908977</v>
      </c>
      <c r="K169" s="9"/>
      <c r="L169" t="s">
        <v>3519</v>
      </c>
      <c r="M169">
        <v>1922501</v>
      </c>
      <c r="N169" s="9">
        <v>45619</v>
      </c>
      <c r="O169" t="s">
        <v>3520</v>
      </c>
      <c r="P169" t="s">
        <v>3521</v>
      </c>
      <c r="Q169" s="12">
        <f t="shared" si="16"/>
        <v>0</v>
      </c>
      <c r="R169" s="11" t="str">
        <f t="shared" si="17"/>
        <v>Standard</v>
      </c>
      <c r="S169" s="11" t="str">
        <f t="shared" si="18"/>
        <v/>
      </c>
      <c r="T169" s="13">
        <f t="shared" si="19"/>
        <v>0</v>
      </c>
      <c r="U169" s="13">
        <f>IFERROR(INDEX(Delegation!$C$4:$C$12,MATCH(H169,Delegation!$A$4:$A$12,0)),0)</f>
        <v>5000000</v>
      </c>
      <c r="V169" s="11" t="str">
        <f t="shared" si="20"/>
        <v/>
      </c>
      <c r="W169" s="14">
        <f t="shared" si="21"/>
        <v>0.47280963703009776</v>
      </c>
      <c r="X169" s="11" t="str">
        <f t="shared" si="22"/>
        <v/>
      </c>
      <c r="Y169" s="11" t="str">
        <f t="shared" si="23"/>
        <v/>
      </c>
      <c r="Z169" s="11" t="str">
        <f>IF(AND(J169&gt;500000,INDEX(Bank_KYC!$D$4:$D$953,MATCH(B169,Bank_KYC!$A$4:$A$953,0))=""),"FLAG","")</f>
        <v/>
      </c>
    </row>
    <row r="170" spans="1:26" x14ac:dyDescent="0.3">
      <c r="A170" t="s">
        <v>3698</v>
      </c>
      <c r="B170" t="s">
        <v>274</v>
      </c>
      <c r="C170" t="s">
        <v>275</v>
      </c>
      <c r="D170" t="s">
        <v>100</v>
      </c>
      <c r="E170" t="s">
        <v>3525</v>
      </c>
      <c r="F170" s="9">
        <v>44803</v>
      </c>
      <c r="G170">
        <v>287000</v>
      </c>
      <c r="H170" t="s">
        <v>64</v>
      </c>
      <c r="I170">
        <v>9.75</v>
      </c>
      <c r="J170">
        <v>165911</v>
      </c>
      <c r="K170" s="9"/>
      <c r="L170" t="s">
        <v>3526</v>
      </c>
      <c r="M170">
        <v>253329</v>
      </c>
      <c r="N170" s="9">
        <v>45719</v>
      </c>
      <c r="O170" t="s">
        <v>3520</v>
      </c>
      <c r="P170" t="s">
        <v>3521</v>
      </c>
      <c r="Q170" s="12">
        <f t="shared" si="16"/>
        <v>0</v>
      </c>
      <c r="R170" s="11" t="str">
        <f t="shared" si="17"/>
        <v>Standard</v>
      </c>
      <c r="S170" s="11" t="str">
        <f t="shared" si="18"/>
        <v/>
      </c>
      <c r="T170" s="13">
        <f t="shared" si="19"/>
        <v>0</v>
      </c>
      <c r="U170" s="13">
        <f>IFERROR(INDEX(Delegation!$C$4:$C$12,MATCH(H170,Delegation!$A$4:$A$12,0)),0)</f>
        <v>1000000</v>
      </c>
      <c r="V170" s="11" t="str">
        <f t="shared" si="20"/>
        <v/>
      </c>
      <c r="W170" s="14">
        <f t="shared" si="21"/>
        <v>0.65492304473629159</v>
      </c>
      <c r="X170" s="11" t="str">
        <f t="shared" si="22"/>
        <v/>
      </c>
      <c r="Y170" s="11" t="str">
        <f t="shared" si="23"/>
        <v/>
      </c>
      <c r="Z170" s="11" t="str">
        <f>IF(AND(J170&gt;500000,INDEX(Bank_KYC!$D$4:$D$953,MATCH(B170,Bank_KYC!$A$4:$A$953,0))=""),"FLAG","")</f>
        <v/>
      </c>
    </row>
    <row r="171" spans="1:26" x14ac:dyDescent="0.3">
      <c r="A171" t="s">
        <v>3699</v>
      </c>
      <c r="B171" t="s">
        <v>1517</v>
      </c>
      <c r="C171" t="s">
        <v>1518</v>
      </c>
      <c r="D171" t="s">
        <v>114</v>
      </c>
      <c r="E171" t="s">
        <v>3518</v>
      </c>
      <c r="F171" s="9">
        <v>46001</v>
      </c>
      <c r="G171">
        <v>2946000</v>
      </c>
      <c r="H171" t="s">
        <v>66</v>
      </c>
      <c r="I171">
        <v>9.25</v>
      </c>
      <c r="J171">
        <v>1621686</v>
      </c>
      <c r="K171" s="9"/>
      <c r="L171" t="s">
        <v>3519</v>
      </c>
      <c r="M171">
        <v>2462725</v>
      </c>
      <c r="N171" s="9">
        <v>46044</v>
      </c>
      <c r="O171" t="s">
        <v>3520</v>
      </c>
      <c r="P171" t="s">
        <v>3521</v>
      </c>
      <c r="Q171" s="12">
        <f t="shared" si="16"/>
        <v>0</v>
      </c>
      <c r="R171" s="11" t="str">
        <f t="shared" si="17"/>
        <v>Standard</v>
      </c>
      <c r="S171" s="11" t="str">
        <f t="shared" si="18"/>
        <v/>
      </c>
      <c r="T171" s="13">
        <f t="shared" si="19"/>
        <v>0</v>
      </c>
      <c r="U171" s="13">
        <f>IFERROR(INDEX(Delegation!$C$4:$C$12,MATCH(H171,Delegation!$A$4:$A$12,0)),0)</f>
        <v>5000000</v>
      </c>
      <c r="V171" s="11" t="str">
        <f t="shared" si="20"/>
        <v/>
      </c>
      <c r="W171" s="14">
        <f t="shared" si="21"/>
        <v>0.65849252352576926</v>
      </c>
      <c r="X171" s="11" t="str">
        <f t="shared" si="22"/>
        <v/>
      </c>
      <c r="Y171" s="11" t="str">
        <f t="shared" si="23"/>
        <v/>
      </c>
      <c r="Z171" s="11" t="str">
        <f>IF(AND(J171&gt;500000,INDEX(Bank_KYC!$D$4:$D$953,MATCH(B171,Bank_KYC!$A$4:$A$953,0))=""),"FLAG","")</f>
        <v/>
      </c>
    </row>
    <row r="172" spans="1:26" x14ac:dyDescent="0.3">
      <c r="A172" t="s">
        <v>3700</v>
      </c>
      <c r="B172" t="s">
        <v>2018</v>
      </c>
      <c r="C172" t="s">
        <v>2019</v>
      </c>
      <c r="D172" t="s">
        <v>114</v>
      </c>
      <c r="E172" t="s">
        <v>3518</v>
      </c>
      <c r="F172" s="9">
        <v>45831</v>
      </c>
      <c r="G172">
        <v>1258000</v>
      </c>
      <c r="H172" t="s">
        <v>66</v>
      </c>
      <c r="I172">
        <v>9.25</v>
      </c>
      <c r="J172">
        <v>646459</v>
      </c>
      <c r="K172" s="9"/>
      <c r="L172" t="s">
        <v>3519</v>
      </c>
      <c r="M172">
        <v>920035</v>
      </c>
      <c r="N172" s="9">
        <v>45888</v>
      </c>
      <c r="O172" t="s">
        <v>3520</v>
      </c>
      <c r="P172" t="s">
        <v>3521</v>
      </c>
      <c r="Q172" s="12">
        <f t="shared" si="16"/>
        <v>0</v>
      </c>
      <c r="R172" s="11" t="str">
        <f t="shared" si="17"/>
        <v>Standard</v>
      </c>
      <c r="S172" s="11" t="str">
        <f t="shared" si="18"/>
        <v/>
      </c>
      <c r="T172" s="13">
        <f t="shared" si="19"/>
        <v>0</v>
      </c>
      <c r="U172" s="13">
        <f>IFERROR(INDEX(Delegation!$C$4:$C$12,MATCH(H172,Delegation!$A$4:$A$12,0)),0)</f>
        <v>5000000</v>
      </c>
      <c r="V172" s="11" t="str">
        <f t="shared" si="20"/>
        <v/>
      </c>
      <c r="W172" s="14">
        <f t="shared" si="21"/>
        <v>0.70264609498551689</v>
      </c>
      <c r="X172" s="11" t="str">
        <f t="shared" si="22"/>
        <v/>
      </c>
      <c r="Y172" s="11" t="str">
        <f t="shared" si="23"/>
        <v/>
      </c>
      <c r="Z172" s="11" t="str">
        <f>IF(AND(J172&gt;500000,INDEX(Bank_KYC!$D$4:$D$953,MATCH(B172,Bank_KYC!$A$4:$A$953,0))=""),"FLAG","")</f>
        <v/>
      </c>
    </row>
    <row r="173" spans="1:26" x14ac:dyDescent="0.3">
      <c r="A173" t="s">
        <v>3701</v>
      </c>
      <c r="B173" t="s">
        <v>2204</v>
      </c>
      <c r="C173" t="s">
        <v>1812</v>
      </c>
      <c r="D173" t="s">
        <v>114</v>
      </c>
      <c r="E173" t="s">
        <v>3626</v>
      </c>
      <c r="F173" s="9">
        <v>45688</v>
      </c>
      <c r="G173">
        <v>1097000</v>
      </c>
      <c r="H173" t="s">
        <v>66</v>
      </c>
      <c r="I173">
        <v>7</v>
      </c>
      <c r="J173">
        <v>298991</v>
      </c>
      <c r="K173" s="9">
        <v>46075</v>
      </c>
      <c r="L173" t="s">
        <v>3519</v>
      </c>
      <c r="M173">
        <v>590808</v>
      </c>
      <c r="N173" s="9">
        <v>45894</v>
      </c>
      <c r="O173" t="s">
        <v>3520</v>
      </c>
      <c r="P173" t="s">
        <v>3521</v>
      </c>
      <c r="Q173" s="12">
        <f t="shared" si="16"/>
        <v>37</v>
      </c>
      <c r="R173" s="11" t="str">
        <f t="shared" si="17"/>
        <v>Standard</v>
      </c>
      <c r="S173" s="11" t="str">
        <f t="shared" si="18"/>
        <v/>
      </c>
      <c r="T173" s="13">
        <f t="shared" si="19"/>
        <v>0</v>
      </c>
      <c r="U173" s="13">
        <f>IFERROR(INDEX(Delegation!$C$4:$C$12,MATCH(H173,Delegation!$A$4:$A$12,0)),0)</f>
        <v>5000000</v>
      </c>
      <c r="V173" s="11" t="str">
        <f t="shared" si="20"/>
        <v/>
      </c>
      <c r="W173" s="14">
        <f t="shared" si="21"/>
        <v>0.50607134635956186</v>
      </c>
      <c r="X173" s="11" t="str">
        <f t="shared" si="22"/>
        <v/>
      </c>
      <c r="Y173" s="11" t="str">
        <f t="shared" si="23"/>
        <v/>
      </c>
      <c r="Z173" s="11" t="str">
        <f>IF(AND(J173&gt;500000,INDEX(Bank_KYC!$D$4:$D$953,MATCH(B173,Bank_KYC!$A$4:$A$953,0))=""),"FLAG","")</f>
        <v/>
      </c>
    </row>
    <row r="174" spans="1:26" x14ac:dyDescent="0.3">
      <c r="A174" t="s">
        <v>3702</v>
      </c>
      <c r="B174" t="s">
        <v>1603</v>
      </c>
      <c r="C174" t="s">
        <v>1604</v>
      </c>
      <c r="D174" t="s">
        <v>129</v>
      </c>
      <c r="E174" t="s">
        <v>3528</v>
      </c>
      <c r="F174" s="9">
        <v>44058</v>
      </c>
      <c r="G174">
        <v>151000</v>
      </c>
      <c r="H174" t="s">
        <v>65</v>
      </c>
      <c r="I174">
        <v>13.5</v>
      </c>
      <c r="J174">
        <v>119057</v>
      </c>
      <c r="K174" s="9">
        <v>46045</v>
      </c>
      <c r="L174" t="s">
        <v>3529</v>
      </c>
      <c r="M174">
        <v>0</v>
      </c>
      <c r="N174" s="9"/>
      <c r="O174" t="s">
        <v>3520</v>
      </c>
      <c r="P174" t="s">
        <v>3521</v>
      </c>
      <c r="Q174" s="12">
        <f t="shared" si="16"/>
        <v>67</v>
      </c>
      <c r="R174" s="11" t="str">
        <f t="shared" si="17"/>
        <v>Standard</v>
      </c>
      <c r="S174" s="11" t="str">
        <f t="shared" si="18"/>
        <v/>
      </c>
      <c r="T174" s="13">
        <f t="shared" si="19"/>
        <v>0</v>
      </c>
      <c r="U174" s="13">
        <f>IFERROR(INDEX(Delegation!$C$4:$C$12,MATCH(H174,Delegation!$A$4:$A$12,0)),0)</f>
        <v>1000000</v>
      </c>
      <c r="V174" s="11" t="str">
        <f t="shared" si="20"/>
        <v/>
      </c>
      <c r="W174" s="14" t="str">
        <f t="shared" si="21"/>
        <v/>
      </c>
      <c r="X174" s="11" t="str">
        <f t="shared" si="22"/>
        <v/>
      </c>
      <c r="Y174" s="11" t="str">
        <f t="shared" si="23"/>
        <v/>
      </c>
      <c r="Z174" s="11" t="str">
        <f>IF(AND(J174&gt;500000,INDEX(Bank_KYC!$D$4:$D$953,MATCH(B174,Bank_KYC!$A$4:$A$953,0))=""),"FLAG","")</f>
        <v/>
      </c>
    </row>
    <row r="175" spans="1:26" x14ac:dyDescent="0.3">
      <c r="A175" t="s">
        <v>3703</v>
      </c>
      <c r="B175" t="s">
        <v>2213</v>
      </c>
      <c r="C175" t="s">
        <v>2214</v>
      </c>
      <c r="D175" t="s">
        <v>103</v>
      </c>
      <c r="E175" t="s">
        <v>3535</v>
      </c>
      <c r="F175" s="9">
        <v>45576</v>
      </c>
      <c r="G175">
        <v>3228000</v>
      </c>
      <c r="H175" t="s">
        <v>66</v>
      </c>
      <c r="I175">
        <v>11.5</v>
      </c>
      <c r="J175">
        <v>1382413</v>
      </c>
      <c r="K175" s="9"/>
      <c r="L175" t="s">
        <v>3536</v>
      </c>
      <c r="M175">
        <v>2757562</v>
      </c>
      <c r="N175" s="9">
        <v>46034</v>
      </c>
      <c r="O175" t="s">
        <v>3520</v>
      </c>
      <c r="P175" t="s">
        <v>3521</v>
      </c>
      <c r="Q175" s="12">
        <f t="shared" si="16"/>
        <v>0</v>
      </c>
      <c r="R175" s="11" t="str">
        <f t="shared" si="17"/>
        <v>Standard</v>
      </c>
      <c r="S175" s="11" t="str">
        <f t="shared" si="18"/>
        <v/>
      </c>
      <c r="T175" s="13">
        <f t="shared" si="19"/>
        <v>0</v>
      </c>
      <c r="U175" s="13">
        <f>IFERROR(INDEX(Delegation!$C$4:$C$12,MATCH(H175,Delegation!$A$4:$A$12,0)),0)</f>
        <v>5000000</v>
      </c>
      <c r="V175" s="11" t="str">
        <f t="shared" si="20"/>
        <v/>
      </c>
      <c r="W175" s="14">
        <f t="shared" si="21"/>
        <v>0.50131710547215258</v>
      </c>
      <c r="X175" s="11" t="str">
        <f t="shared" si="22"/>
        <v/>
      </c>
      <c r="Y175" s="11" t="str">
        <f t="shared" si="23"/>
        <v/>
      </c>
      <c r="Z175" s="11" t="str">
        <f>IF(AND(J175&gt;500000,INDEX(Bank_KYC!$D$4:$D$953,MATCH(B175,Bank_KYC!$A$4:$A$953,0))=""),"FLAG","")</f>
        <v/>
      </c>
    </row>
    <row r="176" spans="1:26" x14ac:dyDescent="0.3">
      <c r="A176" t="s">
        <v>3704</v>
      </c>
      <c r="B176" t="s">
        <v>579</v>
      </c>
      <c r="C176" t="s">
        <v>580</v>
      </c>
      <c r="D176" t="s">
        <v>114</v>
      </c>
      <c r="E176" t="s">
        <v>3528</v>
      </c>
      <c r="F176" s="9">
        <v>46039</v>
      </c>
      <c r="G176">
        <v>214000</v>
      </c>
      <c r="H176" t="s">
        <v>59</v>
      </c>
      <c r="I176">
        <v>13.5</v>
      </c>
      <c r="J176">
        <v>115396</v>
      </c>
      <c r="K176" s="9">
        <v>46085</v>
      </c>
      <c r="L176" t="s">
        <v>3529</v>
      </c>
      <c r="M176">
        <v>0</v>
      </c>
      <c r="N176" s="9"/>
      <c r="O176" t="s">
        <v>3520</v>
      </c>
      <c r="P176" t="s">
        <v>3521</v>
      </c>
      <c r="Q176" s="12">
        <f t="shared" si="16"/>
        <v>27</v>
      </c>
      <c r="R176" s="11" t="str">
        <f t="shared" si="17"/>
        <v>Standard</v>
      </c>
      <c r="S176" s="11" t="str">
        <f t="shared" si="18"/>
        <v/>
      </c>
      <c r="T176" s="13">
        <f t="shared" si="19"/>
        <v>0</v>
      </c>
      <c r="U176" s="13">
        <f>IFERROR(INDEX(Delegation!$C$4:$C$12,MATCH(H176,Delegation!$A$4:$A$12,0)),0)</f>
        <v>1000000</v>
      </c>
      <c r="V176" s="11" t="str">
        <f t="shared" si="20"/>
        <v/>
      </c>
      <c r="W176" s="14" t="str">
        <f t="shared" si="21"/>
        <v/>
      </c>
      <c r="X176" s="11" t="str">
        <f t="shared" si="22"/>
        <v/>
      </c>
      <c r="Y176" s="11" t="str">
        <f t="shared" si="23"/>
        <v/>
      </c>
      <c r="Z176" s="11" t="str">
        <f>IF(AND(J176&gt;500000,INDEX(Bank_KYC!$D$4:$D$953,MATCH(B176,Bank_KYC!$A$4:$A$953,0))=""),"FLAG","")</f>
        <v/>
      </c>
    </row>
    <row r="177" spans="1:26" x14ac:dyDescent="0.3">
      <c r="A177" t="s">
        <v>3705</v>
      </c>
      <c r="B177" t="s">
        <v>2157</v>
      </c>
      <c r="C177" t="s">
        <v>2158</v>
      </c>
      <c r="D177" t="s">
        <v>114</v>
      </c>
      <c r="E177" t="s">
        <v>3525</v>
      </c>
      <c r="F177" s="9">
        <v>44170</v>
      </c>
      <c r="G177">
        <v>94000</v>
      </c>
      <c r="H177" t="s">
        <v>59</v>
      </c>
      <c r="I177">
        <v>9.75</v>
      </c>
      <c r="J177">
        <v>69350</v>
      </c>
      <c r="K177" s="9"/>
      <c r="L177" t="s">
        <v>3526</v>
      </c>
      <c r="M177">
        <v>93937</v>
      </c>
      <c r="N177" s="9">
        <v>45890</v>
      </c>
      <c r="O177" t="s">
        <v>3520</v>
      </c>
      <c r="P177" t="s">
        <v>3521</v>
      </c>
      <c r="Q177" s="12">
        <f t="shared" si="16"/>
        <v>0</v>
      </c>
      <c r="R177" s="11" t="str">
        <f t="shared" si="17"/>
        <v>Standard</v>
      </c>
      <c r="S177" s="11" t="str">
        <f t="shared" si="18"/>
        <v/>
      </c>
      <c r="T177" s="13">
        <f t="shared" si="19"/>
        <v>0</v>
      </c>
      <c r="U177" s="13">
        <f>IFERROR(INDEX(Delegation!$C$4:$C$12,MATCH(H177,Delegation!$A$4:$A$12,0)),0)</f>
        <v>1000000</v>
      </c>
      <c r="V177" s="11" t="str">
        <f t="shared" si="20"/>
        <v/>
      </c>
      <c r="W177" s="14">
        <f t="shared" si="21"/>
        <v>0.73826074922554474</v>
      </c>
      <c r="X177" s="11" t="str">
        <f t="shared" si="22"/>
        <v/>
      </c>
      <c r="Y177" s="11" t="str">
        <f t="shared" si="23"/>
        <v/>
      </c>
      <c r="Z177" s="11" t="str">
        <f>IF(AND(J177&gt;500000,INDEX(Bank_KYC!$D$4:$D$953,MATCH(B177,Bank_KYC!$A$4:$A$953,0))=""),"FLAG","")</f>
        <v/>
      </c>
    </row>
    <row r="178" spans="1:26" x14ac:dyDescent="0.3">
      <c r="A178" t="s">
        <v>3706</v>
      </c>
      <c r="B178" t="s">
        <v>737</v>
      </c>
      <c r="C178" t="s">
        <v>738</v>
      </c>
      <c r="D178" t="s">
        <v>103</v>
      </c>
      <c r="E178" t="s">
        <v>3518</v>
      </c>
      <c r="F178" s="9">
        <v>44920</v>
      </c>
      <c r="G178">
        <v>995000</v>
      </c>
      <c r="H178" t="s">
        <v>61</v>
      </c>
      <c r="I178">
        <v>9.25</v>
      </c>
      <c r="J178">
        <v>665838</v>
      </c>
      <c r="K178" s="9"/>
      <c r="L178" t="s">
        <v>3519</v>
      </c>
      <c r="M178">
        <v>1263387</v>
      </c>
      <c r="N178" s="9">
        <v>45307</v>
      </c>
      <c r="O178" t="s">
        <v>3520</v>
      </c>
      <c r="P178" t="s">
        <v>3521</v>
      </c>
      <c r="Q178" s="12">
        <f t="shared" si="16"/>
        <v>0</v>
      </c>
      <c r="R178" s="11" t="str">
        <f t="shared" si="17"/>
        <v>Standard</v>
      </c>
      <c r="S178" s="11" t="str">
        <f t="shared" si="18"/>
        <v/>
      </c>
      <c r="T178" s="13">
        <f t="shared" si="19"/>
        <v>0</v>
      </c>
      <c r="U178" s="13">
        <f>IFERROR(INDEX(Delegation!$C$4:$C$12,MATCH(H178,Delegation!$A$4:$A$12,0)),0)</f>
        <v>1000000</v>
      </c>
      <c r="V178" s="11" t="str">
        <f t="shared" si="20"/>
        <v/>
      </c>
      <c r="W178" s="14">
        <f t="shared" si="21"/>
        <v>0.52702616063011576</v>
      </c>
      <c r="X178" s="11" t="str">
        <f t="shared" si="22"/>
        <v/>
      </c>
      <c r="Y178" s="11" t="str">
        <f t="shared" si="23"/>
        <v/>
      </c>
      <c r="Z178" s="11" t="str">
        <f>IF(AND(J178&gt;500000,INDEX(Bank_KYC!$D$4:$D$953,MATCH(B178,Bank_KYC!$A$4:$A$953,0))=""),"FLAG","")</f>
        <v/>
      </c>
    </row>
    <row r="179" spans="1:26" x14ac:dyDescent="0.3">
      <c r="A179" t="s">
        <v>3707</v>
      </c>
      <c r="B179" t="s">
        <v>3242</v>
      </c>
      <c r="C179" t="s">
        <v>1635</v>
      </c>
      <c r="D179" t="s">
        <v>129</v>
      </c>
      <c r="E179" t="s">
        <v>3518</v>
      </c>
      <c r="F179" s="9">
        <v>44153</v>
      </c>
      <c r="G179">
        <v>4088000</v>
      </c>
      <c r="H179" t="s">
        <v>66</v>
      </c>
      <c r="I179">
        <v>9.25</v>
      </c>
      <c r="J179">
        <v>3912298</v>
      </c>
      <c r="K179" s="9"/>
      <c r="L179" t="s">
        <v>3519</v>
      </c>
      <c r="M179">
        <v>8351292</v>
      </c>
      <c r="N179" s="9">
        <v>45211</v>
      </c>
      <c r="O179" t="s">
        <v>3520</v>
      </c>
      <c r="P179" t="s">
        <v>3521</v>
      </c>
      <c r="Q179" s="12">
        <f t="shared" si="16"/>
        <v>0</v>
      </c>
      <c r="R179" s="11" t="str">
        <f t="shared" si="17"/>
        <v>Standard</v>
      </c>
      <c r="S179" s="11" t="str">
        <f t="shared" si="18"/>
        <v/>
      </c>
      <c r="T179" s="13">
        <f t="shared" si="19"/>
        <v>0</v>
      </c>
      <c r="U179" s="13">
        <f>IFERROR(INDEX(Delegation!$C$4:$C$12,MATCH(H179,Delegation!$A$4:$A$12,0)),0)</f>
        <v>5000000</v>
      </c>
      <c r="V179" s="11" t="str">
        <f t="shared" si="20"/>
        <v/>
      </c>
      <c r="W179" s="14">
        <f t="shared" si="21"/>
        <v>0.46846619660766264</v>
      </c>
      <c r="X179" s="11" t="str">
        <f t="shared" si="22"/>
        <v/>
      </c>
      <c r="Y179" s="11" t="str">
        <f t="shared" si="23"/>
        <v/>
      </c>
      <c r="Z179" s="11" t="str">
        <f>IF(AND(J179&gt;500000,INDEX(Bank_KYC!$D$4:$D$953,MATCH(B179,Bank_KYC!$A$4:$A$953,0))=""),"FLAG","")</f>
        <v/>
      </c>
    </row>
    <row r="180" spans="1:26" x14ac:dyDescent="0.3">
      <c r="A180" t="s">
        <v>3708</v>
      </c>
      <c r="B180" t="s">
        <v>2942</v>
      </c>
      <c r="C180" t="s">
        <v>2943</v>
      </c>
      <c r="D180" t="s">
        <v>129</v>
      </c>
      <c r="E180" t="s">
        <v>3525</v>
      </c>
      <c r="F180" s="9">
        <v>45185</v>
      </c>
      <c r="G180">
        <v>432000</v>
      </c>
      <c r="H180" t="s">
        <v>65</v>
      </c>
      <c r="I180">
        <v>9.75</v>
      </c>
      <c r="J180">
        <v>379365</v>
      </c>
      <c r="K180" s="9"/>
      <c r="L180" t="s">
        <v>3526</v>
      </c>
      <c r="M180">
        <v>429398</v>
      </c>
      <c r="N180" s="9">
        <v>46010</v>
      </c>
      <c r="O180" t="s">
        <v>3520</v>
      </c>
      <c r="P180" t="s">
        <v>3521</v>
      </c>
      <c r="Q180" s="12">
        <f t="shared" si="16"/>
        <v>0</v>
      </c>
      <c r="R180" s="11" t="str">
        <f t="shared" si="17"/>
        <v>Standard</v>
      </c>
      <c r="S180" s="11" t="str">
        <f t="shared" si="18"/>
        <v/>
      </c>
      <c r="T180" s="13">
        <f t="shared" si="19"/>
        <v>0</v>
      </c>
      <c r="U180" s="13">
        <f>IFERROR(INDEX(Delegation!$C$4:$C$12,MATCH(H180,Delegation!$A$4:$A$12,0)),0)</f>
        <v>1000000</v>
      </c>
      <c r="V180" s="11" t="str">
        <f t="shared" si="20"/>
        <v/>
      </c>
      <c r="W180" s="14">
        <f t="shared" si="21"/>
        <v>0.88348105952985345</v>
      </c>
      <c r="X180" s="11" t="str">
        <f t="shared" si="22"/>
        <v>FLAG</v>
      </c>
      <c r="Y180" s="11" t="str">
        <f t="shared" si="23"/>
        <v/>
      </c>
      <c r="Z180" s="11" t="str">
        <f>IF(AND(J180&gt;500000,INDEX(Bank_KYC!$D$4:$D$953,MATCH(B180,Bank_KYC!$A$4:$A$953,0))=""),"FLAG","")</f>
        <v/>
      </c>
    </row>
    <row r="181" spans="1:26" x14ac:dyDescent="0.3">
      <c r="A181" t="s">
        <v>3709</v>
      </c>
      <c r="B181" t="s">
        <v>2507</v>
      </c>
      <c r="C181" t="s">
        <v>1671</v>
      </c>
      <c r="D181" t="s">
        <v>114</v>
      </c>
      <c r="E181" t="s">
        <v>3535</v>
      </c>
      <c r="F181" s="9">
        <v>44780</v>
      </c>
      <c r="G181">
        <v>6763000</v>
      </c>
      <c r="H181" t="s">
        <v>68</v>
      </c>
      <c r="I181">
        <v>11.5</v>
      </c>
      <c r="J181">
        <v>5715904</v>
      </c>
      <c r="K181" s="9"/>
      <c r="L181" t="s">
        <v>3536</v>
      </c>
      <c r="M181">
        <v>12233306</v>
      </c>
      <c r="N181" s="9">
        <v>45603</v>
      </c>
      <c r="O181" t="s">
        <v>3520</v>
      </c>
      <c r="P181" t="s">
        <v>3521</v>
      </c>
      <c r="Q181" s="12">
        <f t="shared" si="16"/>
        <v>0</v>
      </c>
      <c r="R181" s="11" t="str">
        <f t="shared" si="17"/>
        <v>Standard</v>
      </c>
      <c r="S181" s="11" t="str">
        <f t="shared" si="18"/>
        <v/>
      </c>
      <c r="T181" s="13">
        <f t="shared" si="19"/>
        <v>0</v>
      </c>
      <c r="U181" s="13">
        <f>IFERROR(INDEX(Delegation!$C$4:$C$12,MATCH(H181,Delegation!$A$4:$A$12,0)),0)</f>
        <v>25000000</v>
      </c>
      <c r="V181" s="11" t="str">
        <f t="shared" si="20"/>
        <v/>
      </c>
      <c r="W181" s="14">
        <f t="shared" si="21"/>
        <v>0.46724115296388402</v>
      </c>
      <c r="X181" s="11" t="str">
        <f t="shared" si="22"/>
        <v/>
      </c>
      <c r="Y181" s="11" t="str">
        <f t="shared" si="23"/>
        <v/>
      </c>
      <c r="Z181" s="11" t="str">
        <f>IF(AND(J181&gt;500000,INDEX(Bank_KYC!$D$4:$D$953,MATCH(B181,Bank_KYC!$A$4:$A$953,0))=""),"FLAG","")</f>
        <v>FLAG</v>
      </c>
    </row>
    <row r="182" spans="1:26" x14ac:dyDescent="0.3">
      <c r="A182" t="s">
        <v>3710</v>
      </c>
      <c r="B182" t="s">
        <v>2485</v>
      </c>
      <c r="C182" t="s">
        <v>795</v>
      </c>
      <c r="D182" t="s">
        <v>100</v>
      </c>
      <c r="E182" t="s">
        <v>3525</v>
      </c>
      <c r="F182" s="9">
        <v>43650</v>
      </c>
      <c r="G182">
        <v>399000</v>
      </c>
      <c r="H182" t="s">
        <v>64</v>
      </c>
      <c r="I182">
        <v>9.75</v>
      </c>
      <c r="J182">
        <v>331958</v>
      </c>
      <c r="K182" s="9">
        <v>45353</v>
      </c>
      <c r="L182" t="s">
        <v>3526</v>
      </c>
      <c r="M182">
        <v>482846</v>
      </c>
      <c r="N182" s="9">
        <v>45259</v>
      </c>
      <c r="O182" t="s">
        <v>3520</v>
      </c>
      <c r="P182" t="s">
        <v>3521</v>
      </c>
      <c r="Q182" s="12">
        <f t="shared" si="16"/>
        <v>759</v>
      </c>
      <c r="R182" s="11" t="str">
        <f t="shared" si="17"/>
        <v>Doubtful</v>
      </c>
      <c r="S182" s="11" t="str">
        <f t="shared" si="18"/>
        <v>FLAG</v>
      </c>
      <c r="T182" s="13">
        <f t="shared" si="19"/>
        <v>82989.5</v>
      </c>
      <c r="U182" s="13">
        <f>IFERROR(INDEX(Delegation!$C$4:$C$12,MATCH(H182,Delegation!$A$4:$A$12,0)),0)</f>
        <v>1000000</v>
      </c>
      <c r="V182" s="11" t="str">
        <f t="shared" si="20"/>
        <v/>
      </c>
      <c r="W182" s="14">
        <f t="shared" si="21"/>
        <v>0.68750284769885217</v>
      </c>
      <c r="X182" s="11" t="str">
        <f t="shared" si="22"/>
        <v/>
      </c>
      <c r="Y182" s="11" t="str">
        <f t="shared" si="23"/>
        <v/>
      </c>
      <c r="Z182" s="11" t="str">
        <f>IF(AND(J182&gt;500000,INDEX(Bank_KYC!$D$4:$D$953,MATCH(B182,Bank_KYC!$A$4:$A$953,0))=""),"FLAG","")</f>
        <v/>
      </c>
    </row>
    <row r="183" spans="1:26" x14ac:dyDescent="0.3">
      <c r="A183" t="s">
        <v>3711</v>
      </c>
      <c r="B183" t="s">
        <v>745</v>
      </c>
      <c r="C183" t="s">
        <v>746</v>
      </c>
      <c r="D183" t="s">
        <v>114</v>
      </c>
      <c r="E183" t="s">
        <v>3550</v>
      </c>
      <c r="F183" s="9">
        <v>43743</v>
      </c>
      <c r="G183">
        <v>542000</v>
      </c>
      <c r="H183" t="s">
        <v>59</v>
      </c>
      <c r="I183">
        <v>10.5</v>
      </c>
      <c r="J183">
        <v>170457</v>
      </c>
      <c r="K183" s="9"/>
      <c r="L183" t="s">
        <v>3551</v>
      </c>
      <c r="M183">
        <v>258546</v>
      </c>
      <c r="N183" s="9">
        <v>45369</v>
      </c>
      <c r="O183" t="s">
        <v>3520</v>
      </c>
      <c r="P183" t="s">
        <v>3521</v>
      </c>
      <c r="Q183" s="12">
        <f t="shared" si="16"/>
        <v>0</v>
      </c>
      <c r="R183" s="11" t="str">
        <f t="shared" si="17"/>
        <v>Standard</v>
      </c>
      <c r="S183" s="11" t="str">
        <f t="shared" si="18"/>
        <v/>
      </c>
      <c r="T183" s="13">
        <f t="shared" si="19"/>
        <v>0</v>
      </c>
      <c r="U183" s="13">
        <f>IFERROR(INDEX(Delegation!$C$4:$C$12,MATCH(H183,Delegation!$A$4:$A$12,0)),0)</f>
        <v>1000000</v>
      </c>
      <c r="V183" s="11" t="str">
        <f t="shared" si="20"/>
        <v/>
      </c>
      <c r="W183" s="14">
        <f t="shared" si="21"/>
        <v>0.6592908031839595</v>
      </c>
      <c r="X183" s="11" t="str">
        <f t="shared" si="22"/>
        <v/>
      </c>
      <c r="Y183" s="11" t="str">
        <f t="shared" si="23"/>
        <v/>
      </c>
      <c r="Z183" s="11" t="str">
        <f>IF(AND(J183&gt;500000,INDEX(Bank_KYC!$D$4:$D$953,MATCH(B183,Bank_KYC!$A$4:$A$953,0))=""),"FLAG","")</f>
        <v/>
      </c>
    </row>
    <row r="184" spans="1:26" x14ac:dyDescent="0.3">
      <c r="A184" t="s">
        <v>3712</v>
      </c>
      <c r="B184" t="s">
        <v>2556</v>
      </c>
      <c r="C184" t="s">
        <v>2557</v>
      </c>
      <c r="D184" t="s">
        <v>100</v>
      </c>
      <c r="E184" t="s">
        <v>3528</v>
      </c>
      <c r="F184" s="9">
        <v>44042</v>
      </c>
      <c r="G184">
        <v>468000</v>
      </c>
      <c r="H184" t="s">
        <v>64</v>
      </c>
      <c r="I184">
        <v>13.5</v>
      </c>
      <c r="J184">
        <v>419413</v>
      </c>
      <c r="K184" s="9"/>
      <c r="L184" t="s">
        <v>3529</v>
      </c>
      <c r="M184">
        <v>0</v>
      </c>
      <c r="N184" s="9"/>
      <c r="O184" t="s">
        <v>3520</v>
      </c>
      <c r="P184" t="s">
        <v>3521</v>
      </c>
      <c r="Q184" s="12">
        <f t="shared" si="16"/>
        <v>0</v>
      </c>
      <c r="R184" s="11" t="str">
        <f t="shared" si="17"/>
        <v>Standard</v>
      </c>
      <c r="S184" s="11" t="str">
        <f t="shared" si="18"/>
        <v/>
      </c>
      <c r="T184" s="13">
        <f t="shared" si="19"/>
        <v>0</v>
      </c>
      <c r="U184" s="13">
        <f>IFERROR(INDEX(Delegation!$C$4:$C$12,MATCH(H184,Delegation!$A$4:$A$12,0)),0)</f>
        <v>1000000</v>
      </c>
      <c r="V184" s="11" t="str">
        <f t="shared" si="20"/>
        <v/>
      </c>
      <c r="W184" s="14" t="str">
        <f t="shared" si="21"/>
        <v/>
      </c>
      <c r="X184" s="11" t="str">
        <f t="shared" si="22"/>
        <v/>
      </c>
      <c r="Y184" s="11" t="str">
        <f t="shared" si="23"/>
        <v/>
      </c>
      <c r="Z184" s="11" t="str">
        <f>IF(AND(J184&gt;500000,INDEX(Bank_KYC!$D$4:$D$953,MATCH(B184,Bank_KYC!$A$4:$A$953,0))=""),"FLAG","")</f>
        <v/>
      </c>
    </row>
    <row r="185" spans="1:26" x14ac:dyDescent="0.3">
      <c r="A185" t="s">
        <v>3713</v>
      </c>
      <c r="B185" t="s">
        <v>2601</v>
      </c>
      <c r="C185" t="s">
        <v>1706</v>
      </c>
      <c r="D185" t="s">
        <v>134</v>
      </c>
      <c r="E185" t="s">
        <v>3518</v>
      </c>
      <c r="F185" s="9">
        <v>46044</v>
      </c>
      <c r="G185">
        <v>4239000</v>
      </c>
      <c r="H185" t="s">
        <v>66</v>
      </c>
      <c r="I185">
        <v>9.25</v>
      </c>
      <c r="J185">
        <v>1189520</v>
      </c>
      <c r="K185" s="9"/>
      <c r="L185" t="s">
        <v>3519</v>
      </c>
      <c r="M185">
        <v>2247441</v>
      </c>
      <c r="N185" s="9">
        <v>46056</v>
      </c>
      <c r="O185" t="s">
        <v>3520</v>
      </c>
      <c r="P185" t="s">
        <v>3521</v>
      </c>
      <c r="Q185" s="12">
        <f t="shared" si="16"/>
        <v>0</v>
      </c>
      <c r="R185" s="11" t="str">
        <f t="shared" si="17"/>
        <v>Standard</v>
      </c>
      <c r="S185" s="11" t="str">
        <f t="shared" si="18"/>
        <v/>
      </c>
      <c r="T185" s="13">
        <f t="shared" si="19"/>
        <v>0</v>
      </c>
      <c r="U185" s="13">
        <f>IFERROR(INDEX(Delegation!$C$4:$C$12,MATCH(H185,Delegation!$A$4:$A$12,0)),0)</f>
        <v>5000000</v>
      </c>
      <c r="V185" s="11" t="str">
        <f t="shared" si="20"/>
        <v/>
      </c>
      <c r="W185" s="14">
        <f t="shared" si="21"/>
        <v>0.52927752052222954</v>
      </c>
      <c r="X185" s="11" t="str">
        <f t="shared" si="22"/>
        <v/>
      </c>
      <c r="Y185" s="11" t="str">
        <f t="shared" si="23"/>
        <v/>
      </c>
      <c r="Z185" s="11" t="str">
        <f>IF(AND(J185&gt;500000,INDEX(Bank_KYC!$D$4:$D$953,MATCH(B185,Bank_KYC!$A$4:$A$953,0))=""),"FLAG","")</f>
        <v/>
      </c>
    </row>
    <row r="186" spans="1:26" x14ac:dyDescent="0.3">
      <c r="A186" t="s">
        <v>3714</v>
      </c>
      <c r="B186" t="s">
        <v>232</v>
      </c>
      <c r="C186" t="s">
        <v>233</v>
      </c>
      <c r="D186" t="s">
        <v>95</v>
      </c>
      <c r="E186" t="s">
        <v>3528</v>
      </c>
      <c r="F186" s="9">
        <v>44541</v>
      </c>
      <c r="G186">
        <v>202000</v>
      </c>
      <c r="H186" t="s">
        <v>63</v>
      </c>
      <c r="I186">
        <v>13.5</v>
      </c>
      <c r="J186">
        <v>149258</v>
      </c>
      <c r="K186" s="9">
        <v>46063</v>
      </c>
      <c r="L186" t="s">
        <v>3529</v>
      </c>
      <c r="M186">
        <v>0</v>
      </c>
      <c r="N186" s="9"/>
      <c r="O186" t="s">
        <v>3520</v>
      </c>
      <c r="P186" t="s">
        <v>3521</v>
      </c>
      <c r="Q186" s="12">
        <f t="shared" si="16"/>
        <v>49</v>
      </c>
      <c r="R186" s="11" t="str">
        <f t="shared" si="17"/>
        <v>Standard</v>
      </c>
      <c r="S186" s="11" t="str">
        <f t="shared" si="18"/>
        <v/>
      </c>
      <c r="T186" s="13">
        <f t="shared" si="19"/>
        <v>0</v>
      </c>
      <c r="U186" s="13">
        <f>IFERROR(INDEX(Delegation!$C$4:$C$12,MATCH(H186,Delegation!$A$4:$A$12,0)),0)</f>
        <v>1000000</v>
      </c>
      <c r="V186" s="11" t="str">
        <f t="shared" si="20"/>
        <v/>
      </c>
      <c r="W186" s="14" t="str">
        <f t="shared" si="21"/>
        <v/>
      </c>
      <c r="X186" s="11" t="str">
        <f t="shared" si="22"/>
        <v/>
      </c>
      <c r="Y186" s="11" t="str">
        <f t="shared" si="23"/>
        <v/>
      </c>
      <c r="Z186" s="11" t="str">
        <f>IF(AND(J186&gt;500000,INDEX(Bank_KYC!$D$4:$D$953,MATCH(B186,Bank_KYC!$A$4:$A$953,0))=""),"FLAG","")</f>
        <v/>
      </c>
    </row>
    <row r="187" spans="1:26" x14ac:dyDescent="0.3">
      <c r="A187" t="s">
        <v>3715</v>
      </c>
      <c r="B187" t="s">
        <v>2252</v>
      </c>
      <c r="C187" t="s">
        <v>2253</v>
      </c>
      <c r="D187" t="s">
        <v>100</v>
      </c>
      <c r="E187" t="s">
        <v>3528</v>
      </c>
      <c r="F187" s="9">
        <v>43640</v>
      </c>
      <c r="G187">
        <v>134000</v>
      </c>
      <c r="H187" t="s">
        <v>64</v>
      </c>
      <c r="I187">
        <v>13.5</v>
      </c>
      <c r="J187">
        <v>117494</v>
      </c>
      <c r="K187" s="9"/>
      <c r="L187" t="s">
        <v>3529</v>
      </c>
      <c r="M187">
        <v>0</v>
      </c>
      <c r="N187" s="9"/>
      <c r="O187" t="s">
        <v>3520</v>
      </c>
      <c r="P187" t="s">
        <v>3521</v>
      </c>
      <c r="Q187" s="12">
        <f t="shared" si="16"/>
        <v>0</v>
      </c>
      <c r="R187" s="11" t="str">
        <f t="shared" si="17"/>
        <v>Standard</v>
      </c>
      <c r="S187" s="11" t="str">
        <f t="shared" si="18"/>
        <v/>
      </c>
      <c r="T187" s="13">
        <f t="shared" si="19"/>
        <v>0</v>
      </c>
      <c r="U187" s="13">
        <f>IFERROR(INDEX(Delegation!$C$4:$C$12,MATCH(H187,Delegation!$A$4:$A$12,0)),0)</f>
        <v>1000000</v>
      </c>
      <c r="V187" s="11" t="str">
        <f t="shared" si="20"/>
        <v/>
      </c>
      <c r="W187" s="14" t="str">
        <f t="shared" si="21"/>
        <v/>
      </c>
      <c r="X187" s="11" t="str">
        <f t="shared" si="22"/>
        <v/>
      </c>
      <c r="Y187" s="11" t="str">
        <f t="shared" si="23"/>
        <v/>
      </c>
      <c r="Z187" s="11" t="str">
        <f>IF(AND(J187&gt;500000,INDEX(Bank_KYC!$D$4:$D$953,MATCH(B187,Bank_KYC!$A$4:$A$953,0))=""),"FLAG","")</f>
        <v/>
      </c>
    </row>
    <row r="188" spans="1:26" x14ac:dyDescent="0.3">
      <c r="A188" t="s">
        <v>3716</v>
      </c>
      <c r="B188" t="s">
        <v>955</v>
      </c>
      <c r="C188" t="s">
        <v>264</v>
      </c>
      <c r="D188" t="s">
        <v>95</v>
      </c>
      <c r="E188" t="s">
        <v>3518</v>
      </c>
      <c r="F188" s="9">
        <v>44490</v>
      </c>
      <c r="G188">
        <v>3230000</v>
      </c>
      <c r="H188" t="s">
        <v>66</v>
      </c>
      <c r="I188">
        <v>9.25</v>
      </c>
      <c r="J188">
        <v>1933589</v>
      </c>
      <c r="K188" s="9"/>
      <c r="L188" t="s">
        <v>3519</v>
      </c>
      <c r="M188">
        <v>3884380</v>
      </c>
      <c r="N188" s="9">
        <v>45502</v>
      </c>
      <c r="O188" t="s">
        <v>3520</v>
      </c>
      <c r="P188" t="s">
        <v>3521</v>
      </c>
      <c r="Q188" s="12">
        <f t="shared" si="16"/>
        <v>0</v>
      </c>
      <c r="R188" s="11" t="str">
        <f t="shared" si="17"/>
        <v>Standard</v>
      </c>
      <c r="S188" s="11" t="str">
        <f t="shared" si="18"/>
        <v/>
      </c>
      <c r="T188" s="13">
        <f t="shared" si="19"/>
        <v>0</v>
      </c>
      <c r="U188" s="13">
        <f>IFERROR(INDEX(Delegation!$C$4:$C$12,MATCH(H188,Delegation!$A$4:$A$12,0)),0)</f>
        <v>5000000</v>
      </c>
      <c r="V188" s="11" t="str">
        <f t="shared" si="20"/>
        <v/>
      </c>
      <c r="W188" s="14">
        <f t="shared" si="21"/>
        <v>0.49778574701754208</v>
      </c>
      <c r="X188" s="11" t="str">
        <f t="shared" si="22"/>
        <v/>
      </c>
      <c r="Y188" s="11" t="str">
        <f t="shared" si="23"/>
        <v/>
      </c>
      <c r="Z188" s="11" t="str">
        <f>IF(AND(J188&gt;500000,INDEX(Bank_KYC!$D$4:$D$953,MATCH(B188,Bank_KYC!$A$4:$A$953,0))=""),"FLAG","")</f>
        <v/>
      </c>
    </row>
    <row r="189" spans="1:26" x14ac:dyDescent="0.3">
      <c r="A189" t="s">
        <v>3717</v>
      </c>
      <c r="B189" t="s">
        <v>1851</v>
      </c>
      <c r="C189" t="s">
        <v>1852</v>
      </c>
      <c r="D189" t="s">
        <v>114</v>
      </c>
      <c r="E189" t="s">
        <v>3550</v>
      </c>
      <c r="F189" s="9">
        <v>45339</v>
      </c>
      <c r="G189">
        <v>307000</v>
      </c>
      <c r="H189" t="s">
        <v>59</v>
      </c>
      <c r="I189">
        <v>10.5</v>
      </c>
      <c r="J189">
        <v>93507</v>
      </c>
      <c r="K189" s="9"/>
      <c r="L189" t="s">
        <v>3551</v>
      </c>
      <c r="M189">
        <v>200335</v>
      </c>
      <c r="N189" s="9">
        <v>45386</v>
      </c>
      <c r="O189" t="s">
        <v>3520</v>
      </c>
      <c r="P189" t="s">
        <v>3521</v>
      </c>
      <c r="Q189" s="12">
        <f t="shared" si="16"/>
        <v>0</v>
      </c>
      <c r="R189" s="11" t="str">
        <f t="shared" si="17"/>
        <v>Standard</v>
      </c>
      <c r="S189" s="11" t="str">
        <f t="shared" si="18"/>
        <v/>
      </c>
      <c r="T189" s="13">
        <f t="shared" si="19"/>
        <v>0</v>
      </c>
      <c r="U189" s="13">
        <f>IFERROR(INDEX(Delegation!$C$4:$C$12,MATCH(H189,Delegation!$A$4:$A$12,0)),0)</f>
        <v>1000000</v>
      </c>
      <c r="V189" s="11" t="str">
        <f t="shared" si="20"/>
        <v/>
      </c>
      <c r="W189" s="14">
        <f t="shared" si="21"/>
        <v>0.46675318840941421</v>
      </c>
      <c r="X189" s="11" t="str">
        <f t="shared" si="22"/>
        <v/>
      </c>
      <c r="Y189" s="11" t="str">
        <f t="shared" si="23"/>
        <v/>
      </c>
      <c r="Z189" s="11" t="str">
        <f>IF(AND(J189&gt;500000,INDEX(Bank_KYC!$D$4:$D$953,MATCH(B189,Bank_KYC!$A$4:$A$953,0))=""),"FLAG","")</f>
        <v/>
      </c>
    </row>
    <row r="190" spans="1:26" x14ac:dyDescent="0.3">
      <c r="A190" t="s">
        <v>3718</v>
      </c>
      <c r="B190" t="s">
        <v>1300</v>
      </c>
      <c r="C190" t="s">
        <v>1027</v>
      </c>
      <c r="D190" t="s">
        <v>100</v>
      </c>
      <c r="E190" t="s">
        <v>3525</v>
      </c>
      <c r="F190" s="9">
        <v>44506</v>
      </c>
      <c r="G190">
        <v>255000</v>
      </c>
      <c r="H190" t="s">
        <v>64</v>
      </c>
      <c r="I190">
        <v>9.75</v>
      </c>
      <c r="J190">
        <v>191232</v>
      </c>
      <c r="K190" s="9"/>
      <c r="L190" t="s">
        <v>3526</v>
      </c>
      <c r="M190">
        <v>283347</v>
      </c>
      <c r="N190" s="9">
        <v>45603</v>
      </c>
      <c r="O190" t="s">
        <v>3520</v>
      </c>
      <c r="P190" t="s">
        <v>3521</v>
      </c>
      <c r="Q190" s="12">
        <f t="shared" si="16"/>
        <v>0</v>
      </c>
      <c r="R190" s="11" t="str">
        <f t="shared" si="17"/>
        <v>Standard</v>
      </c>
      <c r="S190" s="11" t="str">
        <f t="shared" si="18"/>
        <v/>
      </c>
      <c r="T190" s="13">
        <f t="shared" si="19"/>
        <v>0</v>
      </c>
      <c r="U190" s="13">
        <f>IFERROR(INDEX(Delegation!$C$4:$C$12,MATCH(H190,Delegation!$A$4:$A$12,0)),0)</f>
        <v>1000000</v>
      </c>
      <c r="V190" s="11" t="str">
        <f t="shared" si="20"/>
        <v/>
      </c>
      <c r="W190" s="14">
        <f t="shared" si="21"/>
        <v>0.67490391639932668</v>
      </c>
      <c r="X190" s="11" t="str">
        <f t="shared" si="22"/>
        <v/>
      </c>
      <c r="Y190" s="11" t="str">
        <f t="shared" si="23"/>
        <v/>
      </c>
      <c r="Z190" s="11" t="str">
        <f>IF(AND(J190&gt;500000,INDEX(Bank_KYC!$D$4:$D$953,MATCH(B190,Bank_KYC!$A$4:$A$953,0))=""),"FLAG","")</f>
        <v/>
      </c>
    </row>
    <row r="191" spans="1:26" x14ac:dyDescent="0.3">
      <c r="A191" t="s">
        <v>3719</v>
      </c>
      <c r="B191" t="s">
        <v>2652</v>
      </c>
      <c r="C191" t="s">
        <v>303</v>
      </c>
      <c r="D191" t="s">
        <v>134</v>
      </c>
      <c r="E191" t="s">
        <v>3518</v>
      </c>
      <c r="F191" s="9">
        <v>44283</v>
      </c>
      <c r="G191">
        <v>3777000</v>
      </c>
      <c r="H191" t="s">
        <v>66</v>
      </c>
      <c r="I191">
        <v>9.25</v>
      </c>
      <c r="J191">
        <v>1863744</v>
      </c>
      <c r="K191" s="9"/>
      <c r="L191" t="s">
        <v>3519</v>
      </c>
      <c r="M191">
        <v>3366138</v>
      </c>
      <c r="N191" s="9">
        <v>45511</v>
      </c>
      <c r="O191" t="s">
        <v>3520</v>
      </c>
      <c r="P191" t="s">
        <v>3521</v>
      </c>
      <c r="Q191" s="12">
        <f t="shared" si="16"/>
        <v>0</v>
      </c>
      <c r="R191" s="11" t="str">
        <f t="shared" si="17"/>
        <v>Standard</v>
      </c>
      <c r="S191" s="11" t="str">
        <f t="shared" si="18"/>
        <v/>
      </c>
      <c r="T191" s="13">
        <f t="shared" si="19"/>
        <v>0</v>
      </c>
      <c r="U191" s="13">
        <f>IFERROR(INDEX(Delegation!$C$4:$C$12,MATCH(H191,Delegation!$A$4:$A$12,0)),0)</f>
        <v>5000000</v>
      </c>
      <c r="V191" s="11" t="str">
        <f t="shared" si="20"/>
        <v/>
      </c>
      <c r="W191" s="14">
        <f t="shared" si="21"/>
        <v>0.55367427003883973</v>
      </c>
      <c r="X191" s="11" t="str">
        <f t="shared" si="22"/>
        <v/>
      </c>
      <c r="Y191" s="11" t="str">
        <f t="shared" si="23"/>
        <v/>
      </c>
      <c r="Z191" s="11" t="str">
        <f>IF(AND(J191&gt;500000,INDEX(Bank_KYC!$D$4:$D$953,MATCH(B191,Bank_KYC!$A$4:$A$953,0))=""),"FLAG","")</f>
        <v/>
      </c>
    </row>
    <row r="192" spans="1:26" x14ac:dyDescent="0.3">
      <c r="A192" t="s">
        <v>3720</v>
      </c>
      <c r="B192" t="s">
        <v>1166</v>
      </c>
      <c r="C192" t="s">
        <v>1167</v>
      </c>
      <c r="D192" t="s">
        <v>95</v>
      </c>
      <c r="E192" t="s">
        <v>3535</v>
      </c>
      <c r="F192" s="9">
        <v>45834</v>
      </c>
      <c r="G192">
        <v>4820000</v>
      </c>
      <c r="H192" t="s">
        <v>66</v>
      </c>
      <c r="I192">
        <v>11.5</v>
      </c>
      <c r="J192">
        <v>2075430</v>
      </c>
      <c r="K192" s="9"/>
      <c r="L192" t="s">
        <v>3536</v>
      </c>
      <c r="M192">
        <v>3534628</v>
      </c>
      <c r="N192" s="9">
        <v>45835</v>
      </c>
      <c r="O192" t="s">
        <v>3520</v>
      </c>
      <c r="P192" t="s">
        <v>3521</v>
      </c>
      <c r="Q192" s="12">
        <f t="shared" si="16"/>
        <v>0</v>
      </c>
      <c r="R192" s="11" t="str">
        <f t="shared" si="17"/>
        <v>Standard</v>
      </c>
      <c r="S192" s="11" t="str">
        <f t="shared" si="18"/>
        <v/>
      </c>
      <c r="T192" s="13">
        <f t="shared" si="19"/>
        <v>0</v>
      </c>
      <c r="U192" s="13">
        <f>IFERROR(INDEX(Delegation!$C$4:$C$12,MATCH(H192,Delegation!$A$4:$A$12,0)),0)</f>
        <v>5000000</v>
      </c>
      <c r="V192" s="11" t="str">
        <f t="shared" si="20"/>
        <v/>
      </c>
      <c r="W192" s="14">
        <f t="shared" si="21"/>
        <v>0.58717070084885881</v>
      </c>
      <c r="X192" s="11" t="str">
        <f t="shared" si="22"/>
        <v/>
      </c>
      <c r="Y192" s="11" t="str">
        <f t="shared" si="23"/>
        <v/>
      </c>
      <c r="Z192" s="11" t="str">
        <f>IF(AND(J192&gt;500000,INDEX(Bank_KYC!$D$4:$D$953,MATCH(B192,Bank_KYC!$A$4:$A$953,0))=""),"FLAG","")</f>
        <v/>
      </c>
    </row>
    <row r="193" spans="1:26" x14ac:dyDescent="0.3">
      <c r="A193" t="s">
        <v>3721</v>
      </c>
      <c r="B193" t="s">
        <v>2597</v>
      </c>
      <c r="C193" t="s">
        <v>2598</v>
      </c>
      <c r="D193" t="s">
        <v>134</v>
      </c>
      <c r="E193" t="s">
        <v>3535</v>
      </c>
      <c r="F193" s="9">
        <v>43773</v>
      </c>
      <c r="G193">
        <v>6998000</v>
      </c>
      <c r="H193" t="s">
        <v>68</v>
      </c>
      <c r="I193">
        <v>11.5</v>
      </c>
      <c r="J193">
        <v>4539402</v>
      </c>
      <c r="K193" s="9"/>
      <c r="L193" t="s">
        <v>3536</v>
      </c>
      <c r="M193">
        <v>8001147</v>
      </c>
      <c r="N193" s="9">
        <v>45650</v>
      </c>
      <c r="O193" t="s">
        <v>3520</v>
      </c>
      <c r="P193" t="s">
        <v>3521</v>
      </c>
      <c r="Q193" s="12">
        <f t="shared" si="16"/>
        <v>0</v>
      </c>
      <c r="R193" s="11" t="str">
        <f t="shared" si="17"/>
        <v>Standard</v>
      </c>
      <c r="S193" s="11" t="str">
        <f t="shared" si="18"/>
        <v/>
      </c>
      <c r="T193" s="13">
        <f t="shared" si="19"/>
        <v>0</v>
      </c>
      <c r="U193" s="13">
        <f>IFERROR(INDEX(Delegation!$C$4:$C$12,MATCH(H193,Delegation!$A$4:$A$12,0)),0)</f>
        <v>25000000</v>
      </c>
      <c r="V193" s="11" t="str">
        <f t="shared" si="20"/>
        <v/>
      </c>
      <c r="W193" s="14">
        <f t="shared" si="21"/>
        <v>0.56734390706732418</v>
      </c>
      <c r="X193" s="11" t="str">
        <f t="shared" si="22"/>
        <v/>
      </c>
      <c r="Y193" s="11" t="str">
        <f t="shared" si="23"/>
        <v/>
      </c>
      <c r="Z193" s="11" t="str">
        <f>IF(AND(J193&gt;500000,INDEX(Bank_KYC!$D$4:$D$953,MATCH(B193,Bank_KYC!$A$4:$A$953,0))=""),"FLAG","")</f>
        <v/>
      </c>
    </row>
    <row r="194" spans="1:26" x14ac:dyDescent="0.3">
      <c r="A194" t="s">
        <v>3722</v>
      </c>
      <c r="B194" t="s">
        <v>353</v>
      </c>
      <c r="C194" t="s">
        <v>354</v>
      </c>
      <c r="D194" t="s">
        <v>100</v>
      </c>
      <c r="E194" t="s">
        <v>3535</v>
      </c>
      <c r="F194" s="9">
        <v>44891</v>
      </c>
      <c r="G194">
        <v>3855000</v>
      </c>
      <c r="H194" t="s">
        <v>66</v>
      </c>
      <c r="I194">
        <v>11.5</v>
      </c>
      <c r="J194">
        <v>2398170</v>
      </c>
      <c r="K194" s="9"/>
      <c r="L194" t="s">
        <v>3536</v>
      </c>
      <c r="M194">
        <v>3718839</v>
      </c>
      <c r="N194" s="9">
        <v>45925</v>
      </c>
      <c r="O194" t="s">
        <v>3520</v>
      </c>
      <c r="P194" t="s">
        <v>3521</v>
      </c>
      <c r="Q194" s="12">
        <f t="shared" si="16"/>
        <v>0</v>
      </c>
      <c r="R194" s="11" t="str">
        <f t="shared" si="17"/>
        <v>Standard</v>
      </c>
      <c r="S194" s="11" t="str">
        <f t="shared" si="18"/>
        <v/>
      </c>
      <c r="T194" s="13">
        <f t="shared" si="19"/>
        <v>0</v>
      </c>
      <c r="U194" s="13">
        <f>IFERROR(INDEX(Delegation!$C$4:$C$12,MATCH(H194,Delegation!$A$4:$A$12,0)),0)</f>
        <v>5000000</v>
      </c>
      <c r="V194" s="11" t="str">
        <f t="shared" si="20"/>
        <v/>
      </c>
      <c r="W194" s="14">
        <f t="shared" si="21"/>
        <v>0.64487061687800951</v>
      </c>
      <c r="X194" s="11" t="str">
        <f t="shared" si="22"/>
        <v/>
      </c>
      <c r="Y194" s="11" t="str">
        <f t="shared" si="23"/>
        <v/>
      </c>
      <c r="Z194" s="11" t="str">
        <f>IF(AND(J194&gt;500000,INDEX(Bank_KYC!$D$4:$D$953,MATCH(B194,Bank_KYC!$A$4:$A$953,0))=""),"FLAG","")</f>
        <v/>
      </c>
    </row>
    <row r="195" spans="1:26" x14ac:dyDescent="0.3">
      <c r="A195" t="s">
        <v>3723</v>
      </c>
      <c r="B195" t="s">
        <v>1010</v>
      </c>
      <c r="C195" t="s">
        <v>1011</v>
      </c>
      <c r="D195" t="s">
        <v>100</v>
      </c>
      <c r="E195" t="s">
        <v>3535</v>
      </c>
      <c r="F195" s="9">
        <v>44969</v>
      </c>
      <c r="G195">
        <v>6125000</v>
      </c>
      <c r="H195" t="s">
        <v>68</v>
      </c>
      <c r="I195">
        <v>11.5</v>
      </c>
      <c r="J195">
        <v>4581137</v>
      </c>
      <c r="K195" s="9"/>
      <c r="L195" t="s">
        <v>3536</v>
      </c>
      <c r="M195">
        <v>9383272</v>
      </c>
      <c r="N195" s="9">
        <v>45938</v>
      </c>
      <c r="O195" t="s">
        <v>3520</v>
      </c>
      <c r="P195" t="s">
        <v>3521</v>
      </c>
      <c r="Q195" s="12">
        <f t="shared" si="16"/>
        <v>0</v>
      </c>
      <c r="R195" s="11" t="str">
        <f t="shared" si="17"/>
        <v>Standard</v>
      </c>
      <c r="S195" s="11" t="str">
        <f t="shared" si="18"/>
        <v/>
      </c>
      <c r="T195" s="13">
        <f t="shared" si="19"/>
        <v>0</v>
      </c>
      <c r="U195" s="13">
        <f>IFERROR(INDEX(Delegation!$C$4:$C$12,MATCH(H195,Delegation!$A$4:$A$12,0)),0)</f>
        <v>25000000</v>
      </c>
      <c r="V195" s="11" t="str">
        <f t="shared" si="20"/>
        <v/>
      </c>
      <c r="W195" s="14">
        <f t="shared" si="21"/>
        <v>0.48822383066375996</v>
      </c>
      <c r="X195" s="11" t="str">
        <f t="shared" si="22"/>
        <v/>
      </c>
      <c r="Y195" s="11" t="str">
        <f t="shared" si="23"/>
        <v/>
      </c>
      <c r="Z195" s="11" t="str">
        <f>IF(AND(J195&gt;500000,INDEX(Bank_KYC!$D$4:$D$953,MATCH(B195,Bank_KYC!$A$4:$A$953,0))=""),"FLAG","")</f>
        <v/>
      </c>
    </row>
    <row r="196" spans="1:26" x14ac:dyDescent="0.3">
      <c r="A196" t="s">
        <v>3724</v>
      </c>
      <c r="B196" t="s">
        <v>852</v>
      </c>
      <c r="C196" t="s">
        <v>853</v>
      </c>
      <c r="D196" t="s">
        <v>129</v>
      </c>
      <c r="E196" t="s">
        <v>3525</v>
      </c>
      <c r="F196" s="9">
        <v>44496</v>
      </c>
      <c r="G196">
        <v>566000</v>
      </c>
      <c r="H196" t="s">
        <v>65</v>
      </c>
      <c r="I196">
        <v>9.75</v>
      </c>
      <c r="J196">
        <v>181496</v>
      </c>
      <c r="K196" s="9">
        <v>46079</v>
      </c>
      <c r="L196" t="s">
        <v>3526</v>
      </c>
      <c r="M196">
        <v>250617</v>
      </c>
      <c r="N196" s="9">
        <v>45708</v>
      </c>
      <c r="O196" t="s">
        <v>3520</v>
      </c>
      <c r="P196" t="s">
        <v>3521</v>
      </c>
      <c r="Q196" s="12">
        <f t="shared" ref="Q196:Q259" si="24">IF(K196="",0,DATE(2026,3,31)-K196)</f>
        <v>33</v>
      </c>
      <c r="R196" s="11" t="str">
        <f t="shared" ref="R196:R259" si="25">IF(Q196&lt;=90,"Standard",IF(Q196&lt;=455,"Sub-Standard","Doubtful"))</f>
        <v>Standard</v>
      </c>
      <c r="S196" s="11" t="str">
        <f t="shared" ref="S196:S259" si="26">IF(R196&lt;&gt;P196,"FLAG","")</f>
        <v/>
      </c>
      <c r="T196" s="13">
        <f t="shared" ref="T196:T259" si="27">IF(S196="FLAG",J196*IF(R196="Doubtful",25%,10%),0)</f>
        <v>0</v>
      </c>
      <c r="U196" s="13">
        <f>IFERROR(INDEX(Delegation!$C$4:$C$12,MATCH(H196,Delegation!$A$4:$A$12,0)),0)</f>
        <v>1000000</v>
      </c>
      <c r="V196" s="11" t="str">
        <f t="shared" ref="V196:V259" si="28">IF(G196&gt;U196,"FLAG","")</f>
        <v/>
      </c>
      <c r="W196" s="14">
        <f t="shared" ref="W196:W259" si="29">IF(M196&gt;0,J196/M196,"")</f>
        <v>0.72419668258737435</v>
      </c>
      <c r="X196" s="11" t="str">
        <f t="shared" ref="X196:X259" si="30">IF(AND(E196="Gold",N(W196)&gt;75%),"FLAG","")</f>
        <v/>
      </c>
      <c r="Y196" s="11" t="str">
        <f t="shared" ref="Y196:Y259" si="31">IF(AND(L196="Property",N196&lt;EDATE(DATE(2026,3,31),-36)),"FLAG","")</f>
        <v/>
      </c>
      <c r="Z196" s="11" t="str">
        <f>IF(AND(J196&gt;500000,INDEX(Bank_KYC!$D$4:$D$953,MATCH(B196,Bank_KYC!$A$4:$A$953,0))=""),"FLAG","")</f>
        <v/>
      </c>
    </row>
    <row r="197" spans="1:26" x14ac:dyDescent="0.3">
      <c r="A197" t="s">
        <v>3725</v>
      </c>
      <c r="B197" t="s">
        <v>302</v>
      </c>
      <c r="C197" t="s">
        <v>303</v>
      </c>
      <c r="D197" t="s">
        <v>100</v>
      </c>
      <c r="E197" t="s">
        <v>3535</v>
      </c>
      <c r="F197" s="9">
        <v>43725</v>
      </c>
      <c r="G197">
        <v>4846000</v>
      </c>
      <c r="H197" t="s">
        <v>66</v>
      </c>
      <c r="I197">
        <v>11.5</v>
      </c>
      <c r="J197">
        <v>2004848</v>
      </c>
      <c r="K197" s="9"/>
      <c r="L197" t="s">
        <v>3536</v>
      </c>
      <c r="M197">
        <v>3291947</v>
      </c>
      <c r="N197" s="9">
        <v>45434</v>
      </c>
      <c r="O197" t="s">
        <v>3520</v>
      </c>
      <c r="P197" t="s">
        <v>3521</v>
      </c>
      <c r="Q197" s="12">
        <f t="shared" si="24"/>
        <v>0</v>
      </c>
      <c r="R197" s="11" t="str">
        <f t="shared" si="25"/>
        <v>Standard</v>
      </c>
      <c r="S197" s="11" t="str">
        <f t="shared" si="26"/>
        <v/>
      </c>
      <c r="T197" s="13">
        <f t="shared" si="27"/>
        <v>0</v>
      </c>
      <c r="U197" s="13">
        <f>IFERROR(INDEX(Delegation!$C$4:$C$12,MATCH(H197,Delegation!$A$4:$A$12,0)),0)</f>
        <v>5000000</v>
      </c>
      <c r="V197" s="11" t="str">
        <f t="shared" si="28"/>
        <v/>
      </c>
      <c r="W197" s="14">
        <f t="shared" si="29"/>
        <v>0.60901588026781717</v>
      </c>
      <c r="X197" s="11" t="str">
        <f t="shared" si="30"/>
        <v/>
      </c>
      <c r="Y197" s="11" t="str">
        <f t="shared" si="31"/>
        <v/>
      </c>
      <c r="Z197" s="11" t="str">
        <f>IF(AND(J197&gt;500000,INDEX(Bank_KYC!$D$4:$D$953,MATCH(B197,Bank_KYC!$A$4:$A$953,0))=""),"FLAG","")</f>
        <v/>
      </c>
    </row>
    <row r="198" spans="1:26" x14ac:dyDescent="0.3">
      <c r="A198" t="s">
        <v>3726</v>
      </c>
      <c r="B198" t="s">
        <v>334</v>
      </c>
      <c r="C198" t="s">
        <v>335</v>
      </c>
      <c r="D198" t="s">
        <v>134</v>
      </c>
      <c r="E198" t="s">
        <v>3535</v>
      </c>
      <c r="F198" s="9">
        <v>43930</v>
      </c>
      <c r="G198">
        <v>1678000</v>
      </c>
      <c r="H198" t="s">
        <v>66</v>
      </c>
      <c r="I198">
        <v>11.5</v>
      </c>
      <c r="J198">
        <v>1219939</v>
      </c>
      <c r="K198" s="9"/>
      <c r="L198" t="s">
        <v>3536</v>
      </c>
      <c r="M198">
        <v>2344201</v>
      </c>
      <c r="N198" s="9">
        <v>46015</v>
      </c>
      <c r="O198" t="s">
        <v>3520</v>
      </c>
      <c r="P198" t="s">
        <v>3521</v>
      </c>
      <c r="Q198" s="12">
        <f t="shared" si="24"/>
        <v>0</v>
      </c>
      <c r="R198" s="11" t="str">
        <f t="shared" si="25"/>
        <v>Standard</v>
      </c>
      <c r="S198" s="11" t="str">
        <f t="shared" si="26"/>
        <v/>
      </c>
      <c r="T198" s="13">
        <f t="shared" si="27"/>
        <v>0</v>
      </c>
      <c r="U198" s="13">
        <f>IFERROR(INDEX(Delegation!$C$4:$C$12,MATCH(H198,Delegation!$A$4:$A$12,0)),0)</f>
        <v>5000000</v>
      </c>
      <c r="V198" s="11" t="str">
        <f t="shared" si="28"/>
        <v/>
      </c>
      <c r="W198" s="14">
        <f t="shared" si="29"/>
        <v>0.52040716645031715</v>
      </c>
      <c r="X198" s="11" t="str">
        <f t="shared" si="30"/>
        <v/>
      </c>
      <c r="Y198" s="11" t="str">
        <f t="shared" si="31"/>
        <v/>
      </c>
      <c r="Z198" s="11" t="str">
        <f>IF(AND(J198&gt;500000,INDEX(Bank_KYC!$D$4:$D$953,MATCH(B198,Bank_KYC!$A$4:$A$953,0))=""),"FLAG","")</f>
        <v/>
      </c>
    </row>
    <row r="199" spans="1:26" x14ac:dyDescent="0.3">
      <c r="A199" t="s">
        <v>3727</v>
      </c>
      <c r="B199" t="s">
        <v>1989</v>
      </c>
      <c r="C199" t="s">
        <v>1990</v>
      </c>
      <c r="D199" t="s">
        <v>95</v>
      </c>
      <c r="E199" t="s">
        <v>3518</v>
      </c>
      <c r="F199" s="9">
        <v>45883</v>
      </c>
      <c r="G199">
        <v>2074000</v>
      </c>
      <c r="H199" t="s">
        <v>66</v>
      </c>
      <c r="I199">
        <v>9.25</v>
      </c>
      <c r="J199">
        <v>1004422</v>
      </c>
      <c r="K199" s="9">
        <v>45304</v>
      </c>
      <c r="L199" t="s">
        <v>3519</v>
      </c>
      <c r="M199">
        <v>1577310</v>
      </c>
      <c r="N199" s="9">
        <v>46066</v>
      </c>
      <c r="O199" t="s">
        <v>3520</v>
      </c>
      <c r="P199" t="s">
        <v>3589</v>
      </c>
      <c r="Q199" s="12">
        <f t="shared" si="24"/>
        <v>808</v>
      </c>
      <c r="R199" s="11" t="str">
        <f t="shared" si="25"/>
        <v>Doubtful</v>
      </c>
      <c r="S199" s="11" t="str">
        <f t="shared" si="26"/>
        <v/>
      </c>
      <c r="T199" s="13">
        <f t="shared" si="27"/>
        <v>0</v>
      </c>
      <c r="U199" s="13">
        <f>IFERROR(INDEX(Delegation!$C$4:$C$12,MATCH(H199,Delegation!$A$4:$A$12,0)),0)</f>
        <v>5000000</v>
      </c>
      <c r="V199" s="11" t="str">
        <f t="shared" si="28"/>
        <v/>
      </c>
      <c r="W199" s="14">
        <f t="shared" si="29"/>
        <v>0.63679428901103774</v>
      </c>
      <c r="X199" s="11" t="str">
        <f t="shared" si="30"/>
        <v/>
      </c>
      <c r="Y199" s="11" t="str">
        <f t="shared" si="31"/>
        <v/>
      </c>
      <c r="Z199" s="11" t="str">
        <f>IF(AND(J199&gt;500000,INDEX(Bank_KYC!$D$4:$D$953,MATCH(B199,Bank_KYC!$A$4:$A$953,0))=""),"FLAG","")</f>
        <v>FLAG</v>
      </c>
    </row>
    <row r="200" spans="1:26" x14ac:dyDescent="0.3">
      <c r="A200" t="s">
        <v>3728</v>
      </c>
      <c r="B200" t="s">
        <v>1030</v>
      </c>
      <c r="C200" t="s">
        <v>1031</v>
      </c>
      <c r="D200" t="s">
        <v>129</v>
      </c>
      <c r="E200" t="s">
        <v>3528</v>
      </c>
      <c r="F200" s="9">
        <v>46081</v>
      </c>
      <c r="G200">
        <v>389000</v>
      </c>
      <c r="H200" t="s">
        <v>65</v>
      </c>
      <c r="I200">
        <v>13.5</v>
      </c>
      <c r="J200">
        <v>307242</v>
      </c>
      <c r="K200" s="9"/>
      <c r="L200" t="s">
        <v>3529</v>
      </c>
      <c r="M200">
        <v>0</v>
      </c>
      <c r="N200" s="9"/>
      <c r="O200" t="s">
        <v>3520</v>
      </c>
      <c r="P200" t="s">
        <v>3521</v>
      </c>
      <c r="Q200" s="12">
        <f t="shared" si="24"/>
        <v>0</v>
      </c>
      <c r="R200" s="11" t="str">
        <f t="shared" si="25"/>
        <v>Standard</v>
      </c>
      <c r="S200" s="11" t="str">
        <f t="shared" si="26"/>
        <v/>
      </c>
      <c r="T200" s="13">
        <f t="shared" si="27"/>
        <v>0</v>
      </c>
      <c r="U200" s="13">
        <f>IFERROR(INDEX(Delegation!$C$4:$C$12,MATCH(H200,Delegation!$A$4:$A$12,0)),0)</f>
        <v>1000000</v>
      </c>
      <c r="V200" s="11" t="str">
        <f t="shared" si="28"/>
        <v/>
      </c>
      <c r="W200" s="14" t="str">
        <f t="shared" si="29"/>
        <v/>
      </c>
      <c r="X200" s="11" t="str">
        <f t="shared" si="30"/>
        <v/>
      </c>
      <c r="Y200" s="11" t="str">
        <f t="shared" si="31"/>
        <v/>
      </c>
      <c r="Z200" s="11" t="str">
        <f>IF(AND(J200&gt;500000,INDEX(Bank_KYC!$D$4:$D$953,MATCH(B200,Bank_KYC!$A$4:$A$953,0))=""),"FLAG","")</f>
        <v/>
      </c>
    </row>
    <row r="201" spans="1:26" x14ac:dyDescent="0.3">
      <c r="A201" t="s">
        <v>3729</v>
      </c>
      <c r="B201" t="s">
        <v>2461</v>
      </c>
      <c r="C201" t="s">
        <v>699</v>
      </c>
      <c r="D201" t="s">
        <v>129</v>
      </c>
      <c r="E201" t="s">
        <v>3525</v>
      </c>
      <c r="F201" s="9">
        <v>43995</v>
      </c>
      <c r="G201">
        <v>531000</v>
      </c>
      <c r="H201" t="s">
        <v>65</v>
      </c>
      <c r="I201">
        <v>9.75</v>
      </c>
      <c r="J201">
        <v>267808</v>
      </c>
      <c r="K201" s="9"/>
      <c r="L201" t="s">
        <v>3526</v>
      </c>
      <c r="M201">
        <v>420145</v>
      </c>
      <c r="N201" s="9">
        <v>45916</v>
      </c>
      <c r="O201" t="s">
        <v>3520</v>
      </c>
      <c r="P201" t="s">
        <v>3521</v>
      </c>
      <c r="Q201" s="12">
        <f t="shared" si="24"/>
        <v>0</v>
      </c>
      <c r="R201" s="11" t="str">
        <f t="shared" si="25"/>
        <v>Standard</v>
      </c>
      <c r="S201" s="11" t="str">
        <f t="shared" si="26"/>
        <v/>
      </c>
      <c r="T201" s="13">
        <f t="shared" si="27"/>
        <v>0</v>
      </c>
      <c r="U201" s="13">
        <f>IFERROR(INDEX(Delegation!$C$4:$C$12,MATCH(H201,Delegation!$A$4:$A$12,0)),0)</f>
        <v>1000000</v>
      </c>
      <c r="V201" s="11" t="str">
        <f t="shared" si="28"/>
        <v/>
      </c>
      <c r="W201" s="14">
        <f t="shared" si="29"/>
        <v>0.63741803425008037</v>
      </c>
      <c r="X201" s="11" t="str">
        <f t="shared" si="30"/>
        <v/>
      </c>
      <c r="Y201" s="11" t="str">
        <f t="shared" si="31"/>
        <v/>
      </c>
      <c r="Z201" s="11" t="str">
        <f>IF(AND(J201&gt;500000,INDEX(Bank_KYC!$D$4:$D$953,MATCH(B201,Bank_KYC!$A$4:$A$953,0))=""),"FLAG","")</f>
        <v/>
      </c>
    </row>
    <row r="202" spans="1:26" x14ac:dyDescent="0.3">
      <c r="A202" t="s">
        <v>3730</v>
      </c>
      <c r="B202" t="s">
        <v>3305</v>
      </c>
      <c r="C202" t="s">
        <v>1159</v>
      </c>
      <c r="D202" t="s">
        <v>95</v>
      </c>
      <c r="E202" t="s">
        <v>3535</v>
      </c>
      <c r="F202" s="9">
        <v>43872</v>
      </c>
      <c r="G202">
        <v>5331000</v>
      </c>
      <c r="H202" t="s">
        <v>68</v>
      </c>
      <c r="I202">
        <v>11.5</v>
      </c>
      <c r="J202">
        <v>3982995</v>
      </c>
      <c r="K202" s="9"/>
      <c r="L202" t="s">
        <v>3536</v>
      </c>
      <c r="M202">
        <v>8005881</v>
      </c>
      <c r="N202" s="9">
        <v>45161</v>
      </c>
      <c r="O202" t="s">
        <v>3520</v>
      </c>
      <c r="P202" t="s">
        <v>3521</v>
      </c>
      <c r="Q202" s="12">
        <f t="shared" si="24"/>
        <v>0</v>
      </c>
      <c r="R202" s="11" t="str">
        <f t="shared" si="25"/>
        <v>Standard</v>
      </c>
      <c r="S202" s="11" t="str">
        <f t="shared" si="26"/>
        <v/>
      </c>
      <c r="T202" s="13">
        <f t="shared" si="27"/>
        <v>0</v>
      </c>
      <c r="U202" s="13">
        <f>IFERROR(INDEX(Delegation!$C$4:$C$12,MATCH(H202,Delegation!$A$4:$A$12,0)),0)</f>
        <v>25000000</v>
      </c>
      <c r="V202" s="11" t="str">
        <f t="shared" si="28"/>
        <v/>
      </c>
      <c r="W202" s="14">
        <f t="shared" si="29"/>
        <v>0.49750864395811029</v>
      </c>
      <c r="X202" s="11" t="str">
        <f t="shared" si="30"/>
        <v/>
      </c>
      <c r="Y202" s="11" t="str">
        <f t="shared" si="31"/>
        <v/>
      </c>
      <c r="Z202" s="11" t="str">
        <f>IF(AND(J202&gt;500000,INDEX(Bank_KYC!$D$4:$D$953,MATCH(B202,Bank_KYC!$A$4:$A$953,0))=""),"FLAG","")</f>
        <v/>
      </c>
    </row>
    <row r="203" spans="1:26" x14ac:dyDescent="0.3">
      <c r="A203" t="s">
        <v>3731</v>
      </c>
      <c r="B203" t="s">
        <v>2902</v>
      </c>
      <c r="C203" t="s">
        <v>2410</v>
      </c>
      <c r="D203" t="s">
        <v>103</v>
      </c>
      <c r="E203" t="s">
        <v>3535</v>
      </c>
      <c r="F203" s="9">
        <v>45071</v>
      </c>
      <c r="G203">
        <v>5104000</v>
      </c>
      <c r="H203" t="s">
        <v>68</v>
      </c>
      <c r="I203">
        <v>11.5</v>
      </c>
      <c r="J203">
        <v>2571498</v>
      </c>
      <c r="K203" s="9"/>
      <c r="L203" t="s">
        <v>3536</v>
      </c>
      <c r="M203">
        <v>3631317</v>
      </c>
      <c r="N203" s="9">
        <v>45342</v>
      </c>
      <c r="O203" t="s">
        <v>3520</v>
      </c>
      <c r="P203" t="s">
        <v>3521</v>
      </c>
      <c r="Q203" s="12">
        <f t="shared" si="24"/>
        <v>0</v>
      </c>
      <c r="R203" s="11" t="str">
        <f t="shared" si="25"/>
        <v>Standard</v>
      </c>
      <c r="S203" s="11" t="str">
        <f t="shared" si="26"/>
        <v/>
      </c>
      <c r="T203" s="13">
        <f t="shared" si="27"/>
        <v>0</v>
      </c>
      <c r="U203" s="13">
        <f>IFERROR(INDEX(Delegation!$C$4:$C$12,MATCH(H203,Delegation!$A$4:$A$12,0)),0)</f>
        <v>25000000</v>
      </c>
      <c r="V203" s="11" t="str">
        <f t="shared" si="28"/>
        <v/>
      </c>
      <c r="W203" s="14">
        <f t="shared" si="29"/>
        <v>0.7081447309612463</v>
      </c>
      <c r="X203" s="11" t="str">
        <f t="shared" si="30"/>
        <v/>
      </c>
      <c r="Y203" s="11" t="str">
        <f t="shared" si="31"/>
        <v/>
      </c>
      <c r="Z203" s="11" t="str">
        <f>IF(AND(J203&gt;500000,INDEX(Bank_KYC!$D$4:$D$953,MATCH(B203,Bank_KYC!$A$4:$A$953,0))=""),"FLAG","")</f>
        <v/>
      </c>
    </row>
    <row r="204" spans="1:26" x14ac:dyDescent="0.3">
      <c r="A204" t="s">
        <v>3732</v>
      </c>
      <c r="B204" t="s">
        <v>1086</v>
      </c>
      <c r="C204" t="s">
        <v>1087</v>
      </c>
      <c r="D204" t="s">
        <v>103</v>
      </c>
      <c r="E204" t="s">
        <v>3518</v>
      </c>
      <c r="F204" s="9">
        <v>44297</v>
      </c>
      <c r="G204">
        <v>924000</v>
      </c>
      <c r="H204" t="s">
        <v>61</v>
      </c>
      <c r="I204">
        <v>9.25</v>
      </c>
      <c r="J204">
        <v>262398</v>
      </c>
      <c r="K204" s="9"/>
      <c r="L204" t="s">
        <v>3519</v>
      </c>
      <c r="M204">
        <v>527185</v>
      </c>
      <c r="N204" s="9">
        <v>45995</v>
      </c>
      <c r="O204" t="s">
        <v>3520</v>
      </c>
      <c r="P204" t="s">
        <v>3521</v>
      </c>
      <c r="Q204" s="12">
        <f t="shared" si="24"/>
        <v>0</v>
      </c>
      <c r="R204" s="11" t="str">
        <f t="shared" si="25"/>
        <v>Standard</v>
      </c>
      <c r="S204" s="11" t="str">
        <f t="shared" si="26"/>
        <v/>
      </c>
      <c r="T204" s="13">
        <f t="shared" si="27"/>
        <v>0</v>
      </c>
      <c r="U204" s="13">
        <f>IFERROR(INDEX(Delegation!$C$4:$C$12,MATCH(H204,Delegation!$A$4:$A$12,0)),0)</f>
        <v>1000000</v>
      </c>
      <c r="V204" s="11" t="str">
        <f t="shared" si="28"/>
        <v/>
      </c>
      <c r="W204" s="14">
        <f t="shared" si="29"/>
        <v>0.4977341919819418</v>
      </c>
      <c r="X204" s="11" t="str">
        <f t="shared" si="30"/>
        <v/>
      </c>
      <c r="Y204" s="11" t="str">
        <f t="shared" si="31"/>
        <v/>
      </c>
      <c r="Z204" s="11" t="str">
        <f>IF(AND(J204&gt;500000,INDEX(Bank_KYC!$D$4:$D$953,MATCH(B204,Bank_KYC!$A$4:$A$953,0))=""),"FLAG","")</f>
        <v/>
      </c>
    </row>
    <row r="205" spans="1:26" x14ac:dyDescent="0.3">
      <c r="A205" t="s">
        <v>3733</v>
      </c>
      <c r="B205" t="s">
        <v>974</v>
      </c>
      <c r="C205" t="s">
        <v>668</v>
      </c>
      <c r="D205" t="s">
        <v>129</v>
      </c>
      <c r="E205" t="s">
        <v>3535</v>
      </c>
      <c r="F205" s="9">
        <v>45757</v>
      </c>
      <c r="G205">
        <v>4700000</v>
      </c>
      <c r="H205" t="s">
        <v>66</v>
      </c>
      <c r="I205">
        <v>11.5</v>
      </c>
      <c r="J205">
        <v>3961772</v>
      </c>
      <c r="K205" s="9"/>
      <c r="L205" t="s">
        <v>3536</v>
      </c>
      <c r="M205">
        <v>8128518</v>
      </c>
      <c r="N205" s="9">
        <v>46081</v>
      </c>
      <c r="O205" t="s">
        <v>3520</v>
      </c>
      <c r="P205" t="s">
        <v>3521</v>
      </c>
      <c r="Q205" s="12">
        <f t="shared" si="24"/>
        <v>0</v>
      </c>
      <c r="R205" s="11" t="str">
        <f t="shared" si="25"/>
        <v>Standard</v>
      </c>
      <c r="S205" s="11" t="str">
        <f t="shared" si="26"/>
        <v/>
      </c>
      <c r="T205" s="13">
        <f t="shared" si="27"/>
        <v>0</v>
      </c>
      <c r="U205" s="13">
        <f>IFERROR(INDEX(Delegation!$C$4:$C$12,MATCH(H205,Delegation!$A$4:$A$12,0)),0)</f>
        <v>5000000</v>
      </c>
      <c r="V205" s="11" t="str">
        <f t="shared" si="28"/>
        <v/>
      </c>
      <c r="W205" s="14">
        <f t="shared" si="29"/>
        <v>0.48739167459554128</v>
      </c>
      <c r="X205" s="11" t="str">
        <f t="shared" si="30"/>
        <v/>
      </c>
      <c r="Y205" s="11" t="str">
        <f t="shared" si="31"/>
        <v/>
      </c>
      <c r="Z205" s="11" t="str">
        <f>IF(AND(J205&gt;500000,INDEX(Bank_KYC!$D$4:$D$953,MATCH(B205,Bank_KYC!$A$4:$A$953,0))=""),"FLAG","")</f>
        <v/>
      </c>
    </row>
    <row r="206" spans="1:26" x14ac:dyDescent="0.3">
      <c r="A206" t="s">
        <v>3734</v>
      </c>
      <c r="B206" t="s">
        <v>1423</v>
      </c>
      <c r="C206" t="s">
        <v>1424</v>
      </c>
      <c r="D206" t="s">
        <v>129</v>
      </c>
      <c r="E206" t="s">
        <v>3550</v>
      </c>
      <c r="F206" s="9">
        <v>43844</v>
      </c>
      <c r="G206">
        <v>1004000</v>
      </c>
      <c r="H206" t="s">
        <v>66</v>
      </c>
      <c r="I206">
        <v>10.5</v>
      </c>
      <c r="J206">
        <v>714041</v>
      </c>
      <c r="K206" s="9">
        <v>45839</v>
      </c>
      <c r="L206" t="s">
        <v>3551</v>
      </c>
      <c r="M206">
        <v>1545662</v>
      </c>
      <c r="N206" s="9">
        <v>45938</v>
      </c>
      <c r="O206" t="s">
        <v>3520</v>
      </c>
      <c r="P206" t="s">
        <v>3521</v>
      </c>
      <c r="Q206" s="12">
        <f t="shared" si="24"/>
        <v>273</v>
      </c>
      <c r="R206" s="11" t="str">
        <f t="shared" si="25"/>
        <v>Sub-Standard</v>
      </c>
      <c r="S206" s="11" t="str">
        <f t="shared" si="26"/>
        <v>FLAG</v>
      </c>
      <c r="T206" s="13">
        <f t="shared" si="27"/>
        <v>71404.100000000006</v>
      </c>
      <c r="U206" s="13">
        <f>IFERROR(INDEX(Delegation!$C$4:$C$12,MATCH(H206,Delegation!$A$4:$A$12,0)),0)</f>
        <v>5000000</v>
      </c>
      <c r="V206" s="11" t="str">
        <f t="shared" si="28"/>
        <v/>
      </c>
      <c r="W206" s="14">
        <f t="shared" si="29"/>
        <v>0.46196451746889033</v>
      </c>
      <c r="X206" s="11" t="str">
        <f t="shared" si="30"/>
        <v/>
      </c>
      <c r="Y206" s="11" t="str">
        <f t="shared" si="31"/>
        <v/>
      </c>
      <c r="Z206" s="11" t="str">
        <f>IF(AND(J206&gt;500000,INDEX(Bank_KYC!$D$4:$D$953,MATCH(B206,Bank_KYC!$A$4:$A$953,0))=""),"FLAG","")</f>
        <v/>
      </c>
    </row>
    <row r="207" spans="1:26" x14ac:dyDescent="0.3">
      <c r="A207" t="s">
        <v>3735</v>
      </c>
      <c r="B207" t="s">
        <v>1072</v>
      </c>
      <c r="C207" t="s">
        <v>339</v>
      </c>
      <c r="D207" t="s">
        <v>103</v>
      </c>
      <c r="E207" t="s">
        <v>3525</v>
      </c>
      <c r="F207" s="9">
        <v>45563</v>
      </c>
      <c r="G207">
        <v>388000</v>
      </c>
      <c r="H207" t="s">
        <v>61</v>
      </c>
      <c r="I207">
        <v>9.75</v>
      </c>
      <c r="J207">
        <v>156525</v>
      </c>
      <c r="K207" s="9"/>
      <c r="L207" t="s">
        <v>3526</v>
      </c>
      <c r="M207">
        <v>233924</v>
      </c>
      <c r="N207" s="9">
        <v>45616</v>
      </c>
      <c r="O207" t="s">
        <v>3520</v>
      </c>
      <c r="P207" t="s">
        <v>3521</v>
      </c>
      <c r="Q207" s="12">
        <f t="shared" si="24"/>
        <v>0</v>
      </c>
      <c r="R207" s="11" t="str">
        <f t="shared" si="25"/>
        <v>Standard</v>
      </c>
      <c r="S207" s="11" t="str">
        <f t="shared" si="26"/>
        <v/>
      </c>
      <c r="T207" s="13">
        <f t="shared" si="27"/>
        <v>0</v>
      </c>
      <c r="U207" s="13">
        <f>IFERROR(INDEX(Delegation!$C$4:$C$12,MATCH(H207,Delegation!$A$4:$A$12,0)),0)</f>
        <v>1000000</v>
      </c>
      <c r="V207" s="11" t="str">
        <f t="shared" si="28"/>
        <v/>
      </c>
      <c r="W207" s="14">
        <f t="shared" si="29"/>
        <v>0.66912757989774452</v>
      </c>
      <c r="X207" s="11" t="str">
        <f t="shared" si="30"/>
        <v/>
      </c>
      <c r="Y207" s="11" t="str">
        <f t="shared" si="31"/>
        <v/>
      </c>
      <c r="Z207" s="11" t="str">
        <f>IF(AND(J207&gt;500000,INDEX(Bank_KYC!$D$4:$D$953,MATCH(B207,Bank_KYC!$A$4:$A$953,0))=""),"FLAG","")</f>
        <v/>
      </c>
    </row>
    <row r="208" spans="1:26" x14ac:dyDescent="0.3">
      <c r="A208" t="s">
        <v>3736</v>
      </c>
      <c r="B208" t="s">
        <v>208</v>
      </c>
      <c r="C208" t="s">
        <v>209</v>
      </c>
      <c r="D208" t="s">
        <v>129</v>
      </c>
      <c r="E208" t="s">
        <v>3518</v>
      </c>
      <c r="F208" s="9">
        <v>45741</v>
      </c>
      <c r="G208">
        <v>1410000</v>
      </c>
      <c r="H208" t="s">
        <v>66</v>
      </c>
      <c r="I208">
        <v>9.25</v>
      </c>
      <c r="J208">
        <v>1365340</v>
      </c>
      <c r="K208" s="9"/>
      <c r="L208" t="s">
        <v>3519</v>
      </c>
      <c r="M208">
        <v>2389809</v>
      </c>
      <c r="N208" s="9">
        <v>46043</v>
      </c>
      <c r="O208" t="s">
        <v>3520</v>
      </c>
      <c r="P208" t="s">
        <v>3521</v>
      </c>
      <c r="Q208" s="12">
        <f t="shared" si="24"/>
        <v>0</v>
      </c>
      <c r="R208" s="11" t="str">
        <f t="shared" si="25"/>
        <v>Standard</v>
      </c>
      <c r="S208" s="11" t="str">
        <f t="shared" si="26"/>
        <v/>
      </c>
      <c r="T208" s="13">
        <f t="shared" si="27"/>
        <v>0</v>
      </c>
      <c r="U208" s="13">
        <f>IFERROR(INDEX(Delegation!$C$4:$C$12,MATCH(H208,Delegation!$A$4:$A$12,0)),0)</f>
        <v>5000000</v>
      </c>
      <c r="V208" s="11" t="str">
        <f t="shared" si="28"/>
        <v/>
      </c>
      <c r="W208" s="14">
        <f t="shared" si="29"/>
        <v>0.5713176241281207</v>
      </c>
      <c r="X208" s="11" t="str">
        <f t="shared" si="30"/>
        <v/>
      </c>
      <c r="Y208" s="11" t="str">
        <f t="shared" si="31"/>
        <v/>
      </c>
      <c r="Z208" s="11" t="str">
        <f>IF(AND(J208&gt;500000,INDEX(Bank_KYC!$D$4:$D$953,MATCH(B208,Bank_KYC!$A$4:$A$953,0))=""),"FLAG","")</f>
        <v/>
      </c>
    </row>
    <row r="209" spans="1:26" x14ac:dyDescent="0.3">
      <c r="A209" t="s">
        <v>3737</v>
      </c>
      <c r="B209" t="s">
        <v>1961</v>
      </c>
      <c r="C209" t="s">
        <v>1962</v>
      </c>
      <c r="D209" t="s">
        <v>134</v>
      </c>
      <c r="E209" t="s">
        <v>3525</v>
      </c>
      <c r="F209" s="9">
        <v>45423</v>
      </c>
      <c r="G209">
        <v>491000</v>
      </c>
      <c r="H209" t="s">
        <v>62</v>
      </c>
      <c r="I209">
        <v>9.75</v>
      </c>
      <c r="J209">
        <v>370689</v>
      </c>
      <c r="K209" s="9">
        <v>46062</v>
      </c>
      <c r="L209" t="s">
        <v>3526</v>
      </c>
      <c r="M209">
        <v>591202</v>
      </c>
      <c r="N209" s="9">
        <v>45561</v>
      </c>
      <c r="O209" t="s">
        <v>3520</v>
      </c>
      <c r="P209" t="s">
        <v>3521</v>
      </c>
      <c r="Q209" s="12">
        <f t="shared" si="24"/>
        <v>50</v>
      </c>
      <c r="R209" s="11" t="str">
        <f t="shared" si="25"/>
        <v>Standard</v>
      </c>
      <c r="S209" s="11" t="str">
        <f t="shared" si="26"/>
        <v/>
      </c>
      <c r="T209" s="13">
        <f t="shared" si="27"/>
        <v>0</v>
      </c>
      <c r="U209" s="13">
        <f>IFERROR(INDEX(Delegation!$C$4:$C$12,MATCH(H209,Delegation!$A$4:$A$12,0)),0)</f>
        <v>1000000</v>
      </c>
      <c r="V209" s="11" t="str">
        <f t="shared" si="28"/>
        <v/>
      </c>
      <c r="W209" s="14">
        <f t="shared" si="29"/>
        <v>0.62700904259457846</v>
      </c>
      <c r="X209" s="11" t="str">
        <f t="shared" si="30"/>
        <v/>
      </c>
      <c r="Y209" s="11" t="str">
        <f t="shared" si="31"/>
        <v/>
      </c>
      <c r="Z209" s="11" t="str">
        <f>IF(AND(J209&gt;500000,INDEX(Bank_KYC!$D$4:$D$953,MATCH(B209,Bank_KYC!$A$4:$A$953,0))=""),"FLAG","")</f>
        <v/>
      </c>
    </row>
    <row r="210" spans="1:26" x14ac:dyDescent="0.3">
      <c r="A210" t="s">
        <v>3738</v>
      </c>
      <c r="B210" t="s">
        <v>1038</v>
      </c>
      <c r="C210" t="s">
        <v>1039</v>
      </c>
      <c r="D210" t="s">
        <v>95</v>
      </c>
      <c r="E210" t="s">
        <v>3528</v>
      </c>
      <c r="F210" s="9">
        <v>43763</v>
      </c>
      <c r="G210">
        <v>327000</v>
      </c>
      <c r="H210" t="s">
        <v>63</v>
      </c>
      <c r="I210">
        <v>13.5</v>
      </c>
      <c r="J210">
        <v>193654</v>
      </c>
      <c r="K210" s="9"/>
      <c r="L210" t="s">
        <v>3529</v>
      </c>
      <c r="M210">
        <v>0</v>
      </c>
      <c r="N210" s="9"/>
      <c r="O210" t="s">
        <v>3520</v>
      </c>
      <c r="P210" t="s">
        <v>3521</v>
      </c>
      <c r="Q210" s="12">
        <f t="shared" si="24"/>
        <v>0</v>
      </c>
      <c r="R210" s="11" t="str">
        <f t="shared" si="25"/>
        <v>Standard</v>
      </c>
      <c r="S210" s="11" t="str">
        <f t="shared" si="26"/>
        <v/>
      </c>
      <c r="T210" s="13">
        <f t="shared" si="27"/>
        <v>0</v>
      </c>
      <c r="U210" s="13">
        <f>IFERROR(INDEX(Delegation!$C$4:$C$12,MATCH(H210,Delegation!$A$4:$A$12,0)),0)</f>
        <v>1000000</v>
      </c>
      <c r="V210" s="11" t="str">
        <f t="shared" si="28"/>
        <v/>
      </c>
      <c r="W210" s="14" t="str">
        <f t="shared" si="29"/>
        <v/>
      </c>
      <c r="X210" s="11" t="str">
        <f t="shared" si="30"/>
        <v/>
      </c>
      <c r="Y210" s="11" t="str">
        <f t="shared" si="31"/>
        <v/>
      </c>
      <c r="Z210" s="11" t="str">
        <f>IF(AND(J210&gt;500000,INDEX(Bank_KYC!$D$4:$D$953,MATCH(B210,Bank_KYC!$A$4:$A$953,0))=""),"FLAG","")</f>
        <v/>
      </c>
    </row>
    <row r="211" spans="1:26" x14ac:dyDescent="0.3">
      <c r="A211" t="s">
        <v>3739</v>
      </c>
      <c r="B211" t="s">
        <v>829</v>
      </c>
      <c r="C211" t="s">
        <v>830</v>
      </c>
      <c r="D211" t="s">
        <v>134</v>
      </c>
      <c r="E211" t="s">
        <v>3525</v>
      </c>
      <c r="F211" s="9">
        <v>44001</v>
      </c>
      <c r="G211">
        <v>546000</v>
      </c>
      <c r="H211" t="s">
        <v>62</v>
      </c>
      <c r="I211">
        <v>9.75</v>
      </c>
      <c r="J211">
        <v>302659</v>
      </c>
      <c r="K211" s="9"/>
      <c r="L211" t="s">
        <v>3526</v>
      </c>
      <c r="M211">
        <v>417018</v>
      </c>
      <c r="N211" s="9">
        <v>45254</v>
      </c>
      <c r="O211" t="s">
        <v>3520</v>
      </c>
      <c r="P211" t="s">
        <v>3521</v>
      </c>
      <c r="Q211" s="12">
        <f t="shared" si="24"/>
        <v>0</v>
      </c>
      <c r="R211" s="11" t="str">
        <f t="shared" si="25"/>
        <v>Standard</v>
      </c>
      <c r="S211" s="11" t="str">
        <f t="shared" si="26"/>
        <v/>
      </c>
      <c r="T211" s="13">
        <f t="shared" si="27"/>
        <v>0</v>
      </c>
      <c r="U211" s="13">
        <f>IFERROR(INDEX(Delegation!$C$4:$C$12,MATCH(H211,Delegation!$A$4:$A$12,0)),0)</f>
        <v>1000000</v>
      </c>
      <c r="V211" s="11" t="str">
        <f t="shared" si="28"/>
        <v/>
      </c>
      <c r="W211" s="14">
        <f t="shared" si="29"/>
        <v>0.72576963104710113</v>
      </c>
      <c r="X211" s="11" t="str">
        <f t="shared" si="30"/>
        <v/>
      </c>
      <c r="Y211" s="11" t="str">
        <f t="shared" si="31"/>
        <v/>
      </c>
      <c r="Z211" s="11" t="str">
        <f>IF(AND(J211&gt;500000,INDEX(Bank_KYC!$D$4:$D$953,MATCH(B211,Bank_KYC!$A$4:$A$953,0))=""),"FLAG","")</f>
        <v/>
      </c>
    </row>
    <row r="212" spans="1:26" x14ac:dyDescent="0.3">
      <c r="A212" t="s">
        <v>3740</v>
      </c>
      <c r="B212" t="s">
        <v>1728</v>
      </c>
      <c r="C212" t="s">
        <v>1729</v>
      </c>
      <c r="D212" t="s">
        <v>103</v>
      </c>
      <c r="E212" t="s">
        <v>3535</v>
      </c>
      <c r="F212" s="9">
        <v>45482</v>
      </c>
      <c r="G212">
        <v>4415000</v>
      </c>
      <c r="H212" t="s">
        <v>66</v>
      </c>
      <c r="I212">
        <v>11.5</v>
      </c>
      <c r="J212">
        <v>1632811</v>
      </c>
      <c r="K212" s="9"/>
      <c r="L212" t="s">
        <v>3536</v>
      </c>
      <c r="M212">
        <v>2767033</v>
      </c>
      <c r="N212" s="9">
        <v>45490</v>
      </c>
      <c r="O212" t="s">
        <v>3520</v>
      </c>
      <c r="P212" t="s">
        <v>3521</v>
      </c>
      <c r="Q212" s="12">
        <f t="shared" si="24"/>
        <v>0</v>
      </c>
      <c r="R212" s="11" t="str">
        <f t="shared" si="25"/>
        <v>Standard</v>
      </c>
      <c r="S212" s="11" t="str">
        <f t="shared" si="26"/>
        <v/>
      </c>
      <c r="T212" s="13">
        <f t="shared" si="27"/>
        <v>0</v>
      </c>
      <c r="U212" s="13">
        <f>IFERROR(INDEX(Delegation!$C$4:$C$12,MATCH(H212,Delegation!$A$4:$A$12,0)),0)</f>
        <v>5000000</v>
      </c>
      <c r="V212" s="11" t="str">
        <f t="shared" si="28"/>
        <v/>
      </c>
      <c r="W212" s="14">
        <f t="shared" si="29"/>
        <v>0.59009451640078014</v>
      </c>
      <c r="X212" s="11" t="str">
        <f t="shared" si="30"/>
        <v/>
      </c>
      <c r="Y212" s="11" t="str">
        <f t="shared" si="31"/>
        <v/>
      </c>
      <c r="Z212" s="11" t="str">
        <f>IF(AND(J212&gt;500000,INDEX(Bank_KYC!$D$4:$D$953,MATCH(B212,Bank_KYC!$A$4:$A$953,0))=""),"FLAG","")</f>
        <v/>
      </c>
    </row>
    <row r="213" spans="1:26" x14ac:dyDescent="0.3">
      <c r="A213" t="s">
        <v>3741</v>
      </c>
      <c r="B213" t="s">
        <v>876</v>
      </c>
      <c r="C213" t="s">
        <v>877</v>
      </c>
      <c r="D213" t="s">
        <v>103</v>
      </c>
      <c r="E213" t="s">
        <v>3528</v>
      </c>
      <c r="F213" s="9">
        <v>45995</v>
      </c>
      <c r="G213">
        <v>231000</v>
      </c>
      <c r="H213" t="s">
        <v>61</v>
      </c>
      <c r="I213">
        <v>13.5</v>
      </c>
      <c r="J213">
        <v>131493</v>
      </c>
      <c r="K213" s="9"/>
      <c r="L213" t="s">
        <v>3529</v>
      </c>
      <c r="M213">
        <v>0</v>
      </c>
      <c r="N213" s="9"/>
      <c r="O213" t="s">
        <v>3520</v>
      </c>
      <c r="P213" t="s">
        <v>3521</v>
      </c>
      <c r="Q213" s="12">
        <f t="shared" si="24"/>
        <v>0</v>
      </c>
      <c r="R213" s="11" t="str">
        <f t="shared" si="25"/>
        <v>Standard</v>
      </c>
      <c r="S213" s="11" t="str">
        <f t="shared" si="26"/>
        <v/>
      </c>
      <c r="T213" s="13">
        <f t="shared" si="27"/>
        <v>0</v>
      </c>
      <c r="U213" s="13">
        <f>IFERROR(INDEX(Delegation!$C$4:$C$12,MATCH(H213,Delegation!$A$4:$A$12,0)),0)</f>
        <v>1000000</v>
      </c>
      <c r="V213" s="11" t="str">
        <f t="shared" si="28"/>
        <v/>
      </c>
      <c r="W213" s="14" t="str">
        <f t="shared" si="29"/>
        <v/>
      </c>
      <c r="X213" s="11" t="str">
        <f t="shared" si="30"/>
        <v/>
      </c>
      <c r="Y213" s="11" t="str">
        <f t="shared" si="31"/>
        <v/>
      </c>
      <c r="Z213" s="11" t="str">
        <f>IF(AND(J213&gt;500000,INDEX(Bank_KYC!$D$4:$D$953,MATCH(B213,Bank_KYC!$A$4:$A$953,0))=""),"FLAG","")</f>
        <v/>
      </c>
    </row>
    <row r="214" spans="1:26" x14ac:dyDescent="0.3">
      <c r="A214" t="s">
        <v>3742</v>
      </c>
      <c r="B214" t="s">
        <v>3408</v>
      </c>
      <c r="C214" t="s">
        <v>3409</v>
      </c>
      <c r="D214" t="s">
        <v>95</v>
      </c>
      <c r="E214" t="s">
        <v>3525</v>
      </c>
      <c r="F214" s="9">
        <v>44465</v>
      </c>
      <c r="G214">
        <v>301000</v>
      </c>
      <c r="H214" t="s">
        <v>63</v>
      </c>
      <c r="I214">
        <v>9.75</v>
      </c>
      <c r="J214">
        <v>145944</v>
      </c>
      <c r="K214" s="9"/>
      <c r="L214" t="s">
        <v>3526</v>
      </c>
      <c r="M214">
        <v>218404</v>
      </c>
      <c r="N214" s="9">
        <v>45344</v>
      </c>
      <c r="O214" t="s">
        <v>3520</v>
      </c>
      <c r="P214" t="s">
        <v>3521</v>
      </c>
      <c r="Q214" s="12">
        <f t="shared" si="24"/>
        <v>0</v>
      </c>
      <c r="R214" s="11" t="str">
        <f t="shared" si="25"/>
        <v>Standard</v>
      </c>
      <c r="S214" s="11" t="str">
        <f t="shared" si="26"/>
        <v/>
      </c>
      <c r="T214" s="13">
        <f t="shared" si="27"/>
        <v>0</v>
      </c>
      <c r="U214" s="13">
        <f>IFERROR(INDEX(Delegation!$C$4:$C$12,MATCH(H214,Delegation!$A$4:$A$12,0)),0)</f>
        <v>1000000</v>
      </c>
      <c r="V214" s="11" t="str">
        <f t="shared" si="28"/>
        <v/>
      </c>
      <c r="W214" s="14">
        <f t="shared" si="29"/>
        <v>0.66822951960586807</v>
      </c>
      <c r="X214" s="11" t="str">
        <f t="shared" si="30"/>
        <v/>
      </c>
      <c r="Y214" s="11" t="str">
        <f t="shared" si="31"/>
        <v/>
      </c>
      <c r="Z214" s="11" t="str">
        <f>IF(AND(J214&gt;500000,INDEX(Bank_KYC!$D$4:$D$953,MATCH(B214,Bank_KYC!$A$4:$A$953,0))=""),"FLAG","")</f>
        <v/>
      </c>
    </row>
    <row r="215" spans="1:26" x14ac:dyDescent="0.3">
      <c r="A215" t="s">
        <v>3743</v>
      </c>
      <c r="B215" t="s">
        <v>974</v>
      </c>
      <c r="C215" t="s">
        <v>668</v>
      </c>
      <c r="D215" t="s">
        <v>134</v>
      </c>
      <c r="E215" t="s">
        <v>3550</v>
      </c>
      <c r="F215" s="9">
        <v>46041</v>
      </c>
      <c r="G215">
        <v>1136000</v>
      </c>
      <c r="H215" t="s">
        <v>66</v>
      </c>
      <c r="I215">
        <v>10.5</v>
      </c>
      <c r="J215">
        <v>649680</v>
      </c>
      <c r="K215" s="9">
        <v>46055</v>
      </c>
      <c r="L215" t="s">
        <v>3551</v>
      </c>
      <c r="M215">
        <v>1360197</v>
      </c>
      <c r="N215" s="9">
        <v>46072</v>
      </c>
      <c r="O215" t="s">
        <v>3520</v>
      </c>
      <c r="P215" t="s">
        <v>3521</v>
      </c>
      <c r="Q215" s="12">
        <f t="shared" si="24"/>
        <v>57</v>
      </c>
      <c r="R215" s="11" t="str">
        <f t="shared" si="25"/>
        <v>Standard</v>
      </c>
      <c r="S215" s="11" t="str">
        <f t="shared" si="26"/>
        <v/>
      </c>
      <c r="T215" s="13">
        <f t="shared" si="27"/>
        <v>0</v>
      </c>
      <c r="U215" s="13">
        <f>IFERROR(INDEX(Delegation!$C$4:$C$12,MATCH(H215,Delegation!$A$4:$A$12,0)),0)</f>
        <v>5000000</v>
      </c>
      <c r="V215" s="11" t="str">
        <f t="shared" si="28"/>
        <v/>
      </c>
      <c r="W215" s="14">
        <f t="shared" si="29"/>
        <v>0.4776366952728171</v>
      </c>
      <c r="X215" s="11" t="str">
        <f t="shared" si="30"/>
        <v/>
      </c>
      <c r="Y215" s="11" t="str">
        <f t="shared" si="31"/>
        <v/>
      </c>
      <c r="Z215" s="11" t="str">
        <f>IF(AND(J215&gt;500000,INDEX(Bank_KYC!$D$4:$D$953,MATCH(B215,Bank_KYC!$A$4:$A$953,0))=""),"FLAG","")</f>
        <v/>
      </c>
    </row>
    <row r="216" spans="1:26" x14ac:dyDescent="0.3">
      <c r="A216" t="s">
        <v>3744</v>
      </c>
      <c r="B216" t="s">
        <v>2529</v>
      </c>
      <c r="C216" t="s">
        <v>2530</v>
      </c>
      <c r="D216" t="s">
        <v>100</v>
      </c>
      <c r="E216" t="s">
        <v>3550</v>
      </c>
      <c r="F216" s="9">
        <v>44889</v>
      </c>
      <c r="G216">
        <v>353000</v>
      </c>
      <c r="H216" t="s">
        <v>64</v>
      </c>
      <c r="I216">
        <v>10.5</v>
      </c>
      <c r="J216">
        <v>271945</v>
      </c>
      <c r="K216" s="9"/>
      <c r="L216" t="s">
        <v>3551</v>
      </c>
      <c r="M216">
        <v>490220</v>
      </c>
      <c r="N216" s="9">
        <v>45153</v>
      </c>
      <c r="O216" t="s">
        <v>3520</v>
      </c>
      <c r="P216" t="s">
        <v>3521</v>
      </c>
      <c r="Q216" s="12">
        <f t="shared" si="24"/>
        <v>0</v>
      </c>
      <c r="R216" s="11" t="str">
        <f t="shared" si="25"/>
        <v>Standard</v>
      </c>
      <c r="S216" s="11" t="str">
        <f t="shared" si="26"/>
        <v/>
      </c>
      <c r="T216" s="13">
        <f t="shared" si="27"/>
        <v>0</v>
      </c>
      <c r="U216" s="13">
        <f>IFERROR(INDEX(Delegation!$C$4:$C$12,MATCH(H216,Delegation!$A$4:$A$12,0)),0)</f>
        <v>1000000</v>
      </c>
      <c r="V216" s="11" t="str">
        <f t="shared" si="28"/>
        <v/>
      </c>
      <c r="W216" s="14">
        <f t="shared" si="29"/>
        <v>0.55474072865244173</v>
      </c>
      <c r="X216" s="11" t="str">
        <f t="shared" si="30"/>
        <v/>
      </c>
      <c r="Y216" s="11" t="str">
        <f t="shared" si="31"/>
        <v/>
      </c>
      <c r="Z216" s="11" t="str">
        <f>IF(AND(J216&gt;500000,INDEX(Bank_KYC!$D$4:$D$953,MATCH(B216,Bank_KYC!$A$4:$A$953,0))=""),"FLAG","")</f>
        <v/>
      </c>
    </row>
    <row r="217" spans="1:26" x14ac:dyDescent="0.3">
      <c r="A217" t="s">
        <v>3745</v>
      </c>
      <c r="B217" t="s">
        <v>675</v>
      </c>
      <c r="C217" t="s">
        <v>676</v>
      </c>
      <c r="D217" t="s">
        <v>129</v>
      </c>
      <c r="E217" t="s">
        <v>3518</v>
      </c>
      <c r="F217" s="9">
        <v>44966</v>
      </c>
      <c r="G217">
        <v>1826000</v>
      </c>
      <c r="H217" t="s">
        <v>66</v>
      </c>
      <c r="I217">
        <v>9.25</v>
      </c>
      <c r="J217">
        <v>1614808</v>
      </c>
      <c r="K217" s="9">
        <v>45356</v>
      </c>
      <c r="L217" t="s">
        <v>3519</v>
      </c>
      <c r="M217">
        <v>3078504</v>
      </c>
      <c r="N217" s="9">
        <v>45906</v>
      </c>
      <c r="O217" t="s">
        <v>3520</v>
      </c>
      <c r="P217" t="s">
        <v>3589</v>
      </c>
      <c r="Q217" s="12">
        <f t="shared" si="24"/>
        <v>756</v>
      </c>
      <c r="R217" s="11" t="str">
        <f t="shared" si="25"/>
        <v>Doubtful</v>
      </c>
      <c r="S217" s="11" t="str">
        <f t="shared" si="26"/>
        <v/>
      </c>
      <c r="T217" s="13">
        <f t="shared" si="27"/>
        <v>0</v>
      </c>
      <c r="U217" s="13">
        <f>IFERROR(INDEX(Delegation!$C$4:$C$12,MATCH(H217,Delegation!$A$4:$A$12,0)),0)</f>
        <v>5000000</v>
      </c>
      <c r="V217" s="11" t="str">
        <f t="shared" si="28"/>
        <v/>
      </c>
      <c r="W217" s="14">
        <f t="shared" si="29"/>
        <v>0.52454308976048103</v>
      </c>
      <c r="X217" s="11" t="str">
        <f t="shared" si="30"/>
        <v/>
      </c>
      <c r="Y217" s="11" t="str">
        <f t="shared" si="31"/>
        <v/>
      </c>
      <c r="Z217" s="11" t="str">
        <f>IF(AND(J217&gt;500000,INDEX(Bank_KYC!$D$4:$D$953,MATCH(B217,Bank_KYC!$A$4:$A$953,0))=""),"FLAG","")</f>
        <v/>
      </c>
    </row>
    <row r="218" spans="1:26" x14ac:dyDescent="0.3">
      <c r="A218" t="s">
        <v>3746</v>
      </c>
      <c r="B218" t="s">
        <v>1058</v>
      </c>
      <c r="C218" t="s">
        <v>1059</v>
      </c>
      <c r="D218" t="s">
        <v>103</v>
      </c>
      <c r="E218" t="s">
        <v>3525</v>
      </c>
      <c r="F218" s="9">
        <v>45350</v>
      </c>
      <c r="G218">
        <v>53000</v>
      </c>
      <c r="H218" t="s">
        <v>61</v>
      </c>
      <c r="I218">
        <v>9.75</v>
      </c>
      <c r="J218">
        <v>25229</v>
      </c>
      <c r="K218" s="9">
        <v>45615</v>
      </c>
      <c r="L218" t="s">
        <v>3526</v>
      </c>
      <c r="M218">
        <v>39097</v>
      </c>
      <c r="N218" s="9">
        <v>45971</v>
      </c>
      <c r="O218" t="s">
        <v>3520</v>
      </c>
      <c r="P218" t="s">
        <v>3521</v>
      </c>
      <c r="Q218" s="12">
        <f t="shared" si="24"/>
        <v>497</v>
      </c>
      <c r="R218" s="11" t="str">
        <f t="shared" si="25"/>
        <v>Doubtful</v>
      </c>
      <c r="S218" s="11" t="str">
        <f t="shared" si="26"/>
        <v>FLAG</v>
      </c>
      <c r="T218" s="13">
        <f t="shared" si="27"/>
        <v>6307.25</v>
      </c>
      <c r="U218" s="13">
        <f>IFERROR(INDEX(Delegation!$C$4:$C$12,MATCH(H218,Delegation!$A$4:$A$12,0)),0)</f>
        <v>1000000</v>
      </c>
      <c r="V218" s="11" t="str">
        <f t="shared" si="28"/>
        <v/>
      </c>
      <c r="W218" s="14">
        <f t="shared" si="29"/>
        <v>0.64529247768370979</v>
      </c>
      <c r="X218" s="11" t="str">
        <f t="shared" si="30"/>
        <v/>
      </c>
      <c r="Y218" s="11" t="str">
        <f t="shared" si="31"/>
        <v/>
      </c>
      <c r="Z218" s="11" t="str">
        <f>IF(AND(J218&gt;500000,INDEX(Bank_KYC!$D$4:$D$953,MATCH(B218,Bank_KYC!$A$4:$A$953,0))=""),"FLAG","")</f>
        <v/>
      </c>
    </row>
    <row r="219" spans="1:26" x14ac:dyDescent="0.3">
      <c r="A219" t="s">
        <v>3747</v>
      </c>
      <c r="B219" t="s">
        <v>2416</v>
      </c>
      <c r="C219" t="s">
        <v>2417</v>
      </c>
      <c r="D219" t="s">
        <v>100</v>
      </c>
      <c r="E219" t="s">
        <v>3535</v>
      </c>
      <c r="F219" s="9">
        <v>43615</v>
      </c>
      <c r="G219">
        <v>1915000</v>
      </c>
      <c r="H219" t="s">
        <v>66</v>
      </c>
      <c r="I219">
        <v>11.5</v>
      </c>
      <c r="J219">
        <v>1535612</v>
      </c>
      <c r="K219" s="9"/>
      <c r="L219" t="s">
        <v>3536</v>
      </c>
      <c r="M219">
        <v>2491018</v>
      </c>
      <c r="N219" s="9">
        <v>45573</v>
      </c>
      <c r="O219" t="s">
        <v>3520</v>
      </c>
      <c r="P219" t="s">
        <v>3521</v>
      </c>
      <c r="Q219" s="12">
        <f t="shared" si="24"/>
        <v>0</v>
      </c>
      <c r="R219" s="11" t="str">
        <f t="shared" si="25"/>
        <v>Standard</v>
      </c>
      <c r="S219" s="11" t="str">
        <f t="shared" si="26"/>
        <v/>
      </c>
      <c r="T219" s="13">
        <f t="shared" si="27"/>
        <v>0</v>
      </c>
      <c r="U219" s="13">
        <f>IFERROR(INDEX(Delegation!$C$4:$C$12,MATCH(H219,Delegation!$A$4:$A$12,0)),0)</f>
        <v>5000000</v>
      </c>
      <c r="V219" s="11" t="str">
        <f t="shared" si="28"/>
        <v/>
      </c>
      <c r="W219" s="14">
        <f t="shared" si="29"/>
        <v>0.61645961610875555</v>
      </c>
      <c r="X219" s="11" t="str">
        <f t="shared" si="30"/>
        <v/>
      </c>
      <c r="Y219" s="11" t="str">
        <f t="shared" si="31"/>
        <v/>
      </c>
      <c r="Z219" s="11" t="str">
        <f>IF(AND(J219&gt;500000,INDEX(Bank_KYC!$D$4:$D$953,MATCH(B219,Bank_KYC!$A$4:$A$953,0))=""),"FLAG","")</f>
        <v/>
      </c>
    </row>
    <row r="220" spans="1:26" x14ac:dyDescent="0.3">
      <c r="A220" t="s">
        <v>3748</v>
      </c>
      <c r="B220" t="s">
        <v>1173</v>
      </c>
      <c r="C220" t="s">
        <v>1174</v>
      </c>
      <c r="D220" t="s">
        <v>114</v>
      </c>
      <c r="E220" t="s">
        <v>3525</v>
      </c>
      <c r="F220" s="9">
        <v>45770</v>
      </c>
      <c r="G220">
        <v>217000</v>
      </c>
      <c r="H220" t="s">
        <v>59</v>
      </c>
      <c r="I220">
        <v>9.75</v>
      </c>
      <c r="J220">
        <v>160533</v>
      </c>
      <c r="K220" s="9"/>
      <c r="L220" t="s">
        <v>3526</v>
      </c>
      <c r="M220">
        <v>250860</v>
      </c>
      <c r="N220" s="9">
        <v>45785</v>
      </c>
      <c r="O220" t="s">
        <v>3520</v>
      </c>
      <c r="P220" t="s">
        <v>3521</v>
      </c>
      <c r="Q220" s="12">
        <f t="shared" si="24"/>
        <v>0</v>
      </c>
      <c r="R220" s="11" t="str">
        <f t="shared" si="25"/>
        <v>Standard</v>
      </c>
      <c r="S220" s="11" t="str">
        <f t="shared" si="26"/>
        <v/>
      </c>
      <c r="T220" s="13">
        <f t="shared" si="27"/>
        <v>0</v>
      </c>
      <c r="U220" s="13">
        <f>IFERROR(INDEX(Delegation!$C$4:$C$12,MATCH(H220,Delegation!$A$4:$A$12,0)),0)</f>
        <v>1000000</v>
      </c>
      <c r="V220" s="11" t="str">
        <f t="shared" si="28"/>
        <v/>
      </c>
      <c r="W220" s="14">
        <f t="shared" si="29"/>
        <v>0.63993063860320498</v>
      </c>
      <c r="X220" s="11" t="str">
        <f t="shared" si="30"/>
        <v/>
      </c>
      <c r="Y220" s="11" t="str">
        <f t="shared" si="31"/>
        <v/>
      </c>
      <c r="Z220" s="11" t="str">
        <f>IF(AND(J220&gt;500000,INDEX(Bank_KYC!$D$4:$D$953,MATCH(B220,Bank_KYC!$A$4:$A$953,0))=""),"FLAG","")</f>
        <v/>
      </c>
    </row>
    <row r="221" spans="1:26" x14ac:dyDescent="0.3">
      <c r="A221" t="s">
        <v>3749</v>
      </c>
      <c r="B221" t="s">
        <v>1533</v>
      </c>
      <c r="C221" t="s">
        <v>1534</v>
      </c>
      <c r="D221" t="s">
        <v>100</v>
      </c>
      <c r="E221" t="s">
        <v>3528</v>
      </c>
      <c r="F221" s="9">
        <v>45344</v>
      </c>
      <c r="G221">
        <v>151000</v>
      </c>
      <c r="H221" t="s">
        <v>64</v>
      </c>
      <c r="I221">
        <v>13.5</v>
      </c>
      <c r="J221">
        <v>78468</v>
      </c>
      <c r="K221" s="9"/>
      <c r="L221" t="s">
        <v>3529</v>
      </c>
      <c r="M221">
        <v>0</v>
      </c>
      <c r="N221" s="9"/>
      <c r="O221" t="s">
        <v>3520</v>
      </c>
      <c r="P221" t="s">
        <v>3521</v>
      </c>
      <c r="Q221" s="12">
        <f t="shared" si="24"/>
        <v>0</v>
      </c>
      <c r="R221" s="11" t="str">
        <f t="shared" si="25"/>
        <v>Standard</v>
      </c>
      <c r="S221" s="11" t="str">
        <f t="shared" si="26"/>
        <v/>
      </c>
      <c r="T221" s="13">
        <f t="shared" si="27"/>
        <v>0</v>
      </c>
      <c r="U221" s="13">
        <f>IFERROR(INDEX(Delegation!$C$4:$C$12,MATCH(H221,Delegation!$A$4:$A$12,0)),0)</f>
        <v>1000000</v>
      </c>
      <c r="V221" s="11" t="str">
        <f t="shared" si="28"/>
        <v/>
      </c>
      <c r="W221" s="14" t="str">
        <f t="shared" si="29"/>
        <v/>
      </c>
      <c r="X221" s="11" t="str">
        <f t="shared" si="30"/>
        <v/>
      </c>
      <c r="Y221" s="11" t="str">
        <f t="shared" si="31"/>
        <v/>
      </c>
      <c r="Z221" s="11" t="str">
        <f>IF(AND(J221&gt;500000,INDEX(Bank_KYC!$D$4:$D$953,MATCH(B221,Bank_KYC!$A$4:$A$953,0))=""),"FLAG","")</f>
        <v/>
      </c>
    </row>
    <row r="222" spans="1:26" x14ac:dyDescent="0.3">
      <c r="A222" t="s">
        <v>3750</v>
      </c>
      <c r="B222" t="s">
        <v>2811</v>
      </c>
      <c r="C222" t="s">
        <v>2812</v>
      </c>
      <c r="D222" t="s">
        <v>103</v>
      </c>
      <c r="E222" t="s">
        <v>3518</v>
      </c>
      <c r="F222" s="9">
        <v>46027</v>
      </c>
      <c r="G222">
        <v>2014000</v>
      </c>
      <c r="H222" t="s">
        <v>66</v>
      </c>
      <c r="I222">
        <v>9.25</v>
      </c>
      <c r="J222">
        <v>873866</v>
      </c>
      <c r="K222" s="9"/>
      <c r="L222" t="s">
        <v>3519</v>
      </c>
      <c r="M222">
        <v>1873712</v>
      </c>
      <c r="N222" s="9">
        <v>46028</v>
      </c>
      <c r="O222" t="s">
        <v>3520</v>
      </c>
      <c r="P222" t="s">
        <v>3521</v>
      </c>
      <c r="Q222" s="12">
        <f t="shared" si="24"/>
        <v>0</v>
      </c>
      <c r="R222" s="11" t="str">
        <f t="shared" si="25"/>
        <v>Standard</v>
      </c>
      <c r="S222" s="11" t="str">
        <f t="shared" si="26"/>
        <v/>
      </c>
      <c r="T222" s="13">
        <f t="shared" si="27"/>
        <v>0</v>
      </c>
      <c r="U222" s="13">
        <f>IFERROR(INDEX(Delegation!$C$4:$C$12,MATCH(H222,Delegation!$A$4:$A$12,0)),0)</f>
        <v>5000000</v>
      </c>
      <c r="V222" s="11" t="str">
        <f t="shared" si="28"/>
        <v/>
      </c>
      <c r="W222" s="14">
        <f t="shared" si="29"/>
        <v>0.46638224017351654</v>
      </c>
      <c r="X222" s="11" t="str">
        <f t="shared" si="30"/>
        <v/>
      </c>
      <c r="Y222" s="11" t="str">
        <f t="shared" si="31"/>
        <v/>
      </c>
      <c r="Z222" s="11" t="str">
        <f>IF(AND(J222&gt;500000,INDEX(Bank_KYC!$D$4:$D$953,MATCH(B222,Bank_KYC!$A$4:$A$953,0))=""),"FLAG","")</f>
        <v/>
      </c>
    </row>
    <row r="223" spans="1:26" x14ac:dyDescent="0.3">
      <c r="A223" t="s">
        <v>3751</v>
      </c>
      <c r="B223" t="s">
        <v>2746</v>
      </c>
      <c r="C223" t="s">
        <v>2747</v>
      </c>
      <c r="D223" t="s">
        <v>100</v>
      </c>
      <c r="E223" t="s">
        <v>3550</v>
      </c>
      <c r="F223" s="9">
        <v>45870</v>
      </c>
      <c r="G223">
        <v>1036000</v>
      </c>
      <c r="H223" t="s">
        <v>66</v>
      </c>
      <c r="I223">
        <v>10.5</v>
      </c>
      <c r="J223">
        <v>402058</v>
      </c>
      <c r="K223" s="9">
        <v>45852</v>
      </c>
      <c r="L223" t="s">
        <v>3551</v>
      </c>
      <c r="M223">
        <v>573798</v>
      </c>
      <c r="N223" s="9">
        <v>46041</v>
      </c>
      <c r="O223" t="s">
        <v>3520</v>
      </c>
      <c r="P223" t="s">
        <v>3521</v>
      </c>
      <c r="Q223" s="12">
        <f t="shared" si="24"/>
        <v>260</v>
      </c>
      <c r="R223" s="11" t="str">
        <f t="shared" si="25"/>
        <v>Sub-Standard</v>
      </c>
      <c r="S223" s="11" t="str">
        <f t="shared" si="26"/>
        <v>FLAG</v>
      </c>
      <c r="T223" s="13">
        <f t="shared" si="27"/>
        <v>40205.800000000003</v>
      </c>
      <c r="U223" s="13">
        <f>IFERROR(INDEX(Delegation!$C$4:$C$12,MATCH(H223,Delegation!$A$4:$A$12,0)),0)</f>
        <v>5000000</v>
      </c>
      <c r="V223" s="11" t="str">
        <f t="shared" si="28"/>
        <v/>
      </c>
      <c r="W223" s="14">
        <f t="shared" si="29"/>
        <v>0.70069606377157123</v>
      </c>
      <c r="X223" s="11" t="str">
        <f t="shared" si="30"/>
        <v/>
      </c>
      <c r="Y223" s="11" t="str">
        <f t="shared" si="31"/>
        <v/>
      </c>
      <c r="Z223" s="11" t="str">
        <f>IF(AND(J223&gt;500000,INDEX(Bank_KYC!$D$4:$D$953,MATCH(B223,Bank_KYC!$A$4:$A$953,0))=""),"FLAG","")</f>
        <v/>
      </c>
    </row>
    <row r="224" spans="1:26" x14ac:dyDescent="0.3">
      <c r="A224" t="s">
        <v>3752</v>
      </c>
      <c r="B224" t="s">
        <v>2416</v>
      </c>
      <c r="C224" t="s">
        <v>2417</v>
      </c>
      <c r="D224" t="s">
        <v>103</v>
      </c>
      <c r="E224" t="s">
        <v>3518</v>
      </c>
      <c r="F224" s="9">
        <v>45956</v>
      </c>
      <c r="G224">
        <v>3942000</v>
      </c>
      <c r="H224" t="s">
        <v>66</v>
      </c>
      <c r="I224">
        <v>9.25</v>
      </c>
      <c r="J224">
        <v>3054667</v>
      </c>
      <c r="K224" s="9">
        <v>46086</v>
      </c>
      <c r="L224" t="s">
        <v>3519</v>
      </c>
      <c r="M224">
        <v>4335057</v>
      </c>
      <c r="N224" s="9">
        <v>46030</v>
      </c>
      <c r="O224" t="s">
        <v>3520</v>
      </c>
      <c r="P224" t="s">
        <v>3521</v>
      </c>
      <c r="Q224" s="12">
        <f t="shared" si="24"/>
        <v>26</v>
      </c>
      <c r="R224" s="11" t="str">
        <f t="shared" si="25"/>
        <v>Standard</v>
      </c>
      <c r="S224" s="11" t="str">
        <f t="shared" si="26"/>
        <v/>
      </c>
      <c r="T224" s="13">
        <f t="shared" si="27"/>
        <v>0</v>
      </c>
      <c r="U224" s="13">
        <f>IFERROR(INDEX(Delegation!$C$4:$C$12,MATCH(H224,Delegation!$A$4:$A$12,0)),0)</f>
        <v>5000000</v>
      </c>
      <c r="V224" s="11" t="str">
        <f t="shared" si="28"/>
        <v/>
      </c>
      <c r="W224" s="14">
        <f t="shared" si="29"/>
        <v>0.70464286859434599</v>
      </c>
      <c r="X224" s="11" t="str">
        <f t="shared" si="30"/>
        <v/>
      </c>
      <c r="Y224" s="11" t="str">
        <f t="shared" si="31"/>
        <v/>
      </c>
      <c r="Z224" s="11" t="str">
        <f>IF(AND(J224&gt;500000,INDEX(Bank_KYC!$D$4:$D$953,MATCH(B224,Bank_KYC!$A$4:$A$953,0))=""),"FLAG","")</f>
        <v/>
      </c>
    </row>
    <row r="225" spans="1:26" x14ac:dyDescent="0.3">
      <c r="A225" t="s">
        <v>3753</v>
      </c>
      <c r="B225" t="s">
        <v>1363</v>
      </c>
      <c r="C225" t="s">
        <v>463</v>
      </c>
      <c r="D225" t="s">
        <v>100</v>
      </c>
      <c r="E225" t="s">
        <v>3550</v>
      </c>
      <c r="F225" s="9">
        <v>45084</v>
      </c>
      <c r="G225">
        <v>1282000</v>
      </c>
      <c r="H225" t="s">
        <v>66</v>
      </c>
      <c r="I225">
        <v>10.5</v>
      </c>
      <c r="J225">
        <v>383633</v>
      </c>
      <c r="K225" s="9">
        <v>46073</v>
      </c>
      <c r="L225" t="s">
        <v>3551</v>
      </c>
      <c r="M225">
        <v>768648</v>
      </c>
      <c r="N225" s="9">
        <v>45494</v>
      </c>
      <c r="O225" t="s">
        <v>3520</v>
      </c>
      <c r="P225" t="s">
        <v>3521</v>
      </c>
      <c r="Q225" s="12">
        <f t="shared" si="24"/>
        <v>39</v>
      </c>
      <c r="R225" s="11" t="str">
        <f t="shared" si="25"/>
        <v>Standard</v>
      </c>
      <c r="S225" s="11" t="str">
        <f t="shared" si="26"/>
        <v/>
      </c>
      <c r="T225" s="13">
        <f t="shared" si="27"/>
        <v>0</v>
      </c>
      <c r="U225" s="13">
        <f>IFERROR(INDEX(Delegation!$C$4:$C$12,MATCH(H225,Delegation!$A$4:$A$12,0)),0)</f>
        <v>5000000</v>
      </c>
      <c r="V225" s="11" t="str">
        <f t="shared" si="28"/>
        <v/>
      </c>
      <c r="W225" s="14">
        <f t="shared" si="29"/>
        <v>0.49910101893194286</v>
      </c>
      <c r="X225" s="11" t="str">
        <f t="shared" si="30"/>
        <v/>
      </c>
      <c r="Y225" s="11" t="str">
        <f t="shared" si="31"/>
        <v/>
      </c>
      <c r="Z225" s="11" t="str">
        <f>IF(AND(J225&gt;500000,INDEX(Bank_KYC!$D$4:$D$953,MATCH(B225,Bank_KYC!$A$4:$A$953,0))=""),"FLAG","")</f>
        <v/>
      </c>
    </row>
    <row r="226" spans="1:26" x14ac:dyDescent="0.3">
      <c r="A226" t="s">
        <v>3754</v>
      </c>
      <c r="B226" t="s">
        <v>2189</v>
      </c>
      <c r="C226" t="s">
        <v>2190</v>
      </c>
      <c r="D226" t="s">
        <v>129</v>
      </c>
      <c r="E226" t="s">
        <v>3525</v>
      </c>
      <c r="F226" s="9">
        <v>44360</v>
      </c>
      <c r="G226">
        <v>569000</v>
      </c>
      <c r="H226" t="s">
        <v>65</v>
      </c>
      <c r="I226">
        <v>9.75</v>
      </c>
      <c r="J226">
        <v>364507</v>
      </c>
      <c r="K226" s="9">
        <v>46108</v>
      </c>
      <c r="L226" t="s">
        <v>3526</v>
      </c>
      <c r="M226">
        <v>523047</v>
      </c>
      <c r="N226" s="9">
        <v>45759</v>
      </c>
      <c r="O226" t="s">
        <v>3520</v>
      </c>
      <c r="P226" t="s">
        <v>3521</v>
      </c>
      <c r="Q226" s="12">
        <f t="shared" si="24"/>
        <v>4</v>
      </c>
      <c r="R226" s="11" t="str">
        <f t="shared" si="25"/>
        <v>Standard</v>
      </c>
      <c r="S226" s="11" t="str">
        <f t="shared" si="26"/>
        <v/>
      </c>
      <c r="T226" s="13">
        <f t="shared" si="27"/>
        <v>0</v>
      </c>
      <c r="U226" s="13">
        <f>IFERROR(INDEX(Delegation!$C$4:$C$12,MATCH(H226,Delegation!$A$4:$A$12,0)),0)</f>
        <v>1000000</v>
      </c>
      <c r="V226" s="11" t="str">
        <f t="shared" si="28"/>
        <v/>
      </c>
      <c r="W226" s="14">
        <f t="shared" si="29"/>
        <v>0.69689148393930178</v>
      </c>
      <c r="X226" s="11" t="str">
        <f t="shared" si="30"/>
        <v/>
      </c>
      <c r="Y226" s="11" t="str">
        <f t="shared" si="31"/>
        <v/>
      </c>
      <c r="Z226" s="11" t="str">
        <f>IF(AND(J226&gt;500000,INDEX(Bank_KYC!$D$4:$D$953,MATCH(B226,Bank_KYC!$A$4:$A$953,0))=""),"FLAG","")</f>
        <v/>
      </c>
    </row>
    <row r="227" spans="1:26" x14ac:dyDescent="0.3">
      <c r="A227" t="s">
        <v>3755</v>
      </c>
      <c r="B227" t="s">
        <v>3445</v>
      </c>
      <c r="C227" t="s">
        <v>2107</v>
      </c>
      <c r="D227" t="s">
        <v>95</v>
      </c>
      <c r="E227" t="s">
        <v>3525</v>
      </c>
      <c r="F227" s="9">
        <v>44582</v>
      </c>
      <c r="G227">
        <v>219000</v>
      </c>
      <c r="H227" t="s">
        <v>63</v>
      </c>
      <c r="I227">
        <v>9.75</v>
      </c>
      <c r="J227">
        <v>207408</v>
      </c>
      <c r="K227" s="9"/>
      <c r="L227" t="s">
        <v>3526</v>
      </c>
      <c r="M227">
        <v>298615</v>
      </c>
      <c r="N227" s="9">
        <v>45929</v>
      </c>
      <c r="O227" t="s">
        <v>3520</v>
      </c>
      <c r="P227" t="s">
        <v>3521</v>
      </c>
      <c r="Q227" s="12">
        <f t="shared" si="24"/>
        <v>0</v>
      </c>
      <c r="R227" s="11" t="str">
        <f t="shared" si="25"/>
        <v>Standard</v>
      </c>
      <c r="S227" s="11" t="str">
        <f t="shared" si="26"/>
        <v/>
      </c>
      <c r="T227" s="13">
        <f t="shared" si="27"/>
        <v>0</v>
      </c>
      <c r="U227" s="13">
        <f>IFERROR(INDEX(Delegation!$C$4:$C$12,MATCH(H227,Delegation!$A$4:$A$12,0)),0)</f>
        <v>1000000</v>
      </c>
      <c r="V227" s="11" t="str">
        <f t="shared" si="28"/>
        <v/>
      </c>
      <c r="W227" s="14">
        <f t="shared" si="29"/>
        <v>0.69456658238869451</v>
      </c>
      <c r="X227" s="11" t="str">
        <f t="shared" si="30"/>
        <v/>
      </c>
      <c r="Y227" s="11" t="str">
        <f t="shared" si="31"/>
        <v/>
      </c>
      <c r="Z227" s="11" t="str">
        <f>IF(AND(J227&gt;500000,INDEX(Bank_KYC!$D$4:$D$953,MATCH(B227,Bank_KYC!$A$4:$A$953,0))=""),"FLAG","")</f>
        <v/>
      </c>
    </row>
    <row r="228" spans="1:26" x14ac:dyDescent="0.3">
      <c r="A228" t="s">
        <v>3756</v>
      </c>
      <c r="B228" t="s">
        <v>3005</v>
      </c>
      <c r="C228" t="s">
        <v>2478</v>
      </c>
      <c r="D228" t="s">
        <v>134</v>
      </c>
      <c r="E228" t="s">
        <v>3518</v>
      </c>
      <c r="F228" s="9">
        <v>45033</v>
      </c>
      <c r="G228">
        <v>3991000</v>
      </c>
      <c r="H228" t="s">
        <v>66</v>
      </c>
      <c r="I228">
        <v>9.25</v>
      </c>
      <c r="J228">
        <v>2568750</v>
      </c>
      <c r="K228" s="9"/>
      <c r="L228" t="s">
        <v>3519</v>
      </c>
      <c r="M228">
        <v>5415312</v>
      </c>
      <c r="N228" s="9">
        <v>45574</v>
      </c>
      <c r="O228" t="s">
        <v>3520</v>
      </c>
      <c r="P228" t="s">
        <v>3521</v>
      </c>
      <c r="Q228" s="12">
        <f t="shared" si="24"/>
        <v>0</v>
      </c>
      <c r="R228" s="11" t="str">
        <f t="shared" si="25"/>
        <v>Standard</v>
      </c>
      <c r="S228" s="11" t="str">
        <f t="shared" si="26"/>
        <v/>
      </c>
      <c r="T228" s="13">
        <f t="shared" si="27"/>
        <v>0</v>
      </c>
      <c r="U228" s="13">
        <f>IFERROR(INDEX(Delegation!$C$4:$C$12,MATCH(H228,Delegation!$A$4:$A$12,0)),0)</f>
        <v>5000000</v>
      </c>
      <c r="V228" s="11" t="str">
        <f t="shared" si="28"/>
        <v/>
      </c>
      <c r="W228" s="14">
        <f t="shared" si="29"/>
        <v>0.47434940036695944</v>
      </c>
      <c r="X228" s="11" t="str">
        <f t="shared" si="30"/>
        <v/>
      </c>
      <c r="Y228" s="11" t="str">
        <f t="shared" si="31"/>
        <v/>
      </c>
      <c r="Z228" s="11" t="str">
        <f>IF(AND(J228&gt;500000,INDEX(Bank_KYC!$D$4:$D$953,MATCH(B228,Bank_KYC!$A$4:$A$953,0))=""),"FLAG","")</f>
        <v/>
      </c>
    </row>
    <row r="229" spans="1:26" x14ac:dyDescent="0.3">
      <c r="A229" t="s">
        <v>3757</v>
      </c>
      <c r="B229" t="s">
        <v>617</v>
      </c>
      <c r="C229" t="s">
        <v>618</v>
      </c>
      <c r="D229" t="s">
        <v>95</v>
      </c>
      <c r="E229" t="s">
        <v>3518</v>
      </c>
      <c r="F229" s="9">
        <v>44243</v>
      </c>
      <c r="G229">
        <v>2256000</v>
      </c>
      <c r="H229" t="s">
        <v>66</v>
      </c>
      <c r="I229">
        <v>9.25</v>
      </c>
      <c r="J229">
        <v>1035715</v>
      </c>
      <c r="K229" s="9"/>
      <c r="L229" t="s">
        <v>3519</v>
      </c>
      <c r="M229">
        <v>2171232</v>
      </c>
      <c r="N229" s="9">
        <v>45560</v>
      </c>
      <c r="O229" t="s">
        <v>3520</v>
      </c>
      <c r="P229" t="s">
        <v>3521</v>
      </c>
      <c r="Q229" s="12">
        <f t="shared" si="24"/>
        <v>0</v>
      </c>
      <c r="R229" s="11" t="str">
        <f t="shared" si="25"/>
        <v>Standard</v>
      </c>
      <c r="S229" s="11" t="str">
        <f t="shared" si="26"/>
        <v/>
      </c>
      <c r="T229" s="13">
        <f t="shared" si="27"/>
        <v>0</v>
      </c>
      <c r="U229" s="13">
        <f>IFERROR(INDEX(Delegation!$C$4:$C$12,MATCH(H229,Delegation!$A$4:$A$12,0)),0)</f>
        <v>5000000</v>
      </c>
      <c r="V229" s="11" t="str">
        <f t="shared" si="28"/>
        <v/>
      </c>
      <c r="W229" s="14">
        <f t="shared" si="29"/>
        <v>0.47701719576719576</v>
      </c>
      <c r="X229" s="11" t="str">
        <f t="shared" si="30"/>
        <v/>
      </c>
      <c r="Y229" s="11" t="str">
        <f t="shared" si="31"/>
        <v/>
      </c>
      <c r="Z229" s="11" t="str">
        <f>IF(AND(J229&gt;500000,INDEX(Bank_KYC!$D$4:$D$953,MATCH(B229,Bank_KYC!$A$4:$A$953,0))=""),"FLAG","")</f>
        <v/>
      </c>
    </row>
    <row r="230" spans="1:26" x14ac:dyDescent="0.3">
      <c r="A230" t="s">
        <v>3758</v>
      </c>
      <c r="B230" t="s">
        <v>790</v>
      </c>
      <c r="C230" t="s">
        <v>791</v>
      </c>
      <c r="D230" t="s">
        <v>134</v>
      </c>
      <c r="E230" t="s">
        <v>3518</v>
      </c>
      <c r="F230" s="9">
        <v>44325</v>
      </c>
      <c r="G230">
        <v>1159000</v>
      </c>
      <c r="H230" t="s">
        <v>66</v>
      </c>
      <c r="I230">
        <v>9.25</v>
      </c>
      <c r="J230">
        <v>887950</v>
      </c>
      <c r="K230" s="9"/>
      <c r="L230" t="s">
        <v>3519</v>
      </c>
      <c r="M230">
        <v>1737549</v>
      </c>
      <c r="N230" s="9">
        <v>45775</v>
      </c>
      <c r="O230" t="s">
        <v>3520</v>
      </c>
      <c r="P230" t="s">
        <v>3521</v>
      </c>
      <c r="Q230" s="12">
        <f t="shared" si="24"/>
        <v>0</v>
      </c>
      <c r="R230" s="11" t="str">
        <f t="shared" si="25"/>
        <v>Standard</v>
      </c>
      <c r="S230" s="11" t="str">
        <f t="shared" si="26"/>
        <v/>
      </c>
      <c r="T230" s="13">
        <f t="shared" si="27"/>
        <v>0</v>
      </c>
      <c r="U230" s="13">
        <f>IFERROR(INDEX(Delegation!$C$4:$C$12,MATCH(H230,Delegation!$A$4:$A$12,0)),0)</f>
        <v>5000000</v>
      </c>
      <c r="V230" s="11" t="str">
        <f t="shared" si="28"/>
        <v/>
      </c>
      <c r="W230" s="14">
        <f t="shared" si="29"/>
        <v>0.51103594776319983</v>
      </c>
      <c r="X230" s="11" t="str">
        <f t="shared" si="30"/>
        <v/>
      </c>
      <c r="Y230" s="11" t="str">
        <f t="shared" si="31"/>
        <v/>
      </c>
      <c r="Z230" s="11" t="str">
        <f>IF(AND(J230&gt;500000,INDEX(Bank_KYC!$D$4:$D$953,MATCH(B230,Bank_KYC!$A$4:$A$953,0))=""),"FLAG","")</f>
        <v/>
      </c>
    </row>
    <row r="231" spans="1:26" x14ac:dyDescent="0.3">
      <c r="A231" t="s">
        <v>3759</v>
      </c>
      <c r="B231" t="s">
        <v>575</v>
      </c>
      <c r="C231" t="s">
        <v>576</v>
      </c>
      <c r="D231" t="s">
        <v>95</v>
      </c>
      <c r="E231" t="s">
        <v>3525</v>
      </c>
      <c r="F231" s="9">
        <v>43590</v>
      </c>
      <c r="G231">
        <v>210000</v>
      </c>
      <c r="H231" t="s">
        <v>63</v>
      </c>
      <c r="I231">
        <v>9.75</v>
      </c>
      <c r="J231">
        <v>96472</v>
      </c>
      <c r="K231" s="9"/>
      <c r="L231" t="s">
        <v>3526</v>
      </c>
      <c r="M231">
        <v>151576</v>
      </c>
      <c r="N231" s="9">
        <v>45333</v>
      </c>
      <c r="O231" t="s">
        <v>3520</v>
      </c>
      <c r="P231" t="s">
        <v>3521</v>
      </c>
      <c r="Q231" s="12">
        <f t="shared" si="24"/>
        <v>0</v>
      </c>
      <c r="R231" s="11" t="str">
        <f t="shared" si="25"/>
        <v>Standard</v>
      </c>
      <c r="S231" s="11" t="str">
        <f t="shared" si="26"/>
        <v/>
      </c>
      <c r="T231" s="13">
        <f t="shared" si="27"/>
        <v>0</v>
      </c>
      <c r="U231" s="13">
        <f>IFERROR(INDEX(Delegation!$C$4:$C$12,MATCH(H231,Delegation!$A$4:$A$12,0)),0)</f>
        <v>1000000</v>
      </c>
      <c r="V231" s="11" t="str">
        <f t="shared" si="28"/>
        <v/>
      </c>
      <c r="W231" s="14">
        <f t="shared" si="29"/>
        <v>0.63645959782551331</v>
      </c>
      <c r="X231" s="11" t="str">
        <f t="shared" si="30"/>
        <v/>
      </c>
      <c r="Y231" s="11" t="str">
        <f t="shared" si="31"/>
        <v/>
      </c>
      <c r="Z231" s="11" t="str">
        <f>IF(AND(J231&gt;500000,INDEX(Bank_KYC!$D$4:$D$953,MATCH(B231,Bank_KYC!$A$4:$A$953,0))=""),"FLAG","")</f>
        <v/>
      </c>
    </row>
    <row r="232" spans="1:26" x14ac:dyDescent="0.3">
      <c r="A232" t="s">
        <v>3760</v>
      </c>
      <c r="B232" t="s">
        <v>3448</v>
      </c>
      <c r="C232" t="s">
        <v>1059</v>
      </c>
      <c r="D232" t="s">
        <v>114</v>
      </c>
      <c r="E232" t="s">
        <v>3550</v>
      </c>
      <c r="F232" s="9">
        <v>44312</v>
      </c>
      <c r="G232">
        <v>1097000</v>
      </c>
      <c r="H232" t="s">
        <v>66</v>
      </c>
      <c r="I232">
        <v>10.5</v>
      </c>
      <c r="J232">
        <v>849595</v>
      </c>
      <c r="K232" s="9"/>
      <c r="L232" t="s">
        <v>3551</v>
      </c>
      <c r="M232">
        <v>1655240</v>
      </c>
      <c r="N232" s="9">
        <v>45106</v>
      </c>
      <c r="O232" t="s">
        <v>3520</v>
      </c>
      <c r="P232" t="s">
        <v>3521</v>
      </c>
      <c r="Q232" s="12">
        <f t="shared" si="24"/>
        <v>0</v>
      </c>
      <c r="R232" s="11" t="str">
        <f t="shared" si="25"/>
        <v>Standard</v>
      </c>
      <c r="S232" s="11" t="str">
        <f t="shared" si="26"/>
        <v/>
      </c>
      <c r="T232" s="13">
        <f t="shared" si="27"/>
        <v>0</v>
      </c>
      <c r="U232" s="13">
        <f>IFERROR(INDEX(Delegation!$C$4:$C$12,MATCH(H232,Delegation!$A$4:$A$12,0)),0)</f>
        <v>5000000</v>
      </c>
      <c r="V232" s="11" t="str">
        <f t="shared" si="28"/>
        <v/>
      </c>
      <c r="W232" s="14">
        <f t="shared" si="29"/>
        <v>0.51327602039583387</v>
      </c>
      <c r="X232" s="11" t="str">
        <f t="shared" si="30"/>
        <v/>
      </c>
      <c r="Y232" s="11" t="str">
        <f t="shared" si="31"/>
        <v/>
      </c>
      <c r="Z232" s="11" t="str">
        <f>IF(AND(J232&gt;500000,INDEX(Bank_KYC!$D$4:$D$953,MATCH(B232,Bank_KYC!$A$4:$A$953,0))=""),"FLAG","")</f>
        <v/>
      </c>
    </row>
    <row r="233" spans="1:26" x14ac:dyDescent="0.3">
      <c r="A233" t="s">
        <v>3761</v>
      </c>
      <c r="B233" t="s">
        <v>432</v>
      </c>
      <c r="C233" t="s">
        <v>433</v>
      </c>
      <c r="D233" t="s">
        <v>114</v>
      </c>
      <c r="E233" t="s">
        <v>3550</v>
      </c>
      <c r="F233" s="9">
        <v>43654</v>
      </c>
      <c r="G233">
        <v>1338000</v>
      </c>
      <c r="H233" t="s">
        <v>66</v>
      </c>
      <c r="I233">
        <v>10.5</v>
      </c>
      <c r="J233">
        <v>1078238</v>
      </c>
      <c r="K233" s="9">
        <v>46108</v>
      </c>
      <c r="L233" t="s">
        <v>3551</v>
      </c>
      <c r="M233">
        <v>1681217</v>
      </c>
      <c r="N233" s="9">
        <v>45520</v>
      </c>
      <c r="O233" t="s">
        <v>3520</v>
      </c>
      <c r="P233" t="s">
        <v>3521</v>
      </c>
      <c r="Q233" s="12">
        <f t="shared" si="24"/>
        <v>4</v>
      </c>
      <c r="R233" s="11" t="str">
        <f t="shared" si="25"/>
        <v>Standard</v>
      </c>
      <c r="S233" s="11" t="str">
        <f t="shared" si="26"/>
        <v/>
      </c>
      <c r="T233" s="13">
        <f t="shared" si="27"/>
        <v>0</v>
      </c>
      <c r="U233" s="13">
        <f>IFERROR(INDEX(Delegation!$C$4:$C$12,MATCH(H233,Delegation!$A$4:$A$12,0)),0)</f>
        <v>5000000</v>
      </c>
      <c r="V233" s="11" t="str">
        <f t="shared" si="28"/>
        <v/>
      </c>
      <c r="W233" s="14">
        <f t="shared" si="29"/>
        <v>0.64134374087342683</v>
      </c>
      <c r="X233" s="11" t="str">
        <f t="shared" si="30"/>
        <v/>
      </c>
      <c r="Y233" s="11" t="str">
        <f t="shared" si="31"/>
        <v/>
      </c>
      <c r="Z233" s="11" t="str">
        <f>IF(AND(J233&gt;500000,INDEX(Bank_KYC!$D$4:$D$953,MATCH(B233,Bank_KYC!$A$4:$A$953,0))=""),"FLAG","")</f>
        <v/>
      </c>
    </row>
    <row r="234" spans="1:26" x14ac:dyDescent="0.3">
      <c r="A234" t="s">
        <v>3762</v>
      </c>
      <c r="B234" t="s">
        <v>1869</v>
      </c>
      <c r="C234" t="s">
        <v>1870</v>
      </c>
      <c r="D234" t="s">
        <v>103</v>
      </c>
      <c r="E234" t="s">
        <v>3528</v>
      </c>
      <c r="F234" s="9">
        <v>45515</v>
      </c>
      <c r="G234">
        <v>348000</v>
      </c>
      <c r="H234" t="s">
        <v>61</v>
      </c>
      <c r="I234">
        <v>13.5</v>
      </c>
      <c r="J234">
        <v>236907</v>
      </c>
      <c r="K234" s="9"/>
      <c r="L234" t="s">
        <v>3529</v>
      </c>
      <c r="M234">
        <v>0</v>
      </c>
      <c r="N234" s="9"/>
      <c r="O234" t="s">
        <v>3520</v>
      </c>
      <c r="P234" t="s">
        <v>3521</v>
      </c>
      <c r="Q234" s="12">
        <f t="shared" si="24"/>
        <v>0</v>
      </c>
      <c r="R234" s="11" t="str">
        <f t="shared" si="25"/>
        <v>Standard</v>
      </c>
      <c r="S234" s="11" t="str">
        <f t="shared" si="26"/>
        <v/>
      </c>
      <c r="T234" s="13">
        <f t="shared" si="27"/>
        <v>0</v>
      </c>
      <c r="U234" s="13">
        <f>IFERROR(INDEX(Delegation!$C$4:$C$12,MATCH(H234,Delegation!$A$4:$A$12,0)),0)</f>
        <v>1000000</v>
      </c>
      <c r="V234" s="11" t="str">
        <f t="shared" si="28"/>
        <v/>
      </c>
      <c r="W234" s="14" t="str">
        <f t="shared" si="29"/>
        <v/>
      </c>
      <c r="X234" s="11" t="str">
        <f t="shared" si="30"/>
        <v/>
      </c>
      <c r="Y234" s="11" t="str">
        <f t="shared" si="31"/>
        <v/>
      </c>
      <c r="Z234" s="11" t="str">
        <f>IF(AND(J234&gt;500000,INDEX(Bank_KYC!$D$4:$D$953,MATCH(B234,Bank_KYC!$A$4:$A$953,0))=""),"FLAG","")</f>
        <v/>
      </c>
    </row>
    <row r="235" spans="1:26" x14ac:dyDescent="0.3">
      <c r="A235" t="s">
        <v>3763</v>
      </c>
      <c r="B235" t="s">
        <v>380</v>
      </c>
      <c r="C235" t="s">
        <v>381</v>
      </c>
      <c r="D235" t="s">
        <v>134</v>
      </c>
      <c r="E235" t="s">
        <v>3518</v>
      </c>
      <c r="F235" s="9">
        <v>45530</v>
      </c>
      <c r="G235">
        <v>2581000</v>
      </c>
      <c r="H235" t="s">
        <v>66</v>
      </c>
      <c r="I235">
        <v>9.25</v>
      </c>
      <c r="J235">
        <v>2511267</v>
      </c>
      <c r="K235" s="9"/>
      <c r="L235" t="s">
        <v>3519</v>
      </c>
      <c r="M235">
        <v>5382907</v>
      </c>
      <c r="N235" s="9">
        <v>45881</v>
      </c>
      <c r="O235" t="s">
        <v>3520</v>
      </c>
      <c r="P235" t="s">
        <v>3521</v>
      </c>
      <c r="Q235" s="12">
        <f t="shared" si="24"/>
        <v>0</v>
      </c>
      <c r="R235" s="11" t="str">
        <f t="shared" si="25"/>
        <v>Standard</v>
      </c>
      <c r="S235" s="11" t="str">
        <f t="shared" si="26"/>
        <v/>
      </c>
      <c r="T235" s="13">
        <f t="shared" si="27"/>
        <v>0</v>
      </c>
      <c r="U235" s="13">
        <f>IFERROR(INDEX(Delegation!$C$4:$C$12,MATCH(H235,Delegation!$A$4:$A$12,0)),0)</f>
        <v>5000000</v>
      </c>
      <c r="V235" s="11" t="str">
        <f t="shared" si="28"/>
        <v/>
      </c>
      <c r="W235" s="14">
        <f t="shared" si="29"/>
        <v>0.46652617256809376</v>
      </c>
      <c r="X235" s="11" t="str">
        <f t="shared" si="30"/>
        <v/>
      </c>
      <c r="Y235" s="11" t="str">
        <f t="shared" si="31"/>
        <v/>
      </c>
      <c r="Z235" s="11" t="str">
        <f>IF(AND(J235&gt;500000,INDEX(Bank_KYC!$D$4:$D$953,MATCH(B235,Bank_KYC!$A$4:$A$953,0))=""),"FLAG","")</f>
        <v/>
      </c>
    </row>
    <row r="236" spans="1:26" x14ac:dyDescent="0.3">
      <c r="A236" t="s">
        <v>3764</v>
      </c>
      <c r="B236" t="s">
        <v>3172</v>
      </c>
      <c r="C236" t="s">
        <v>2292</v>
      </c>
      <c r="D236" t="s">
        <v>100</v>
      </c>
      <c r="E236" t="s">
        <v>3528</v>
      </c>
      <c r="F236" s="9">
        <v>45092</v>
      </c>
      <c r="G236">
        <v>269000</v>
      </c>
      <c r="H236" t="s">
        <v>64</v>
      </c>
      <c r="I236">
        <v>13.5</v>
      </c>
      <c r="J236">
        <v>173634</v>
      </c>
      <c r="K236" s="9"/>
      <c r="L236" t="s">
        <v>3529</v>
      </c>
      <c r="M236">
        <v>0</v>
      </c>
      <c r="N236" s="9"/>
      <c r="O236" t="s">
        <v>3520</v>
      </c>
      <c r="P236" t="s">
        <v>3521</v>
      </c>
      <c r="Q236" s="12">
        <f t="shared" si="24"/>
        <v>0</v>
      </c>
      <c r="R236" s="11" t="str">
        <f t="shared" si="25"/>
        <v>Standard</v>
      </c>
      <c r="S236" s="11" t="str">
        <f t="shared" si="26"/>
        <v/>
      </c>
      <c r="T236" s="13">
        <f t="shared" si="27"/>
        <v>0</v>
      </c>
      <c r="U236" s="13">
        <f>IFERROR(INDEX(Delegation!$C$4:$C$12,MATCH(H236,Delegation!$A$4:$A$12,0)),0)</f>
        <v>1000000</v>
      </c>
      <c r="V236" s="11" t="str">
        <f t="shared" si="28"/>
        <v/>
      </c>
      <c r="W236" s="14" t="str">
        <f t="shared" si="29"/>
        <v/>
      </c>
      <c r="X236" s="11" t="str">
        <f t="shared" si="30"/>
        <v/>
      </c>
      <c r="Y236" s="11" t="str">
        <f t="shared" si="31"/>
        <v/>
      </c>
      <c r="Z236" s="11" t="str">
        <f>IF(AND(J236&gt;500000,INDEX(Bank_KYC!$D$4:$D$953,MATCH(B236,Bank_KYC!$A$4:$A$953,0))=""),"FLAG","")</f>
        <v/>
      </c>
    </row>
    <row r="237" spans="1:26" x14ac:dyDescent="0.3">
      <c r="A237" t="s">
        <v>3765</v>
      </c>
      <c r="B237" t="s">
        <v>1936</v>
      </c>
      <c r="C237" t="s">
        <v>1937</v>
      </c>
      <c r="D237" t="s">
        <v>95</v>
      </c>
      <c r="E237" t="s">
        <v>3550</v>
      </c>
      <c r="F237" s="9">
        <v>43756</v>
      </c>
      <c r="G237">
        <v>872000</v>
      </c>
      <c r="H237" t="s">
        <v>63</v>
      </c>
      <c r="I237">
        <v>10.5</v>
      </c>
      <c r="J237">
        <v>778771</v>
      </c>
      <c r="K237" s="9">
        <v>45356</v>
      </c>
      <c r="L237" t="s">
        <v>3551</v>
      </c>
      <c r="M237">
        <v>1370222</v>
      </c>
      <c r="N237" s="9">
        <v>45900</v>
      </c>
      <c r="O237" t="s">
        <v>3520</v>
      </c>
      <c r="P237" t="s">
        <v>3589</v>
      </c>
      <c r="Q237" s="12">
        <f t="shared" si="24"/>
        <v>756</v>
      </c>
      <c r="R237" s="11" t="str">
        <f t="shared" si="25"/>
        <v>Doubtful</v>
      </c>
      <c r="S237" s="11" t="str">
        <f t="shared" si="26"/>
        <v/>
      </c>
      <c r="T237" s="13">
        <f t="shared" si="27"/>
        <v>0</v>
      </c>
      <c r="U237" s="13">
        <f>IFERROR(INDEX(Delegation!$C$4:$C$12,MATCH(H237,Delegation!$A$4:$A$12,0)),0)</f>
        <v>1000000</v>
      </c>
      <c r="V237" s="11" t="str">
        <f t="shared" si="28"/>
        <v/>
      </c>
      <c r="W237" s="14">
        <f t="shared" si="29"/>
        <v>0.56835388718032553</v>
      </c>
      <c r="X237" s="11" t="str">
        <f t="shared" si="30"/>
        <v/>
      </c>
      <c r="Y237" s="11" t="str">
        <f t="shared" si="31"/>
        <v/>
      </c>
      <c r="Z237" s="11" t="str">
        <f>IF(AND(J237&gt;500000,INDEX(Bank_KYC!$D$4:$D$953,MATCH(B237,Bank_KYC!$A$4:$A$953,0))=""),"FLAG","")</f>
        <v/>
      </c>
    </row>
    <row r="238" spans="1:26" x14ac:dyDescent="0.3">
      <c r="A238" t="s">
        <v>3766</v>
      </c>
      <c r="B238" t="s">
        <v>2377</v>
      </c>
      <c r="C238" t="s">
        <v>2295</v>
      </c>
      <c r="D238" t="s">
        <v>95</v>
      </c>
      <c r="E238" t="s">
        <v>3525</v>
      </c>
      <c r="F238" s="9">
        <v>45837</v>
      </c>
      <c r="G238">
        <v>134000</v>
      </c>
      <c r="H238" t="s">
        <v>63</v>
      </c>
      <c r="I238">
        <v>9.75</v>
      </c>
      <c r="J238">
        <v>75807</v>
      </c>
      <c r="K238" s="9">
        <v>46082</v>
      </c>
      <c r="L238" t="s">
        <v>3526</v>
      </c>
      <c r="M238">
        <v>107426</v>
      </c>
      <c r="N238" s="9">
        <v>45914</v>
      </c>
      <c r="O238" t="s">
        <v>3520</v>
      </c>
      <c r="P238" t="s">
        <v>3521</v>
      </c>
      <c r="Q238" s="12">
        <f t="shared" si="24"/>
        <v>30</v>
      </c>
      <c r="R238" s="11" t="str">
        <f t="shared" si="25"/>
        <v>Standard</v>
      </c>
      <c r="S238" s="11" t="str">
        <f t="shared" si="26"/>
        <v/>
      </c>
      <c r="T238" s="13">
        <f t="shared" si="27"/>
        <v>0</v>
      </c>
      <c r="U238" s="13">
        <f>IFERROR(INDEX(Delegation!$C$4:$C$12,MATCH(H238,Delegation!$A$4:$A$12,0)),0)</f>
        <v>1000000</v>
      </c>
      <c r="V238" s="11" t="str">
        <f t="shared" si="28"/>
        <v/>
      </c>
      <c r="W238" s="14">
        <f t="shared" si="29"/>
        <v>0.70566715692662851</v>
      </c>
      <c r="X238" s="11" t="str">
        <f t="shared" si="30"/>
        <v/>
      </c>
      <c r="Y238" s="11" t="str">
        <f t="shared" si="31"/>
        <v/>
      </c>
      <c r="Z238" s="11" t="str">
        <f>IF(AND(J238&gt;500000,INDEX(Bank_KYC!$D$4:$D$953,MATCH(B238,Bank_KYC!$A$4:$A$953,0))=""),"FLAG","")</f>
        <v/>
      </c>
    </row>
    <row r="239" spans="1:26" x14ac:dyDescent="0.3">
      <c r="A239" t="s">
        <v>3767</v>
      </c>
      <c r="B239" t="s">
        <v>192</v>
      </c>
      <c r="C239" t="s">
        <v>193</v>
      </c>
      <c r="D239" t="s">
        <v>103</v>
      </c>
      <c r="E239" t="s">
        <v>3626</v>
      </c>
      <c r="F239" s="9">
        <v>44318</v>
      </c>
      <c r="G239">
        <v>1198000</v>
      </c>
      <c r="H239" t="s">
        <v>66</v>
      </c>
      <c r="I239">
        <v>7</v>
      </c>
      <c r="J239">
        <v>854676</v>
      </c>
      <c r="K239" s="9"/>
      <c r="L239" t="s">
        <v>3519</v>
      </c>
      <c r="M239">
        <v>1647396</v>
      </c>
      <c r="N239" s="9">
        <v>45535</v>
      </c>
      <c r="O239" t="s">
        <v>3520</v>
      </c>
      <c r="P239" t="s">
        <v>3521</v>
      </c>
      <c r="Q239" s="12">
        <f t="shared" si="24"/>
        <v>0</v>
      </c>
      <c r="R239" s="11" t="str">
        <f t="shared" si="25"/>
        <v>Standard</v>
      </c>
      <c r="S239" s="11" t="str">
        <f t="shared" si="26"/>
        <v/>
      </c>
      <c r="T239" s="13">
        <f t="shared" si="27"/>
        <v>0</v>
      </c>
      <c r="U239" s="13">
        <f>IFERROR(INDEX(Delegation!$C$4:$C$12,MATCH(H239,Delegation!$A$4:$A$12,0)),0)</f>
        <v>5000000</v>
      </c>
      <c r="V239" s="11" t="str">
        <f t="shared" si="28"/>
        <v/>
      </c>
      <c r="W239" s="14">
        <f t="shared" si="29"/>
        <v>0.51880422193570941</v>
      </c>
      <c r="X239" s="11" t="str">
        <f t="shared" si="30"/>
        <v/>
      </c>
      <c r="Y239" s="11" t="str">
        <f t="shared" si="31"/>
        <v/>
      </c>
      <c r="Z239" s="11" t="str">
        <f>IF(AND(J239&gt;500000,INDEX(Bank_KYC!$D$4:$D$953,MATCH(B239,Bank_KYC!$A$4:$A$953,0))=""),"FLAG","")</f>
        <v/>
      </c>
    </row>
    <row r="240" spans="1:26" x14ac:dyDescent="0.3">
      <c r="A240" t="s">
        <v>3768</v>
      </c>
      <c r="B240" t="s">
        <v>1992</v>
      </c>
      <c r="C240" t="s">
        <v>1993</v>
      </c>
      <c r="D240" t="s">
        <v>129</v>
      </c>
      <c r="E240" t="s">
        <v>3525</v>
      </c>
      <c r="F240" s="9">
        <v>45852</v>
      </c>
      <c r="G240">
        <v>155000</v>
      </c>
      <c r="H240" t="s">
        <v>65</v>
      </c>
      <c r="I240">
        <v>9.75</v>
      </c>
      <c r="J240">
        <v>125078</v>
      </c>
      <c r="K240" s="9"/>
      <c r="L240" t="s">
        <v>3526</v>
      </c>
      <c r="M240">
        <v>172145</v>
      </c>
      <c r="N240" s="9">
        <v>45996</v>
      </c>
      <c r="O240" t="s">
        <v>3520</v>
      </c>
      <c r="P240" t="s">
        <v>3521</v>
      </c>
      <c r="Q240" s="12">
        <f t="shared" si="24"/>
        <v>0</v>
      </c>
      <c r="R240" s="11" t="str">
        <f t="shared" si="25"/>
        <v>Standard</v>
      </c>
      <c r="S240" s="11" t="str">
        <f t="shared" si="26"/>
        <v/>
      </c>
      <c r="T240" s="13">
        <f t="shared" si="27"/>
        <v>0</v>
      </c>
      <c r="U240" s="13">
        <f>IFERROR(INDEX(Delegation!$C$4:$C$12,MATCH(H240,Delegation!$A$4:$A$12,0)),0)</f>
        <v>1000000</v>
      </c>
      <c r="V240" s="11" t="str">
        <f t="shared" si="28"/>
        <v/>
      </c>
      <c r="W240" s="14">
        <f t="shared" si="29"/>
        <v>0.72658514624299286</v>
      </c>
      <c r="X240" s="11" t="str">
        <f t="shared" si="30"/>
        <v/>
      </c>
      <c r="Y240" s="11" t="str">
        <f t="shared" si="31"/>
        <v/>
      </c>
      <c r="Z240" s="11" t="str">
        <f>IF(AND(J240&gt;500000,INDEX(Bank_KYC!$D$4:$D$953,MATCH(B240,Bank_KYC!$A$4:$A$953,0))=""),"FLAG","")</f>
        <v/>
      </c>
    </row>
    <row r="241" spans="1:26" x14ac:dyDescent="0.3">
      <c r="A241" t="s">
        <v>3769</v>
      </c>
      <c r="B241" t="s">
        <v>1022</v>
      </c>
      <c r="C241" t="s">
        <v>1023</v>
      </c>
      <c r="D241" t="s">
        <v>134</v>
      </c>
      <c r="E241" t="s">
        <v>3518</v>
      </c>
      <c r="F241" s="9">
        <v>45099</v>
      </c>
      <c r="G241">
        <v>992000</v>
      </c>
      <c r="H241" t="s">
        <v>62</v>
      </c>
      <c r="I241">
        <v>9.25</v>
      </c>
      <c r="J241">
        <v>917196</v>
      </c>
      <c r="K241" s="9"/>
      <c r="L241" t="s">
        <v>3519</v>
      </c>
      <c r="M241">
        <v>1785366</v>
      </c>
      <c r="N241" s="9">
        <v>46072</v>
      </c>
      <c r="O241" t="s">
        <v>3520</v>
      </c>
      <c r="P241" t="s">
        <v>3521</v>
      </c>
      <c r="Q241" s="12">
        <f t="shared" si="24"/>
        <v>0</v>
      </c>
      <c r="R241" s="11" t="str">
        <f t="shared" si="25"/>
        <v>Standard</v>
      </c>
      <c r="S241" s="11" t="str">
        <f t="shared" si="26"/>
        <v/>
      </c>
      <c r="T241" s="13">
        <f t="shared" si="27"/>
        <v>0</v>
      </c>
      <c r="U241" s="13">
        <f>IFERROR(INDEX(Delegation!$C$4:$C$12,MATCH(H241,Delegation!$A$4:$A$12,0)),0)</f>
        <v>1000000</v>
      </c>
      <c r="V241" s="11" t="str">
        <f t="shared" si="28"/>
        <v/>
      </c>
      <c r="W241" s="14">
        <f t="shared" si="29"/>
        <v>0.51372995789098708</v>
      </c>
      <c r="X241" s="11" t="str">
        <f t="shared" si="30"/>
        <v/>
      </c>
      <c r="Y241" s="11" t="str">
        <f t="shared" si="31"/>
        <v/>
      </c>
      <c r="Z241" s="11" t="str">
        <f>IF(AND(J241&gt;500000,INDEX(Bank_KYC!$D$4:$D$953,MATCH(B241,Bank_KYC!$A$4:$A$953,0))=""),"FLAG","")</f>
        <v/>
      </c>
    </row>
    <row r="242" spans="1:26" x14ac:dyDescent="0.3">
      <c r="A242" t="s">
        <v>3770</v>
      </c>
      <c r="B242" t="s">
        <v>1587</v>
      </c>
      <c r="C242" t="s">
        <v>1588</v>
      </c>
      <c r="D242" t="s">
        <v>134</v>
      </c>
      <c r="E242" t="s">
        <v>3535</v>
      </c>
      <c r="F242" s="9">
        <v>44522</v>
      </c>
      <c r="G242">
        <v>1816000</v>
      </c>
      <c r="H242" t="s">
        <v>66</v>
      </c>
      <c r="I242">
        <v>11.5</v>
      </c>
      <c r="J242">
        <v>926747</v>
      </c>
      <c r="K242" s="9"/>
      <c r="L242" t="s">
        <v>3536</v>
      </c>
      <c r="M242">
        <v>1527334</v>
      </c>
      <c r="N242" s="9">
        <v>45707</v>
      </c>
      <c r="O242" t="s">
        <v>3520</v>
      </c>
      <c r="P242" t="s">
        <v>3521</v>
      </c>
      <c r="Q242" s="12">
        <f t="shared" si="24"/>
        <v>0</v>
      </c>
      <c r="R242" s="11" t="str">
        <f t="shared" si="25"/>
        <v>Standard</v>
      </c>
      <c r="S242" s="11" t="str">
        <f t="shared" si="26"/>
        <v/>
      </c>
      <c r="T242" s="13">
        <f t="shared" si="27"/>
        <v>0</v>
      </c>
      <c r="U242" s="13">
        <f>IFERROR(INDEX(Delegation!$C$4:$C$12,MATCH(H242,Delegation!$A$4:$A$12,0)),0)</f>
        <v>5000000</v>
      </c>
      <c r="V242" s="11" t="str">
        <f t="shared" si="28"/>
        <v/>
      </c>
      <c r="W242" s="14">
        <f t="shared" si="29"/>
        <v>0.60677428774583686</v>
      </c>
      <c r="X242" s="11" t="str">
        <f t="shared" si="30"/>
        <v/>
      </c>
      <c r="Y242" s="11" t="str">
        <f t="shared" si="31"/>
        <v/>
      </c>
      <c r="Z242" s="11" t="str">
        <f>IF(AND(J242&gt;500000,INDEX(Bank_KYC!$D$4:$D$953,MATCH(B242,Bank_KYC!$A$4:$A$953,0))=""),"FLAG","")</f>
        <v/>
      </c>
    </row>
    <row r="243" spans="1:26" x14ac:dyDescent="0.3">
      <c r="A243" t="s">
        <v>3771</v>
      </c>
      <c r="B243" t="s">
        <v>192</v>
      </c>
      <c r="C243" t="s">
        <v>193</v>
      </c>
      <c r="D243" t="s">
        <v>114</v>
      </c>
      <c r="E243" t="s">
        <v>3525</v>
      </c>
      <c r="F243" s="9">
        <v>44175</v>
      </c>
      <c r="G243">
        <v>177000</v>
      </c>
      <c r="H243" t="s">
        <v>59</v>
      </c>
      <c r="I243">
        <v>9.75</v>
      </c>
      <c r="J243">
        <v>167596</v>
      </c>
      <c r="K243" s="9"/>
      <c r="L243" t="s">
        <v>3526</v>
      </c>
      <c r="M243">
        <v>261800</v>
      </c>
      <c r="N243" s="9">
        <v>45735</v>
      </c>
      <c r="O243" t="s">
        <v>3520</v>
      </c>
      <c r="P243" t="s">
        <v>3521</v>
      </c>
      <c r="Q243" s="12">
        <f t="shared" si="24"/>
        <v>0</v>
      </c>
      <c r="R243" s="11" t="str">
        <f t="shared" si="25"/>
        <v>Standard</v>
      </c>
      <c r="S243" s="11" t="str">
        <f t="shared" si="26"/>
        <v/>
      </c>
      <c r="T243" s="13">
        <f t="shared" si="27"/>
        <v>0</v>
      </c>
      <c r="U243" s="13">
        <f>IFERROR(INDEX(Delegation!$C$4:$C$12,MATCH(H243,Delegation!$A$4:$A$12,0)),0)</f>
        <v>1000000</v>
      </c>
      <c r="V243" s="11" t="str">
        <f t="shared" si="28"/>
        <v/>
      </c>
      <c r="W243" s="14">
        <f t="shared" si="29"/>
        <v>0.64016806722689079</v>
      </c>
      <c r="X243" s="11" t="str">
        <f t="shared" si="30"/>
        <v/>
      </c>
      <c r="Y243" s="11" t="str">
        <f t="shared" si="31"/>
        <v/>
      </c>
      <c r="Z243" s="11" t="str">
        <f>IF(AND(J243&gt;500000,INDEX(Bank_KYC!$D$4:$D$953,MATCH(B243,Bank_KYC!$A$4:$A$953,0))=""),"FLAG","")</f>
        <v/>
      </c>
    </row>
    <row r="244" spans="1:26" x14ac:dyDescent="0.3">
      <c r="A244" t="s">
        <v>3772</v>
      </c>
      <c r="B244" t="s">
        <v>1989</v>
      </c>
      <c r="C244" t="s">
        <v>1990</v>
      </c>
      <c r="D244" t="s">
        <v>103</v>
      </c>
      <c r="E244" t="s">
        <v>3525</v>
      </c>
      <c r="F244" s="9">
        <v>44987</v>
      </c>
      <c r="G244">
        <v>287000</v>
      </c>
      <c r="H244" t="s">
        <v>61</v>
      </c>
      <c r="I244">
        <v>9.75</v>
      </c>
      <c r="J244">
        <v>105398</v>
      </c>
      <c r="K244" s="9"/>
      <c r="L244" t="s">
        <v>3526</v>
      </c>
      <c r="M244">
        <v>158802</v>
      </c>
      <c r="N244" s="9">
        <v>45411</v>
      </c>
      <c r="O244" t="s">
        <v>3520</v>
      </c>
      <c r="P244" t="s">
        <v>3521</v>
      </c>
      <c r="Q244" s="12">
        <f t="shared" si="24"/>
        <v>0</v>
      </c>
      <c r="R244" s="11" t="str">
        <f t="shared" si="25"/>
        <v>Standard</v>
      </c>
      <c r="S244" s="11" t="str">
        <f t="shared" si="26"/>
        <v/>
      </c>
      <c r="T244" s="13">
        <f t="shared" si="27"/>
        <v>0</v>
      </c>
      <c r="U244" s="13">
        <f>IFERROR(INDEX(Delegation!$C$4:$C$12,MATCH(H244,Delegation!$A$4:$A$12,0)),0)</f>
        <v>1000000</v>
      </c>
      <c r="V244" s="11" t="str">
        <f t="shared" si="28"/>
        <v/>
      </c>
      <c r="W244" s="14">
        <f t="shared" si="29"/>
        <v>0.66370700620898981</v>
      </c>
      <c r="X244" s="11" t="str">
        <f t="shared" si="30"/>
        <v/>
      </c>
      <c r="Y244" s="11" t="str">
        <f t="shared" si="31"/>
        <v/>
      </c>
      <c r="Z244" s="11" t="str">
        <f>IF(AND(J244&gt;500000,INDEX(Bank_KYC!$D$4:$D$953,MATCH(B244,Bank_KYC!$A$4:$A$953,0))=""),"FLAG","")</f>
        <v/>
      </c>
    </row>
    <row r="245" spans="1:26" x14ac:dyDescent="0.3">
      <c r="A245" t="s">
        <v>3773</v>
      </c>
      <c r="B245" t="s">
        <v>1075</v>
      </c>
      <c r="C245" t="s">
        <v>1076</v>
      </c>
      <c r="D245" t="s">
        <v>114</v>
      </c>
      <c r="E245" t="s">
        <v>3535</v>
      </c>
      <c r="F245" s="9">
        <v>45185</v>
      </c>
      <c r="G245">
        <v>3480000</v>
      </c>
      <c r="H245" t="s">
        <v>66</v>
      </c>
      <c r="I245">
        <v>11.5</v>
      </c>
      <c r="J245">
        <v>2088472</v>
      </c>
      <c r="K245" s="9"/>
      <c r="L245" t="s">
        <v>3536</v>
      </c>
      <c r="M245">
        <v>3335437</v>
      </c>
      <c r="N245" s="9">
        <v>46017</v>
      </c>
      <c r="O245" t="s">
        <v>3520</v>
      </c>
      <c r="P245" t="s">
        <v>3521</v>
      </c>
      <c r="Q245" s="12">
        <f t="shared" si="24"/>
        <v>0</v>
      </c>
      <c r="R245" s="11" t="str">
        <f t="shared" si="25"/>
        <v>Standard</v>
      </c>
      <c r="S245" s="11" t="str">
        <f t="shared" si="26"/>
        <v/>
      </c>
      <c r="T245" s="13">
        <f t="shared" si="27"/>
        <v>0</v>
      </c>
      <c r="U245" s="13">
        <f>IFERROR(INDEX(Delegation!$C$4:$C$12,MATCH(H245,Delegation!$A$4:$A$12,0)),0)</f>
        <v>5000000</v>
      </c>
      <c r="V245" s="11" t="str">
        <f t="shared" si="28"/>
        <v/>
      </c>
      <c r="W245" s="14">
        <f t="shared" si="29"/>
        <v>0.62614643898235822</v>
      </c>
      <c r="X245" s="11" t="str">
        <f t="shared" si="30"/>
        <v/>
      </c>
      <c r="Y245" s="11" t="str">
        <f t="shared" si="31"/>
        <v/>
      </c>
      <c r="Z245" s="11" t="str">
        <f>IF(AND(J245&gt;500000,INDEX(Bank_KYC!$D$4:$D$953,MATCH(B245,Bank_KYC!$A$4:$A$953,0))=""),"FLAG","")</f>
        <v/>
      </c>
    </row>
    <row r="246" spans="1:26" x14ac:dyDescent="0.3">
      <c r="A246" t="s">
        <v>3774</v>
      </c>
      <c r="B246" t="s">
        <v>968</v>
      </c>
      <c r="C246" t="s">
        <v>799</v>
      </c>
      <c r="D246" t="s">
        <v>103</v>
      </c>
      <c r="E246" t="s">
        <v>3535</v>
      </c>
      <c r="F246" s="9">
        <v>45131</v>
      </c>
      <c r="G246">
        <v>2424000</v>
      </c>
      <c r="H246" t="s">
        <v>61</v>
      </c>
      <c r="I246">
        <v>11.5</v>
      </c>
      <c r="J246">
        <v>2287173</v>
      </c>
      <c r="K246" s="9"/>
      <c r="L246" t="s">
        <v>3536</v>
      </c>
      <c r="M246">
        <v>3210342</v>
      </c>
      <c r="N246" s="9">
        <v>45273</v>
      </c>
      <c r="O246" t="s">
        <v>3520</v>
      </c>
      <c r="P246" t="s">
        <v>3521</v>
      </c>
      <c r="Q246" s="12">
        <f t="shared" si="24"/>
        <v>0</v>
      </c>
      <c r="R246" s="11" t="str">
        <f t="shared" si="25"/>
        <v>Standard</v>
      </c>
      <c r="S246" s="11" t="str">
        <f t="shared" si="26"/>
        <v/>
      </c>
      <c r="T246" s="13">
        <f t="shared" si="27"/>
        <v>0</v>
      </c>
      <c r="U246" s="13">
        <f>IFERROR(INDEX(Delegation!$C$4:$C$12,MATCH(H246,Delegation!$A$4:$A$12,0)),0)</f>
        <v>1000000</v>
      </c>
      <c r="V246" s="11" t="str">
        <f t="shared" si="28"/>
        <v>FLAG</v>
      </c>
      <c r="W246" s="14">
        <f t="shared" si="29"/>
        <v>0.71243904854996754</v>
      </c>
      <c r="X246" s="11" t="str">
        <f t="shared" si="30"/>
        <v/>
      </c>
      <c r="Y246" s="11" t="str">
        <f t="shared" si="31"/>
        <v/>
      </c>
      <c r="Z246" s="11" t="str">
        <f>IF(AND(J246&gt;500000,INDEX(Bank_KYC!$D$4:$D$953,MATCH(B246,Bank_KYC!$A$4:$A$953,0))=""),"FLAG","")</f>
        <v>FLAG</v>
      </c>
    </row>
    <row r="247" spans="1:26" x14ac:dyDescent="0.3">
      <c r="A247" t="s">
        <v>3775</v>
      </c>
      <c r="B247" t="s">
        <v>1576</v>
      </c>
      <c r="C247" t="s">
        <v>221</v>
      </c>
      <c r="D247" t="s">
        <v>100</v>
      </c>
      <c r="E247" t="s">
        <v>3518</v>
      </c>
      <c r="F247" s="9">
        <v>45017</v>
      </c>
      <c r="G247">
        <v>4240000</v>
      </c>
      <c r="H247" t="s">
        <v>66</v>
      </c>
      <c r="I247">
        <v>9.25</v>
      </c>
      <c r="J247">
        <v>4069255</v>
      </c>
      <c r="K247" s="9"/>
      <c r="L247" t="s">
        <v>3519</v>
      </c>
      <c r="M247">
        <v>6711248</v>
      </c>
      <c r="N247" s="9">
        <v>45455</v>
      </c>
      <c r="O247" t="s">
        <v>3520</v>
      </c>
      <c r="P247" t="s">
        <v>3521</v>
      </c>
      <c r="Q247" s="12">
        <f t="shared" si="24"/>
        <v>0</v>
      </c>
      <c r="R247" s="11" t="str">
        <f t="shared" si="25"/>
        <v>Standard</v>
      </c>
      <c r="S247" s="11" t="str">
        <f t="shared" si="26"/>
        <v/>
      </c>
      <c r="T247" s="13">
        <f t="shared" si="27"/>
        <v>0</v>
      </c>
      <c r="U247" s="13">
        <f>IFERROR(INDEX(Delegation!$C$4:$C$12,MATCH(H247,Delegation!$A$4:$A$12,0)),0)</f>
        <v>5000000</v>
      </c>
      <c r="V247" s="11" t="str">
        <f t="shared" si="28"/>
        <v/>
      </c>
      <c r="W247" s="14">
        <f t="shared" si="29"/>
        <v>0.60633357610983829</v>
      </c>
      <c r="X247" s="11" t="str">
        <f t="shared" si="30"/>
        <v/>
      </c>
      <c r="Y247" s="11" t="str">
        <f t="shared" si="31"/>
        <v/>
      </c>
      <c r="Z247" s="11" t="str">
        <f>IF(AND(J247&gt;500000,INDEX(Bank_KYC!$D$4:$D$953,MATCH(B247,Bank_KYC!$A$4:$A$953,0))=""),"FLAG","")</f>
        <v/>
      </c>
    </row>
    <row r="248" spans="1:26" x14ac:dyDescent="0.3">
      <c r="A248" t="s">
        <v>3776</v>
      </c>
      <c r="B248" t="s">
        <v>2127</v>
      </c>
      <c r="C248" t="s">
        <v>608</v>
      </c>
      <c r="D248" t="s">
        <v>95</v>
      </c>
      <c r="E248" t="s">
        <v>3528</v>
      </c>
      <c r="F248" s="9">
        <v>43892</v>
      </c>
      <c r="G248">
        <v>97000</v>
      </c>
      <c r="H248" t="s">
        <v>63</v>
      </c>
      <c r="I248">
        <v>13.5</v>
      </c>
      <c r="J248">
        <v>57007</v>
      </c>
      <c r="K248" s="9"/>
      <c r="L248" t="s">
        <v>3529</v>
      </c>
      <c r="M248">
        <v>0</v>
      </c>
      <c r="N248" s="9"/>
      <c r="O248" t="s">
        <v>3520</v>
      </c>
      <c r="P248" t="s">
        <v>3521</v>
      </c>
      <c r="Q248" s="12">
        <f t="shared" si="24"/>
        <v>0</v>
      </c>
      <c r="R248" s="11" t="str">
        <f t="shared" si="25"/>
        <v>Standard</v>
      </c>
      <c r="S248" s="11" t="str">
        <f t="shared" si="26"/>
        <v/>
      </c>
      <c r="T248" s="13">
        <f t="shared" si="27"/>
        <v>0</v>
      </c>
      <c r="U248" s="13">
        <f>IFERROR(INDEX(Delegation!$C$4:$C$12,MATCH(H248,Delegation!$A$4:$A$12,0)),0)</f>
        <v>1000000</v>
      </c>
      <c r="V248" s="11" t="str">
        <f t="shared" si="28"/>
        <v/>
      </c>
      <c r="W248" s="14" t="str">
        <f t="shared" si="29"/>
        <v/>
      </c>
      <c r="X248" s="11" t="str">
        <f t="shared" si="30"/>
        <v/>
      </c>
      <c r="Y248" s="11" t="str">
        <f t="shared" si="31"/>
        <v/>
      </c>
      <c r="Z248" s="11" t="str">
        <f>IF(AND(J248&gt;500000,INDEX(Bank_KYC!$D$4:$D$953,MATCH(B248,Bank_KYC!$A$4:$A$953,0))=""),"FLAG","")</f>
        <v/>
      </c>
    </row>
    <row r="249" spans="1:26" x14ac:dyDescent="0.3">
      <c r="A249" t="s">
        <v>3777</v>
      </c>
      <c r="B249" t="s">
        <v>1345</v>
      </c>
      <c r="C249" t="s">
        <v>702</v>
      </c>
      <c r="D249" t="s">
        <v>95</v>
      </c>
      <c r="E249" t="s">
        <v>3518</v>
      </c>
      <c r="F249" s="9">
        <v>45543</v>
      </c>
      <c r="G249">
        <v>1775000</v>
      </c>
      <c r="H249" t="s">
        <v>66</v>
      </c>
      <c r="I249">
        <v>9.25</v>
      </c>
      <c r="J249">
        <v>1661025</v>
      </c>
      <c r="K249" s="9"/>
      <c r="L249" t="s">
        <v>3519</v>
      </c>
      <c r="M249">
        <v>3040949</v>
      </c>
      <c r="N249" s="9">
        <v>45942</v>
      </c>
      <c r="O249" t="s">
        <v>3520</v>
      </c>
      <c r="P249" t="s">
        <v>3521</v>
      </c>
      <c r="Q249" s="12">
        <f t="shared" si="24"/>
        <v>0</v>
      </c>
      <c r="R249" s="11" t="str">
        <f t="shared" si="25"/>
        <v>Standard</v>
      </c>
      <c r="S249" s="11" t="str">
        <f t="shared" si="26"/>
        <v/>
      </c>
      <c r="T249" s="13">
        <f t="shared" si="27"/>
        <v>0</v>
      </c>
      <c r="U249" s="13">
        <f>IFERROR(INDEX(Delegation!$C$4:$C$12,MATCH(H249,Delegation!$A$4:$A$12,0)),0)</f>
        <v>5000000</v>
      </c>
      <c r="V249" s="11" t="str">
        <f t="shared" si="28"/>
        <v/>
      </c>
      <c r="W249" s="14">
        <f t="shared" si="29"/>
        <v>0.54621928878123249</v>
      </c>
      <c r="X249" s="11" t="str">
        <f t="shared" si="30"/>
        <v/>
      </c>
      <c r="Y249" s="11" t="str">
        <f t="shared" si="31"/>
        <v/>
      </c>
      <c r="Z249" s="11" t="str">
        <f>IF(AND(J249&gt;500000,INDEX(Bank_KYC!$D$4:$D$953,MATCH(B249,Bank_KYC!$A$4:$A$953,0))=""),"FLAG","")</f>
        <v/>
      </c>
    </row>
    <row r="250" spans="1:26" x14ac:dyDescent="0.3">
      <c r="A250" t="s">
        <v>3778</v>
      </c>
      <c r="B250" t="s">
        <v>2004</v>
      </c>
      <c r="C250" t="s">
        <v>2005</v>
      </c>
      <c r="D250" t="s">
        <v>129</v>
      </c>
      <c r="E250" t="s">
        <v>3518</v>
      </c>
      <c r="F250" s="9">
        <v>44209</v>
      </c>
      <c r="G250">
        <v>3029000</v>
      </c>
      <c r="H250" t="s">
        <v>66</v>
      </c>
      <c r="I250">
        <v>9.25</v>
      </c>
      <c r="J250">
        <v>2826765</v>
      </c>
      <c r="K250" s="9"/>
      <c r="L250" t="s">
        <v>3519</v>
      </c>
      <c r="M250">
        <v>4639617</v>
      </c>
      <c r="N250" s="9">
        <v>45552</v>
      </c>
      <c r="O250" t="s">
        <v>3520</v>
      </c>
      <c r="P250" t="s">
        <v>3521</v>
      </c>
      <c r="Q250" s="12">
        <f t="shared" si="24"/>
        <v>0</v>
      </c>
      <c r="R250" s="11" t="str">
        <f t="shared" si="25"/>
        <v>Standard</v>
      </c>
      <c r="S250" s="11" t="str">
        <f t="shared" si="26"/>
        <v/>
      </c>
      <c r="T250" s="13">
        <f t="shared" si="27"/>
        <v>0</v>
      </c>
      <c r="U250" s="13">
        <f>IFERROR(INDEX(Delegation!$C$4:$C$12,MATCH(H250,Delegation!$A$4:$A$12,0)),0)</f>
        <v>5000000</v>
      </c>
      <c r="V250" s="11" t="str">
        <f t="shared" si="28"/>
        <v/>
      </c>
      <c r="W250" s="14">
        <f t="shared" si="29"/>
        <v>0.60926688560715248</v>
      </c>
      <c r="X250" s="11" t="str">
        <f t="shared" si="30"/>
        <v/>
      </c>
      <c r="Y250" s="11" t="str">
        <f t="shared" si="31"/>
        <v/>
      </c>
      <c r="Z250" s="11" t="str">
        <f>IF(AND(J250&gt;500000,INDEX(Bank_KYC!$D$4:$D$953,MATCH(B250,Bank_KYC!$A$4:$A$953,0))=""),"FLAG","")</f>
        <v/>
      </c>
    </row>
    <row r="251" spans="1:26" x14ac:dyDescent="0.3">
      <c r="A251" t="s">
        <v>3779</v>
      </c>
      <c r="B251" t="s">
        <v>2514</v>
      </c>
      <c r="C251" t="s">
        <v>826</v>
      </c>
      <c r="D251" t="s">
        <v>100</v>
      </c>
      <c r="E251" t="s">
        <v>3550</v>
      </c>
      <c r="F251" s="9">
        <v>44973</v>
      </c>
      <c r="G251">
        <v>827000</v>
      </c>
      <c r="H251" t="s">
        <v>64</v>
      </c>
      <c r="I251">
        <v>10.5</v>
      </c>
      <c r="J251">
        <v>710841</v>
      </c>
      <c r="K251" s="9">
        <v>45241</v>
      </c>
      <c r="L251" t="s">
        <v>3551</v>
      </c>
      <c r="M251">
        <v>1557714</v>
      </c>
      <c r="N251" s="9">
        <v>45362</v>
      </c>
      <c r="O251" t="s">
        <v>3520</v>
      </c>
      <c r="P251" t="s">
        <v>3521</v>
      </c>
      <c r="Q251" s="12">
        <f t="shared" si="24"/>
        <v>871</v>
      </c>
      <c r="R251" s="11" t="str">
        <f t="shared" si="25"/>
        <v>Doubtful</v>
      </c>
      <c r="S251" s="11" t="str">
        <f t="shared" si="26"/>
        <v>FLAG</v>
      </c>
      <c r="T251" s="13">
        <f t="shared" si="27"/>
        <v>177710.25</v>
      </c>
      <c r="U251" s="13">
        <f>IFERROR(INDEX(Delegation!$C$4:$C$12,MATCH(H251,Delegation!$A$4:$A$12,0)),0)</f>
        <v>1000000</v>
      </c>
      <c r="V251" s="11" t="str">
        <f t="shared" si="28"/>
        <v/>
      </c>
      <c r="W251" s="14">
        <f t="shared" si="29"/>
        <v>0.45633601546882163</v>
      </c>
      <c r="X251" s="11" t="str">
        <f t="shared" si="30"/>
        <v/>
      </c>
      <c r="Y251" s="11" t="str">
        <f t="shared" si="31"/>
        <v/>
      </c>
      <c r="Z251" s="11" t="str">
        <f>IF(AND(J251&gt;500000,INDEX(Bank_KYC!$D$4:$D$953,MATCH(B251,Bank_KYC!$A$4:$A$953,0))=""),"FLAG","")</f>
        <v/>
      </c>
    </row>
    <row r="252" spans="1:26" x14ac:dyDescent="0.3">
      <c r="A252" t="s">
        <v>3780</v>
      </c>
      <c r="B252" t="s">
        <v>2279</v>
      </c>
      <c r="C252" t="s">
        <v>2280</v>
      </c>
      <c r="D252" t="s">
        <v>100</v>
      </c>
      <c r="E252" t="s">
        <v>3518</v>
      </c>
      <c r="F252" s="9">
        <v>45376</v>
      </c>
      <c r="G252">
        <v>931000</v>
      </c>
      <c r="H252" t="s">
        <v>64</v>
      </c>
      <c r="I252">
        <v>9.25</v>
      </c>
      <c r="J252">
        <v>580505</v>
      </c>
      <c r="K252" s="9"/>
      <c r="L252" t="s">
        <v>3519</v>
      </c>
      <c r="M252">
        <v>982503</v>
      </c>
      <c r="N252" s="9">
        <v>45557</v>
      </c>
      <c r="O252" t="s">
        <v>3520</v>
      </c>
      <c r="P252" t="s">
        <v>3521</v>
      </c>
      <c r="Q252" s="12">
        <f t="shared" si="24"/>
        <v>0</v>
      </c>
      <c r="R252" s="11" t="str">
        <f t="shared" si="25"/>
        <v>Standard</v>
      </c>
      <c r="S252" s="11" t="str">
        <f t="shared" si="26"/>
        <v/>
      </c>
      <c r="T252" s="13">
        <f t="shared" si="27"/>
        <v>0</v>
      </c>
      <c r="U252" s="13">
        <f>IFERROR(INDEX(Delegation!$C$4:$C$12,MATCH(H252,Delegation!$A$4:$A$12,0)),0)</f>
        <v>1000000</v>
      </c>
      <c r="V252" s="11" t="str">
        <f t="shared" si="28"/>
        <v/>
      </c>
      <c r="W252" s="14">
        <f t="shared" si="29"/>
        <v>0.59084297961431165</v>
      </c>
      <c r="X252" s="11" t="str">
        <f t="shared" si="30"/>
        <v/>
      </c>
      <c r="Y252" s="11" t="str">
        <f t="shared" si="31"/>
        <v/>
      </c>
      <c r="Z252" s="11" t="str">
        <f>IF(AND(J252&gt;500000,INDEX(Bank_KYC!$D$4:$D$953,MATCH(B252,Bank_KYC!$A$4:$A$953,0))=""),"FLAG","")</f>
        <v/>
      </c>
    </row>
    <row r="253" spans="1:26" x14ac:dyDescent="0.3">
      <c r="A253" t="s">
        <v>3781</v>
      </c>
      <c r="B253" t="s">
        <v>1034</v>
      </c>
      <c r="C253" t="s">
        <v>1035</v>
      </c>
      <c r="D253" t="s">
        <v>114</v>
      </c>
      <c r="E253" t="s">
        <v>3535</v>
      </c>
      <c r="F253" s="9">
        <v>45440</v>
      </c>
      <c r="G253">
        <v>1850000</v>
      </c>
      <c r="H253" t="s">
        <v>66</v>
      </c>
      <c r="I253">
        <v>11.5</v>
      </c>
      <c r="J253">
        <v>738038</v>
      </c>
      <c r="K253" s="9"/>
      <c r="L253" t="s">
        <v>3536</v>
      </c>
      <c r="M253">
        <v>1116215</v>
      </c>
      <c r="N253" s="9">
        <v>45554</v>
      </c>
      <c r="O253" t="s">
        <v>3520</v>
      </c>
      <c r="P253" t="s">
        <v>3521</v>
      </c>
      <c r="Q253" s="12">
        <f t="shared" si="24"/>
        <v>0</v>
      </c>
      <c r="R253" s="11" t="str">
        <f t="shared" si="25"/>
        <v>Standard</v>
      </c>
      <c r="S253" s="11" t="str">
        <f t="shared" si="26"/>
        <v/>
      </c>
      <c r="T253" s="13">
        <f t="shared" si="27"/>
        <v>0</v>
      </c>
      <c r="U253" s="13">
        <f>IFERROR(INDEX(Delegation!$C$4:$C$12,MATCH(H253,Delegation!$A$4:$A$12,0)),0)</f>
        <v>5000000</v>
      </c>
      <c r="V253" s="11" t="str">
        <f t="shared" si="28"/>
        <v/>
      </c>
      <c r="W253" s="14">
        <f t="shared" si="29"/>
        <v>0.66119699161899814</v>
      </c>
      <c r="X253" s="11" t="str">
        <f t="shared" si="30"/>
        <v/>
      </c>
      <c r="Y253" s="11" t="str">
        <f t="shared" si="31"/>
        <v/>
      </c>
      <c r="Z253" s="11" t="str">
        <f>IF(AND(J253&gt;500000,INDEX(Bank_KYC!$D$4:$D$953,MATCH(B253,Bank_KYC!$A$4:$A$953,0))=""),"FLAG","")</f>
        <v/>
      </c>
    </row>
    <row r="254" spans="1:26" x14ac:dyDescent="0.3">
      <c r="A254" t="s">
        <v>3782</v>
      </c>
      <c r="B254" t="s">
        <v>2911</v>
      </c>
      <c r="C254" t="s">
        <v>2912</v>
      </c>
      <c r="D254" t="s">
        <v>129</v>
      </c>
      <c r="E254" t="s">
        <v>3550</v>
      </c>
      <c r="F254" s="9">
        <v>44152</v>
      </c>
      <c r="G254">
        <v>1158000</v>
      </c>
      <c r="H254" t="s">
        <v>66</v>
      </c>
      <c r="I254">
        <v>10.5</v>
      </c>
      <c r="J254">
        <v>669661</v>
      </c>
      <c r="K254" s="9"/>
      <c r="L254" t="s">
        <v>3551</v>
      </c>
      <c r="M254">
        <v>1050885</v>
      </c>
      <c r="N254" s="9">
        <v>45825</v>
      </c>
      <c r="O254" t="s">
        <v>3520</v>
      </c>
      <c r="P254" t="s">
        <v>3521</v>
      </c>
      <c r="Q254" s="12">
        <f t="shared" si="24"/>
        <v>0</v>
      </c>
      <c r="R254" s="11" t="str">
        <f t="shared" si="25"/>
        <v>Standard</v>
      </c>
      <c r="S254" s="11" t="str">
        <f t="shared" si="26"/>
        <v/>
      </c>
      <c r="T254" s="13">
        <f t="shared" si="27"/>
        <v>0</v>
      </c>
      <c r="U254" s="13">
        <f>IFERROR(INDEX(Delegation!$C$4:$C$12,MATCH(H254,Delegation!$A$4:$A$12,0)),0)</f>
        <v>5000000</v>
      </c>
      <c r="V254" s="11" t="str">
        <f t="shared" si="28"/>
        <v/>
      </c>
      <c r="W254" s="14">
        <f t="shared" si="29"/>
        <v>0.63723528264272489</v>
      </c>
      <c r="X254" s="11" t="str">
        <f t="shared" si="30"/>
        <v/>
      </c>
      <c r="Y254" s="11" t="str">
        <f t="shared" si="31"/>
        <v/>
      </c>
      <c r="Z254" s="11" t="str">
        <f>IF(AND(J254&gt;500000,INDEX(Bank_KYC!$D$4:$D$953,MATCH(B254,Bank_KYC!$A$4:$A$953,0))=""),"FLAG","")</f>
        <v/>
      </c>
    </row>
    <row r="255" spans="1:26" x14ac:dyDescent="0.3">
      <c r="A255" t="s">
        <v>3783</v>
      </c>
      <c r="B255" t="s">
        <v>1758</v>
      </c>
      <c r="C255" t="s">
        <v>1759</v>
      </c>
      <c r="D255" t="s">
        <v>114</v>
      </c>
      <c r="E255" t="s">
        <v>3528</v>
      </c>
      <c r="F255" s="9">
        <v>45709</v>
      </c>
      <c r="G255">
        <v>91000</v>
      </c>
      <c r="H255" t="s">
        <v>59</v>
      </c>
      <c r="I255">
        <v>13.5</v>
      </c>
      <c r="J255">
        <v>59939</v>
      </c>
      <c r="K255" s="9"/>
      <c r="L255" t="s">
        <v>3529</v>
      </c>
      <c r="M255">
        <v>0</v>
      </c>
      <c r="N255" s="9"/>
      <c r="O255" t="s">
        <v>3520</v>
      </c>
      <c r="P255" t="s">
        <v>3521</v>
      </c>
      <c r="Q255" s="12">
        <f t="shared" si="24"/>
        <v>0</v>
      </c>
      <c r="R255" s="11" t="str">
        <f t="shared" si="25"/>
        <v>Standard</v>
      </c>
      <c r="S255" s="11" t="str">
        <f t="shared" si="26"/>
        <v/>
      </c>
      <c r="T255" s="13">
        <f t="shared" si="27"/>
        <v>0</v>
      </c>
      <c r="U255" s="13">
        <f>IFERROR(INDEX(Delegation!$C$4:$C$12,MATCH(H255,Delegation!$A$4:$A$12,0)),0)</f>
        <v>1000000</v>
      </c>
      <c r="V255" s="11" t="str">
        <f t="shared" si="28"/>
        <v/>
      </c>
      <c r="W255" s="14" t="str">
        <f t="shared" si="29"/>
        <v/>
      </c>
      <c r="X255" s="11" t="str">
        <f t="shared" si="30"/>
        <v/>
      </c>
      <c r="Y255" s="11" t="str">
        <f t="shared" si="31"/>
        <v/>
      </c>
      <c r="Z255" s="11" t="str">
        <f>IF(AND(J255&gt;500000,INDEX(Bank_KYC!$D$4:$D$953,MATCH(B255,Bank_KYC!$A$4:$A$953,0))=""),"FLAG","")</f>
        <v/>
      </c>
    </row>
    <row r="256" spans="1:26" x14ac:dyDescent="0.3">
      <c r="A256" t="s">
        <v>3784</v>
      </c>
      <c r="B256" t="s">
        <v>3229</v>
      </c>
      <c r="C256" t="s">
        <v>2541</v>
      </c>
      <c r="D256" t="s">
        <v>129</v>
      </c>
      <c r="E256" t="s">
        <v>3525</v>
      </c>
      <c r="F256" s="9">
        <v>45562</v>
      </c>
      <c r="G256">
        <v>163000</v>
      </c>
      <c r="H256" t="s">
        <v>65</v>
      </c>
      <c r="I256">
        <v>9.75</v>
      </c>
      <c r="J256">
        <v>122073</v>
      </c>
      <c r="K256" s="9"/>
      <c r="L256" t="s">
        <v>3526</v>
      </c>
      <c r="M256">
        <v>169789</v>
      </c>
      <c r="N256" s="9">
        <v>46062</v>
      </c>
      <c r="O256" t="s">
        <v>3520</v>
      </c>
      <c r="P256" t="s">
        <v>3521</v>
      </c>
      <c r="Q256" s="12">
        <f t="shared" si="24"/>
        <v>0</v>
      </c>
      <c r="R256" s="11" t="str">
        <f t="shared" si="25"/>
        <v>Standard</v>
      </c>
      <c r="S256" s="11" t="str">
        <f t="shared" si="26"/>
        <v/>
      </c>
      <c r="T256" s="13">
        <f t="shared" si="27"/>
        <v>0</v>
      </c>
      <c r="U256" s="13">
        <f>IFERROR(INDEX(Delegation!$C$4:$C$12,MATCH(H256,Delegation!$A$4:$A$12,0)),0)</f>
        <v>1000000</v>
      </c>
      <c r="V256" s="11" t="str">
        <f t="shared" si="28"/>
        <v/>
      </c>
      <c r="W256" s="14">
        <f t="shared" si="29"/>
        <v>0.71896883779278986</v>
      </c>
      <c r="X256" s="11" t="str">
        <f t="shared" si="30"/>
        <v/>
      </c>
      <c r="Y256" s="11" t="str">
        <f t="shared" si="31"/>
        <v/>
      </c>
      <c r="Z256" s="11" t="str">
        <f>IF(AND(J256&gt;500000,INDEX(Bank_KYC!$D$4:$D$953,MATCH(B256,Bank_KYC!$A$4:$A$953,0))=""),"FLAG","")</f>
        <v/>
      </c>
    </row>
    <row r="257" spans="1:26" x14ac:dyDescent="0.3">
      <c r="A257" t="s">
        <v>3785</v>
      </c>
      <c r="B257" t="s">
        <v>2161</v>
      </c>
      <c r="C257" t="s">
        <v>2162</v>
      </c>
      <c r="D257" t="s">
        <v>103</v>
      </c>
      <c r="E257" t="s">
        <v>3518</v>
      </c>
      <c r="F257" s="9">
        <v>44806</v>
      </c>
      <c r="G257">
        <v>1182000</v>
      </c>
      <c r="H257" t="s">
        <v>66</v>
      </c>
      <c r="I257">
        <v>9.25</v>
      </c>
      <c r="J257">
        <v>902801</v>
      </c>
      <c r="K257" s="9">
        <v>46066</v>
      </c>
      <c r="L257" t="s">
        <v>3519</v>
      </c>
      <c r="M257">
        <v>1690796</v>
      </c>
      <c r="N257" s="9">
        <v>45185</v>
      </c>
      <c r="O257" t="s">
        <v>3520</v>
      </c>
      <c r="P257" t="s">
        <v>3521</v>
      </c>
      <c r="Q257" s="12">
        <f t="shared" si="24"/>
        <v>46</v>
      </c>
      <c r="R257" s="11" t="str">
        <f t="shared" si="25"/>
        <v>Standard</v>
      </c>
      <c r="S257" s="11" t="str">
        <f t="shared" si="26"/>
        <v/>
      </c>
      <c r="T257" s="13">
        <f t="shared" si="27"/>
        <v>0</v>
      </c>
      <c r="U257" s="13">
        <f>IFERROR(INDEX(Delegation!$C$4:$C$12,MATCH(H257,Delegation!$A$4:$A$12,0)),0)</f>
        <v>5000000</v>
      </c>
      <c r="V257" s="11" t="str">
        <f t="shared" si="28"/>
        <v/>
      </c>
      <c r="W257" s="14">
        <f t="shared" si="29"/>
        <v>0.53395028140591771</v>
      </c>
      <c r="X257" s="11" t="str">
        <f t="shared" si="30"/>
        <v/>
      </c>
      <c r="Y257" s="11" t="str">
        <f t="shared" si="31"/>
        <v/>
      </c>
      <c r="Z257" s="11" t="str">
        <f>IF(AND(J257&gt;500000,INDEX(Bank_KYC!$D$4:$D$953,MATCH(B257,Bank_KYC!$A$4:$A$953,0))=""),"FLAG","")</f>
        <v/>
      </c>
    </row>
    <row r="258" spans="1:26" x14ac:dyDescent="0.3">
      <c r="A258" t="s">
        <v>3786</v>
      </c>
      <c r="B258" t="s">
        <v>1649</v>
      </c>
      <c r="C258" t="s">
        <v>1650</v>
      </c>
      <c r="D258" t="s">
        <v>134</v>
      </c>
      <c r="E258" t="s">
        <v>3535</v>
      </c>
      <c r="F258" s="9">
        <v>44741</v>
      </c>
      <c r="G258">
        <v>1308000</v>
      </c>
      <c r="H258" t="s">
        <v>66</v>
      </c>
      <c r="I258">
        <v>11.5</v>
      </c>
      <c r="J258">
        <v>904012</v>
      </c>
      <c r="K258" s="9"/>
      <c r="L258" t="s">
        <v>3536</v>
      </c>
      <c r="M258">
        <v>1337119</v>
      </c>
      <c r="N258" s="9">
        <v>45272</v>
      </c>
      <c r="O258" t="s">
        <v>3520</v>
      </c>
      <c r="P258" t="s">
        <v>3521</v>
      </c>
      <c r="Q258" s="12">
        <f t="shared" si="24"/>
        <v>0</v>
      </c>
      <c r="R258" s="11" t="str">
        <f t="shared" si="25"/>
        <v>Standard</v>
      </c>
      <c r="S258" s="11" t="str">
        <f t="shared" si="26"/>
        <v/>
      </c>
      <c r="T258" s="13">
        <f t="shared" si="27"/>
        <v>0</v>
      </c>
      <c r="U258" s="13">
        <f>IFERROR(INDEX(Delegation!$C$4:$C$12,MATCH(H258,Delegation!$A$4:$A$12,0)),0)</f>
        <v>5000000</v>
      </c>
      <c r="V258" s="11" t="str">
        <f t="shared" si="28"/>
        <v/>
      </c>
      <c r="W258" s="14">
        <f t="shared" si="29"/>
        <v>0.67608941313375992</v>
      </c>
      <c r="X258" s="11" t="str">
        <f t="shared" si="30"/>
        <v/>
      </c>
      <c r="Y258" s="11" t="str">
        <f t="shared" si="31"/>
        <v/>
      </c>
      <c r="Z258" s="11" t="str">
        <f>IF(AND(J258&gt;500000,INDEX(Bank_KYC!$D$4:$D$953,MATCH(B258,Bank_KYC!$A$4:$A$953,0))=""),"FLAG","")</f>
        <v>FLAG</v>
      </c>
    </row>
    <row r="259" spans="1:26" x14ac:dyDescent="0.3">
      <c r="A259" t="s">
        <v>3787</v>
      </c>
      <c r="B259" t="s">
        <v>2118</v>
      </c>
      <c r="C259" t="s">
        <v>2005</v>
      </c>
      <c r="D259" t="s">
        <v>114</v>
      </c>
      <c r="E259" t="s">
        <v>3525</v>
      </c>
      <c r="F259" s="9">
        <v>45480</v>
      </c>
      <c r="G259">
        <v>176000</v>
      </c>
      <c r="H259" t="s">
        <v>59</v>
      </c>
      <c r="I259">
        <v>9.75</v>
      </c>
      <c r="J259">
        <v>75515</v>
      </c>
      <c r="K259" s="9"/>
      <c r="L259" t="s">
        <v>3526</v>
      </c>
      <c r="M259">
        <v>108044</v>
      </c>
      <c r="N259" s="9">
        <v>46018</v>
      </c>
      <c r="O259" t="s">
        <v>3520</v>
      </c>
      <c r="P259" t="s">
        <v>3521</v>
      </c>
      <c r="Q259" s="12">
        <f t="shared" si="24"/>
        <v>0</v>
      </c>
      <c r="R259" s="11" t="str">
        <f t="shared" si="25"/>
        <v>Standard</v>
      </c>
      <c r="S259" s="11" t="str">
        <f t="shared" si="26"/>
        <v/>
      </c>
      <c r="T259" s="13">
        <f t="shared" si="27"/>
        <v>0</v>
      </c>
      <c r="U259" s="13">
        <f>IFERROR(INDEX(Delegation!$C$4:$C$12,MATCH(H259,Delegation!$A$4:$A$12,0)),0)</f>
        <v>1000000</v>
      </c>
      <c r="V259" s="11" t="str">
        <f t="shared" si="28"/>
        <v/>
      </c>
      <c r="W259" s="14">
        <f t="shared" si="29"/>
        <v>0.69892821443115771</v>
      </c>
      <c r="X259" s="11" t="str">
        <f t="shared" si="30"/>
        <v/>
      </c>
      <c r="Y259" s="11" t="str">
        <f t="shared" si="31"/>
        <v/>
      </c>
      <c r="Z259" s="11" t="str">
        <f>IF(AND(J259&gt;500000,INDEX(Bank_KYC!$D$4:$D$953,MATCH(B259,Bank_KYC!$A$4:$A$953,0))=""),"FLAG","")</f>
        <v/>
      </c>
    </row>
    <row r="260" spans="1:26" x14ac:dyDescent="0.3">
      <c r="A260" t="s">
        <v>3788</v>
      </c>
      <c r="B260" t="s">
        <v>1851</v>
      </c>
      <c r="C260" t="s">
        <v>1852</v>
      </c>
      <c r="D260" t="s">
        <v>134</v>
      </c>
      <c r="E260" t="s">
        <v>3535</v>
      </c>
      <c r="F260" s="9">
        <v>44194</v>
      </c>
      <c r="G260">
        <v>5937000</v>
      </c>
      <c r="H260" t="s">
        <v>68</v>
      </c>
      <c r="I260">
        <v>11.5</v>
      </c>
      <c r="J260">
        <v>5302228</v>
      </c>
      <c r="K260" s="9"/>
      <c r="L260" t="s">
        <v>3536</v>
      </c>
      <c r="M260">
        <v>10248775</v>
      </c>
      <c r="N260" s="9">
        <v>45919</v>
      </c>
      <c r="O260" t="s">
        <v>3520</v>
      </c>
      <c r="P260" t="s">
        <v>3521</v>
      </c>
      <c r="Q260" s="12">
        <f t="shared" ref="Q260:Q323" si="32">IF(K260="",0,DATE(2026,3,31)-K260)</f>
        <v>0</v>
      </c>
      <c r="R260" s="11" t="str">
        <f t="shared" ref="R260:R323" si="33">IF(Q260&lt;=90,"Standard",IF(Q260&lt;=455,"Sub-Standard","Doubtful"))</f>
        <v>Standard</v>
      </c>
      <c r="S260" s="11" t="str">
        <f t="shared" ref="S260:S323" si="34">IF(R260&lt;&gt;P260,"FLAG","")</f>
        <v/>
      </c>
      <c r="T260" s="13">
        <f t="shared" ref="T260:T323" si="35">IF(S260="FLAG",J260*IF(R260="Doubtful",25%,10%),0)</f>
        <v>0</v>
      </c>
      <c r="U260" s="13">
        <f>IFERROR(INDEX(Delegation!$C$4:$C$12,MATCH(H260,Delegation!$A$4:$A$12,0)),0)</f>
        <v>25000000</v>
      </c>
      <c r="V260" s="11" t="str">
        <f t="shared" ref="V260:V323" si="36">IF(G260&gt;U260,"FLAG","")</f>
        <v/>
      </c>
      <c r="W260" s="14">
        <f t="shared" ref="W260:W323" si="37">IF(M260&gt;0,J260/M260,"")</f>
        <v>0.51735236650233807</v>
      </c>
      <c r="X260" s="11" t="str">
        <f t="shared" ref="X260:X323" si="38">IF(AND(E260="Gold",N(W260)&gt;75%),"FLAG","")</f>
        <v/>
      </c>
      <c r="Y260" s="11" t="str">
        <f t="shared" ref="Y260:Y323" si="39">IF(AND(L260="Property",N260&lt;EDATE(DATE(2026,3,31),-36)),"FLAG","")</f>
        <v/>
      </c>
      <c r="Z260" s="11" t="str">
        <f>IF(AND(J260&gt;500000,INDEX(Bank_KYC!$D$4:$D$953,MATCH(B260,Bank_KYC!$A$4:$A$953,0))=""),"FLAG","")</f>
        <v/>
      </c>
    </row>
    <row r="261" spans="1:26" x14ac:dyDescent="0.3">
      <c r="A261" t="s">
        <v>3789</v>
      </c>
      <c r="B261" t="s">
        <v>1682</v>
      </c>
      <c r="C261" t="s">
        <v>1683</v>
      </c>
      <c r="D261" t="s">
        <v>103</v>
      </c>
      <c r="E261" t="s">
        <v>3550</v>
      </c>
      <c r="F261" s="9">
        <v>44882</v>
      </c>
      <c r="G261">
        <v>759000</v>
      </c>
      <c r="H261" t="s">
        <v>61</v>
      </c>
      <c r="I261">
        <v>10.5</v>
      </c>
      <c r="J261">
        <v>224806</v>
      </c>
      <c r="K261" s="9"/>
      <c r="L261" t="s">
        <v>3551</v>
      </c>
      <c r="M261">
        <v>390415</v>
      </c>
      <c r="N261" s="9">
        <v>45696</v>
      </c>
      <c r="O261" t="s">
        <v>3520</v>
      </c>
      <c r="P261" t="s">
        <v>3521</v>
      </c>
      <c r="Q261" s="12">
        <f t="shared" si="32"/>
        <v>0</v>
      </c>
      <c r="R261" s="11" t="str">
        <f t="shared" si="33"/>
        <v>Standard</v>
      </c>
      <c r="S261" s="11" t="str">
        <f t="shared" si="34"/>
        <v/>
      </c>
      <c r="T261" s="13">
        <f t="shared" si="35"/>
        <v>0</v>
      </c>
      <c r="U261" s="13">
        <f>IFERROR(INDEX(Delegation!$C$4:$C$12,MATCH(H261,Delegation!$A$4:$A$12,0)),0)</f>
        <v>1000000</v>
      </c>
      <c r="V261" s="11" t="str">
        <f t="shared" si="36"/>
        <v/>
      </c>
      <c r="W261" s="14">
        <f t="shared" si="37"/>
        <v>0.57581291702419224</v>
      </c>
      <c r="X261" s="11" t="str">
        <f t="shared" si="38"/>
        <v/>
      </c>
      <c r="Y261" s="11" t="str">
        <f t="shared" si="39"/>
        <v/>
      </c>
      <c r="Z261" s="11" t="str">
        <f>IF(AND(J261&gt;500000,INDEX(Bank_KYC!$D$4:$D$953,MATCH(B261,Bank_KYC!$A$4:$A$953,0))=""),"FLAG","")</f>
        <v/>
      </c>
    </row>
    <row r="262" spans="1:26" x14ac:dyDescent="0.3">
      <c r="A262" t="s">
        <v>3790</v>
      </c>
      <c r="B262" t="s">
        <v>579</v>
      </c>
      <c r="C262" t="s">
        <v>580</v>
      </c>
      <c r="D262" t="s">
        <v>103</v>
      </c>
      <c r="E262" t="s">
        <v>3535</v>
      </c>
      <c r="F262" s="9">
        <v>45723</v>
      </c>
      <c r="G262">
        <v>3260000</v>
      </c>
      <c r="H262" t="s">
        <v>66</v>
      </c>
      <c r="I262">
        <v>11.5</v>
      </c>
      <c r="J262">
        <v>1467940</v>
      </c>
      <c r="K262" s="9">
        <v>46070</v>
      </c>
      <c r="L262" t="s">
        <v>3536</v>
      </c>
      <c r="M262">
        <v>2534050</v>
      </c>
      <c r="N262" s="9">
        <v>45838</v>
      </c>
      <c r="O262" t="s">
        <v>3520</v>
      </c>
      <c r="P262" t="s">
        <v>3521</v>
      </c>
      <c r="Q262" s="12">
        <f t="shared" si="32"/>
        <v>42</v>
      </c>
      <c r="R262" s="11" t="str">
        <f t="shared" si="33"/>
        <v>Standard</v>
      </c>
      <c r="S262" s="11" t="str">
        <f t="shared" si="34"/>
        <v/>
      </c>
      <c r="T262" s="13">
        <f t="shared" si="35"/>
        <v>0</v>
      </c>
      <c r="U262" s="13">
        <f>IFERROR(INDEX(Delegation!$C$4:$C$12,MATCH(H262,Delegation!$A$4:$A$12,0)),0)</f>
        <v>5000000</v>
      </c>
      <c r="V262" s="11" t="str">
        <f t="shared" si="36"/>
        <v/>
      </c>
      <c r="W262" s="14">
        <f t="shared" si="37"/>
        <v>0.5792861230046763</v>
      </c>
      <c r="X262" s="11" t="str">
        <f t="shared" si="38"/>
        <v/>
      </c>
      <c r="Y262" s="11" t="str">
        <f t="shared" si="39"/>
        <v/>
      </c>
      <c r="Z262" s="11" t="str">
        <f>IF(AND(J262&gt;500000,INDEX(Bank_KYC!$D$4:$D$953,MATCH(B262,Bank_KYC!$A$4:$A$953,0))=""),"FLAG","")</f>
        <v/>
      </c>
    </row>
    <row r="263" spans="1:26" x14ac:dyDescent="0.3">
      <c r="A263" t="s">
        <v>3791</v>
      </c>
      <c r="B263" t="s">
        <v>2833</v>
      </c>
      <c r="C263" t="s">
        <v>2834</v>
      </c>
      <c r="D263" t="s">
        <v>95</v>
      </c>
      <c r="E263" t="s">
        <v>3535</v>
      </c>
      <c r="F263" s="9">
        <v>44980</v>
      </c>
      <c r="G263">
        <v>4245000</v>
      </c>
      <c r="H263" t="s">
        <v>66</v>
      </c>
      <c r="I263">
        <v>11.5</v>
      </c>
      <c r="J263">
        <v>1773538</v>
      </c>
      <c r="K263" s="9">
        <v>46087</v>
      </c>
      <c r="L263" t="s">
        <v>3536</v>
      </c>
      <c r="M263">
        <v>3368009</v>
      </c>
      <c r="N263" s="9">
        <v>45901</v>
      </c>
      <c r="O263" t="s">
        <v>3520</v>
      </c>
      <c r="P263" t="s">
        <v>3521</v>
      </c>
      <c r="Q263" s="12">
        <f t="shared" si="32"/>
        <v>25</v>
      </c>
      <c r="R263" s="11" t="str">
        <f t="shared" si="33"/>
        <v>Standard</v>
      </c>
      <c r="S263" s="11" t="str">
        <f t="shared" si="34"/>
        <v/>
      </c>
      <c r="T263" s="13">
        <f t="shared" si="35"/>
        <v>0</v>
      </c>
      <c r="U263" s="13">
        <f>IFERROR(INDEX(Delegation!$C$4:$C$12,MATCH(H263,Delegation!$A$4:$A$12,0)),0)</f>
        <v>5000000</v>
      </c>
      <c r="V263" s="11" t="str">
        <f t="shared" si="36"/>
        <v/>
      </c>
      <c r="W263" s="14">
        <f t="shared" si="37"/>
        <v>0.5265835097234004</v>
      </c>
      <c r="X263" s="11" t="str">
        <f t="shared" si="38"/>
        <v/>
      </c>
      <c r="Y263" s="11" t="str">
        <f t="shared" si="39"/>
        <v/>
      </c>
      <c r="Z263" s="11" t="str">
        <f>IF(AND(J263&gt;500000,INDEX(Bank_KYC!$D$4:$D$953,MATCH(B263,Bank_KYC!$A$4:$A$953,0))=""),"FLAG","")</f>
        <v/>
      </c>
    </row>
    <row r="264" spans="1:26" x14ac:dyDescent="0.3">
      <c r="A264" t="s">
        <v>3792</v>
      </c>
      <c r="B264" t="s">
        <v>2737</v>
      </c>
      <c r="C264" t="s">
        <v>853</v>
      </c>
      <c r="D264" t="s">
        <v>103</v>
      </c>
      <c r="E264" t="s">
        <v>3525</v>
      </c>
      <c r="F264" s="9">
        <v>44131</v>
      </c>
      <c r="G264">
        <v>301000</v>
      </c>
      <c r="H264" t="s">
        <v>61</v>
      </c>
      <c r="I264">
        <v>9.75</v>
      </c>
      <c r="J264">
        <v>148538</v>
      </c>
      <c r="K264" s="9"/>
      <c r="L264" t="s">
        <v>3526</v>
      </c>
      <c r="M264">
        <v>213588</v>
      </c>
      <c r="N264" s="9">
        <v>45461</v>
      </c>
      <c r="O264" t="s">
        <v>3520</v>
      </c>
      <c r="P264" t="s">
        <v>3521</v>
      </c>
      <c r="Q264" s="12">
        <f t="shared" si="32"/>
        <v>0</v>
      </c>
      <c r="R264" s="11" t="str">
        <f t="shared" si="33"/>
        <v>Standard</v>
      </c>
      <c r="S264" s="11" t="str">
        <f t="shared" si="34"/>
        <v/>
      </c>
      <c r="T264" s="13">
        <f t="shared" si="35"/>
        <v>0</v>
      </c>
      <c r="U264" s="13">
        <f>IFERROR(INDEX(Delegation!$C$4:$C$12,MATCH(H264,Delegation!$A$4:$A$12,0)),0)</f>
        <v>1000000</v>
      </c>
      <c r="V264" s="11" t="str">
        <f t="shared" si="36"/>
        <v/>
      </c>
      <c r="W264" s="14">
        <f t="shared" si="37"/>
        <v>0.69544169148079482</v>
      </c>
      <c r="X264" s="11" t="str">
        <f t="shared" si="38"/>
        <v/>
      </c>
      <c r="Y264" s="11" t="str">
        <f t="shared" si="39"/>
        <v/>
      </c>
      <c r="Z264" s="11" t="str">
        <f>IF(AND(J264&gt;500000,INDEX(Bank_KYC!$D$4:$D$953,MATCH(B264,Bank_KYC!$A$4:$A$953,0))=""),"FLAG","")</f>
        <v/>
      </c>
    </row>
    <row r="265" spans="1:26" x14ac:dyDescent="0.3">
      <c r="A265" t="s">
        <v>3793</v>
      </c>
      <c r="B265" t="s">
        <v>361</v>
      </c>
      <c r="C265" t="s">
        <v>362</v>
      </c>
      <c r="D265" t="s">
        <v>100</v>
      </c>
      <c r="E265" t="s">
        <v>3518</v>
      </c>
      <c r="F265" s="9">
        <v>44589</v>
      </c>
      <c r="G265">
        <v>4104000</v>
      </c>
      <c r="H265" t="s">
        <v>66</v>
      </c>
      <c r="I265">
        <v>9.25</v>
      </c>
      <c r="J265">
        <v>2060553</v>
      </c>
      <c r="K265" s="9"/>
      <c r="L265" t="s">
        <v>3519</v>
      </c>
      <c r="M265">
        <v>4139094</v>
      </c>
      <c r="N265" s="9">
        <v>45360</v>
      </c>
      <c r="O265" t="s">
        <v>3520</v>
      </c>
      <c r="P265" t="s">
        <v>3521</v>
      </c>
      <c r="Q265" s="12">
        <f t="shared" si="32"/>
        <v>0</v>
      </c>
      <c r="R265" s="11" t="str">
        <f t="shared" si="33"/>
        <v>Standard</v>
      </c>
      <c r="S265" s="11" t="str">
        <f t="shared" si="34"/>
        <v/>
      </c>
      <c r="T265" s="13">
        <f t="shared" si="35"/>
        <v>0</v>
      </c>
      <c r="U265" s="13">
        <f>IFERROR(INDEX(Delegation!$C$4:$C$12,MATCH(H265,Delegation!$A$4:$A$12,0)),0)</f>
        <v>5000000</v>
      </c>
      <c r="V265" s="11" t="str">
        <f t="shared" si="36"/>
        <v/>
      </c>
      <c r="W265" s="14">
        <f t="shared" si="37"/>
        <v>0.49782706070458899</v>
      </c>
      <c r="X265" s="11" t="str">
        <f t="shared" si="38"/>
        <v/>
      </c>
      <c r="Y265" s="11" t="str">
        <f t="shared" si="39"/>
        <v/>
      </c>
      <c r="Z265" s="11" t="str">
        <f>IF(AND(J265&gt;500000,INDEX(Bank_KYC!$D$4:$D$953,MATCH(B265,Bank_KYC!$A$4:$A$953,0))=""),"FLAG","")</f>
        <v>FLAG</v>
      </c>
    </row>
    <row r="266" spans="1:26" x14ac:dyDescent="0.3">
      <c r="A266" t="s">
        <v>3794</v>
      </c>
      <c r="B266" t="s">
        <v>171</v>
      </c>
      <c r="C266" t="s">
        <v>172</v>
      </c>
      <c r="D266" t="s">
        <v>114</v>
      </c>
      <c r="E266" t="s">
        <v>3550</v>
      </c>
      <c r="F266" s="9">
        <v>43556</v>
      </c>
      <c r="G266">
        <v>301000</v>
      </c>
      <c r="H266" t="s">
        <v>59</v>
      </c>
      <c r="I266">
        <v>10.5</v>
      </c>
      <c r="J266">
        <v>199755</v>
      </c>
      <c r="K266" s="9">
        <v>46108</v>
      </c>
      <c r="L266" t="s">
        <v>3551</v>
      </c>
      <c r="M266">
        <v>349051</v>
      </c>
      <c r="N266" s="9">
        <v>45575</v>
      </c>
      <c r="O266" t="s">
        <v>3520</v>
      </c>
      <c r="P266" t="s">
        <v>3521</v>
      </c>
      <c r="Q266" s="12">
        <f t="shared" si="32"/>
        <v>4</v>
      </c>
      <c r="R266" s="11" t="str">
        <f t="shared" si="33"/>
        <v>Standard</v>
      </c>
      <c r="S266" s="11" t="str">
        <f t="shared" si="34"/>
        <v/>
      </c>
      <c r="T266" s="13">
        <f t="shared" si="35"/>
        <v>0</v>
      </c>
      <c r="U266" s="13">
        <f>IFERROR(INDEX(Delegation!$C$4:$C$12,MATCH(H266,Delegation!$A$4:$A$12,0)),0)</f>
        <v>1000000</v>
      </c>
      <c r="V266" s="11" t="str">
        <f t="shared" si="36"/>
        <v/>
      </c>
      <c r="W266" s="14">
        <f t="shared" si="37"/>
        <v>0.57228026849944569</v>
      </c>
      <c r="X266" s="11" t="str">
        <f t="shared" si="38"/>
        <v/>
      </c>
      <c r="Y266" s="11" t="str">
        <f t="shared" si="39"/>
        <v/>
      </c>
      <c r="Z266" s="11" t="str">
        <f>IF(AND(J266&gt;500000,INDEX(Bank_KYC!$D$4:$D$953,MATCH(B266,Bank_KYC!$A$4:$A$953,0))=""),"FLAG","")</f>
        <v/>
      </c>
    </row>
    <row r="267" spans="1:26" x14ac:dyDescent="0.3">
      <c r="A267" t="s">
        <v>3795</v>
      </c>
      <c r="B267" t="s">
        <v>2068</v>
      </c>
      <c r="C267" t="s">
        <v>2069</v>
      </c>
      <c r="D267" t="s">
        <v>95</v>
      </c>
      <c r="E267" t="s">
        <v>3528</v>
      </c>
      <c r="F267" s="9">
        <v>43763</v>
      </c>
      <c r="G267">
        <v>244000</v>
      </c>
      <c r="H267" t="s">
        <v>63</v>
      </c>
      <c r="I267">
        <v>13.5</v>
      </c>
      <c r="J267">
        <v>78315</v>
      </c>
      <c r="K267" s="9"/>
      <c r="L267" t="s">
        <v>3529</v>
      </c>
      <c r="M267">
        <v>0</v>
      </c>
      <c r="N267" s="9"/>
      <c r="O267" t="s">
        <v>3520</v>
      </c>
      <c r="P267" t="s">
        <v>3521</v>
      </c>
      <c r="Q267" s="12">
        <f t="shared" si="32"/>
        <v>0</v>
      </c>
      <c r="R267" s="11" t="str">
        <f t="shared" si="33"/>
        <v>Standard</v>
      </c>
      <c r="S267" s="11" t="str">
        <f t="shared" si="34"/>
        <v/>
      </c>
      <c r="T267" s="13">
        <f t="shared" si="35"/>
        <v>0</v>
      </c>
      <c r="U267" s="13">
        <f>IFERROR(INDEX(Delegation!$C$4:$C$12,MATCH(H267,Delegation!$A$4:$A$12,0)),0)</f>
        <v>1000000</v>
      </c>
      <c r="V267" s="11" t="str">
        <f t="shared" si="36"/>
        <v/>
      </c>
      <c r="W267" s="14" t="str">
        <f t="shared" si="37"/>
        <v/>
      </c>
      <c r="X267" s="11" t="str">
        <f t="shared" si="38"/>
        <v/>
      </c>
      <c r="Y267" s="11" t="str">
        <f t="shared" si="39"/>
        <v/>
      </c>
      <c r="Z267" s="11" t="str">
        <f>IF(AND(J267&gt;500000,INDEX(Bank_KYC!$D$4:$D$953,MATCH(B267,Bank_KYC!$A$4:$A$953,0))=""),"FLAG","")</f>
        <v/>
      </c>
    </row>
    <row r="268" spans="1:26" x14ac:dyDescent="0.3">
      <c r="A268" t="s">
        <v>3796</v>
      </c>
      <c r="B268" t="s">
        <v>1670</v>
      </c>
      <c r="C268" t="s">
        <v>1671</v>
      </c>
      <c r="D268" t="s">
        <v>100</v>
      </c>
      <c r="E268" t="s">
        <v>3535</v>
      </c>
      <c r="F268" s="9">
        <v>44579</v>
      </c>
      <c r="G268">
        <v>2140000</v>
      </c>
      <c r="H268" t="s">
        <v>66</v>
      </c>
      <c r="I268">
        <v>11.5</v>
      </c>
      <c r="J268">
        <v>556347</v>
      </c>
      <c r="K268" s="9"/>
      <c r="L268" t="s">
        <v>3536</v>
      </c>
      <c r="M268">
        <v>1082402</v>
      </c>
      <c r="N268" s="9">
        <v>45931</v>
      </c>
      <c r="O268" t="s">
        <v>3520</v>
      </c>
      <c r="P268" t="s">
        <v>3521</v>
      </c>
      <c r="Q268" s="12">
        <f t="shared" si="32"/>
        <v>0</v>
      </c>
      <c r="R268" s="11" t="str">
        <f t="shared" si="33"/>
        <v>Standard</v>
      </c>
      <c r="S268" s="11" t="str">
        <f t="shared" si="34"/>
        <v/>
      </c>
      <c r="T268" s="13">
        <f t="shared" si="35"/>
        <v>0</v>
      </c>
      <c r="U268" s="13">
        <f>IFERROR(INDEX(Delegation!$C$4:$C$12,MATCH(H268,Delegation!$A$4:$A$12,0)),0)</f>
        <v>5000000</v>
      </c>
      <c r="V268" s="11" t="str">
        <f t="shared" si="36"/>
        <v/>
      </c>
      <c r="W268" s="14">
        <f t="shared" si="37"/>
        <v>0.51399295271073042</v>
      </c>
      <c r="X268" s="11" t="str">
        <f t="shared" si="38"/>
        <v/>
      </c>
      <c r="Y268" s="11" t="str">
        <f t="shared" si="39"/>
        <v/>
      </c>
      <c r="Z268" s="11" t="str">
        <f>IF(AND(J268&gt;500000,INDEX(Bank_KYC!$D$4:$D$953,MATCH(B268,Bank_KYC!$A$4:$A$953,0))=""),"FLAG","")</f>
        <v/>
      </c>
    </row>
    <row r="269" spans="1:26" x14ac:dyDescent="0.3">
      <c r="A269" t="s">
        <v>3797</v>
      </c>
      <c r="B269" t="s">
        <v>1162</v>
      </c>
      <c r="C269" t="s">
        <v>1163</v>
      </c>
      <c r="D269" t="s">
        <v>95</v>
      </c>
      <c r="E269" t="s">
        <v>3535</v>
      </c>
      <c r="F269" s="9">
        <v>45595</v>
      </c>
      <c r="G269">
        <v>4477000</v>
      </c>
      <c r="H269" t="s">
        <v>66</v>
      </c>
      <c r="I269">
        <v>11.5</v>
      </c>
      <c r="J269">
        <v>4226951</v>
      </c>
      <c r="K269" s="9"/>
      <c r="L269" t="s">
        <v>3536</v>
      </c>
      <c r="M269">
        <v>7114078</v>
      </c>
      <c r="N269" s="9">
        <v>45967</v>
      </c>
      <c r="O269" t="s">
        <v>3520</v>
      </c>
      <c r="P269" t="s">
        <v>3521</v>
      </c>
      <c r="Q269" s="12">
        <f t="shared" si="32"/>
        <v>0</v>
      </c>
      <c r="R269" s="11" t="str">
        <f t="shared" si="33"/>
        <v>Standard</v>
      </c>
      <c r="S269" s="11" t="str">
        <f t="shared" si="34"/>
        <v/>
      </c>
      <c r="T269" s="13">
        <f t="shared" si="35"/>
        <v>0</v>
      </c>
      <c r="U269" s="13">
        <f>IFERROR(INDEX(Delegation!$C$4:$C$12,MATCH(H269,Delegation!$A$4:$A$12,0)),0)</f>
        <v>5000000</v>
      </c>
      <c r="V269" s="11" t="str">
        <f t="shared" si="36"/>
        <v/>
      </c>
      <c r="W269" s="14">
        <f t="shared" si="37"/>
        <v>0.59416708672578511</v>
      </c>
      <c r="X269" s="11" t="str">
        <f t="shared" si="38"/>
        <v/>
      </c>
      <c r="Y269" s="11" t="str">
        <f t="shared" si="39"/>
        <v/>
      </c>
      <c r="Z269" s="11" t="str">
        <f>IF(AND(J269&gt;500000,INDEX(Bank_KYC!$D$4:$D$953,MATCH(B269,Bank_KYC!$A$4:$A$953,0))=""),"FLAG","")</f>
        <v/>
      </c>
    </row>
    <row r="270" spans="1:26" x14ac:dyDescent="0.3">
      <c r="A270" t="s">
        <v>3798</v>
      </c>
      <c r="B270" t="s">
        <v>3133</v>
      </c>
      <c r="C270" t="s">
        <v>915</v>
      </c>
      <c r="D270" t="s">
        <v>114</v>
      </c>
      <c r="E270" t="s">
        <v>3518</v>
      </c>
      <c r="F270" s="9">
        <v>45783</v>
      </c>
      <c r="G270">
        <v>2580000</v>
      </c>
      <c r="H270" t="s">
        <v>66</v>
      </c>
      <c r="I270">
        <v>9.25</v>
      </c>
      <c r="J270">
        <v>1869883</v>
      </c>
      <c r="K270" s="9"/>
      <c r="L270" t="s">
        <v>3519</v>
      </c>
      <c r="M270">
        <v>3925100</v>
      </c>
      <c r="N270" s="9">
        <v>45997</v>
      </c>
      <c r="O270" t="s">
        <v>3520</v>
      </c>
      <c r="P270" t="s">
        <v>3521</v>
      </c>
      <c r="Q270" s="12">
        <f t="shared" si="32"/>
        <v>0</v>
      </c>
      <c r="R270" s="11" t="str">
        <f t="shared" si="33"/>
        <v>Standard</v>
      </c>
      <c r="S270" s="11" t="str">
        <f t="shared" si="34"/>
        <v/>
      </c>
      <c r="T270" s="13">
        <f t="shared" si="35"/>
        <v>0</v>
      </c>
      <c r="U270" s="13">
        <f>IFERROR(INDEX(Delegation!$C$4:$C$12,MATCH(H270,Delegation!$A$4:$A$12,0)),0)</f>
        <v>5000000</v>
      </c>
      <c r="V270" s="11" t="str">
        <f t="shared" si="36"/>
        <v/>
      </c>
      <c r="W270" s="14">
        <f t="shared" si="37"/>
        <v>0.47639117474714021</v>
      </c>
      <c r="X270" s="11" t="str">
        <f t="shared" si="38"/>
        <v/>
      </c>
      <c r="Y270" s="11" t="str">
        <f t="shared" si="39"/>
        <v/>
      </c>
      <c r="Z270" s="11" t="str">
        <f>IF(AND(J270&gt;500000,INDEX(Bank_KYC!$D$4:$D$953,MATCH(B270,Bank_KYC!$A$4:$A$953,0))=""),"FLAG","")</f>
        <v/>
      </c>
    </row>
    <row r="271" spans="1:26" x14ac:dyDescent="0.3">
      <c r="A271" t="s">
        <v>3799</v>
      </c>
      <c r="B271" t="s">
        <v>400</v>
      </c>
      <c r="C271" t="s">
        <v>401</v>
      </c>
      <c r="D271" t="s">
        <v>100</v>
      </c>
      <c r="E271" t="s">
        <v>3525</v>
      </c>
      <c r="F271" s="9">
        <v>44315</v>
      </c>
      <c r="G271">
        <v>158000</v>
      </c>
      <c r="H271" t="s">
        <v>64</v>
      </c>
      <c r="I271">
        <v>9.75</v>
      </c>
      <c r="J271">
        <v>72491</v>
      </c>
      <c r="K271" s="9"/>
      <c r="L271" t="s">
        <v>3526</v>
      </c>
      <c r="M271">
        <v>106940</v>
      </c>
      <c r="N271" s="9">
        <v>45233</v>
      </c>
      <c r="O271" t="s">
        <v>3520</v>
      </c>
      <c r="P271" t="s">
        <v>3521</v>
      </c>
      <c r="Q271" s="12">
        <f t="shared" si="32"/>
        <v>0</v>
      </c>
      <c r="R271" s="11" t="str">
        <f t="shared" si="33"/>
        <v>Standard</v>
      </c>
      <c r="S271" s="11" t="str">
        <f t="shared" si="34"/>
        <v/>
      </c>
      <c r="T271" s="13">
        <f t="shared" si="35"/>
        <v>0</v>
      </c>
      <c r="U271" s="13">
        <f>IFERROR(INDEX(Delegation!$C$4:$C$12,MATCH(H271,Delegation!$A$4:$A$12,0)),0)</f>
        <v>1000000</v>
      </c>
      <c r="V271" s="11" t="str">
        <f t="shared" si="36"/>
        <v/>
      </c>
      <c r="W271" s="14">
        <f t="shared" si="37"/>
        <v>0.67786609313633817</v>
      </c>
      <c r="X271" s="11" t="str">
        <f t="shared" si="38"/>
        <v/>
      </c>
      <c r="Y271" s="11" t="str">
        <f t="shared" si="39"/>
        <v/>
      </c>
      <c r="Z271" s="11" t="str">
        <f>IF(AND(J271&gt;500000,INDEX(Bank_KYC!$D$4:$D$953,MATCH(B271,Bank_KYC!$A$4:$A$953,0))=""),"FLAG","")</f>
        <v/>
      </c>
    </row>
    <row r="272" spans="1:26" x14ac:dyDescent="0.3">
      <c r="A272" t="s">
        <v>3800</v>
      </c>
      <c r="B272" t="s">
        <v>1599</v>
      </c>
      <c r="C272" t="s">
        <v>1600</v>
      </c>
      <c r="D272" t="s">
        <v>95</v>
      </c>
      <c r="E272" t="s">
        <v>3518</v>
      </c>
      <c r="F272" s="9">
        <v>45286</v>
      </c>
      <c r="G272">
        <v>2059000</v>
      </c>
      <c r="H272" t="s">
        <v>66</v>
      </c>
      <c r="I272">
        <v>9.25</v>
      </c>
      <c r="J272">
        <v>1201009</v>
      </c>
      <c r="K272" s="9"/>
      <c r="L272" t="s">
        <v>3519</v>
      </c>
      <c r="M272">
        <v>1937095</v>
      </c>
      <c r="N272" s="9">
        <v>45893</v>
      </c>
      <c r="O272" t="s">
        <v>3520</v>
      </c>
      <c r="P272" t="s">
        <v>3521</v>
      </c>
      <c r="Q272" s="12">
        <f t="shared" si="32"/>
        <v>0</v>
      </c>
      <c r="R272" s="11" t="str">
        <f t="shared" si="33"/>
        <v>Standard</v>
      </c>
      <c r="S272" s="11" t="str">
        <f t="shared" si="34"/>
        <v/>
      </c>
      <c r="T272" s="13">
        <f t="shared" si="35"/>
        <v>0</v>
      </c>
      <c r="U272" s="13">
        <f>IFERROR(INDEX(Delegation!$C$4:$C$12,MATCH(H272,Delegation!$A$4:$A$12,0)),0)</f>
        <v>5000000</v>
      </c>
      <c r="V272" s="11" t="str">
        <f t="shared" si="36"/>
        <v/>
      </c>
      <c r="W272" s="14">
        <f t="shared" si="37"/>
        <v>0.62000521399311859</v>
      </c>
      <c r="X272" s="11" t="str">
        <f t="shared" si="38"/>
        <v/>
      </c>
      <c r="Y272" s="11" t="str">
        <f t="shared" si="39"/>
        <v/>
      </c>
      <c r="Z272" s="11" t="str">
        <f>IF(AND(J272&gt;500000,INDEX(Bank_KYC!$D$4:$D$953,MATCH(B272,Bank_KYC!$A$4:$A$953,0))=""),"FLAG","")</f>
        <v/>
      </c>
    </row>
    <row r="273" spans="1:26" x14ac:dyDescent="0.3">
      <c r="A273" t="s">
        <v>3801</v>
      </c>
      <c r="B273" t="s">
        <v>3262</v>
      </c>
      <c r="C273" t="s">
        <v>941</v>
      </c>
      <c r="D273" t="s">
        <v>129</v>
      </c>
      <c r="E273" t="s">
        <v>3550</v>
      </c>
      <c r="F273" s="9">
        <v>44360</v>
      </c>
      <c r="G273">
        <v>1208000</v>
      </c>
      <c r="H273" t="s">
        <v>66</v>
      </c>
      <c r="I273">
        <v>10.5</v>
      </c>
      <c r="J273">
        <v>1122400</v>
      </c>
      <c r="K273" s="9"/>
      <c r="L273" t="s">
        <v>3551</v>
      </c>
      <c r="M273">
        <v>2211728</v>
      </c>
      <c r="N273" s="9">
        <v>45961</v>
      </c>
      <c r="O273" t="s">
        <v>3520</v>
      </c>
      <c r="P273" t="s">
        <v>3521</v>
      </c>
      <c r="Q273" s="12">
        <f t="shared" si="32"/>
        <v>0</v>
      </c>
      <c r="R273" s="11" t="str">
        <f t="shared" si="33"/>
        <v>Standard</v>
      </c>
      <c r="S273" s="11" t="str">
        <f t="shared" si="34"/>
        <v/>
      </c>
      <c r="T273" s="13">
        <f t="shared" si="35"/>
        <v>0</v>
      </c>
      <c r="U273" s="13">
        <f>IFERROR(INDEX(Delegation!$C$4:$C$12,MATCH(H273,Delegation!$A$4:$A$12,0)),0)</f>
        <v>5000000</v>
      </c>
      <c r="V273" s="11" t="str">
        <f t="shared" si="36"/>
        <v/>
      </c>
      <c r="W273" s="14">
        <f t="shared" si="37"/>
        <v>0.5074765070569256</v>
      </c>
      <c r="X273" s="11" t="str">
        <f t="shared" si="38"/>
        <v/>
      </c>
      <c r="Y273" s="11" t="str">
        <f t="shared" si="39"/>
        <v/>
      </c>
      <c r="Z273" s="11" t="str">
        <f>IF(AND(J273&gt;500000,INDEX(Bank_KYC!$D$4:$D$953,MATCH(B273,Bank_KYC!$A$4:$A$953,0))=""),"FLAG","")</f>
        <v/>
      </c>
    </row>
    <row r="274" spans="1:26" x14ac:dyDescent="0.3">
      <c r="A274" t="s">
        <v>3802</v>
      </c>
      <c r="B274" t="s">
        <v>624</v>
      </c>
      <c r="C274" t="s">
        <v>625</v>
      </c>
      <c r="D274" t="s">
        <v>129</v>
      </c>
      <c r="E274" t="s">
        <v>3535</v>
      </c>
      <c r="F274" s="9">
        <v>43656</v>
      </c>
      <c r="G274">
        <v>6682000</v>
      </c>
      <c r="H274" t="s">
        <v>68</v>
      </c>
      <c r="I274">
        <v>11.5</v>
      </c>
      <c r="J274">
        <v>5209560</v>
      </c>
      <c r="K274" s="9"/>
      <c r="L274" t="s">
        <v>3536</v>
      </c>
      <c r="M274">
        <v>7446463</v>
      </c>
      <c r="N274" s="9">
        <v>46027</v>
      </c>
      <c r="O274" t="s">
        <v>3520</v>
      </c>
      <c r="P274" t="s">
        <v>3521</v>
      </c>
      <c r="Q274" s="12">
        <f t="shared" si="32"/>
        <v>0</v>
      </c>
      <c r="R274" s="11" t="str">
        <f t="shared" si="33"/>
        <v>Standard</v>
      </c>
      <c r="S274" s="11" t="str">
        <f t="shared" si="34"/>
        <v/>
      </c>
      <c r="T274" s="13">
        <f t="shared" si="35"/>
        <v>0</v>
      </c>
      <c r="U274" s="13">
        <f>IFERROR(INDEX(Delegation!$C$4:$C$12,MATCH(H274,Delegation!$A$4:$A$12,0)),0)</f>
        <v>25000000</v>
      </c>
      <c r="V274" s="11" t="str">
        <f t="shared" si="36"/>
        <v/>
      </c>
      <c r="W274" s="14">
        <f t="shared" si="37"/>
        <v>0.69960194524568242</v>
      </c>
      <c r="X274" s="11" t="str">
        <f t="shared" si="38"/>
        <v/>
      </c>
      <c r="Y274" s="11" t="str">
        <f t="shared" si="39"/>
        <v/>
      </c>
      <c r="Z274" s="11" t="str">
        <f>IF(AND(J274&gt;500000,INDEX(Bank_KYC!$D$4:$D$953,MATCH(B274,Bank_KYC!$A$4:$A$953,0))=""),"FLAG","")</f>
        <v/>
      </c>
    </row>
    <row r="275" spans="1:26" x14ac:dyDescent="0.3">
      <c r="A275" t="s">
        <v>3803</v>
      </c>
      <c r="B275" t="s">
        <v>1583</v>
      </c>
      <c r="C275" t="s">
        <v>1584</v>
      </c>
      <c r="D275" t="s">
        <v>129</v>
      </c>
      <c r="E275" t="s">
        <v>3626</v>
      </c>
      <c r="F275" s="9">
        <v>46004</v>
      </c>
      <c r="G275">
        <v>1888000</v>
      </c>
      <c r="H275" t="s">
        <v>66</v>
      </c>
      <c r="I275">
        <v>7</v>
      </c>
      <c r="J275">
        <v>1044609</v>
      </c>
      <c r="K275" s="9">
        <v>46034</v>
      </c>
      <c r="L275" t="s">
        <v>3519</v>
      </c>
      <c r="M275">
        <v>2076794</v>
      </c>
      <c r="N275" s="9">
        <v>46009</v>
      </c>
      <c r="O275" t="s">
        <v>3520</v>
      </c>
      <c r="P275" t="s">
        <v>3521</v>
      </c>
      <c r="Q275" s="12">
        <f t="shared" si="32"/>
        <v>78</v>
      </c>
      <c r="R275" s="11" t="str">
        <f t="shared" si="33"/>
        <v>Standard</v>
      </c>
      <c r="S275" s="11" t="str">
        <f t="shared" si="34"/>
        <v/>
      </c>
      <c r="T275" s="13">
        <f t="shared" si="35"/>
        <v>0</v>
      </c>
      <c r="U275" s="13">
        <f>IFERROR(INDEX(Delegation!$C$4:$C$12,MATCH(H275,Delegation!$A$4:$A$12,0)),0)</f>
        <v>5000000</v>
      </c>
      <c r="V275" s="11" t="str">
        <f t="shared" si="36"/>
        <v/>
      </c>
      <c r="W275" s="14">
        <f t="shared" si="37"/>
        <v>0.50299114885732532</v>
      </c>
      <c r="X275" s="11" t="str">
        <f t="shared" si="38"/>
        <v/>
      </c>
      <c r="Y275" s="11" t="str">
        <f t="shared" si="39"/>
        <v/>
      </c>
      <c r="Z275" s="11" t="str">
        <f>IF(AND(J275&gt;500000,INDEX(Bank_KYC!$D$4:$D$953,MATCH(B275,Bank_KYC!$A$4:$A$953,0))=""),"FLAG","")</f>
        <v/>
      </c>
    </row>
    <row r="276" spans="1:26" x14ac:dyDescent="0.3">
      <c r="A276" t="s">
        <v>3804</v>
      </c>
      <c r="B276" t="s">
        <v>1649</v>
      </c>
      <c r="C276" t="s">
        <v>1650</v>
      </c>
      <c r="D276" t="s">
        <v>129</v>
      </c>
      <c r="E276" t="s">
        <v>3550</v>
      </c>
      <c r="F276" s="9">
        <v>45376</v>
      </c>
      <c r="G276">
        <v>448000</v>
      </c>
      <c r="H276" t="s">
        <v>65</v>
      </c>
      <c r="I276">
        <v>10.5</v>
      </c>
      <c r="J276">
        <v>404264</v>
      </c>
      <c r="K276" s="9"/>
      <c r="L276" t="s">
        <v>3551</v>
      </c>
      <c r="M276">
        <v>679801</v>
      </c>
      <c r="N276" s="9">
        <v>45913</v>
      </c>
      <c r="O276" t="s">
        <v>3520</v>
      </c>
      <c r="P276" t="s">
        <v>3521</v>
      </c>
      <c r="Q276" s="12">
        <f t="shared" si="32"/>
        <v>0</v>
      </c>
      <c r="R276" s="11" t="str">
        <f t="shared" si="33"/>
        <v>Standard</v>
      </c>
      <c r="S276" s="11" t="str">
        <f t="shared" si="34"/>
        <v/>
      </c>
      <c r="T276" s="13">
        <f t="shared" si="35"/>
        <v>0</v>
      </c>
      <c r="U276" s="13">
        <f>IFERROR(INDEX(Delegation!$C$4:$C$12,MATCH(H276,Delegation!$A$4:$A$12,0)),0)</f>
        <v>1000000</v>
      </c>
      <c r="V276" s="11" t="str">
        <f t="shared" si="36"/>
        <v/>
      </c>
      <c r="W276" s="14">
        <f t="shared" si="37"/>
        <v>0.59467991368062123</v>
      </c>
      <c r="X276" s="11" t="str">
        <f t="shared" si="38"/>
        <v/>
      </c>
      <c r="Y276" s="11" t="str">
        <f t="shared" si="39"/>
        <v/>
      </c>
      <c r="Z276" s="11" t="str">
        <f>IF(AND(J276&gt;500000,INDEX(Bank_KYC!$D$4:$D$953,MATCH(B276,Bank_KYC!$A$4:$A$953,0))=""),"FLAG","")</f>
        <v/>
      </c>
    </row>
    <row r="277" spans="1:26" x14ac:dyDescent="0.3">
      <c r="A277" t="s">
        <v>3805</v>
      </c>
      <c r="B277" t="s">
        <v>3364</v>
      </c>
      <c r="C277" t="s">
        <v>1696</v>
      </c>
      <c r="D277" t="s">
        <v>100</v>
      </c>
      <c r="E277" t="s">
        <v>3525</v>
      </c>
      <c r="F277" s="9">
        <v>45044</v>
      </c>
      <c r="G277">
        <v>344000</v>
      </c>
      <c r="H277" t="s">
        <v>64</v>
      </c>
      <c r="I277">
        <v>9.75</v>
      </c>
      <c r="J277">
        <v>112103</v>
      </c>
      <c r="K277" s="9"/>
      <c r="L277" t="s">
        <v>3526</v>
      </c>
      <c r="M277">
        <v>177443</v>
      </c>
      <c r="N277" s="9">
        <v>45621</v>
      </c>
      <c r="O277" t="s">
        <v>3520</v>
      </c>
      <c r="P277" t="s">
        <v>3521</v>
      </c>
      <c r="Q277" s="12">
        <f t="shared" si="32"/>
        <v>0</v>
      </c>
      <c r="R277" s="11" t="str">
        <f t="shared" si="33"/>
        <v>Standard</v>
      </c>
      <c r="S277" s="11" t="str">
        <f t="shared" si="34"/>
        <v/>
      </c>
      <c r="T277" s="13">
        <f t="shared" si="35"/>
        <v>0</v>
      </c>
      <c r="U277" s="13">
        <f>IFERROR(INDEX(Delegation!$C$4:$C$12,MATCH(H277,Delegation!$A$4:$A$12,0)),0)</f>
        <v>1000000</v>
      </c>
      <c r="V277" s="11" t="str">
        <f t="shared" si="36"/>
        <v/>
      </c>
      <c r="W277" s="14">
        <f t="shared" si="37"/>
        <v>0.63176907513962233</v>
      </c>
      <c r="X277" s="11" t="str">
        <f t="shared" si="38"/>
        <v/>
      </c>
      <c r="Y277" s="11" t="str">
        <f t="shared" si="39"/>
        <v/>
      </c>
      <c r="Z277" s="11" t="str">
        <f>IF(AND(J277&gt;500000,INDEX(Bank_KYC!$D$4:$D$953,MATCH(B277,Bank_KYC!$A$4:$A$953,0))=""),"FLAG","")</f>
        <v/>
      </c>
    </row>
    <row r="278" spans="1:26" x14ac:dyDescent="0.3">
      <c r="A278" t="s">
        <v>3806</v>
      </c>
      <c r="B278" t="s">
        <v>3156</v>
      </c>
      <c r="C278" t="s">
        <v>3157</v>
      </c>
      <c r="D278" t="s">
        <v>114</v>
      </c>
      <c r="E278" t="s">
        <v>3550</v>
      </c>
      <c r="F278" s="9">
        <v>44135</v>
      </c>
      <c r="G278">
        <v>1046000</v>
      </c>
      <c r="H278" t="s">
        <v>66</v>
      </c>
      <c r="I278">
        <v>10.5</v>
      </c>
      <c r="J278">
        <v>391080</v>
      </c>
      <c r="K278" s="9"/>
      <c r="L278" t="s">
        <v>3551</v>
      </c>
      <c r="M278">
        <v>645116</v>
      </c>
      <c r="N278" s="9">
        <v>45492</v>
      </c>
      <c r="O278" t="s">
        <v>3520</v>
      </c>
      <c r="P278" t="s">
        <v>3521</v>
      </c>
      <c r="Q278" s="12">
        <f t="shared" si="32"/>
        <v>0</v>
      </c>
      <c r="R278" s="11" t="str">
        <f t="shared" si="33"/>
        <v>Standard</v>
      </c>
      <c r="S278" s="11" t="str">
        <f t="shared" si="34"/>
        <v/>
      </c>
      <c r="T278" s="13">
        <f t="shared" si="35"/>
        <v>0</v>
      </c>
      <c r="U278" s="13">
        <f>IFERROR(INDEX(Delegation!$C$4:$C$12,MATCH(H278,Delegation!$A$4:$A$12,0)),0)</f>
        <v>5000000</v>
      </c>
      <c r="V278" s="11" t="str">
        <f t="shared" si="36"/>
        <v/>
      </c>
      <c r="W278" s="14">
        <f t="shared" si="37"/>
        <v>0.60621655640225947</v>
      </c>
      <c r="X278" s="11" t="str">
        <f t="shared" si="38"/>
        <v/>
      </c>
      <c r="Y278" s="11" t="str">
        <f t="shared" si="39"/>
        <v/>
      </c>
      <c r="Z278" s="11" t="str">
        <f>IF(AND(J278&gt;500000,INDEX(Bank_KYC!$D$4:$D$953,MATCH(B278,Bank_KYC!$A$4:$A$953,0))=""),"FLAG","")</f>
        <v/>
      </c>
    </row>
    <row r="279" spans="1:26" x14ac:dyDescent="0.3">
      <c r="A279" t="s">
        <v>3807</v>
      </c>
      <c r="B279" t="s">
        <v>844</v>
      </c>
      <c r="C279" t="s">
        <v>845</v>
      </c>
      <c r="D279" t="s">
        <v>103</v>
      </c>
      <c r="E279" t="s">
        <v>3525</v>
      </c>
      <c r="F279" s="9">
        <v>45036</v>
      </c>
      <c r="G279">
        <v>172000</v>
      </c>
      <c r="H279" t="s">
        <v>61</v>
      </c>
      <c r="I279">
        <v>9.75</v>
      </c>
      <c r="J279">
        <v>163976</v>
      </c>
      <c r="K279" s="9"/>
      <c r="L279" t="s">
        <v>3526</v>
      </c>
      <c r="M279">
        <v>233936</v>
      </c>
      <c r="N279" s="9">
        <v>45772</v>
      </c>
      <c r="O279" t="s">
        <v>3520</v>
      </c>
      <c r="P279" t="s">
        <v>3521</v>
      </c>
      <c r="Q279" s="12">
        <f t="shared" si="32"/>
        <v>0</v>
      </c>
      <c r="R279" s="11" t="str">
        <f t="shared" si="33"/>
        <v>Standard</v>
      </c>
      <c r="S279" s="11" t="str">
        <f t="shared" si="34"/>
        <v/>
      </c>
      <c r="T279" s="13">
        <f t="shared" si="35"/>
        <v>0</v>
      </c>
      <c r="U279" s="13">
        <f>IFERROR(INDEX(Delegation!$C$4:$C$12,MATCH(H279,Delegation!$A$4:$A$12,0)),0)</f>
        <v>1000000</v>
      </c>
      <c r="V279" s="11" t="str">
        <f t="shared" si="36"/>
        <v/>
      </c>
      <c r="W279" s="14">
        <f t="shared" si="37"/>
        <v>0.70094384789002118</v>
      </c>
      <c r="X279" s="11" t="str">
        <f t="shared" si="38"/>
        <v/>
      </c>
      <c r="Y279" s="11" t="str">
        <f t="shared" si="39"/>
        <v/>
      </c>
      <c r="Z279" s="11" t="str">
        <f>IF(AND(J279&gt;500000,INDEX(Bank_KYC!$D$4:$D$953,MATCH(B279,Bank_KYC!$A$4:$A$953,0))=""),"FLAG","")</f>
        <v/>
      </c>
    </row>
    <row r="280" spans="1:26" x14ac:dyDescent="0.3">
      <c r="A280" t="s">
        <v>3808</v>
      </c>
      <c r="B280" t="s">
        <v>1587</v>
      </c>
      <c r="C280" t="s">
        <v>1588</v>
      </c>
      <c r="D280" t="s">
        <v>103</v>
      </c>
      <c r="E280" t="s">
        <v>3626</v>
      </c>
      <c r="F280" s="9">
        <v>44199</v>
      </c>
      <c r="G280">
        <v>1466000</v>
      </c>
      <c r="H280" t="s">
        <v>66</v>
      </c>
      <c r="I280">
        <v>7</v>
      </c>
      <c r="J280">
        <v>1200294</v>
      </c>
      <c r="K280" s="9">
        <v>46093</v>
      </c>
      <c r="L280" t="s">
        <v>3519</v>
      </c>
      <c r="M280">
        <v>2131898</v>
      </c>
      <c r="N280" s="9">
        <v>45637</v>
      </c>
      <c r="O280" t="s">
        <v>3520</v>
      </c>
      <c r="P280" t="s">
        <v>3521</v>
      </c>
      <c r="Q280" s="12">
        <f t="shared" si="32"/>
        <v>19</v>
      </c>
      <c r="R280" s="11" t="str">
        <f t="shared" si="33"/>
        <v>Standard</v>
      </c>
      <c r="S280" s="11" t="str">
        <f t="shared" si="34"/>
        <v/>
      </c>
      <c r="T280" s="13">
        <f t="shared" si="35"/>
        <v>0</v>
      </c>
      <c r="U280" s="13">
        <f>IFERROR(INDEX(Delegation!$C$4:$C$12,MATCH(H280,Delegation!$A$4:$A$12,0)),0)</f>
        <v>5000000</v>
      </c>
      <c r="V280" s="11" t="str">
        <f t="shared" si="36"/>
        <v/>
      </c>
      <c r="W280" s="14">
        <f t="shared" si="37"/>
        <v>0.56301661711770445</v>
      </c>
      <c r="X280" s="11" t="str">
        <f t="shared" si="38"/>
        <v/>
      </c>
      <c r="Y280" s="11" t="str">
        <f t="shared" si="39"/>
        <v/>
      </c>
      <c r="Z280" s="11" t="str">
        <f>IF(AND(J280&gt;500000,INDEX(Bank_KYC!$D$4:$D$953,MATCH(B280,Bank_KYC!$A$4:$A$953,0))=""),"FLAG","")</f>
        <v/>
      </c>
    </row>
    <row r="281" spans="1:26" x14ac:dyDescent="0.3">
      <c r="A281" t="s">
        <v>3809</v>
      </c>
      <c r="B281" t="s">
        <v>451</v>
      </c>
      <c r="C281" t="s">
        <v>452</v>
      </c>
      <c r="D281" t="s">
        <v>129</v>
      </c>
      <c r="E281" t="s">
        <v>3525</v>
      </c>
      <c r="F281" s="9">
        <v>45888</v>
      </c>
      <c r="G281">
        <v>170000</v>
      </c>
      <c r="H281" t="s">
        <v>65</v>
      </c>
      <c r="I281">
        <v>9.75</v>
      </c>
      <c r="J281">
        <v>114207</v>
      </c>
      <c r="K281" s="9"/>
      <c r="L281" t="s">
        <v>3526</v>
      </c>
      <c r="M281">
        <v>178794</v>
      </c>
      <c r="N281" s="9">
        <v>46042</v>
      </c>
      <c r="O281" t="s">
        <v>3520</v>
      </c>
      <c r="P281" t="s">
        <v>3521</v>
      </c>
      <c r="Q281" s="12">
        <f t="shared" si="32"/>
        <v>0</v>
      </c>
      <c r="R281" s="11" t="str">
        <f t="shared" si="33"/>
        <v>Standard</v>
      </c>
      <c r="S281" s="11" t="str">
        <f t="shared" si="34"/>
        <v/>
      </c>
      <c r="T281" s="13">
        <f t="shared" si="35"/>
        <v>0</v>
      </c>
      <c r="U281" s="13">
        <f>IFERROR(INDEX(Delegation!$C$4:$C$12,MATCH(H281,Delegation!$A$4:$A$12,0)),0)</f>
        <v>1000000</v>
      </c>
      <c r="V281" s="11" t="str">
        <f t="shared" si="36"/>
        <v/>
      </c>
      <c r="W281" s="14">
        <f t="shared" si="37"/>
        <v>0.63876304573978993</v>
      </c>
      <c r="X281" s="11" t="str">
        <f t="shared" si="38"/>
        <v/>
      </c>
      <c r="Y281" s="11" t="str">
        <f t="shared" si="39"/>
        <v/>
      </c>
      <c r="Z281" s="11" t="str">
        <f>IF(AND(J281&gt;500000,INDEX(Bank_KYC!$D$4:$D$953,MATCH(B281,Bank_KYC!$A$4:$A$953,0))=""),"FLAG","")</f>
        <v/>
      </c>
    </row>
    <row r="282" spans="1:26" x14ac:dyDescent="0.3">
      <c r="A282" t="s">
        <v>3810</v>
      </c>
      <c r="B282" t="s">
        <v>2525</v>
      </c>
      <c r="C282" t="s">
        <v>2526</v>
      </c>
      <c r="D282" t="s">
        <v>95</v>
      </c>
      <c r="E282" t="s">
        <v>3550</v>
      </c>
      <c r="F282" s="9">
        <v>45283</v>
      </c>
      <c r="G282">
        <v>785000</v>
      </c>
      <c r="H282" t="s">
        <v>63</v>
      </c>
      <c r="I282">
        <v>10.5</v>
      </c>
      <c r="J282">
        <v>639218</v>
      </c>
      <c r="K282" s="9"/>
      <c r="L282" t="s">
        <v>3551</v>
      </c>
      <c r="M282">
        <v>1263778</v>
      </c>
      <c r="N282" s="9">
        <v>45599</v>
      </c>
      <c r="O282" t="s">
        <v>3520</v>
      </c>
      <c r="P282" t="s">
        <v>3521</v>
      </c>
      <c r="Q282" s="12">
        <f t="shared" si="32"/>
        <v>0</v>
      </c>
      <c r="R282" s="11" t="str">
        <f t="shared" si="33"/>
        <v>Standard</v>
      </c>
      <c r="S282" s="11" t="str">
        <f t="shared" si="34"/>
        <v/>
      </c>
      <c r="T282" s="13">
        <f t="shared" si="35"/>
        <v>0</v>
      </c>
      <c r="U282" s="13">
        <f>IFERROR(INDEX(Delegation!$C$4:$C$12,MATCH(H282,Delegation!$A$4:$A$12,0)),0)</f>
        <v>1000000</v>
      </c>
      <c r="V282" s="11" t="str">
        <f t="shared" si="36"/>
        <v/>
      </c>
      <c r="W282" s="14">
        <f t="shared" si="37"/>
        <v>0.50579927803775659</v>
      </c>
      <c r="X282" s="11" t="str">
        <f t="shared" si="38"/>
        <v/>
      </c>
      <c r="Y282" s="11" t="str">
        <f t="shared" si="39"/>
        <v/>
      </c>
      <c r="Z282" s="11" t="str">
        <f>IF(AND(J282&gt;500000,INDEX(Bank_KYC!$D$4:$D$953,MATCH(B282,Bank_KYC!$A$4:$A$953,0))=""),"FLAG","")</f>
        <v/>
      </c>
    </row>
    <row r="283" spans="1:26" x14ac:dyDescent="0.3">
      <c r="A283" t="s">
        <v>3811</v>
      </c>
      <c r="B283" t="s">
        <v>1130</v>
      </c>
      <c r="C283" t="s">
        <v>1131</v>
      </c>
      <c r="D283" t="s">
        <v>114</v>
      </c>
      <c r="E283" t="s">
        <v>3535</v>
      </c>
      <c r="F283" s="9">
        <v>43680</v>
      </c>
      <c r="G283">
        <v>2267000</v>
      </c>
      <c r="H283" t="s">
        <v>66</v>
      </c>
      <c r="I283">
        <v>11.5</v>
      </c>
      <c r="J283">
        <v>892433</v>
      </c>
      <c r="K283" s="9">
        <v>45898</v>
      </c>
      <c r="L283" t="s">
        <v>3536</v>
      </c>
      <c r="M283">
        <v>1879759</v>
      </c>
      <c r="N283" s="9">
        <v>45945</v>
      </c>
      <c r="O283" t="s">
        <v>3520</v>
      </c>
      <c r="P283" t="s">
        <v>3523</v>
      </c>
      <c r="Q283" s="12">
        <f t="shared" si="32"/>
        <v>214</v>
      </c>
      <c r="R283" s="11" t="str">
        <f t="shared" si="33"/>
        <v>Sub-Standard</v>
      </c>
      <c r="S283" s="11" t="str">
        <f t="shared" si="34"/>
        <v/>
      </c>
      <c r="T283" s="13">
        <f t="shared" si="35"/>
        <v>0</v>
      </c>
      <c r="U283" s="13">
        <f>IFERROR(INDEX(Delegation!$C$4:$C$12,MATCH(H283,Delegation!$A$4:$A$12,0)),0)</f>
        <v>5000000</v>
      </c>
      <c r="V283" s="11" t="str">
        <f t="shared" si="36"/>
        <v/>
      </c>
      <c r="W283" s="14">
        <f t="shared" si="37"/>
        <v>0.47475926435250476</v>
      </c>
      <c r="X283" s="11" t="str">
        <f t="shared" si="38"/>
        <v/>
      </c>
      <c r="Y283" s="11" t="str">
        <f t="shared" si="39"/>
        <v/>
      </c>
      <c r="Z283" s="11" t="str">
        <f>IF(AND(J283&gt;500000,INDEX(Bank_KYC!$D$4:$D$953,MATCH(B283,Bank_KYC!$A$4:$A$953,0))=""),"FLAG","")</f>
        <v/>
      </c>
    </row>
    <row r="284" spans="1:26" x14ac:dyDescent="0.3">
      <c r="A284" t="s">
        <v>3812</v>
      </c>
      <c r="B284" t="s">
        <v>1403</v>
      </c>
      <c r="C284" t="s">
        <v>1404</v>
      </c>
      <c r="D284" t="s">
        <v>100</v>
      </c>
      <c r="E284" t="s">
        <v>3518</v>
      </c>
      <c r="F284" s="9">
        <v>45664</v>
      </c>
      <c r="G284">
        <v>1014000</v>
      </c>
      <c r="H284" t="s">
        <v>66</v>
      </c>
      <c r="I284">
        <v>9.25</v>
      </c>
      <c r="J284">
        <v>694552</v>
      </c>
      <c r="K284" s="9"/>
      <c r="L284" t="s">
        <v>3519</v>
      </c>
      <c r="M284">
        <v>1405348</v>
      </c>
      <c r="N284" s="9">
        <v>45965</v>
      </c>
      <c r="O284" t="s">
        <v>3520</v>
      </c>
      <c r="P284" t="s">
        <v>3521</v>
      </c>
      <c r="Q284" s="12">
        <f t="shared" si="32"/>
        <v>0</v>
      </c>
      <c r="R284" s="11" t="str">
        <f t="shared" si="33"/>
        <v>Standard</v>
      </c>
      <c r="S284" s="11" t="str">
        <f t="shared" si="34"/>
        <v/>
      </c>
      <c r="T284" s="13">
        <f t="shared" si="35"/>
        <v>0</v>
      </c>
      <c r="U284" s="13">
        <f>IFERROR(INDEX(Delegation!$C$4:$C$12,MATCH(H284,Delegation!$A$4:$A$12,0)),0)</f>
        <v>5000000</v>
      </c>
      <c r="V284" s="11" t="str">
        <f t="shared" si="36"/>
        <v/>
      </c>
      <c r="W284" s="14">
        <f t="shared" si="37"/>
        <v>0.4942206485511062</v>
      </c>
      <c r="X284" s="11" t="str">
        <f t="shared" si="38"/>
        <v/>
      </c>
      <c r="Y284" s="11" t="str">
        <f t="shared" si="39"/>
        <v/>
      </c>
      <c r="Z284" s="11" t="str">
        <f>IF(AND(J284&gt;500000,INDEX(Bank_KYC!$D$4:$D$953,MATCH(B284,Bank_KYC!$A$4:$A$953,0))=""),"FLAG","")</f>
        <v/>
      </c>
    </row>
    <row r="285" spans="1:26" x14ac:dyDescent="0.3">
      <c r="A285" t="s">
        <v>3813</v>
      </c>
      <c r="B285" t="s">
        <v>2556</v>
      </c>
      <c r="C285" t="s">
        <v>2557</v>
      </c>
      <c r="D285" t="s">
        <v>103</v>
      </c>
      <c r="E285" t="s">
        <v>3518</v>
      </c>
      <c r="F285" s="9">
        <v>44657</v>
      </c>
      <c r="G285">
        <v>3194000</v>
      </c>
      <c r="H285" t="s">
        <v>66</v>
      </c>
      <c r="I285">
        <v>9.25</v>
      </c>
      <c r="J285">
        <v>3019373</v>
      </c>
      <c r="K285" s="9"/>
      <c r="L285" t="s">
        <v>3519</v>
      </c>
      <c r="M285">
        <v>6213039</v>
      </c>
      <c r="N285" s="9">
        <v>45870</v>
      </c>
      <c r="O285" t="s">
        <v>3520</v>
      </c>
      <c r="P285" t="s">
        <v>3521</v>
      </c>
      <c r="Q285" s="12">
        <f t="shared" si="32"/>
        <v>0</v>
      </c>
      <c r="R285" s="11" t="str">
        <f t="shared" si="33"/>
        <v>Standard</v>
      </c>
      <c r="S285" s="11" t="str">
        <f t="shared" si="34"/>
        <v/>
      </c>
      <c r="T285" s="13">
        <f t="shared" si="35"/>
        <v>0</v>
      </c>
      <c r="U285" s="13">
        <f>IFERROR(INDEX(Delegation!$C$4:$C$12,MATCH(H285,Delegation!$A$4:$A$12,0)),0)</f>
        <v>5000000</v>
      </c>
      <c r="V285" s="11" t="str">
        <f t="shared" si="36"/>
        <v/>
      </c>
      <c r="W285" s="14">
        <f t="shared" si="37"/>
        <v>0.48597361130358269</v>
      </c>
      <c r="X285" s="11" t="str">
        <f t="shared" si="38"/>
        <v/>
      </c>
      <c r="Y285" s="11" t="str">
        <f t="shared" si="39"/>
        <v/>
      </c>
      <c r="Z285" s="11" t="str">
        <f>IF(AND(J285&gt;500000,INDEX(Bank_KYC!$D$4:$D$953,MATCH(B285,Bank_KYC!$A$4:$A$953,0))=""),"FLAG","")</f>
        <v/>
      </c>
    </row>
    <row r="286" spans="1:26" x14ac:dyDescent="0.3">
      <c r="A286" t="s">
        <v>3814</v>
      </c>
      <c r="B286" t="s">
        <v>2018</v>
      </c>
      <c r="C286" t="s">
        <v>2019</v>
      </c>
      <c r="D286" t="s">
        <v>100</v>
      </c>
      <c r="E286" t="s">
        <v>3535</v>
      </c>
      <c r="F286" s="9">
        <v>44611</v>
      </c>
      <c r="G286">
        <v>5325000</v>
      </c>
      <c r="H286" t="s">
        <v>68</v>
      </c>
      <c r="I286">
        <v>11.5</v>
      </c>
      <c r="J286">
        <v>1777456</v>
      </c>
      <c r="K286" s="9"/>
      <c r="L286" t="s">
        <v>3536</v>
      </c>
      <c r="M286">
        <v>2930217</v>
      </c>
      <c r="N286" s="9">
        <v>45442</v>
      </c>
      <c r="O286" t="s">
        <v>3520</v>
      </c>
      <c r="P286" t="s">
        <v>3521</v>
      </c>
      <c r="Q286" s="12">
        <f t="shared" si="32"/>
        <v>0</v>
      </c>
      <c r="R286" s="11" t="str">
        <f t="shared" si="33"/>
        <v>Standard</v>
      </c>
      <c r="S286" s="11" t="str">
        <f t="shared" si="34"/>
        <v/>
      </c>
      <c r="T286" s="13">
        <f t="shared" si="35"/>
        <v>0</v>
      </c>
      <c r="U286" s="13">
        <f>IFERROR(INDEX(Delegation!$C$4:$C$12,MATCH(H286,Delegation!$A$4:$A$12,0)),0)</f>
        <v>25000000</v>
      </c>
      <c r="V286" s="11" t="str">
        <f t="shared" si="36"/>
        <v/>
      </c>
      <c r="W286" s="14">
        <f t="shared" si="37"/>
        <v>0.60659534771656842</v>
      </c>
      <c r="X286" s="11" t="str">
        <f t="shared" si="38"/>
        <v/>
      </c>
      <c r="Y286" s="11" t="str">
        <f t="shared" si="39"/>
        <v/>
      </c>
      <c r="Z286" s="11" t="str">
        <f>IF(AND(J286&gt;500000,INDEX(Bank_KYC!$D$4:$D$953,MATCH(B286,Bank_KYC!$A$4:$A$953,0))=""),"FLAG","")</f>
        <v/>
      </c>
    </row>
    <row r="287" spans="1:26" x14ac:dyDescent="0.3">
      <c r="A287" t="s">
        <v>3815</v>
      </c>
      <c r="B287" t="s">
        <v>2066</v>
      </c>
      <c r="C287" t="s">
        <v>1331</v>
      </c>
      <c r="D287" t="s">
        <v>114</v>
      </c>
      <c r="E287" t="s">
        <v>3525</v>
      </c>
      <c r="F287" s="9">
        <v>43721</v>
      </c>
      <c r="G287">
        <v>199000</v>
      </c>
      <c r="H287" t="s">
        <v>59</v>
      </c>
      <c r="I287">
        <v>9.75</v>
      </c>
      <c r="J287">
        <v>75155</v>
      </c>
      <c r="K287" s="9"/>
      <c r="L287" t="s">
        <v>3526</v>
      </c>
      <c r="M287">
        <v>117624</v>
      </c>
      <c r="N287" s="9">
        <v>45920</v>
      </c>
      <c r="O287" t="s">
        <v>3520</v>
      </c>
      <c r="P287" t="s">
        <v>3521</v>
      </c>
      <c r="Q287" s="12">
        <f t="shared" si="32"/>
        <v>0</v>
      </c>
      <c r="R287" s="11" t="str">
        <f t="shared" si="33"/>
        <v>Standard</v>
      </c>
      <c r="S287" s="11" t="str">
        <f t="shared" si="34"/>
        <v/>
      </c>
      <c r="T287" s="13">
        <f t="shared" si="35"/>
        <v>0</v>
      </c>
      <c r="U287" s="13">
        <f>IFERROR(INDEX(Delegation!$C$4:$C$12,MATCH(H287,Delegation!$A$4:$A$12,0)),0)</f>
        <v>1000000</v>
      </c>
      <c r="V287" s="11" t="str">
        <f t="shared" si="36"/>
        <v/>
      </c>
      <c r="W287" s="14">
        <f t="shared" si="37"/>
        <v>0.63894273277562397</v>
      </c>
      <c r="X287" s="11" t="str">
        <f t="shared" si="38"/>
        <v/>
      </c>
      <c r="Y287" s="11" t="str">
        <f t="shared" si="39"/>
        <v/>
      </c>
      <c r="Z287" s="11" t="str">
        <f>IF(AND(J287&gt;500000,INDEX(Bank_KYC!$D$4:$D$953,MATCH(B287,Bank_KYC!$A$4:$A$953,0))=""),"FLAG","")</f>
        <v/>
      </c>
    </row>
    <row r="288" spans="1:26" x14ac:dyDescent="0.3">
      <c r="A288" t="s">
        <v>3816</v>
      </c>
      <c r="B288" t="s">
        <v>143</v>
      </c>
      <c r="C288" t="s">
        <v>144</v>
      </c>
      <c r="D288" t="s">
        <v>100</v>
      </c>
      <c r="E288" t="s">
        <v>3518</v>
      </c>
      <c r="F288" s="9">
        <v>45819</v>
      </c>
      <c r="G288">
        <v>4183000</v>
      </c>
      <c r="H288" t="s">
        <v>66</v>
      </c>
      <c r="I288">
        <v>9.25</v>
      </c>
      <c r="J288">
        <v>2734681</v>
      </c>
      <c r="K288" s="9"/>
      <c r="L288" t="s">
        <v>3519</v>
      </c>
      <c r="M288">
        <v>5308059</v>
      </c>
      <c r="N288" s="9">
        <v>45951</v>
      </c>
      <c r="O288" t="s">
        <v>3520</v>
      </c>
      <c r="P288" t="s">
        <v>3521</v>
      </c>
      <c r="Q288" s="12">
        <f t="shared" si="32"/>
        <v>0</v>
      </c>
      <c r="R288" s="11" t="str">
        <f t="shared" si="33"/>
        <v>Standard</v>
      </c>
      <c r="S288" s="11" t="str">
        <f t="shared" si="34"/>
        <v/>
      </c>
      <c r="T288" s="13">
        <f t="shared" si="35"/>
        <v>0</v>
      </c>
      <c r="U288" s="13">
        <f>IFERROR(INDEX(Delegation!$C$4:$C$12,MATCH(H288,Delegation!$A$4:$A$12,0)),0)</f>
        <v>5000000</v>
      </c>
      <c r="V288" s="11" t="str">
        <f t="shared" si="36"/>
        <v/>
      </c>
      <c r="W288" s="14">
        <f t="shared" si="37"/>
        <v>0.5151941604266268</v>
      </c>
      <c r="X288" s="11" t="str">
        <f t="shared" si="38"/>
        <v/>
      </c>
      <c r="Y288" s="11" t="str">
        <f t="shared" si="39"/>
        <v/>
      </c>
      <c r="Z288" s="11" t="str">
        <f>IF(AND(J288&gt;500000,INDEX(Bank_KYC!$D$4:$D$953,MATCH(B288,Bank_KYC!$A$4:$A$953,0))=""),"FLAG","")</f>
        <v/>
      </c>
    </row>
    <row r="289" spans="1:26" x14ac:dyDescent="0.3">
      <c r="A289" t="s">
        <v>3817</v>
      </c>
      <c r="B289" t="s">
        <v>2350</v>
      </c>
      <c r="C289" t="s">
        <v>448</v>
      </c>
      <c r="D289" t="s">
        <v>134</v>
      </c>
      <c r="E289" t="s">
        <v>3518</v>
      </c>
      <c r="F289" s="9">
        <v>45022</v>
      </c>
      <c r="G289">
        <v>2516000</v>
      </c>
      <c r="H289" t="s">
        <v>66</v>
      </c>
      <c r="I289">
        <v>9.25</v>
      </c>
      <c r="J289">
        <v>906243</v>
      </c>
      <c r="K289" s="9"/>
      <c r="L289" t="s">
        <v>3519</v>
      </c>
      <c r="M289">
        <v>1335144</v>
      </c>
      <c r="N289" s="9">
        <v>45172</v>
      </c>
      <c r="O289" t="s">
        <v>3520</v>
      </c>
      <c r="P289" t="s">
        <v>3521</v>
      </c>
      <c r="Q289" s="12">
        <f t="shared" si="32"/>
        <v>0</v>
      </c>
      <c r="R289" s="11" t="str">
        <f t="shared" si="33"/>
        <v>Standard</v>
      </c>
      <c r="S289" s="11" t="str">
        <f t="shared" si="34"/>
        <v/>
      </c>
      <c r="T289" s="13">
        <f t="shared" si="35"/>
        <v>0</v>
      </c>
      <c r="U289" s="13">
        <f>IFERROR(INDEX(Delegation!$C$4:$C$12,MATCH(H289,Delegation!$A$4:$A$12,0)),0)</f>
        <v>5000000</v>
      </c>
      <c r="V289" s="11" t="str">
        <f t="shared" si="36"/>
        <v/>
      </c>
      <c r="W289" s="14">
        <f t="shared" si="37"/>
        <v>0.6787604932501663</v>
      </c>
      <c r="X289" s="11" t="str">
        <f t="shared" si="38"/>
        <v/>
      </c>
      <c r="Y289" s="11" t="str">
        <f t="shared" si="39"/>
        <v/>
      </c>
      <c r="Z289" s="11" t="str">
        <f>IF(AND(J289&gt;500000,INDEX(Bank_KYC!$D$4:$D$953,MATCH(B289,Bank_KYC!$A$4:$A$953,0))=""),"FLAG","")</f>
        <v/>
      </c>
    </row>
    <row r="290" spans="1:26" x14ac:dyDescent="0.3">
      <c r="A290" t="s">
        <v>3818</v>
      </c>
      <c r="B290" t="s">
        <v>2814</v>
      </c>
      <c r="C290" t="s">
        <v>2037</v>
      </c>
      <c r="D290" t="s">
        <v>95</v>
      </c>
      <c r="E290" t="s">
        <v>3528</v>
      </c>
      <c r="F290" s="9">
        <v>45942</v>
      </c>
      <c r="G290">
        <v>425000</v>
      </c>
      <c r="H290" t="s">
        <v>63</v>
      </c>
      <c r="I290">
        <v>13.5</v>
      </c>
      <c r="J290">
        <v>352737</v>
      </c>
      <c r="K290" s="9"/>
      <c r="L290" t="s">
        <v>3529</v>
      </c>
      <c r="M290">
        <v>0</v>
      </c>
      <c r="N290" s="9"/>
      <c r="O290" t="s">
        <v>3520</v>
      </c>
      <c r="P290" t="s">
        <v>3521</v>
      </c>
      <c r="Q290" s="12">
        <f t="shared" si="32"/>
        <v>0</v>
      </c>
      <c r="R290" s="11" t="str">
        <f t="shared" si="33"/>
        <v>Standard</v>
      </c>
      <c r="S290" s="11" t="str">
        <f t="shared" si="34"/>
        <v/>
      </c>
      <c r="T290" s="13">
        <f t="shared" si="35"/>
        <v>0</v>
      </c>
      <c r="U290" s="13">
        <f>IFERROR(INDEX(Delegation!$C$4:$C$12,MATCH(H290,Delegation!$A$4:$A$12,0)),0)</f>
        <v>1000000</v>
      </c>
      <c r="V290" s="11" t="str">
        <f t="shared" si="36"/>
        <v/>
      </c>
      <c r="W290" s="14" t="str">
        <f t="shared" si="37"/>
        <v/>
      </c>
      <c r="X290" s="11" t="str">
        <f t="shared" si="38"/>
        <v/>
      </c>
      <c r="Y290" s="11" t="str">
        <f t="shared" si="39"/>
        <v/>
      </c>
      <c r="Z290" s="11" t="str">
        <f>IF(AND(J290&gt;500000,INDEX(Bank_KYC!$D$4:$D$953,MATCH(B290,Bank_KYC!$A$4:$A$953,0))=""),"FLAG","")</f>
        <v/>
      </c>
    </row>
    <row r="291" spans="1:26" x14ac:dyDescent="0.3">
      <c r="A291" t="s">
        <v>3819</v>
      </c>
      <c r="B291" t="s">
        <v>2616</v>
      </c>
      <c r="C291" t="s">
        <v>479</v>
      </c>
      <c r="D291" t="s">
        <v>95</v>
      </c>
      <c r="E291" t="s">
        <v>3518</v>
      </c>
      <c r="F291" s="9">
        <v>43796</v>
      </c>
      <c r="G291">
        <v>2673000</v>
      </c>
      <c r="H291" t="s">
        <v>66</v>
      </c>
      <c r="I291">
        <v>9.25</v>
      </c>
      <c r="J291">
        <v>1271771</v>
      </c>
      <c r="K291" s="9"/>
      <c r="L291" t="s">
        <v>3519</v>
      </c>
      <c r="M291">
        <v>1784151</v>
      </c>
      <c r="N291" s="9">
        <v>44433</v>
      </c>
      <c r="O291" t="s">
        <v>3520</v>
      </c>
      <c r="P291" t="s">
        <v>3521</v>
      </c>
      <c r="Q291" s="12">
        <f t="shared" si="32"/>
        <v>0</v>
      </c>
      <c r="R291" s="11" t="str">
        <f t="shared" si="33"/>
        <v>Standard</v>
      </c>
      <c r="S291" s="11" t="str">
        <f t="shared" si="34"/>
        <v/>
      </c>
      <c r="T291" s="13">
        <f t="shared" si="35"/>
        <v>0</v>
      </c>
      <c r="U291" s="13">
        <f>IFERROR(INDEX(Delegation!$C$4:$C$12,MATCH(H291,Delegation!$A$4:$A$12,0)),0)</f>
        <v>5000000</v>
      </c>
      <c r="V291" s="11" t="str">
        <f t="shared" si="36"/>
        <v/>
      </c>
      <c r="W291" s="14">
        <f t="shared" si="37"/>
        <v>0.71281578745296781</v>
      </c>
      <c r="X291" s="11" t="str">
        <f t="shared" si="38"/>
        <v/>
      </c>
      <c r="Y291" s="11" t="str">
        <f t="shared" si="39"/>
        <v>FLAG</v>
      </c>
      <c r="Z291" s="11" t="str">
        <f>IF(AND(J291&gt;500000,INDEX(Bank_KYC!$D$4:$D$953,MATCH(B291,Bank_KYC!$A$4:$A$953,0))=""),"FLAG","")</f>
        <v/>
      </c>
    </row>
    <row r="292" spans="1:26" x14ac:dyDescent="0.3">
      <c r="A292" t="s">
        <v>3820</v>
      </c>
      <c r="B292" t="s">
        <v>2474</v>
      </c>
      <c r="C292" t="s">
        <v>1080</v>
      </c>
      <c r="D292" t="s">
        <v>134</v>
      </c>
      <c r="E292" t="s">
        <v>3550</v>
      </c>
      <c r="F292" s="9">
        <v>44195</v>
      </c>
      <c r="G292">
        <v>841000</v>
      </c>
      <c r="H292" t="s">
        <v>62</v>
      </c>
      <c r="I292">
        <v>10.5</v>
      </c>
      <c r="J292">
        <v>423190</v>
      </c>
      <c r="K292" s="9"/>
      <c r="L292" t="s">
        <v>3551</v>
      </c>
      <c r="M292">
        <v>859291</v>
      </c>
      <c r="N292" s="9">
        <v>45560</v>
      </c>
      <c r="O292" t="s">
        <v>3520</v>
      </c>
      <c r="P292" t="s">
        <v>3521</v>
      </c>
      <c r="Q292" s="12">
        <f t="shared" si="32"/>
        <v>0</v>
      </c>
      <c r="R292" s="11" t="str">
        <f t="shared" si="33"/>
        <v>Standard</v>
      </c>
      <c r="S292" s="11" t="str">
        <f t="shared" si="34"/>
        <v/>
      </c>
      <c r="T292" s="13">
        <f t="shared" si="35"/>
        <v>0</v>
      </c>
      <c r="U292" s="13">
        <f>IFERROR(INDEX(Delegation!$C$4:$C$12,MATCH(H292,Delegation!$A$4:$A$12,0)),0)</f>
        <v>1000000</v>
      </c>
      <c r="V292" s="11" t="str">
        <f t="shared" si="36"/>
        <v/>
      </c>
      <c r="W292" s="14">
        <f t="shared" si="37"/>
        <v>0.49248741113313182</v>
      </c>
      <c r="X292" s="11" t="str">
        <f t="shared" si="38"/>
        <v/>
      </c>
      <c r="Y292" s="11" t="str">
        <f t="shared" si="39"/>
        <v/>
      </c>
      <c r="Z292" s="11" t="str">
        <f>IF(AND(J292&gt;500000,INDEX(Bank_KYC!$D$4:$D$953,MATCH(B292,Bank_KYC!$A$4:$A$953,0))=""),"FLAG","")</f>
        <v/>
      </c>
    </row>
    <row r="293" spans="1:26" x14ac:dyDescent="0.3">
      <c r="A293" t="s">
        <v>3821</v>
      </c>
      <c r="B293" t="s">
        <v>1423</v>
      </c>
      <c r="C293" t="s">
        <v>1424</v>
      </c>
      <c r="D293" t="s">
        <v>134</v>
      </c>
      <c r="E293" t="s">
        <v>3518</v>
      </c>
      <c r="F293" s="9">
        <v>44815</v>
      </c>
      <c r="G293">
        <v>2393000</v>
      </c>
      <c r="H293" t="s">
        <v>66</v>
      </c>
      <c r="I293">
        <v>9.25</v>
      </c>
      <c r="J293">
        <v>2341990</v>
      </c>
      <c r="K293" s="9"/>
      <c r="L293" t="s">
        <v>3519</v>
      </c>
      <c r="M293">
        <v>4187430</v>
      </c>
      <c r="N293" s="9">
        <v>45790</v>
      </c>
      <c r="O293" t="s">
        <v>3520</v>
      </c>
      <c r="P293" t="s">
        <v>3521</v>
      </c>
      <c r="Q293" s="12">
        <f t="shared" si="32"/>
        <v>0</v>
      </c>
      <c r="R293" s="11" t="str">
        <f t="shared" si="33"/>
        <v>Standard</v>
      </c>
      <c r="S293" s="11" t="str">
        <f t="shared" si="34"/>
        <v/>
      </c>
      <c r="T293" s="13">
        <f t="shared" si="35"/>
        <v>0</v>
      </c>
      <c r="U293" s="13">
        <f>IFERROR(INDEX(Delegation!$C$4:$C$12,MATCH(H293,Delegation!$A$4:$A$12,0)),0)</f>
        <v>5000000</v>
      </c>
      <c r="V293" s="11" t="str">
        <f t="shared" si="36"/>
        <v/>
      </c>
      <c r="W293" s="14">
        <f t="shared" si="37"/>
        <v>0.55929054336430695</v>
      </c>
      <c r="X293" s="11" t="str">
        <f t="shared" si="38"/>
        <v/>
      </c>
      <c r="Y293" s="11" t="str">
        <f t="shared" si="39"/>
        <v/>
      </c>
      <c r="Z293" s="11" t="str">
        <f>IF(AND(J293&gt;500000,INDEX(Bank_KYC!$D$4:$D$953,MATCH(B293,Bank_KYC!$A$4:$A$953,0))=""),"FLAG","")</f>
        <v/>
      </c>
    </row>
    <row r="294" spans="1:26" x14ac:dyDescent="0.3">
      <c r="A294" t="s">
        <v>3822</v>
      </c>
      <c r="B294" t="s">
        <v>1979</v>
      </c>
      <c r="C294" t="s">
        <v>1311</v>
      </c>
      <c r="D294" t="s">
        <v>95</v>
      </c>
      <c r="E294" t="s">
        <v>3550</v>
      </c>
      <c r="F294" s="9">
        <v>45757</v>
      </c>
      <c r="G294">
        <v>524000</v>
      </c>
      <c r="H294" t="s">
        <v>63</v>
      </c>
      <c r="I294">
        <v>10.5</v>
      </c>
      <c r="J294">
        <v>228589</v>
      </c>
      <c r="K294" s="9"/>
      <c r="L294" t="s">
        <v>3551</v>
      </c>
      <c r="M294">
        <v>342652</v>
      </c>
      <c r="N294" s="9">
        <v>46004</v>
      </c>
      <c r="O294" t="s">
        <v>3520</v>
      </c>
      <c r="P294" t="s">
        <v>3521</v>
      </c>
      <c r="Q294" s="12">
        <f t="shared" si="32"/>
        <v>0</v>
      </c>
      <c r="R294" s="11" t="str">
        <f t="shared" si="33"/>
        <v>Standard</v>
      </c>
      <c r="S294" s="11" t="str">
        <f t="shared" si="34"/>
        <v/>
      </c>
      <c r="T294" s="13">
        <f t="shared" si="35"/>
        <v>0</v>
      </c>
      <c r="U294" s="13">
        <f>IFERROR(INDEX(Delegation!$C$4:$C$12,MATCH(H294,Delegation!$A$4:$A$12,0)),0)</f>
        <v>1000000</v>
      </c>
      <c r="V294" s="11" t="str">
        <f t="shared" si="36"/>
        <v/>
      </c>
      <c r="W294" s="14">
        <f t="shared" si="37"/>
        <v>0.66711707504990481</v>
      </c>
      <c r="X294" s="11" t="str">
        <f t="shared" si="38"/>
        <v/>
      </c>
      <c r="Y294" s="11" t="str">
        <f t="shared" si="39"/>
        <v/>
      </c>
      <c r="Z294" s="11" t="str">
        <f>IF(AND(J294&gt;500000,INDEX(Bank_KYC!$D$4:$D$953,MATCH(B294,Bank_KYC!$A$4:$A$953,0))=""),"FLAG","")</f>
        <v/>
      </c>
    </row>
    <row r="295" spans="1:26" x14ac:dyDescent="0.3">
      <c r="A295" t="s">
        <v>3823</v>
      </c>
      <c r="B295" t="s">
        <v>1464</v>
      </c>
      <c r="C295" t="s">
        <v>668</v>
      </c>
      <c r="D295" t="s">
        <v>95</v>
      </c>
      <c r="E295" t="s">
        <v>3528</v>
      </c>
      <c r="F295" s="9">
        <v>45377</v>
      </c>
      <c r="G295">
        <v>233000</v>
      </c>
      <c r="H295" t="s">
        <v>63</v>
      </c>
      <c r="I295">
        <v>13.5</v>
      </c>
      <c r="J295">
        <v>227815</v>
      </c>
      <c r="K295" s="9">
        <v>45590</v>
      </c>
      <c r="L295" t="s">
        <v>3529</v>
      </c>
      <c r="M295">
        <v>0</v>
      </c>
      <c r="N295" s="9"/>
      <c r="O295" t="s">
        <v>3520</v>
      </c>
      <c r="P295" t="s">
        <v>3589</v>
      </c>
      <c r="Q295" s="12">
        <f t="shared" si="32"/>
        <v>522</v>
      </c>
      <c r="R295" s="11" t="str">
        <f t="shared" si="33"/>
        <v>Doubtful</v>
      </c>
      <c r="S295" s="11" t="str">
        <f t="shared" si="34"/>
        <v/>
      </c>
      <c r="T295" s="13">
        <f t="shared" si="35"/>
        <v>0</v>
      </c>
      <c r="U295" s="13">
        <f>IFERROR(INDEX(Delegation!$C$4:$C$12,MATCH(H295,Delegation!$A$4:$A$12,0)),0)</f>
        <v>1000000</v>
      </c>
      <c r="V295" s="11" t="str">
        <f t="shared" si="36"/>
        <v/>
      </c>
      <c r="W295" s="14" t="str">
        <f t="shared" si="37"/>
        <v/>
      </c>
      <c r="X295" s="11" t="str">
        <f t="shared" si="38"/>
        <v/>
      </c>
      <c r="Y295" s="11" t="str">
        <f t="shared" si="39"/>
        <v/>
      </c>
      <c r="Z295" s="11" t="str">
        <f>IF(AND(J295&gt;500000,INDEX(Bank_KYC!$D$4:$D$953,MATCH(B295,Bank_KYC!$A$4:$A$953,0))=""),"FLAG","")</f>
        <v/>
      </c>
    </row>
    <row r="296" spans="1:26" x14ac:dyDescent="0.3">
      <c r="A296" t="s">
        <v>3824</v>
      </c>
      <c r="B296" t="s">
        <v>3189</v>
      </c>
      <c r="C296" t="s">
        <v>3190</v>
      </c>
      <c r="D296" t="s">
        <v>134</v>
      </c>
      <c r="E296" t="s">
        <v>3518</v>
      </c>
      <c r="F296" s="9">
        <v>45880</v>
      </c>
      <c r="G296">
        <v>2802000</v>
      </c>
      <c r="H296" t="s">
        <v>66</v>
      </c>
      <c r="I296">
        <v>9.25</v>
      </c>
      <c r="J296">
        <v>1088337</v>
      </c>
      <c r="K296" s="9">
        <v>46043</v>
      </c>
      <c r="L296" t="s">
        <v>3519</v>
      </c>
      <c r="M296">
        <v>2202716</v>
      </c>
      <c r="N296" s="9">
        <v>46025</v>
      </c>
      <c r="O296" t="s">
        <v>3520</v>
      </c>
      <c r="P296" t="s">
        <v>3521</v>
      </c>
      <c r="Q296" s="12">
        <f t="shared" si="32"/>
        <v>69</v>
      </c>
      <c r="R296" s="11" t="str">
        <f t="shared" si="33"/>
        <v>Standard</v>
      </c>
      <c r="S296" s="11" t="str">
        <f t="shared" si="34"/>
        <v/>
      </c>
      <c r="T296" s="13">
        <f t="shared" si="35"/>
        <v>0</v>
      </c>
      <c r="U296" s="13">
        <f>IFERROR(INDEX(Delegation!$C$4:$C$12,MATCH(H296,Delegation!$A$4:$A$12,0)),0)</f>
        <v>5000000</v>
      </c>
      <c r="V296" s="11" t="str">
        <f t="shared" si="36"/>
        <v/>
      </c>
      <c r="W296" s="14">
        <f t="shared" si="37"/>
        <v>0.49408866145249775</v>
      </c>
      <c r="X296" s="11" t="str">
        <f t="shared" si="38"/>
        <v/>
      </c>
      <c r="Y296" s="11" t="str">
        <f t="shared" si="39"/>
        <v/>
      </c>
      <c r="Z296" s="11" t="str">
        <f>IF(AND(J296&gt;500000,INDEX(Bank_KYC!$D$4:$D$953,MATCH(B296,Bank_KYC!$A$4:$A$953,0))=""),"FLAG","")</f>
        <v/>
      </c>
    </row>
    <row r="297" spans="1:26" x14ac:dyDescent="0.3">
      <c r="A297" t="s">
        <v>3825</v>
      </c>
      <c r="B297" t="s">
        <v>814</v>
      </c>
      <c r="C297" t="s">
        <v>815</v>
      </c>
      <c r="D297" t="s">
        <v>103</v>
      </c>
      <c r="E297" t="s">
        <v>3525</v>
      </c>
      <c r="F297" s="9">
        <v>44618</v>
      </c>
      <c r="G297">
        <v>114000</v>
      </c>
      <c r="H297" t="s">
        <v>61</v>
      </c>
      <c r="I297">
        <v>9.75</v>
      </c>
      <c r="J297">
        <v>76492</v>
      </c>
      <c r="K297" s="9"/>
      <c r="L297" t="s">
        <v>3526</v>
      </c>
      <c r="M297">
        <v>116318</v>
      </c>
      <c r="N297" s="9">
        <v>45815</v>
      </c>
      <c r="O297" t="s">
        <v>3520</v>
      </c>
      <c r="P297" t="s">
        <v>3521</v>
      </c>
      <c r="Q297" s="12">
        <f t="shared" si="32"/>
        <v>0</v>
      </c>
      <c r="R297" s="11" t="str">
        <f t="shared" si="33"/>
        <v>Standard</v>
      </c>
      <c r="S297" s="11" t="str">
        <f t="shared" si="34"/>
        <v/>
      </c>
      <c r="T297" s="13">
        <f t="shared" si="35"/>
        <v>0</v>
      </c>
      <c r="U297" s="13">
        <f>IFERROR(INDEX(Delegation!$C$4:$C$12,MATCH(H297,Delegation!$A$4:$A$12,0)),0)</f>
        <v>1000000</v>
      </c>
      <c r="V297" s="11" t="str">
        <f t="shared" si="36"/>
        <v/>
      </c>
      <c r="W297" s="14">
        <f t="shared" si="37"/>
        <v>0.65761103182654446</v>
      </c>
      <c r="X297" s="11" t="str">
        <f t="shared" si="38"/>
        <v/>
      </c>
      <c r="Y297" s="11" t="str">
        <f t="shared" si="39"/>
        <v/>
      </c>
      <c r="Z297" s="11" t="str">
        <f>IF(AND(J297&gt;500000,INDEX(Bank_KYC!$D$4:$D$953,MATCH(B297,Bank_KYC!$A$4:$A$953,0))=""),"FLAG","")</f>
        <v/>
      </c>
    </row>
    <row r="298" spans="1:26" x14ac:dyDescent="0.3">
      <c r="A298" t="s">
        <v>3826</v>
      </c>
      <c r="B298" t="s">
        <v>1068</v>
      </c>
      <c r="C298" t="s">
        <v>1069</v>
      </c>
      <c r="D298" t="s">
        <v>95</v>
      </c>
      <c r="E298" t="s">
        <v>3518</v>
      </c>
      <c r="F298" s="9">
        <v>45405</v>
      </c>
      <c r="G298">
        <v>3800000</v>
      </c>
      <c r="H298" t="s">
        <v>66</v>
      </c>
      <c r="I298">
        <v>9.25</v>
      </c>
      <c r="J298">
        <v>3349216</v>
      </c>
      <c r="K298" s="9">
        <v>45246</v>
      </c>
      <c r="L298" t="s">
        <v>3519</v>
      </c>
      <c r="M298">
        <v>6998041</v>
      </c>
      <c r="N298" s="9">
        <v>45532</v>
      </c>
      <c r="O298" t="s">
        <v>3520</v>
      </c>
      <c r="P298" t="s">
        <v>3589</v>
      </c>
      <c r="Q298" s="12">
        <f t="shared" si="32"/>
        <v>866</v>
      </c>
      <c r="R298" s="11" t="str">
        <f t="shared" si="33"/>
        <v>Doubtful</v>
      </c>
      <c r="S298" s="11" t="str">
        <f t="shared" si="34"/>
        <v/>
      </c>
      <c r="T298" s="13">
        <f t="shared" si="35"/>
        <v>0</v>
      </c>
      <c r="U298" s="13">
        <f>IFERROR(INDEX(Delegation!$C$4:$C$12,MATCH(H298,Delegation!$A$4:$A$12,0)),0)</f>
        <v>5000000</v>
      </c>
      <c r="V298" s="11" t="str">
        <f t="shared" si="36"/>
        <v/>
      </c>
      <c r="W298" s="14">
        <f t="shared" si="37"/>
        <v>0.47859336634352384</v>
      </c>
      <c r="X298" s="11" t="str">
        <f t="shared" si="38"/>
        <v/>
      </c>
      <c r="Y298" s="11" t="str">
        <f t="shared" si="39"/>
        <v/>
      </c>
      <c r="Z298" s="11" t="str">
        <f>IF(AND(J298&gt;500000,INDEX(Bank_KYC!$D$4:$D$953,MATCH(B298,Bank_KYC!$A$4:$A$953,0))=""),"FLAG","")</f>
        <v/>
      </c>
    </row>
    <row r="299" spans="1:26" x14ac:dyDescent="0.3">
      <c r="A299" t="s">
        <v>3827</v>
      </c>
      <c r="B299" t="s">
        <v>1072</v>
      </c>
      <c r="C299" t="s">
        <v>339</v>
      </c>
      <c r="D299" t="s">
        <v>100</v>
      </c>
      <c r="E299" t="s">
        <v>3550</v>
      </c>
      <c r="F299" s="9">
        <v>44735</v>
      </c>
      <c r="G299">
        <v>917000</v>
      </c>
      <c r="H299" t="s">
        <v>64</v>
      </c>
      <c r="I299">
        <v>10.5</v>
      </c>
      <c r="J299">
        <v>265807</v>
      </c>
      <c r="K299" s="9"/>
      <c r="L299" t="s">
        <v>3551</v>
      </c>
      <c r="M299">
        <v>523309</v>
      </c>
      <c r="N299" s="9">
        <v>45678</v>
      </c>
      <c r="O299" t="s">
        <v>3520</v>
      </c>
      <c r="P299" t="s">
        <v>3521</v>
      </c>
      <c r="Q299" s="12">
        <f t="shared" si="32"/>
        <v>0</v>
      </c>
      <c r="R299" s="11" t="str">
        <f t="shared" si="33"/>
        <v>Standard</v>
      </c>
      <c r="S299" s="11" t="str">
        <f t="shared" si="34"/>
        <v/>
      </c>
      <c r="T299" s="13">
        <f t="shared" si="35"/>
        <v>0</v>
      </c>
      <c r="U299" s="13">
        <f>IFERROR(INDEX(Delegation!$C$4:$C$12,MATCH(H299,Delegation!$A$4:$A$12,0)),0)</f>
        <v>1000000</v>
      </c>
      <c r="V299" s="11" t="str">
        <f t="shared" si="36"/>
        <v/>
      </c>
      <c r="W299" s="14">
        <f t="shared" si="37"/>
        <v>0.50793508233185369</v>
      </c>
      <c r="X299" s="11" t="str">
        <f t="shared" si="38"/>
        <v/>
      </c>
      <c r="Y299" s="11" t="str">
        <f t="shared" si="39"/>
        <v/>
      </c>
      <c r="Z299" s="11" t="str">
        <f>IF(AND(J299&gt;500000,INDEX(Bank_KYC!$D$4:$D$953,MATCH(B299,Bank_KYC!$A$4:$A$953,0))=""),"FLAG","")</f>
        <v/>
      </c>
    </row>
    <row r="300" spans="1:26" x14ac:dyDescent="0.3">
      <c r="A300" t="s">
        <v>3828</v>
      </c>
      <c r="B300" t="s">
        <v>2721</v>
      </c>
      <c r="C300" t="s">
        <v>1035</v>
      </c>
      <c r="D300" t="s">
        <v>100</v>
      </c>
      <c r="E300" t="s">
        <v>3550</v>
      </c>
      <c r="F300" s="9">
        <v>45615</v>
      </c>
      <c r="G300">
        <v>1011000</v>
      </c>
      <c r="H300" t="s">
        <v>66</v>
      </c>
      <c r="I300">
        <v>10.5</v>
      </c>
      <c r="J300">
        <v>336329</v>
      </c>
      <c r="K300" s="9"/>
      <c r="L300" t="s">
        <v>3551</v>
      </c>
      <c r="M300">
        <v>716651</v>
      </c>
      <c r="N300" s="9">
        <v>45724</v>
      </c>
      <c r="O300" t="s">
        <v>3520</v>
      </c>
      <c r="P300" t="s">
        <v>3521</v>
      </c>
      <c r="Q300" s="12">
        <f t="shared" si="32"/>
        <v>0</v>
      </c>
      <c r="R300" s="11" t="str">
        <f t="shared" si="33"/>
        <v>Standard</v>
      </c>
      <c r="S300" s="11" t="str">
        <f t="shared" si="34"/>
        <v/>
      </c>
      <c r="T300" s="13">
        <f t="shared" si="35"/>
        <v>0</v>
      </c>
      <c r="U300" s="13">
        <f>IFERROR(INDEX(Delegation!$C$4:$C$12,MATCH(H300,Delegation!$A$4:$A$12,0)),0)</f>
        <v>5000000</v>
      </c>
      <c r="V300" s="11" t="str">
        <f t="shared" si="36"/>
        <v/>
      </c>
      <c r="W300" s="14">
        <f t="shared" si="37"/>
        <v>0.46930653832897745</v>
      </c>
      <c r="X300" s="11" t="str">
        <f t="shared" si="38"/>
        <v/>
      </c>
      <c r="Y300" s="11" t="str">
        <f t="shared" si="39"/>
        <v/>
      </c>
      <c r="Z300" s="11" t="str">
        <f>IF(AND(J300&gt;500000,INDEX(Bank_KYC!$D$4:$D$953,MATCH(B300,Bank_KYC!$A$4:$A$953,0))=""),"FLAG","")</f>
        <v/>
      </c>
    </row>
    <row r="301" spans="1:26" x14ac:dyDescent="0.3">
      <c r="A301" t="s">
        <v>3829</v>
      </c>
      <c r="B301" t="s">
        <v>361</v>
      </c>
      <c r="C301" t="s">
        <v>362</v>
      </c>
      <c r="D301" t="s">
        <v>100</v>
      </c>
      <c r="E301" t="s">
        <v>3525</v>
      </c>
      <c r="F301" s="9">
        <v>43576</v>
      </c>
      <c r="G301">
        <v>398000</v>
      </c>
      <c r="H301" t="s">
        <v>64</v>
      </c>
      <c r="I301">
        <v>9.75</v>
      </c>
      <c r="J301">
        <v>241107</v>
      </c>
      <c r="K301" s="9"/>
      <c r="L301" t="s">
        <v>3526</v>
      </c>
      <c r="M301">
        <v>328553</v>
      </c>
      <c r="N301" s="9">
        <v>45818</v>
      </c>
      <c r="O301" t="s">
        <v>3520</v>
      </c>
      <c r="P301" t="s">
        <v>3521</v>
      </c>
      <c r="Q301" s="12">
        <f t="shared" si="32"/>
        <v>0</v>
      </c>
      <c r="R301" s="11" t="str">
        <f t="shared" si="33"/>
        <v>Standard</v>
      </c>
      <c r="S301" s="11" t="str">
        <f t="shared" si="34"/>
        <v/>
      </c>
      <c r="T301" s="13">
        <f t="shared" si="35"/>
        <v>0</v>
      </c>
      <c r="U301" s="13">
        <f>IFERROR(INDEX(Delegation!$C$4:$C$12,MATCH(H301,Delegation!$A$4:$A$12,0)),0)</f>
        <v>1000000</v>
      </c>
      <c r="V301" s="11" t="str">
        <f t="shared" si="36"/>
        <v/>
      </c>
      <c r="W301" s="14">
        <f t="shared" si="37"/>
        <v>0.73384507218013528</v>
      </c>
      <c r="X301" s="11" t="str">
        <f t="shared" si="38"/>
        <v/>
      </c>
      <c r="Y301" s="11" t="str">
        <f t="shared" si="39"/>
        <v/>
      </c>
      <c r="Z301" s="11" t="str">
        <f>IF(AND(J301&gt;500000,INDEX(Bank_KYC!$D$4:$D$953,MATCH(B301,Bank_KYC!$A$4:$A$953,0))=""),"FLAG","")</f>
        <v/>
      </c>
    </row>
    <row r="302" spans="1:26" x14ac:dyDescent="0.3">
      <c r="A302" t="s">
        <v>3830</v>
      </c>
      <c r="B302" t="s">
        <v>3424</v>
      </c>
      <c r="C302" t="s">
        <v>3425</v>
      </c>
      <c r="D302" t="s">
        <v>129</v>
      </c>
      <c r="E302" t="s">
        <v>3518</v>
      </c>
      <c r="F302" s="9">
        <v>44540</v>
      </c>
      <c r="G302">
        <v>1315000</v>
      </c>
      <c r="H302" t="s">
        <v>66</v>
      </c>
      <c r="I302">
        <v>9.25</v>
      </c>
      <c r="J302">
        <v>994963</v>
      </c>
      <c r="K302" s="9">
        <v>46040</v>
      </c>
      <c r="L302" t="s">
        <v>3519</v>
      </c>
      <c r="M302">
        <v>1826039</v>
      </c>
      <c r="N302" s="9">
        <v>45791</v>
      </c>
      <c r="O302" t="s">
        <v>3520</v>
      </c>
      <c r="P302" t="s">
        <v>3521</v>
      </c>
      <c r="Q302" s="12">
        <f t="shared" si="32"/>
        <v>72</v>
      </c>
      <c r="R302" s="11" t="str">
        <f t="shared" si="33"/>
        <v>Standard</v>
      </c>
      <c r="S302" s="11" t="str">
        <f t="shared" si="34"/>
        <v/>
      </c>
      <c r="T302" s="13">
        <f t="shared" si="35"/>
        <v>0</v>
      </c>
      <c r="U302" s="13">
        <f>IFERROR(INDEX(Delegation!$C$4:$C$12,MATCH(H302,Delegation!$A$4:$A$12,0)),0)</f>
        <v>5000000</v>
      </c>
      <c r="V302" s="11" t="str">
        <f t="shared" si="36"/>
        <v/>
      </c>
      <c r="W302" s="14">
        <f t="shared" si="37"/>
        <v>0.54487499993154587</v>
      </c>
      <c r="X302" s="11" t="str">
        <f t="shared" si="38"/>
        <v/>
      </c>
      <c r="Y302" s="11" t="str">
        <f t="shared" si="39"/>
        <v/>
      </c>
      <c r="Z302" s="11" t="str">
        <f>IF(AND(J302&gt;500000,INDEX(Bank_KYC!$D$4:$D$953,MATCH(B302,Bank_KYC!$A$4:$A$953,0))=""),"FLAG","")</f>
        <v/>
      </c>
    </row>
    <row r="303" spans="1:26" x14ac:dyDescent="0.3">
      <c r="A303" t="s">
        <v>3831</v>
      </c>
      <c r="B303" t="s">
        <v>282</v>
      </c>
      <c r="C303" t="s">
        <v>283</v>
      </c>
      <c r="D303" t="s">
        <v>100</v>
      </c>
      <c r="E303" t="s">
        <v>3525</v>
      </c>
      <c r="F303" s="9">
        <v>45590</v>
      </c>
      <c r="G303">
        <v>162000</v>
      </c>
      <c r="H303" t="s">
        <v>64</v>
      </c>
      <c r="I303">
        <v>9.75</v>
      </c>
      <c r="J303">
        <v>101091</v>
      </c>
      <c r="K303" s="9">
        <v>46088</v>
      </c>
      <c r="L303" t="s">
        <v>3526</v>
      </c>
      <c r="M303">
        <v>156507</v>
      </c>
      <c r="N303" s="9">
        <v>45834</v>
      </c>
      <c r="O303" t="s">
        <v>3520</v>
      </c>
      <c r="P303" t="s">
        <v>3521</v>
      </c>
      <c r="Q303" s="12">
        <f t="shared" si="32"/>
        <v>24</v>
      </c>
      <c r="R303" s="11" t="str">
        <f t="shared" si="33"/>
        <v>Standard</v>
      </c>
      <c r="S303" s="11" t="str">
        <f t="shared" si="34"/>
        <v/>
      </c>
      <c r="T303" s="13">
        <f t="shared" si="35"/>
        <v>0</v>
      </c>
      <c r="U303" s="13">
        <f>IFERROR(INDEX(Delegation!$C$4:$C$12,MATCH(H303,Delegation!$A$4:$A$12,0)),0)</f>
        <v>1000000</v>
      </c>
      <c r="V303" s="11" t="str">
        <f t="shared" si="36"/>
        <v/>
      </c>
      <c r="W303" s="14">
        <f t="shared" si="37"/>
        <v>0.64591999079913354</v>
      </c>
      <c r="X303" s="11" t="str">
        <f t="shared" si="38"/>
        <v/>
      </c>
      <c r="Y303" s="11" t="str">
        <f t="shared" si="39"/>
        <v/>
      </c>
      <c r="Z303" s="11" t="str">
        <f>IF(AND(J303&gt;500000,INDEX(Bank_KYC!$D$4:$D$953,MATCH(B303,Bank_KYC!$A$4:$A$953,0))=""),"FLAG","")</f>
        <v/>
      </c>
    </row>
    <row r="304" spans="1:26" x14ac:dyDescent="0.3">
      <c r="A304" t="s">
        <v>3832</v>
      </c>
      <c r="B304" t="s">
        <v>2357</v>
      </c>
      <c r="C304" t="s">
        <v>2358</v>
      </c>
      <c r="D304" t="s">
        <v>114</v>
      </c>
      <c r="E304" t="s">
        <v>3550</v>
      </c>
      <c r="F304" s="9">
        <v>45365</v>
      </c>
      <c r="G304">
        <v>1405000</v>
      </c>
      <c r="H304" t="s">
        <v>66</v>
      </c>
      <c r="I304">
        <v>10.5</v>
      </c>
      <c r="J304">
        <v>758378</v>
      </c>
      <c r="K304" s="9"/>
      <c r="L304" t="s">
        <v>3551</v>
      </c>
      <c r="M304">
        <v>1603919</v>
      </c>
      <c r="N304" s="9">
        <v>45853</v>
      </c>
      <c r="O304" t="s">
        <v>3520</v>
      </c>
      <c r="P304" t="s">
        <v>3521</v>
      </c>
      <c r="Q304" s="12">
        <f t="shared" si="32"/>
        <v>0</v>
      </c>
      <c r="R304" s="11" t="str">
        <f t="shared" si="33"/>
        <v>Standard</v>
      </c>
      <c r="S304" s="11" t="str">
        <f t="shared" si="34"/>
        <v/>
      </c>
      <c r="T304" s="13">
        <f t="shared" si="35"/>
        <v>0</v>
      </c>
      <c r="U304" s="13">
        <f>IFERROR(INDEX(Delegation!$C$4:$C$12,MATCH(H304,Delegation!$A$4:$A$12,0)),0)</f>
        <v>5000000</v>
      </c>
      <c r="V304" s="11" t="str">
        <f t="shared" si="36"/>
        <v/>
      </c>
      <c r="W304" s="14">
        <f t="shared" si="37"/>
        <v>0.47282811663182495</v>
      </c>
      <c r="X304" s="11" t="str">
        <f t="shared" si="38"/>
        <v/>
      </c>
      <c r="Y304" s="11" t="str">
        <f t="shared" si="39"/>
        <v/>
      </c>
      <c r="Z304" s="11" t="str">
        <f>IF(AND(J304&gt;500000,INDEX(Bank_KYC!$D$4:$D$953,MATCH(B304,Bank_KYC!$A$4:$A$953,0))=""),"FLAG","")</f>
        <v/>
      </c>
    </row>
    <row r="305" spans="1:26" x14ac:dyDescent="0.3">
      <c r="A305" t="s">
        <v>3833</v>
      </c>
      <c r="B305" t="s">
        <v>540</v>
      </c>
      <c r="C305" t="s">
        <v>541</v>
      </c>
      <c r="D305" t="s">
        <v>95</v>
      </c>
      <c r="E305" t="s">
        <v>3528</v>
      </c>
      <c r="F305" s="9">
        <v>44098</v>
      </c>
      <c r="G305">
        <v>107000</v>
      </c>
      <c r="H305" t="s">
        <v>63</v>
      </c>
      <c r="I305">
        <v>13.5</v>
      </c>
      <c r="J305">
        <v>93804</v>
      </c>
      <c r="K305" s="9"/>
      <c r="L305" t="s">
        <v>3529</v>
      </c>
      <c r="M305">
        <v>0</v>
      </c>
      <c r="N305" s="9"/>
      <c r="O305" t="s">
        <v>3520</v>
      </c>
      <c r="P305" t="s">
        <v>3521</v>
      </c>
      <c r="Q305" s="12">
        <f t="shared" si="32"/>
        <v>0</v>
      </c>
      <c r="R305" s="11" t="str">
        <f t="shared" si="33"/>
        <v>Standard</v>
      </c>
      <c r="S305" s="11" t="str">
        <f t="shared" si="34"/>
        <v/>
      </c>
      <c r="T305" s="13">
        <f t="shared" si="35"/>
        <v>0</v>
      </c>
      <c r="U305" s="13">
        <f>IFERROR(INDEX(Delegation!$C$4:$C$12,MATCH(H305,Delegation!$A$4:$A$12,0)),0)</f>
        <v>1000000</v>
      </c>
      <c r="V305" s="11" t="str">
        <f t="shared" si="36"/>
        <v/>
      </c>
      <c r="W305" s="14" t="str">
        <f t="shared" si="37"/>
        <v/>
      </c>
      <c r="X305" s="11" t="str">
        <f t="shared" si="38"/>
        <v/>
      </c>
      <c r="Y305" s="11" t="str">
        <f t="shared" si="39"/>
        <v/>
      </c>
      <c r="Z305" s="11" t="str">
        <f>IF(AND(J305&gt;500000,INDEX(Bank_KYC!$D$4:$D$953,MATCH(B305,Bank_KYC!$A$4:$A$953,0))=""),"FLAG","")</f>
        <v/>
      </c>
    </row>
    <row r="306" spans="1:26" x14ac:dyDescent="0.3">
      <c r="A306" t="s">
        <v>3834</v>
      </c>
      <c r="B306" t="s">
        <v>3017</v>
      </c>
      <c r="C306" t="s">
        <v>252</v>
      </c>
      <c r="D306" t="s">
        <v>114</v>
      </c>
      <c r="E306" t="s">
        <v>3550</v>
      </c>
      <c r="F306" s="9">
        <v>45530</v>
      </c>
      <c r="G306">
        <v>1002000</v>
      </c>
      <c r="H306" t="s">
        <v>66</v>
      </c>
      <c r="I306">
        <v>10.5</v>
      </c>
      <c r="J306">
        <v>337600</v>
      </c>
      <c r="K306" s="9"/>
      <c r="L306" t="s">
        <v>3551</v>
      </c>
      <c r="M306">
        <v>604907</v>
      </c>
      <c r="N306" s="9">
        <v>45550</v>
      </c>
      <c r="O306" t="s">
        <v>3520</v>
      </c>
      <c r="P306" t="s">
        <v>3521</v>
      </c>
      <c r="Q306" s="12">
        <f t="shared" si="32"/>
        <v>0</v>
      </c>
      <c r="R306" s="11" t="str">
        <f t="shared" si="33"/>
        <v>Standard</v>
      </c>
      <c r="S306" s="11" t="str">
        <f t="shared" si="34"/>
        <v/>
      </c>
      <c r="T306" s="13">
        <f t="shared" si="35"/>
        <v>0</v>
      </c>
      <c r="U306" s="13">
        <f>IFERROR(INDEX(Delegation!$C$4:$C$12,MATCH(H306,Delegation!$A$4:$A$12,0)),0)</f>
        <v>5000000</v>
      </c>
      <c r="V306" s="11" t="str">
        <f t="shared" si="36"/>
        <v/>
      </c>
      <c r="W306" s="14">
        <f t="shared" si="37"/>
        <v>0.55810231986073888</v>
      </c>
      <c r="X306" s="11" t="str">
        <f t="shared" si="38"/>
        <v/>
      </c>
      <c r="Y306" s="11" t="str">
        <f t="shared" si="39"/>
        <v/>
      </c>
      <c r="Z306" s="11" t="str">
        <f>IF(AND(J306&gt;500000,INDEX(Bank_KYC!$D$4:$D$953,MATCH(B306,Bank_KYC!$A$4:$A$953,0))=""),"FLAG","")</f>
        <v/>
      </c>
    </row>
    <row r="307" spans="1:26" x14ac:dyDescent="0.3">
      <c r="A307" t="s">
        <v>3835</v>
      </c>
      <c r="B307" t="s">
        <v>1652</v>
      </c>
      <c r="C307" t="s">
        <v>1653</v>
      </c>
      <c r="D307" t="s">
        <v>129</v>
      </c>
      <c r="E307" t="s">
        <v>3550</v>
      </c>
      <c r="F307" s="9">
        <v>44471</v>
      </c>
      <c r="G307">
        <v>795000</v>
      </c>
      <c r="H307" t="s">
        <v>65</v>
      </c>
      <c r="I307">
        <v>10.5</v>
      </c>
      <c r="J307">
        <v>700837</v>
      </c>
      <c r="K307" s="9">
        <v>46055</v>
      </c>
      <c r="L307" t="s">
        <v>3551</v>
      </c>
      <c r="M307">
        <v>1234326</v>
      </c>
      <c r="N307" s="9">
        <v>46064</v>
      </c>
      <c r="O307" t="s">
        <v>3520</v>
      </c>
      <c r="P307" t="s">
        <v>3521</v>
      </c>
      <c r="Q307" s="12">
        <f t="shared" si="32"/>
        <v>57</v>
      </c>
      <c r="R307" s="11" t="str">
        <f t="shared" si="33"/>
        <v>Standard</v>
      </c>
      <c r="S307" s="11" t="str">
        <f t="shared" si="34"/>
        <v/>
      </c>
      <c r="T307" s="13">
        <f t="shared" si="35"/>
        <v>0</v>
      </c>
      <c r="U307" s="13">
        <f>IFERROR(INDEX(Delegation!$C$4:$C$12,MATCH(H307,Delegation!$A$4:$A$12,0)),0)</f>
        <v>1000000</v>
      </c>
      <c r="V307" s="11" t="str">
        <f t="shared" si="36"/>
        <v/>
      </c>
      <c r="W307" s="14">
        <f t="shared" si="37"/>
        <v>0.5677892226202802</v>
      </c>
      <c r="X307" s="11" t="str">
        <f t="shared" si="38"/>
        <v/>
      </c>
      <c r="Y307" s="11" t="str">
        <f t="shared" si="39"/>
        <v/>
      </c>
      <c r="Z307" s="11" t="str">
        <f>IF(AND(J307&gt;500000,INDEX(Bank_KYC!$D$4:$D$953,MATCH(B307,Bank_KYC!$A$4:$A$953,0))=""),"FLAG","")</f>
        <v/>
      </c>
    </row>
    <row r="308" spans="1:26" x14ac:dyDescent="0.3">
      <c r="A308" t="s">
        <v>3836</v>
      </c>
      <c r="B308" t="s">
        <v>1489</v>
      </c>
      <c r="C308" t="s">
        <v>1490</v>
      </c>
      <c r="D308" t="s">
        <v>103</v>
      </c>
      <c r="E308" t="s">
        <v>3525</v>
      </c>
      <c r="F308" s="9">
        <v>44023</v>
      </c>
      <c r="G308">
        <v>490000</v>
      </c>
      <c r="H308" t="s">
        <v>61</v>
      </c>
      <c r="I308">
        <v>9.75</v>
      </c>
      <c r="J308">
        <v>378030</v>
      </c>
      <c r="K308" s="9"/>
      <c r="L308" t="s">
        <v>3526</v>
      </c>
      <c r="M308">
        <v>524660</v>
      </c>
      <c r="N308" s="9">
        <v>45127</v>
      </c>
      <c r="O308" t="s">
        <v>3520</v>
      </c>
      <c r="P308" t="s">
        <v>3521</v>
      </c>
      <c r="Q308" s="12">
        <f t="shared" si="32"/>
        <v>0</v>
      </c>
      <c r="R308" s="11" t="str">
        <f t="shared" si="33"/>
        <v>Standard</v>
      </c>
      <c r="S308" s="11" t="str">
        <f t="shared" si="34"/>
        <v/>
      </c>
      <c r="T308" s="13">
        <f t="shared" si="35"/>
        <v>0</v>
      </c>
      <c r="U308" s="13">
        <f>IFERROR(INDEX(Delegation!$C$4:$C$12,MATCH(H308,Delegation!$A$4:$A$12,0)),0)</f>
        <v>1000000</v>
      </c>
      <c r="V308" s="11" t="str">
        <f t="shared" si="36"/>
        <v/>
      </c>
      <c r="W308" s="14">
        <f t="shared" si="37"/>
        <v>0.7205237677734152</v>
      </c>
      <c r="X308" s="11" t="str">
        <f t="shared" si="38"/>
        <v/>
      </c>
      <c r="Y308" s="11" t="str">
        <f t="shared" si="39"/>
        <v/>
      </c>
      <c r="Z308" s="11" t="str">
        <f>IF(AND(J308&gt;500000,INDEX(Bank_KYC!$D$4:$D$953,MATCH(B308,Bank_KYC!$A$4:$A$953,0))=""),"FLAG","")</f>
        <v/>
      </c>
    </row>
    <row r="309" spans="1:26" x14ac:dyDescent="0.3">
      <c r="A309" t="s">
        <v>3837</v>
      </c>
      <c r="B309" t="s">
        <v>2232</v>
      </c>
      <c r="C309" t="s">
        <v>2233</v>
      </c>
      <c r="D309" t="s">
        <v>114</v>
      </c>
      <c r="E309" t="s">
        <v>3518</v>
      </c>
      <c r="F309" s="9">
        <v>44518</v>
      </c>
      <c r="G309">
        <v>3744000</v>
      </c>
      <c r="H309" t="s">
        <v>66</v>
      </c>
      <c r="I309">
        <v>9.25</v>
      </c>
      <c r="J309">
        <v>2835780</v>
      </c>
      <c r="K309" s="9"/>
      <c r="L309" t="s">
        <v>3519</v>
      </c>
      <c r="M309">
        <v>4909905</v>
      </c>
      <c r="N309" s="9">
        <v>46069</v>
      </c>
      <c r="O309" t="s">
        <v>3520</v>
      </c>
      <c r="P309" t="s">
        <v>3521</v>
      </c>
      <c r="Q309" s="12">
        <f t="shared" si="32"/>
        <v>0</v>
      </c>
      <c r="R309" s="11" t="str">
        <f t="shared" si="33"/>
        <v>Standard</v>
      </c>
      <c r="S309" s="11" t="str">
        <f t="shared" si="34"/>
        <v/>
      </c>
      <c r="T309" s="13">
        <f t="shared" si="35"/>
        <v>0</v>
      </c>
      <c r="U309" s="13">
        <f>IFERROR(INDEX(Delegation!$C$4:$C$12,MATCH(H309,Delegation!$A$4:$A$12,0)),0)</f>
        <v>5000000</v>
      </c>
      <c r="V309" s="11" t="str">
        <f t="shared" si="36"/>
        <v/>
      </c>
      <c r="W309" s="14">
        <f t="shared" si="37"/>
        <v>0.57756310967320146</v>
      </c>
      <c r="X309" s="11" t="str">
        <f t="shared" si="38"/>
        <v/>
      </c>
      <c r="Y309" s="11" t="str">
        <f t="shared" si="39"/>
        <v/>
      </c>
      <c r="Z309" s="11" t="str">
        <f>IF(AND(J309&gt;500000,INDEX(Bank_KYC!$D$4:$D$953,MATCH(B309,Bank_KYC!$A$4:$A$953,0))=""),"FLAG","")</f>
        <v/>
      </c>
    </row>
    <row r="310" spans="1:26" x14ac:dyDescent="0.3">
      <c r="A310" t="s">
        <v>3838</v>
      </c>
      <c r="B310" t="s">
        <v>1796</v>
      </c>
      <c r="C310" t="s">
        <v>1797</v>
      </c>
      <c r="D310" t="s">
        <v>103</v>
      </c>
      <c r="E310" t="s">
        <v>3550</v>
      </c>
      <c r="F310" s="9">
        <v>44038</v>
      </c>
      <c r="G310">
        <v>545000</v>
      </c>
      <c r="H310" t="s">
        <v>61</v>
      </c>
      <c r="I310">
        <v>10.5</v>
      </c>
      <c r="J310">
        <v>374088</v>
      </c>
      <c r="K310" s="9"/>
      <c r="L310" t="s">
        <v>3551</v>
      </c>
      <c r="M310">
        <v>822868</v>
      </c>
      <c r="N310" s="9">
        <v>45757</v>
      </c>
      <c r="O310" t="s">
        <v>3520</v>
      </c>
      <c r="P310" t="s">
        <v>3521</v>
      </c>
      <c r="Q310" s="12">
        <f t="shared" si="32"/>
        <v>0</v>
      </c>
      <c r="R310" s="11" t="str">
        <f t="shared" si="33"/>
        <v>Standard</v>
      </c>
      <c r="S310" s="11" t="str">
        <f t="shared" si="34"/>
        <v/>
      </c>
      <c r="T310" s="13">
        <f t="shared" si="35"/>
        <v>0</v>
      </c>
      <c r="U310" s="13">
        <f>IFERROR(INDEX(Delegation!$C$4:$C$12,MATCH(H310,Delegation!$A$4:$A$12,0)),0)</f>
        <v>1000000</v>
      </c>
      <c r="V310" s="11" t="str">
        <f t="shared" si="36"/>
        <v/>
      </c>
      <c r="W310" s="14">
        <f t="shared" si="37"/>
        <v>0.45461483494315008</v>
      </c>
      <c r="X310" s="11" t="str">
        <f t="shared" si="38"/>
        <v/>
      </c>
      <c r="Y310" s="11" t="str">
        <f t="shared" si="39"/>
        <v/>
      </c>
      <c r="Z310" s="11" t="str">
        <f>IF(AND(J310&gt;500000,INDEX(Bank_KYC!$D$4:$D$953,MATCH(B310,Bank_KYC!$A$4:$A$953,0))=""),"FLAG","")</f>
        <v/>
      </c>
    </row>
    <row r="311" spans="1:26" x14ac:dyDescent="0.3">
      <c r="A311" t="s">
        <v>3839</v>
      </c>
      <c r="B311" t="s">
        <v>1034</v>
      </c>
      <c r="C311" t="s">
        <v>1035</v>
      </c>
      <c r="D311" t="s">
        <v>95</v>
      </c>
      <c r="E311" t="s">
        <v>3518</v>
      </c>
      <c r="F311" s="9">
        <v>44733</v>
      </c>
      <c r="G311">
        <v>2217000</v>
      </c>
      <c r="H311" t="s">
        <v>66</v>
      </c>
      <c r="I311">
        <v>9.25</v>
      </c>
      <c r="J311">
        <v>1549322</v>
      </c>
      <c r="K311" s="9"/>
      <c r="L311" t="s">
        <v>3519</v>
      </c>
      <c r="M311">
        <v>2962367</v>
      </c>
      <c r="N311" s="9">
        <v>45118</v>
      </c>
      <c r="O311" t="s">
        <v>3520</v>
      </c>
      <c r="P311" t="s">
        <v>3521</v>
      </c>
      <c r="Q311" s="12">
        <f t="shared" si="32"/>
        <v>0</v>
      </c>
      <c r="R311" s="11" t="str">
        <f t="shared" si="33"/>
        <v>Standard</v>
      </c>
      <c r="S311" s="11" t="str">
        <f t="shared" si="34"/>
        <v/>
      </c>
      <c r="T311" s="13">
        <f t="shared" si="35"/>
        <v>0</v>
      </c>
      <c r="U311" s="13">
        <f>IFERROR(INDEX(Delegation!$C$4:$C$12,MATCH(H311,Delegation!$A$4:$A$12,0)),0)</f>
        <v>5000000</v>
      </c>
      <c r="V311" s="11" t="str">
        <f t="shared" si="36"/>
        <v/>
      </c>
      <c r="W311" s="14">
        <f t="shared" si="37"/>
        <v>0.52300137018809623</v>
      </c>
      <c r="X311" s="11" t="str">
        <f t="shared" si="38"/>
        <v/>
      </c>
      <c r="Y311" s="11" t="str">
        <f t="shared" si="39"/>
        <v/>
      </c>
      <c r="Z311" s="11" t="str">
        <f>IF(AND(J311&gt;500000,INDEX(Bank_KYC!$D$4:$D$953,MATCH(B311,Bank_KYC!$A$4:$A$953,0))=""),"FLAG","")</f>
        <v/>
      </c>
    </row>
    <row r="312" spans="1:26" x14ac:dyDescent="0.3">
      <c r="A312" t="s">
        <v>3840</v>
      </c>
      <c r="B312" t="s">
        <v>2398</v>
      </c>
      <c r="C312" t="s">
        <v>640</v>
      </c>
      <c r="D312" t="s">
        <v>129</v>
      </c>
      <c r="E312" t="s">
        <v>3518</v>
      </c>
      <c r="F312" s="9">
        <v>43589</v>
      </c>
      <c r="G312">
        <v>3973000</v>
      </c>
      <c r="H312" t="s">
        <v>66</v>
      </c>
      <c r="I312">
        <v>9.25</v>
      </c>
      <c r="J312">
        <v>2014872</v>
      </c>
      <c r="K312" s="9">
        <v>46082</v>
      </c>
      <c r="L312" t="s">
        <v>3519</v>
      </c>
      <c r="M312">
        <v>4271547</v>
      </c>
      <c r="N312" s="9">
        <v>45944</v>
      </c>
      <c r="O312" t="s">
        <v>3520</v>
      </c>
      <c r="P312" t="s">
        <v>3521</v>
      </c>
      <c r="Q312" s="12">
        <f t="shared" si="32"/>
        <v>30</v>
      </c>
      <c r="R312" s="11" t="str">
        <f t="shared" si="33"/>
        <v>Standard</v>
      </c>
      <c r="S312" s="11" t="str">
        <f t="shared" si="34"/>
        <v/>
      </c>
      <c r="T312" s="13">
        <f t="shared" si="35"/>
        <v>0</v>
      </c>
      <c r="U312" s="13">
        <f>IFERROR(INDEX(Delegation!$C$4:$C$12,MATCH(H312,Delegation!$A$4:$A$12,0)),0)</f>
        <v>5000000</v>
      </c>
      <c r="V312" s="11" t="str">
        <f t="shared" si="36"/>
        <v/>
      </c>
      <c r="W312" s="14">
        <f t="shared" si="37"/>
        <v>0.47169608575066596</v>
      </c>
      <c r="X312" s="11" t="str">
        <f t="shared" si="38"/>
        <v/>
      </c>
      <c r="Y312" s="11" t="str">
        <f t="shared" si="39"/>
        <v/>
      </c>
      <c r="Z312" s="11" t="str">
        <f>IF(AND(J312&gt;500000,INDEX(Bank_KYC!$D$4:$D$953,MATCH(B312,Bank_KYC!$A$4:$A$953,0))=""),"FLAG","")</f>
        <v/>
      </c>
    </row>
    <row r="313" spans="1:26" x14ac:dyDescent="0.3">
      <c r="A313" t="s">
        <v>3841</v>
      </c>
      <c r="B313" t="s">
        <v>1811</v>
      </c>
      <c r="C313" t="s">
        <v>1812</v>
      </c>
      <c r="D313" t="s">
        <v>114</v>
      </c>
      <c r="E313" t="s">
        <v>3518</v>
      </c>
      <c r="F313" s="9">
        <v>46049</v>
      </c>
      <c r="G313">
        <v>856000</v>
      </c>
      <c r="H313" t="s">
        <v>59</v>
      </c>
      <c r="I313">
        <v>9.25</v>
      </c>
      <c r="J313">
        <v>235211</v>
      </c>
      <c r="K313" s="9">
        <v>46093</v>
      </c>
      <c r="L313" t="s">
        <v>3519</v>
      </c>
      <c r="M313">
        <v>345291</v>
      </c>
      <c r="N313" s="9">
        <v>46053</v>
      </c>
      <c r="O313" t="s">
        <v>3520</v>
      </c>
      <c r="P313" t="s">
        <v>3521</v>
      </c>
      <c r="Q313" s="12">
        <f t="shared" si="32"/>
        <v>19</v>
      </c>
      <c r="R313" s="11" t="str">
        <f t="shared" si="33"/>
        <v>Standard</v>
      </c>
      <c r="S313" s="11" t="str">
        <f t="shared" si="34"/>
        <v/>
      </c>
      <c r="T313" s="13">
        <f t="shared" si="35"/>
        <v>0</v>
      </c>
      <c r="U313" s="13">
        <f>IFERROR(INDEX(Delegation!$C$4:$C$12,MATCH(H313,Delegation!$A$4:$A$12,0)),0)</f>
        <v>1000000</v>
      </c>
      <c r="V313" s="11" t="str">
        <f t="shared" si="36"/>
        <v/>
      </c>
      <c r="W313" s="14">
        <f t="shared" si="37"/>
        <v>0.68119644010414404</v>
      </c>
      <c r="X313" s="11" t="str">
        <f t="shared" si="38"/>
        <v/>
      </c>
      <c r="Y313" s="11" t="str">
        <f t="shared" si="39"/>
        <v/>
      </c>
      <c r="Z313" s="11" t="str">
        <f>IF(AND(J313&gt;500000,INDEX(Bank_KYC!$D$4:$D$953,MATCH(B313,Bank_KYC!$A$4:$A$953,0))=""),"FLAG","")</f>
        <v/>
      </c>
    </row>
    <row r="314" spans="1:26" x14ac:dyDescent="0.3">
      <c r="A314" t="s">
        <v>3842</v>
      </c>
      <c r="B314" t="s">
        <v>490</v>
      </c>
      <c r="C314" t="s">
        <v>491</v>
      </c>
      <c r="D314" t="s">
        <v>114</v>
      </c>
      <c r="E314" t="s">
        <v>3535</v>
      </c>
      <c r="F314" s="9">
        <v>45076</v>
      </c>
      <c r="G314">
        <v>5880000</v>
      </c>
      <c r="H314" t="s">
        <v>68</v>
      </c>
      <c r="I314">
        <v>11.5</v>
      </c>
      <c r="J314">
        <v>5119682</v>
      </c>
      <c r="K314" s="9"/>
      <c r="L314" t="s">
        <v>3536</v>
      </c>
      <c r="M314">
        <v>7856677</v>
      </c>
      <c r="N314" s="9">
        <v>45553</v>
      </c>
      <c r="O314" t="s">
        <v>3520</v>
      </c>
      <c r="P314" t="s">
        <v>3521</v>
      </c>
      <c r="Q314" s="12">
        <f t="shared" si="32"/>
        <v>0</v>
      </c>
      <c r="R314" s="11" t="str">
        <f t="shared" si="33"/>
        <v>Standard</v>
      </c>
      <c r="S314" s="11" t="str">
        <f t="shared" si="34"/>
        <v/>
      </c>
      <c r="T314" s="13">
        <f t="shared" si="35"/>
        <v>0</v>
      </c>
      <c r="U314" s="13">
        <f>IFERROR(INDEX(Delegation!$C$4:$C$12,MATCH(H314,Delegation!$A$4:$A$12,0)),0)</f>
        <v>25000000</v>
      </c>
      <c r="V314" s="11" t="str">
        <f t="shared" si="36"/>
        <v/>
      </c>
      <c r="W314" s="14">
        <f t="shared" si="37"/>
        <v>0.65163452691258661</v>
      </c>
      <c r="X314" s="11" t="str">
        <f t="shared" si="38"/>
        <v/>
      </c>
      <c r="Y314" s="11" t="str">
        <f t="shared" si="39"/>
        <v/>
      </c>
      <c r="Z314" s="11" t="str">
        <f>IF(AND(J314&gt;500000,INDEX(Bank_KYC!$D$4:$D$953,MATCH(B314,Bank_KYC!$A$4:$A$953,0))=""),"FLAG","")</f>
        <v/>
      </c>
    </row>
    <row r="315" spans="1:26" x14ac:dyDescent="0.3">
      <c r="A315" t="s">
        <v>3843</v>
      </c>
      <c r="B315" t="s">
        <v>833</v>
      </c>
      <c r="C315" t="s">
        <v>834</v>
      </c>
      <c r="D315" t="s">
        <v>103</v>
      </c>
      <c r="E315" t="s">
        <v>3525</v>
      </c>
      <c r="F315" s="9">
        <v>44837</v>
      </c>
      <c r="G315">
        <v>339000</v>
      </c>
      <c r="H315" t="s">
        <v>61</v>
      </c>
      <c r="I315">
        <v>9.75</v>
      </c>
      <c r="J315">
        <v>93526</v>
      </c>
      <c r="K315" s="9"/>
      <c r="L315" t="s">
        <v>3526</v>
      </c>
      <c r="M315">
        <v>106896</v>
      </c>
      <c r="N315" s="9">
        <v>45991</v>
      </c>
      <c r="O315" t="s">
        <v>3520</v>
      </c>
      <c r="P315" t="s">
        <v>3521</v>
      </c>
      <c r="Q315" s="12">
        <f t="shared" si="32"/>
        <v>0</v>
      </c>
      <c r="R315" s="11" t="str">
        <f t="shared" si="33"/>
        <v>Standard</v>
      </c>
      <c r="S315" s="11" t="str">
        <f t="shared" si="34"/>
        <v/>
      </c>
      <c r="T315" s="13">
        <f t="shared" si="35"/>
        <v>0</v>
      </c>
      <c r="U315" s="13">
        <f>IFERROR(INDEX(Delegation!$C$4:$C$12,MATCH(H315,Delegation!$A$4:$A$12,0)),0)</f>
        <v>1000000</v>
      </c>
      <c r="V315" s="11" t="str">
        <f t="shared" si="36"/>
        <v/>
      </c>
      <c r="W315" s="14">
        <f t="shared" si="37"/>
        <v>0.87492516090405625</v>
      </c>
      <c r="X315" s="11" t="str">
        <f t="shared" si="38"/>
        <v>FLAG</v>
      </c>
      <c r="Y315" s="11" t="str">
        <f t="shared" si="39"/>
        <v/>
      </c>
      <c r="Z315" s="11" t="str">
        <f>IF(AND(J315&gt;500000,INDEX(Bank_KYC!$D$4:$D$953,MATCH(B315,Bank_KYC!$A$4:$A$953,0))=""),"FLAG","")</f>
        <v/>
      </c>
    </row>
    <row r="316" spans="1:26" x14ac:dyDescent="0.3">
      <c r="A316" t="s">
        <v>3844</v>
      </c>
      <c r="B316" t="s">
        <v>2127</v>
      </c>
      <c r="C316" t="s">
        <v>608</v>
      </c>
      <c r="D316" t="s">
        <v>95</v>
      </c>
      <c r="E316" t="s">
        <v>3518</v>
      </c>
      <c r="F316" s="9">
        <v>45448</v>
      </c>
      <c r="G316">
        <v>4097000</v>
      </c>
      <c r="H316" t="s">
        <v>66</v>
      </c>
      <c r="I316">
        <v>9.25</v>
      </c>
      <c r="J316">
        <v>1588369</v>
      </c>
      <c r="K316" s="9"/>
      <c r="L316" t="s">
        <v>3519</v>
      </c>
      <c r="M316">
        <v>3205679</v>
      </c>
      <c r="N316" s="9">
        <v>45543</v>
      </c>
      <c r="O316" t="s">
        <v>3520</v>
      </c>
      <c r="P316" t="s">
        <v>3521</v>
      </c>
      <c r="Q316" s="12">
        <f t="shared" si="32"/>
        <v>0</v>
      </c>
      <c r="R316" s="11" t="str">
        <f t="shared" si="33"/>
        <v>Standard</v>
      </c>
      <c r="S316" s="11" t="str">
        <f t="shared" si="34"/>
        <v/>
      </c>
      <c r="T316" s="13">
        <f t="shared" si="35"/>
        <v>0</v>
      </c>
      <c r="U316" s="13">
        <f>IFERROR(INDEX(Delegation!$C$4:$C$12,MATCH(H316,Delegation!$A$4:$A$12,0)),0)</f>
        <v>5000000</v>
      </c>
      <c r="V316" s="11" t="str">
        <f t="shared" si="36"/>
        <v/>
      </c>
      <c r="W316" s="14">
        <f t="shared" si="37"/>
        <v>0.49548597972535613</v>
      </c>
      <c r="X316" s="11" t="str">
        <f t="shared" si="38"/>
        <v/>
      </c>
      <c r="Y316" s="11" t="str">
        <f t="shared" si="39"/>
        <v/>
      </c>
      <c r="Z316" s="11" t="str">
        <f>IF(AND(J316&gt;500000,INDEX(Bank_KYC!$D$4:$D$953,MATCH(B316,Bank_KYC!$A$4:$A$953,0))=""),"FLAG","")</f>
        <v/>
      </c>
    </row>
    <row r="317" spans="1:26" x14ac:dyDescent="0.3">
      <c r="A317" t="s">
        <v>3845</v>
      </c>
      <c r="B317" t="s">
        <v>1185</v>
      </c>
      <c r="C317" t="s">
        <v>1186</v>
      </c>
      <c r="D317" t="s">
        <v>95</v>
      </c>
      <c r="E317" t="s">
        <v>3518</v>
      </c>
      <c r="F317" s="9">
        <v>45349</v>
      </c>
      <c r="G317">
        <v>3290000</v>
      </c>
      <c r="H317" t="s">
        <v>66</v>
      </c>
      <c r="I317">
        <v>9.25</v>
      </c>
      <c r="J317">
        <v>882568</v>
      </c>
      <c r="K317" s="9">
        <v>46078</v>
      </c>
      <c r="L317" t="s">
        <v>3519</v>
      </c>
      <c r="M317">
        <v>1307500</v>
      </c>
      <c r="N317" s="9">
        <v>45991</v>
      </c>
      <c r="O317" t="s">
        <v>3520</v>
      </c>
      <c r="P317" t="s">
        <v>3521</v>
      </c>
      <c r="Q317" s="12">
        <f t="shared" si="32"/>
        <v>34</v>
      </c>
      <c r="R317" s="11" t="str">
        <f t="shared" si="33"/>
        <v>Standard</v>
      </c>
      <c r="S317" s="11" t="str">
        <f t="shared" si="34"/>
        <v/>
      </c>
      <c r="T317" s="13">
        <f t="shared" si="35"/>
        <v>0</v>
      </c>
      <c r="U317" s="13">
        <f>IFERROR(INDEX(Delegation!$C$4:$C$12,MATCH(H317,Delegation!$A$4:$A$12,0)),0)</f>
        <v>5000000</v>
      </c>
      <c r="V317" s="11" t="str">
        <f t="shared" si="36"/>
        <v/>
      </c>
      <c r="W317" s="14">
        <f t="shared" si="37"/>
        <v>0.67500420650095605</v>
      </c>
      <c r="X317" s="11" t="str">
        <f t="shared" si="38"/>
        <v/>
      </c>
      <c r="Y317" s="11" t="str">
        <f t="shared" si="39"/>
        <v/>
      </c>
      <c r="Z317" s="11" t="str">
        <f>IF(AND(J317&gt;500000,INDEX(Bank_KYC!$D$4:$D$953,MATCH(B317,Bank_KYC!$A$4:$A$953,0))=""),"FLAG","")</f>
        <v/>
      </c>
    </row>
    <row r="318" spans="1:26" x14ac:dyDescent="0.3">
      <c r="A318" t="s">
        <v>3846</v>
      </c>
      <c r="B318" t="s">
        <v>1288</v>
      </c>
      <c r="C318" t="s">
        <v>1289</v>
      </c>
      <c r="D318" t="s">
        <v>95</v>
      </c>
      <c r="E318" t="s">
        <v>3535</v>
      </c>
      <c r="F318" s="9">
        <v>43767</v>
      </c>
      <c r="G318">
        <v>1173000</v>
      </c>
      <c r="H318" t="s">
        <v>66</v>
      </c>
      <c r="I318">
        <v>11.5</v>
      </c>
      <c r="J318">
        <v>297952</v>
      </c>
      <c r="K318" s="9"/>
      <c r="L318" t="s">
        <v>3536</v>
      </c>
      <c r="M318">
        <v>636412</v>
      </c>
      <c r="N318" s="9">
        <v>45383</v>
      </c>
      <c r="O318" t="s">
        <v>3520</v>
      </c>
      <c r="P318" t="s">
        <v>3521</v>
      </c>
      <c r="Q318" s="12">
        <f t="shared" si="32"/>
        <v>0</v>
      </c>
      <c r="R318" s="11" t="str">
        <f t="shared" si="33"/>
        <v>Standard</v>
      </c>
      <c r="S318" s="11" t="str">
        <f t="shared" si="34"/>
        <v/>
      </c>
      <c r="T318" s="13">
        <f t="shared" si="35"/>
        <v>0</v>
      </c>
      <c r="U318" s="13">
        <f>IFERROR(INDEX(Delegation!$C$4:$C$12,MATCH(H318,Delegation!$A$4:$A$12,0)),0)</f>
        <v>5000000</v>
      </c>
      <c r="V318" s="11" t="str">
        <f t="shared" si="36"/>
        <v/>
      </c>
      <c r="W318" s="14">
        <f t="shared" si="37"/>
        <v>0.46817470443674852</v>
      </c>
      <c r="X318" s="11" t="str">
        <f t="shared" si="38"/>
        <v/>
      </c>
      <c r="Y318" s="11" t="str">
        <f t="shared" si="39"/>
        <v/>
      </c>
      <c r="Z318" s="11" t="str">
        <f>IF(AND(J318&gt;500000,INDEX(Bank_KYC!$D$4:$D$953,MATCH(B318,Bank_KYC!$A$4:$A$953,0))=""),"FLAG","")</f>
        <v/>
      </c>
    </row>
    <row r="319" spans="1:26" x14ac:dyDescent="0.3">
      <c r="A319" t="s">
        <v>3847</v>
      </c>
      <c r="B319" t="s">
        <v>224</v>
      </c>
      <c r="C319" t="s">
        <v>225</v>
      </c>
      <c r="D319" t="s">
        <v>95</v>
      </c>
      <c r="E319" t="s">
        <v>3535</v>
      </c>
      <c r="F319" s="9">
        <v>44528</v>
      </c>
      <c r="G319">
        <v>1568000</v>
      </c>
      <c r="H319" t="s">
        <v>66</v>
      </c>
      <c r="I319">
        <v>11.5</v>
      </c>
      <c r="J319">
        <v>968715</v>
      </c>
      <c r="K319" s="9"/>
      <c r="L319" t="s">
        <v>3536</v>
      </c>
      <c r="M319">
        <v>1975517</v>
      </c>
      <c r="N319" s="9">
        <v>45789</v>
      </c>
      <c r="O319" t="s">
        <v>3520</v>
      </c>
      <c r="P319" t="s">
        <v>3521</v>
      </c>
      <c r="Q319" s="12">
        <f t="shared" si="32"/>
        <v>0</v>
      </c>
      <c r="R319" s="11" t="str">
        <f t="shared" si="33"/>
        <v>Standard</v>
      </c>
      <c r="S319" s="11" t="str">
        <f t="shared" si="34"/>
        <v/>
      </c>
      <c r="T319" s="13">
        <f t="shared" si="35"/>
        <v>0</v>
      </c>
      <c r="U319" s="13">
        <f>IFERROR(INDEX(Delegation!$C$4:$C$12,MATCH(H319,Delegation!$A$4:$A$12,0)),0)</f>
        <v>5000000</v>
      </c>
      <c r="V319" s="11" t="str">
        <f t="shared" si="36"/>
        <v/>
      </c>
      <c r="W319" s="14">
        <f t="shared" si="37"/>
        <v>0.49036024493841357</v>
      </c>
      <c r="X319" s="11" t="str">
        <f t="shared" si="38"/>
        <v/>
      </c>
      <c r="Y319" s="11" t="str">
        <f t="shared" si="39"/>
        <v/>
      </c>
      <c r="Z319" s="11" t="str">
        <f>IF(AND(J319&gt;500000,INDEX(Bank_KYC!$D$4:$D$953,MATCH(B319,Bank_KYC!$A$4:$A$953,0))=""),"FLAG","")</f>
        <v/>
      </c>
    </row>
    <row r="320" spans="1:26" x14ac:dyDescent="0.3">
      <c r="A320" t="s">
        <v>3848</v>
      </c>
      <c r="B320" t="s">
        <v>2953</v>
      </c>
      <c r="C320" t="s">
        <v>244</v>
      </c>
      <c r="D320" t="s">
        <v>95</v>
      </c>
      <c r="E320" t="s">
        <v>3525</v>
      </c>
      <c r="F320" s="9">
        <v>45307</v>
      </c>
      <c r="G320">
        <v>208000</v>
      </c>
      <c r="H320" t="s">
        <v>63</v>
      </c>
      <c r="I320">
        <v>9.75</v>
      </c>
      <c r="J320">
        <v>149660</v>
      </c>
      <c r="K320" s="9"/>
      <c r="L320" t="s">
        <v>3526</v>
      </c>
      <c r="M320">
        <v>235946</v>
      </c>
      <c r="N320" s="9">
        <v>45675</v>
      </c>
      <c r="O320" t="s">
        <v>3520</v>
      </c>
      <c r="P320" t="s">
        <v>3521</v>
      </c>
      <c r="Q320" s="12">
        <f t="shared" si="32"/>
        <v>0</v>
      </c>
      <c r="R320" s="11" t="str">
        <f t="shared" si="33"/>
        <v>Standard</v>
      </c>
      <c r="S320" s="11" t="str">
        <f t="shared" si="34"/>
        <v/>
      </c>
      <c r="T320" s="13">
        <f t="shared" si="35"/>
        <v>0</v>
      </c>
      <c r="U320" s="13">
        <f>IFERROR(INDEX(Delegation!$C$4:$C$12,MATCH(H320,Delegation!$A$4:$A$12,0)),0)</f>
        <v>1000000</v>
      </c>
      <c r="V320" s="11" t="str">
        <f t="shared" si="36"/>
        <v/>
      </c>
      <c r="W320" s="14">
        <f t="shared" si="37"/>
        <v>0.63429767828231887</v>
      </c>
      <c r="X320" s="11" t="str">
        <f t="shared" si="38"/>
        <v/>
      </c>
      <c r="Y320" s="11" t="str">
        <f t="shared" si="39"/>
        <v/>
      </c>
      <c r="Z320" s="11" t="str">
        <f>IF(AND(J320&gt;500000,INDEX(Bank_KYC!$D$4:$D$953,MATCH(B320,Bank_KYC!$A$4:$A$953,0))=""),"FLAG","")</f>
        <v/>
      </c>
    </row>
    <row r="321" spans="1:26" x14ac:dyDescent="0.3">
      <c r="A321" t="s">
        <v>3849</v>
      </c>
      <c r="B321" t="s">
        <v>753</v>
      </c>
      <c r="C321" t="s">
        <v>256</v>
      </c>
      <c r="D321" t="s">
        <v>95</v>
      </c>
      <c r="E321" t="s">
        <v>3525</v>
      </c>
      <c r="F321" s="9">
        <v>45312</v>
      </c>
      <c r="G321">
        <v>428000</v>
      </c>
      <c r="H321" t="s">
        <v>63</v>
      </c>
      <c r="I321">
        <v>9.75</v>
      </c>
      <c r="J321">
        <v>347776</v>
      </c>
      <c r="K321" s="9"/>
      <c r="L321" t="s">
        <v>3526</v>
      </c>
      <c r="M321">
        <v>480985</v>
      </c>
      <c r="N321" s="9">
        <v>45316</v>
      </c>
      <c r="O321" t="s">
        <v>3520</v>
      </c>
      <c r="P321" t="s">
        <v>3521</v>
      </c>
      <c r="Q321" s="12">
        <f t="shared" si="32"/>
        <v>0</v>
      </c>
      <c r="R321" s="11" t="str">
        <f t="shared" si="33"/>
        <v>Standard</v>
      </c>
      <c r="S321" s="11" t="str">
        <f t="shared" si="34"/>
        <v/>
      </c>
      <c r="T321" s="13">
        <f t="shared" si="35"/>
        <v>0</v>
      </c>
      <c r="U321" s="13">
        <f>IFERROR(INDEX(Delegation!$C$4:$C$12,MATCH(H321,Delegation!$A$4:$A$12,0)),0)</f>
        <v>1000000</v>
      </c>
      <c r="V321" s="11" t="str">
        <f t="shared" si="36"/>
        <v/>
      </c>
      <c r="W321" s="14">
        <f t="shared" si="37"/>
        <v>0.72304957535058267</v>
      </c>
      <c r="X321" s="11" t="str">
        <f t="shared" si="38"/>
        <v/>
      </c>
      <c r="Y321" s="11" t="str">
        <f t="shared" si="39"/>
        <v/>
      </c>
      <c r="Z321" s="11" t="str">
        <f>IF(AND(J321&gt;500000,INDEX(Bank_KYC!$D$4:$D$953,MATCH(B321,Bank_KYC!$A$4:$A$953,0))=""),"FLAG","")</f>
        <v/>
      </c>
    </row>
    <row r="322" spans="1:26" x14ac:dyDescent="0.3">
      <c r="A322" t="s">
        <v>3850</v>
      </c>
      <c r="B322" t="s">
        <v>925</v>
      </c>
      <c r="C322" t="s">
        <v>908</v>
      </c>
      <c r="D322" t="s">
        <v>114</v>
      </c>
      <c r="E322" t="s">
        <v>3528</v>
      </c>
      <c r="F322" s="9">
        <v>43847</v>
      </c>
      <c r="G322">
        <v>96000</v>
      </c>
      <c r="H322" t="s">
        <v>59</v>
      </c>
      <c r="I322">
        <v>13.5</v>
      </c>
      <c r="J322">
        <v>66941</v>
      </c>
      <c r="K322" s="9"/>
      <c r="L322" t="s">
        <v>3529</v>
      </c>
      <c r="M322">
        <v>0</v>
      </c>
      <c r="N322" s="9"/>
      <c r="O322" t="s">
        <v>3520</v>
      </c>
      <c r="P322" t="s">
        <v>3521</v>
      </c>
      <c r="Q322" s="12">
        <f t="shared" si="32"/>
        <v>0</v>
      </c>
      <c r="R322" s="11" t="str">
        <f t="shared" si="33"/>
        <v>Standard</v>
      </c>
      <c r="S322" s="11" t="str">
        <f t="shared" si="34"/>
        <v/>
      </c>
      <c r="T322" s="13">
        <f t="shared" si="35"/>
        <v>0</v>
      </c>
      <c r="U322" s="13">
        <f>IFERROR(INDEX(Delegation!$C$4:$C$12,MATCH(H322,Delegation!$A$4:$A$12,0)),0)</f>
        <v>1000000</v>
      </c>
      <c r="V322" s="11" t="str">
        <f t="shared" si="36"/>
        <v/>
      </c>
      <c r="W322" s="14" t="str">
        <f t="shared" si="37"/>
        <v/>
      </c>
      <c r="X322" s="11" t="str">
        <f t="shared" si="38"/>
        <v/>
      </c>
      <c r="Y322" s="11" t="str">
        <f t="shared" si="39"/>
        <v/>
      </c>
      <c r="Z322" s="11" t="str">
        <f>IF(AND(J322&gt;500000,INDEX(Bank_KYC!$D$4:$D$953,MATCH(B322,Bank_KYC!$A$4:$A$953,0))=""),"FLAG","")</f>
        <v/>
      </c>
    </row>
    <row r="323" spans="1:26" x14ac:dyDescent="0.3">
      <c r="A323" t="s">
        <v>3851</v>
      </c>
      <c r="B323" t="s">
        <v>1899</v>
      </c>
      <c r="C323" t="s">
        <v>1900</v>
      </c>
      <c r="D323" t="s">
        <v>134</v>
      </c>
      <c r="E323" t="s">
        <v>3550</v>
      </c>
      <c r="F323" s="9">
        <v>44568</v>
      </c>
      <c r="G323">
        <v>475000</v>
      </c>
      <c r="H323" t="s">
        <v>62</v>
      </c>
      <c r="I323">
        <v>10.5</v>
      </c>
      <c r="J323">
        <v>317210</v>
      </c>
      <c r="K323" s="9">
        <v>45914</v>
      </c>
      <c r="L323" t="s">
        <v>3551</v>
      </c>
      <c r="M323">
        <v>660538</v>
      </c>
      <c r="N323" s="9">
        <v>45973</v>
      </c>
      <c r="O323" t="s">
        <v>3520</v>
      </c>
      <c r="P323" t="s">
        <v>3523</v>
      </c>
      <c r="Q323" s="12">
        <f t="shared" si="32"/>
        <v>198</v>
      </c>
      <c r="R323" s="11" t="str">
        <f t="shared" si="33"/>
        <v>Sub-Standard</v>
      </c>
      <c r="S323" s="11" t="str">
        <f t="shared" si="34"/>
        <v/>
      </c>
      <c r="T323" s="13">
        <f t="shared" si="35"/>
        <v>0</v>
      </c>
      <c r="U323" s="13">
        <f>IFERROR(INDEX(Delegation!$C$4:$C$12,MATCH(H323,Delegation!$A$4:$A$12,0)),0)</f>
        <v>1000000</v>
      </c>
      <c r="V323" s="11" t="str">
        <f t="shared" si="36"/>
        <v/>
      </c>
      <c r="W323" s="14">
        <f t="shared" si="37"/>
        <v>0.48022975211115787</v>
      </c>
      <c r="X323" s="11" t="str">
        <f t="shared" si="38"/>
        <v/>
      </c>
      <c r="Y323" s="11" t="str">
        <f t="shared" si="39"/>
        <v/>
      </c>
      <c r="Z323" s="11" t="str">
        <f>IF(AND(J323&gt;500000,INDEX(Bank_KYC!$D$4:$D$953,MATCH(B323,Bank_KYC!$A$4:$A$953,0))=""),"FLAG","")</f>
        <v/>
      </c>
    </row>
    <row r="324" spans="1:26" x14ac:dyDescent="0.3">
      <c r="A324" t="s">
        <v>3852</v>
      </c>
      <c r="B324" t="s">
        <v>1843</v>
      </c>
      <c r="C324" t="s">
        <v>1844</v>
      </c>
      <c r="D324" t="s">
        <v>100</v>
      </c>
      <c r="E324" t="s">
        <v>3535</v>
      </c>
      <c r="F324" s="9">
        <v>44751</v>
      </c>
      <c r="G324">
        <v>5497000</v>
      </c>
      <c r="H324" t="s">
        <v>68</v>
      </c>
      <c r="I324">
        <v>11.5</v>
      </c>
      <c r="J324">
        <v>4358156</v>
      </c>
      <c r="K324" s="9"/>
      <c r="L324" t="s">
        <v>3536</v>
      </c>
      <c r="M324">
        <v>8904661</v>
      </c>
      <c r="N324" s="9">
        <v>45407</v>
      </c>
      <c r="O324" t="s">
        <v>3520</v>
      </c>
      <c r="P324" t="s">
        <v>3521</v>
      </c>
      <c r="Q324" s="12">
        <f t="shared" ref="Q324:Q387" si="40">IF(K324="",0,DATE(2026,3,31)-K324)</f>
        <v>0</v>
      </c>
      <c r="R324" s="11" t="str">
        <f t="shared" ref="R324:R387" si="41">IF(Q324&lt;=90,"Standard",IF(Q324&lt;=455,"Sub-Standard","Doubtful"))</f>
        <v>Standard</v>
      </c>
      <c r="S324" s="11" t="str">
        <f t="shared" ref="S324:S387" si="42">IF(R324&lt;&gt;P324,"FLAG","")</f>
        <v/>
      </c>
      <c r="T324" s="13">
        <f t="shared" ref="T324:T387" si="43">IF(S324="FLAG",J324*IF(R324="Doubtful",25%,10%),0)</f>
        <v>0</v>
      </c>
      <c r="U324" s="13">
        <f>IFERROR(INDEX(Delegation!$C$4:$C$12,MATCH(H324,Delegation!$A$4:$A$12,0)),0)</f>
        <v>25000000</v>
      </c>
      <c r="V324" s="11" t="str">
        <f t="shared" ref="V324:V387" si="44">IF(G324&gt;U324,"FLAG","")</f>
        <v/>
      </c>
      <c r="W324" s="14">
        <f t="shared" ref="W324:W387" si="45">IF(M324&gt;0,J324/M324,"")</f>
        <v>0.48942413416973424</v>
      </c>
      <c r="X324" s="11" t="str">
        <f t="shared" ref="X324:X387" si="46">IF(AND(E324="Gold",N(W324)&gt;75%),"FLAG","")</f>
        <v/>
      </c>
      <c r="Y324" s="11" t="str">
        <f t="shared" ref="Y324:Y387" si="47">IF(AND(L324="Property",N324&lt;EDATE(DATE(2026,3,31),-36)),"FLAG","")</f>
        <v/>
      </c>
      <c r="Z324" s="11" t="str">
        <f>IF(AND(J324&gt;500000,INDEX(Bank_KYC!$D$4:$D$953,MATCH(B324,Bank_KYC!$A$4:$A$953,0))=""),"FLAG","")</f>
        <v/>
      </c>
    </row>
    <row r="325" spans="1:26" x14ac:dyDescent="0.3">
      <c r="A325" t="s">
        <v>3853</v>
      </c>
      <c r="B325" t="s">
        <v>1414</v>
      </c>
      <c r="C325" t="s">
        <v>1277</v>
      </c>
      <c r="D325" t="s">
        <v>114</v>
      </c>
      <c r="E325" t="s">
        <v>3518</v>
      </c>
      <c r="F325" s="9">
        <v>43762</v>
      </c>
      <c r="G325">
        <v>1926000</v>
      </c>
      <c r="H325" t="s">
        <v>66</v>
      </c>
      <c r="I325">
        <v>9.25</v>
      </c>
      <c r="J325">
        <v>1343473</v>
      </c>
      <c r="K325" s="9">
        <v>45482</v>
      </c>
      <c r="L325" t="s">
        <v>3519</v>
      </c>
      <c r="M325">
        <v>2775840</v>
      </c>
      <c r="N325" s="9">
        <v>44349</v>
      </c>
      <c r="O325" t="s">
        <v>3520</v>
      </c>
      <c r="P325" t="s">
        <v>3589</v>
      </c>
      <c r="Q325" s="12">
        <f t="shared" si="40"/>
        <v>630</v>
      </c>
      <c r="R325" s="11" t="str">
        <f t="shared" si="41"/>
        <v>Doubtful</v>
      </c>
      <c r="S325" s="11" t="str">
        <f t="shared" si="42"/>
        <v/>
      </c>
      <c r="T325" s="13">
        <f t="shared" si="43"/>
        <v>0</v>
      </c>
      <c r="U325" s="13">
        <f>IFERROR(INDEX(Delegation!$C$4:$C$12,MATCH(H325,Delegation!$A$4:$A$12,0)),0)</f>
        <v>5000000</v>
      </c>
      <c r="V325" s="11" t="str">
        <f t="shared" si="44"/>
        <v/>
      </c>
      <c r="W325" s="14">
        <f t="shared" si="45"/>
        <v>0.48398790996599228</v>
      </c>
      <c r="X325" s="11" t="str">
        <f t="shared" si="46"/>
        <v/>
      </c>
      <c r="Y325" s="11" t="str">
        <f t="shared" si="47"/>
        <v>FLAG</v>
      </c>
      <c r="Z325" s="11" t="str">
        <f>IF(AND(J325&gt;500000,INDEX(Bank_KYC!$D$4:$D$953,MATCH(B325,Bank_KYC!$A$4:$A$953,0))=""),"FLAG","")</f>
        <v/>
      </c>
    </row>
    <row r="326" spans="1:26" x14ac:dyDescent="0.3">
      <c r="A326" t="s">
        <v>3854</v>
      </c>
      <c r="B326" t="s">
        <v>2807</v>
      </c>
      <c r="C326" t="s">
        <v>2808</v>
      </c>
      <c r="D326" t="s">
        <v>129</v>
      </c>
      <c r="E326" t="s">
        <v>3518</v>
      </c>
      <c r="F326" s="9">
        <v>44272</v>
      </c>
      <c r="G326">
        <v>3987000</v>
      </c>
      <c r="H326" t="s">
        <v>66</v>
      </c>
      <c r="I326">
        <v>9.25</v>
      </c>
      <c r="J326">
        <v>2849298</v>
      </c>
      <c r="K326" s="9"/>
      <c r="L326" t="s">
        <v>3519</v>
      </c>
      <c r="M326">
        <v>5506864</v>
      </c>
      <c r="N326" s="9">
        <v>45605</v>
      </c>
      <c r="O326" t="s">
        <v>3520</v>
      </c>
      <c r="P326" t="s">
        <v>3521</v>
      </c>
      <c r="Q326" s="12">
        <f t="shared" si="40"/>
        <v>0</v>
      </c>
      <c r="R326" s="11" t="str">
        <f t="shared" si="41"/>
        <v>Standard</v>
      </c>
      <c r="S326" s="11" t="str">
        <f t="shared" si="42"/>
        <v/>
      </c>
      <c r="T326" s="13">
        <f t="shared" si="43"/>
        <v>0</v>
      </c>
      <c r="U326" s="13">
        <f>IFERROR(INDEX(Delegation!$C$4:$C$12,MATCH(H326,Delegation!$A$4:$A$12,0)),0)</f>
        <v>5000000</v>
      </c>
      <c r="V326" s="11" t="str">
        <f t="shared" si="44"/>
        <v/>
      </c>
      <c r="W326" s="14">
        <f t="shared" si="45"/>
        <v>0.51740845606501273</v>
      </c>
      <c r="X326" s="11" t="str">
        <f t="shared" si="46"/>
        <v/>
      </c>
      <c r="Y326" s="11" t="str">
        <f t="shared" si="47"/>
        <v/>
      </c>
      <c r="Z326" s="11" t="str">
        <f>IF(AND(J326&gt;500000,INDEX(Bank_KYC!$D$4:$D$953,MATCH(B326,Bank_KYC!$A$4:$A$953,0))=""),"FLAG","")</f>
        <v/>
      </c>
    </row>
    <row r="327" spans="1:26" x14ac:dyDescent="0.3">
      <c r="A327" t="s">
        <v>3855</v>
      </c>
      <c r="B327" t="s">
        <v>1925</v>
      </c>
      <c r="C327" t="s">
        <v>1926</v>
      </c>
      <c r="D327" t="s">
        <v>129</v>
      </c>
      <c r="E327" t="s">
        <v>3525</v>
      </c>
      <c r="F327" s="9">
        <v>43889</v>
      </c>
      <c r="G327">
        <v>315000</v>
      </c>
      <c r="H327" t="s">
        <v>65</v>
      </c>
      <c r="I327">
        <v>9.75</v>
      </c>
      <c r="J327">
        <v>209755</v>
      </c>
      <c r="K327" s="9"/>
      <c r="L327" t="s">
        <v>3526</v>
      </c>
      <c r="M327">
        <v>330401</v>
      </c>
      <c r="N327" s="9">
        <v>45778</v>
      </c>
      <c r="O327" t="s">
        <v>3520</v>
      </c>
      <c r="P327" t="s">
        <v>3521</v>
      </c>
      <c r="Q327" s="12">
        <f t="shared" si="40"/>
        <v>0</v>
      </c>
      <c r="R327" s="11" t="str">
        <f t="shared" si="41"/>
        <v>Standard</v>
      </c>
      <c r="S327" s="11" t="str">
        <f t="shared" si="42"/>
        <v/>
      </c>
      <c r="T327" s="13">
        <f t="shared" si="43"/>
        <v>0</v>
      </c>
      <c r="U327" s="13">
        <f>IFERROR(INDEX(Delegation!$C$4:$C$12,MATCH(H327,Delegation!$A$4:$A$12,0)),0)</f>
        <v>1000000</v>
      </c>
      <c r="V327" s="11" t="str">
        <f t="shared" si="44"/>
        <v/>
      </c>
      <c r="W327" s="14">
        <f t="shared" si="45"/>
        <v>0.63484977345710214</v>
      </c>
      <c r="X327" s="11" t="str">
        <f t="shared" si="46"/>
        <v/>
      </c>
      <c r="Y327" s="11" t="str">
        <f t="shared" si="47"/>
        <v/>
      </c>
      <c r="Z327" s="11" t="str">
        <f>IF(AND(J327&gt;500000,INDEX(Bank_KYC!$D$4:$D$953,MATCH(B327,Bank_KYC!$A$4:$A$953,0))=""),"FLAG","")</f>
        <v/>
      </c>
    </row>
    <row r="328" spans="1:26" x14ac:dyDescent="0.3">
      <c r="A328" t="s">
        <v>3856</v>
      </c>
      <c r="B328" t="s">
        <v>2467</v>
      </c>
      <c r="C328" t="s">
        <v>2303</v>
      </c>
      <c r="D328" t="s">
        <v>95</v>
      </c>
      <c r="E328" t="s">
        <v>3528</v>
      </c>
      <c r="F328" s="9">
        <v>45960</v>
      </c>
      <c r="G328">
        <v>314000</v>
      </c>
      <c r="H328" t="s">
        <v>63</v>
      </c>
      <c r="I328">
        <v>13.5</v>
      </c>
      <c r="J328">
        <v>162202</v>
      </c>
      <c r="K328" s="9"/>
      <c r="L328" t="s">
        <v>3529</v>
      </c>
      <c r="M328">
        <v>0</v>
      </c>
      <c r="N328" s="9"/>
      <c r="O328" t="s">
        <v>3520</v>
      </c>
      <c r="P328" t="s">
        <v>3521</v>
      </c>
      <c r="Q328" s="12">
        <f t="shared" si="40"/>
        <v>0</v>
      </c>
      <c r="R328" s="11" t="str">
        <f t="shared" si="41"/>
        <v>Standard</v>
      </c>
      <c r="S328" s="11" t="str">
        <f t="shared" si="42"/>
        <v/>
      </c>
      <c r="T328" s="13">
        <f t="shared" si="43"/>
        <v>0</v>
      </c>
      <c r="U328" s="13">
        <f>IFERROR(INDEX(Delegation!$C$4:$C$12,MATCH(H328,Delegation!$A$4:$A$12,0)),0)</f>
        <v>1000000</v>
      </c>
      <c r="V328" s="11" t="str">
        <f t="shared" si="44"/>
        <v/>
      </c>
      <c r="W328" s="14" t="str">
        <f t="shared" si="45"/>
        <v/>
      </c>
      <c r="X328" s="11" t="str">
        <f t="shared" si="46"/>
        <v/>
      </c>
      <c r="Y328" s="11" t="str">
        <f t="shared" si="47"/>
        <v/>
      </c>
      <c r="Z328" s="11" t="str">
        <f>IF(AND(J328&gt;500000,INDEX(Bank_KYC!$D$4:$D$953,MATCH(B328,Bank_KYC!$A$4:$A$953,0))=""),"FLAG","")</f>
        <v/>
      </c>
    </row>
    <row r="329" spans="1:26" x14ac:dyDescent="0.3">
      <c r="A329" t="s">
        <v>3857</v>
      </c>
      <c r="B329" t="s">
        <v>1529</v>
      </c>
      <c r="C329" t="s">
        <v>1530</v>
      </c>
      <c r="D329" t="s">
        <v>129</v>
      </c>
      <c r="E329" t="s">
        <v>3550</v>
      </c>
      <c r="F329" s="9">
        <v>45432</v>
      </c>
      <c r="G329">
        <v>681000</v>
      </c>
      <c r="H329" t="s">
        <v>65</v>
      </c>
      <c r="I329">
        <v>10.5</v>
      </c>
      <c r="J329">
        <v>261702</v>
      </c>
      <c r="K329" s="9"/>
      <c r="L329" t="s">
        <v>3551</v>
      </c>
      <c r="M329">
        <v>568016</v>
      </c>
      <c r="N329" s="9">
        <v>46059</v>
      </c>
      <c r="O329" t="s">
        <v>3520</v>
      </c>
      <c r="P329" t="s">
        <v>3521</v>
      </c>
      <c r="Q329" s="12">
        <f t="shared" si="40"/>
        <v>0</v>
      </c>
      <c r="R329" s="11" t="str">
        <f t="shared" si="41"/>
        <v>Standard</v>
      </c>
      <c r="S329" s="11" t="str">
        <f t="shared" si="42"/>
        <v/>
      </c>
      <c r="T329" s="13">
        <f t="shared" si="43"/>
        <v>0</v>
      </c>
      <c r="U329" s="13">
        <f>IFERROR(INDEX(Delegation!$C$4:$C$12,MATCH(H329,Delegation!$A$4:$A$12,0)),0)</f>
        <v>1000000</v>
      </c>
      <c r="V329" s="11" t="str">
        <f t="shared" si="44"/>
        <v/>
      </c>
      <c r="W329" s="14">
        <f t="shared" si="45"/>
        <v>0.46072997943719896</v>
      </c>
      <c r="X329" s="11" t="str">
        <f t="shared" si="46"/>
        <v/>
      </c>
      <c r="Y329" s="11" t="str">
        <f t="shared" si="47"/>
        <v/>
      </c>
      <c r="Z329" s="11" t="str">
        <f>IF(AND(J329&gt;500000,INDEX(Bank_KYC!$D$4:$D$953,MATCH(B329,Bank_KYC!$A$4:$A$953,0))=""),"FLAG","")</f>
        <v/>
      </c>
    </row>
    <row r="330" spans="1:26" x14ac:dyDescent="0.3">
      <c r="A330" t="s">
        <v>3858</v>
      </c>
      <c r="B330" t="s">
        <v>404</v>
      </c>
      <c r="C330" t="s">
        <v>405</v>
      </c>
      <c r="D330" t="s">
        <v>100</v>
      </c>
      <c r="E330" t="s">
        <v>3518</v>
      </c>
      <c r="F330" s="9">
        <v>45571</v>
      </c>
      <c r="G330">
        <v>1721000</v>
      </c>
      <c r="H330" t="s">
        <v>66</v>
      </c>
      <c r="I330">
        <v>9.25</v>
      </c>
      <c r="J330">
        <v>1650086</v>
      </c>
      <c r="K330" s="9"/>
      <c r="L330" t="s">
        <v>3519</v>
      </c>
      <c r="M330">
        <v>3308915</v>
      </c>
      <c r="N330" s="9">
        <v>45735</v>
      </c>
      <c r="O330" t="s">
        <v>3520</v>
      </c>
      <c r="P330" t="s">
        <v>3521</v>
      </c>
      <c r="Q330" s="12">
        <f t="shared" si="40"/>
        <v>0</v>
      </c>
      <c r="R330" s="11" t="str">
        <f t="shared" si="41"/>
        <v>Standard</v>
      </c>
      <c r="S330" s="11" t="str">
        <f t="shared" si="42"/>
        <v/>
      </c>
      <c r="T330" s="13">
        <f t="shared" si="43"/>
        <v>0</v>
      </c>
      <c r="U330" s="13">
        <f>IFERROR(INDEX(Delegation!$C$4:$C$12,MATCH(H330,Delegation!$A$4:$A$12,0)),0)</f>
        <v>5000000</v>
      </c>
      <c r="V330" s="11" t="str">
        <f t="shared" si="44"/>
        <v/>
      </c>
      <c r="W330" s="14">
        <f t="shared" si="45"/>
        <v>0.49867887207740302</v>
      </c>
      <c r="X330" s="11" t="str">
        <f t="shared" si="46"/>
        <v/>
      </c>
      <c r="Y330" s="11" t="str">
        <f t="shared" si="47"/>
        <v/>
      </c>
      <c r="Z330" s="11" t="str">
        <f>IF(AND(J330&gt;500000,INDEX(Bank_KYC!$D$4:$D$953,MATCH(B330,Bank_KYC!$A$4:$A$953,0))=""),"FLAG","")</f>
        <v/>
      </c>
    </row>
    <row r="331" spans="1:26" x14ac:dyDescent="0.3">
      <c r="A331" t="s">
        <v>3859</v>
      </c>
      <c r="B331" t="s">
        <v>3258</v>
      </c>
      <c r="C331" t="s">
        <v>3259</v>
      </c>
      <c r="D331" t="s">
        <v>103</v>
      </c>
      <c r="E331" t="s">
        <v>3518</v>
      </c>
      <c r="F331" s="9">
        <v>44241</v>
      </c>
      <c r="G331">
        <v>3593000</v>
      </c>
      <c r="H331" t="s">
        <v>66</v>
      </c>
      <c r="I331">
        <v>9.25</v>
      </c>
      <c r="J331">
        <v>3119359</v>
      </c>
      <c r="K331" s="9"/>
      <c r="L331" t="s">
        <v>3519</v>
      </c>
      <c r="M331">
        <v>5903387</v>
      </c>
      <c r="N331" s="9">
        <v>45405</v>
      </c>
      <c r="O331" t="s">
        <v>3520</v>
      </c>
      <c r="P331" t="s">
        <v>3521</v>
      </c>
      <c r="Q331" s="12">
        <f t="shared" si="40"/>
        <v>0</v>
      </c>
      <c r="R331" s="11" t="str">
        <f t="shared" si="41"/>
        <v>Standard</v>
      </c>
      <c r="S331" s="11" t="str">
        <f t="shared" si="42"/>
        <v/>
      </c>
      <c r="T331" s="13">
        <f t="shared" si="43"/>
        <v>0</v>
      </c>
      <c r="U331" s="13">
        <f>IFERROR(INDEX(Delegation!$C$4:$C$12,MATCH(H331,Delegation!$A$4:$A$12,0)),0)</f>
        <v>5000000</v>
      </c>
      <c r="V331" s="11" t="str">
        <f t="shared" si="44"/>
        <v/>
      </c>
      <c r="W331" s="14">
        <f t="shared" si="45"/>
        <v>0.52840157692524647</v>
      </c>
      <c r="X331" s="11" t="str">
        <f t="shared" si="46"/>
        <v/>
      </c>
      <c r="Y331" s="11" t="str">
        <f t="shared" si="47"/>
        <v/>
      </c>
      <c r="Z331" s="11" t="str">
        <f>IF(AND(J331&gt;500000,INDEX(Bank_KYC!$D$4:$D$953,MATCH(B331,Bank_KYC!$A$4:$A$953,0))=""),"FLAG","")</f>
        <v/>
      </c>
    </row>
    <row r="332" spans="1:26" x14ac:dyDescent="0.3">
      <c r="A332" t="s">
        <v>3860</v>
      </c>
      <c r="B332" t="s">
        <v>1649</v>
      </c>
      <c r="C332" t="s">
        <v>1650</v>
      </c>
      <c r="D332" t="s">
        <v>134</v>
      </c>
      <c r="E332" t="s">
        <v>3525</v>
      </c>
      <c r="F332" s="9">
        <v>44198</v>
      </c>
      <c r="G332">
        <v>337000</v>
      </c>
      <c r="H332" t="s">
        <v>62</v>
      </c>
      <c r="I332">
        <v>9.75</v>
      </c>
      <c r="J332">
        <v>118615</v>
      </c>
      <c r="K332" s="9"/>
      <c r="L332" t="s">
        <v>3526</v>
      </c>
      <c r="M332">
        <v>178374</v>
      </c>
      <c r="N332" s="9">
        <v>45327</v>
      </c>
      <c r="O332" t="s">
        <v>3520</v>
      </c>
      <c r="P332" t="s">
        <v>3521</v>
      </c>
      <c r="Q332" s="12">
        <f t="shared" si="40"/>
        <v>0</v>
      </c>
      <c r="R332" s="11" t="str">
        <f t="shared" si="41"/>
        <v>Standard</v>
      </c>
      <c r="S332" s="11" t="str">
        <f t="shared" si="42"/>
        <v/>
      </c>
      <c r="T332" s="13">
        <f t="shared" si="43"/>
        <v>0</v>
      </c>
      <c r="U332" s="13">
        <f>IFERROR(INDEX(Delegation!$C$4:$C$12,MATCH(H332,Delegation!$A$4:$A$12,0)),0)</f>
        <v>1000000</v>
      </c>
      <c r="V332" s="11" t="str">
        <f t="shared" si="44"/>
        <v/>
      </c>
      <c r="W332" s="14">
        <f t="shared" si="45"/>
        <v>0.6649792010046307</v>
      </c>
      <c r="X332" s="11" t="str">
        <f t="shared" si="46"/>
        <v/>
      </c>
      <c r="Y332" s="11" t="str">
        <f t="shared" si="47"/>
        <v/>
      </c>
      <c r="Z332" s="11" t="str">
        <f>IF(AND(J332&gt;500000,INDEX(Bank_KYC!$D$4:$D$953,MATCH(B332,Bank_KYC!$A$4:$A$953,0))=""),"FLAG","")</f>
        <v/>
      </c>
    </row>
    <row r="333" spans="1:26" x14ac:dyDescent="0.3">
      <c r="A333" t="s">
        <v>3861</v>
      </c>
      <c r="B333" t="s">
        <v>3332</v>
      </c>
      <c r="C333" t="s">
        <v>2884</v>
      </c>
      <c r="D333" t="s">
        <v>100</v>
      </c>
      <c r="E333" t="s">
        <v>3550</v>
      </c>
      <c r="F333" s="9">
        <v>43866</v>
      </c>
      <c r="G333">
        <v>848000</v>
      </c>
      <c r="H333" t="s">
        <v>64</v>
      </c>
      <c r="I333">
        <v>10.5</v>
      </c>
      <c r="J333">
        <v>430895</v>
      </c>
      <c r="K333" s="9"/>
      <c r="L333" t="s">
        <v>3551</v>
      </c>
      <c r="M333">
        <v>900142</v>
      </c>
      <c r="N333" s="9">
        <v>45372</v>
      </c>
      <c r="O333" t="s">
        <v>3520</v>
      </c>
      <c r="P333" t="s">
        <v>3521</v>
      </c>
      <c r="Q333" s="12">
        <f t="shared" si="40"/>
        <v>0</v>
      </c>
      <c r="R333" s="11" t="str">
        <f t="shared" si="41"/>
        <v>Standard</v>
      </c>
      <c r="S333" s="11" t="str">
        <f t="shared" si="42"/>
        <v/>
      </c>
      <c r="T333" s="13">
        <f t="shared" si="43"/>
        <v>0</v>
      </c>
      <c r="U333" s="13">
        <f>IFERROR(INDEX(Delegation!$C$4:$C$12,MATCH(H333,Delegation!$A$4:$A$12,0)),0)</f>
        <v>1000000</v>
      </c>
      <c r="V333" s="11" t="str">
        <f t="shared" si="44"/>
        <v/>
      </c>
      <c r="W333" s="14">
        <f t="shared" si="45"/>
        <v>0.47869669452153107</v>
      </c>
      <c r="X333" s="11" t="str">
        <f t="shared" si="46"/>
        <v/>
      </c>
      <c r="Y333" s="11" t="str">
        <f t="shared" si="47"/>
        <v/>
      </c>
      <c r="Z333" s="11" t="str">
        <f>IF(AND(J333&gt;500000,INDEX(Bank_KYC!$D$4:$D$953,MATCH(B333,Bank_KYC!$A$4:$A$953,0))=""),"FLAG","")</f>
        <v/>
      </c>
    </row>
    <row r="334" spans="1:26" x14ac:dyDescent="0.3">
      <c r="A334" t="s">
        <v>3862</v>
      </c>
      <c r="B334" t="s">
        <v>2678</v>
      </c>
      <c r="C334" t="s">
        <v>2679</v>
      </c>
      <c r="D334" t="s">
        <v>103</v>
      </c>
      <c r="E334" t="s">
        <v>3525</v>
      </c>
      <c r="F334" s="9">
        <v>44485</v>
      </c>
      <c r="G334">
        <v>309000</v>
      </c>
      <c r="H334" t="s">
        <v>61</v>
      </c>
      <c r="I334">
        <v>9.75</v>
      </c>
      <c r="J334">
        <v>121478</v>
      </c>
      <c r="K334" s="9"/>
      <c r="L334" t="s">
        <v>3526</v>
      </c>
      <c r="M334">
        <v>164071</v>
      </c>
      <c r="N334" s="9">
        <v>45383</v>
      </c>
      <c r="O334" t="s">
        <v>3520</v>
      </c>
      <c r="P334" t="s">
        <v>3521</v>
      </c>
      <c r="Q334" s="12">
        <f t="shared" si="40"/>
        <v>0</v>
      </c>
      <c r="R334" s="11" t="str">
        <f t="shared" si="41"/>
        <v>Standard</v>
      </c>
      <c r="S334" s="11" t="str">
        <f t="shared" si="42"/>
        <v/>
      </c>
      <c r="T334" s="13">
        <f t="shared" si="43"/>
        <v>0</v>
      </c>
      <c r="U334" s="13">
        <f>IFERROR(INDEX(Delegation!$C$4:$C$12,MATCH(H334,Delegation!$A$4:$A$12,0)),0)</f>
        <v>1000000</v>
      </c>
      <c r="V334" s="11" t="str">
        <f t="shared" si="44"/>
        <v/>
      </c>
      <c r="W334" s="14">
        <f t="shared" si="45"/>
        <v>0.74039897361508122</v>
      </c>
      <c r="X334" s="11" t="str">
        <f t="shared" si="46"/>
        <v/>
      </c>
      <c r="Y334" s="11" t="str">
        <f t="shared" si="47"/>
        <v/>
      </c>
      <c r="Z334" s="11" t="str">
        <f>IF(AND(J334&gt;500000,INDEX(Bank_KYC!$D$4:$D$953,MATCH(B334,Bank_KYC!$A$4:$A$953,0))=""),"FLAG","")</f>
        <v/>
      </c>
    </row>
    <row r="335" spans="1:26" x14ac:dyDescent="0.3">
      <c r="A335" t="s">
        <v>3863</v>
      </c>
      <c r="B335" t="s">
        <v>3011</v>
      </c>
      <c r="C335" t="s">
        <v>358</v>
      </c>
      <c r="D335" t="s">
        <v>100</v>
      </c>
      <c r="E335" t="s">
        <v>3525</v>
      </c>
      <c r="F335" s="9">
        <v>44776</v>
      </c>
      <c r="G335">
        <v>329000</v>
      </c>
      <c r="H335" t="s">
        <v>64</v>
      </c>
      <c r="I335">
        <v>9.75</v>
      </c>
      <c r="J335">
        <v>133623</v>
      </c>
      <c r="K335" s="9"/>
      <c r="L335" t="s">
        <v>3526</v>
      </c>
      <c r="M335">
        <v>206526</v>
      </c>
      <c r="N335" s="9">
        <v>45747</v>
      </c>
      <c r="O335" t="s">
        <v>3520</v>
      </c>
      <c r="P335" t="s">
        <v>3521</v>
      </c>
      <c r="Q335" s="12">
        <f t="shared" si="40"/>
        <v>0</v>
      </c>
      <c r="R335" s="11" t="str">
        <f t="shared" si="41"/>
        <v>Standard</v>
      </c>
      <c r="S335" s="11" t="str">
        <f t="shared" si="42"/>
        <v/>
      </c>
      <c r="T335" s="13">
        <f t="shared" si="43"/>
        <v>0</v>
      </c>
      <c r="U335" s="13">
        <f>IFERROR(INDEX(Delegation!$C$4:$C$12,MATCH(H335,Delegation!$A$4:$A$12,0)),0)</f>
        <v>1000000</v>
      </c>
      <c r="V335" s="11" t="str">
        <f t="shared" si="44"/>
        <v/>
      </c>
      <c r="W335" s="14">
        <f t="shared" si="45"/>
        <v>0.64700328287963738</v>
      </c>
      <c r="X335" s="11" t="str">
        <f t="shared" si="46"/>
        <v/>
      </c>
      <c r="Y335" s="11" t="str">
        <f t="shared" si="47"/>
        <v/>
      </c>
      <c r="Z335" s="11" t="str">
        <f>IF(AND(J335&gt;500000,INDEX(Bank_KYC!$D$4:$D$953,MATCH(B335,Bank_KYC!$A$4:$A$953,0))=""),"FLAG","")</f>
        <v/>
      </c>
    </row>
    <row r="336" spans="1:26" x14ac:dyDescent="0.3">
      <c r="A336" t="s">
        <v>3864</v>
      </c>
      <c r="B336" t="s">
        <v>1976</v>
      </c>
      <c r="C336" t="s">
        <v>676</v>
      </c>
      <c r="D336" t="s">
        <v>134</v>
      </c>
      <c r="E336" t="s">
        <v>3528</v>
      </c>
      <c r="F336" s="9">
        <v>43847</v>
      </c>
      <c r="G336">
        <v>103000</v>
      </c>
      <c r="H336" t="s">
        <v>62</v>
      </c>
      <c r="I336">
        <v>13.5</v>
      </c>
      <c r="J336">
        <v>60262</v>
      </c>
      <c r="K336" s="9"/>
      <c r="L336" t="s">
        <v>3529</v>
      </c>
      <c r="M336">
        <v>0</v>
      </c>
      <c r="N336" s="9"/>
      <c r="O336" t="s">
        <v>3520</v>
      </c>
      <c r="P336" t="s">
        <v>3521</v>
      </c>
      <c r="Q336" s="12">
        <f t="shared" si="40"/>
        <v>0</v>
      </c>
      <c r="R336" s="11" t="str">
        <f t="shared" si="41"/>
        <v>Standard</v>
      </c>
      <c r="S336" s="11" t="str">
        <f t="shared" si="42"/>
        <v/>
      </c>
      <c r="T336" s="13">
        <f t="shared" si="43"/>
        <v>0</v>
      </c>
      <c r="U336" s="13">
        <f>IFERROR(INDEX(Delegation!$C$4:$C$12,MATCH(H336,Delegation!$A$4:$A$12,0)),0)</f>
        <v>1000000</v>
      </c>
      <c r="V336" s="11" t="str">
        <f t="shared" si="44"/>
        <v/>
      </c>
      <c r="W336" s="14" t="str">
        <f t="shared" si="45"/>
        <v/>
      </c>
      <c r="X336" s="11" t="str">
        <f t="shared" si="46"/>
        <v/>
      </c>
      <c r="Y336" s="11" t="str">
        <f t="shared" si="47"/>
        <v/>
      </c>
      <c r="Z336" s="11" t="str">
        <f>IF(AND(J336&gt;500000,INDEX(Bank_KYC!$D$4:$D$953,MATCH(B336,Bank_KYC!$A$4:$A$953,0))=""),"FLAG","")</f>
        <v/>
      </c>
    </row>
    <row r="337" spans="1:26" x14ac:dyDescent="0.3">
      <c r="A337" t="s">
        <v>3865</v>
      </c>
      <c r="B337" t="s">
        <v>1106</v>
      </c>
      <c r="C337" t="s">
        <v>746</v>
      </c>
      <c r="D337" t="s">
        <v>103</v>
      </c>
      <c r="E337" t="s">
        <v>3525</v>
      </c>
      <c r="F337" s="9">
        <v>45248</v>
      </c>
      <c r="G337">
        <v>518000</v>
      </c>
      <c r="H337" t="s">
        <v>61</v>
      </c>
      <c r="I337">
        <v>9.75</v>
      </c>
      <c r="J337">
        <v>471219</v>
      </c>
      <c r="K337" s="9"/>
      <c r="L337" t="s">
        <v>3526</v>
      </c>
      <c r="M337">
        <v>722471</v>
      </c>
      <c r="N337" s="9">
        <v>45445</v>
      </c>
      <c r="O337" t="s">
        <v>3520</v>
      </c>
      <c r="P337" t="s">
        <v>3521</v>
      </c>
      <c r="Q337" s="12">
        <f t="shared" si="40"/>
        <v>0</v>
      </c>
      <c r="R337" s="11" t="str">
        <f t="shared" si="41"/>
        <v>Standard</v>
      </c>
      <c r="S337" s="11" t="str">
        <f t="shared" si="42"/>
        <v/>
      </c>
      <c r="T337" s="13">
        <f t="shared" si="43"/>
        <v>0</v>
      </c>
      <c r="U337" s="13">
        <f>IFERROR(INDEX(Delegation!$C$4:$C$12,MATCH(H337,Delegation!$A$4:$A$12,0)),0)</f>
        <v>1000000</v>
      </c>
      <c r="V337" s="11" t="str">
        <f t="shared" si="44"/>
        <v/>
      </c>
      <c r="W337" s="14">
        <f t="shared" si="45"/>
        <v>0.65223240794440196</v>
      </c>
      <c r="X337" s="11" t="str">
        <f t="shared" si="46"/>
        <v/>
      </c>
      <c r="Y337" s="11" t="str">
        <f t="shared" si="47"/>
        <v/>
      </c>
      <c r="Z337" s="11" t="str">
        <f>IF(AND(J337&gt;500000,INDEX(Bank_KYC!$D$4:$D$953,MATCH(B337,Bank_KYC!$A$4:$A$953,0))=""),"FLAG","")</f>
        <v/>
      </c>
    </row>
    <row r="338" spans="1:26" x14ac:dyDescent="0.3">
      <c r="A338" t="s">
        <v>3866</v>
      </c>
      <c r="B338" t="s">
        <v>829</v>
      </c>
      <c r="C338" t="s">
        <v>830</v>
      </c>
      <c r="D338" t="s">
        <v>95</v>
      </c>
      <c r="E338" t="s">
        <v>3550</v>
      </c>
      <c r="F338" s="9">
        <v>43738</v>
      </c>
      <c r="G338">
        <v>1013000</v>
      </c>
      <c r="H338" t="s">
        <v>66</v>
      </c>
      <c r="I338">
        <v>10.5</v>
      </c>
      <c r="J338">
        <v>278192</v>
      </c>
      <c r="K338" s="9">
        <v>46033</v>
      </c>
      <c r="L338" t="s">
        <v>3551</v>
      </c>
      <c r="M338">
        <v>502147</v>
      </c>
      <c r="N338" s="9">
        <v>45580</v>
      </c>
      <c r="O338" t="s">
        <v>3520</v>
      </c>
      <c r="P338" t="s">
        <v>3521</v>
      </c>
      <c r="Q338" s="12">
        <f t="shared" si="40"/>
        <v>79</v>
      </c>
      <c r="R338" s="11" t="str">
        <f t="shared" si="41"/>
        <v>Standard</v>
      </c>
      <c r="S338" s="11" t="str">
        <f t="shared" si="42"/>
        <v/>
      </c>
      <c r="T338" s="13">
        <f t="shared" si="43"/>
        <v>0</v>
      </c>
      <c r="U338" s="13">
        <f>IFERROR(INDEX(Delegation!$C$4:$C$12,MATCH(H338,Delegation!$A$4:$A$12,0)),0)</f>
        <v>5000000</v>
      </c>
      <c r="V338" s="11" t="str">
        <f t="shared" si="44"/>
        <v/>
      </c>
      <c r="W338" s="14">
        <f t="shared" si="45"/>
        <v>0.55400510209161857</v>
      </c>
      <c r="X338" s="11" t="str">
        <f t="shared" si="46"/>
        <v/>
      </c>
      <c r="Y338" s="11" t="str">
        <f t="shared" si="47"/>
        <v/>
      </c>
      <c r="Z338" s="11" t="str">
        <f>IF(AND(J338&gt;500000,INDEX(Bank_KYC!$D$4:$D$953,MATCH(B338,Bank_KYC!$A$4:$A$953,0))=""),"FLAG","")</f>
        <v/>
      </c>
    </row>
    <row r="339" spans="1:26" x14ac:dyDescent="0.3">
      <c r="A339" t="s">
        <v>3867</v>
      </c>
      <c r="B339" t="s">
        <v>868</v>
      </c>
      <c r="C339" t="s">
        <v>869</v>
      </c>
      <c r="D339" t="s">
        <v>129</v>
      </c>
      <c r="E339" t="s">
        <v>3528</v>
      </c>
      <c r="F339" s="9">
        <v>45978</v>
      </c>
      <c r="G339">
        <v>198000</v>
      </c>
      <c r="H339" t="s">
        <v>65</v>
      </c>
      <c r="I339">
        <v>13.5</v>
      </c>
      <c r="J339">
        <v>54591</v>
      </c>
      <c r="K339" s="9"/>
      <c r="L339" t="s">
        <v>3529</v>
      </c>
      <c r="M339">
        <v>0</v>
      </c>
      <c r="N339" s="9"/>
      <c r="O339" t="s">
        <v>3520</v>
      </c>
      <c r="P339" t="s">
        <v>3521</v>
      </c>
      <c r="Q339" s="12">
        <f t="shared" si="40"/>
        <v>0</v>
      </c>
      <c r="R339" s="11" t="str">
        <f t="shared" si="41"/>
        <v>Standard</v>
      </c>
      <c r="S339" s="11" t="str">
        <f t="shared" si="42"/>
        <v/>
      </c>
      <c r="T339" s="13">
        <f t="shared" si="43"/>
        <v>0</v>
      </c>
      <c r="U339" s="13">
        <f>IFERROR(INDEX(Delegation!$C$4:$C$12,MATCH(H339,Delegation!$A$4:$A$12,0)),0)</f>
        <v>1000000</v>
      </c>
      <c r="V339" s="11" t="str">
        <f t="shared" si="44"/>
        <v/>
      </c>
      <c r="W339" s="14" t="str">
        <f t="shared" si="45"/>
        <v/>
      </c>
      <c r="X339" s="11" t="str">
        <f t="shared" si="46"/>
        <v/>
      </c>
      <c r="Y339" s="11" t="str">
        <f t="shared" si="47"/>
        <v/>
      </c>
      <c r="Z339" s="11" t="str">
        <f>IF(AND(J339&gt;500000,INDEX(Bank_KYC!$D$4:$D$953,MATCH(B339,Bank_KYC!$A$4:$A$953,0))=""),"FLAG","")</f>
        <v/>
      </c>
    </row>
    <row r="340" spans="1:26" x14ac:dyDescent="0.3">
      <c r="A340" t="s">
        <v>3868</v>
      </c>
      <c r="B340" t="s">
        <v>3412</v>
      </c>
      <c r="C340" t="s">
        <v>3413</v>
      </c>
      <c r="D340" t="s">
        <v>134</v>
      </c>
      <c r="E340" t="s">
        <v>3528</v>
      </c>
      <c r="F340" s="9">
        <v>44566</v>
      </c>
      <c r="G340">
        <v>91000</v>
      </c>
      <c r="H340" t="s">
        <v>62</v>
      </c>
      <c r="I340">
        <v>13.5</v>
      </c>
      <c r="J340">
        <v>82196</v>
      </c>
      <c r="K340" s="9"/>
      <c r="L340" t="s">
        <v>3529</v>
      </c>
      <c r="M340">
        <v>0</v>
      </c>
      <c r="N340" s="9"/>
      <c r="O340" t="s">
        <v>3520</v>
      </c>
      <c r="P340" t="s">
        <v>3521</v>
      </c>
      <c r="Q340" s="12">
        <f t="shared" si="40"/>
        <v>0</v>
      </c>
      <c r="R340" s="11" t="str">
        <f t="shared" si="41"/>
        <v>Standard</v>
      </c>
      <c r="S340" s="11" t="str">
        <f t="shared" si="42"/>
        <v/>
      </c>
      <c r="T340" s="13">
        <f t="shared" si="43"/>
        <v>0</v>
      </c>
      <c r="U340" s="13">
        <f>IFERROR(INDEX(Delegation!$C$4:$C$12,MATCH(H340,Delegation!$A$4:$A$12,0)),0)</f>
        <v>1000000</v>
      </c>
      <c r="V340" s="11" t="str">
        <f t="shared" si="44"/>
        <v/>
      </c>
      <c r="W340" s="14" t="str">
        <f t="shared" si="45"/>
        <v/>
      </c>
      <c r="X340" s="11" t="str">
        <f t="shared" si="46"/>
        <v/>
      </c>
      <c r="Y340" s="11" t="str">
        <f t="shared" si="47"/>
        <v/>
      </c>
      <c r="Z340" s="11" t="str">
        <f>IF(AND(J340&gt;500000,INDEX(Bank_KYC!$D$4:$D$953,MATCH(B340,Bank_KYC!$A$4:$A$953,0))=""),"FLAG","")</f>
        <v/>
      </c>
    </row>
    <row r="341" spans="1:26" x14ac:dyDescent="0.3">
      <c r="A341" t="s">
        <v>3869</v>
      </c>
      <c r="B341" t="s">
        <v>2786</v>
      </c>
      <c r="C341" t="s">
        <v>572</v>
      </c>
      <c r="D341" t="s">
        <v>100</v>
      </c>
      <c r="E341" t="s">
        <v>3528</v>
      </c>
      <c r="F341" s="9">
        <v>45626</v>
      </c>
      <c r="G341">
        <v>201000</v>
      </c>
      <c r="H341" t="s">
        <v>64</v>
      </c>
      <c r="I341">
        <v>13.5</v>
      </c>
      <c r="J341">
        <v>100875</v>
      </c>
      <c r="K341" s="9"/>
      <c r="L341" t="s">
        <v>3529</v>
      </c>
      <c r="M341">
        <v>0</v>
      </c>
      <c r="N341" s="9"/>
      <c r="O341" t="s">
        <v>3520</v>
      </c>
      <c r="P341" t="s">
        <v>3521</v>
      </c>
      <c r="Q341" s="12">
        <f t="shared" si="40"/>
        <v>0</v>
      </c>
      <c r="R341" s="11" t="str">
        <f t="shared" si="41"/>
        <v>Standard</v>
      </c>
      <c r="S341" s="11" t="str">
        <f t="shared" si="42"/>
        <v/>
      </c>
      <c r="T341" s="13">
        <f t="shared" si="43"/>
        <v>0</v>
      </c>
      <c r="U341" s="13">
        <f>IFERROR(INDEX(Delegation!$C$4:$C$12,MATCH(H341,Delegation!$A$4:$A$12,0)),0)</f>
        <v>1000000</v>
      </c>
      <c r="V341" s="11" t="str">
        <f t="shared" si="44"/>
        <v/>
      </c>
      <c r="W341" s="14" t="str">
        <f t="shared" si="45"/>
        <v/>
      </c>
      <c r="X341" s="11" t="str">
        <f t="shared" si="46"/>
        <v/>
      </c>
      <c r="Y341" s="11" t="str">
        <f t="shared" si="47"/>
        <v/>
      </c>
      <c r="Z341" s="11" t="str">
        <f>IF(AND(J341&gt;500000,INDEX(Bank_KYC!$D$4:$D$953,MATCH(B341,Bank_KYC!$A$4:$A$953,0))=""),"FLAG","")</f>
        <v/>
      </c>
    </row>
    <row r="342" spans="1:26" x14ac:dyDescent="0.3">
      <c r="A342" t="s">
        <v>3870</v>
      </c>
      <c r="B342" t="s">
        <v>2601</v>
      </c>
      <c r="C342" t="s">
        <v>1706</v>
      </c>
      <c r="D342" t="s">
        <v>100</v>
      </c>
      <c r="E342" t="s">
        <v>3550</v>
      </c>
      <c r="F342" s="9">
        <v>44769</v>
      </c>
      <c r="G342">
        <v>686000</v>
      </c>
      <c r="H342" t="s">
        <v>64</v>
      </c>
      <c r="I342">
        <v>10.5</v>
      </c>
      <c r="J342">
        <v>269224</v>
      </c>
      <c r="K342" s="9"/>
      <c r="L342" t="s">
        <v>3551</v>
      </c>
      <c r="M342">
        <v>381935</v>
      </c>
      <c r="N342" s="9">
        <v>45603</v>
      </c>
      <c r="O342" t="s">
        <v>3520</v>
      </c>
      <c r="P342" t="s">
        <v>3521</v>
      </c>
      <c r="Q342" s="12">
        <f t="shared" si="40"/>
        <v>0</v>
      </c>
      <c r="R342" s="11" t="str">
        <f t="shared" si="41"/>
        <v>Standard</v>
      </c>
      <c r="S342" s="11" t="str">
        <f t="shared" si="42"/>
        <v/>
      </c>
      <c r="T342" s="13">
        <f t="shared" si="43"/>
        <v>0</v>
      </c>
      <c r="U342" s="13">
        <f>IFERROR(INDEX(Delegation!$C$4:$C$12,MATCH(H342,Delegation!$A$4:$A$12,0)),0)</f>
        <v>1000000</v>
      </c>
      <c r="V342" s="11" t="str">
        <f t="shared" si="44"/>
        <v/>
      </c>
      <c r="W342" s="14">
        <f t="shared" si="45"/>
        <v>0.70489481194444081</v>
      </c>
      <c r="X342" s="11" t="str">
        <f t="shared" si="46"/>
        <v/>
      </c>
      <c r="Y342" s="11" t="str">
        <f t="shared" si="47"/>
        <v/>
      </c>
      <c r="Z342" s="11" t="str">
        <f>IF(AND(J342&gt;500000,INDEX(Bank_KYC!$D$4:$D$953,MATCH(B342,Bank_KYC!$A$4:$A$953,0))=""),"FLAG","")</f>
        <v/>
      </c>
    </row>
    <row r="343" spans="1:26" x14ac:dyDescent="0.3">
      <c r="A343" t="s">
        <v>3871</v>
      </c>
      <c r="B343" t="s">
        <v>1423</v>
      </c>
      <c r="C343" t="s">
        <v>1424</v>
      </c>
      <c r="D343" t="s">
        <v>134</v>
      </c>
      <c r="E343" t="s">
        <v>3535</v>
      </c>
      <c r="F343" s="9">
        <v>44605</v>
      </c>
      <c r="G343">
        <v>3844000</v>
      </c>
      <c r="H343" t="s">
        <v>66</v>
      </c>
      <c r="I343">
        <v>11.5</v>
      </c>
      <c r="J343">
        <v>3270141</v>
      </c>
      <c r="K343" s="9"/>
      <c r="L343" t="s">
        <v>3536</v>
      </c>
      <c r="M343">
        <v>6656690</v>
      </c>
      <c r="N343" s="9">
        <v>45423</v>
      </c>
      <c r="O343" t="s">
        <v>3520</v>
      </c>
      <c r="P343" t="s">
        <v>3521</v>
      </c>
      <c r="Q343" s="12">
        <f t="shared" si="40"/>
        <v>0</v>
      </c>
      <c r="R343" s="11" t="str">
        <f t="shared" si="41"/>
        <v>Standard</v>
      </c>
      <c r="S343" s="11" t="str">
        <f t="shared" si="42"/>
        <v/>
      </c>
      <c r="T343" s="13">
        <f t="shared" si="43"/>
        <v>0</v>
      </c>
      <c r="U343" s="13">
        <f>IFERROR(INDEX(Delegation!$C$4:$C$12,MATCH(H343,Delegation!$A$4:$A$12,0)),0)</f>
        <v>5000000</v>
      </c>
      <c r="V343" s="11" t="str">
        <f t="shared" si="44"/>
        <v/>
      </c>
      <c r="W343" s="14">
        <f t="shared" si="45"/>
        <v>0.49125631507551049</v>
      </c>
      <c r="X343" s="11" t="str">
        <f t="shared" si="46"/>
        <v/>
      </c>
      <c r="Y343" s="11" t="str">
        <f t="shared" si="47"/>
        <v/>
      </c>
      <c r="Z343" s="11" t="str">
        <f>IF(AND(J343&gt;500000,INDEX(Bank_KYC!$D$4:$D$953,MATCH(B343,Bank_KYC!$A$4:$A$953,0))=""),"FLAG","")</f>
        <v/>
      </c>
    </row>
    <row r="344" spans="1:26" x14ac:dyDescent="0.3">
      <c r="A344" t="s">
        <v>3872</v>
      </c>
      <c r="B344" t="s">
        <v>2474</v>
      </c>
      <c r="C344" t="s">
        <v>1080</v>
      </c>
      <c r="D344" t="s">
        <v>134</v>
      </c>
      <c r="E344" t="s">
        <v>3518</v>
      </c>
      <c r="F344" s="9">
        <v>44683</v>
      </c>
      <c r="G344">
        <v>4076000</v>
      </c>
      <c r="H344" t="s">
        <v>66</v>
      </c>
      <c r="I344">
        <v>9.25</v>
      </c>
      <c r="J344">
        <v>1083659</v>
      </c>
      <c r="K344" s="9">
        <v>46105</v>
      </c>
      <c r="L344" t="s">
        <v>3519</v>
      </c>
      <c r="M344">
        <v>1697760</v>
      </c>
      <c r="N344" s="9">
        <v>45281</v>
      </c>
      <c r="O344" t="s">
        <v>3520</v>
      </c>
      <c r="P344" t="s">
        <v>3521</v>
      </c>
      <c r="Q344" s="12">
        <f t="shared" si="40"/>
        <v>7</v>
      </c>
      <c r="R344" s="11" t="str">
        <f t="shared" si="41"/>
        <v>Standard</v>
      </c>
      <c r="S344" s="11" t="str">
        <f t="shared" si="42"/>
        <v/>
      </c>
      <c r="T344" s="13">
        <f t="shared" si="43"/>
        <v>0</v>
      </c>
      <c r="U344" s="13">
        <f>IFERROR(INDEX(Delegation!$C$4:$C$12,MATCH(H344,Delegation!$A$4:$A$12,0)),0)</f>
        <v>5000000</v>
      </c>
      <c r="V344" s="11" t="str">
        <f t="shared" si="44"/>
        <v/>
      </c>
      <c r="W344" s="14">
        <f t="shared" si="45"/>
        <v>0.63828750824615965</v>
      </c>
      <c r="X344" s="11" t="str">
        <f t="shared" si="46"/>
        <v/>
      </c>
      <c r="Y344" s="11" t="str">
        <f t="shared" si="47"/>
        <v/>
      </c>
      <c r="Z344" s="11" t="str">
        <f>IF(AND(J344&gt;500000,INDEX(Bank_KYC!$D$4:$D$953,MATCH(B344,Bank_KYC!$A$4:$A$953,0))=""),"FLAG","")</f>
        <v/>
      </c>
    </row>
    <row r="345" spans="1:26" x14ac:dyDescent="0.3">
      <c r="A345" t="s">
        <v>3873</v>
      </c>
      <c r="B345" t="s">
        <v>2045</v>
      </c>
      <c r="C345" t="s">
        <v>425</v>
      </c>
      <c r="D345" t="s">
        <v>103</v>
      </c>
      <c r="E345" t="s">
        <v>3525</v>
      </c>
      <c r="F345" s="9">
        <v>44299</v>
      </c>
      <c r="G345">
        <v>407000</v>
      </c>
      <c r="H345" t="s">
        <v>61</v>
      </c>
      <c r="I345">
        <v>9.75</v>
      </c>
      <c r="J345">
        <v>156586</v>
      </c>
      <c r="K345" s="9"/>
      <c r="L345" t="s">
        <v>3526</v>
      </c>
      <c r="M345">
        <v>225337</v>
      </c>
      <c r="N345" s="9">
        <v>45235</v>
      </c>
      <c r="O345" t="s">
        <v>3520</v>
      </c>
      <c r="P345" t="s">
        <v>3521</v>
      </c>
      <c r="Q345" s="12">
        <f t="shared" si="40"/>
        <v>0</v>
      </c>
      <c r="R345" s="11" t="str">
        <f t="shared" si="41"/>
        <v>Standard</v>
      </c>
      <c r="S345" s="11" t="str">
        <f t="shared" si="42"/>
        <v/>
      </c>
      <c r="T345" s="13">
        <f t="shared" si="43"/>
        <v>0</v>
      </c>
      <c r="U345" s="13">
        <f>IFERROR(INDEX(Delegation!$C$4:$C$12,MATCH(H345,Delegation!$A$4:$A$12,0)),0)</f>
        <v>1000000</v>
      </c>
      <c r="V345" s="11" t="str">
        <f t="shared" si="44"/>
        <v/>
      </c>
      <c r="W345" s="14">
        <f t="shared" si="45"/>
        <v>0.69489697652848847</v>
      </c>
      <c r="X345" s="11" t="str">
        <f t="shared" si="46"/>
        <v/>
      </c>
      <c r="Y345" s="11" t="str">
        <f t="shared" si="47"/>
        <v/>
      </c>
      <c r="Z345" s="11" t="str">
        <f>IF(AND(J345&gt;500000,INDEX(Bank_KYC!$D$4:$D$953,MATCH(B345,Bank_KYC!$A$4:$A$953,0))=""),"FLAG","")</f>
        <v/>
      </c>
    </row>
    <row r="346" spans="1:26" x14ac:dyDescent="0.3">
      <c r="A346" t="s">
        <v>3874</v>
      </c>
      <c r="B346" t="s">
        <v>977</v>
      </c>
      <c r="C346" t="s">
        <v>978</v>
      </c>
      <c r="D346" t="s">
        <v>100</v>
      </c>
      <c r="E346" t="s">
        <v>3525</v>
      </c>
      <c r="F346" s="9">
        <v>45195</v>
      </c>
      <c r="G346">
        <v>128000</v>
      </c>
      <c r="H346" t="s">
        <v>64</v>
      </c>
      <c r="I346">
        <v>9.75</v>
      </c>
      <c r="J346">
        <v>97445</v>
      </c>
      <c r="K346" s="9"/>
      <c r="L346" t="s">
        <v>3526</v>
      </c>
      <c r="M346">
        <v>136044</v>
      </c>
      <c r="N346" s="9">
        <v>45953</v>
      </c>
      <c r="O346" t="s">
        <v>3520</v>
      </c>
      <c r="P346" t="s">
        <v>3521</v>
      </c>
      <c r="Q346" s="12">
        <f t="shared" si="40"/>
        <v>0</v>
      </c>
      <c r="R346" s="11" t="str">
        <f t="shared" si="41"/>
        <v>Standard</v>
      </c>
      <c r="S346" s="11" t="str">
        <f t="shared" si="42"/>
        <v/>
      </c>
      <c r="T346" s="13">
        <f t="shared" si="43"/>
        <v>0</v>
      </c>
      <c r="U346" s="13">
        <f>IFERROR(INDEX(Delegation!$C$4:$C$12,MATCH(H346,Delegation!$A$4:$A$12,0)),0)</f>
        <v>1000000</v>
      </c>
      <c r="V346" s="11" t="str">
        <f t="shared" si="44"/>
        <v/>
      </c>
      <c r="W346" s="14">
        <f t="shared" si="45"/>
        <v>0.71627561671224016</v>
      </c>
      <c r="X346" s="11" t="str">
        <f t="shared" si="46"/>
        <v/>
      </c>
      <c r="Y346" s="11" t="str">
        <f t="shared" si="47"/>
        <v/>
      </c>
      <c r="Z346" s="11" t="str">
        <f>IF(AND(J346&gt;500000,INDEX(Bank_KYC!$D$4:$D$953,MATCH(B346,Bank_KYC!$A$4:$A$953,0))=""),"FLAG","")</f>
        <v/>
      </c>
    </row>
    <row r="347" spans="1:26" x14ac:dyDescent="0.3">
      <c r="A347" t="s">
        <v>3875</v>
      </c>
      <c r="B347" t="s">
        <v>611</v>
      </c>
      <c r="C347" t="s">
        <v>89</v>
      </c>
      <c r="D347" t="s">
        <v>114</v>
      </c>
      <c r="E347" t="s">
        <v>3518</v>
      </c>
      <c r="F347" s="9">
        <v>43799</v>
      </c>
      <c r="G347">
        <v>3598000</v>
      </c>
      <c r="H347" t="s">
        <v>66</v>
      </c>
      <c r="I347">
        <v>9.25</v>
      </c>
      <c r="J347">
        <v>2587645</v>
      </c>
      <c r="K347" s="9"/>
      <c r="L347" t="s">
        <v>3519</v>
      </c>
      <c r="M347">
        <v>5472071</v>
      </c>
      <c r="N347" s="9">
        <v>45832</v>
      </c>
      <c r="O347" t="s">
        <v>3520</v>
      </c>
      <c r="P347" t="s">
        <v>3521</v>
      </c>
      <c r="Q347" s="12">
        <f t="shared" si="40"/>
        <v>0</v>
      </c>
      <c r="R347" s="11" t="str">
        <f t="shared" si="41"/>
        <v>Standard</v>
      </c>
      <c r="S347" s="11" t="str">
        <f t="shared" si="42"/>
        <v/>
      </c>
      <c r="T347" s="13">
        <f t="shared" si="43"/>
        <v>0</v>
      </c>
      <c r="U347" s="13">
        <f>IFERROR(INDEX(Delegation!$C$4:$C$12,MATCH(H347,Delegation!$A$4:$A$12,0)),0)</f>
        <v>5000000</v>
      </c>
      <c r="V347" s="11" t="str">
        <f t="shared" si="44"/>
        <v/>
      </c>
      <c r="W347" s="14">
        <f t="shared" si="45"/>
        <v>0.47288220492753108</v>
      </c>
      <c r="X347" s="11" t="str">
        <f t="shared" si="46"/>
        <v/>
      </c>
      <c r="Y347" s="11" t="str">
        <f t="shared" si="47"/>
        <v/>
      </c>
      <c r="Z347" s="11" t="str">
        <f>IF(AND(J347&gt;500000,INDEX(Bank_KYC!$D$4:$D$953,MATCH(B347,Bank_KYC!$A$4:$A$953,0))=""),"FLAG","")</f>
        <v/>
      </c>
    </row>
    <row r="348" spans="1:26" x14ac:dyDescent="0.3">
      <c r="A348" t="s">
        <v>3876</v>
      </c>
      <c r="B348" t="s">
        <v>2911</v>
      </c>
      <c r="C348" t="s">
        <v>2912</v>
      </c>
      <c r="D348" t="s">
        <v>100</v>
      </c>
      <c r="E348" t="s">
        <v>3528</v>
      </c>
      <c r="F348" s="9">
        <v>44374</v>
      </c>
      <c r="G348">
        <v>290000</v>
      </c>
      <c r="H348" t="s">
        <v>64</v>
      </c>
      <c r="I348">
        <v>13.5</v>
      </c>
      <c r="J348">
        <v>125903</v>
      </c>
      <c r="K348" s="9">
        <v>46024</v>
      </c>
      <c r="L348" t="s">
        <v>3529</v>
      </c>
      <c r="M348">
        <v>0</v>
      </c>
      <c r="N348" s="9"/>
      <c r="O348" t="s">
        <v>3520</v>
      </c>
      <c r="P348" t="s">
        <v>3521</v>
      </c>
      <c r="Q348" s="12">
        <f t="shared" si="40"/>
        <v>88</v>
      </c>
      <c r="R348" s="11" t="str">
        <f t="shared" si="41"/>
        <v>Standard</v>
      </c>
      <c r="S348" s="11" t="str">
        <f t="shared" si="42"/>
        <v/>
      </c>
      <c r="T348" s="13">
        <f t="shared" si="43"/>
        <v>0</v>
      </c>
      <c r="U348" s="13">
        <f>IFERROR(INDEX(Delegation!$C$4:$C$12,MATCH(H348,Delegation!$A$4:$A$12,0)),0)</f>
        <v>1000000</v>
      </c>
      <c r="V348" s="11" t="str">
        <f t="shared" si="44"/>
        <v/>
      </c>
      <c r="W348" s="14" t="str">
        <f t="shared" si="45"/>
        <v/>
      </c>
      <c r="X348" s="11" t="str">
        <f t="shared" si="46"/>
        <v/>
      </c>
      <c r="Y348" s="11" t="str">
        <f t="shared" si="47"/>
        <v/>
      </c>
      <c r="Z348" s="11" t="str">
        <f>IF(AND(J348&gt;500000,INDEX(Bank_KYC!$D$4:$D$953,MATCH(B348,Bank_KYC!$A$4:$A$953,0))=""),"FLAG","")</f>
        <v/>
      </c>
    </row>
    <row r="349" spans="1:26" x14ac:dyDescent="0.3">
      <c r="A349" t="s">
        <v>3877</v>
      </c>
      <c r="B349" t="s">
        <v>1996</v>
      </c>
      <c r="C349" t="s">
        <v>1997</v>
      </c>
      <c r="D349" t="s">
        <v>95</v>
      </c>
      <c r="E349" t="s">
        <v>3535</v>
      </c>
      <c r="F349" s="9">
        <v>43667</v>
      </c>
      <c r="G349">
        <v>1646000</v>
      </c>
      <c r="H349" t="s">
        <v>66</v>
      </c>
      <c r="I349">
        <v>11.5</v>
      </c>
      <c r="J349">
        <v>1508845</v>
      </c>
      <c r="K349" s="9">
        <v>46067</v>
      </c>
      <c r="L349" t="s">
        <v>3536</v>
      </c>
      <c r="M349">
        <v>2431042</v>
      </c>
      <c r="N349" s="9">
        <v>45712</v>
      </c>
      <c r="O349" t="s">
        <v>3520</v>
      </c>
      <c r="P349" t="s">
        <v>3521</v>
      </c>
      <c r="Q349" s="12">
        <f t="shared" si="40"/>
        <v>45</v>
      </c>
      <c r="R349" s="11" t="str">
        <f t="shared" si="41"/>
        <v>Standard</v>
      </c>
      <c r="S349" s="11" t="str">
        <f t="shared" si="42"/>
        <v/>
      </c>
      <c r="T349" s="13">
        <f t="shared" si="43"/>
        <v>0</v>
      </c>
      <c r="U349" s="13">
        <f>IFERROR(INDEX(Delegation!$C$4:$C$12,MATCH(H349,Delegation!$A$4:$A$12,0)),0)</f>
        <v>5000000</v>
      </c>
      <c r="V349" s="11" t="str">
        <f t="shared" si="44"/>
        <v/>
      </c>
      <c r="W349" s="14">
        <f t="shared" si="45"/>
        <v>0.62065772619313031</v>
      </c>
      <c r="X349" s="11" t="str">
        <f t="shared" si="46"/>
        <v/>
      </c>
      <c r="Y349" s="11" t="str">
        <f t="shared" si="47"/>
        <v/>
      </c>
      <c r="Z349" s="11" t="str">
        <f>IF(AND(J349&gt;500000,INDEX(Bank_KYC!$D$4:$D$953,MATCH(B349,Bank_KYC!$A$4:$A$953,0))=""),"FLAG","")</f>
        <v/>
      </c>
    </row>
    <row r="350" spans="1:26" x14ac:dyDescent="0.3">
      <c r="A350" t="s">
        <v>3878</v>
      </c>
      <c r="B350" t="s">
        <v>1314</v>
      </c>
      <c r="C350" t="s">
        <v>1315</v>
      </c>
      <c r="D350" t="s">
        <v>100</v>
      </c>
      <c r="E350" t="s">
        <v>3518</v>
      </c>
      <c r="F350" s="9">
        <v>43814</v>
      </c>
      <c r="G350">
        <v>3356000</v>
      </c>
      <c r="H350" t="s">
        <v>66</v>
      </c>
      <c r="I350">
        <v>9.25</v>
      </c>
      <c r="J350">
        <v>1689431</v>
      </c>
      <c r="K350" s="9"/>
      <c r="L350" t="s">
        <v>3519</v>
      </c>
      <c r="M350">
        <v>2616131</v>
      </c>
      <c r="N350" s="9">
        <v>45456</v>
      </c>
      <c r="O350" t="s">
        <v>3520</v>
      </c>
      <c r="P350" t="s">
        <v>3521</v>
      </c>
      <c r="Q350" s="12">
        <f t="shared" si="40"/>
        <v>0</v>
      </c>
      <c r="R350" s="11" t="str">
        <f t="shared" si="41"/>
        <v>Standard</v>
      </c>
      <c r="S350" s="11" t="str">
        <f t="shared" si="42"/>
        <v/>
      </c>
      <c r="T350" s="13">
        <f t="shared" si="43"/>
        <v>0</v>
      </c>
      <c r="U350" s="13">
        <f>IFERROR(INDEX(Delegation!$C$4:$C$12,MATCH(H350,Delegation!$A$4:$A$12,0)),0)</f>
        <v>5000000</v>
      </c>
      <c r="V350" s="11" t="str">
        <f t="shared" si="44"/>
        <v/>
      </c>
      <c r="W350" s="14">
        <f t="shared" si="45"/>
        <v>0.64577461908444189</v>
      </c>
      <c r="X350" s="11" t="str">
        <f t="shared" si="46"/>
        <v/>
      </c>
      <c r="Y350" s="11" t="str">
        <f t="shared" si="47"/>
        <v/>
      </c>
      <c r="Z350" s="11" t="str">
        <f>IF(AND(J350&gt;500000,INDEX(Bank_KYC!$D$4:$D$953,MATCH(B350,Bank_KYC!$A$4:$A$953,0))=""),"FLAG","")</f>
        <v/>
      </c>
    </row>
    <row r="351" spans="1:26" x14ac:dyDescent="0.3">
      <c r="A351" t="s">
        <v>3879</v>
      </c>
      <c r="B351" t="s">
        <v>595</v>
      </c>
      <c r="C351" t="s">
        <v>596</v>
      </c>
      <c r="D351" t="s">
        <v>103</v>
      </c>
      <c r="E351" t="s">
        <v>3525</v>
      </c>
      <c r="F351" s="9">
        <v>45350</v>
      </c>
      <c r="G351">
        <v>67000</v>
      </c>
      <c r="H351" t="s">
        <v>61</v>
      </c>
      <c r="I351">
        <v>9.75</v>
      </c>
      <c r="J351">
        <v>24206</v>
      </c>
      <c r="K351" s="9">
        <v>45934</v>
      </c>
      <c r="L351" t="s">
        <v>3526</v>
      </c>
      <c r="M351">
        <v>38510</v>
      </c>
      <c r="N351" s="9">
        <v>45741</v>
      </c>
      <c r="O351" t="s">
        <v>3520</v>
      </c>
      <c r="P351" t="s">
        <v>3523</v>
      </c>
      <c r="Q351" s="12">
        <f t="shared" si="40"/>
        <v>178</v>
      </c>
      <c r="R351" s="11" t="str">
        <f t="shared" si="41"/>
        <v>Sub-Standard</v>
      </c>
      <c r="S351" s="11" t="str">
        <f t="shared" si="42"/>
        <v/>
      </c>
      <c r="T351" s="13">
        <f t="shared" si="43"/>
        <v>0</v>
      </c>
      <c r="U351" s="13">
        <f>IFERROR(INDEX(Delegation!$C$4:$C$12,MATCH(H351,Delegation!$A$4:$A$12,0)),0)</f>
        <v>1000000</v>
      </c>
      <c r="V351" s="11" t="str">
        <f t="shared" si="44"/>
        <v/>
      </c>
      <c r="W351" s="14">
        <f t="shared" si="45"/>
        <v>0.62856400934822121</v>
      </c>
      <c r="X351" s="11" t="str">
        <f t="shared" si="46"/>
        <v/>
      </c>
      <c r="Y351" s="11" t="str">
        <f t="shared" si="47"/>
        <v/>
      </c>
      <c r="Z351" s="11" t="str">
        <f>IF(AND(J351&gt;500000,INDEX(Bank_KYC!$D$4:$D$953,MATCH(B351,Bank_KYC!$A$4:$A$953,0))=""),"FLAG","")</f>
        <v/>
      </c>
    </row>
    <row r="352" spans="1:26" x14ac:dyDescent="0.3">
      <c r="A352" t="s">
        <v>3880</v>
      </c>
      <c r="B352" t="s">
        <v>3014</v>
      </c>
      <c r="C352" t="s">
        <v>1588</v>
      </c>
      <c r="D352" t="s">
        <v>95</v>
      </c>
      <c r="E352" t="s">
        <v>3550</v>
      </c>
      <c r="F352" s="9">
        <v>44851</v>
      </c>
      <c r="G352">
        <v>827000</v>
      </c>
      <c r="H352" t="s">
        <v>63</v>
      </c>
      <c r="I352">
        <v>10.5</v>
      </c>
      <c r="J352">
        <v>451321</v>
      </c>
      <c r="K352" s="9"/>
      <c r="L352" t="s">
        <v>3551</v>
      </c>
      <c r="M352">
        <v>762064</v>
      </c>
      <c r="N352" s="9">
        <v>45281</v>
      </c>
      <c r="O352" t="s">
        <v>3520</v>
      </c>
      <c r="P352" t="s">
        <v>3521</v>
      </c>
      <c r="Q352" s="12">
        <f t="shared" si="40"/>
        <v>0</v>
      </c>
      <c r="R352" s="11" t="str">
        <f t="shared" si="41"/>
        <v>Standard</v>
      </c>
      <c r="S352" s="11" t="str">
        <f t="shared" si="42"/>
        <v/>
      </c>
      <c r="T352" s="13">
        <f t="shared" si="43"/>
        <v>0</v>
      </c>
      <c r="U352" s="13">
        <f>IFERROR(INDEX(Delegation!$C$4:$C$12,MATCH(H352,Delegation!$A$4:$A$12,0)),0)</f>
        <v>1000000</v>
      </c>
      <c r="V352" s="11" t="str">
        <f t="shared" si="44"/>
        <v/>
      </c>
      <c r="W352" s="14">
        <f t="shared" si="45"/>
        <v>0.59223503537760613</v>
      </c>
      <c r="X352" s="11" t="str">
        <f t="shared" si="46"/>
        <v/>
      </c>
      <c r="Y352" s="11" t="str">
        <f t="shared" si="47"/>
        <v/>
      </c>
      <c r="Z352" s="11" t="str">
        <f>IF(AND(J352&gt;500000,INDEX(Bank_KYC!$D$4:$D$953,MATCH(B352,Bank_KYC!$A$4:$A$953,0))=""),"FLAG","")</f>
        <v/>
      </c>
    </row>
    <row r="353" spans="1:26" x14ac:dyDescent="0.3">
      <c r="A353" t="s">
        <v>3881</v>
      </c>
      <c r="B353" t="s">
        <v>364</v>
      </c>
      <c r="C353" t="s">
        <v>365</v>
      </c>
      <c r="D353" t="s">
        <v>103</v>
      </c>
      <c r="E353" t="s">
        <v>3550</v>
      </c>
      <c r="F353" s="9">
        <v>43837</v>
      </c>
      <c r="G353">
        <v>1098000</v>
      </c>
      <c r="H353" t="s">
        <v>66</v>
      </c>
      <c r="I353">
        <v>10.5</v>
      </c>
      <c r="J353">
        <v>610134</v>
      </c>
      <c r="K353" s="9"/>
      <c r="L353" t="s">
        <v>3551</v>
      </c>
      <c r="M353">
        <v>1176481</v>
      </c>
      <c r="N353" s="9">
        <v>45588</v>
      </c>
      <c r="O353" t="s">
        <v>3520</v>
      </c>
      <c r="P353" t="s">
        <v>3521</v>
      </c>
      <c r="Q353" s="12">
        <f t="shared" si="40"/>
        <v>0</v>
      </c>
      <c r="R353" s="11" t="str">
        <f t="shared" si="41"/>
        <v>Standard</v>
      </c>
      <c r="S353" s="11" t="str">
        <f t="shared" si="42"/>
        <v/>
      </c>
      <c r="T353" s="13">
        <f t="shared" si="43"/>
        <v>0</v>
      </c>
      <c r="U353" s="13">
        <f>IFERROR(INDEX(Delegation!$C$4:$C$12,MATCH(H353,Delegation!$A$4:$A$12,0)),0)</f>
        <v>5000000</v>
      </c>
      <c r="V353" s="11" t="str">
        <f t="shared" si="44"/>
        <v/>
      </c>
      <c r="W353" s="14">
        <f t="shared" si="45"/>
        <v>0.51860931030760382</v>
      </c>
      <c r="X353" s="11" t="str">
        <f t="shared" si="46"/>
        <v/>
      </c>
      <c r="Y353" s="11" t="str">
        <f t="shared" si="47"/>
        <v/>
      </c>
      <c r="Z353" s="11" t="str">
        <f>IF(AND(J353&gt;500000,INDEX(Bank_KYC!$D$4:$D$953,MATCH(B353,Bank_KYC!$A$4:$A$953,0))=""),"FLAG","")</f>
        <v/>
      </c>
    </row>
    <row r="354" spans="1:26" x14ac:dyDescent="0.3">
      <c r="A354" t="s">
        <v>3882</v>
      </c>
      <c r="B354" t="s">
        <v>3311</v>
      </c>
      <c r="C354" t="s">
        <v>452</v>
      </c>
      <c r="D354" t="s">
        <v>100</v>
      </c>
      <c r="E354" t="s">
        <v>3550</v>
      </c>
      <c r="F354" s="9">
        <v>43909</v>
      </c>
      <c r="G354">
        <v>1040000</v>
      </c>
      <c r="H354" t="s">
        <v>66</v>
      </c>
      <c r="I354">
        <v>10.5</v>
      </c>
      <c r="J354">
        <v>823356</v>
      </c>
      <c r="K354" s="9"/>
      <c r="L354" t="s">
        <v>3551</v>
      </c>
      <c r="M354">
        <v>1693076</v>
      </c>
      <c r="N354" s="9">
        <v>45570</v>
      </c>
      <c r="O354" t="s">
        <v>3520</v>
      </c>
      <c r="P354" t="s">
        <v>3521</v>
      </c>
      <c r="Q354" s="12">
        <f t="shared" si="40"/>
        <v>0</v>
      </c>
      <c r="R354" s="11" t="str">
        <f t="shared" si="41"/>
        <v>Standard</v>
      </c>
      <c r="S354" s="11" t="str">
        <f t="shared" si="42"/>
        <v/>
      </c>
      <c r="T354" s="13">
        <f t="shared" si="43"/>
        <v>0</v>
      </c>
      <c r="U354" s="13">
        <f>IFERROR(INDEX(Delegation!$C$4:$C$12,MATCH(H354,Delegation!$A$4:$A$12,0)),0)</f>
        <v>5000000</v>
      </c>
      <c r="V354" s="11" t="str">
        <f t="shared" si="44"/>
        <v/>
      </c>
      <c r="W354" s="14">
        <f t="shared" si="45"/>
        <v>0.48630776173071971</v>
      </c>
      <c r="X354" s="11" t="str">
        <f t="shared" si="46"/>
        <v/>
      </c>
      <c r="Y354" s="11" t="str">
        <f t="shared" si="47"/>
        <v/>
      </c>
      <c r="Z354" s="11" t="str">
        <f>IF(AND(J354&gt;500000,INDEX(Bank_KYC!$D$4:$D$953,MATCH(B354,Bank_KYC!$A$4:$A$953,0))=""),"FLAG","")</f>
        <v/>
      </c>
    </row>
    <row r="355" spans="1:26" x14ac:dyDescent="0.3">
      <c r="A355" t="s">
        <v>3883</v>
      </c>
      <c r="B355" t="s">
        <v>1318</v>
      </c>
      <c r="C355" t="s">
        <v>1319</v>
      </c>
      <c r="D355" t="s">
        <v>95</v>
      </c>
      <c r="E355" t="s">
        <v>3518</v>
      </c>
      <c r="F355" s="9">
        <v>45210</v>
      </c>
      <c r="G355">
        <v>2749000</v>
      </c>
      <c r="H355" t="s">
        <v>66</v>
      </c>
      <c r="I355">
        <v>9.25</v>
      </c>
      <c r="J355">
        <v>1519298</v>
      </c>
      <c r="K355" s="9"/>
      <c r="L355" t="s">
        <v>3519</v>
      </c>
      <c r="M355">
        <v>2382505</v>
      </c>
      <c r="N355" s="9">
        <v>45334</v>
      </c>
      <c r="O355" t="s">
        <v>3520</v>
      </c>
      <c r="P355" t="s">
        <v>3521</v>
      </c>
      <c r="Q355" s="12">
        <f t="shared" si="40"/>
        <v>0</v>
      </c>
      <c r="R355" s="11" t="str">
        <f t="shared" si="41"/>
        <v>Standard</v>
      </c>
      <c r="S355" s="11" t="str">
        <f t="shared" si="42"/>
        <v/>
      </c>
      <c r="T355" s="13">
        <f t="shared" si="43"/>
        <v>0</v>
      </c>
      <c r="U355" s="13">
        <f>IFERROR(INDEX(Delegation!$C$4:$C$12,MATCH(H355,Delegation!$A$4:$A$12,0)),0)</f>
        <v>5000000</v>
      </c>
      <c r="V355" s="11" t="str">
        <f t="shared" si="44"/>
        <v/>
      </c>
      <c r="W355" s="14">
        <f t="shared" si="45"/>
        <v>0.63768932279260693</v>
      </c>
      <c r="X355" s="11" t="str">
        <f t="shared" si="46"/>
        <v/>
      </c>
      <c r="Y355" s="11" t="str">
        <f t="shared" si="47"/>
        <v/>
      </c>
      <c r="Z355" s="11" t="str">
        <f>IF(AND(J355&gt;500000,INDEX(Bank_KYC!$D$4:$D$953,MATCH(B355,Bank_KYC!$A$4:$A$953,0))=""),"FLAG","")</f>
        <v/>
      </c>
    </row>
    <row r="356" spans="1:26" x14ac:dyDescent="0.3">
      <c r="A356" t="s">
        <v>3884</v>
      </c>
      <c r="B356" t="s">
        <v>2383</v>
      </c>
      <c r="C356" t="s">
        <v>2384</v>
      </c>
      <c r="D356" t="s">
        <v>114</v>
      </c>
      <c r="E356" t="s">
        <v>3535</v>
      </c>
      <c r="F356" s="9">
        <v>45017</v>
      </c>
      <c r="G356">
        <v>3812000</v>
      </c>
      <c r="H356" t="s">
        <v>66</v>
      </c>
      <c r="I356">
        <v>11.5</v>
      </c>
      <c r="J356">
        <v>2761614</v>
      </c>
      <c r="K356" s="9"/>
      <c r="L356" t="s">
        <v>3536</v>
      </c>
      <c r="M356">
        <v>5096044</v>
      </c>
      <c r="N356" s="9">
        <v>45807</v>
      </c>
      <c r="O356" t="s">
        <v>3520</v>
      </c>
      <c r="P356" t="s">
        <v>3521</v>
      </c>
      <c r="Q356" s="12">
        <f t="shared" si="40"/>
        <v>0</v>
      </c>
      <c r="R356" s="11" t="str">
        <f t="shared" si="41"/>
        <v>Standard</v>
      </c>
      <c r="S356" s="11" t="str">
        <f t="shared" si="42"/>
        <v/>
      </c>
      <c r="T356" s="13">
        <f t="shared" si="43"/>
        <v>0</v>
      </c>
      <c r="U356" s="13">
        <f>IFERROR(INDEX(Delegation!$C$4:$C$12,MATCH(H356,Delegation!$A$4:$A$12,0)),0)</f>
        <v>5000000</v>
      </c>
      <c r="V356" s="11" t="str">
        <f t="shared" si="44"/>
        <v/>
      </c>
      <c r="W356" s="14">
        <f t="shared" si="45"/>
        <v>0.54191329588206072</v>
      </c>
      <c r="X356" s="11" t="str">
        <f t="shared" si="46"/>
        <v/>
      </c>
      <c r="Y356" s="11" t="str">
        <f t="shared" si="47"/>
        <v/>
      </c>
      <c r="Z356" s="11" t="str">
        <f>IF(AND(J356&gt;500000,INDEX(Bank_KYC!$D$4:$D$953,MATCH(B356,Bank_KYC!$A$4:$A$953,0))=""),"FLAG","")</f>
        <v/>
      </c>
    </row>
    <row r="357" spans="1:26" x14ac:dyDescent="0.3">
      <c r="A357" t="s">
        <v>3885</v>
      </c>
      <c r="B357" t="s">
        <v>1789</v>
      </c>
      <c r="C357" t="s">
        <v>1099</v>
      </c>
      <c r="D357" t="s">
        <v>103</v>
      </c>
      <c r="E357" t="s">
        <v>3525</v>
      </c>
      <c r="F357" s="9">
        <v>44409</v>
      </c>
      <c r="G357">
        <v>156000</v>
      </c>
      <c r="H357" t="s">
        <v>61</v>
      </c>
      <c r="I357">
        <v>9.75</v>
      </c>
      <c r="J357">
        <v>48204</v>
      </c>
      <c r="K357" s="9"/>
      <c r="L357" t="s">
        <v>3526</v>
      </c>
      <c r="M357">
        <v>76843</v>
      </c>
      <c r="N357" s="9">
        <v>45411</v>
      </c>
      <c r="O357" t="s">
        <v>3520</v>
      </c>
      <c r="P357" t="s">
        <v>3521</v>
      </c>
      <c r="Q357" s="12">
        <f t="shared" si="40"/>
        <v>0</v>
      </c>
      <c r="R357" s="11" t="str">
        <f t="shared" si="41"/>
        <v>Standard</v>
      </c>
      <c r="S357" s="11" t="str">
        <f t="shared" si="42"/>
        <v/>
      </c>
      <c r="T357" s="13">
        <f t="shared" si="43"/>
        <v>0</v>
      </c>
      <c r="U357" s="13">
        <f>IFERROR(INDEX(Delegation!$C$4:$C$12,MATCH(H357,Delegation!$A$4:$A$12,0)),0)</f>
        <v>1000000</v>
      </c>
      <c r="V357" s="11" t="str">
        <f t="shared" si="44"/>
        <v/>
      </c>
      <c r="W357" s="14">
        <f t="shared" si="45"/>
        <v>0.62730502453053627</v>
      </c>
      <c r="X357" s="11" t="str">
        <f t="shared" si="46"/>
        <v/>
      </c>
      <c r="Y357" s="11" t="str">
        <f t="shared" si="47"/>
        <v/>
      </c>
      <c r="Z357" s="11" t="str">
        <f>IF(AND(J357&gt;500000,INDEX(Bank_KYC!$D$4:$D$953,MATCH(B357,Bank_KYC!$A$4:$A$953,0))=""),"FLAG","")</f>
        <v/>
      </c>
    </row>
    <row r="358" spans="1:26" x14ac:dyDescent="0.3">
      <c r="A358" t="s">
        <v>3886</v>
      </c>
      <c r="B358" t="s">
        <v>334</v>
      </c>
      <c r="C358" t="s">
        <v>335</v>
      </c>
      <c r="D358" t="s">
        <v>134</v>
      </c>
      <c r="E358" t="s">
        <v>3525</v>
      </c>
      <c r="F358" s="9">
        <v>43840</v>
      </c>
      <c r="G358">
        <v>157000</v>
      </c>
      <c r="H358" t="s">
        <v>62</v>
      </c>
      <c r="I358">
        <v>9.75</v>
      </c>
      <c r="J358">
        <v>152671</v>
      </c>
      <c r="K358" s="9">
        <v>46099</v>
      </c>
      <c r="L358" t="s">
        <v>3526</v>
      </c>
      <c r="M358">
        <v>221020</v>
      </c>
      <c r="N358" s="9">
        <v>45745</v>
      </c>
      <c r="O358" t="s">
        <v>3520</v>
      </c>
      <c r="P358" t="s">
        <v>3521</v>
      </c>
      <c r="Q358" s="12">
        <f t="shared" si="40"/>
        <v>13</v>
      </c>
      <c r="R358" s="11" t="str">
        <f t="shared" si="41"/>
        <v>Standard</v>
      </c>
      <c r="S358" s="11" t="str">
        <f t="shared" si="42"/>
        <v/>
      </c>
      <c r="T358" s="13">
        <f t="shared" si="43"/>
        <v>0</v>
      </c>
      <c r="U358" s="13">
        <f>IFERROR(INDEX(Delegation!$C$4:$C$12,MATCH(H358,Delegation!$A$4:$A$12,0)),0)</f>
        <v>1000000</v>
      </c>
      <c r="V358" s="11" t="str">
        <f t="shared" si="44"/>
        <v/>
      </c>
      <c r="W358" s="14">
        <f t="shared" si="45"/>
        <v>0.69075649262510175</v>
      </c>
      <c r="X358" s="11" t="str">
        <f t="shared" si="46"/>
        <v/>
      </c>
      <c r="Y358" s="11" t="str">
        <f t="shared" si="47"/>
        <v/>
      </c>
      <c r="Z358" s="11" t="str">
        <f>IF(AND(J358&gt;500000,INDEX(Bank_KYC!$D$4:$D$953,MATCH(B358,Bank_KYC!$A$4:$A$953,0))=""),"FLAG","")</f>
        <v/>
      </c>
    </row>
    <row r="359" spans="1:26" x14ac:dyDescent="0.3">
      <c r="A359" t="s">
        <v>3887</v>
      </c>
      <c r="B359" t="s">
        <v>1744</v>
      </c>
      <c r="C359" t="s">
        <v>351</v>
      </c>
      <c r="D359" t="s">
        <v>129</v>
      </c>
      <c r="E359" t="s">
        <v>3518</v>
      </c>
      <c r="F359" s="9">
        <v>44498</v>
      </c>
      <c r="G359">
        <v>1978000</v>
      </c>
      <c r="H359" t="s">
        <v>66</v>
      </c>
      <c r="I359">
        <v>9.25</v>
      </c>
      <c r="J359">
        <v>760776</v>
      </c>
      <c r="K359" s="9">
        <v>46065</v>
      </c>
      <c r="L359" t="s">
        <v>3519</v>
      </c>
      <c r="M359">
        <v>1616665</v>
      </c>
      <c r="N359" s="9">
        <v>45894</v>
      </c>
      <c r="O359" t="s">
        <v>3520</v>
      </c>
      <c r="P359" t="s">
        <v>3521</v>
      </c>
      <c r="Q359" s="12">
        <f t="shared" si="40"/>
        <v>47</v>
      </c>
      <c r="R359" s="11" t="str">
        <f t="shared" si="41"/>
        <v>Standard</v>
      </c>
      <c r="S359" s="11" t="str">
        <f t="shared" si="42"/>
        <v/>
      </c>
      <c r="T359" s="13">
        <f t="shared" si="43"/>
        <v>0</v>
      </c>
      <c r="U359" s="13">
        <f>IFERROR(INDEX(Delegation!$C$4:$C$12,MATCH(H359,Delegation!$A$4:$A$12,0)),0)</f>
        <v>5000000</v>
      </c>
      <c r="V359" s="11" t="str">
        <f t="shared" si="44"/>
        <v/>
      </c>
      <c r="W359" s="14">
        <f t="shared" si="45"/>
        <v>0.47058357792121436</v>
      </c>
      <c r="X359" s="11" t="str">
        <f t="shared" si="46"/>
        <v/>
      </c>
      <c r="Y359" s="11" t="str">
        <f t="shared" si="47"/>
        <v/>
      </c>
      <c r="Z359" s="11" t="str">
        <f>IF(AND(J359&gt;500000,INDEX(Bank_KYC!$D$4:$D$953,MATCH(B359,Bank_KYC!$A$4:$A$953,0))=""),"FLAG","")</f>
        <v/>
      </c>
    </row>
    <row r="360" spans="1:26" x14ac:dyDescent="0.3">
      <c r="A360" t="s">
        <v>3888</v>
      </c>
      <c r="B360" t="s">
        <v>310</v>
      </c>
      <c r="C360" t="s">
        <v>311</v>
      </c>
      <c r="D360" t="s">
        <v>129</v>
      </c>
      <c r="E360" t="s">
        <v>3535</v>
      </c>
      <c r="F360" s="9">
        <v>43812</v>
      </c>
      <c r="G360">
        <v>2951000</v>
      </c>
      <c r="H360" t="s">
        <v>66</v>
      </c>
      <c r="I360">
        <v>11.5</v>
      </c>
      <c r="J360">
        <v>1379417</v>
      </c>
      <c r="K360" s="9"/>
      <c r="L360" t="s">
        <v>3536</v>
      </c>
      <c r="M360">
        <v>1937399</v>
      </c>
      <c r="N360" s="9">
        <v>45512</v>
      </c>
      <c r="O360" t="s">
        <v>3520</v>
      </c>
      <c r="P360" t="s">
        <v>3521</v>
      </c>
      <c r="Q360" s="12">
        <f t="shared" si="40"/>
        <v>0</v>
      </c>
      <c r="R360" s="11" t="str">
        <f t="shared" si="41"/>
        <v>Standard</v>
      </c>
      <c r="S360" s="11" t="str">
        <f t="shared" si="42"/>
        <v/>
      </c>
      <c r="T360" s="13">
        <f t="shared" si="43"/>
        <v>0</v>
      </c>
      <c r="U360" s="13">
        <f>IFERROR(INDEX(Delegation!$C$4:$C$12,MATCH(H360,Delegation!$A$4:$A$12,0)),0)</f>
        <v>5000000</v>
      </c>
      <c r="V360" s="11" t="str">
        <f t="shared" si="44"/>
        <v/>
      </c>
      <c r="W360" s="14">
        <f t="shared" si="45"/>
        <v>0.71199427686294869</v>
      </c>
      <c r="X360" s="11" t="str">
        <f t="shared" si="46"/>
        <v/>
      </c>
      <c r="Y360" s="11" t="str">
        <f t="shared" si="47"/>
        <v/>
      </c>
      <c r="Z360" s="11" t="str">
        <f>IF(AND(J360&gt;500000,INDEX(Bank_KYC!$D$4:$D$953,MATCH(B360,Bank_KYC!$A$4:$A$953,0))=""),"FLAG","")</f>
        <v/>
      </c>
    </row>
    <row r="361" spans="1:26" x14ac:dyDescent="0.3">
      <c r="A361" t="s">
        <v>3889</v>
      </c>
      <c r="B361" t="s">
        <v>2204</v>
      </c>
      <c r="C361" t="s">
        <v>1812</v>
      </c>
      <c r="D361" t="s">
        <v>95</v>
      </c>
      <c r="E361" t="s">
        <v>3518</v>
      </c>
      <c r="F361" s="9">
        <v>45654</v>
      </c>
      <c r="G361">
        <v>1801000</v>
      </c>
      <c r="H361" t="s">
        <v>66</v>
      </c>
      <c r="I361">
        <v>9.25</v>
      </c>
      <c r="J361">
        <v>660788</v>
      </c>
      <c r="K361" s="9"/>
      <c r="L361" t="s">
        <v>3519</v>
      </c>
      <c r="M361">
        <v>1366204</v>
      </c>
      <c r="N361" s="9">
        <v>45888</v>
      </c>
      <c r="O361" t="s">
        <v>3520</v>
      </c>
      <c r="P361" t="s">
        <v>3521</v>
      </c>
      <c r="Q361" s="12">
        <f t="shared" si="40"/>
        <v>0</v>
      </c>
      <c r="R361" s="11" t="str">
        <f t="shared" si="41"/>
        <v>Standard</v>
      </c>
      <c r="S361" s="11" t="str">
        <f t="shared" si="42"/>
        <v/>
      </c>
      <c r="T361" s="13">
        <f t="shared" si="43"/>
        <v>0</v>
      </c>
      <c r="U361" s="13">
        <f>IFERROR(INDEX(Delegation!$C$4:$C$12,MATCH(H361,Delegation!$A$4:$A$12,0)),0)</f>
        <v>5000000</v>
      </c>
      <c r="V361" s="11" t="str">
        <f t="shared" si="44"/>
        <v/>
      </c>
      <c r="W361" s="14">
        <f t="shared" si="45"/>
        <v>0.48366715366080026</v>
      </c>
      <c r="X361" s="11" t="str">
        <f t="shared" si="46"/>
        <v/>
      </c>
      <c r="Y361" s="11" t="str">
        <f t="shared" si="47"/>
        <v/>
      </c>
      <c r="Z361" s="11" t="str">
        <f>IF(AND(J361&gt;500000,INDEX(Bank_KYC!$D$4:$D$953,MATCH(B361,Bank_KYC!$A$4:$A$953,0))=""),"FLAG","")</f>
        <v/>
      </c>
    </row>
    <row r="362" spans="1:26" x14ac:dyDescent="0.3">
      <c r="A362" t="s">
        <v>3890</v>
      </c>
      <c r="B362" t="s">
        <v>551</v>
      </c>
      <c r="C362" t="s">
        <v>552</v>
      </c>
      <c r="D362" t="s">
        <v>103</v>
      </c>
      <c r="E362" t="s">
        <v>3550</v>
      </c>
      <c r="F362" s="9">
        <v>44107</v>
      </c>
      <c r="G362">
        <v>1489000</v>
      </c>
      <c r="H362" t="s">
        <v>66</v>
      </c>
      <c r="I362">
        <v>10.5</v>
      </c>
      <c r="J362">
        <v>647141</v>
      </c>
      <c r="K362" s="9"/>
      <c r="L362" t="s">
        <v>3551</v>
      </c>
      <c r="M362">
        <v>999793</v>
      </c>
      <c r="N362" s="9">
        <v>45700</v>
      </c>
      <c r="O362" t="s">
        <v>3520</v>
      </c>
      <c r="P362" t="s">
        <v>3521</v>
      </c>
      <c r="Q362" s="12">
        <f t="shared" si="40"/>
        <v>0</v>
      </c>
      <c r="R362" s="11" t="str">
        <f t="shared" si="41"/>
        <v>Standard</v>
      </c>
      <c r="S362" s="11" t="str">
        <f t="shared" si="42"/>
        <v/>
      </c>
      <c r="T362" s="13">
        <f t="shared" si="43"/>
        <v>0</v>
      </c>
      <c r="U362" s="13">
        <f>IFERROR(INDEX(Delegation!$C$4:$C$12,MATCH(H362,Delegation!$A$4:$A$12,0)),0)</f>
        <v>5000000</v>
      </c>
      <c r="V362" s="11" t="str">
        <f t="shared" si="44"/>
        <v/>
      </c>
      <c r="W362" s="14">
        <f t="shared" si="45"/>
        <v>0.64727498592208588</v>
      </c>
      <c r="X362" s="11" t="str">
        <f t="shared" si="46"/>
        <v/>
      </c>
      <c r="Y362" s="11" t="str">
        <f t="shared" si="47"/>
        <v/>
      </c>
      <c r="Z362" s="11" t="str">
        <f>IF(AND(J362&gt;500000,INDEX(Bank_KYC!$D$4:$D$953,MATCH(B362,Bank_KYC!$A$4:$A$953,0))=""),"FLAG","")</f>
        <v/>
      </c>
    </row>
    <row r="363" spans="1:26" x14ac:dyDescent="0.3">
      <c r="A363" t="s">
        <v>3891</v>
      </c>
      <c r="B363" t="s">
        <v>2051</v>
      </c>
      <c r="C363" t="s">
        <v>2052</v>
      </c>
      <c r="D363" t="s">
        <v>134</v>
      </c>
      <c r="E363" t="s">
        <v>3518</v>
      </c>
      <c r="F363" s="9">
        <v>45514</v>
      </c>
      <c r="G363">
        <v>3943000</v>
      </c>
      <c r="H363" t="s">
        <v>66</v>
      </c>
      <c r="I363">
        <v>9.25</v>
      </c>
      <c r="J363">
        <v>1007447</v>
      </c>
      <c r="K363" s="9"/>
      <c r="L363" t="s">
        <v>3519</v>
      </c>
      <c r="M363">
        <v>1544630</v>
      </c>
      <c r="N363" s="9">
        <v>45631</v>
      </c>
      <c r="O363" t="s">
        <v>3520</v>
      </c>
      <c r="P363" t="s">
        <v>3521</v>
      </c>
      <c r="Q363" s="12">
        <f t="shared" si="40"/>
        <v>0</v>
      </c>
      <c r="R363" s="11" t="str">
        <f t="shared" si="41"/>
        <v>Standard</v>
      </c>
      <c r="S363" s="11" t="str">
        <f t="shared" si="42"/>
        <v/>
      </c>
      <c r="T363" s="13">
        <f t="shared" si="43"/>
        <v>0</v>
      </c>
      <c r="U363" s="13">
        <f>IFERROR(INDEX(Delegation!$C$4:$C$12,MATCH(H363,Delegation!$A$4:$A$12,0)),0)</f>
        <v>5000000</v>
      </c>
      <c r="V363" s="11" t="str">
        <f t="shared" si="44"/>
        <v/>
      </c>
      <c r="W363" s="14">
        <f t="shared" si="45"/>
        <v>0.65222545205000548</v>
      </c>
      <c r="X363" s="11" t="str">
        <f t="shared" si="46"/>
        <v/>
      </c>
      <c r="Y363" s="11" t="str">
        <f t="shared" si="47"/>
        <v/>
      </c>
      <c r="Z363" s="11" t="str">
        <f>IF(AND(J363&gt;500000,INDEX(Bank_KYC!$D$4:$D$953,MATCH(B363,Bank_KYC!$A$4:$A$953,0))=""),"FLAG","")</f>
        <v/>
      </c>
    </row>
    <row r="364" spans="1:26" x14ac:dyDescent="0.3">
      <c r="A364" t="s">
        <v>3892</v>
      </c>
      <c r="B364" t="s">
        <v>1300</v>
      </c>
      <c r="C364" t="s">
        <v>1027</v>
      </c>
      <c r="D364" t="s">
        <v>100</v>
      </c>
      <c r="E364" t="s">
        <v>3528</v>
      </c>
      <c r="F364" s="9">
        <v>44077</v>
      </c>
      <c r="G364">
        <v>161000</v>
      </c>
      <c r="H364" t="s">
        <v>64</v>
      </c>
      <c r="I364">
        <v>13.5</v>
      </c>
      <c r="J364">
        <v>83715</v>
      </c>
      <c r="K364" s="9"/>
      <c r="L364" t="s">
        <v>3529</v>
      </c>
      <c r="M364">
        <v>0</v>
      </c>
      <c r="N364" s="9"/>
      <c r="O364" t="s">
        <v>3520</v>
      </c>
      <c r="P364" t="s">
        <v>3521</v>
      </c>
      <c r="Q364" s="12">
        <f t="shared" si="40"/>
        <v>0</v>
      </c>
      <c r="R364" s="11" t="str">
        <f t="shared" si="41"/>
        <v>Standard</v>
      </c>
      <c r="S364" s="11" t="str">
        <f t="shared" si="42"/>
        <v/>
      </c>
      <c r="T364" s="13">
        <f t="shared" si="43"/>
        <v>0</v>
      </c>
      <c r="U364" s="13">
        <f>IFERROR(INDEX(Delegation!$C$4:$C$12,MATCH(H364,Delegation!$A$4:$A$12,0)),0)</f>
        <v>1000000</v>
      </c>
      <c r="V364" s="11" t="str">
        <f t="shared" si="44"/>
        <v/>
      </c>
      <c r="W364" s="14" t="str">
        <f t="shared" si="45"/>
        <v/>
      </c>
      <c r="X364" s="11" t="str">
        <f t="shared" si="46"/>
        <v/>
      </c>
      <c r="Y364" s="11" t="str">
        <f t="shared" si="47"/>
        <v/>
      </c>
      <c r="Z364" s="11" t="str">
        <f>IF(AND(J364&gt;500000,INDEX(Bank_KYC!$D$4:$D$953,MATCH(B364,Bank_KYC!$A$4:$A$953,0))=""),"FLAG","")</f>
        <v/>
      </c>
    </row>
    <row r="365" spans="1:26" x14ac:dyDescent="0.3">
      <c r="A365" t="s">
        <v>3893</v>
      </c>
      <c r="B365" t="s">
        <v>1877</v>
      </c>
      <c r="C365" t="s">
        <v>803</v>
      </c>
      <c r="D365" t="s">
        <v>129</v>
      </c>
      <c r="E365" t="s">
        <v>3528</v>
      </c>
      <c r="F365" s="9">
        <v>43713</v>
      </c>
      <c r="G365">
        <v>202000</v>
      </c>
      <c r="H365" t="s">
        <v>65</v>
      </c>
      <c r="I365">
        <v>13.5</v>
      </c>
      <c r="J365">
        <v>91208</v>
      </c>
      <c r="K365" s="9"/>
      <c r="L365" t="s">
        <v>3529</v>
      </c>
      <c r="M365">
        <v>0</v>
      </c>
      <c r="N365" s="9"/>
      <c r="O365" t="s">
        <v>3520</v>
      </c>
      <c r="P365" t="s">
        <v>3521</v>
      </c>
      <c r="Q365" s="12">
        <f t="shared" si="40"/>
        <v>0</v>
      </c>
      <c r="R365" s="11" t="str">
        <f t="shared" si="41"/>
        <v>Standard</v>
      </c>
      <c r="S365" s="11" t="str">
        <f t="shared" si="42"/>
        <v/>
      </c>
      <c r="T365" s="13">
        <f t="shared" si="43"/>
        <v>0</v>
      </c>
      <c r="U365" s="13">
        <f>IFERROR(INDEX(Delegation!$C$4:$C$12,MATCH(H365,Delegation!$A$4:$A$12,0)),0)</f>
        <v>1000000</v>
      </c>
      <c r="V365" s="11" t="str">
        <f t="shared" si="44"/>
        <v/>
      </c>
      <c r="W365" s="14" t="str">
        <f t="shared" si="45"/>
        <v/>
      </c>
      <c r="X365" s="11" t="str">
        <f t="shared" si="46"/>
        <v/>
      </c>
      <c r="Y365" s="11" t="str">
        <f t="shared" si="47"/>
        <v/>
      </c>
      <c r="Z365" s="11" t="str">
        <f>IF(AND(J365&gt;500000,INDEX(Bank_KYC!$D$4:$D$953,MATCH(B365,Bank_KYC!$A$4:$A$953,0))=""),"FLAG","")</f>
        <v/>
      </c>
    </row>
    <row r="366" spans="1:26" x14ac:dyDescent="0.3">
      <c r="A366" t="s">
        <v>3894</v>
      </c>
      <c r="B366" t="s">
        <v>432</v>
      </c>
      <c r="C366" t="s">
        <v>433</v>
      </c>
      <c r="D366" t="s">
        <v>103</v>
      </c>
      <c r="E366" t="s">
        <v>3528</v>
      </c>
      <c r="F366" s="9">
        <v>45342</v>
      </c>
      <c r="G366">
        <v>269000</v>
      </c>
      <c r="H366" t="s">
        <v>61</v>
      </c>
      <c r="I366">
        <v>13.5</v>
      </c>
      <c r="J366">
        <v>252990</v>
      </c>
      <c r="K366" s="9">
        <v>45701</v>
      </c>
      <c r="L366" t="s">
        <v>3529</v>
      </c>
      <c r="M366">
        <v>0</v>
      </c>
      <c r="N366" s="9"/>
      <c r="O366" t="s">
        <v>3520</v>
      </c>
      <c r="P366" t="s">
        <v>3523</v>
      </c>
      <c r="Q366" s="12">
        <f t="shared" si="40"/>
        <v>411</v>
      </c>
      <c r="R366" s="11" t="str">
        <f t="shared" si="41"/>
        <v>Sub-Standard</v>
      </c>
      <c r="S366" s="11" t="str">
        <f t="shared" si="42"/>
        <v/>
      </c>
      <c r="T366" s="13">
        <f t="shared" si="43"/>
        <v>0</v>
      </c>
      <c r="U366" s="13">
        <f>IFERROR(INDEX(Delegation!$C$4:$C$12,MATCH(H366,Delegation!$A$4:$A$12,0)),0)</f>
        <v>1000000</v>
      </c>
      <c r="V366" s="11" t="str">
        <f t="shared" si="44"/>
        <v/>
      </c>
      <c r="W366" s="14" t="str">
        <f t="shared" si="45"/>
        <v/>
      </c>
      <c r="X366" s="11" t="str">
        <f t="shared" si="46"/>
        <v/>
      </c>
      <c r="Y366" s="11" t="str">
        <f t="shared" si="47"/>
        <v/>
      </c>
      <c r="Z366" s="11" t="str">
        <f>IF(AND(J366&gt;500000,INDEX(Bank_KYC!$D$4:$D$953,MATCH(B366,Bank_KYC!$A$4:$A$953,0))=""),"FLAG","")</f>
        <v/>
      </c>
    </row>
    <row r="367" spans="1:26" x14ac:dyDescent="0.3">
      <c r="A367" t="s">
        <v>3895</v>
      </c>
      <c r="B367" t="s">
        <v>2993</v>
      </c>
      <c r="C367" t="s">
        <v>2994</v>
      </c>
      <c r="D367" t="s">
        <v>103</v>
      </c>
      <c r="E367" t="s">
        <v>3525</v>
      </c>
      <c r="F367" s="9">
        <v>44998</v>
      </c>
      <c r="G367">
        <v>449000</v>
      </c>
      <c r="H367" t="s">
        <v>61</v>
      </c>
      <c r="I367">
        <v>9.75</v>
      </c>
      <c r="J367">
        <v>199891</v>
      </c>
      <c r="K367" s="9"/>
      <c r="L367" t="s">
        <v>3526</v>
      </c>
      <c r="M367">
        <v>278487</v>
      </c>
      <c r="N367" s="9">
        <v>45426</v>
      </c>
      <c r="O367" t="s">
        <v>3520</v>
      </c>
      <c r="P367" t="s">
        <v>3521</v>
      </c>
      <c r="Q367" s="12">
        <f t="shared" si="40"/>
        <v>0</v>
      </c>
      <c r="R367" s="11" t="str">
        <f t="shared" si="41"/>
        <v>Standard</v>
      </c>
      <c r="S367" s="11" t="str">
        <f t="shared" si="42"/>
        <v/>
      </c>
      <c r="T367" s="13">
        <f t="shared" si="43"/>
        <v>0</v>
      </c>
      <c r="U367" s="13">
        <f>IFERROR(INDEX(Delegation!$C$4:$C$12,MATCH(H367,Delegation!$A$4:$A$12,0)),0)</f>
        <v>1000000</v>
      </c>
      <c r="V367" s="11" t="str">
        <f t="shared" si="44"/>
        <v/>
      </c>
      <c r="W367" s="14">
        <f t="shared" si="45"/>
        <v>0.71777497692890513</v>
      </c>
      <c r="X367" s="11" t="str">
        <f t="shared" si="46"/>
        <v/>
      </c>
      <c r="Y367" s="11" t="str">
        <f t="shared" si="47"/>
        <v/>
      </c>
      <c r="Z367" s="11" t="str">
        <f>IF(AND(J367&gt;500000,INDEX(Bank_KYC!$D$4:$D$953,MATCH(B367,Bank_KYC!$A$4:$A$953,0))=""),"FLAG","")</f>
        <v/>
      </c>
    </row>
    <row r="368" spans="1:26" x14ac:dyDescent="0.3">
      <c r="A368" t="s">
        <v>3896</v>
      </c>
      <c r="B368" t="s">
        <v>3229</v>
      </c>
      <c r="C368" t="s">
        <v>2541</v>
      </c>
      <c r="D368" t="s">
        <v>134</v>
      </c>
      <c r="E368" t="s">
        <v>3518</v>
      </c>
      <c r="F368" s="9">
        <v>44086</v>
      </c>
      <c r="G368">
        <v>2552000</v>
      </c>
      <c r="H368" t="s">
        <v>66</v>
      </c>
      <c r="I368">
        <v>9.25</v>
      </c>
      <c r="J368">
        <v>1344826</v>
      </c>
      <c r="K368" s="9"/>
      <c r="L368" t="s">
        <v>3519</v>
      </c>
      <c r="M368">
        <v>2417765</v>
      </c>
      <c r="N368" s="9">
        <v>45583</v>
      </c>
      <c r="O368" t="s">
        <v>3520</v>
      </c>
      <c r="P368" t="s">
        <v>3521</v>
      </c>
      <c r="Q368" s="12">
        <f t="shared" si="40"/>
        <v>0</v>
      </c>
      <c r="R368" s="11" t="str">
        <f t="shared" si="41"/>
        <v>Standard</v>
      </c>
      <c r="S368" s="11" t="str">
        <f t="shared" si="42"/>
        <v/>
      </c>
      <c r="T368" s="13">
        <f t="shared" si="43"/>
        <v>0</v>
      </c>
      <c r="U368" s="13">
        <f>IFERROR(INDEX(Delegation!$C$4:$C$12,MATCH(H368,Delegation!$A$4:$A$12,0)),0)</f>
        <v>5000000</v>
      </c>
      <c r="V368" s="11" t="str">
        <f t="shared" si="44"/>
        <v/>
      </c>
      <c r="W368" s="14">
        <f t="shared" si="45"/>
        <v>0.5562269285890068</v>
      </c>
      <c r="X368" s="11" t="str">
        <f t="shared" si="46"/>
        <v/>
      </c>
      <c r="Y368" s="11" t="str">
        <f t="shared" si="47"/>
        <v/>
      </c>
      <c r="Z368" s="11" t="str">
        <f>IF(AND(J368&gt;500000,INDEX(Bank_KYC!$D$4:$D$953,MATCH(B368,Bank_KYC!$A$4:$A$953,0))=""),"FLAG","")</f>
        <v/>
      </c>
    </row>
    <row r="369" spans="1:26" x14ac:dyDescent="0.3">
      <c r="A369" t="s">
        <v>3897</v>
      </c>
      <c r="B369" t="s">
        <v>961</v>
      </c>
      <c r="C369" t="s">
        <v>962</v>
      </c>
      <c r="D369" t="s">
        <v>100</v>
      </c>
      <c r="E369" t="s">
        <v>3535</v>
      </c>
      <c r="F369" s="9">
        <v>44542</v>
      </c>
      <c r="G369">
        <v>4305000</v>
      </c>
      <c r="H369" t="s">
        <v>66</v>
      </c>
      <c r="I369">
        <v>11.5</v>
      </c>
      <c r="J369">
        <v>2999697</v>
      </c>
      <c r="K369" s="9">
        <v>46040</v>
      </c>
      <c r="L369" t="s">
        <v>3536</v>
      </c>
      <c r="M369">
        <v>5085101</v>
      </c>
      <c r="N369" s="9">
        <v>45966</v>
      </c>
      <c r="O369" t="s">
        <v>3520</v>
      </c>
      <c r="P369" t="s">
        <v>3521</v>
      </c>
      <c r="Q369" s="12">
        <f t="shared" si="40"/>
        <v>72</v>
      </c>
      <c r="R369" s="11" t="str">
        <f t="shared" si="41"/>
        <v>Standard</v>
      </c>
      <c r="S369" s="11" t="str">
        <f t="shared" si="42"/>
        <v/>
      </c>
      <c r="T369" s="13">
        <f t="shared" si="43"/>
        <v>0</v>
      </c>
      <c r="U369" s="13">
        <f>IFERROR(INDEX(Delegation!$C$4:$C$12,MATCH(H369,Delegation!$A$4:$A$12,0)),0)</f>
        <v>5000000</v>
      </c>
      <c r="V369" s="11" t="str">
        <f t="shared" si="44"/>
        <v/>
      </c>
      <c r="W369" s="14">
        <f t="shared" si="45"/>
        <v>0.58989919767571974</v>
      </c>
      <c r="X369" s="11" t="str">
        <f t="shared" si="46"/>
        <v/>
      </c>
      <c r="Y369" s="11" t="str">
        <f t="shared" si="47"/>
        <v/>
      </c>
      <c r="Z369" s="11" t="str">
        <f>IF(AND(J369&gt;500000,INDEX(Bank_KYC!$D$4:$D$953,MATCH(B369,Bank_KYC!$A$4:$A$953,0))=""),"FLAG","")</f>
        <v/>
      </c>
    </row>
    <row r="370" spans="1:26" x14ac:dyDescent="0.3">
      <c r="A370" t="s">
        <v>3898</v>
      </c>
      <c r="B370" t="s">
        <v>1891</v>
      </c>
      <c r="C370" t="s">
        <v>1892</v>
      </c>
      <c r="D370" t="s">
        <v>129</v>
      </c>
      <c r="E370" t="s">
        <v>3518</v>
      </c>
      <c r="F370" s="9">
        <v>45257</v>
      </c>
      <c r="G370">
        <v>1568000</v>
      </c>
      <c r="H370" t="s">
        <v>66</v>
      </c>
      <c r="I370">
        <v>9.25</v>
      </c>
      <c r="J370">
        <v>1308906</v>
      </c>
      <c r="K370" s="9"/>
      <c r="L370" t="s">
        <v>3519</v>
      </c>
      <c r="M370">
        <v>2488589</v>
      </c>
      <c r="N370" s="9">
        <v>45944</v>
      </c>
      <c r="O370" t="s">
        <v>3520</v>
      </c>
      <c r="P370" t="s">
        <v>3521</v>
      </c>
      <c r="Q370" s="12">
        <f t="shared" si="40"/>
        <v>0</v>
      </c>
      <c r="R370" s="11" t="str">
        <f t="shared" si="41"/>
        <v>Standard</v>
      </c>
      <c r="S370" s="11" t="str">
        <f t="shared" si="42"/>
        <v/>
      </c>
      <c r="T370" s="13">
        <f t="shared" si="43"/>
        <v>0</v>
      </c>
      <c r="U370" s="13">
        <f>IFERROR(INDEX(Delegation!$C$4:$C$12,MATCH(H370,Delegation!$A$4:$A$12,0)),0)</f>
        <v>5000000</v>
      </c>
      <c r="V370" s="11" t="str">
        <f t="shared" si="44"/>
        <v/>
      </c>
      <c r="W370" s="14">
        <f t="shared" si="45"/>
        <v>0.52596310600103113</v>
      </c>
      <c r="X370" s="11" t="str">
        <f t="shared" si="46"/>
        <v/>
      </c>
      <c r="Y370" s="11" t="str">
        <f t="shared" si="47"/>
        <v/>
      </c>
      <c r="Z370" s="11" t="str">
        <f>IF(AND(J370&gt;500000,INDEX(Bank_KYC!$D$4:$D$953,MATCH(B370,Bank_KYC!$A$4:$A$953,0))=""),"FLAG","")</f>
        <v/>
      </c>
    </row>
    <row r="371" spans="1:26" x14ac:dyDescent="0.3">
      <c r="A371" t="s">
        <v>3899</v>
      </c>
      <c r="B371" t="s">
        <v>737</v>
      </c>
      <c r="C371" t="s">
        <v>738</v>
      </c>
      <c r="D371" t="s">
        <v>100</v>
      </c>
      <c r="E371" t="s">
        <v>3525</v>
      </c>
      <c r="F371" s="9">
        <v>45983</v>
      </c>
      <c r="G371">
        <v>251000</v>
      </c>
      <c r="H371" t="s">
        <v>64</v>
      </c>
      <c r="I371">
        <v>9.75</v>
      </c>
      <c r="J371">
        <v>160911</v>
      </c>
      <c r="K371" s="9"/>
      <c r="L371" t="s">
        <v>3526</v>
      </c>
      <c r="M371">
        <v>234146</v>
      </c>
      <c r="N371" s="9">
        <v>46006</v>
      </c>
      <c r="O371" t="s">
        <v>3520</v>
      </c>
      <c r="P371" t="s">
        <v>3521</v>
      </c>
      <c r="Q371" s="12">
        <f t="shared" si="40"/>
        <v>0</v>
      </c>
      <c r="R371" s="11" t="str">
        <f t="shared" si="41"/>
        <v>Standard</v>
      </c>
      <c r="S371" s="11" t="str">
        <f t="shared" si="42"/>
        <v/>
      </c>
      <c r="T371" s="13">
        <f t="shared" si="43"/>
        <v>0</v>
      </c>
      <c r="U371" s="13">
        <f>IFERROR(INDEX(Delegation!$C$4:$C$12,MATCH(H371,Delegation!$A$4:$A$12,0)),0)</f>
        <v>1000000</v>
      </c>
      <c r="V371" s="11" t="str">
        <f t="shared" si="44"/>
        <v/>
      </c>
      <c r="W371" s="14">
        <f t="shared" si="45"/>
        <v>0.68722506470321931</v>
      </c>
      <c r="X371" s="11" t="str">
        <f t="shared" si="46"/>
        <v/>
      </c>
      <c r="Y371" s="11" t="str">
        <f t="shared" si="47"/>
        <v/>
      </c>
      <c r="Z371" s="11" t="str">
        <f>IF(AND(J371&gt;500000,INDEX(Bank_KYC!$D$4:$D$953,MATCH(B371,Bank_KYC!$A$4:$A$953,0))=""),"FLAG","")</f>
        <v/>
      </c>
    </row>
    <row r="372" spans="1:26" x14ac:dyDescent="0.3">
      <c r="A372" t="s">
        <v>3900</v>
      </c>
      <c r="B372" t="s">
        <v>2533</v>
      </c>
      <c r="C372" t="s">
        <v>2446</v>
      </c>
      <c r="D372" t="s">
        <v>95</v>
      </c>
      <c r="E372" t="s">
        <v>3518</v>
      </c>
      <c r="F372" s="9">
        <v>45664</v>
      </c>
      <c r="G372">
        <v>820000</v>
      </c>
      <c r="H372" t="s">
        <v>63</v>
      </c>
      <c r="I372">
        <v>9.25</v>
      </c>
      <c r="J372">
        <v>208052</v>
      </c>
      <c r="K372" s="9"/>
      <c r="L372" t="s">
        <v>3519</v>
      </c>
      <c r="M372">
        <v>389792</v>
      </c>
      <c r="N372" s="9">
        <v>45853</v>
      </c>
      <c r="O372" t="s">
        <v>3520</v>
      </c>
      <c r="P372" t="s">
        <v>3521</v>
      </c>
      <c r="Q372" s="12">
        <f t="shared" si="40"/>
        <v>0</v>
      </c>
      <c r="R372" s="11" t="str">
        <f t="shared" si="41"/>
        <v>Standard</v>
      </c>
      <c r="S372" s="11" t="str">
        <f t="shared" si="42"/>
        <v/>
      </c>
      <c r="T372" s="13">
        <f t="shared" si="43"/>
        <v>0</v>
      </c>
      <c r="U372" s="13">
        <f>IFERROR(INDEX(Delegation!$C$4:$C$12,MATCH(H372,Delegation!$A$4:$A$12,0)),0)</f>
        <v>1000000</v>
      </c>
      <c r="V372" s="11" t="str">
        <f t="shared" si="44"/>
        <v/>
      </c>
      <c r="W372" s="14">
        <f t="shared" si="45"/>
        <v>0.53375133404482389</v>
      </c>
      <c r="X372" s="11" t="str">
        <f t="shared" si="46"/>
        <v/>
      </c>
      <c r="Y372" s="11" t="str">
        <f t="shared" si="47"/>
        <v/>
      </c>
      <c r="Z372" s="11" t="str">
        <f>IF(AND(J372&gt;500000,INDEX(Bank_KYC!$D$4:$D$953,MATCH(B372,Bank_KYC!$A$4:$A$953,0))=""),"FLAG","")</f>
        <v/>
      </c>
    </row>
    <row r="373" spans="1:26" x14ac:dyDescent="0.3">
      <c r="A373" t="s">
        <v>3901</v>
      </c>
      <c r="B373" t="s">
        <v>1551</v>
      </c>
      <c r="C373" t="s">
        <v>1552</v>
      </c>
      <c r="D373" t="s">
        <v>129</v>
      </c>
      <c r="E373" t="s">
        <v>3525</v>
      </c>
      <c r="F373" s="9">
        <v>43762</v>
      </c>
      <c r="G373">
        <v>128000</v>
      </c>
      <c r="H373" t="s">
        <v>65</v>
      </c>
      <c r="I373">
        <v>9.75</v>
      </c>
      <c r="J373">
        <v>66145</v>
      </c>
      <c r="K373" s="9">
        <v>45706</v>
      </c>
      <c r="L373" t="s">
        <v>3526</v>
      </c>
      <c r="M373">
        <v>96891</v>
      </c>
      <c r="N373" s="9">
        <v>45411</v>
      </c>
      <c r="O373" t="s">
        <v>3520</v>
      </c>
      <c r="P373" t="s">
        <v>3523</v>
      </c>
      <c r="Q373" s="12">
        <f t="shared" si="40"/>
        <v>406</v>
      </c>
      <c r="R373" s="11" t="str">
        <f t="shared" si="41"/>
        <v>Sub-Standard</v>
      </c>
      <c r="S373" s="11" t="str">
        <f t="shared" si="42"/>
        <v/>
      </c>
      <c r="T373" s="13">
        <f t="shared" si="43"/>
        <v>0</v>
      </c>
      <c r="U373" s="13">
        <f>IFERROR(INDEX(Delegation!$C$4:$C$12,MATCH(H373,Delegation!$A$4:$A$12,0)),0)</f>
        <v>1000000</v>
      </c>
      <c r="V373" s="11" t="str">
        <f t="shared" si="44"/>
        <v/>
      </c>
      <c r="W373" s="14">
        <f t="shared" si="45"/>
        <v>0.68267434539843741</v>
      </c>
      <c r="X373" s="11" t="str">
        <f t="shared" si="46"/>
        <v/>
      </c>
      <c r="Y373" s="11" t="str">
        <f t="shared" si="47"/>
        <v/>
      </c>
      <c r="Z373" s="11" t="str">
        <f>IF(AND(J373&gt;500000,INDEX(Bank_KYC!$D$4:$D$953,MATCH(B373,Bank_KYC!$A$4:$A$953,0))=""),"FLAG","")</f>
        <v/>
      </c>
    </row>
    <row r="374" spans="1:26" x14ac:dyDescent="0.3">
      <c r="A374" t="s">
        <v>3902</v>
      </c>
      <c r="B374" t="s">
        <v>1342</v>
      </c>
      <c r="C374" t="s">
        <v>908</v>
      </c>
      <c r="D374" t="s">
        <v>103</v>
      </c>
      <c r="E374" t="s">
        <v>3525</v>
      </c>
      <c r="F374" s="9">
        <v>45469</v>
      </c>
      <c r="G374">
        <v>464000</v>
      </c>
      <c r="H374" t="s">
        <v>61</v>
      </c>
      <c r="I374">
        <v>9.75</v>
      </c>
      <c r="J374">
        <v>184924</v>
      </c>
      <c r="K374" s="9"/>
      <c r="L374" t="s">
        <v>3526</v>
      </c>
      <c r="M374">
        <v>254794</v>
      </c>
      <c r="N374" s="9">
        <v>45649</v>
      </c>
      <c r="O374" t="s">
        <v>3520</v>
      </c>
      <c r="P374" t="s">
        <v>3521</v>
      </c>
      <c r="Q374" s="12">
        <f t="shared" si="40"/>
        <v>0</v>
      </c>
      <c r="R374" s="11" t="str">
        <f t="shared" si="41"/>
        <v>Standard</v>
      </c>
      <c r="S374" s="11" t="str">
        <f t="shared" si="42"/>
        <v/>
      </c>
      <c r="T374" s="13">
        <f t="shared" si="43"/>
        <v>0</v>
      </c>
      <c r="U374" s="13">
        <f>IFERROR(INDEX(Delegation!$C$4:$C$12,MATCH(H374,Delegation!$A$4:$A$12,0)),0)</f>
        <v>1000000</v>
      </c>
      <c r="V374" s="11" t="str">
        <f t="shared" si="44"/>
        <v/>
      </c>
      <c r="W374" s="14">
        <f t="shared" si="45"/>
        <v>0.72577847202053425</v>
      </c>
      <c r="X374" s="11" t="str">
        <f t="shared" si="46"/>
        <v/>
      </c>
      <c r="Y374" s="11" t="str">
        <f t="shared" si="47"/>
        <v/>
      </c>
      <c r="Z374" s="11" t="str">
        <f>IF(AND(J374&gt;500000,INDEX(Bank_KYC!$D$4:$D$953,MATCH(B374,Bank_KYC!$A$4:$A$953,0))=""),"FLAG","")</f>
        <v/>
      </c>
    </row>
    <row r="375" spans="1:26" x14ac:dyDescent="0.3">
      <c r="A375" t="s">
        <v>3903</v>
      </c>
      <c r="B375" t="s">
        <v>3377</v>
      </c>
      <c r="C375" t="s">
        <v>495</v>
      </c>
      <c r="D375" t="s">
        <v>95</v>
      </c>
      <c r="E375" t="s">
        <v>3535</v>
      </c>
      <c r="F375" s="9">
        <v>43976</v>
      </c>
      <c r="G375">
        <v>5638000</v>
      </c>
      <c r="H375" t="s">
        <v>68</v>
      </c>
      <c r="I375">
        <v>11.5</v>
      </c>
      <c r="J375">
        <v>5191393</v>
      </c>
      <c r="K375" s="9"/>
      <c r="L375" t="s">
        <v>3536</v>
      </c>
      <c r="M375">
        <v>7829470</v>
      </c>
      <c r="N375" s="9">
        <v>45593</v>
      </c>
      <c r="O375" t="s">
        <v>3520</v>
      </c>
      <c r="P375" t="s">
        <v>3521</v>
      </c>
      <c r="Q375" s="12">
        <f t="shared" si="40"/>
        <v>0</v>
      </c>
      <c r="R375" s="11" t="str">
        <f t="shared" si="41"/>
        <v>Standard</v>
      </c>
      <c r="S375" s="11" t="str">
        <f t="shared" si="42"/>
        <v/>
      </c>
      <c r="T375" s="13">
        <f t="shared" si="43"/>
        <v>0</v>
      </c>
      <c r="U375" s="13">
        <f>IFERROR(INDEX(Delegation!$C$4:$C$12,MATCH(H375,Delegation!$A$4:$A$12,0)),0)</f>
        <v>25000000</v>
      </c>
      <c r="V375" s="11" t="str">
        <f t="shared" si="44"/>
        <v/>
      </c>
      <c r="W375" s="14">
        <f t="shared" si="45"/>
        <v>0.66305803585683321</v>
      </c>
      <c r="X375" s="11" t="str">
        <f t="shared" si="46"/>
        <v/>
      </c>
      <c r="Y375" s="11" t="str">
        <f t="shared" si="47"/>
        <v/>
      </c>
      <c r="Z375" s="11" t="str">
        <f>IF(AND(J375&gt;500000,INDEX(Bank_KYC!$D$4:$D$953,MATCH(B375,Bank_KYC!$A$4:$A$953,0))=""),"FLAG","")</f>
        <v/>
      </c>
    </row>
    <row r="376" spans="1:26" x14ac:dyDescent="0.3">
      <c r="A376" t="s">
        <v>3904</v>
      </c>
      <c r="B376" t="s">
        <v>2409</v>
      </c>
      <c r="C376" t="s">
        <v>2410</v>
      </c>
      <c r="D376" t="s">
        <v>129</v>
      </c>
      <c r="E376" t="s">
        <v>3518</v>
      </c>
      <c r="F376" s="9">
        <v>44753</v>
      </c>
      <c r="G376">
        <v>1193000</v>
      </c>
      <c r="H376" t="s">
        <v>66</v>
      </c>
      <c r="I376">
        <v>9.25</v>
      </c>
      <c r="J376">
        <v>543906</v>
      </c>
      <c r="K376" s="9">
        <v>45578</v>
      </c>
      <c r="L376" t="s">
        <v>3519</v>
      </c>
      <c r="M376">
        <v>913229</v>
      </c>
      <c r="N376" s="9">
        <v>45189</v>
      </c>
      <c r="O376" t="s">
        <v>3520</v>
      </c>
      <c r="P376" t="s">
        <v>3589</v>
      </c>
      <c r="Q376" s="12">
        <f t="shared" si="40"/>
        <v>534</v>
      </c>
      <c r="R376" s="11" t="str">
        <f t="shared" si="41"/>
        <v>Doubtful</v>
      </c>
      <c r="S376" s="11" t="str">
        <f t="shared" si="42"/>
        <v/>
      </c>
      <c r="T376" s="13">
        <f t="shared" si="43"/>
        <v>0</v>
      </c>
      <c r="U376" s="13">
        <f>IFERROR(INDEX(Delegation!$C$4:$C$12,MATCH(H376,Delegation!$A$4:$A$12,0)),0)</f>
        <v>5000000</v>
      </c>
      <c r="V376" s="11" t="str">
        <f t="shared" si="44"/>
        <v/>
      </c>
      <c r="W376" s="14">
        <f t="shared" si="45"/>
        <v>0.59558555411621839</v>
      </c>
      <c r="X376" s="11" t="str">
        <f t="shared" si="46"/>
        <v/>
      </c>
      <c r="Y376" s="11" t="str">
        <f t="shared" si="47"/>
        <v/>
      </c>
      <c r="Z376" s="11" t="str">
        <f>IF(AND(J376&gt;500000,INDEX(Bank_KYC!$D$4:$D$953,MATCH(B376,Bank_KYC!$A$4:$A$953,0))=""),"FLAG","")</f>
        <v/>
      </c>
    </row>
    <row r="377" spans="1:26" x14ac:dyDescent="0.3">
      <c r="A377" t="s">
        <v>3905</v>
      </c>
      <c r="B377" t="s">
        <v>2743</v>
      </c>
      <c r="C377" t="s">
        <v>2288</v>
      </c>
      <c r="D377" t="s">
        <v>103</v>
      </c>
      <c r="E377" t="s">
        <v>3525</v>
      </c>
      <c r="F377" s="9">
        <v>45070</v>
      </c>
      <c r="G377">
        <v>255000</v>
      </c>
      <c r="H377" t="s">
        <v>61</v>
      </c>
      <c r="I377">
        <v>9.75</v>
      </c>
      <c r="J377">
        <v>161588</v>
      </c>
      <c r="K377" s="9">
        <v>45826</v>
      </c>
      <c r="L377" t="s">
        <v>3526</v>
      </c>
      <c r="M377">
        <v>253179</v>
      </c>
      <c r="N377" s="9">
        <v>45496</v>
      </c>
      <c r="O377" t="s">
        <v>3520</v>
      </c>
      <c r="P377" t="s">
        <v>3523</v>
      </c>
      <c r="Q377" s="12">
        <f t="shared" si="40"/>
        <v>286</v>
      </c>
      <c r="R377" s="11" t="str">
        <f t="shared" si="41"/>
        <v>Sub-Standard</v>
      </c>
      <c r="S377" s="11" t="str">
        <f t="shared" si="42"/>
        <v/>
      </c>
      <c r="T377" s="13">
        <f t="shared" si="43"/>
        <v>0</v>
      </c>
      <c r="U377" s="13">
        <f>IFERROR(INDEX(Delegation!$C$4:$C$12,MATCH(H377,Delegation!$A$4:$A$12,0)),0)</f>
        <v>1000000</v>
      </c>
      <c r="V377" s="11" t="str">
        <f t="shared" si="44"/>
        <v/>
      </c>
      <c r="W377" s="14">
        <f t="shared" si="45"/>
        <v>0.63823618862543896</v>
      </c>
      <c r="X377" s="11" t="str">
        <f t="shared" si="46"/>
        <v/>
      </c>
      <c r="Y377" s="11" t="str">
        <f t="shared" si="47"/>
        <v/>
      </c>
      <c r="Z377" s="11" t="str">
        <f>IF(AND(J377&gt;500000,INDEX(Bank_KYC!$D$4:$D$953,MATCH(B377,Bank_KYC!$A$4:$A$953,0))=""),"FLAG","")</f>
        <v/>
      </c>
    </row>
    <row r="378" spans="1:26" x14ac:dyDescent="0.3">
      <c r="A378" t="s">
        <v>3906</v>
      </c>
      <c r="B378" t="s">
        <v>1300</v>
      </c>
      <c r="C378" t="s">
        <v>1027</v>
      </c>
      <c r="D378" t="s">
        <v>134</v>
      </c>
      <c r="E378" t="s">
        <v>3535</v>
      </c>
      <c r="F378" s="9">
        <v>45710</v>
      </c>
      <c r="G378">
        <v>5526000</v>
      </c>
      <c r="H378" t="s">
        <v>68</v>
      </c>
      <c r="I378">
        <v>11.5</v>
      </c>
      <c r="J378">
        <v>2212531</v>
      </c>
      <c r="K378" s="9"/>
      <c r="L378" t="s">
        <v>3536</v>
      </c>
      <c r="M378">
        <v>3680360</v>
      </c>
      <c r="N378" s="9">
        <v>45981</v>
      </c>
      <c r="O378" t="s">
        <v>3520</v>
      </c>
      <c r="P378" t="s">
        <v>3521</v>
      </c>
      <c r="Q378" s="12">
        <f t="shared" si="40"/>
        <v>0</v>
      </c>
      <c r="R378" s="11" t="str">
        <f t="shared" si="41"/>
        <v>Standard</v>
      </c>
      <c r="S378" s="11" t="str">
        <f t="shared" si="42"/>
        <v/>
      </c>
      <c r="T378" s="13">
        <f t="shared" si="43"/>
        <v>0</v>
      </c>
      <c r="U378" s="13">
        <f>IFERROR(INDEX(Delegation!$C$4:$C$12,MATCH(H378,Delegation!$A$4:$A$12,0)),0)</f>
        <v>25000000</v>
      </c>
      <c r="V378" s="11" t="str">
        <f t="shared" si="44"/>
        <v/>
      </c>
      <c r="W378" s="14">
        <f t="shared" si="45"/>
        <v>0.60117243965264267</v>
      </c>
      <c r="X378" s="11" t="str">
        <f t="shared" si="46"/>
        <v/>
      </c>
      <c r="Y378" s="11" t="str">
        <f t="shared" si="47"/>
        <v/>
      </c>
      <c r="Z378" s="11" t="str">
        <f>IF(AND(J378&gt;500000,INDEX(Bank_KYC!$D$4:$D$953,MATCH(B378,Bank_KYC!$A$4:$A$953,0))=""),"FLAG","")</f>
        <v/>
      </c>
    </row>
    <row r="379" spans="1:26" x14ac:dyDescent="0.3">
      <c r="A379" t="s">
        <v>3907</v>
      </c>
      <c r="B379" t="s">
        <v>2200</v>
      </c>
      <c r="C379" t="s">
        <v>2201</v>
      </c>
      <c r="D379" t="s">
        <v>134</v>
      </c>
      <c r="E379" t="s">
        <v>3525</v>
      </c>
      <c r="F379" s="9">
        <v>44259</v>
      </c>
      <c r="G379">
        <v>494000</v>
      </c>
      <c r="H379" t="s">
        <v>62</v>
      </c>
      <c r="I379">
        <v>9.75</v>
      </c>
      <c r="J379">
        <v>220276</v>
      </c>
      <c r="K379" s="9"/>
      <c r="L379" t="s">
        <v>3526</v>
      </c>
      <c r="M379">
        <v>303448</v>
      </c>
      <c r="N379" s="9">
        <v>45335</v>
      </c>
      <c r="O379" t="s">
        <v>3520</v>
      </c>
      <c r="P379" t="s">
        <v>3521</v>
      </c>
      <c r="Q379" s="12">
        <f t="shared" si="40"/>
        <v>0</v>
      </c>
      <c r="R379" s="11" t="str">
        <f t="shared" si="41"/>
        <v>Standard</v>
      </c>
      <c r="S379" s="11" t="str">
        <f t="shared" si="42"/>
        <v/>
      </c>
      <c r="T379" s="13">
        <f t="shared" si="43"/>
        <v>0</v>
      </c>
      <c r="U379" s="13">
        <f>IFERROR(INDEX(Delegation!$C$4:$C$12,MATCH(H379,Delegation!$A$4:$A$12,0)),0)</f>
        <v>1000000</v>
      </c>
      <c r="V379" s="11" t="str">
        <f t="shared" si="44"/>
        <v/>
      </c>
      <c r="W379" s="14">
        <f t="shared" si="45"/>
        <v>0.72591020537291395</v>
      </c>
      <c r="X379" s="11" t="str">
        <f t="shared" si="46"/>
        <v/>
      </c>
      <c r="Y379" s="11" t="str">
        <f t="shared" si="47"/>
        <v/>
      </c>
      <c r="Z379" s="11" t="str">
        <f>IF(AND(J379&gt;500000,INDEX(Bank_KYC!$D$4:$D$953,MATCH(B379,Bank_KYC!$A$4:$A$953,0))=""),"FLAG","")</f>
        <v/>
      </c>
    </row>
    <row r="380" spans="1:26" x14ac:dyDescent="0.3">
      <c r="A380" t="s">
        <v>3908</v>
      </c>
      <c r="B380" t="s">
        <v>1330</v>
      </c>
      <c r="C380" t="s">
        <v>1331</v>
      </c>
      <c r="D380" t="s">
        <v>103</v>
      </c>
      <c r="E380" t="s">
        <v>3626</v>
      </c>
      <c r="F380" s="9">
        <v>45485</v>
      </c>
      <c r="G380">
        <v>1465000</v>
      </c>
      <c r="H380" t="s">
        <v>66</v>
      </c>
      <c r="I380">
        <v>7</v>
      </c>
      <c r="J380">
        <v>1073800</v>
      </c>
      <c r="K380" s="9">
        <v>46050</v>
      </c>
      <c r="L380" t="s">
        <v>3519</v>
      </c>
      <c r="M380">
        <v>2189145</v>
      </c>
      <c r="N380" s="9">
        <v>45744</v>
      </c>
      <c r="O380" t="s">
        <v>3520</v>
      </c>
      <c r="P380" t="s">
        <v>3521</v>
      </c>
      <c r="Q380" s="12">
        <f t="shared" si="40"/>
        <v>62</v>
      </c>
      <c r="R380" s="11" t="str">
        <f t="shared" si="41"/>
        <v>Standard</v>
      </c>
      <c r="S380" s="11" t="str">
        <f t="shared" si="42"/>
        <v/>
      </c>
      <c r="T380" s="13">
        <f t="shared" si="43"/>
        <v>0</v>
      </c>
      <c r="U380" s="13">
        <f>IFERROR(INDEX(Delegation!$C$4:$C$12,MATCH(H380,Delegation!$A$4:$A$12,0)),0)</f>
        <v>5000000</v>
      </c>
      <c r="V380" s="11" t="str">
        <f t="shared" si="44"/>
        <v/>
      </c>
      <c r="W380" s="14">
        <f t="shared" si="45"/>
        <v>0.49051113562600923</v>
      </c>
      <c r="X380" s="11" t="str">
        <f t="shared" si="46"/>
        <v/>
      </c>
      <c r="Y380" s="11" t="str">
        <f t="shared" si="47"/>
        <v/>
      </c>
      <c r="Z380" s="11" t="str">
        <f>IF(AND(J380&gt;500000,INDEX(Bank_KYC!$D$4:$D$953,MATCH(B380,Bank_KYC!$A$4:$A$953,0))=""),"FLAG","")</f>
        <v/>
      </c>
    </row>
    <row r="381" spans="1:26" x14ac:dyDescent="0.3">
      <c r="A381" t="s">
        <v>3909</v>
      </c>
      <c r="B381" t="s">
        <v>1109</v>
      </c>
      <c r="C381" t="s">
        <v>1110</v>
      </c>
      <c r="D381" t="s">
        <v>95</v>
      </c>
      <c r="E381" t="s">
        <v>3535</v>
      </c>
      <c r="F381" s="9">
        <v>43904</v>
      </c>
      <c r="G381">
        <v>5123000</v>
      </c>
      <c r="H381" t="s">
        <v>68</v>
      </c>
      <c r="I381">
        <v>11.5</v>
      </c>
      <c r="J381">
        <v>2762555</v>
      </c>
      <c r="K381" s="9"/>
      <c r="L381" t="s">
        <v>3536</v>
      </c>
      <c r="M381">
        <v>6040081</v>
      </c>
      <c r="N381" s="9">
        <v>45946</v>
      </c>
      <c r="O381" t="s">
        <v>3520</v>
      </c>
      <c r="P381" t="s">
        <v>3521</v>
      </c>
      <c r="Q381" s="12">
        <f t="shared" si="40"/>
        <v>0</v>
      </c>
      <c r="R381" s="11" t="str">
        <f t="shared" si="41"/>
        <v>Standard</v>
      </c>
      <c r="S381" s="11" t="str">
        <f t="shared" si="42"/>
        <v/>
      </c>
      <c r="T381" s="13">
        <f t="shared" si="43"/>
        <v>0</v>
      </c>
      <c r="U381" s="13">
        <f>IFERROR(INDEX(Delegation!$C$4:$C$12,MATCH(H381,Delegation!$A$4:$A$12,0)),0)</f>
        <v>25000000</v>
      </c>
      <c r="V381" s="11" t="str">
        <f t="shared" si="44"/>
        <v/>
      </c>
      <c r="W381" s="14">
        <f t="shared" si="45"/>
        <v>0.45737052201783385</v>
      </c>
      <c r="X381" s="11" t="str">
        <f t="shared" si="46"/>
        <v/>
      </c>
      <c r="Y381" s="11" t="str">
        <f t="shared" si="47"/>
        <v/>
      </c>
      <c r="Z381" s="11" t="str">
        <f>IF(AND(J381&gt;500000,INDEX(Bank_KYC!$D$4:$D$953,MATCH(B381,Bank_KYC!$A$4:$A$953,0))=""),"FLAG","")</f>
        <v/>
      </c>
    </row>
    <row r="382" spans="1:26" x14ac:dyDescent="0.3">
      <c r="A382" t="s">
        <v>3910</v>
      </c>
      <c r="B382" t="s">
        <v>3098</v>
      </c>
      <c r="C382" t="s">
        <v>541</v>
      </c>
      <c r="D382" t="s">
        <v>114</v>
      </c>
      <c r="E382" t="s">
        <v>3525</v>
      </c>
      <c r="F382" s="9">
        <v>45929</v>
      </c>
      <c r="G382">
        <v>523000</v>
      </c>
      <c r="H382" t="s">
        <v>59</v>
      </c>
      <c r="I382">
        <v>9.75</v>
      </c>
      <c r="J382">
        <v>246339</v>
      </c>
      <c r="K382" s="9">
        <v>45857</v>
      </c>
      <c r="L382" t="s">
        <v>3526</v>
      </c>
      <c r="M382">
        <v>341082</v>
      </c>
      <c r="N382" s="9">
        <v>45948</v>
      </c>
      <c r="O382" t="s">
        <v>3520</v>
      </c>
      <c r="P382" t="s">
        <v>3523</v>
      </c>
      <c r="Q382" s="12">
        <f t="shared" si="40"/>
        <v>255</v>
      </c>
      <c r="R382" s="11" t="str">
        <f t="shared" si="41"/>
        <v>Sub-Standard</v>
      </c>
      <c r="S382" s="11" t="str">
        <f t="shared" si="42"/>
        <v/>
      </c>
      <c r="T382" s="13">
        <f t="shared" si="43"/>
        <v>0</v>
      </c>
      <c r="U382" s="13">
        <f>IFERROR(INDEX(Delegation!$C$4:$C$12,MATCH(H382,Delegation!$A$4:$A$12,0)),0)</f>
        <v>1000000</v>
      </c>
      <c r="V382" s="11" t="str">
        <f t="shared" si="44"/>
        <v/>
      </c>
      <c r="W382" s="14">
        <f t="shared" si="45"/>
        <v>0.72222808591482401</v>
      </c>
      <c r="X382" s="11" t="str">
        <f t="shared" si="46"/>
        <v/>
      </c>
      <c r="Y382" s="11" t="str">
        <f t="shared" si="47"/>
        <v/>
      </c>
      <c r="Z382" s="11" t="str">
        <f>IF(AND(J382&gt;500000,INDEX(Bank_KYC!$D$4:$D$953,MATCH(B382,Bank_KYC!$A$4:$A$953,0))=""),"FLAG","")</f>
        <v/>
      </c>
    </row>
    <row r="383" spans="1:26" x14ac:dyDescent="0.3">
      <c r="A383" t="s">
        <v>3911</v>
      </c>
      <c r="B383" t="s">
        <v>216</v>
      </c>
      <c r="C383" t="s">
        <v>217</v>
      </c>
      <c r="D383" t="s">
        <v>114</v>
      </c>
      <c r="E383" t="s">
        <v>3528</v>
      </c>
      <c r="F383" s="9">
        <v>44441</v>
      </c>
      <c r="G383">
        <v>211000</v>
      </c>
      <c r="H383" t="s">
        <v>59</v>
      </c>
      <c r="I383">
        <v>13.5</v>
      </c>
      <c r="J383">
        <v>80912</v>
      </c>
      <c r="K383" s="9"/>
      <c r="L383" t="s">
        <v>3529</v>
      </c>
      <c r="M383">
        <v>0</v>
      </c>
      <c r="N383" s="9"/>
      <c r="O383" t="s">
        <v>3520</v>
      </c>
      <c r="P383" t="s">
        <v>3521</v>
      </c>
      <c r="Q383" s="12">
        <f t="shared" si="40"/>
        <v>0</v>
      </c>
      <c r="R383" s="11" t="str">
        <f t="shared" si="41"/>
        <v>Standard</v>
      </c>
      <c r="S383" s="11" t="str">
        <f t="shared" si="42"/>
        <v/>
      </c>
      <c r="T383" s="13">
        <f t="shared" si="43"/>
        <v>0</v>
      </c>
      <c r="U383" s="13">
        <f>IFERROR(INDEX(Delegation!$C$4:$C$12,MATCH(H383,Delegation!$A$4:$A$12,0)),0)</f>
        <v>1000000</v>
      </c>
      <c r="V383" s="11" t="str">
        <f t="shared" si="44"/>
        <v/>
      </c>
      <c r="W383" s="14" t="str">
        <f t="shared" si="45"/>
        <v/>
      </c>
      <c r="X383" s="11" t="str">
        <f t="shared" si="46"/>
        <v/>
      </c>
      <c r="Y383" s="11" t="str">
        <f t="shared" si="47"/>
        <v/>
      </c>
      <c r="Z383" s="11" t="str">
        <f>IF(AND(J383&gt;500000,INDEX(Bank_KYC!$D$4:$D$953,MATCH(B383,Bank_KYC!$A$4:$A$953,0))=""),"FLAG","")</f>
        <v/>
      </c>
    </row>
    <row r="384" spans="1:26" x14ac:dyDescent="0.3">
      <c r="A384" t="s">
        <v>3912</v>
      </c>
      <c r="B384" t="s">
        <v>2028</v>
      </c>
      <c r="C384" t="s">
        <v>2029</v>
      </c>
      <c r="D384" t="s">
        <v>129</v>
      </c>
      <c r="E384" t="s">
        <v>3535</v>
      </c>
      <c r="F384" s="9">
        <v>44179</v>
      </c>
      <c r="G384">
        <v>6177000</v>
      </c>
      <c r="H384" t="s">
        <v>68</v>
      </c>
      <c r="I384">
        <v>11.5</v>
      </c>
      <c r="J384">
        <v>5877021</v>
      </c>
      <c r="K384" s="9">
        <v>46078</v>
      </c>
      <c r="L384" t="s">
        <v>3536</v>
      </c>
      <c r="M384">
        <v>9740634</v>
      </c>
      <c r="N384" s="9">
        <v>45723</v>
      </c>
      <c r="O384" t="s">
        <v>3520</v>
      </c>
      <c r="P384" t="s">
        <v>3521</v>
      </c>
      <c r="Q384" s="12">
        <f t="shared" si="40"/>
        <v>34</v>
      </c>
      <c r="R384" s="11" t="str">
        <f t="shared" si="41"/>
        <v>Standard</v>
      </c>
      <c r="S384" s="11" t="str">
        <f t="shared" si="42"/>
        <v/>
      </c>
      <c r="T384" s="13">
        <f t="shared" si="43"/>
        <v>0</v>
      </c>
      <c r="U384" s="13">
        <f>IFERROR(INDEX(Delegation!$C$4:$C$12,MATCH(H384,Delegation!$A$4:$A$12,0)),0)</f>
        <v>25000000</v>
      </c>
      <c r="V384" s="11" t="str">
        <f t="shared" si="44"/>
        <v/>
      </c>
      <c r="W384" s="14">
        <f t="shared" si="45"/>
        <v>0.6033509728422195</v>
      </c>
      <c r="X384" s="11" t="str">
        <f t="shared" si="46"/>
        <v/>
      </c>
      <c r="Y384" s="11" t="str">
        <f t="shared" si="47"/>
        <v/>
      </c>
      <c r="Z384" s="11" t="str">
        <f>IF(AND(J384&gt;500000,INDEX(Bank_KYC!$D$4:$D$953,MATCH(B384,Bank_KYC!$A$4:$A$953,0))=""),"FLAG","")</f>
        <v/>
      </c>
    </row>
    <row r="385" spans="1:26" x14ac:dyDescent="0.3">
      <c r="A385" t="s">
        <v>3913</v>
      </c>
      <c r="B385" t="s">
        <v>2647</v>
      </c>
      <c r="C385" t="s">
        <v>495</v>
      </c>
      <c r="D385" t="s">
        <v>114</v>
      </c>
      <c r="E385" t="s">
        <v>3518</v>
      </c>
      <c r="F385" s="9">
        <v>44637</v>
      </c>
      <c r="G385">
        <v>1849000</v>
      </c>
      <c r="H385" t="s">
        <v>66</v>
      </c>
      <c r="I385">
        <v>9.25</v>
      </c>
      <c r="J385">
        <v>816421</v>
      </c>
      <c r="K385" s="9"/>
      <c r="L385" t="s">
        <v>3519</v>
      </c>
      <c r="M385">
        <v>1367042</v>
      </c>
      <c r="N385" s="9">
        <v>46074</v>
      </c>
      <c r="O385" t="s">
        <v>3520</v>
      </c>
      <c r="P385" t="s">
        <v>3521</v>
      </c>
      <c r="Q385" s="12">
        <f t="shared" si="40"/>
        <v>0</v>
      </c>
      <c r="R385" s="11" t="str">
        <f t="shared" si="41"/>
        <v>Standard</v>
      </c>
      <c r="S385" s="11" t="str">
        <f t="shared" si="42"/>
        <v/>
      </c>
      <c r="T385" s="13">
        <f t="shared" si="43"/>
        <v>0</v>
      </c>
      <c r="U385" s="13">
        <f>IFERROR(INDEX(Delegation!$C$4:$C$12,MATCH(H385,Delegation!$A$4:$A$12,0)),0)</f>
        <v>5000000</v>
      </c>
      <c r="V385" s="11" t="str">
        <f t="shared" si="44"/>
        <v/>
      </c>
      <c r="W385" s="14">
        <f t="shared" si="45"/>
        <v>0.59721720327539318</v>
      </c>
      <c r="X385" s="11" t="str">
        <f t="shared" si="46"/>
        <v/>
      </c>
      <c r="Y385" s="11" t="str">
        <f t="shared" si="47"/>
        <v/>
      </c>
      <c r="Z385" s="11" t="str">
        <f>IF(AND(J385&gt;500000,INDEX(Bank_KYC!$D$4:$D$953,MATCH(B385,Bank_KYC!$A$4:$A$953,0))=""),"FLAG","")</f>
        <v/>
      </c>
    </row>
    <row r="386" spans="1:26" x14ac:dyDescent="0.3">
      <c r="A386" t="s">
        <v>3914</v>
      </c>
      <c r="B386" t="s">
        <v>1322</v>
      </c>
      <c r="C386" t="s">
        <v>1323</v>
      </c>
      <c r="D386" t="s">
        <v>114</v>
      </c>
      <c r="E386" t="s">
        <v>3518</v>
      </c>
      <c r="F386" s="9">
        <v>44811</v>
      </c>
      <c r="G386">
        <v>2109000</v>
      </c>
      <c r="H386" t="s">
        <v>66</v>
      </c>
      <c r="I386">
        <v>9.25</v>
      </c>
      <c r="J386">
        <v>1926925</v>
      </c>
      <c r="K386" s="9"/>
      <c r="L386" t="s">
        <v>3519</v>
      </c>
      <c r="M386">
        <v>3268386</v>
      </c>
      <c r="N386" s="9">
        <v>45283</v>
      </c>
      <c r="O386" t="s">
        <v>3520</v>
      </c>
      <c r="P386" t="s">
        <v>3521</v>
      </c>
      <c r="Q386" s="12">
        <f t="shared" si="40"/>
        <v>0</v>
      </c>
      <c r="R386" s="11" t="str">
        <f t="shared" si="41"/>
        <v>Standard</v>
      </c>
      <c r="S386" s="11" t="str">
        <f t="shared" si="42"/>
        <v/>
      </c>
      <c r="T386" s="13">
        <f t="shared" si="43"/>
        <v>0</v>
      </c>
      <c r="U386" s="13">
        <f>IFERROR(INDEX(Delegation!$C$4:$C$12,MATCH(H386,Delegation!$A$4:$A$12,0)),0)</f>
        <v>5000000</v>
      </c>
      <c r="V386" s="11" t="str">
        <f t="shared" si="44"/>
        <v/>
      </c>
      <c r="W386" s="14">
        <f t="shared" si="45"/>
        <v>0.58956469645874143</v>
      </c>
      <c r="X386" s="11" t="str">
        <f t="shared" si="46"/>
        <v/>
      </c>
      <c r="Y386" s="11" t="str">
        <f t="shared" si="47"/>
        <v/>
      </c>
      <c r="Z386" s="11" t="str">
        <f>IF(AND(J386&gt;500000,INDEX(Bank_KYC!$D$4:$D$953,MATCH(B386,Bank_KYC!$A$4:$A$953,0))=""),"FLAG","")</f>
        <v/>
      </c>
    </row>
    <row r="387" spans="1:26" x14ac:dyDescent="0.3">
      <c r="A387" t="s">
        <v>3915</v>
      </c>
      <c r="B387" t="s">
        <v>3377</v>
      </c>
      <c r="C387" t="s">
        <v>495</v>
      </c>
      <c r="D387" t="s">
        <v>134</v>
      </c>
      <c r="E387" t="s">
        <v>3518</v>
      </c>
      <c r="F387" s="9">
        <v>45029</v>
      </c>
      <c r="G387">
        <v>1105000</v>
      </c>
      <c r="H387" t="s">
        <v>66</v>
      </c>
      <c r="I387">
        <v>9.25</v>
      </c>
      <c r="J387">
        <v>756551</v>
      </c>
      <c r="K387" s="9"/>
      <c r="L387" t="s">
        <v>3519</v>
      </c>
      <c r="M387">
        <v>1600311</v>
      </c>
      <c r="N387" s="9">
        <v>45415</v>
      </c>
      <c r="O387" t="s">
        <v>3520</v>
      </c>
      <c r="P387" t="s">
        <v>3521</v>
      </c>
      <c r="Q387" s="12">
        <f t="shared" si="40"/>
        <v>0</v>
      </c>
      <c r="R387" s="11" t="str">
        <f t="shared" si="41"/>
        <v>Standard</v>
      </c>
      <c r="S387" s="11" t="str">
        <f t="shared" si="42"/>
        <v/>
      </c>
      <c r="T387" s="13">
        <f t="shared" si="43"/>
        <v>0</v>
      </c>
      <c r="U387" s="13">
        <f>IFERROR(INDEX(Delegation!$C$4:$C$12,MATCH(H387,Delegation!$A$4:$A$12,0)),0)</f>
        <v>5000000</v>
      </c>
      <c r="V387" s="11" t="str">
        <f t="shared" si="44"/>
        <v/>
      </c>
      <c r="W387" s="14">
        <f t="shared" si="45"/>
        <v>0.47275248373597384</v>
      </c>
      <c r="X387" s="11" t="str">
        <f t="shared" si="46"/>
        <v/>
      </c>
      <c r="Y387" s="11" t="str">
        <f t="shared" si="47"/>
        <v/>
      </c>
      <c r="Z387" s="11" t="str">
        <f>IF(AND(J387&gt;500000,INDEX(Bank_KYC!$D$4:$D$953,MATCH(B387,Bank_KYC!$A$4:$A$953,0))=""),"FLAG","")</f>
        <v/>
      </c>
    </row>
    <row r="388" spans="1:26" x14ac:dyDescent="0.3">
      <c r="A388" t="s">
        <v>3916</v>
      </c>
      <c r="B388" t="s">
        <v>2639</v>
      </c>
      <c r="C388" t="s">
        <v>2640</v>
      </c>
      <c r="D388" t="s">
        <v>95</v>
      </c>
      <c r="E388" t="s">
        <v>3535</v>
      </c>
      <c r="F388" s="9">
        <v>45667</v>
      </c>
      <c r="G388">
        <v>1655000</v>
      </c>
      <c r="H388" t="s">
        <v>66</v>
      </c>
      <c r="I388">
        <v>11.5</v>
      </c>
      <c r="J388">
        <v>1517334</v>
      </c>
      <c r="K388" s="9">
        <v>46057</v>
      </c>
      <c r="L388" t="s">
        <v>3536</v>
      </c>
      <c r="M388">
        <v>2740227</v>
      </c>
      <c r="N388" s="9">
        <v>46009</v>
      </c>
      <c r="O388" t="s">
        <v>3520</v>
      </c>
      <c r="P388" t="s">
        <v>3521</v>
      </c>
      <c r="Q388" s="12">
        <f t="shared" ref="Q388:Q451" si="48">IF(K388="",0,DATE(2026,3,31)-K388)</f>
        <v>55</v>
      </c>
      <c r="R388" s="11" t="str">
        <f t="shared" ref="R388:R451" si="49">IF(Q388&lt;=90,"Standard",IF(Q388&lt;=455,"Sub-Standard","Doubtful"))</f>
        <v>Standard</v>
      </c>
      <c r="S388" s="11" t="str">
        <f t="shared" ref="S388:S451" si="50">IF(R388&lt;&gt;P388,"FLAG","")</f>
        <v/>
      </c>
      <c r="T388" s="13">
        <f t="shared" ref="T388:T451" si="51">IF(S388="FLAG",J388*IF(R388="Doubtful",25%,10%),0)</f>
        <v>0</v>
      </c>
      <c r="U388" s="13">
        <f>IFERROR(INDEX(Delegation!$C$4:$C$12,MATCH(H388,Delegation!$A$4:$A$12,0)),0)</f>
        <v>5000000</v>
      </c>
      <c r="V388" s="11" t="str">
        <f t="shared" ref="V388:V451" si="52">IF(G388&gt;U388,"FLAG","")</f>
        <v/>
      </c>
      <c r="W388" s="14">
        <f t="shared" ref="W388:W451" si="53">IF(M388&gt;0,J388/M388,"")</f>
        <v>0.553725658494716</v>
      </c>
      <c r="X388" s="11" t="str">
        <f t="shared" ref="X388:X451" si="54">IF(AND(E388="Gold",N(W388)&gt;75%),"FLAG","")</f>
        <v/>
      </c>
      <c r="Y388" s="11" t="str">
        <f t="shared" ref="Y388:Y451" si="55">IF(AND(L388="Property",N388&lt;EDATE(DATE(2026,3,31),-36)),"FLAG","")</f>
        <v/>
      </c>
      <c r="Z388" s="11" t="str">
        <f>IF(AND(J388&gt;500000,INDEX(Bank_KYC!$D$4:$D$953,MATCH(B388,Bank_KYC!$A$4:$A$953,0))=""),"FLAG","")</f>
        <v/>
      </c>
    </row>
    <row r="389" spans="1:26" x14ac:dyDescent="0.3">
      <c r="A389" t="s">
        <v>3917</v>
      </c>
      <c r="B389" t="s">
        <v>1929</v>
      </c>
      <c r="C389" t="s">
        <v>1930</v>
      </c>
      <c r="D389" t="s">
        <v>95</v>
      </c>
      <c r="E389" t="s">
        <v>3518</v>
      </c>
      <c r="F389" s="9">
        <v>45707</v>
      </c>
      <c r="G389">
        <v>2210000</v>
      </c>
      <c r="H389" t="s">
        <v>66</v>
      </c>
      <c r="I389">
        <v>9.25</v>
      </c>
      <c r="J389">
        <v>766156</v>
      </c>
      <c r="K389" s="9"/>
      <c r="L389" t="s">
        <v>3519</v>
      </c>
      <c r="M389">
        <v>1307009</v>
      </c>
      <c r="N389" s="9">
        <v>45833</v>
      </c>
      <c r="O389" t="s">
        <v>3520</v>
      </c>
      <c r="P389" t="s">
        <v>3521</v>
      </c>
      <c r="Q389" s="12">
        <f t="shared" si="48"/>
        <v>0</v>
      </c>
      <c r="R389" s="11" t="str">
        <f t="shared" si="49"/>
        <v>Standard</v>
      </c>
      <c r="S389" s="11" t="str">
        <f t="shared" si="50"/>
        <v/>
      </c>
      <c r="T389" s="13">
        <f t="shared" si="51"/>
        <v>0</v>
      </c>
      <c r="U389" s="13">
        <f>IFERROR(INDEX(Delegation!$C$4:$C$12,MATCH(H389,Delegation!$A$4:$A$12,0)),0)</f>
        <v>5000000</v>
      </c>
      <c r="V389" s="11" t="str">
        <f t="shared" si="52"/>
        <v/>
      </c>
      <c r="W389" s="14">
        <f t="shared" si="53"/>
        <v>0.5861903016735156</v>
      </c>
      <c r="X389" s="11" t="str">
        <f t="shared" si="54"/>
        <v/>
      </c>
      <c r="Y389" s="11" t="str">
        <f t="shared" si="55"/>
        <v/>
      </c>
      <c r="Z389" s="11" t="str">
        <f>IF(AND(J389&gt;500000,INDEX(Bank_KYC!$D$4:$D$953,MATCH(B389,Bank_KYC!$A$4:$A$953,0))=""),"FLAG","")</f>
        <v/>
      </c>
    </row>
    <row r="390" spans="1:26" x14ac:dyDescent="0.3">
      <c r="A390" t="s">
        <v>3918</v>
      </c>
      <c r="B390" t="s">
        <v>1883</v>
      </c>
      <c r="C390" t="s">
        <v>1884</v>
      </c>
      <c r="D390" t="s">
        <v>103</v>
      </c>
      <c r="E390" t="s">
        <v>3525</v>
      </c>
      <c r="F390" s="9">
        <v>45973</v>
      </c>
      <c r="G390">
        <v>167000</v>
      </c>
      <c r="H390" t="s">
        <v>61</v>
      </c>
      <c r="I390">
        <v>9.75</v>
      </c>
      <c r="J390">
        <v>45621</v>
      </c>
      <c r="K390" s="9"/>
      <c r="L390" t="s">
        <v>3526</v>
      </c>
      <c r="M390">
        <v>71178</v>
      </c>
      <c r="N390" s="9">
        <v>46052</v>
      </c>
      <c r="O390" t="s">
        <v>3520</v>
      </c>
      <c r="P390" t="s">
        <v>3521</v>
      </c>
      <c r="Q390" s="12">
        <f t="shared" si="48"/>
        <v>0</v>
      </c>
      <c r="R390" s="11" t="str">
        <f t="shared" si="49"/>
        <v>Standard</v>
      </c>
      <c r="S390" s="11" t="str">
        <f t="shared" si="50"/>
        <v/>
      </c>
      <c r="T390" s="13">
        <f t="shared" si="51"/>
        <v>0</v>
      </c>
      <c r="U390" s="13">
        <f>IFERROR(INDEX(Delegation!$C$4:$C$12,MATCH(H390,Delegation!$A$4:$A$12,0)),0)</f>
        <v>1000000</v>
      </c>
      <c r="V390" s="11" t="str">
        <f t="shared" si="52"/>
        <v/>
      </c>
      <c r="W390" s="14">
        <f t="shared" si="53"/>
        <v>0.6409424260305151</v>
      </c>
      <c r="X390" s="11" t="str">
        <f t="shared" si="54"/>
        <v/>
      </c>
      <c r="Y390" s="11" t="str">
        <f t="shared" si="55"/>
        <v/>
      </c>
      <c r="Z390" s="11" t="str">
        <f>IF(AND(J390&gt;500000,INDEX(Bank_KYC!$D$4:$D$953,MATCH(B390,Bank_KYC!$A$4:$A$953,0))=""),"FLAG","")</f>
        <v/>
      </c>
    </row>
    <row r="391" spans="1:26" x14ac:dyDescent="0.3">
      <c r="A391" t="s">
        <v>3919</v>
      </c>
      <c r="B391" t="s">
        <v>3255</v>
      </c>
      <c r="C391" t="s">
        <v>2724</v>
      </c>
      <c r="D391" t="s">
        <v>129</v>
      </c>
      <c r="E391" t="s">
        <v>3535</v>
      </c>
      <c r="F391" s="9">
        <v>43596</v>
      </c>
      <c r="G391">
        <v>6825000</v>
      </c>
      <c r="H391" t="s">
        <v>68</v>
      </c>
      <c r="I391">
        <v>11.5</v>
      </c>
      <c r="J391">
        <v>1972125</v>
      </c>
      <c r="K391" s="9">
        <v>46064</v>
      </c>
      <c r="L391" t="s">
        <v>3536</v>
      </c>
      <c r="M391">
        <v>3253186</v>
      </c>
      <c r="N391" s="9">
        <v>45384</v>
      </c>
      <c r="O391" t="s">
        <v>3520</v>
      </c>
      <c r="P391" t="s">
        <v>3521</v>
      </c>
      <c r="Q391" s="12">
        <f t="shared" si="48"/>
        <v>48</v>
      </c>
      <c r="R391" s="11" t="str">
        <f t="shared" si="49"/>
        <v>Standard</v>
      </c>
      <c r="S391" s="11" t="str">
        <f t="shared" si="50"/>
        <v/>
      </c>
      <c r="T391" s="13">
        <f t="shared" si="51"/>
        <v>0</v>
      </c>
      <c r="U391" s="13">
        <f>IFERROR(INDEX(Delegation!$C$4:$C$12,MATCH(H391,Delegation!$A$4:$A$12,0)),0)</f>
        <v>25000000</v>
      </c>
      <c r="V391" s="11" t="str">
        <f t="shared" si="52"/>
        <v/>
      </c>
      <c r="W391" s="14">
        <f t="shared" si="53"/>
        <v>0.60621341663218764</v>
      </c>
      <c r="X391" s="11" t="str">
        <f t="shared" si="54"/>
        <v/>
      </c>
      <c r="Y391" s="11" t="str">
        <f t="shared" si="55"/>
        <v/>
      </c>
      <c r="Z391" s="11" t="str">
        <f>IF(AND(J391&gt;500000,INDEX(Bank_KYC!$D$4:$D$953,MATCH(B391,Bank_KYC!$A$4:$A$953,0))=""),"FLAG","")</f>
        <v/>
      </c>
    </row>
    <row r="392" spans="1:26" x14ac:dyDescent="0.3">
      <c r="A392" t="s">
        <v>3920</v>
      </c>
      <c r="B392" t="s">
        <v>3370</v>
      </c>
      <c r="C392" t="s">
        <v>3371</v>
      </c>
      <c r="D392" t="s">
        <v>103</v>
      </c>
      <c r="E392" t="s">
        <v>3525</v>
      </c>
      <c r="F392" s="9">
        <v>45818</v>
      </c>
      <c r="G392">
        <v>122000</v>
      </c>
      <c r="H392" t="s">
        <v>61</v>
      </c>
      <c r="I392">
        <v>9.75</v>
      </c>
      <c r="J392">
        <v>104838</v>
      </c>
      <c r="K392" s="9"/>
      <c r="L392" t="s">
        <v>3526</v>
      </c>
      <c r="M392">
        <v>159880</v>
      </c>
      <c r="N392" s="9">
        <v>45832</v>
      </c>
      <c r="O392" t="s">
        <v>3520</v>
      </c>
      <c r="P392" t="s">
        <v>3521</v>
      </c>
      <c r="Q392" s="12">
        <f t="shared" si="48"/>
        <v>0</v>
      </c>
      <c r="R392" s="11" t="str">
        <f t="shared" si="49"/>
        <v>Standard</v>
      </c>
      <c r="S392" s="11" t="str">
        <f t="shared" si="50"/>
        <v/>
      </c>
      <c r="T392" s="13">
        <f t="shared" si="51"/>
        <v>0</v>
      </c>
      <c r="U392" s="13">
        <f>IFERROR(INDEX(Delegation!$C$4:$C$12,MATCH(H392,Delegation!$A$4:$A$12,0)),0)</f>
        <v>1000000</v>
      </c>
      <c r="V392" s="11" t="str">
        <f t="shared" si="52"/>
        <v/>
      </c>
      <c r="W392" s="14">
        <f t="shared" si="53"/>
        <v>0.65572929697272953</v>
      </c>
      <c r="X392" s="11" t="str">
        <f t="shared" si="54"/>
        <v/>
      </c>
      <c r="Y392" s="11" t="str">
        <f t="shared" si="55"/>
        <v/>
      </c>
      <c r="Z392" s="11" t="str">
        <f>IF(AND(J392&gt;500000,INDEX(Bank_KYC!$D$4:$D$953,MATCH(B392,Bank_KYC!$A$4:$A$953,0))=""),"FLAG","")</f>
        <v/>
      </c>
    </row>
    <row r="393" spans="1:26" x14ac:dyDescent="0.3">
      <c r="A393" t="s">
        <v>3921</v>
      </c>
      <c r="B393" t="s">
        <v>2329</v>
      </c>
      <c r="C393" t="s">
        <v>2330</v>
      </c>
      <c r="D393" t="s">
        <v>129</v>
      </c>
      <c r="E393" t="s">
        <v>3525</v>
      </c>
      <c r="F393" s="9">
        <v>43697</v>
      </c>
      <c r="G393">
        <v>309000</v>
      </c>
      <c r="H393" t="s">
        <v>65</v>
      </c>
      <c r="I393">
        <v>9.75</v>
      </c>
      <c r="J393">
        <v>158494</v>
      </c>
      <c r="K393" s="9">
        <v>45838</v>
      </c>
      <c r="L393" t="s">
        <v>3526</v>
      </c>
      <c r="M393">
        <v>241307</v>
      </c>
      <c r="N393" s="9">
        <v>46063</v>
      </c>
      <c r="O393" t="s">
        <v>3520</v>
      </c>
      <c r="P393" t="s">
        <v>3523</v>
      </c>
      <c r="Q393" s="12">
        <f t="shared" si="48"/>
        <v>274</v>
      </c>
      <c r="R393" s="11" t="str">
        <f t="shared" si="49"/>
        <v>Sub-Standard</v>
      </c>
      <c r="S393" s="11" t="str">
        <f t="shared" si="50"/>
        <v/>
      </c>
      <c r="T393" s="13">
        <f t="shared" si="51"/>
        <v>0</v>
      </c>
      <c r="U393" s="13">
        <f>IFERROR(INDEX(Delegation!$C$4:$C$12,MATCH(H393,Delegation!$A$4:$A$12,0)),0)</f>
        <v>1000000</v>
      </c>
      <c r="V393" s="11" t="str">
        <f t="shared" si="52"/>
        <v/>
      </c>
      <c r="W393" s="14">
        <f t="shared" si="53"/>
        <v>0.65681476293683982</v>
      </c>
      <c r="X393" s="11" t="str">
        <f t="shared" si="54"/>
        <v/>
      </c>
      <c r="Y393" s="11" t="str">
        <f t="shared" si="55"/>
        <v/>
      </c>
      <c r="Z393" s="11" t="str">
        <f>IF(AND(J393&gt;500000,INDEX(Bank_KYC!$D$4:$D$953,MATCH(B393,Bank_KYC!$A$4:$A$953,0))=""),"FLAG","")</f>
        <v/>
      </c>
    </row>
    <row r="394" spans="1:26" x14ac:dyDescent="0.3">
      <c r="A394" t="s">
        <v>3922</v>
      </c>
      <c r="B394" t="s">
        <v>2574</v>
      </c>
      <c r="C394" t="s">
        <v>2575</v>
      </c>
      <c r="D394" t="s">
        <v>103</v>
      </c>
      <c r="E394" t="s">
        <v>3528</v>
      </c>
      <c r="F394" s="9">
        <v>43929</v>
      </c>
      <c r="G394">
        <v>434000</v>
      </c>
      <c r="H394" t="s">
        <v>61</v>
      </c>
      <c r="I394">
        <v>13.5</v>
      </c>
      <c r="J394">
        <v>417929</v>
      </c>
      <c r="K394" s="9"/>
      <c r="L394" t="s">
        <v>3529</v>
      </c>
      <c r="M394">
        <v>0</v>
      </c>
      <c r="N394" s="9"/>
      <c r="O394" t="s">
        <v>3520</v>
      </c>
      <c r="P394" t="s">
        <v>3521</v>
      </c>
      <c r="Q394" s="12">
        <f t="shared" si="48"/>
        <v>0</v>
      </c>
      <c r="R394" s="11" t="str">
        <f t="shared" si="49"/>
        <v>Standard</v>
      </c>
      <c r="S394" s="11" t="str">
        <f t="shared" si="50"/>
        <v/>
      </c>
      <c r="T394" s="13">
        <f t="shared" si="51"/>
        <v>0</v>
      </c>
      <c r="U394" s="13">
        <f>IFERROR(INDEX(Delegation!$C$4:$C$12,MATCH(H394,Delegation!$A$4:$A$12,0)),0)</f>
        <v>1000000</v>
      </c>
      <c r="V394" s="11" t="str">
        <f t="shared" si="52"/>
        <v/>
      </c>
      <c r="W394" s="14" t="str">
        <f t="shared" si="53"/>
        <v/>
      </c>
      <c r="X394" s="11" t="str">
        <f t="shared" si="54"/>
        <v/>
      </c>
      <c r="Y394" s="11" t="str">
        <f t="shared" si="55"/>
        <v/>
      </c>
      <c r="Z394" s="11" t="str">
        <f>IF(AND(J394&gt;500000,INDEX(Bank_KYC!$D$4:$D$953,MATCH(B394,Bank_KYC!$A$4:$A$953,0))=""),"FLAG","")</f>
        <v/>
      </c>
    </row>
    <row r="395" spans="1:26" x14ac:dyDescent="0.3">
      <c r="A395" t="s">
        <v>3923</v>
      </c>
      <c r="B395" t="s">
        <v>1736</v>
      </c>
      <c r="C395" t="s">
        <v>1737</v>
      </c>
      <c r="D395" t="s">
        <v>134</v>
      </c>
      <c r="E395" t="s">
        <v>3550</v>
      </c>
      <c r="F395" s="9">
        <v>45923</v>
      </c>
      <c r="G395">
        <v>760000</v>
      </c>
      <c r="H395" t="s">
        <v>62</v>
      </c>
      <c r="I395">
        <v>10.5</v>
      </c>
      <c r="J395">
        <v>423700</v>
      </c>
      <c r="K395" s="9"/>
      <c r="L395" t="s">
        <v>3551</v>
      </c>
      <c r="M395">
        <v>693206</v>
      </c>
      <c r="N395" s="9">
        <v>46064</v>
      </c>
      <c r="O395" t="s">
        <v>3520</v>
      </c>
      <c r="P395" t="s">
        <v>3521</v>
      </c>
      <c r="Q395" s="12">
        <f t="shared" si="48"/>
        <v>0</v>
      </c>
      <c r="R395" s="11" t="str">
        <f t="shared" si="49"/>
        <v>Standard</v>
      </c>
      <c r="S395" s="11" t="str">
        <f t="shared" si="50"/>
        <v/>
      </c>
      <c r="T395" s="13">
        <f t="shared" si="51"/>
        <v>0</v>
      </c>
      <c r="U395" s="13">
        <f>IFERROR(INDEX(Delegation!$C$4:$C$12,MATCH(H395,Delegation!$A$4:$A$12,0)),0)</f>
        <v>1000000</v>
      </c>
      <c r="V395" s="11" t="str">
        <f t="shared" si="52"/>
        <v/>
      </c>
      <c r="W395" s="14">
        <f t="shared" si="53"/>
        <v>0.61121802177130613</v>
      </c>
      <c r="X395" s="11" t="str">
        <f t="shared" si="54"/>
        <v/>
      </c>
      <c r="Y395" s="11" t="str">
        <f t="shared" si="55"/>
        <v/>
      </c>
      <c r="Z395" s="11" t="str">
        <f>IF(AND(J395&gt;500000,INDEX(Bank_KYC!$D$4:$D$953,MATCH(B395,Bank_KYC!$A$4:$A$953,0))=""),"FLAG","")</f>
        <v/>
      </c>
    </row>
    <row r="396" spans="1:26" x14ac:dyDescent="0.3">
      <c r="A396" t="s">
        <v>3924</v>
      </c>
      <c r="B396" t="s">
        <v>1750</v>
      </c>
      <c r="C396" t="s">
        <v>1751</v>
      </c>
      <c r="D396" t="s">
        <v>95</v>
      </c>
      <c r="E396" t="s">
        <v>3525</v>
      </c>
      <c r="F396" s="9">
        <v>44101</v>
      </c>
      <c r="G396">
        <v>359000</v>
      </c>
      <c r="H396" t="s">
        <v>63</v>
      </c>
      <c r="I396">
        <v>9.75</v>
      </c>
      <c r="J396">
        <v>328367</v>
      </c>
      <c r="K396" s="9"/>
      <c r="L396" t="s">
        <v>3526</v>
      </c>
      <c r="M396">
        <v>474723</v>
      </c>
      <c r="N396" s="9">
        <v>45585</v>
      </c>
      <c r="O396" t="s">
        <v>3520</v>
      </c>
      <c r="P396" t="s">
        <v>3521</v>
      </c>
      <c r="Q396" s="12">
        <f t="shared" si="48"/>
        <v>0</v>
      </c>
      <c r="R396" s="11" t="str">
        <f t="shared" si="49"/>
        <v>Standard</v>
      </c>
      <c r="S396" s="11" t="str">
        <f t="shared" si="50"/>
        <v/>
      </c>
      <c r="T396" s="13">
        <f t="shared" si="51"/>
        <v>0</v>
      </c>
      <c r="U396" s="13">
        <f>IFERROR(INDEX(Delegation!$C$4:$C$12,MATCH(H396,Delegation!$A$4:$A$12,0)),0)</f>
        <v>1000000</v>
      </c>
      <c r="V396" s="11" t="str">
        <f t="shared" si="52"/>
        <v/>
      </c>
      <c r="W396" s="14">
        <f t="shared" si="53"/>
        <v>0.69170231903657498</v>
      </c>
      <c r="X396" s="11" t="str">
        <f t="shared" si="54"/>
        <v/>
      </c>
      <c r="Y396" s="11" t="str">
        <f t="shared" si="55"/>
        <v/>
      </c>
      <c r="Z396" s="11" t="str">
        <f>IF(AND(J396&gt;500000,INDEX(Bank_KYC!$D$4:$D$953,MATCH(B396,Bank_KYC!$A$4:$A$953,0))=""),"FLAG","")</f>
        <v/>
      </c>
    </row>
    <row r="397" spans="1:26" x14ac:dyDescent="0.3">
      <c r="A397" t="s">
        <v>3925</v>
      </c>
      <c r="B397" t="s">
        <v>502</v>
      </c>
      <c r="C397" t="s">
        <v>503</v>
      </c>
      <c r="D397" t="s">
        <v>103</v>
      </c>
      <c r="E397" t="s">
        <v>3550</v>
      </c>
      <c r="F397" s="9">
        <v>43613</v>
      </c>
      <c r="G397">
        <v>1019000</v>
      </c>
      <c r="H397" t="s">
        <v>66</v>
      </c>
      <c r="I397">
        <v>10.5</v>
      </c>
      <c r="J397">
        <v>986848</v>
      </c>
      <c r="K397" s="9">
        <v>45512</v>
      </c>
      <c r="L397" t="s">
        <v>3551</v>
      </c>
      <c r="M397">
        <v>1855977</v>
      </c>
      <c r="N397" s="9">
        <v>45645</v>
      </c>
      <c r="O397" t="s">
        <v>3520</v>
      </c>
      <c r="P397" t="s">
        <v>3521</v>
      </c>
      <c r="Q397" s="12">
        <f t="shared" si="48"/>
        <v>600</v>
      </c>
      <c r="R397" s="11" t="str">
        <f t="shared" si="49"/>
        <v>Doubtful</v>
      </c>
      <c r="S397" s="11" t="str">
        <f t="shared" si="50"/>
        <v>FLAG</v>
      </c>
      <c r="T397" s="13">
        <f t="shared" si="51"/>
        <v>246712</v>
      </c>
      <c r="U397" s="13">
        <f>IFERROR(INDEX(Delegation!$C$4:$C$12,MATCH(H397,Delegation!$A$4:$A$12,0)),0)</f>
        <v>5000000</v>
      </c>
      <c r="V397" s="11" t="str">
        <f t="shared" si="52"/>
        <v/>
      </c>
      <c r="W397" s="14">
        <f t="shared" si="53"/>
        <v>0.53171348567358323</v>
      </c>
      <c r="X397" s="11" t="str">
        <f t="shared" si="54"/>
        <v/>
      </c>
      <c r="Y397" s="11" t="str">
        <f t="shared" si="55"/>
        <v/>
      </c>
      <c r="Z397" s="11" t="str">
        <f>IF(AND(J397&gt;500000,INDEX(Bank_KYC!$D$4:$D$953,MATCH(B397,Bank_KYC!$A$4:$A$953,0))=""),"FLAG","")</f>
        <v/>
      </c>
    </row>
    <row r="398" spans="1:26" x14ac:dyDescent="0.3">
      <c r="A398" t="s">
        <v>3926</v>
      </c>
      <c r="B398" t="s">
        <v>2709</v>
      </c>
      <c r="C398" t="s">
        <v>2710</v>
      </c>
      <c r="D398" t="s">
        <v>129</v>
      </c>
      <c r="E398" t="s">
        <v>3518</v>
      </c>
      <c r="F398" s="9">
        <v>45774</v>
      </c>
      <c r="G398">
        <v>2645000</v>
      </c>
      <c r="H398" t="s">
        <v>66</v>
      </c>
      <c r="I398">
        <v>9.25</v>
      </c>
      <c r="J398">
        <v>2406264</v>
      </c>
      <c r="K398" s="9">
        <v>45469</v>
      </c>
      <c r="L398" t="s">
        <v>3519</v>
      </c>
      <c r="M398">
        <v>4370410</v>
      </c>
      <c r="N398" s="9">
        <v>45819</v>
      </c>
      <c r="O398" t="s">
        <v>3520</v>
      </c>
      <c r="P398" t="s">
        <v>3589</v>
      </c>
      <c r="Q398" s="12">
        <f t="shared" si="48"/>
        <v>643</v>
      </c>
      <c r="R398" s="11" t="str">
        <f t="shared" si="49"/>
        <v>Doubtful</v>
      </c>
      <c r="S398" s="11" t="str">
        <f t="shared" si="50"/>
        <v/>
      </c>
      <c r="T398" s="13">
        <f t="shared" si="51"/>
        <v>0</v>
      </c>
      <c r="U398" s="13">
        <f>IFERROR(INDEX(Delegation!$C$4:$C$12,MATCH(H398,Delegation!$A$4:$A$12,0)),0)</f>
        <v>5000000</v>
      </c>
      <c r="V398" s="11" t="str">
        <f t="shared" si="52"/>
        <v/>
      </c>
      <c r="W398" s="14">
        <f t="shared" si="53"/>
        <v>0.55058083795341861</v>
      </c>
      <c r="X398" s="11" t="str">
        <f t="shared" si="54"/>
        <v/>
      </c>
      <c r="Y398" s="11" t="str">
        <f t="shared" si="55"/>
        <v/>
      </c>
      <c r="Z398" s="11" t="str">
        <f>IF(AND(J398&gt;500000,INDEX(Bank_KYC!$D$4:$D$953,MATCH(B398,Bank_KYC!$A$4:$A$953,0))=""),"FLAG","")</f>
        <v/>
      </c>
    </row>
    <row r="399" spans="1:26" x14ac:dyDescent="0.3">
      <c r="A399" t="s">
        <v>3927</v>
      </c>
      <c r="B399" t="s">
        <v>2287</v>
      </c>
      <c r="C399" t="s">
        <v>2288</v>
      </c>
      <c r="D399" t="s">
        <v>134</v>
      </c>
      <c r="E399" t="s">
        <v>3550</v>
      </c>
      <c r="F399" s="9">
        <v>43599</v>
      </c>
      <c r="G399">
        <v>928000</v>
      </c>
      <c r="H399" t="s">
        <v>62</v>
      </c>
      <c r="I399">
        <v>10.5</v>
      </c>
      <c r="J399">
        <v>898266</v>
      </c>
      <c r="K399" s="9"/>
      <c r="L399" t="s">
        <v>3551</v>
      </c>
      <c r="M399">
        <v>1811567</v>
      </c>
      <c r="N399" s="9">
        <v>46032</v>
      </c>
      <c r="O399" t="s">
        <v>3520</v>
      </c>
      <c r="P399" t="s">
        <v>3521</v>
      </c>
      <c r="Q399" s="12">
        <f t="shared" si="48"/>
        <v>0</v>
      </c>
      <c r="R399" s="11" t="str">
        <f t="shared" si="49"/>
        <v>Standard</v>
      </c>
      <c r="S399" s="11" t="str">
        <f t="shared" si="50"/>
        <v/>
      </c>
      <c r="T399" s="13">
        <f t="shared" si="51"/>
        <v>0</v>
      </c>
      <c r="U399" s="13">
        <f>IFERROR(INDEX(Delegation!$C$4:$C$12,MATCH(H399,Delegation!$A$4:$A$12,0)),0)</f>
        <v>1000000</v>
      </c>
      <c r="V399" s="11" t="str">
        <f t="shared" si="52"/>
        <v/>
      </c>
      <c r="W399" s="14">
        <f t="shared" si="53"/>
        <v>0.49585027768776974</v>
      </c>
      <c r="X399" s="11" t="str">
        <f t="shared" si="54"/>
        <v/>
      </c>
      <c r="Y399" s="11" t="str">
        <f t="shared" si="55"/>
        <v/>
      </c>
      <c r="Z399" s="11" t="str">
        <f>IF(AND(J399&gt;500000,INDEX(Bank_KYC!$D$4:$D$953,MATCH(B399,Bank_KYC!$A$4:$A$953,0))=""),"FLAG","")</f>
        <v/>
      </c>
    </row>
    <row r="400" spans="1:26" x14ac:dyDescent="0.3">
      <c r="A400" t="s">
        <v>3928</v>
      </c>
      <c r="B400" t="s">
        <v>1877</v>
      </c>
      <c r="C400" t="s">
        <v>803</v>
      </c>
      <c r="D400" t="s">
        <v>100</v>
      </c>
      <c r="E400" t="s">
        <v>3528</v>
      </c>
      <c r="F400" s="9">
        <v>44521</v>
      </c>
      <c r="G400">
        <v>425000</v>
      </c>
      <c r="H400" t="s">
        <v>64</v>
      </c>
      <c r="I400">
        <v>13.5</v>
      </c>
      <c r="J400">
        <v>215449</v>
      </c>
      <c r="K400" s="9">
        <v>45957</v>
      </c>
      <c r="L400" t="s">
        <v>3529</v>
      </c>
      <c r="M400">
        <v>0</v>
      </c>
      <c r="N400" s="9"/>
      <c r="O400" t="s">
        <v>3520</v>
      </c>
      <c r="P400" t="s">
        <v>3523</v>
      </c>
      <c r="Q400" s="12">
        <f t="shared" si="48"/>
        <v>155</v>
      </c>
      <c r="R400" s="11" t="str">
        <f t="shared" si="49"/>
        <v>Sub-Standard</v>
      </c>
      <c r="S400" s="11" t="str">
        <f t="shared" si="50"/>
        <v/>
      </c>
      <c r="T400" s="13">
        <f t="shared" si="51"/>
        <v>0</v>
      </c>
      <c r="U400" s="13">
        <f>IFERROR(INDEX(Delegation!$C$4:$C$12,MATCH(H400,Delegation!$A$4:$A$12,0)),0)</f>
        <v>1000000</v>
      </c>
      <c r="V400" s="11" t="str">
        <f t="shared" si="52"/>
        <v/>
      </c>
      <c r="W400" s="14" t="str">
        <f t="shared" si="53"/>
        <v/>
      </c>
      <c r="X400" s="11" t="str">
        <f t="shared" si="54"/>
        <v/>
      </c>
      <c r="Y400" s="11" t="str">
        <f t="shared" si="55"/>
        <v/>
      </c>
      <c r="Z400" s="11" t="str">
        <f>IF(AND(J400&gt;500000,INDEX(Bank_KYC!$D$4:$D$953,MATCH(B400,Bank_KYC!$A$4:$A$953,0))=""),"FLAG","")</f>
        <v/>
      </c>
    </row>
    <row r="401" spans="1:26" x14ac:dyDescent="0.3">
      <c r="A401" t="s">
        <v>3929</v>
      </c>
      <c r="B401" t="s">
        <v>3391</v>
      </c>
      <c r="C401" t="s">
        <v>3392</v>
      </c>
      <c r="D401" t="s">
        <v>134</v>
      </c>
      <c r="E401" t="s">
        <v>3525</v>
      </c>
      <c r="F401" s="9">
        <v>43657</v>
      </c>
      <c r="G401">
        <v>511000</v>
      </c>
      <c r="H401" t="s">
        <v>62</v>
      </c>
      <c r="I401">
        <v>9.75</v>
      </c>
      <c r="J401">
        <v>272654</v>
      </c>
      <c r="K401" s="9"/>
      <c r="L401" t="s">
        <v>3526</v>
      </c>
      <c r="M401">
        <v>391074</v>
      </c>
      <c r="N401" s="9">
        <v>45840</v>
      </c>
      <c r="O401" t="s">
        <v>3520</v>
      </c>
      <c r="P401" t="s">
        <v>3521</v>
      </c>
      <c r="Q401" s="12">
        <f t="shared" si="48"/>
        <v>0</v>
      </c>
      <c r="R401" s="11" t="str">
        <f t="shared" si="49"/>
        <v>Standard</v>
      </c>
      <c r="S401" s="11" t="str">
        <f t="shared" si="50"/>
        <v/>
      </c>
      <c r="T401" s="13">
        <f t="shared" si="51"/>
        <v>0</v>
      </c>
      <c r="U401" s="13">
        <f>IFERROR(INDEX(Delegation!$C$4:$C$12,MATCH(H401,Delegation!$A$4:$A$12,0)),0)</f>
        <v>1000000</v>
      </c>
      <c r="V401" s="11" t="str">
        <f t="shared" si="52"/>
        <v/>
      </c>
      <c r="W401" s="14">
        <f t="shared" si="53"/>
        <v>0.69719285864056424</v>
      </c>
      <c r="X401" s="11" t="str">
        <f t="shared" si="54"/>
        <v/>
      </c>
      <c r="Y401" s="11" t="str">
        <f t="shared" si="55"/>
        <v/>
      </c>
      <c r="Z401" s="11" t="str">
        <f>IF(AND(J401&gt;500000,INDEX(Bank_KYC!$D$4:$D$953,MATCH(B401,Bank_KYC!$A$4:$A$953,0))=""),"FLAG","")</f>
        <v/>
      </c>
    </row>
    <row r="402" spans="1:26" x14ac:dyDescent="0.3">
      <c r="A402" t="s">
        <v>3930</v>
      </c>
      <c r="B402" t="s">
        <v>1345</v>
      </c>
      <c r="C402" t="s">
        <v>702</v>
      </c>
      <c r="D402" t="s">
        <v>114</v>
      </c>
      <c r="E402" t="s">
        <v>3518</v>
      </c>
      <c r="F402" s="9">
        <v>43660</v>
      </c>
      <c r="G402">
        <v>4005000</v>
      </c>
      <c r="H402" t="s">
        <v>66</v>
      </c>
      <c r="I402">
        <v>9.25</v>
      </c>
      <c r="J402">
        <v>1561753</v>
      </c>
      <c r="K402" s="9"/>
      <c r="L402" t="s">
        <v>3519</v>
      </c>
      <c r="M402">
        <v>3363270</v>
      </c>
      <c r="N402" s="9">
        <v>45924</v>
      </c>
      <c r="O402" t="s">
        <v>3520</v>
      </c>
      <c r="P402" t="s">
        <v>3521</v>
      </c>
      <c r="Q402" s="12">
        <f t="shared" si="48"/>
        <v>0</v>
      </c>
      <c r="R402" s="11" t="str">
        <f t="shared" si="49"/>
        <v>Standard</v>
      </c>
      <c r="S402" s="11" t="str">
        <f t="shared" si="50"/>
        <v/>
      </c>
      <c r="T402" s="13">
        <f t="shared" si="51"/>
        <v>0</v>
      </c>
      <c r="U402" s="13">
        <f>IFERROR(INDEX(Delegation!$C$4:$C$12,MATCH(H402,Delegation!$A$4:$A$12,0)),0)</f>
        <v>5000000</v>
      </c>
      <c r="V402" s="11" t="str">
        <f t="shared" si="52"/>
        <v/>
      </c>
      <c r="W402" s="14">
        <f t="shared" si="53"/>
        <v>0.46435552304751032</v>
      </c>
      <c r="X402" s="11" t="str">
        <f t="shared" si="54"/>
        <v/>
      </c>
      <c r="Y402" s="11" t="str">
        <f t="shared" si="55"/>
        <v/>
      </c>
      <c r="Z402" s="11" t="str">
        <f>IF(AND(J402&gt;500000,INDEX(Bank_KYC!$D$4:$D$953,MATCH(B402,Bank_KYC!$A$4:$A$953,0))=""),"FLAG","")</f>
        <v/>
      </c>
    </row>
    <row r="403" spans="1:26" x14ac:dyDescent="0.3">
      <c r="A403" t="s">
        <v>3931</v>
      </c>
      <c r="B403" t="s">
        <v>3043</v>
      </c>
      <c r="C403" t="s">
        <v>3044</v>
      </c>
      <c r="D403" t="s">
        <v>134</v>
      </c>
      <c r="E403" t="s">
        <v>3528</v>
      </c>
      <c r="F403" s="9">
        <v>45589</v>
      </c>
      <c r="G403">
        <v>495000</v>
      </c>
      <c r="H403" t="s">
        <v>62</v>
      </c>
      <c r="I403">
        <v>13.5</v>
      </c>
      <c r="J403">
        <v>427384</v>
      </c>
      <c r="K403" s="9"/>
      <c r="L403" t="s">
        <v>3529</v>
      </c>
      <c r="M403">
        <v>0</v>
      </c>
      <c r="N403" s="9"/>
      <c r="O403" t="s">
        <v>3520</v>
      </c>
      <c r="P403" t="s">
        <v>3521</v>
      </c>
      <c r="Q403" s="12">
        <f t="shared" si="48"/>
        <v>0</v>
      </c>
      <c r="R403" s="11" t="str">
        <f t="shared" si="49"/>
        <v>Standard</v>
      </c>
      <c r="S403" s="11" t="str">
        <f t="shared" si="50"/>
        <v/>
      </c>
      <c r="T403" s="13">
        <f t="shared" si="51"/>
        <v>0</v>
      </c>
      <c r="U403" s="13">
        <f>IFERROR(INDEX(Delegation!$C$4:$C$12,MATCH(H403,Delegation!$A$4:$A$12,0)),0)</f>
        <v>1000000</v>
      </c>
      <c r="V403" s="11" t="str">
        <f t="shared" si="52"/>
        <v/>
      </c>
      <c r="W403" s="14" t="str">
        <f t="shared" si="53"/>
        <v/>
      </c>
      <c r="X403" s="11" t="str">
        <f t="shared" si="54"/>
        <v/>
      </c>
      <c r="Y403" s="11" t="str">
        <f t="shared" si="55"/>
        <v/>
      </c>
      <c r="Z403" s="11" t="str">
        <f>IF(AND(J403&gt;500000,INDEX(Bank_KYC!$D$4:$D$953,MATCH(B403,Bank_KYC!$A$4:$A$953,0))=""),"FLAG","")</f>
        <v/>
      </c>
    </row>
    <row r="404" spans="1:26" x14ac:dyDescent="0.3">
      <c r="A404" t="s">
        <v>3932</v>
      </c>
      <c r="B404" t="s">
        <v>1659</v>
      </c>
      <c r="C404" t="s">
        <v>1660</v>
      </c>
      <c r="D404" t="s">
        <v>100</v>
      </c>
      <c r="E404" t="s">
        <v>3518</v>
      </c>
      <c r="F404" s="9">
        <v>45799</v>
      </c>
      <c r="G404">
        <v>4043000</v>
      </c>
      <c r="H404" t="s">
        <v>66</v>
      </c>
      <c r="I404">
        <v>9.25</v>
      </c>
      <c r="J404">
        <v>2900936</v>
      </c>
      <c r="K404" s="9"/>
      <c r="L404" t="s">
        <v>3519</v>
      </c>
      <c r="M404">
        <v>5359628</v>
      </c>
      <c r="N404" s="9">
        <v>45861</v>
      </c>
      <c r="O404" t="s">
        <v>3520</v>
      </c>
      <c r="P404" t="s">
        <v>3521</v>
      </c>
      <c r="Q404" s="12">
        <f t="shared" si="48"/>
        <v>0</v>
      </c>
      <c r="R404" s="11" t="str">
        <f t="shared" si="49"/>
        <v>Standard</v>
      </c>
      <c r="S404" s="11" t="str">
        <f t="shared" si="50"/>
        <v/>
      </c>
      <c r="T404" s="13">
        <f t="shared" si="51"/>
        <v>0</v>
      </c>
      <c r="U404" s="13">
        <f>IFERROR(INDEX(Delegation!$C$4:$C$12,MATCH(H404,Delegation!$A$4:$A$12,0)),0)</f>
        <v>5000000</v>
      </c>
      <c r="V404" s="11" t="str">
        <f t="shared" si="52"/>
        <v/>
      </c>
      <c r="W404" s="14">
        <f t="shared" si="53"/>
        <v>0.54125696783433475</v>
      </c>
      <c r="X404" s="11" t="str">
        <f t="shared" si="54"/>
        <v/>
      </c>
      <c r="Y404" s="11" t="str">
        <f t="shared" si="55"/>
        <v/>
      </c>
      <c r="Z404" s="11" t="str">
        <f>IF(AND(J404&gt;500000,INDEX(Bank_KYC!$D$4:$D$953,MATCH(B404,Bank_KYC!$A$4:$A$953,0))=""),"FLAG","")</f>
        <v/>
      </c>
    </row>
    <row r="405" spans="1:26" x14ac:dyDescent="0.3">
      <c r="A405" t="s">
        <v>3933</v>
      </c>
      <c r="B405" t="s">
        <v>3205</v>
      </c>
      <c r="C405" t="s">
        <v>1007</v>
      </c>
      <c r="D405" t="s">
        <v>103</v>
      </c>
      <c r="E405" t="s">
        <v>3525</v>
      </c>
      <c r="F405" s="9">
        <v>44622</v>
      </c>
      <c r="G405">
        <v>217000</v>
      </c>
      <c r="H405" t="s">
        <v>61</v>
      </c>
      <c r="I405">
        <v>9.75</v>
      </c>
      <c r="J405">
        <v>139135</v>
      </c>
      <c r="K405" s="9"/>
      <c r="L405" t="s">
        <v>3526</v>
      </c>
      <c r="M405">
        <v>194939</v>
      </c>
      <c r="N405" s="9">
        <v>45273</v>
      </c>
      <c r="O405" t="s">
        <v>3520</v>
      </c>
      <c r="P405" t="s">
        <v>3521</v>
      </c>
      <c r="Q405" s="12">
        <f t="shared" si="48"/>
        <v>0</v>
      </c>
      <c r="R405" s="11" t="str">
        <f t="shared" si="49"/>
        <v>Standard</v>
      </c>
      <c r="S405" s="11" t="str">
        <f t="shared" si="50"/>
        <v/>
      </c>
      <c r="T405" s="13">
        <f t="shared" si="51"/>
        <v>0</v>
      </c>
      <c r="U405" s="13">
        <f>IFERROR(INDEX(Delegation!$C$4:$C$12,MATCH(H405,Delegation!$A$4:$A$12,0)),0)</f>
        <v>1000000</v>
      </c>
      <c r="V405" s="11" t="str">
        <f t="shared" si="52"/>
        <v/>
      </c>
      <c r="W405" s="14">
        <f t="shared" si="53"/>
        <v>0.71373609180307684</v>
      </c>
      <c r="X405" s="11" t="str">
        <f t="shared" si="54"/>
        <v/>
      </c>
      <c r="Y405" s="11" t="str">
        <f t="shared" si="55"/>
        <v/>
      </c>
      <c r="Z405" s="11" t="str">
        <f>IF(AND(J405&gt;500000,INDEX(Bank_KYC!$D$4:$D$953,MATCH(B405,Bank_KYC!$A$4:$A$953,0))=""),"FLAG","")</f>
        <v/>
      </c>
    </row>
    <row r="406" spans="1:26" x14ac:dyDescent="0.3">
      <c r="A406" t="s">
        <v>3934</v>
      </c>
      <c r="B406" t="s">
        <v>3149</v>
      </c>
      <c r="C406" t="s">
        <v>2362</v>
      </c>
      <c r="D406" t="s">
        <v>95</v>
      </c>
      <c r="E406" t="s">
        <v>3525</v>
      </c>
      <c r="F406" s="9">
        <v>44253</v>
      </c>
      <c r="G406">
        <v>165000</v>
      </c>
      <c r="H406" t="s">
        <v>63</v>
      </c>
      <c r="I406">
        <v>9.75</v>
      </c>
      <c r="J406">
        <v>127746</v>
      </c>
      <c r="K406" s="9"/>
      <c r="L406" t="s">
        <v>3526</v>
      </c>
      <c r="M406">
        <v>179828</v>
      </c>
      <c r="N406" s="9">
        <v>45734</v>
      </c>
      <c r="O406" t="s">
        <v>3520</v>
      </c>
      <c r="P406" t="s">
        <v>3521</v>
      </c>
      <c r="Q406" s="12">
        <f t="shared" si="48"/>
        <v>0</v>
      </c>
      <c r="R406" s="11" t="str">
        <f t="shared" si="49"/>
        <v>Standard</v>
      </c>
      <c r="S406" s="11" t="str">
        <f t="shared" si="50"/>
        <v/>
      </c>
      <c r="T406" s="13">
        <f t="shared" si="51"/>
        <v>0</v>
      </c>
      <c r="U406" s="13">
        <f>IFERROR(INDEX(Delegation!$C$4:$C$12,MATCH(H406,Delegation!$A$4:$A$12,0)),0)</f>
        <v>1000000</v>
      </c>
      <c r="V406" s="11" t="str">
        <f t="shared" si="52"/>
        <v/>
      </c>
      <c r="W406" s="14">
        <f t="shared" si="53"/>
        <v>0.71037880641501883</v>
      </c>
      <c r="X406" s="11" t="str">
        <f t="shared" si="54"/>
        <v/>
      </c>
      <c r="Y406" s="11" t="str">
        <f t="shared" si="55"/>
        <v/>
      </c>
      <c r="Z406" s="11" t="str">
        <f>IF(AND(J406&gt;500000,INDEX(Bank_KYC!$D$4:$D$953,MATCH(B406,Bank_KYC!$A$4:$A$953,0))=""),"FLAG","")</f>
        <v/>
      </c>
    </row>
    <row r="407" spans="1:26" x14ac:dyDescent="0.3">
      <c r="A407" t="s">
        <v>3935</v>
      </c>
      <c r="B407" t="s">
        <v>3428</v>
      </c>
      <c r="C407" t="s">
        <v>3029</v>
      </c>
      <c r="D407" t="s">
        <v>103</v>
      </c>
      <c r="E407" t="s">
        <v>3518</v>
      </c>
      <c r="F407" s="9">
        <v>45961</v>
      </c>
      <c r="G407">
        <v>3765000</v>
      </c>
      <c r="H407" t="s">
        <v>66</v>
      </c>
      <c r="I407">
        <v>9.25</v>
      </c>
      <c r="J407">
        <v>2163576</v>
      </c>
      <c r="K407" s="9"/>
      <c r="L407" t="s">
        <v>3519</v>
      </c>
      <c r="M407">
        <v>4374719</v>
      </c>
      <c r="N407" s="9">
        <v>46015</v>
      </c>
      <c r="O407" t="s">
        <v>3520</v>
      </c>
      <c r="P407" t="s">
        <v>3521</v>
      </c>
      <c r="Q407" s="12">
        <f t="shared" si="48"/>
        <v>0</v>
      </c>
      <c r="R407" s="11" t="str">
        <f t="shared" si="49"/>
        <v>Standard</v>
      </c>
      <c r="S407" s="11" t="str">
        <f t="shared" si="50"/>
        <v/>
      </c>
      <c r="T407" s="13">
        <f t="shared" si="51"/>
        <v>0</v>
      </c>
      <c r="U407" s="13">
        <f>IFERROR(INDEX(Delegation!$C$4:$C$12,MATCH(H407,Delegation!$A$4:$A$12,0)),0)</f>
        <v>5000000</v>
      </c>
      <c r="V407" s="11" t="str">
        <f t="shared" si="52"/>
        <v/>
      </c>
      <c r="W407" s="14">
        <f t="shared" si="53"/>
        <v>0.49456342224494876</v>
      </c>
      <c r="X407" s="11" t="str">
        <f t="shared" si="54"/>
        <v/>
      </c>
      <c r="Y407" s="11" t="str">
        <f t="shared" si="55"/>
        <v/>
      </c>
      <c r="Z407" s="11" t="str">
        <f>IF(AND(J407&gt;500000,INDEX(Bank_KYC!$D$4:$D$953,MATCH(B407,Bank_KYC!$A$4:$A$953,0))=""),"FLAG","")</f>
        <v/>
      </c>
    </row>
    <row r="408" spans="1:26" x14ac:dyDescent="0.3">
      <c r="A408" t="s">
        <v>3936</v>
      </c>
      <c r="B408" t="s">
        <v>2133</v>
      </c>
      <c r="C408" t="s">
        <v>2134</v>
      </c>
      <c r="D408" t="s">
        <v>134</v>
      </c>
      <c r="E408" t="s">
        <v>3525</v>
      </c>
      <c r="F408" s="9">
        <v>44476</v>
      </c>
      <c r="G408">
        <v>333000</v>
      </c>
      <c r="H408" t="s">
        <v>62</v>
      </c>
      <c r="I408">
        <v>9.75</v>
      </c>
      <c r="J408">
        <v>266907</v>
      </c>
      <c r="K408" s="9">
        <v>45338</v>
      </c>
      <c r="L408" t="s">
        <v>3526</v>
      </c>
      <c r="M408">
        <v>410905</v>
      </c>
      <c r="N408" s="9">
        <v>46055</v>
      </c>
      <c r="O408" t="s">
        <v>3520</v>
      </c>
      <c r="P408" t="s">
        <v>3521</v>
      </c>
      <c r="Q408" s="12">
        <f t="shared" si="48"/>
        <v>774</v>
      </c>
      <c r="R408" s="11" t="str">
        <f t="shared" si="49"/>
        <v>Doubtful</v>
      </c>
      <c r="S408" s="11" t="str">
        <f t="shared" si="50"/>
        <v>FLAG</v>
      </c>
      <c r="T408" s="13">
        <f t="shared" si="51"/>
        <v>66726.75</v>
      </c>
      <c r="U408" s="13">
        <f>IFERROR(INDEX(Delegation!$C$4:$C$12,MATCH(H408,Delegation!$A$4:$A$12,0)),0)</f>
        <v>1000000</v>
      </c>
      <c r="V408" s="11" t="str">
        <f t="shared" si="52"/>
        <v/>
      </c>
      <c r="W408" s="14">
        <f t="shared" si="53"/>
        <v>0.64955890047577902</v>
      </c>
      <c r="X408" s="11" t="str">
        <f t="shared" si="54"/>
        <v/>
      </c>
      <c r="Y408" s="11" t="str">
        <f t="shared" si="55"/>
        <v/>
      </c>
      <c r="Z408" s="11" t="str">
        <f>IF(AND(J408&gt;500000,INDEX(Bank_KYC!$D$4:$D$953,MATCH(B408,Bank_KYC!$A$4:$A$953,0))=""),"FLAG","")</f>
        <v/>
      </c>
    </row>
    <row r="409" spans="1:26" x14ac:dyDescent="0.3">
      <c r="A409" t="s">
        <v>3937</v>
      </c>
      <c r="B409" t="s">
        <v>1196</v>
      </c>
      <c r="C409" t="s">
        <v>722</v>
      </c>
      <c r="D409" t="s">
        <v>100</v>
      </c>
      <c r="E409" t="s">
        <v>3550</v>
      </c>
      <c r="F409" s="9">
        <v>44657</v>
      </c>
      <c r="G409">
        <v>630000</v>
      </c>
      <c r="H409" t="s">
        <v>64</v>
      </c>
      <c r="I409">
        <v>10.5</v>
      </c>
      <c r="J409">
        <v>401075</v>
      </c>
      <c r="K409" s="9"/>
      <c r="L409" t="s">
        <v>3551</v>
      </c>
      <c r="M409">
        <v>623460</v>
      </c>
      <c r="N409" s="9">
        <v>45546</v>
      </c>
      <c r="O409" t="s">
        <v>3520</v>
      </c>
      <c r="P409" t="s">
        <v>3521</v>
      </c>
      <c r="Q409" s="12">
        <f t="shared" si="48"/>
        <v>0</v>
      </c>
      <c r="R409" s="11" t="str">
        <f t="shared" si="49"/>
        <v>Standard</v>
      </c>
      <c r="S409" s="11" t="str">
        <f t="shared" si="50"/>
        <v/>
      </c>
      <c r="T409" s="13">
        <f t="shared" si="51"/>
        <v>0</v>
      </c>
      <c r="U409" s="13">
        <f>IFERROR(INDEX(Delegation!$C$4:$C$12,MATCH(H409,Delegation!$A$4:$A$12,0)),0)</f>
        <v>1000000</v>
      </c>
      <c r="V409" s="11" t="str">
        <f t="shared" si="52"/>
        <v/>
      </c>
      <c r="W409" s="14">
        <f t="shared" si="53"/>
        <v>0.64330510377570338</v>
      </c>
      <c r="X409" s="11" t="str">
        <f t="shared" si="54"/>
        <v/>
      </c>
      <c r="Y409" s="11" t="str">
        <f t="shared" si="55"/>
        <v/>
      </c>
      <c r="Z409" s="11" t="str">
        <f>IF(AND(J409&gt;500000,INDEX(Bank_KYC!$D$4:$D$953,MATCH(B409,Bank_KYC!$A$4:$A$953,0))=""),"FLAG","")</f>
        <v/>
      </c>
    </row>
    <row r="410" spans="1:26" x14ac:dyDescent="0.3">
      <c r="A410" t="s">
        <v>3938</v>
      </c>
      <c r="B410" t="s">
        <v>1181</v>
      </c>
      <c r="C410" t="s">
        <v>1182</v>
      </c>
      <c r="D410" t="s">
        <v>95</v>
      </c>
      <c r="E410" t="s">
        <v>3518</v>
      </c>
      <c r="F410" s="9">
        <v>44787</v>
      </c>
      <c r="G410">
        <v>3229000</v>
      </c>
      <c r="H410" t="s">
        <v>66</v>
      </c>
      <c r="I410">
        <v>9.25</v>
      </c>
      <c r="J410">
        <v>1615299</v>
      </c>
      <c r="K410" s="9"/>
      <c r="L410" t="s">
        <v>3519</v>
      </c>
      <c r="M410">
        <v>3038515</v>
      </c>
      <c r="N410" s="9">
        <v>45167</v>
      </c>
      <c r="O410" t="s">
        <v>3520</v>
      </c>
      <c r="P410" t="s">
        <v>3521</v>
      </c>
      <c r="Q410" s="12">
        <f t="shared" si="48"/>
        <v>0</v>
      </c>
      <c r="R410" s="11" t="str">
        <f t="shared" si="49"/>
        <v>Standard</v>
      </c>
      <c r="S410" s="11" t="str">
        <f t="shared" si="50"/>
        <v/>
      </c>
      <c r="T410" s="13">
        <f t="shared" si="51"/>
        <v>0</v>
      </c>
      <c r="U410" s="13">
        <f>IFERROR(INDEX(Delegation!$C$4:$C$12,MATCH(H410,Delegation!$A$4:$A$12,0)),0)</f>
        <v>5000000</v>
      </c>
      <c r="V410" s="11" t="str">
        <f t="shared" si="52"/>
        <v/>
      </c>
      <c r="W410" s="14">
        <f t="shared" si="53"/>
        <v>0.53160803879526675</v>
      </c>
      <c r="X410" s="11" t="str">
        <f t="shared" si="54"/>
        <v/>
      </c>
      <c r="Y410" s="11" t="str">
        <f t="shared" si="55"/>
        <v/>
      </c>
      <c r="Z410" s="11" t="str">
        <f>IF(AND(J410&gt;500000,INDEX(Bank_KYC!$D$4:$D$953,MATCH(B410,Bank_KYC!$A$4:$A$953,0))=""),"FLAG","")</f>
        <v/>
      </c>
    </row>
    <row r="411" spans="1:26" x14ac:dyDescent="0.3">
      <c r="A411" t="s">
        <v>3939</v>
      </c>
      <c r="B411" t="s">
        <v>1899</v>
      </c>
      <c r="C411" t="s">
        <v>1900</v>
      </c>
      <c r="D411" t="s">
        <v>95</v>
      </c>
      <c r="E411" t="s">
        <v>3535</v>
      </c>
      <c r="F411" s="9">
        <v>44794</v>
      </c>
      <c r="G411">
        <v>2882000</v>
      </c>
      <c r="H411" t="s">
        <v>66</v>
      </c>
      <c r="I411">
        <v>11.5</v>
      </c>
      <c r="J411">
        <v>2105796</v>
      </c>
      <c r="K411" s="9"/>
      <c r="L411" t="s">
        <v>3536</v>
      </c>
      <c r="M411">
        <v>3545471</v>
      </c>
      <c r="N411" s="9">
        <v>45921</v>
      </c>
      <c r="O411" t="s">
        <v>3520</v>
      </c>
      <c r="P411" t="s">
        <v>3521</v>
      </c>
      <c r="Q411" s="12">
        <f t="shared" si="48"/>
        <v>0</v>
      </c>
      <c r="R411" s="11" t="str">
        <f t="shared" si="49"/>
        <v>Standard</v>
      </c>
      <c r="S411" s="11" t="str">
        <f t="shared" si="50"/>
        <v/>
      </c>
      <c r="T411" s="13">
        <f t="shared" si="51"/>
        <v>0</v>
      </c>
      <c r="U411" s="13">
        <f>IFERROR(INDEX(Delegation!$C$4:$C$12,MATCH(H411,Delegation!$A$4:$A$12,0)),0)</f>
        <v>5000000</v>
      </c>
      <c r="V411" s="11" t="str">
        <f t="shared" si="52"/>
        <v/>
      </c>
      <c r="W411" s="14">
        <f t="shared" si="53"/>
        <v>0.59393970504906113</v>
      </c>
      <c r="X411" s="11" t="str">
        <f t="shared" si="54"/>
        <v/>
      </c>
      <c r="Y411" s="11" t="str">
        <f t="shared" si="55"/>
        <v/>
      </c>
      <c r="Z411" s="11" t="str">
        <f>IF(AND(J411&gt;500000,INDEX(Bank_KYC!$D$4:$D$953,MATCH(B411,Bank_KYC!$A$4:$A$953,0))=""),"FLAG","")</f>
        <v/>
      </c>
    </row>
    <row r="412" spans="1:26" x14ac:dyDescent="0.3">
      <c r="A412" t="s">
        <v>3940</v>
      </c>
      <c r="B412" t="s">
        <v>2911</v>
      </c>
      <c r="C412" t="s">
        <v>2912</v>
      </c>
      <c r="D412" t="s">
        <v>103</v>
      </c>
      <c r="E412" t="s">
        <v>3528</v>
      </c>
      <c r="F412" s="9">
        <v>45599</v>
      </c>
      <c r="G412">
        <v>51000</v>
      </c>
      <c r="H412" t="s">
        <v>61</v>
      </c>
      <c r="I412">
        <v>13.5</v>
      </c>
      <c r="J412">
        <v>12888</v>
      </c>
      <c r="K412" s="9"/>
      <c r="L412" t="s">
        <v>3529</v>
      </c>
      <c r="M412">
        <v>0</v>
      </c>
      <c r="N412" s="9"/>
      <c r="O412" t="s">
        <v>3520</v>
      </c>
      <c r="P412" t="s">
        <v>3521</v>
      </c>
      <c r="Q412" s="12">
        <f t="shared" si="48"/>
        <v>0</v>
      </c>
      <c r="R412" s="11" t="str">
        <f t="shared" si="49"/>
        <v>Standard</v>
      </c>
      <c r="S412" s="11" t="str">
        <f t="shared" si="50"/>
        <v/>
      </c>
      <c r="T412" s="13">
        <f t="shared" si="51"/>
        <v>0</v>
      </c>
      <c r="U412" s="13">
        <f>IFERROR(INDEX(Delegation!$C$4:$C$12,MATCH(H412,Delegation!$A$4:$A$12,0)),0)</f>
        <v>1000000</v>
      </c>
      <c r="V412" s="11" t="str">
        <f t="shared" si="52"/>
        <v/>
      </c>
      <c r="W412" s="14" t="str">
        <f t="shared" si="53"/>
        <v/>
      </c>
      <c r="X412" s="11" t="str">
        <f t="shared" si="54"/>
        <v/>
      </c>
      <c r="Y412" s="11" t="str">
        <f t="shared" si="55"/>
        <v/>
      </c>
      <c r="Z412" s="11" t="str">
        <f>IF(AND(J412&gt;500000,INDEX(Bank_KYC!$D$4:$D$953,MATCH(B412,Bank_KYC!$A$4:$A$953,0))=""),"FLAG","")</f>
        <v/>
      </c>
    </row>
    <row r="413" spans="1:26" x14ac:dyDescent="0.3">
      <c r="A413" t="s">
        <v>3941</v>
      </c>
      <c r="B413" t="s">
        <v>1627</v>
      </c>
      <c r="C413" t="s">
        <v>1231</v>
      </c>
      <c r="D413" t="s">
        <v>103</v>
      </c>
      <c r="E413" t="s">
        <v>3525</v>
      </c>
      <c r="F413" s="9">
        <v>45441</v>
      </c>
      <c r="G413">
        <v>99000</v>
      </c>
      <c r="H413" t="s">
        <v>61</v>
      </c>
      <c r="I413">
        <v>9.75</v>
      </c>
      <c r="J413">
        <v>95940</v>
      </c>
      <c r="K413" s="9">
        <v>46103</v>
      </c>
      <c r="L413" t="s">
        <v>3526</v>
      </c>
      <c r="M413">
        <v>144576</v>
      </c>
      <c r="N413" s="9">
        <v>45509</v>
      </c>
      <c r="O413" t="s">
        <v>3520</v>
      </c>
      <c r="P413" t="s">
        <v>3521</v>
      </c>
      <c r="Q413" s="12">
        <f t="shared" si="48"/>
        <v>9</v>
      </c>
      <c r="R413" s="11" t="str">
        <f t="shared" si="49"/>
        <v>Standard</v>
      </c>
      <c r="S413" s="11" t="str">
        <f t="shared" si="50"/>
        <v/>
      </c>
      <c r="T413" s="13">
        <f t="shared" si="51"/>
        <v>0</v>
      </c>
      <c r="U413" s="13">
        <f>IFERROR(INDEX(Delegation!$C$4:$C$12,MATCH(H413,Delegation!$A$4:$A$12,0)),0)</f>
        <v>1000000</v>
      </c>
      <c r="V413" s="11" t="str">
        <f t="shared" si="52"/>
        <v/>
      </c>
      <c r="W413" s="14">
        <f t="shared" si="53"/>
        <v>0.6635956175298805</v>
      </c>
      <c r="X413" s="11" t="str">
        <f t="shared" si="54"/>
        <v/>
      </c>
      <c r="Y413" s="11" t="str">
        <f t="shared" si="55"/>
        <v/>
      </c>
      <c r="Z413" s="11" t="str">
        <f>IF(AND(J413&gt;500000,INDEX(Bank_KYC!$D$4:$D$953,MATCH(B413,Bank_KYC!$A$4:$A$953,0))=""),"FLAG","")</f>
        <v/>
      </c>
    </row>
    <row r="414" spans="1:26" x14ac:dyDescent="0.3">
      <c r="A414" t="s">
        <v>3942</v>
      </c>
      <c r="B414" t="s">
        <v>2492</v>
      </c>
      <c r="C414" t="s">
        <v>2493</v>
      </c>
      <c r="D414" t="s">
        <v>129</v>
      </c>
      <c r="E414" t="s">
        <v>3518</v>
      </c>
      <c r="F414" s="9">
        <v>45693</v>
      </c>
      <c r="G414">
        <v>1718000</v>
      </c>
      <c r="H414" t="s">
        <v>66</v>
      </c>
      <c r="I414">
        <v>9.25</v>
      </c>
      <c r="J414">
        <v>470275</v>
      </c>
      <c r="K414" s="9"/>
      <c r="L414" t="s">
        <v>3519</v>
      </c>
      <c r="M414">
        <v>990237</v>
      </c>
      <c r="N414" s="9">
        <v>45769</v>
      </c>
      <c r="O414" t="s">
        <v>3520</v>
      </c>
      <c r="P414" t="s">
        <v>3521</v>
      </c>
      <c r="Q414" s="12">
        <f t="shared" si="48"/>
        <v>0</v>
      </c>
      <c r="R414" s="11" t="str">
        <f t="shared" si="49"/>
        <v>Standard</v>
      </c>
      <c r="S414" s="11" t="str">
        <f t="shared" si="50"/>
        <v/>
      </c>
      <c r="T414" s="13">
        <f t="shared" si="51"/>
        <v>0</v>
      </c>
      <c r="U414" s="13">
        <f>IFERROR(INDEX(Delegation!$C$4:$C$12,MATCH(H414,Delegation!$A$4:$A$12,0)),0)</f>
        <v>5000000</v>
      </c>
      <c r="V414" s="11" t="str">
        <f t="shared" si="52"/>
        <v/>
      </c>
      <c r="W414" s="14">
        <f t="shared" si="53"/>
        <v>0.47491156157566322</v>
      </c>
      <c r="X414" s="11" t="str">
        <f t="shared" si="54"/>
        <v/>
      </c>
      <c r="Y414" s="11" t="str">
        <f t="shared" si="55"/>
        <v/>
      </c>
      <c r="Z414" s="11" t="str">
        <f>IF(AND(J414&gt;500000,INDEX(Bank_KYC!$D$4:$D$953,MATCH(B414,Bank_KYC!$A$4:$A$953,0))=""),"FLAG","")</f>
        <v/>
      </c>
    </row>
    <row r="415" spans="1:26" x14ac:dyDescent="0.3">
      <c r="A415" t="s">
        <v>3943</v>
      </c>
      <c r="B415" t="s">
        <v>880</v>
      </c>
      <c r="C415" t="s">
        <v>881</v>
      </c>
      <c r="D415" t="s">
        <v>114</v>
      </c>
      <c r="E415" t="s">
        <v>3535</v>
      </c>
      <c r="F415" s="9">
        <v>45894</v>
      </c>
      <c r="G415">
        <v>1875000</v>
      </c>
      <c r="H415" t="s">
        <v>66</v>
      </c>
      <c r="I415">
        <v>11.5</v>
      </c>
      <c r="J415">
        <v>1158611</v>
      </c>
      <c r="K415" s="9"/>
      <c r="L415" t="s">
        <v>3536</v>
      </c>
      <c r="M415">
        <v>1684153</v>
      </c>
      <c r="N415" s="9">
        <v>45901</v>
      </c>
      <c r="O415" t="s">
        <v>3520</v>
      </c>
      <c r="P415" t="s">
        <v>3521</v>
      </c>
      <c r="Q415" s="12">
        <f t="shared" si="48"/>
        <v>0</v>
      </c>
      <c r="R415" s="11" t="str">
        <f t="shared" si="49"/>
        <v>Standard</v>
      </c>
      <c r="S415" s="11" t="str">
        <f t="shared" si="50"/>
        <v/>
      </c>
      <c r="T415" s="13">
        <f t="shared" si="51"/>
        <v>0</v>
      </c>
      <c r="U415" s="13">
        <f>IFERROR(INDEX(Delegation!$C$4:$C$12,MATCH(H415,Delegation!$A$4:$A$12,0)),0)</f>
        <v>5000000</v>
      </c>
      <c r="V415" s="11" t="str">
        <f t="shared" si="52"/>
        <v/>
      </c>
      <c r="W415" s="14">
        <f t="shared" si="53"/>
        <v>0.68794877900048279</v>
      </c>
      <c r="X415" s="11" t="str">
        <f t="shared" si="54"/>
        <v/>
      </c>
      <c r="Y415" s="11" t="str">
        <f t="shared" si="55"/>
        <v/>
      </c>
      <c r="Z415" s="11" t="str">
        <f>IF(AND(J415&gt;500000,INDEX(Bank_KYC!$D$4:$D$953,MATCH(B415,Bank_KYC!$A$4:$A$953,0))=""),"FLAG","")</f>
        <v/>
      </c>
    </row>
    <row r="416" spans="1:26" x14ac:dyDescent="0.3">
      <c r="A416" t="s">
        <v>3944</v>
      </c>
      <c r="B416" t="s">
        <v>2298</v>
      </c>
      <c r="C416" t="s">
        <v>2299</v>
      </c>
      <c r="D416" t="s">
        <v>129</v>
      </c>
      <c r="E416" t="s">
        <v>3528</v>
      </c>
      <c r="F416" s="9">
        <v>46038</v>
      </c>
      <c r="G416">
        <v>150000</v>
      </c>
      <c r="H416" t="s">
        <v>65</v>
      </c>
      <c r="I416">
        <v>13.5</v>
      </c>
      <c r="J416">
        <v>58651</v>
      </c>
      <c r="K416" s="9"/>
      <c r="L416" t="s">
        <v>3529</v>
      </c>
      <c r="M416">
        <v>0</v>
      </c>
      <c r="N416" s="9"/>
      <c r="O416" t="s">
        <v>3520</v>
      </c>
      <c r="P416" t="s">
        <v>3521</v>
      </c>
      <c r="Q416" s="12">
        <f t="shared" si="48"/>
        <v>0</v>
      </c>
      <c r="R416" s="11" t="str">
        <f t="shared" si="49"/>
        <v>Standard</v>
      </c>
      <c r="S416" s="11" t="str">
        <f t="shared" si="50"/>
        <v/>
      </c>
      <c r="T416" s="13">
        <f t="shared" si="51"/>
        <v>0</v>
      </c>
      <c r="U416" s="13">
        <f>IFERROR(INDEX(Delegation!$C$4:$C$12,MATCH(H416,Delegation!$A$4:$A$12,0)),0)</f>
        <v>1000000</v>
      </c>
      <c r="V416" s="11" t="str">
        <f t="shared" si="52"/>
        <v/>
      </c>
      <c r="W416" s="14" t="str">
        <f t="shared" si="53"/>
        <v/>
      </c>
      <c r="X416" s="11" t="str">
        <f t="shared" si="54"/>
        <v/>
      </c>
      <c r="Y416" s="11" t="str">
        <f t="shared" si="55"/>
        <v/>
      </c>
      <c r="Z416" s="11" t="str">
        <f>IF(AND(J416&gt;500000,INDEX(Bank_KYC!$D$4:$D$953,MATCH(B416,Bank_KYC!$A$4:$A$953,0))=""),"FLAG","")</f>
        <v/>
      </c>
    </row>
    <row r="417" spans="1:26" x14ac:dyDescent="0.3">
      <c r="A417" t="s">
        <v>3945</v>
      </c>
      <c r="B417" t="s">
        <v>2636</v>
      </c>
      <c r="C417" t="s">
        <v>1458</v>
      </c>
      <c r="D417" t="s">
        <v>134</v>
      </c>
      <c r="E417" t="s">
        <v>3550</v>
      </c>
      <c r="F417" s="9">
        <v>45324</v>
      </c>
      <c r="G417">
        <v>420000</v>
      </c>
      <c r="H417" t="s">
        <v>62</v>
      </c>
      <c r="I417">
        <v>10.5</v>
      </c>
      <c r="J417">
        <v>292253</v>
      </c>
      <c r="K417" s="9">
        <v>46108</v>
      </c>
      <c r="L417" t="s">
        <v>3551</v>
      </c>
      <c r="M417">
        <v>601765</v>
      </c>
      <c r="N417" s="9">
        <v>45642</v>
      </c>
      <c r="O417" t="s">
        <v>3520</v>
      </c>
      <c r="P417" t="s">
        <v>3521</v>
      </c>
      <c r="Q417" s="12">
        <f t="shared" si="48"/>
        <v>4</v>
      </c>
      <c r="R417" s="11" t="str">
        <f t="shared" si="49"/>
        <v>Standard</v>
      </c>
      <c r="S417" s="11" t="str">
        <f t="shared" si="50"/>
        <v/>
      </c>
      <c r="T417" s="13">
        <f t="shared" si="51"/>
        <v>0</v>
      </c>
      <c r="U417" s="13">
        <f>IFERROR(INDEX(Delegation!$C$4:$C$12,MATCH(H417,Delegation!$A$4:$A$12,0)),0)</f>
        <v>1000000</v>
      </c>
      <c r="V417" s="11" t="str">
        <f t="shared" si="52"/>
        <v/>
      </c>
      <c r="W417" s="14">
        <f t="shared" si="53"/>
        <v>0.4856596844283067</v>
      </c>
      <c r="X417" s="11" t="str">
        <f t="shared" si="54"/>
        <v/>
      </c>
      <c r="Y417" s="11" t="str">
        <f t="shared" si="55"/>
        <v/>
      </c>
      <c r="Z417" s="11" t="str">
        <f>IF(AND(J417&gt;500000,INDEX(Bank_KYC!$D$4:$D$953,MATCH(B417,Bank_KYC!$A$4:$A$953,0))=""),"FLAG","")</f>
        <v/>
      </c>
    </row>
    <row r="418" spans="1:26" x14ac:dyDescent="0.3">
      <c r="A418" t="s">
        <v>3946</v>
      </c>
      <c r="B418" t="s">
        <v>196</v>
      </c>
      <c r="C418" t="s">
        <v>197</v>
      </c>
      <c r="D418" t="s">
        <v>103</v>
      </c>
      <c r="E418" t="s">
        <v>3550</v>
      </c>
      <c r="F418" s="9">
        <v>45964</v>
      </c>
      <c r="G418">
        <v>1391000</v>
      </c>
      <c r="H418" t="s">
        <v>66</v>
      </c>
      <c r="I418">
        <v>10.5</v>
      </c>
      <c r="J418">
        <v>922877</v>
      </c>
      <c r="K418" s="9">
        <v>46068</v>
      </c>
      <c r="L418" t="s">
        <v>3551</v>
      </c>
      <c r="M418">
        <v>1503058</v>
      </c>
      <c r="N418" s="9">
        <v>46039</v>
      </c>
      <c r="O418" t="s">
        <v>3520</v>
      </c>
      <c r="P418" t="s">
        <v>3521</v>
      </c>
      <c r="Q418" s="12">
        <f t="shared" si="48"/>
        <v>44</v>
      </c>
      <c r="R418" s="11" t="str">
        <f t="shared" si="49"/>
        <v>Standard</v>
      </c>
      <c r="S418" s="11" t="str">
        <f t="shared" si="50"/>
        <v/>
      </c>
      <c r="T418" s="13">
        <f t="shared" si="51"/>
        <v>0</v>
      </c>
      <c r="U418" s="13">
        <f>IFERROR(INDEX(Delegation!$C$4:$C$12,MATCH(H418,Delegation!$A$4:$A$12,0)),0)</f>
        <v>5000000</v>
      </c>
      <c r="V418" s="11" t="str">
        <f t="shared" si="52"/>
        <v/>
      </c>
      <c r="W418" s="14">
        <f t="shared" si="53"/>
        <v>0.61399959283008376</v>
      </c>
      <c r="X418" s="11" t="str">
        <f t="shared" si="54"/>
        <v/>
      </c>
      <c r="Y418" s="11" t="str">
        <f t="shared" si="55"/>
        <v/>
      </c>
      <c r="Z418" s="11" t="str">
        <f>IF(AND(J418&gt;500000,INDEX(Bank_KYC!$D$4:$D$953,MATCH(B418,Bank_KYC!$A$4:$A$953,0))=""),"FLAG","")</f>
        <v/>
      </c>
    </row>
    <row r="419" spans="1:26" x14ac:dyDescent="0.3">
      <c r="A419" t="s">
        <v>3947</v>
      </c>
      <c r="B419" t="s">
        <v>2342</v>
      </c>
      <c r="C419" t="s">
        <v>2343</v>
      </c>
      <c r="D419" t="s">
        <v>100</v>
      </c>
      <c r="E419" t="s">
        <v>3528</v>
      </c>
      <c r="F419" s="9">
        <v>45106</v>
      </c>
      <c r="G419">
        <v>435000</v>
      </c>
      <c r="H419" t="s">
        <v>64</v>
      </c>
      <c r="I419">
        <v>13.5</v>
      </c>
      <c r="J419">
        <v>210202</v>
      </c>
      <c r="K419" s="9"/>
      <c r="L419" t="s">
        <v>3529</v>
      </c>
      <c r="M419">
        <v>0</v>
      </c>
      <c r="N419" s="9"/>
      <c r="O419" t="s">
        <v>3520</v>
      </c>
      <c r="P419" t="s">
        <v>3521</v>
      </c>
      <c r="Q419" s="12">
        <f t="shared" si="48"/>
        <v>0</v>
      </c>
      <c r="R419" s="11" t="str">
        <f t="shared" si="49"/>
        <v>Standard</v>
      </c>
      <c r="S419" s="11" t="str">
        <f t="shared" si="50"/>
        <v/>
      </c>
      <c r="T419" s="13">
        <f t="shared" si="51"/>
        <v>0</v>
      </c>
      <c r="U419" s="13">
        <f>IFERROR(INDEX(Delegation!$C$4:$C$12,MATCH(H419,Delegation!$A$4:$A$12,0)),0)</f>
        <v>1000000</v>
      </c>
      <c r="V419" s="11" t="str">
        <f t="shared" si="52"/>
        <v/>
      </c>
      <c r="W419" s="14" t="str">
        <f t="shared" si="53"/>
        <v/>
      </c>
      <c r="X419" s="11" t="str">
        <f t="shared" si="54"/>
        <v/>
      </c>
      <c r="Y419" s="11" t="str">
        <f t="shared" si="55"/>
        <v/>
      </c>
      <c r="Z419" s="11" t="str">
        <f>IF(AND(J419&gt;500000,INDEX(Bank_KYC!$D$4:$D$953,MATCH(B419,Bank_KYC!$A$4:$A$953,0))=""),"FLAG","")</f>
        <v/>
      </c>
    </row>
    <row r="420" spans="1:26" x14ac:dyDescent="0.3">
      <c r="A420" t="s">
        <v>3948</v>
      </c>
      <c r="B420" t="s">
        <v>478</v>
      </c>
      <c r="C420" t="s">
        <v>479</v>
      </c>
      <c r="D420" t="s">
        <v>95</v>
      </c>
      <c r="E420" t="s">
        <v>3535</v>
      </c>
      <c r="F420" s="9">
        <v>44698</v>
      </c>
      <c r="G420">
        <v>2865000</v>
      </c>
      <c r="H420" t="s">
        <v>63</v>
      </c>
      <c r="I420">
        <v>11.5</v>
      </c>
      <c r="J420">
        <v>2156546</v>
      </c>
      <c r="K420" s="9"/>
      <c r="L420" t="s">
        <v>3536</v>
      </c>
      <c r="M420">
        <v>3572440</v>
      </c>
      <c r="N420" s="9">
        <v>46005</v>
      </c>
      <c r="O420" t="s">
        <v>3520</v>
      </c>
      <c r="P420" t="s">
        <v>3521</v>
      </c>
      <c r="Q420" s="12">
        <f t="shared" si="48"/>
        <v>0</v>
      </c>
      <c r="R420" s="11" t="str">
        <f t="shared" si="49"/>
        <v>Standard</v>
      </c>
      <c r="S420" s="11" t="str">
        <f t="shared" si="50"/>
        <v/>
      </c>
      <c r="T420" s="13">
        <f t="shared" si="51"/>
        <v>0</v>
      </c>
      <c r="U420" s="13">
        <f>IFERROR(INDEX(Delegation!$C$4:$C$12,MATCH(H420,Delegation!$A$4:$A$12,0)),0)</f>
        <v>1000000</v>
      </c>
      <c r="V420" s="11" t="str">
        <f t="shared" si="52"/>
        <v>FLAG</v>
      </c>
      <c r="W420" s="14">
        <f t="shared" si="53"/>
        <v>0.60366192294342247</v>
      </c>
      <c r="X420" s="11" t="str">
        <f t="shared" si="54"/>
        <v/>
      </c>
      <c r="Y420" s="11" t="str">
        <f t="shared" si="55"/>
        <v/>
      </c>
      <c r="Z420" s="11" t="str">
        <f>IF(AND(J420&gt;500000,INDEX(Bank_KYC!$D$4:$D$953,MATCH(B420,Bank_KYC!$A$4:$A$953,0))=""),"FLAG","")</f>
        <v/>
      </c>
    </row>
    <row r="421" spans="1:26" x14ac:dyDescent="0.3">
      <c r="A421" t="s">
        <v>3949</v>
      </c>
      <c r="B421" t="s">
        <v>3462</v>
      </c>
      <c r="C421" t="s">
        <v>1962</v>
      </c>
      <c r="D421" t="s">
        <v>100</v>
      </c>
      <c r="E421" t="s">
        <v>3525</v>
      </c>
      <c r="F421" s="9">
        <v>44929</v>
      </c>
      <c r="G421">
        <v>334000</v>
      </c>
      <c r="H421" t="s">
        <v>64</v>
      </c>
      <c r="I421">
        <v>9.75</v>
      </c>
      <c r="J421">
        <v>244822</v>
      </c>
      <c r="K421" s="9"/>
      <c r="L421" t="s">
        <v>3526</v>
      </c>
      <c r="M421">
        <v>352556</v>
      </c>
      <c r="N421" s="9">
        <v>45533</v>
      </c>
      <c r="O421" t="s">
        <v>3520</v>
      </c>
      <c r="P421" t="s">
        <v>3521</v>
      </c>
      <c r="Q421" s="12">
        <f t="shared" si="48"/>
        <v>0</v>
      </c>
      <c r="R421" s="11" t="str">
        <f t="shared" si="49"/>
        <v>Standard</v>
      </c>
      <c r="S421" s="11" t="str">
        <f t="shared" si="50"/>
        <v/>
      </c>
      <c r="T421" s="13">
        <f t="shared" si="51"/>
        <v>0</v>
      </c>
      <c r="U421" s="13">
        <f>IFERROR(INDEX(Delegation!$C$4:$C$12,MATCH(H421,Delegation!$A$4:$A$12,0)),0)</f>
        <v>1000000</v>
      </c>
      <c r="V421" s="11" t="str">
        <f t="shared" si="52"/>
        <v/>
      </c>
      <c r="W421" s="14">
        <f t="shared" si="53"/>
        <v>0.69442017722007288</v>
      </c>
      <c r="X421" s="11" t="str">
        <f t="shared" si="54"/>
        <v/>
      </c>
      <c r="Y421" s="11" t="str">
        <f t="shared" si="55"/>
        <v/>
      </c>
      <c r="Z421" s="11" t="str">
        <f>IF(AND(J421&gt;500000,INDEX(Bank_KYC!$D$4:$D$953,MATCH(B421,Bank_KYC!$A$4:$A$953,0))=""),"FLAG","")</f>
        <v/>
      </c>
    </row>
    <row r="422" spans="1:26" x14ac:dyDescent="0.3">
      <c r="A422" t="s">
        <v>3950</v>
      </c>
      <c r="B422" t="s">
        <v>2593</v>
      </c>
      <c r="C422" t="s">
        <v>2594</v>
      </c>
      <c r="D422" t="s">
        <v>134</v>
      </c>
      <c r="E422" t="s">
        <v>3528</v>
      </c>
      <c r="F422" s="9">
        <v>43817</v>
      </c>
      <c r="G422">
        <v>383000</v>
      </c>
      <c r="H422" t="s">
        <v>62</v>
      </c>
      <c r="I422">
        <v>13.5</v>
      </c>
      <c r="J422">
        <v>97767</v>
      </c>
      <c r="K422" s="9">
        <v>46089</v>
      </c>
      <c r="L422" t="s">
        <v>3529</v>
      </c>
      <c r="M422">
        <v>0</v>
      </c>
      <c r="N422" s="9"/>
      <c r="O422" t="s">
        <v>3520</v>
      </c>
      <c r="P422" t="s">
        <v>3521</v>
      </c>
      <c r="Q422" s="12">
        <f t="shared" si="48"/>
        <v>23</v>
      </c>
      <c r="R422" s="11" t="str">
        <f t="shared" si="49"/>
        <v>Standard</v>
      </c>
      <c r="S422" s="11" t="str">
        <f t="shared" si="50"/>
        <v/>
      </c>
      <c r="T422" s="13">
        <f t="shared" si="51"/>
        <v>0</v>
      </c>
      <c r="U422" s="13">
        <f>IFERROR(INDEX(Delegation!$C$4:$C$12,MATCH(H422,Delegation!$A$4:$A$12,0)),0)</f>
        <v>1000000</v>
      </c>
      <c r="V422" s="11" t="str">
        <f t="shared" si="52"/>
        <v/>
      </c>
      <c r="W422" s="14" t="str">
        <f t="shared" si="53"/>
        <v/>
      </c>
      <c r="X422" s="11" t="str">
        <f t="shared" si="54"/>
        <v/>
      </c>
      <c r="Y422" s="11" t="str">
        <f t="shared" si="55"/>
        <v/>
      </c>
      <c r="Z422" s="11" t="str">
        <f>IF(AND(J422&gt;500000,INDEX(Bank_KYC!$D$4:$D$953,MATCH(B422,Bank_KYC!$A$4:$A$953,0))=""),"FLAG","")</f>
        <v/>
      </c>
    </row>
    <row r="423" spans="1:26" x14ac:dyDescent="0.3">
      <c r="A423" t="s">
        <v>3951</v>
      </c>
      <c r="B423" t="s">
        <v>330</v>
      </c>
      <c r="C423" t="s">
        <v>331</v>
      </c>
      <c r="D423" t="s">
        <v>134</v>
      </c>
      <c r="E423" t="s">
        <v>3525</v>
      </c>
      <c r="F423" s="9">
        <v>44288</v>
      </c>
      <c r="G423">
        <v>431000</v>
      </c>
      <c r="H423" t="s">
        <v>62</v>
      </c>
      <c r="I423">
        <v>9.75</v>
      </c>
      <c r="J423">
        <v>142517</v>
      </c>
      <c r="K423" s="9"/>
      <c r="L423" t="s">
        <v>3526</v>
      </c>
      <c r="M423">
        <v>225829</v>
      </c>
      <c r="N423" s="9">
        <v>45707</v>
      </c>
      <c r="O423" t="s">
        <v>3520</v>
      </c>
      <c r="P423" t="s">
        <v>3521</v>
      </c>
      <c r="Q423" s="12">
        <f t="shared" si="48"/>
        <v>0</v>
      </c>
      <c r="R423" s="11" t="str">
        <f t="shared" si="49"/>
        <v>Standard</v>
      </c>
      <c r="S423" s="11" t="str">
        <f t="shared" si="50"/>
        <v/>
      </c>
      <c r="T423" s="13">
        <f t="shared" si="51"/>
        <v>0</v>
      </c>
      <c r="U423" s="13">
        <f>IFERROR(INDEX(Delegation!$C$4:$C$12,MATCH(H423,Delegation!$A$4:$A$12,0)),0)</f>
        <v>1000000</v>
      </c>
      <c r="V423" s="11" t="str">
        <f t="shared" si="52"/>
        <v/>
      </c>
      <c r="W423" s="14">
        <f t="shared" si="53"/>
        <v>0.63108369607092096</v>
      </c>
      <c r="X423" s="11" t="str">
        <f t="shared" si="54"/>
        <v/>
      </c>
      <c r="Y423" s="11" t="str">
        <f t="shared" si="55"/>
        <v/>
      </c>
      <c r="Z423" s="11" t="str">
        <f>IF(AND(J423&gt;500000,INDEX(Bank_KYC!$D$4:$D$953,MATCH(B423,Bank_KYC!$A$4:$A$953,0))=""),"FLAG","")</f>
        <v/>
      </c>
    </row>
    <row r="424" spans="1:26" x14ac:dyDescent="0.3">
      <c r="A424" t="s">
        <v>3952</v>
      </c>
      <c r="B424" t="s">
        <v>3408</v>
      </c>
      <c r="C424" t="s">
        <v>3409</v>
      </c>
      <c r="D424" t="s">
        <v>100</v>
      </c>
      <c r="E424" t="s">
        <v>3528</v>
      </c>
      <c r="F424" s="9">
        <v>44810</v>
      </c>
      <c r="G424">
        <v>229000</v>
      </c>
      <c r="H424" t="s">
        <v>64</v>
      </c>
      <c r="I424">
        <v>13.5</v>
      </c>
      <c r="J424">
        <v>78601</v>
      </c>
      <c r="K424" s="9"/>
      <c r="L424" t="s">
        <v>3529</v>
      </c>
      <c r="M424">
        <v>0</v>
      </c>
      <c r="N424" s="9"/>
      <c r="O424" t="s">
        <v>3520</v>
      </c>
      <c r="P424" t="s">
        <v>3521</v>
      </c>
      <c r="Q424" s="12">
        <f t="shared" si="48"/>
        <v>0</v>
      </c>
      <c r="R424" s="11" t="str">
        <f t="shared" si="49"/>
        <v>Standard</v>
      </c>
      <c r="S424" s="11" t="str">
        <f t="shared" si="50"/>
        <v/>
      </c>
      <c r="T424" s="13">
        <f t="shared" si="51"/>
        <v>0</v>
      </c>
      <c r="U424" s="13">
        <f>IFERROR(INDEX(Delegation!$C$4:$C$12,MATCH(H424,Delegation!$A$4:$A$12,0)),0)</f>
        <v>1000000</v>
      </c>
      <c r="V424" s="11" t="str">
        <f t="shared" si="52"/>
        <v/>
      </c>
      <c r="W424" s="14" t="str">
        <f t="shared" si="53"/>
        <v/>
      </c>
      <c r="X424" s="11" t="str">
        <f t="shared" si="54"/>
        <v/>
      </c>
      <c r="Y424" s="11" t="str">
        <f t="shared" si="55"/>
        <v/>
      </c>
      <c r="Z424" s="11" t="str">
        <f>IF(AND(J424&gt;500000,INDEX(Bank_KYC!$D$4:$D$953,MATCH(B424,Bank_KYC!$A$4:$A$953,0))=""),"FLAG","")</f>
        <v/>
      </c>
    </row>
    <row r="425" spans="1:26" x14ac:dyDescent="0.3">
      <c r="A425" t="s">
        <v>3953</v>
      </c>
      <c r="B425" t="s">
        <v>2350</v>
      </c>
      <c r="C425" t="s">
        <v>448</v>
      </c>
      <c r="D425" t="s">
        <v>129</v>
      </c>
      <c r="E425" t="s">
        <v>3518</v>
      </c>
      <c r="F425" s="9">
        <v>44320</v>
      </c>
      <c r="G425">
        <v>1989000</v>
      </c>
      <c r="H425" t="s">
        <v>66</v>
      </c>
      <c r="I425">
        <v>9.25</v>
      </c>
      <c r="J425">
        <v>755230</v>
      </c>
      <c r="K425" s="9">
        <v>46036</v>
      </c>
      <c r="L425" t="s">
        <v>3519</v>
      </c>
      <c r="M425">
        <v>1659624</v>
      </c>
      <c r="N425" s="9">
        <v>45136</v>
      </c>
      <c r="O425" t="s">
        <v>3520</v>
      </c>
      <c r="P425" t="s">
        <v>3521</v>
      </c>
      <c r="Q425" s="12">
        <f t="shared" si="48"/>
        <v>76</v>
      </c>
      <c r="R425" s="11" t="str">
        <f t="shared" si="49"/>
        <v>Standard</v>
      </c>
      <c r="S425" s="11" t="str">
        <f t="shared" si="50"/>
        <v/>
      </c>
      <c r="T425" s="13">
        <f t="shared" si="51"/>
        <v>0</v>
      </c>
      <c r="U425" s="13">
        <f>IFERROR(INDEX(Delegation!$C$4:$C$12,MATCH(H425,Delegation!$A$4:$A$12,0)),0)</f>
        <v>5000000</v>
      </c>
      <c r="V425" s="11" t="str">
        <f t="shared" si="52"/>
        <v/>
      </c>
      <c r="W425" s="14">
        <f t="shared" si="53"/>
        <v>0.45506090536169641</v>
      </c>
      <c r="X425" s="11" t="str">
        <f t="shared" si="54"/>
        <v/>
      </c>
      <c r="Y425" s="11" t="str">
        <f t="shared" si="55"/>
        <v/>
      </c>
      <c r="Z425" s="11" t="str">
        <f>IF(AND(J425&gt;500000,INDEX(Bank_KYC!$D$4:$D$953,MATCH(B425,Bank_KYC!$A$4:$A$953,0))=""),"FLAG","")</f>
        <v/>
      </c>
    </row>
    <row r="426" spans="1:26" x14ac:dyDescent="0.3">
      <c r="A426" t="s">
        <v>3954</v>
      </c>
      <c r="B426" t="s">
        <v>3086</v>
      </c>
      <c r="C426" t="s">
        <v>1552</v>
      </c>
      <c r="D426" t="s">
        <v>103</v>
      </c>
      <c r="E426" t="s">
        <v>3550</v>
      </c>
      <c r="F426" s="9">
        <v>45441</v>
      </c>
      <c r="G426">
        <v>910000</v>
      </c>
      <c r="H426" t="s">
        <v>61</v>
      </c>
      <c r="I426">
        <v>10.5</v>
      </c>
      <c r="J426">
        <v>837207</v>
      </c>
      <c r="K426" s="9">
        <v>46041</v>
      </c>
      <c r="L426" t="s">
        <v>3551</v>
      </c>
      <c r="M426">
        <v>1637078</v>
      </c>
      <c r="N426" s="9">
        <v>45753</v>
      </c>
      <c r="O426" t="s">
        <v>3520</v>
      </c>
      <c r="P426" t="s">
        <v>3521</v>
      </c>
      <c r="Q426" s="12">
        <f t="shared" si="48"/>
        <v>71</v>
      </c>
      <c r="R426" s="11" t="str">
        <f t="shared" si="49"/>
        <v>Standard</v>
      </c>
      <c r="S426" s="11" t="str">
        <f t="shared" si="50"/>
        <v/>
      </c>
      <c r="T426" s="13">
        <f t="shared" si="51"/>
        <v>0</v>
      </c>
      <c r="U426" s="13">
        <f>IFERROR(INDEX(Delegation!$C$4:$C$12,MATCH(H426,Delegation!$A$4:$A$12,0)),0)</f>
        <v>1000000</v>
      </c>
      <c r="V426" s="11" t="str">
        <f t="shared" si="52"/>
        <v/>
      </c>
      <c r="W426" s="14">
        <f t="shared" si="53"/>
        <v>0.5114032440726709</v>
      </c>
      <c r="X426" s="11" t="str">
        <f t="shared" si="54"/>
        <v/>
      </c>
      <c r="Y426" s="11" t="str">
        <f t="shared" si="55"/>
        <v/>
      </c>
      <c r="Z426" s="11" t="str">
        <f>IF(AND(J426&gt;500000,INDEX(Bank_KYC!$D$4:$D$953,MATCH(B426,Bank_KYC!$A$4:$A$953,0))=""),"FLAG","")</f>
        <v/>
      </c>
    </row>
    <row r="427" spans="1:26" x14ac:dyDescent="0.3">
      <c r="A427" t="s">
        <v>3955</v>
      </c>
      <c r="B427" t="s">
        <v>2529</v>
      </c>
      <c r="C427" t="s">
        <v>2530</v>
      </c>
      <c r="D427" t="s">
        <v>103</v>
      </c>
      <c r="E427" t="s">
        <v>3535</v>
      </c>
      <c r="F427" s="9">
        <v>45749</v>
      </c>
      <c r="G427">
        <v>2250000</v>
      </c>
      <c r="H427" t="s">
        <v>66</v>
      </c>
      <c r="I427">
        <v>11.5</v>
      </c>
      <c r="J427">
        <v>1100226</v>
      </c>
      <c r="K427" s="9"/>
      <c r="L427" t="s">
        <v>3536</v>
      </c>
      <c r="M427">
        <v>1654290</v>
      </c>
      <c r="N427" s="9">
        <v>45798</v>
      </c>
      <c r="O427" t="s">
        <v>3520</v>
      </c>
      <c r="P427" t="s">
        <v>3521</v>
      </c>
      <c r="Q427" s="12">
        <f t="shared" si="48"/>
        <v>0</v>
      </c>
      <c r="R427" s="11" t="str">
        <f t="shared" si="49"/>
        <v>Standard</v>
      </c>
      <c r="S427" s="11" t="str">
        <f t="shared" si="50"/>
        <v/>
      </c>
      <c r="T427" s="13">
        <f t="shared" si="51"/>
        <v>0</v>
      </c>
      <c r="U427" s="13">
        <f>IFERROR(INDEX(Delegation!$C$4:$C$12,MATCH(H427,Delegation!$A$4:$A$12,0)),0)</f>
        <v>5000000</v>
      </c>
      <c r="V427" s="11" t="str">
        <f t="shared" si="52"/>
        <v/>
      </c>
      <c r="W427" s="14">
        <f t="shared" si="53"/>
        <v>0.66507444281232431</v>
      </c>
      <c r="X427" s="11" t="str">
        <f t="shared" si="54"/>
        <v/>
      </c>
      <c r="Y427" s="11" t="str">
        <f t="shared" si="55"/>
        <v/>
      </c>
      <c r="Z427" s="11" t="str">
        <f>IF(AND(J427&gt;500000,INDEX(Bank_KYC!$D$4:$D$953,MATCH(B427,Bank_KYC!$A$4:$A$953,0))=""),"FLAG","")</f>
        <v/>
      </c>
    </row>
    <row r="428" spans="1:26" x14ac:dyDescent="0.3">
      <c r="A428" t="s">
        <v>3956</v>
      </c>
      <c r="B428" t="s">
        <v>1199</v>
      </c>
      <c r="C428" t="s">
        <v>1200</v>
      </c>
      <c r="D428" t="s">
        <v>114</v>
      </c>
      <c r="E428" t="s">
        <v>3535</v>
      </c>
      <c r="F428" s="9">
        <v>45655</v>
      </c>
      <c r="G428">
        <v>3770000</v>
      </c>
      <c r="H428" t="s">
        <v>66</v>
      </c>
      <c r="I428">
        <v>11.5</v>
      </c>
      <c r="J428">
        <v>2244618</v>
      </c>
      <c r="K428" s="9"/>
      <c r="L428" t="s">
        <v>3536</v>
      </c>
      <c r="M428">
        <v>4023692</v>
      </c>
      <c r="N428" s="9">
        <v>45663</v>
      </c>
      <c r="O428" t="s">
        <v>3520</v>
      </c>
      <c r="P428" t="s">
        <v>3521</v>
      </c>
      <c r="Q428" s="12">
        <f t="shared" si="48"/>
        <v>0</v>
      </c>
      <c r="R428" s="11" t="str">
        <f t="shared" si="49"/>
        <v>Standard</v>
      </c>
      <c r="S428" s="11" t="str">
        <f t="shared" si="50"/>
        <v/>
      </c>
      <c r="T428" s="13">
        <f t="shared" si="51"/>
        <v>0</v>
      </c>
      <c r="U428" s="13">
        <f>IFERROR(INDEX(Delegation!$C$4:$C$12,MATCH(H428,Delegation!$A$4:$A$12,0)),0)</f>
        <v>5000000</v>
      </c>
      <c r="V428" s="11" t="str">
        <f t="shared" si="52"/>
        <v/>
      </c>
      <c r="W428" s="14">
        <f t="shared" si="53"/>
        <v>0.55785035236295422</v>
      </c>
      <c r="X428" s="11" t="str">
        <f t="shared" si="54"/>
        <v/>
      </c>
      <c r="Y428" s="11" t="str">
        <f t="shared" si="55"/>
        <v/>
      </c>
      <c r="Z428" s="11" t="str">
        <f>IF(AND(J428&gt;500000,INDEX(Bank_KYC!$D$4:$D$953,MATCH(B428,Bank_KYC!$A$4:$A$953,0))=""),"FLAG","")</f>
        <v/>
      </c>
    </row>
    <row r="429" spans="1:26" x14ac:dyDescent="0.3">
      <c r="A429" t="s">
        <v>3957</v>
      </c>
      <c r="B429" t="s">
        <v>2546</v>
      </c>
      <c r="C429" t="s">
        <v>2547</v>
      </c>
      <c r="D429" t="s">
        <v>134</v>
      </c>
      <c r="E429" t="s">
        <v>3535</v>
      </c>
      <c r="F429" s="9">
        <v>43786</v>
      </c>
      <c r="G429">
        <v>5133000</v>
      </c>
      <c r="H429" t="s">
        <v>68</v>
      </c>
      <c r="I429">
        <v>11.5</v>
      </c>
      <c r="J429">
        <v>2435665</v>
      </c>
      <c r="K429" s="9"/>
      <c r="L429" t="s">
        <v>3536</v>
      </c>
      <c r="M429">
        <v>4095850</v>
      </c>
      <c r="N429" s="9">
        <v>45802</v>
      </c>
      <c r="O429" t="s">
        <v>3520</v>
      </c>
      <c r="P429" t="s">
        <v>3521</v>
      </c>
      <c r="Q429" s="12">
        <f t="shared" si="48"/>
        <v>0</v>
      </c>
      <c r="R429" s="11" t="str">
        <f t="shared" si="49"/>
        <v>Standard</v>
      </c>
      <c r="S429" s="11" t="str">
        <f t="shared" si="50"/>
        <v/>
      </c>
      <c r="T429" s="13">
        <f t="shared" si="51"/>
        <v>0</v>
      </c>
      <c r="U429" s="13">
        <f>IFERROR(INDEX(Delegation!$C$4:$C$12,MATCH(H429,Delegation!$A$4:$A$12,0)),0)</f>
        <v>25000000</v>
      </c>
      <c r="V429" s="11" t="str">
        <f t="shared" si="52"/>
        <v/>
      </c>
      <c r="W429" s="14">
        <f t="shared" si="53"/>
        <v>0.59466655273020252</v>
      </c>
      <c r="X429" s="11" t="str">
        <f t="shared" si="54"/>
        <v/>
      </c>
      <c r="Y429" s="11" t="str">
        <f t="shared" si="55"/>
        <v/>
      </c>
      <c r="Z429" s="11" t="str">
        <f>IF(AND(J429&gt;500000,INDEX(Bank_KYC!$D$4:$D$953,MATCH(B429,Bank_KYC!$A$4:$A$953,0))=""),"FLAG","")</f>
        <v/>
      </c>
    </row>
    <row r="430" spans="1:26" x14ac:dyDescent="0.3">
      <c r="A430" t="s">
        <v>3958</v>
      </c>
      <c r="B430" t="s">
        <v>3160</v>
      </c>
      <c r="C430" t="s">
        <v>3161</v>
      </c>
      <c r="D430" t="s">
        <v>114</v>
      </c>
      <c r="E430" t="s">
        <v>3525</v>
      </c>
      <c r="F430" s="9">
        <v>44941</v>
      </c>
      <c r="G430">
        <v>488000</v>
      </c>
      <c r="H430" t="s">
        <v>59</v>
      </c>
      <c r="I430">
        <v>9.75</v>
      </c>
      <c r="J430">
        <v>230801</v>
      </c>
      <c r="K430" s="9"/>
      <c r="L430" t="s">
        <v>3526</v>
      </c>
      <c r="M430">
        <v>347867</v>
      </c>
      <c r="N430" s="9">
        <v>45256</v>
      </c>
      <c r="O430" t="s">
        <v>3520</v>
      </c>
      <c r="P430" t="s">
        <v>3521</v>
      </c>
      <c r="Q430" s="12">
        <f t="shared" si="48"/>
        <v>0</v>
      </c>
      <c r="R430" s="11" t="str">
        <f t="shared" si="49"/>
        <v>Standard</v>
      </c>
      <c r="S430" s="11" t="str">
        <f t="shared" si="50"/>
        <v/>
      </c>
      <c r="T430" s="13">
        <f t="shared" si="51"/>
        <v>0</v>
      </c>
      <c r="U430" s="13">
        <f>IFERROR(INDEX(Delegation!$C$4:$C$12,MATCH(H430,Delegation!$A$4:$A$12,0)),0)</f>
        <v>1000000</v>
      </c>
      <c r="V430" s="11" t="str">
        <f t="shared" si="52"/>
        <v/>
      </c>
      <c r="W430" s="14">
        <f t="shared" si="53"/>
        <v>0.66347483377267746</v>
      </c>
      <c r="X430" s="11" t="str">
        <f t="shared" si="54"/>
        <v/>
      </c>
      <c r="Y430" s="11" t="str">
        <f t="shared" si="55"/>
        <v/>
      </c>
      <c r="Z430" s="11" t="str">
        <f>IF(AND(J430&gt;500000,INDEX(Bank_KYC!$D$4:$D$953,MATCH(B430,Bank_KYC!$A$4:$A$953,0))=""),"FLAG","")</f>
        <v/>
      </c>
    </row>
    <row r="431" spans="1:26" x14ac:dyDescent="0.3">
      <c r="A431" t="s">
        <v>3959</v>
      </c>
      <c r="B431" t="s">
        <v>833</v>
      </c>
      <c r="C431" t="s">
        <v>834</v>
      </c>
      <c r="D431" t="s">
        <v>103</v>
      </c>
      <c r="E431" t="s">
        <v>3550</v>
      </c>
      <c r="F431" s="9">
        <v>44301</v>
      </c>
      <c r="G431">
        <v>725000</v>
      </c>
      <c r="H431" t="s">
        <v>61</v>
      </c>
      <c r="I431">
        <v>10.5</v>
      </c>
      <c r="J431">
        <v>235507</v>
      </c>
      <c r="K431" s="9"/>
      <c r="L431" t="s">
        <v>3551</v>
      </c>
      <c r="M431">
        <v>369991</v>
      </c>
      <c r="N431" s="9">
        <v>45245</v>
      </c>
      <c r="O431" t="s">
        <v>3520</v>
      </c>
      <c r="P431" t="s">
        <v>3521</v>
      </c>
      <c r="Q431" s="12">
        <f t="shared" si="48"/>
        <v>0</v>
      </c>
      <c r="R431" s="11" t="str">
        <f t="shared" si="49"/>
        <v>Standard</v>
      </c>
      <c r="S431" s="11" t="str">
        <f t="shared" si="50"/>
        <v/>
      </c>
      <c r="T431" s="13">
        <f t="shared" si="51"/>
        <v>0</v>
      </c>
      <c r="U431" s="13">
        <f>IFERROR(INDEX(Delegation!$C$4:$C$12,MATCH(H431,Delegation!$A$4:$A$12,0)),0)</f>
        <v>1000000</v>
      </c>
      <c r="V431" s="11" t="str">
        <f t="shared" si="52"/>
        <v/>
      </c>
      <c r="W431" s="14">
        <f t="shared" si="53"/>
        <v>0.63652088834593279</v>
      </c>
      <c r="X431" s="11" t="str">
        <f t="shared" si="54"/>
        <v/>
      </c>
      <c r="Y431" s="11" t="str">
        <f t="shared" si="55"/>
        <v/>
      </c>
      <c r="Z431" s="11" t="str">
        <f>IF(AND(J431&gt;500000,INDEX(Bank_KYC!$D$4:$D$953,MATCH(B431,Bank_KYC!$A$4:$A$953,0))=""),"FLAG","")</f>
        <v/>
      </c>
    </row>
    <row r="432" spans="1:26" x14ac:dyDescent="0.3">
      <c r="A432" t="s">
        <v>3960</v>
      </c>
      <c r="B432" t="s">
        <v>2926</v>
      </c>
      <c r="C432" t="s">
        <v>2431</v>
      </c>
      <c r="D432" t="s">
        <v>95</v>
      </c>
      <c r="E432" t="s">
        <v>3535</v>
      </c>
      <c r="F432" s="9">
        <v>43944</v>
      </c>
      <c r="G432">
        <v>3759000</v>
      </c>
      <c r="H432" t="s">
        <v>66</v>
      </c>
      <c r="I432">
        <v>11.5</v>
      </c>
      <c r="J432">
        <v>3275320</v>
      </c>
      <c r="K432" s="9"/>
      <c r="L432" t="s">
        <v>3536</v>
      </c>
      <c r="M432">
        <v>5247340</v>
      </c>
      <c r="N432" s="9">
        <v>45366</v>
      </c>
      <c r="O432" t="s">
        <v>3520</v>
      </c>
      <c r="P432" t="s">
        <v>3521</v>
      </c>
      <c r="Q432" s="12">
        <f t="shared" si="48"/>
        <v>0</v>
      </c>
      <c r="R432" s="11" t="str">
        <f t="shared" si="49"/>
        <v>Standard</v>
      </c>
      <c r="S432" s="11" t="str">
        <f t="shared" si="50"/>
        <v/>
      </c>
      <c r="T432" s="13">
        <f t="shared" si="51"/>
        <v>0</v>
      </c>
      <c r="U432" s="13">
        <f>IFERROR(INDEX(Delegation!$C$4:$C$12,MATCH(H432,Delegation!$A$4:$A$12,0)),0)</f>
        <v>5000000</v>
      </c>
      <c r="V432" s="11" t="str">
        <f t="shared" si="52"/>
        <v/>
      </c>
      <c r="W432" s="14">
        <f t="shared" si="53"/>
        <v>0.6241867308007486</v>
      </c>
      <c r="X432" s="11" t="str">
        <f t="shared" si="54"/>
        <v/>
      </c>
      <c r="Y432" s="11" t="str">
        <f t="shared" si="55"/>
        <v/>
      </c>
      <c r="Z432" s="11" t="str">
        <f>IF(AND(J432&gt;500000,INDEX(Bank_KYC!$D$4:$D$953,MATCH(B432,Bank_KYC!$A$4:$A$953,0))=""),"FLAG","")</f>
        <v/>
      </c>
    </row>
    <row r="433" spans="1:26" x14ac:dyDescent="0.3">
      <c r="A433" t="s">
        <v>3961</v>
      </c>
      <c r="B433" t="s">
        <v>1559</v>
      </c>
      <c r="C433" t="s">
        <v>1560</v>
      </c>
      <c r="D433" t="s">
        <v>114</v>
      </c>
      <c r="E433" t="s">
        <v>3518</v>
      </c>
      <c r="F433" s="9">
        <v>44609</v>
      </c>
      <c r="G433">
        <v>4360000</v>
      </c>
      <c r="H433" t="s">
        <v>66</v>
      </c>
      <c r="I433">
        <v>9.25</v>
      </c>
      <c r="J433">
        <v>3101782</v>
      </c>
      <c r="K433" s="9"/>
      <c r="L433" t="s">
        <v>3519</v>
      </c>
      <c r="M433">
        <v>4972423</v>
      </c>
      <c r="N433" s="9">
        <v>45082</v>
      </c>
      <c r="O433" t="s">
        <v>3520</v>
      </c>
      <c r="P433" t="s">
        <v>3521</v>
      </c>
      <c r="Q433" s="12">
        <f t="shared" si="48"/>
        <v>0</v>
      </c>
      <c r="R433" s="11" t="str">
        <f t="shared" si="49"/>
        <v>Standard</v>
      </c>
      <c r="S433" s="11" t="str">
        <f t="shared" si="50"/>
        <v/>
      </c>
      <c r="T433" s="13">
        <f t="shared" si="51"/>
        <v>0</v>
      </c>
      <c r="U433" s="13">
        <f>IFERROR(INDEX(Delegation!$C$4:$C$12,MATCH(H433,Delegation!$A$4:$A$12,0)),0)</f>
        <v>5000000</v>
      </c>
      <c r="V433" s="11" t="str">
        <f t="shared" si="52"/>
        <v/>
      </c>
      <c r="W433" s="14">
        <f t="shared" si="53"/>
        <v>0.62379688936359601</v>
      </c>
      <c r="X433" s="11" t="str">
        <f t="shared" si="54"/>
        <v/>
      </c>
      <c r="Y433" s="11" t="str">
        <f t="shared" si="55"/>
        <v/>
      </c>
      <c r="Z433" s="11" t="str">
        <f>IF(AND(J433&gt;500000,INDEX(Bank_KYC!$D$4:$D$953,MATCH(B433,Bank_KYC!$A$4:$A$953,0))=""),"FLAG","")</f>
        <v/>
      </c>
    </row>
    <row r="434" spans="1:26" x14ac:dyDescent="0.3">
      <c r="A434" t="s">
        <v>3962</v>
      </c>
      <c r="B434" t="s">
        <v>2807</v>
      </c>
      <c r="C434" t="s">
        <v>2808</v>
      </c>
      <c r="D434" t="s">
        <v>100</v>
      </c>
      <c r="E434" t="s">
        <v>3528</v>
      </c>
      <c r="F434" s="9">
        <v>44619</v>
      </c>
      <c r="G434">
        <v>150000</v>
      </c>
      <c r="H434" t="s">
        <v>64</v>
      </c>
      <c r="I434">
        <v>13.5</v>
      </c>
      <c r="J434">
        <v>108327</v>
      </c>
      <c r="K434" s="9"/>
      <c r="L434" t="s">
        <v>3529</v>
      </c>
      <c r="M434">
        <v>0</v>
      </c>
      <c r="N434" s="9"/>
      <c r="O434" t="s">
        <v>3520</v>
      </c>
      <c r="P434" t="s">
        <v>3521</v>
      </c>
      <c r="Q434" s="12">
        <f t="shared" si="48"/>
        <v>0</v>
      </c>
      <c r="R434" s="11" t="str">
        <f t="shared" si="49"/>
        <v>Standard</v>
      </c>
      <c r="S434" s="11" t="str">
        <f t="shared" si="50"/>
        <v/>
      </c>
      <c r="T434" s="13">
        <f t="shared" si="51"/>
        <v>0</v>
      </c>
      <c r="U434" s="13">
        <f>IFERROR(INDEX(Delegation!$C$4:$C$12,MATCH(H434,Delegation!$A$4:$A$12,0)),0)</f>
        <v>1000000</v>
      </c>
      <c r="V434" s="11" t="str">
        <f t="shared" si="52"/>
        <v/>
      </c>
      <c r="W434" s="14" t="str">
        <f t="shared" si="53"/>
        <v/>
      </c>
      <c r="X434" s="11" t="str">
        <f t="shared" si="54"/>
        <v/>
      </c>
      <c r="Y434" s="11" t="str">
        <f t="shared" si="55"/>
        <v/>
      </c>
      <c r="Z434" s="11" t="str">
        <f>IF(AND(J434&gt;500000,INDEX(Bank_KYC!$D$4:$D$953,MATCH(B434,Bank_KYC!$A$4:$A$953,0))=""),"FLAG","")</f>
        <v/>
      </c>
    </row>
    <row r="435" spans="1:26" x14ac:dyDescent="0.3">
      <c r="A435" t="s">
        <v>3963</v>
      </c>
      <c r="B435" t="s">
        <v>3089</v>
      </c>
      <c r="C435" t="s">
        <v>164</v>
      </c>
      <c r="D435" t="s">
        <v>103</v>
      </c>
      <c r="E435" t="s">
        <v>3518</v>
      </c>
      <c r="F435" s="9">
        <v>45848</v>
      </c>
      <c r="G435">
        <v>3966000</v>
      </c>
      <c r="H435" t="s">
        <v>66</v>
      </c>
      <c r="I435">
        <v>9.25</v>
      </c>
      <c r="J435">
        <v>2040250</v>
      </c>
      <c r="K435" s="9"/>
      <c r="L435" t="s">
        <v>3519</v>
      </c>
      <c r="M435">
        <v>3630450</v>
      </c>
      <c r="N435" s="9">
        <v>45941</v>
      </c>
      <c r="O435" t="s">
        <v>3520</v>
      </c>
      <c r="P435" t="s">
        <v>3521</v>
      </c>
      <c r="Q435" s="12">
        <f t="shared" si="48"/>
        <v>0</v>
      </c>
      <c r="R435" s="11" t="str">
        <f t="shared" si="49"/>
        <v>Standard</v>
      </c>
      <c r="S435" s="11" t="str">
        <f t="shared" si="50"/>
        <v/>
      </c>
      <c r="T435" s="13">
        <f t="shared" si="51"/>
        <v>0</v>
      </c>
      <c r="U435" s="13">
        <f>IFERROR(INDEX(Delegation!$C$4:$C$12,MATCH(H435,Delegation!$A$4:$A$12,0)),0)</f>
        <v>5000000</v>
      </c>
      <c r="V435" s="11" t="str">
        <f t="shared" si="52"/>
        <v/>
      </c>
      <c r="W435" s="14">
        <f t="shared" si="53"/>
        <v>0.56198267432411964</v>
      </c>
      <c r="X435" s="11" t="str">
        <f t="shared" si="54"/>
        <v/>
      </c>
      <c r="Y435" s="11" t="str">
        <f t="shared" si="55"/>
        <v/>
      </c>
      <c r="Z435" s="11" t="str">
        <f>IF(AND(J435&gt;500000,INDEX(Bank_KYC!$D$4:$D$953,MATCH(B435,Bank_KYC!$A$4:$A$953,0))=""),"FLAG","")</f>
        <v/>
      </c>
    </row>
    <row r="436" spans="1:26" x14ac:dyDescent="0.3">
      <c r="A436" t="s">
        <v>3964</v>
      </c>
      <c r="B436" t="s">
        <v>1951</v>
      </c>
      <c r="C436" t="s">
        <v>726</v>
      </c>
      <c r="D436" t="s">
        <v>103</v>
      </c>
      <c r="E436" t="s">
        <v>3518</v>
      </c>
      <c r="F436" s="9">
        <v>44857</v>
      </c>
      <c r="G436">
        <v>1231000</v>
      </c>
      <c r="H436" t="s">
        <v>66</v>
      </c>
      <c r="I436">
        <v>9.25</v>
      </c>
      <c r="J436">
        <v>784686</v>
      </c>
      <c r="K436" s="9"/>
      <c r="L436" t="s">
        <v>3519</v>
      </c>
      <c r="M436">
        <v>1550459</v>
      </c>
      <c r="N436" s="9">
        <v>45932</v>
      </c>
      <c r="O436" t="s">
        <v>3520</v>
      </c>
      <c r="P436" t="s">
        <v>3521</v>
      </c>
      <c r="Q436" s="12">
        <f t="shared" si="48"/>
        <v>0</v>
      </c>
      <c r="R436" s="11" t="str">
        <f t="shared" si="49"/>
        <v>Standard</v>
      </c>
      <c r="S436" s="11" t="str">
        <f t="shared" si="50"/>
        <v/>
      </c>
      <c r="T436" s="13">
        <f t="shared" si="51"/>
        <v>0</v>
      </c>
      <c r="U436" s="13">
        <f>IFERROR(INDEX(Delegation!$C$4:$C$12,MATCH(H436,Delegation!$A$4:$A$12,0)),0)</f>
        <v>5000000</v>
      </c>
      <c r="V436" s="11" t="str">
        <f t="shared" si="52"/>
        <v/>
      </c>
      <c r="W436" s="14">
        <f t="shared" si="53"/>
        <v>0.50609916160311241</v>
      </c>
      <c r="X436" s="11" t="str">
        <f t="shared" si="54"/>
        <v/>
      </c>
      <c r="Y436" s="11" t="str">
        <f t="shared" si="55"/>
        <v/>
      </c>
      <c r="Z436" s="11" t="str">
        <f>IF(AND(J436&gt;500000,INDEX(Bank_KYC!$D$4:$D$953,MATCH(B436,Bank_KYC!$A$4:$A$953,0))=""),"FLAG","")</f>
        <v/>
      </c>
    </row>
    <row r="437" spans="1:26" x14ac:dyDescent="0.3">
      <c r="A437" t="s">
        <v>3965</v>
      </c>
      <c r="B437" t="s">
        <v>3095</v>
      </c>
      <c r="C437" t="s">
        <v>604</v>
      </c>
      <c r="D437" t="s">
        <v>129</v>
      </c>
      <c r="E437" t="s">
        <v>3550</v>
      </c>
      <c r="F437" s="9">
        <v>45875</v>
      </c>
      <c r="G437">
        <v>871000</v>
      </c>
      <c r="H437" t="s">
        <v>65</v>
      </c>
      <c r="I437">
        <v>10.5</v>
      </c>
      <c r="J437">
        <v>438184</v>
      </c>
      <c r="K437" s="9"/>
      <c r="L437" t="s">
        <v>3551</v>
      </c>
      <c r="M437">
        <v>847981</v>
      </c>
      <c r="N437" s="9">
        <v>46016</v>
      </c>
      <c r="O437" t="s">
        <v>3520</v>
      </c>
      <c r="P437" t="s">
        <v>3521</v>
      </c>
      <c r="Q437" s="12">
        <f t="shared" si="48"/>
        <v>0</v>
      </c>
      <c r="R437" s="11" t="str">
        <f t="shared" si="49"/>
        <v>Standard</v>
      </c>
      <c r="S437" s="11" t="str">
        <f t="shared" si="50"/>
        <v/>
      </c>
      <c r="T437" s="13">
        <f t="shared" si="51"/>
        <v>0</v>
      </c>
      <c r="U437" s="13">
        <f>IFERROR(INDEX(Delegation!$C$4:$C$12,MATCH(H437,Delegation!$A$4:$A$12,0)),0)</f>
        <v>1000000</v>
      </c>
      <c r="V437" s="11" t="str">
        <f t="shared" si="52"/>
        <v/>
      </c>
      <c r="W437" s="14">
        <f t="shared" si="53"/>
        <v>0.51673799295031375</v>
      </c>
      <c r="X437" s="11" t="str">
        <f t="shared" si="54"/>
        <v/>
      </c>
      <c r="Y437" s="11" t="str">
        <f t="shared" si="55"/>
        <v/>
      </c>
      <c r="Z437" s="11" t="str">
        <f>IF(AND(J437&gt;500000,INDEX(Bank_KYC!$D$4:$D$953,MATCH(B437,Bank_KYC!$A$4:$A$953,0))=""),"FLAG","")</f>
        <v/>
      </c>
    </row>
    <row r="438" spans="1:26" x14ac:dyDescent="0.3">
      <c r="A438" t="s">
        <v>3966</v>
      </c>
      <c r="B438" t="s">
        <v>167</v>
      </c>
      <c r="C438" t="s">
        <v>168</v>
      </c>
      <c r="D438" t="s">
        <v>134</v>
      </c>
      <c r="E438" t="s">
        <v>3525</v>
      </c>
      <c r="F438" s="9">
        <v>44412</v>
      </c>
      <c r="G438">
        <v>505000</v>
      </c>
      <c r="H438" t="s">
        <v>62</v>
      </c>
      <c r="I438">
        <v>9.75</v>
      </c>
      <c r="J438">
        <v>291149</v>
      </c>
      <c r="K438" s="9"/>
      <c r="L438" t="s">
        <v>3526</v>
      </c>
      <c r="M438">
        <v>440701</v>
      </c>
      <c r="N438" s="9">
        <v>45246</v>
      </c>
      <c r="O438" t="s">
        <v>3520</v>
      </c>
      <c r="P438" t="s">
        <v>3521</v>
      </c>
      <c r="Q438" s="12">
        <f t="shared" si="48"/>
        <v>0</v>
      </c>
      <c r="R438" s="11" t="str">
        <f t="shared" si="49"/>
        <v>Standard</v>
      </c>
      <c r="S438" s="11" t="str">
        <f t="shared" si="50"/>
        <v/>
      </c>
      <c r="T438" s="13">
        <f t="shared" si="51"/>
        <v>0</v>
      </c>
      <c r="U438" s="13">
        <f>IFERROR(INDEX(Delegation!$C$4:$C$12,MATCH(H438,Delegation!$A$4:$A$12,0)),0)</f>
        <v>1000000</v>
      </c>
      <c r="V438" s="11" t="str">
        <f t="shared" si="52"/>
        <v/>
      </c>
      <c r="W438" s="14">
        <f t="shared" si="53"/>
        <v>0.66064973757717815</v>
      </c>
      <c r="X438" s="11" t="str">
        <f t="shared" si="54"/>
        <v/>
      </c>
      <c r="Y438" s="11" t="str">
        <f t="shared" si="55"/>
        <v/>
      </c>
      <c r="Z438" s="11" t="str">
        <f>IF(AND(J438&gt;500000,INDEX(Bank_KYC!$D$4:$D$953,MATCH(B438,Bank_KYC!$A$4:$A$953,0))=""),"FLAG","")</f>
        <v/>
      </c>
    </row>
    <row r="439" spans="1:26" x14ac:dyDescent="0.3">
      <c r="A439" t="s">
        <v>3967</v>
      </c>
      <c r="B439" t="s">
        <v>2090</v>
      </c>
      <c r="C439" t="s">
        <v>2091</v>
      </c>
      <c r="D439" t="s">
        <v>103</v>
      </c>
      <c r="E439" t="s">
        <v>3535</v>
      </c>
      <c r="F439" s="9">
        <v>43797</v>
      </c>
      <c r="G439">
        <v>4715000</v>
      </c>
      <c r="H439" t="s">
        <v>66</v>
      </c>
      <c r="I439">
        <v>11.5</v>
      </c>
      <c r="J439">
        <v>4555772</v>
      </c>
      <c r="K439" s="9"/>
      <c r="L439" t="s">
        <v>3536</v>
      </c>
      <c r="M439">
        <v>9874255</v>
      </c>
      <c r="N439" s="9">
        <v>45438</v>
      </c>
      <c r="O439" t="s">
        <v>3520</v>
      </c>
      <c r="P439" t="s">
        <v>3521</v>
      </c>
      <c r="Q439" s="12">
        <f t="shared" si="48"/>
        <v>0</v>
      </c>
      <c r="R439" s="11" t="str">
        <f t="shared" si="49"/>
        <v>Standard</v>
      </c>
      <c r="S439" s="11" t="str">
        <f t="shared" si="50"/>
        <v/>
      </c>
      <c r="T439" s="13">
        <f t="shared" si="51"/>
        <v>0</v>
      </c>
      <c r="U439" s="13">
        <f>IFERROR(INDEX(Delegation!$C$4:$C$12,MATCH(H439,Delegation!$A$4:$A$12,0)),0)</f>
        <v>5000000</v>
      </c>
      <c r="V439" s="11" t="str">
        <f t="shared" si="52"/>
        <v/>
      </c>
      <c r="W439" s="14">
        <f t="shared" si="53"/>
        <v>0.46137880781891899</v>
      </c>
      <c r="X439" s="11" t="str">
        <f t="shared" si="54"/>
        <v/>
      </c>
      <c r="Y439" s="11" t="str">
        <f t="shared" si="55"/>
        <v/>
      </c>
      <c r="Z439" s="11" t="str">
        <f>IF(AND(J439&gt;500000,INDEX(Bank_KYC!$D$4:$D$953,MATCH(B439,Bank_KYC!$A$4:$A$953,0))=""),"FLAG","")</f>
        <v/>
      </c>
    </row>
    <row r="440" spans="1:26" x14ac:dyDescent="0.3">
      <c r="A440" t="s">
        <v>3968</v>
      </c>
      <c r="B440" t="s">
        <v>786</v>
      </c>
      <c r="C440" t="s">
        <v>787</v>
      </c>
      <c r="D440" t="s">
        <v>100</v>
      </c>
      <c r="E440" t="s">
        <v>3518</v>
      </c>
      <c r="F440" s="9">
        <v>45753</v>
      </c>
      <c r="G440">
        <v>1669000</v>
      </c>
      <c r="H440" t="s">
        <v>66</v>
      </c>
      <c r="I440">
        <v>9.25</v>
      </c>
      <c r="J440">
        <v>1491885</v>
      </c>
      <c r="K440" s="9"/>
      <c r="L440" t="s">
        <v>3519</v>
      </c>
      <c r="M440">
        <v>2736544</v>
      </c>
      <c r="N440" s="9">
        <v>45844</v>
      </c>
      <c r="O440" t="s">
        <v>3520</v>
      </c>
      <c r="P440" t="s">
        <v>3521</v>
      </c>
      <c r="Q440" s="12">
        <f t="shared" si="48"/>
        <v>0</v>
      </c>
      <c r="R440" s="11" t="str">
        <f t="shared" si="49"/>
        <v>Standard</v>
      </c>
      <c r="S440" s="11" t="str">
        <f t="shared" si="50"/>
        <v/>
      </c>
      <c r="T440" s="13">
        <f t="shared" si="51"/>
        <v>0</v>
      </c>
      <c r="U440" s="13">
        <f>IFERROR(INDEX(Delegation!$C$4:$C$12,MATCH(H440,Delegation!$A$4:$A$12,0)),0)</f>
        <v>5000000</v>
      </c>
      <c r="V440" s="11" t="str">
        <f t="shared" si="52"/>
        <v/>
      </c>
      <c r="W440" s="14">
        <f t="shared" si="53"/>
        <v>0.54517120864857282</v>
      </c>
      <c r="X440" s="11" t="str">
        <f t="shared" si="54"/>
        <v/>
      </c>
      <c r="Y440" s="11" t="str">
        <f t="shared" si="55"/>
        <v/>
      </c>
      <c r="Z440" s="11" t="str">
        <f>IF(AND(J440&gt;500000,INDEX(Bank_KYC!$D$4:$D$953,MATCH(B440,Bank_KYC!$A$4:$A$953,0))=""),"FLAG","")</f>
        <v/>
      </c>
    </row>
    <row r="441" spans="1:26" x14ac:dyDescent="0.3">
      <c r="A441" t="s">
        <v>3969</v>
      </c>
      <c r="B441" t="s">
        <v>1396</v>
      </c>
      <c r="C441" t="s">
        <v>463</v>
      </c>
      <c r="D441" t="s">
        <v>103</v>
      </c>
      <c r="E441" t="s">
        <v>3518</v>
      </c>
      <c r="F441" s="9">
        <v>43657</v>
      </c>
      <c r="G441">
        <v>3521000</v>
      </c>
      <c r="H441" t="s">
        <v>66</v>
      </c>
      <c r="I441">
        <v>9.25</v>
      </c>
      <c r="J441">
        <v>1543348</v>
      </c>
      <c r="K441" s="9"/>
      <c r="L441" t="s">
        <v>3519</v>
      </c>
      <c r="M441">
        <v>3088760</v>
      </c>
      <c r="N441" s="9">
        <v>45777</v>
      </c>
      <c r="O441" t="s">
        <v>3520</v>
      </c>
      <c r="P441" t="s">
        <v>3521</v>
      </c>
      <c r="Q441" s="12">
        <f t="shared" si="48"/>
        <v>0</v>
      </c>
      <c r="R441" s="11" t="str">
        <f t="shared" si="49"/>
        <v>Standard</v>
      </c>
      <c r="S441" s="11" t="str">
        <f t="shared" si="50"/>
        <v/>
      </c>
      <c r="T441" s="13">
        <f t="shared" si="51"/>
        <v>0</v>
      </c>
      <c r="U441" s="13">
        <f>IFERROR(INDEX(Delegation!$C$4:$C$12,MATCH(H441,Delegation!$A$4:$A$12,0)),0)</f>
        <v>5000000</v>
      </c>
      <c r="V441" s="11" t="str">
        <f t="shared" si="52"/>
        <v/>
      </c>
      <c r="W441" s="14">
        <f t="shared" si="53"/>
        <v>0.4996658853391005</v>
      </c>
      <c r="X441" s="11" t="str">
        <f t="shared" si="54"/>
        <v/>
      </c>
      <c r="Y441" s="11" t="str">
        <f t="shared" si="55"/>
        <v/>
      </c>
      <c r="Z441" s="11" t="str">
        <f>IF(AND(J441&gt;500000,INDEX(Bank_KYC!$D$4:$D$953,MATCH(B441,Bank_KYC!$A$4:$A$953,0))=""),"FLAG","")</f>
        <v/>
      </c>
    </row>
    <row r="442" spans="1:26" x14ac:dyDescent="0.3">
      <c r="A442" t="s">
        <v>3970</v>
      </c>
      <c r="B442" t="s">
        <v>856</v>
      </c>
      <c r="C442" t="s">
        <v>857</v>
      </c>
      <c r="D442" t="s">
        <v>114</v>
      </c>
      <c r="E442" t="s">
        <v>3550</v>
      </c>
      <c r="F442" s="9">
        <v>45778</v>
      </c>
      <c r="G442">
        <v>403000</v>
      </c>
      <c r="H442" t="s">
        <v>59</v>
      </c>
      <c r="I442">
        <v>10.5</v>
      </c>
      <c r="J442">
        <v>286400</v>
      </c>
      <c r="K442" s="9"/>
      <c r="L442" t="s">
        <v>3551</v>
      </c>
      <c r="M442">
        <v>423604</v>
      </c>
      <c r="N442" s="9">
        <v>46071</v>
      </c>
      <c r="O442" t="s">
        <v>3520</v>
      </c>
      <c r="P442" t="s">
        <v>3521</v>
      </c>
      <c r="Q442" s="12">
        <f t="shared" si="48"/>
        <v>0</v>
      </c>
      <c r="R442" s="11" t="str">
        <f t="shared" si="49"/>
        <v>Standard</v>
      </c>
      <c r="S442" s="11" t="str">
        <f t="shared" si="50"/>
        <v/>
      </c>
      <c r="T442" s="13">
        <f t="shared" si="51"/>
        <v>0</v>
      </c>
      <c r="U442" s="13">
        <f>IFERROR(INDEX(Delegation!$C$4:$C$12,MATCH(H442,Delegation!$A$4:$A$12,0)),0)</f>
        <v>1000000</v>
      </c>
      <c r="V442" s="11" t="str">
        <f t="shared" si="52"/>
        <v/>
      </c>
      <c r="W442" s="14">
        <f t="shared" si="53"/>
        <v>0.67610315294473144</v>
      </c>
      <c r="X442" s="11" t="str">
        <f t="shared" si="54"/>
        <v/>
      </c>
      <c r="Y442" s="11" t="str">
        <f t="shared" si="55"/>
        <v/>
      </c>
      <c r="Z442" s="11" t="str">
        <f>IF(AND(J442&gt;500000,INDEX(Bank_KYC!$D$4:$D$953,MATCH(B442,Bank_KYC!$A$4:$A$953,0))=""),"FLAG","")</f>
        <v/>
      </c>
    </row>
    <row r="443" spans="1:26" x14ac:dyDescent="0.3">
      <c r="A443" t="s">
        <v>3971</v>
      </c>
      <c r="B443" t="s">
        <v>655</v>
      </c>
      <c r="C443" t="s">
        <v>656</v>
      </c>
      <c r="D443" t="s">
        <v>103</v>
      </c>
      <c r="E443" t="s">
        <v>3550</v>
      </c>
      <c r="F443" s="9">
        <v>43604</v>
      </c>
      <c r="G443">
        <v>538000</v>
      </c>
      <c r="H443" t="s">
        <v>61</v>
      </c>
      <c r="I443">
        <v>10.5</v>
      </c>
      <c r="J443">
        <v>363721</v>
      </c>
      <c r="K443" s="9">
        <v>45841</v>
      </c>
      <c r="L443" t="s">
        <v>3551</v>
      </c>
      <c r="M443">
        <v>577036</v>
      </c>
      <c r="N443" s="9">
        <v>45531</v>
      </c>
      <c r="O443" t="s">
        <v>3520</v>
      </c>
      <c r="P443" t="s">
        <v>3523</v>
      </c>
      <c r="Q443" s="12">
        <f t="shared" si="48"/>
        <v>271</v>
      </c>
      <c r="R443" s="11" t="str">
        <f t="shared" si="49"/>
        <v>Sub-Standard</v>
      </c>
      <c r="S443" s="11" t="str">
        <f t="shared" si="50"/>
        <v/>
      </c>
      <c r="T443" s="13">
        <f t="shared" si="51"/>
        <v>0</v>
      </c>
      <c r="U443" s="13">
        <f>IFERROR(INDEX(Delegation!$C$4:$C$12,MATCH(H443,Delegation!$A$4:$A$12,0)),0)</f>
        <v>1000000</v>
      </c>
      <c r="V443" s="11" t="str">
        <f t="shared" si="52"/>
        <v/>
      </c>
      <c r="W443" s="14">
        <f t="shared" si="53"/>
        <v>0.63032635745430099</v>
      </c>
      <c r="X443" s="11" t="str">
        <f t="shared" si="54"/>
        <v/>
      </c>
      <c r="Y443" s="11" t="str">
        <f t="shared" si="55"/>
        <v/>
      </c>
      <c r="Z443" s="11" t="str">
        <f>IF(AND(J443&gt;500000,INDEX(Bank_KYC!$D$4:$D$953,MATCH(B443,Bank_KYC!$A$4:$A$953,0))=""),"FLAG","")</f>
        <v/>
      </c>
    </row>
    <row r="444" spans="1:26" x14ac:dyDescent="0.3">
      <c r="A444" t="s">
        <v>3972</v>
      </c>
      <c r="B444" t="s">
        <v>1811</v>
      </c>
      <c r="C444" t="s">
        <v>1812</v>
      </c>
      <c r="D444" t="s">
        <v>100</v>
      </c>
      <c r="E444" t="s">
        <v>3525</v>
      </c>
      <c r="F444" s="9">
        <v>45884</v>
      </c>
      <c r="G444">
        <v>299000</v>
      </c>
      <c r="H444" t="s">
        <v>64</v>
      </c>
      <c r="I444">
        <v>9.75</v>
      </c>
      <c r="J444">
        <v>265731</v>
      </c>
      <c r="K444" s="9"/>
      <c r="L444" t="s">
        <v>3526</v>
      </c>
      <c r="M444">
        <v>398133</v>
      </c>
      <c r="N444" s="9">
        <v>45890</v>
      </c>
      <c r="O444" t="s">
        <v>3520</v>
      </c>
      <c r="P444" t="s">
        <v>3521</v>
      </c>
      <c r="Q444" s="12">
        <f t="shared" si="48"/>
        <v>0</v>
      </c>
      <c r="R444" s="11" t="str">
        <f t="shared" si="49"/>
        <v>Standard</v>
      </c>
      <c r="S444" s="11" t="str">
        <f t="shared" si="50"/>
        <v/>
      </c>
      <c r="T444" s="13">
        <f t="shared" si="51"/>
        <v>0</v>
      </c>
      <c r="U444" s="13">
        <f>IFERROR(INDEX(Delegation!$C$4:$C$12,MATCH(H444,Delegation!$A$4:$A$12,0)),0)</f>
        <v>1000000</v>
      </c>
      <c r="V444" s="11" t="str">
        <f t="shared" si="52"/>
        <v/>
      </c>
      <c r="W444" s="14">
        <f t="shared" si="53"/>
        <v>0.66744278921867817</v>
      </c>
      <c r="X444" s="11" t="str">
        <f t="shared" si="54"/>
        <v/>
      </c>
      <c r="Y444" s="11" t="str">
        <f t="shared" si="55"/>
        <v/>
      </c>
      <c r="Z444" s="11" t="str">
        <f>IF(AND(J444&gt;500000,INDEX(Bank_KYC!$D$4:$D$953,MATCH(B444,Bank_KYC!$A$4:$A$953,0))=""),"FLAG","")</f>
        <v/>
      </c>
    </row>
    <row r="445" spans="1:26" x14ac:dyDescent="0.3">
      <c r="A445" t="s">
        <v>3973</v>
      </c>
      <c r="B445" t="s">
        <v>439</v>
      </c>
      <c r="C445" t="s">
        <v>440</v>
      </c>
      <c r="D445" t="s">
        <v>95</v>
      </c>
      <c r="E445" t="s">
        <v>3550</v>
      </c>
      <c r="F445" s="9">
        <v>44059</v>
      </c>
      <c r="G445">
        <v>474000</v>
      </c>
      <c r="H445" t="s">
        <v>63</v>
      </c>
      <c r="I445">
        <v>10.5</v>
      </c>
      <c r="J445">
        <v>229534</v>
      </c>
      <c r="K445" s="9">
        <v>46052</v>
      </c>
      <c r="L445" t="s">
        <v>3551</v>
      </c>
      <c r="M445">
        <v>488469</v>
      </c>
      <c r="N445" s="9">
        <v>45791</v>
      </c>
      <c r="O445" t="s">
        <v>3520</v>
      </c>
      <c r="P445" t="s">
        <v>3521</v>
      </c>
      <c r="Q445" s="12">
        <f t="shared" si="48"/>
        <v>60</v>
      </c>
      <c r="R445" s="11" t="str">
        <f t="shared" si="49"/>
        <v>Standard</v>
      </c>
      <c r="S445" s="11" t="str">
        <f t="shared" si="50"/>
        <v/>
      </c>
      <c r="T445" s="13">
        <f t="shared" si="51"/>
        <v>0</v>
      </c>
      <c r="U445" s="13">
        <f>IFERROR(INDEX(Delegation!$C$4:$C$12,MATCH(H445,Delegation!$A$4:$A$12,0)),0)</f>
        <v>1000000</v>
      </c>
      <c r="V445" s="11" t="str">
        <f t="shared" si="52"/>
        <v/>
      </c>
      <c r="W445" s="14">
        <f t="shared" si="53"/>
        <v>0.46990494790866977</v>
      </c>
      <c r="X445" s="11" t="str">
        <f t="shared" si="54"/>
        <v/>
      </c>
      <c r="Y445" s="11" t="str">
        <f t="shared" si="55"/>
        <v/>
      </c>
      <c r="Z445" s="11" t="str">
        <f>IF(AND(J445&gt;500000,INDEX(Bank_KYC!$D$4:$D$953,MATCH(B445,Bank_KYC!$A$4:$A$953,0))=""),"FLAG","")</f>
        <v/>
      </c>
    </row>
    <row r="446" spans="1:26" x14ac:dyDescent="0.3">
      <c r="A446" t="s">
        <v>3974</v>
      </c>
      <c r="B446" t="s">
        <v>2461</v>
      </c>
      <c r="C446" t="s">
        <v>699</v>
      </c>
      <c r="D446" t="s">
        <v>100</v>
      </c>
      <c r="E446" t="s">
        <v>3528</v>
      </c>
      <c r="F446" s="9">
        <v>45748</v>
      </c>
      <c r="G446">
        <v>170000</v>
      </c>
      <c r="H446" t="s">
        <v>64</v>
      </c>
      <c r="I446">
        <v>13.5</v>
      </c>
      <c r="J446">
        <v>115701</v>
      </c>
      <c r="K446" s="9"/>
      <c r="L446" t="s">
        <v>3529</v>
      </c>
      <c r="M446">
        <v>0</v>
      </c>
      <c r="N446" s="9"/>
      <c r="O446" t="s">
        <v>3520</v>
      </c>
      <c r="P446" t="s">
        <v>3521</v>
      </c>
      <c r="Q446" s="12">
        <f t="shared" si="48"/>
        <v>0</v>
      </c>
      <c r="R446" s="11" t="str">
        <f t="shared" si="49"/>
        <v>Standard</v>
      </c>
      <c r="S446" s="11" t="str">
        <f t="shared" si="50"/>
        <v/>
      </c>
      <c r="T446" s="13">
        <f t="shared" si="51"/>
        <v>0</v>
      </c>
      <c r="U446" s="13">
        <f>IFERROR(INDEX(Delegation!$C$4:$C$12,MATCH(H446,Delegation!$A$4:$A$12,0)),0)</f>
        <v>1000000</v>
      </c>
      <c r="V446" s="11" t="str">
        <f t="shared" si="52"/>
        <v/>
      </c>
      <c r="W446" s="14" t="str">
        <f t="shared" si="53"/>
        <v/>
      </c>
      <c r="X446" s="11" t="str">
        <f t="shared" si="54"/>
        <v/>
      </c>
      <c r="Y446" s="11" t="str">
        <f t="shared" si="55"/>
        <v/>
      </c>
      <c r="Z446" s="11" t="str">
        <f>IF(AND(J446&gt;500000,INDEX(Bank_KYC!$D$4:$D$953,MATCH(B446,Bank_KYC!$A$4:$A$953,0))=""),"FLAG","")</f>
        <v/>
      </c>
    </row>
    <row r="447" spans="1:26" x14ac:dyDescent="0.3">
      <c r="A447" t="s">
        <v>3975</v>
      </c>
      <c r="B447" t="s">
        <v>1786</v>
      </c>
      <c r="C447" t="s">
        <v>1015</v>
      </c>
      <c r="D447" t="s">
        <v>129</v>
      </c>
      <c r="E447" t="s">
        <v>3535</v>
      </c>
      <c r="F447" s="9">
        <v>45359</v>
      </c>
      <c r="G447">
        <v>7046000</v>
      </c>
      <c r="H447" t="s">
        <v>68</v>
      </c>
      <c r="I447">
        <v>11.5</v>
      </c>
      <c r="J447">
        <v>5953737</v>
      </c>
      <c r="K447" s="9"/>
      <c r="L447" t="s">
        <v>3536</v>
      </c>
      <c r="M447">
        <v>10653205</v>
      </c>
      <c r="N447" s="9">
        <v>45773</v>
      </c>
      <c r="O447" t="s">
        <v>3520</v>
      </c>
      <c r="P447" t="s">
        <v>3521</v>
      </c>
      <c r="Q447" s="12">
        <f t="shared" si="48"/>
        <v>0</v>
      </c>
      <c r="R447" s="11" t="str">
        <f t="shared" si="49"/>
        <v>Standard</v>
      </c>
      <c r="S447" s="11" t="str">
        <f t="shared" si="50"/>
        <v/>
      </c>
      <c r="T447" s="13">
        <f t="shared" si="51"/>
        <v>0</v>
      </c>
      <c r="U447" s="13">
        <f>IFERROR(INDEX(Delegation!$C$4:$C$12,MATCH(H447,Delegation!$A$4:$A$12,0)),0)</f>
        <v>25000000</v>
      </c>
      <c r="V447" s="11" t="str">
        <f t="shared" si="52"/>
        <v/>
      </c>
      <c r="W447" s="14">
        <f t="shared" si="53"/>
        <v>0.558868152823493</v>
      </c>
      <c r="X447" s="11" t="str">
        <f t="shared" si="54"/>
        <v/>
      </c>
      <c r="Y447" s="11" t="str">
        <f t="shared" si="55"/>
        <v/>
      </c>
      <c r="Z447" s="11" t="str">
        <f>IF(AND(J447&gt;500000,INDEX(Bank_KYC!$D$4:$D$953,MATCH(B447,Bank_KYC!$A$4:$A$953,0))=""),"FLAG","")</f>
        <v/>
      </c>
    </row>
    <row r="448" spans="1:26" x14ac:dyDescent="0.3">
      <c r="A448" t="s">
        <v>3976</v>
      </c>
      <c r="B448" t="s">
        <v>991</v>
      </c>
      <c r="C448" t="s">
        <v>992</v>
      </c>
      <c r="D448" t="s">
        <v>100</v>
      </c>
      <c r="E448" t="s">
        <v>3550</v>
      </c>
      <c r="F448" s="9">
        <v>44079</v>
      </c>
      <c r="G448">
        <v>1203000</v>
      </c>
      <c r="H448" t="s">
        <v>66</v>
      </c>
      <c r="I448">
        <v>10.5</v>
      </c>
      <c r="J448">
        <v>322971</v>
      </c>
      <c r="K448" s="9"/>
      <c r="L448" t="s">
        <v>3551</v>
      </c>
      <c r="M448">
        <v>652949</v>
      </c>
      <c r="N448" s="9">
        <v>45817</v>
      </c>
      <c r="O448" t="s">
        <v>3520</v>
      </c>
      <c r="P448" t="s">
        <v>3521</v>
      </c>
      <c r="Q448" s="12">
        <f t="shared" si="48"/>
        <v>0</v>
      </c>
      <c r="R448" s="11" t="str">
        <f t="shared" si="49"/>
        <v>Standard</v>
      </c>
      <c r="S448" s="11" t="str">
        <f t="shared" si="50"/>
        <v/>
      </c>
      <c r="T448" s="13">
        <f t="shared" si="51"/>
        <v>0</v>
      </c>
      <c r="U448" s="13">
        <f>IFERROR(INDEX(Delegation!$C$4:$C$12,MATCH(H448,Delegation!$A$4:$A$12,0)),0)</f>
        <v>5000000</v>
      </c>
      <c r="V448" s="11" t="str">
        <f t="shared" si="52"/>
        <v/>
      </c>
      <c r="W448" s="14">
        <f t="shared" si="53"/>
        <v>0.49463434357047792</v>
      </c>
      <c r="X448" s="11" t="str">
        <f t="shared" si="54"/>
        <v/>
      </c>
      <c r="Y448" s="11" t="str">
        <f t="shared" si="55"/>
        <v/>
      </c>
      <c r="Z448" s="11" t="str">
        <f>IF(AND(J448&gt;500000,INDEX(Bank_KYC!$D$4:$D$953,MATCH(B448,Bank_KYC!$A$4:$A$953,0))=""),"FLAG","")</f>
        <v/>
      </c>
    </row>
    <row r="449" spans="1:26" x14ac:dyDescent="0.3">
      <c r="A449" t="s">
        <v>3977</v>
      </c>
      <c r="B449" t="s">
        <v>2008</v>
      </c>
      <c r="C449" t="s">
        <v>1273</v>
      </c>
      <c r="D449" t="s">
        <v>103</v>
      </c>
      <c r="E449" t="s">
        <v>3535</v>
      </c>
      <c r="F449" s="9">
        <v>45253</v>
      </c>
      <c r="G449">
        <v>1693000</v>
      </c>
      <c r="H449" t="s">
        <v>66</v>
      </c>
      <c r="I449">
        <v>11.5</v>
      </c>
      <c r="J449">
        <v>738521</v>
      </c>
      <c r="K449" s="9"/>
      <c r="L449" t="s">
        <v>3536</v>
      </c>
      <c r="M449">
        <v>1395288</v>
      </c>
      <c r="N449" s="9">
        <v>45793</v>
      </c>
      <c r="O449" t="s">
        <v>3520</v>
      </c>
      <c r="P449" t="s">
        <v>3521</v>
      </c>
      <c r="Q449" s="12">
        <f t="shared" si="48"/>
        <v>0</v>
      </c>
      <c r="R449" s="11" t="str">
        <f t="shared" si="49"/>
        <v>Standard</v>
      </c>
      <c r="S449" s="11" t="str">
        <f t="shared" si="50"/>
        <v/>
      </c>
      <c r="T449" s="13">
        <f t="shared" si="51"/>
        <v>0</v>
      </c>
      <c r="U449" s="13">
        <f>IFERROR(INDEX(Delegation!$C$4:$C$12,MATCH(H449,Delegation!$A$4:$A$12,0)),0)</f>
        <v>5000000</v>
      </c>
      <c r="V449" s="11" t="str">
        <f t="shared" si="52"/>
        <v/>
      </c>
      <c r="W449" s="14">
        <f t="shared" si="53"/>
        <v>0.52929646065901803</v>
      </c>
      <c r="X449" s="11" t="str">
        <f t="shared" si="54"/>
        <v/>
      </c>
      <c r="Y449" s="11" t="str">
        <f t="shared" si="55"/>
        <v/>
      </c>
      <c r="Z449" s="11" t="str">
        <f>IF(AND(J449&gt;500000,INDEX(Bank_KYC!$D$4:$D$953,MATCH(B449,Bank_KYC!$A$4:$A$953,0))=""),"FLAG","")</f>
        <v/>
      </c>
    </row>
    <row r="450" spans="1:26" x14ac:dyDescent="0.3">
      <c r="A450" t="s">
        <v>3978</v>
      </c>
      <c r="B450" t="s">
        <v>1296</v>
      </c>
      <c r="C450" t="s">
        <v>1297</v>
      </c>
      <c r="D450" t="s">
        <v>100</v>
      </c>
      <c r="E450" t="s">
        <v>3525</v>
      </c>
      <c r="F450" s="9">
        <v>44815</v>
      </c>
      <c r="G450">
        <v>585000</v>
      </c>
      <c r="H450" t="s">
        <v>64</v>
      </c>
      <c r="I450">
        <v>9.75</v>
      </c>
      <c r="J450">
        <v>255901</v>
      </c>
      <c r="K450" s="9"/>
      <c r="L450" t="s">
        <v>3526</v>
      </c>
      <c r="M450">
        <v>372302</v>
      </c>
      <c r="N450" s="9">
        <v>45858</v>
      </c>
      <c r="O450" t="s">
        <v>3520</v>
      </c>
      <c r="P450" t="s">
        <v>3521</v>
      </c>
      <c r="Q450" s="12">
        <f t="shared" si="48"/>
        <v>0</v>
      </c>
      <c r="R450" s="11" t="str">
        <f t="shared" si="49"/>
        <v>Standard</v>
      </c>
      <c r="S450" s="11" t="str">
        <f t="shared" si="50"/>
        <v/>
      </c>
      <c r="T450" s="13">
        <f t="shared" si="51"/>
        <v>0</v>
      </c>
      <c r="U450" s="13">
        <f>IFERROR(INDEX(Delegation!$C$4:$C$12,MATCH(H450,Delegation!$A$4:$A$12,0)),0)</f>
        <v>1000000</v>
      </c>
      <c r="V450" s="11" t="str">
        <f t="shared" si="52"/>
        <v/>
      </c>
      <c r="W450" s="14">
        <f t="shared" si="53"/>
        <v>0.68734790573244298</v>
      </c>
      <c r="X450" s="11" t="str">
        <f t="shared" si="54"/>
        <v/>
      </c>
      <c r="Y450" s="11" t="str">
        <f t="shared" si="55"/>
        <v/>
      </c>
      <c r="Z450" s="11" t="str">
        <f>IF(AND(J450&gt;500000,INDEX(Bank_KYC!$D$4:$D$953,MATCH(B450,Bank_KYC!$A$4:$A$953,0))=""),"FLAG","")</f>
        <v/>
      </c>
    </row>
    <row r="451" spans="1:26" x14ac:dyDescent="0.3">
      <c r="A451" t="s">
        <v>3979</v>
      </c>
      <c r="B451" t="s">
        <v>2174</v>
      </c>
      <c r="C451" t="s">
        <v>2175</v>
      </c>
      <c r="D451" t="s">
        <v>134</v>
      </c>
      <c r="E451" t="s">
        <v>3550</v>
      </c>
      <c r="F451" s="9">
        <v>44280</v>
      </c>
      <c r="G451">
        <v>1074000</v>
      </c>
      <c r="H451" t="s">
        <v>66</v>
      </c>
      <c r="I451">
        <v>10.5</v>
      </c>
      <c r="J451">
        <v>716654</v>
      </c>
      <c r="K451" s="9"/>
      <c r="L451" t="s">
        <v>3551</v>
      </c>
      <c r="M451">
        <v>1119696</v>
      </c>
      <c r="N451" s="9">
        <v>45638</v>
      </c>
      <c r="O451" t="s">
        <v>3520</v>
      </c>
      <c r="P451" t="s">
        <v>3521</v>
      </c>
      <c r="Q451" s="12">
        <f t="shared" si="48"/>
        <v>0</v>
      </c>
      <c r="R451" s="11" t="str">
        <f t="shared" si="49"/>
        <v>Standard</v>
      </c>
      <c r="S451" s="11" t="str">
        <f t="shared" si="50"/>
        <v/>
      </c>
      <c r="T451" s="13">
        <f t="shared" si="51"/>
        <v>0</v>
      </c>
      <c r="U451" s="13">
        <f>IFERROR(INDEX(Delegation!$C$4:$C$12,MATCH(H451,Delegation!$A$4:$A$12,0)),0)</f>
        <v>5000000</v>
      </c>
      <c r="V451" s="11" t="str">
        <f t="shared" si="52"/>
        <v/>
      </c>
      <c r="W451" s="14">
        <f t="shared" si="53"/>
        <v>0.6400433689144196</v>
      </c>
      <c r="X451" s="11" t="str">
        <f t="shared" si="54"/>
        <v/>
      </c>
      <c r="Y451" s="11" t="str">
        <f t="shared" si="55"/>
        <v/>
      </c>
      <c r="Z451" s="11" t="str">
        <f>IF(AND(J451&gt;500000,INDEX(Bank_KYC!$D$4:$D$953,MATCH(B451,Bank_KYC!$A$4:$A$953,0))=""),"FLAG","")</f>
        <v/>
      </c>
    </row>
    <row r="452" spans="1:26" x14ac:dyDescent="0.3">
      <c r="A452" t="s">
        <v>3980</v>
      </c>
      <c r="B452" t="s">
        <v>3334</v>
      </c>
      <c r="C452" t="s">
        <v>2288</v>
      </c>
      <c r="D452" t="s">
        <v>134</v>
      </c>
      <c r="E452" t="s">
        <v>3528</v>
      </c>
      <c r="F452" s="9">
        <v>44628</v>
      </c>
      <c r="G452">
        <v>303000</v>
      </c>
      <c r="H452" t="s">
        <v>62</v>
      </c>
      <c r="I452">
        <v>13.5</v>
      </c>
      <c r="J452">
        <v>288744</v>
      </c>
      <c r="K452" s="9"/>
      <c r="L452" t="s">
        <v>3529</v>
      </c>
      <c r="M452">
        <v>0</v>
      </c>
      <c r="N452" s="9"/>
      <c r="O452" t="s">
        <v>3520</v>
      </c>
      <c r="P452" t="s">
        <v>3521</v>
      </c>
      <c r="Q452" s="12">
        <f t="shared" ref="Q452:Q515" si="56">IF(K452="",0,DATE(2026,3,31)-K452)</f>
        <v>0</v>
      </c>
      <c r="R452" s="11" t="str">
        <f t="shared" ref="R452:R515" si="57">IF(Q452&lt;=90,"Standard",IF(Q452&lt;=455,"Sub-Standard","Doubtful"))</f>
        <v>Standard</v>
      </c>
      <c r="S452" s="11" t="str">
        <f t="shared" ref="S452:S515" si="58">IF(R452&lt;&gt;P452,"FLAG","")</f>
        <v/>
      </c>
      <c r="T452" s="13">
        <f t="shared" ref="T452:T515" si="59">IF(S452="FLAG",J452*IF(R452="Doubtful",25%,10%),0)</f>
        <v>0</v>
      </c>
      <c r="U452" s="13">
        <f>IFERROR(INDEX(Delegation!$C$4:$C$12,MATCH(H452,Delegation!$A$4:$A$12,0)),0)</f>
        <v>1000000</v>
      </c>
      <c r="V452" s="11" t="str">
        <f t="shared" ref="V452:V515" si="60">IF(G452&gt;U452,"FLAG","")</f>
        <v/>
      </c>
      <c r="W452" s="14" t="str">
        <f t="shared" ref="W452:W515" si="61">IF(M452&gt;0,J452/M452,"")</f>
        <v/>
      </c>
      <c r="X452" s="11" t="str">
        <f t="shared" ref="X452:X515" si="62">IF(AND(E452="Gold",N(W452)&gt;75%),"FLAG","")</f>
        <v/>
      </c>
      <c r="Y452" s="11" t="str">
        <f t="shared" ref="Y452:Y515" si="63">IF(AND(L452="Property",N452&lt;EDATE(DATE(2026,3,31),-36)),"FLAG","")</f>
        <v/>
      </c>
      <c r="Z452" s="11" t="str">
        <f>IF(AND(J452&gt;500000,INDEX(Bank_KYC!$D$4:$D$953,MATCH(B452,Bank_KYC!$A$4:$A$953,0))=""),"FLAG","")</f>
        <v/>
      </c>
    </row>
    <row r="453" spans="1:26" x14ac:dyDescent="0.3">
      <c r="A453" t="s">
        <v>3981</v>
      </c>
      <c r="B453" t="s">
        <v>2880</v>
      </c>
      <c r="C453" t="s">
        <v>2311</v>
      </c>
      <c r="D453" t="s">
        <v>129</v>
      </c>
      <c r="E453" t="s">
        <v>3528</v>
      </c>
      <c r="F453" s="9">
        <v>44292</v>
      </c>
      <c r="G453">
        <v>393000</v>
      </c>
      <c r="H453" t="s">
        <v>65</v>
      </c>
      <c r="I453">
        <v>13.5</v>
      </c>
      <c r="J453">
        <v>169760</v>
      </c>
      <c r="K453" s="9"/>
      <c r="L453" t="s">
        <v>3529</v>
      </c>
      <c r="M453">
        <v>0</v>
      </c>
      <c r="N453" s="9"/>
      <c r="O453" t="s">
        <v>3520</v>
      </c>
      <c r="P453" t="s">
        <v>3521</v>
      </c>
      <c r="Q453" s="12">
        <f t="shared" si="56"/>
        <v>0</v>
      </c>
      <c r="R453" s="11" t="str">
        <f t="shared" si="57"/>
        <v>Standard</v>
      </c>
      <c r="S453" s="11" t="str">
        <f t="shared" si="58"/>
        <v/>
      </c>
      <c r="T453" s="13">
        <f t="shared" si="59"/>
        <v>0</v>
      </c>
      <c r="U453" s="13">
        <f>IFERROR(INDEX(Delegation!$C$4:$C$12,MATCH(H453,Delegation!$A$4:$A$12,0)),0)</f>
        <v>1000000</v>
      </c>
      <c r="V453" s="11" t="str">
        <f t="shared" si="60"/>
        <v/>
      </c>
      <c r="W453" s="14" t="str">
        <f t="shared" si="61"/>
        <v/>
      </c>
      <c r="X453" s="11" t="str">
        <f t="shared" si="62"/>
        <v/>
      </c>
      <c r="Y453" s="11" t="str">
        <f t="shared" si="63"/>
        <v/>
      </c>
      <c r="Z453" s="11" t="str">
        <f>IF(AND(J453&gt;500000,INDEX(Bank_KYC!$D$4:$D$953,MATCH(B453,Bank_KYC!$A$4:$A$953,0))=""),"FLAG","")</f>
        <v/>
      </c>
    </row>
    <row r="454" spans="1:26" x14ac:dyDescent="0.3">
      <c r="A454" t="s">
        <v>3982</v>
      </c>
      <c r="B454" t="s">
        <v>2097</v>
      </c>
      <c r="C454" t="s">
        <v>904</v>
      </c>
      <c r="D454" t="s">
        <v>103</v>
      </c>
      <c r="E454" t="s">
        <v>3525</v>
      </c>
      <c r="F454" s="9">
        <v>44310</v>
      </c>
      <c r="G454">
        <v>226000</v>
      </c>
      <c r="H454" t="s">
        <v>61</v>
      </c>
      <c r="I454">
        <v>9.75</v>
      </c>
      <c r="J454">
        <v>126252</v>
      </c>
      <c r="K454" s="9"/>
      <c r="L454" t="s">
        <v>3526</v>
      </c>
      <c r="M454">
        <v>199593</v>
      </c>
      <c r="N454" s="9">
        <v>45880</v>
      </c>
      <c r="O454" t="s">
        <v>3520</v>
      </c>
      <c r="P454" t="s">
        <v>3521</v>
      </c>
      <c r="Q454" s="12">
        <f t="shared" si="56"/>
        <v>0</v>
      </c>
      <c r="R454" s="11" t="str">
        <f t="shared" si="57"/>
        <v>Standard</v>
      </c>
      <c r="S454" s="11" t="str">
        <f t="shared" si="58"/>
        <v/>
      </c>
      <c r="T454" s="13">
        <f t="shared" si="59"/>
        <v>0</v>
      </c>
      <c r="U454" s="13">
        <f>IFERROR(INDEX(Delegation!$C$4:$C$12,MATCH(H454,Delegation!$A$4:$A$12,0)),0)</f>
        <v>1000000</v>
      </c>
      <c r="V454" s="11" t="str">
        <f t="shared" si="60"/>
        <v/>
      </c>
      <c r="W454" s="14">
        <f t="shared" si="61"/>
        <v>0.63254723362041754</v>
      </c>
      <c r="X454" s="11" t="str">
        <f t="shared" si="62"/>
        <v/>
      </c>
      <c r="Y454" s="11" t="str">
        <f t="shared" si="63"/>
        <v/>
      </c>
      <c r="Z454" s="11" t="str">
        <f>IF(AND(J454&gt;500000,INDEX(Bank_KYC!$D$4:$D$953,MATCH(B454,Bank_KYC!$A$4:$A$953,0))=""),"FLAG","")</f>
        <v/>
      </c>
    </row>
    <row r="455" spans="1:26" x14ac:dyDescent="0.3">
      <c r="A455" t="s">
        <v>3983</v>
      </c>
      <c r="B455" t="s">
        <v>2898</v>
      </c>
      <c r="C455" t="s">
        <v>2899</v>
      </c>
      <c r="D455" t="s">
        <v>100</v>
      </c>
      <c r="E455" t="s">
        <v>3525</v>
      </c>
      <c r="F455" s="9">
        <v>45087</v>
      </c>
      <c r="G455">
        <v>226000</v>
      </c>
      <c r="H455" t="s">
        <v>64</v>
      </c>
      <c r="I455">
        <v>9.75</v>
      </c>
      <c r="J455">
        <v>207805</v>
      </c>
      <c r="K455" s="9"/>
      <c r="L455" t="s">
        <v>3526</v>
      </c>
      <c r="M455">
        <v>332022</v>
      </c>
      <c r="N455" s="9">
        <v>46066</v>
      </c>
      <c r="O455" t="s">
        <v>3520</v>
      </c>
      <c r="P455" t="s">
        <v>3521</v>
      </c>
      <c r="Q455" s="12">
        <f t="shared" si="56"/>
        <v>0</v>
      </c>
      <c r="R455" s="11" t="str">
        <f t="shared" si="57"/>
        <v>Standard</v>
      </c>
      <c r="S455" s="11" t="str">
        <f t="shared" si="58"/>
        <v/>
      </c>
      <c r="T455" s="13">
        <f t="shared" si="59"/>
        <v>0</v>
      </c>
      <c r="U455" s="13">
        <f>IFERROR(INDEX(Delegation!$C$4:$C$12,MATCH(H455,Delegation!$A$4:$A$12,0)),0)</f>
        <v>1000000</v>
      </c>
      <c r="V455" s="11" t="str">
        <f t="shared" si="60"/>
        <v/>
      </c>
      <c r="W455" s="14">
        <f t="shared" si="61"/>
        <v>0.62587720090837351</v>
      </c>
      <c r="X455" s="11" t="str">
        <f t="shared" si="62"/>
        <v/>
      </c>
      <c r="Y455" s="11" t="str">
        <f t="shared" si="63"/>
        <v/>
      </c>
      <c r="Z455" s="11" t="str">
        <f>IF(AND(J455&gt;500000,INDEX(Bank_KYC!$D$4:$D$953,MATCH(B455,Bank_KYC!$A$4:$A$953,0))=""),"FLAG","")</f>
        <v/>
      </c>
    </row>
    <row r="456" spans="1:26" x14ac:dyDescent="0.3">
      <c r="A456" t="s">
        <v>3984</v>
      </c>
      <c r="B456" t="s">
        <v>1831</v>
      </c>
      <c r="C456" t="s">
        <v>1832</v>
      </c>
      <c r="D456" t="s">
        <v>95</v>
      </c>
      <c r="E456" t="s">
        <v>3550</v>
      </c>
      <c r="F456" s="9">
        <v>45894</v>
      </c>
      <c r="G456">
        <v>1107000</v>
      </c>
      <c r="H456" t="s">
        <v>66</v>
      </c>
      <c r="I456">
        <v>10.5</v>
      </c>
      <c r="J456">
        <v>549964</v>
      </c>
      <c r="K456" s="9">
        <v>45803</v>
      </c>
      <c r="L456" t="s">
        <v>3551</v>
      </c>
      <c r="M456">
        <v>1055598</v>
      </c>
      <c r="N456" s="9">
        <v>46076</v>
      </c>
      <c r="O456" t="s">
        <v>3520</v>
      </c>
      <c r="P456" t="s">
        <v>3523</v>
      </c>
      <c r="Q456" s="12">
        <f t="shared" si="56"/>
        <v>309</v>
      </c>
      <c r="R456" s="11" t="str">
        <f t="shared" si="57"/>
        <v>Sub-Standard</v>
      </c>
      <c r="S456" s="11" t="str">
        <f t="shared" si="58"/>
        <v/>
      </c>
      <c r="T456" s="13">
        <f t="shared" si="59"/>
        <v>0</v>
      </c>
      <c r="U456" s="13">
        <f>IFERROR(INDEX(Delegation!$C$4:$C$12,MATCH(H456,Delegation!$A$4:$A$12,0)),0)</f>
        <v>5000000</v>
      </c>
      <c r="V456" s="11" t="str">
        <f t="shared" si="60"/>
        <v/>
      </c>
      <c r="W456" s="14">
        <f t="shared" si="61"/>
        <v>0.52099757672901992</v>
      </c>
      <c r="X456" s="11" t="str">
        <f t="shared" si="62"/>
        <v/>
      </c>
      <c r="Y456" s="11" t="str">
        <f t="shared" si="63"/>
        <v/>
      </c>
      <c r="Z456" s="11" t="str">
        <f>IF(AND(J456&gt;500000,INDEX(Bank_KYC!$D$4:$D$953,MATCH(B456,Bank_KYC!$A$4:$A$953,0))=""),"FLAG","")</f>
        <v/>
      </c>
    </row>
    <row r="457" spans="1:26" x14ac:dyDescent="0.3">
      <c r="A457" t="s">
        <v>3985</v>
      </c>
      <c r="B457" t="s">
        <v>603</v>
      </c>
      <c r="C457" t="s">
        <v>604</v>
      </c>
      <c r="D457" t="s">
        <v>95</v>
      </c>
      <c r="E457" t="s">
        <v>3518</v>
      </c>
      <c r="F457" s="9">
        <v>43706</v>
      </c>
      <c r="G457">
        <v>2630000</v>
      </c>
      <c r="H457" t="s">
        <v>66</v>
      </c>
      <c r="I457">
        <v>9.25</v>
      </c>
      <c r="J457">
        <v>2338518</v>
      </c>
      <c r="K457" s="9"/>
      <c r="L457" t="s">
        <v>3519</v>
      </c>
      <c r="M457">
        <v>3638313</v>
      </c>
      <c r="N457" s="9">
        <v>45897</v>
      </c>
      <c r="O457" t="s">
        <v>3520</v>
      </c>
      <c r="P457" t="s">
        <v>3521</v>
      </c>
      <c r="Q457" s="12">
        <f t="shared" si="56"/>
        <v>0</v>
      </c>
      <c r="R457" s="11" t="str">
        <f t="shared" si="57"/>
        <v>Standard</v>
      </c>
      <c r="S457" s="11" t="str">
        <f t="shared" si="58"/>
        <v/>
      </c>
      <c r="T457" s="13">
        <f t="shared" si="59"/>
        <v>0</v>
      </c>
      <c r="U457" s="13">
        <f>IFERROR(INDEX(Delegation!$C$4:$C$12,MATCH(H457,Delegation!$A$4:$A$12,0)),0)</f>
        <v>5000000</v>
      </c>
      <c r="V457" s="11" t="str">
        <f t="shared" si="60"/>
        <v/>
      </c>
      <c r="W457" s="14">
        <f t="shared" si="61"/>
        <v>0.64274788892544432</v>
      </c>
      <c r="X457" s="11" t="str">
        <f t="shared" si="62"/>
        <v/>
      </c>
      <c r="Y457" s="11" t="str">
        <f t="shared" si="63"/>
        <v/>
      </c>
      <c r="Z457" s="11" t="str">
        <f>IF(AND(J457&gt;500000,INDEX(Bank_KYC!$D$4:$D$953,MATCH(B457,Bank_KYC!$A$4:$A$953,0))=""),"FLAG","")</f>
        <v/>
      </c>
    </row>
    <row r="458" spans="1:26" x14ac:dyDescent="0.3">
      <c r="A458" t="s">
        <v>3986</v>
      </c>
      <c r="B458" t="s">
        <v>1879</v>
      </c>
      <c r="C458" t="s">
        <v>1880</v>
      </c>
      <c r="D458" t="s">
        <v>103</v>
      </c>
      <c r="E458" t="s">
        <v>3518</v>
      </c>
      <c r="F458" s="9">
        <v>44826</v>
      </c>
      <c r="G458">
        <v>1153000</v>
      </c>
      <c r="H458" t="s">
        <v>66</v>
      </c>
      <c r="I458">
        <v>9.25</v>
      </c>
      <c r="J458">
        <v>302971</v>
      </c>
      <c r="K458" s="9"/>
      <c r="L458" t="s">
        <v>3519</v>
      </c>
      <c r="M458">
        <v>568394</v>
      </c>
      <c r="N458" s="9">
        <v>45398</v>
      </c>
      <c r="O458" t="s">
        <v>3520</v>
      </c>
      <c r="P458" t="s">
        <v>3521</v>
      </c>
      <c r="Q458" s="12">
        <f t="shared" si="56"/>
        <v>0</v>
      </c>
      <c r="R458" s="11" t="str">
        <f t="shared" si="57"/>
        <v>Standard</v>
      </c>
      <c r="S458" s="11" t="str">
        <f t="shared" si="58"/>
        <v/>
      </c>
      <c r="T458" s="13">
        <f t="shared" si="59"/>
        <v>0</v>
      </c>
      <c r="U458" s="13">
        <f>IFERROR(INDEX(Delegation!$C$4:$C$12,MATCH(H458,Delegation!$A$4:$A$12,0)),0)</f>
        <v>5000000</v>
      </c>
      <c r="V458" s="11" t="str">
        <f t="shared" si="60"/>
        <v/>
      </c>
      <c r="W458" s="14">
        <f t="shared" si="61"/>
        <v>0.53302990531216021</v>
      </c>
      <c r="X458" s="11" t="str">
        <f t="shared" si="62"/>
        <v/>
      </c>
      <c r="Y458" s="11" t="str">
        <f t="shared" si="63"/>
        <v/>
      </c>
      <c r="Z458" s="11" t="str">
        <f>IF(AND(J458&gt;500000,INDEX(Bank_KYC!$D$4:$D$953,MATCH(B458,Bank_KYC!$A$4:$A$953,0))=""),"FLAG","")</f>
        <v/>
      </c>
    </row>
    <row r="459" spans="1:26" x14ac:dyDescent="0.3">
      <c r="A459" t="s">
        <v>3987</v>
      </c>
      <c r="B459" t="s">
        <v>2145</v>
      </c>
      <c r="C459" t="s">
        <v>2146</v>
      </c>
      <c r="D459" t="s">
        <v>129</v>
      </c>
      <c r="E459" t="s">
        <v>3535</v>
      </c>
      <c r="F459" s="9">
        <v>44322</v>
      </c>
      <c r="G459">
        <v>1284000</v>
      </c>
      <c r="H459" t="s">
        <v>66</v>
      </c>
      <c r="I459">
        <v>11.5</v>
      </c>
      <c r="J459">
        <v>991873</v>
      </c>
      <c r="K459" s="9"/>
      <c r="L459" t="s">
        <v>3536</v>
      </c>
      <c r="M459">
        <v>1725356</v>
      </c>
      <c r="N459" s="9">
        <v>46049</v>
      </c>
      <c r="O459" t="s">
        <v>3520</v>
      </c>
      <c r="P459" t="s">
        <v>3521</v>
      </c>
      <c r="Q459" s="12">
        <f t="shared" si="56"/>
        <v>0</v>
      </c>
      <c r="R459" s="11" t="str">
        <f t="shared" si="57"/>
        <v>Standard</v>
      </c>
      <c r="S459" s="11" t="str">
        <f t="shared" si="58"/>
        <v/>
      </c>
      <c r="T459" s="13">
        <f t="shared" si="59"/>
        <v>0</v>
      </c>
      <c r="U459" s="13">
        <f>IFERROR(INDEX(Delegation!$C$4:$C$12,MATCH(H459,Delegation!$A$4:$A$12,0)),0)</f>
        <v>5000000</v>
      </c>
      <c r="V459" s="11" t="str">
        <f t="shared" si="60"/>
        <v/>
      </c>
      <c r="W459" s="14">
        <f t="shared" si="61"/>
        <v>0.57488019863726669</v>
      </c>
      <c r="X459" s="11" t="str">
        <f t="shared" si="62"/>
        <v/>
      </c>
      <c r="Y459" s="11" t="str">
        <f t="shared" si="63"/>
        <v/>
      </c>
      <c r="Z459" s="11" t="str">
        <f>IF(AND(J459&gt;500000,INDEX(Bank_KYC!$D$4:$D$953,MATCH(B459,Bank_KYC!$A$4:$A$953,0))=""),"FLAG","")</f>
        <v/>
      </c>
    </row>
    <row r="460" spans="1:26" x14ac:dyDescent="0.3">
      <c r="A460" t="s">
        <v>3988</v>
      </c>
      <c r="B460" t="s">
        <v>3235</v>
      </c>
      <c r="C460" t="s">
        <v>3236</v>
      </c>
      <c r="D460" t="s">
        <v>134</v>
      </c>
      <c r="E460" t="s">
        <v>3525</v>
      </c>
      <c r="F460" s="9">
        <v>44930</v>
      </c>
      <c r="G460">
        <v>266000</v>
      </c>
      <c r="H460" t="s">
        <v>62</v>
      </c>
      <c r="I460">
        <v>9.75</v>
      </c>
      <c r="J460">
        <v>75426</v>
      </c>
      <c r="K460" s="9"/>
      <c r="L460" t="s">
        <v>3526</v>
      </c>
      <c r="M460">
        <v>119321</v>
      </c>
      <c r="N460" s="9">
        <v>45701</v>
      </c>
      <c r="O460" t="s">
        <v>3520</v>
      </c>
      <c r="P460" t="s">
        <v>3521</v>
      </c>
      <c r="Q460" s="12">
        <f t="shared" si="56"/>
        <v>0</v>
      </c>
      <c r="R460" s="11" t="str">
        <f t="shared" si="57"/>
        <v>Standard</v>
      </c>
      <c r="S460" s="11" t="str">
        <f t="shared" si="58"/>
        <v/>
      </c>
      <c r="T460" s="13">
        <f t="shared" si="59"/>
        <v>0</v>
      </c>
      <c r="U460" s="13">
        <f>IFERROR(INDEX(Delegation!$C$4:$C$12,MATCH(H460,Delegation!$A$4:$A$12,0)),0)</f>
        <v>1000000</v>
      </c>
      <c r="V460" s="11" t="str">
        <f t="shared" si="60"/>
        <v/>
      </c>
      <c r="W460" s="14">
        <f t="shared" si="61"/>
        <v>0.63212678405310041</v>
      </c>
      <c r="X460" s="11" t="str">
        <f t="shared" si="62"/>
        <v/>
      </c>
      <c r="Y460" s="11" t="str">
        <f t="shared" si="63"/>
        <v/>
      </c>
      <c r="Z460" s="11" t="str">
        <f>IF(AND(J460&gt;500000,INDEX(Bank_KYC!$D$4:$D$953,MATCH(B460,Bank_KYC!$A$4:$A$953,0))=""),"FLAG","")</f>
        <v/>
      </c>
    </row>
    <row r="461" spans="1:26" x14ac:dyDescent="0.3">
      <c r="A461" t="s">
        <v>3989</v>
      </c>
      <c r="B461" t="s">
        <v>1199</v>
      </c>
      <c r="C461" t="s">
        <v>1200</v>
      </c>
      <c r="D461" t="s">
        <v>129</v>
      </c>
      <c r="E461" t="s">
        <v>3535</v>
      </c>
      <c r="F461" s="9">
        <v>44137</v>
      </c>
      <c r="G461">
        <v>5869000</v>
      </c>
      <c r="H461" t="s">
        <v>68</v>
      </c>
      <c r="I461">
        <v>11.5</v>
      </c>
      <c r="J461">
        <v>2211209</v>
      </c>
      <c r="K461" s="9"/>
      <c r="L461" t="s">
        <v>3536</v>
      </c>
      <c r="M461">
        <v>3465763</v>
      </c>
      <c r="N461" s="9">
        <v>45851</v>
      </c>
      <c r="O461" t="s">
        <v>3520</v>
      </c>
      <c r="P461" t="s">
        <v>3521</v>
      </c>
      <c r="Q461" s="12">
        <f t="shared" si="56"/>
        <v>0</v>
      </c>
      <c r="R461" s="11" t="str">
        <f t="shared" si="57"/>
        <v>Standard</v>
      </c>
      <c r="S461" s="11" t="str">
        <f t="shared" si="58"/>
        <v/>
      </c>
      <c r="T461" s="13">
        <f t="shared" si="59"/>
        <v>0</v>
      </c>
      <c r="U461" s="13">
        <f>IFERROR(INDEX(Delegation!$C$4:$C$12,MATCH(H461,Delegation!$A$4:$A$12,0)),0)</f>
        <v>25000000</v>
      </c>
      <c r="V461" s="11" t="str">
        <f t="shared" si="60"/>
        <v/>
      </c>
      <c r="W461" s="14">
        <f t="shared" si="61"/>
        <v>0.63801506334968661</v>
      </c>
      <c r="X461" s="11" t="str">
        <f t="shared" si="62"/>
        <v/>
      </c>
      <c r="Y461" s="11" t="str">
        <f t="shared" si="63"/>
        <v/>
      </c>
      <c r="Z461" s="11" t="str">
        <f>IF(AND(J461&gt;500000,INDEX(Bank_KYC!$D$4:$D$953,MATCH(B461,Bank_KYC!$A$4:$A$953,0))=""),"FLAG","")</f>
        <v/>
      </c>
    </row>
    <row r="462" spans="1:26" x14ac:dyDescent="0.3">
      <c r="A462" t="s">
        <v>3990</v>
      </c>
      <c r="B462" t="s">
        <v>3083</v>
      </c>
      <c r="C462" t="s">
        <v>521</v>
      </c>
      <c r="D462" t="s">
        <v>95</v>
      </c>
      <c r="E462" t="s">
        <v>3535</v>
      </c>
      <c r="F462" s="9">
        <v>44117</v>
      </c>
      <c r="G462">
        <v>7026000</v>
      </c>
      <c r="H462" t="s">
        <v>68</v>
      </c>
      <c r="I462">
        <v>11.5</v>
      </c>
      <c r="J462">
        <v>5447586</v>
      </c>
      <c r="K462" s="9"/>
      <c r="L462" t="s">
        <v>3536</v>
      </c>
      <c r="M462">
        <v>9953698</v>
      </c>
      <c r="N462" s="9">
        <v>45468</v>
      </c>
      <c r="O462" t="s">
        <v>3520</v>
      </c>
      <c r="P462" t="s">
        <v>3521</v>
      </c>
      <c r="Q462" s="12">
        <f t="shared" si="56"/>
        <v>0</v>
      </c>
      <c r="R462" s="11" t="str">
        <f t="shared" si="57"/>
        <v>Standard</v>
      </c>
      <c r="S462" s="11" t="str">
        <f t="shared" si="58"/>
        <v/>
      </c>
      <c r="T462" s="13">
        <f t="shared" si="59"/>
        <v>0</v>
      </c>
      <c r="U462" s="13">
        <f>IFERROR(INDEX(Delegation!$C$4:$C$12,MATCH(H462,Delegation!$A$4:$A$12,0)),0)</f>
        <v>25000000</v>
      </c>
      <c r="V462" s="11" t="str">
        <f t="shared" si="60"/>
        <v/>
      </c>
      <c r="W462" s="14">
        <f t="shared" si="61"/>
        <v>0.54729267454166286</v>
      </c>
      <c r="X462" s="11" t="str">
        <f t="shared" si="62"/>
        <v/>
      </c>
      <c r="Y462" s="11" t="str">
        <f t="shared" si="63"/>
        <v/>
      </c>
      <c r="Z462" s="11" t="str">
        <f>IF(AND(J462&gt;500000,INDEX(Bank_KYC!$D$4:$D$953,MATCH(B462,Bank_KYC!$A$4:$A$953,0))=""),"FLAG","")</f>
        <v/>
      </c>
    </row>
    <row r="463" spans="1:26" x14ac:dyDescent="0.3">
      <c r="A463" t="s">
        <v>3991</v>
      </c>
      <c r="B463" t="s">
        <v>1034</v>
      </c>
      <c r="C463" t="s">
        <v>1035</v>
      </c>
      <c r="D463" t="s">
        <v>95</v>
      </c>
      <c r="E463" t="s">
        <v>3535</v>
      </c>
      <c r="F463" s="9">
        <v>44776</v>
      </c>
      <c r="G463">
        <v>1820000</v>
      </c>
      <c r="H463" t="s">
        <v>66</v>
      </c>
      <c r="I463">
        <v>11.5</v>
      </c>
      <c r="J463">
        <v>926374</v>
      </c>
      <c r="K463" s="9"/>
      <c r="L463" t="s">
        <v>3536</v>
      </c>
      <c r="M463">
        <v>1936165</v>
      </c>
      <c r="N463" s="9">
        <v>45986</v>
      </c>
      <c r="O463" t="s">
        <v>3520</v>
      </c>
      <c r="P463" t="s">
        <v>3521</v>
      </c>
      <c r="Q463" s="12">
        <f t="shared" si="56"/>
        <v>0</v>
      </c>
      <c r="R463" s="11" t="str">
        <f t="shared" si="57"/>
        <v>Standard</v>
      </c>
      <c r="S463" s="11" t="str">
        <f t="shared" si="58"/>
        <v/>
      </c>
      <c r="T463" s="13">
        <f t="shared" si="59"/>
        <v>0</v>
      </c>
      <c r="U463" s="13">
        <f>IFERROR(INDEX(Delegation!$C$4:$C$12,MATCH(H463,Delegation!$A$4:$A$12,0)),0)</f>
        <v>5000000</v>
      </c>
      <c r="V463" s="11" t="str">
        <f t="shared" si="60"/>
        <v/>
      </c>
      <c r="W463" s="14">
        <f t="shared" si="61"/>
        <v>0.47845818925556449</v>
      </c>
      <c r="X463" s="11" t="str">
        <f t="shared" si="62"/>
        <v/>
      </c>
      <c r="Y463" s="11" t="str">
        <f t="shared" si="63"/>
        <v/>
      </c>
      <c r="Z463" s="11" t="str">
        <f>IF(AND(J463&gt;500000,INDEX(Bank_KYC!$D$4:$D$953,MATCH(B463,Bank_KYC!$A$4:$A$953,0))=""),"FLAG","")</f>
        <v/>
      </c>
    </row>
    <row r="464" spans="1:26" x14ac:dyDescent="0.3">
      <c r="A464" t="s">
        <v>3992</v>
      </c>
      <c r="B464" t="s">
        <v>2424</v>
      </c>
      <c r="C464" t="s">
        <v>1204</v>
      </c>
      <c r="D464" t="s">
        <v>134</v>
      </c>
      <c r="E464" t="s">
        <v>3518</v>
      </c>
      <c r="F464" s="9">
        <v>43972</v>
      </c>
      <c r="G464">
        <v>3415000</v>
      </c>
      <c r="H464" t="s">
        <v>66</v>
      </c>
      <c r="I464">
        <v>9.25</v>
      </c>
      <c r="J464">
        <v>2120788</v>
      </c>
      <c r="K464" s="9">
        <v>46088</v>
      </c>
      <c r="L464" t="s">
        <v>3519</v>
      </c>
      <c r="M464">
        <v>3622265</v>
      </c>
      <c r="N464" s="9">
        <v>45185</v>
      </c>
      <c r="O464" t="s">
        <v>3520</v>
      </c>
      <c r="P464" t="s">
        <v>3521</v>
      </c>
      <c r="Q464" s="12">
        <f t="shared" si="56"/>
        <v>24</v>
      </c>
      <c r="R464" s="11" t="str">
        <f t="shared" si="57"/>
        <v>Standard</v>
      </c>
      <c r="S464" s="11" t="str">
        <f t="shared" si="58"/>
        <v/>
      </c>
      <c r="T464" s="13">
        <f t="shared" si="59"/>
        <v>0</v>
      </c>
      <c r="U464" s="13">
        <f>IFERROR(INDEX(Delegation!$C$4:$C$12,MATCH(H464,Delegation!$A$4:$A$12,0)),0)</f>
        <v>5000000</v>
      </c>
      <c r="V464" s="11" t="str">
        <f t="shared" si="60"/>
        <v/>
      </c>
      <c r="W464" s="14">
        <f t="shared" si="61"/>
        <v>0.58548670514167245</v>
      </c>
      <c r="X464" s="11" t="str">
        <f t="shared" si="62"/>
        <v/>
      </c>
      <c r="Y464" s="11" t="str">
        <f t="shared" si="63"/>
        <v/>
      </c>
      <c r="Z464" s="11" t="str">
        <f>IF(AND(J464&gt;500000,INDEX(Bank_KYC!$D$4:$D$953,MATCH(B464,Bank_KYC!$A$4:$A$953,0))=""),"FLAG","")</f>
        <v/>
      </c>
    </row>
    <row r="465" spans="1:26" x14ac:dyDescent="0.3">
      <c r="A465" t="s">
        <v>3993</v>
      </c>
      <c r="B465" t="s">
        <v>3011</v>
      </c>
      <c r="C465" t="s">
        <v>358</v>
      </c>
      <c r="D465" t="s">
        <v>134</v>
      </c>
      <c r="E465" t="s">
        <v>3525</v>
      </c>
      <c r="F465" s="9">
        <v>45284</v>
      </c>
      <c r="G465">
        <v>65000</v>
      </c>
      <c r="H465" t="s">
        <v>62</v>
      </c>
      <c r="I465">
        <v>9.75</v>
      </c>
      <c r="J465">
        <v>59043</v>
      </c>
      <c r="K465" s="9"/>
      <c r="L465" t="s">
        <v>3526</v>
      </c>
      <c r="M465">
        <v>79907</v>
      </c>
      <c r="N465" s="9">
        <v>45540</v>
      </c>
      <c r="O465" t="s">
        <v>3520</v>
      </c>
      <c r="P465" t="s">
        <v>3521</v>
      </c>
      <c r="Q465" s="12">
        <f t="shared" si="56"/>
        <v>0</v>
      </c>
      <c r="R465" s="11" t="str">
        <f t="shared" si="57"/>
        <v>Standard</v>
      </c>
      <c r="S465" s="11" t="str">
        <f t="shared" si="58"/>
        <v/>
      </c>
      <c r="T465" s="13">
        <f t="shared" si="59"/>
        <v>0</v>
      </c>
      <c r="U465" s="13">
        <f>IFERROR(INDEX(Delegation!$C$4:$C$12,MATCH(H465,Delegation!$A$4:$A$12,0)),0)</f>
        <v>1000000</v>
      </c>
      <c r="V465" s="11" t="str">
        <f t="shared" si="60"/>
        <v/>
      </c>
      <c r="W465" s="14">
        <f t="shared" si="61"/>
        <v>0.73889646714305379</v>
      </c>
      <c r="X465" s="11" t="str">
        <f t="shared" si="62"/>
        <v/>
      </c>
      <c r="Y465" s="11" t="str">
        <f t="shared" si="63"/>
        <v/>
      </c>
      <c r="Z465" s="11" t="str">
        <f>IF(AND(J465&gt;500000,INDEX(Bank_KYC!$D$4:$D$953,MATCH(B465,Bank_KYC!$A$4:$A$953,0))=""),"FLAG","")</f>
        <v/>
      </c>
    </row>
    <row r="466" spans="1:26" x14ac:dyDescent="0.3">
      <c r="A466" t="s">
        <v>3994</v>
      </c>
      <c r="B466" t="s">
        <v>2940</v>
      </c>
      <c r="C466" t="s">
        <v>248</v>
      </c>
      <c r="D466" t="s">
        <v>129</v>
      </c>
      <c r="E466" t="s">
        <v>3518</v>
      </c>
      <c r="F466" s="9">
        <v>44943</v>
      </c>
      <c r="G466">
        <v>1125000</v>
      </c>
      <c r="H466" t="s">
        <v>66</v>
      </c>
      <c r="I466">
        <v>9.25</v>
      </c>
      <c r="J466">
        <v>806803</v>
      </c>
      <c r="K466" s="9"/>
      <c r="L466" t="s">
        <v>3519</v>
      </c>
      <c r="M466">
        <v>1561467</v>
      </c>
      <c r="N466" s="9">
        <v>45399</v>
      </c>
      <c r="O466" t="s">
        <v>3520</v>
      </c>
      <c r="P466" t="s">
        <v>3521</v>
      </c>
      <c r="Q466" s="12">
        <f t="shared" si="56"/>
        <v>0</v>
      </c>
      <c r="R466" s="11" t="str">
        <f t="shared" si="57"/>
        <v>Standard</v>
      </c>
      <c r="S466" s="11" t="str">
        <f t="shared" si="58"/>
        <v/>
      </c>
      <c r="T466" s="13">
        <f t="shared" si="59"/>
        <v>0</v>
      </c>
      <c r="U466" s="13">
        <f>IFERROR(INDEX(Delegation!$C$4:$C$12,MATCH(H466,Delegation!$A$4:$A$12,0)),0)</f>
        <v>5000000</v>
      </c>
      <c r="V466" s="11" t="str">
        <f t="shared" si="60"/>
        <v/>
      </c>
      <c r="W466" s="14">
        <f t="shared" si="61"/>
        <v>0.51669551774068867</v>
      </c>
      <c r="X466" s="11" t="str">
        <f t="shared" si="62"/>
        <v/>
      </c>
      <c r="Y466" s="11" t="str">
        <f t="shared" si="63"/>
        <v/>
      </c>
      <c r="Z466" s="11" t="str">
        <f>IF(AND(J466&gt;500000,INDEX(Bank_KYC!$D$4:$D$953,MATCH(B466,Bank_KYC!$A$4:$A$953,0))=""),"FLAG","")</f>
        <v>FLAG</v>
      </c>
    </row>
    <row r="467" spans="1:26" x14ac:dyDescent="0.3">
      <c r="A467" t="s">
        <v>3995</v>
      </c>
      <c r="B467" t="s">
        <v>1800</v>
      </c>
      <c r="C467" t="s">
        <v>1801</v>
      </c>
      <c r="D467" t="s">
        <v>103</v>
      </c>
      <c r="E467" t="s">
        <v>3518</v>
      </c>
      <c r="F467" s="9">
        <v>45201</v>
      </c>
      <c r="G467">
        <v>2681000</v>
      </c>
      <c r="H467" t="s">
        <v>66</v>
      </c>
      <c r="I467">
        <v>9.25</v>
      </c>
      <c r="J467">
        <v>2146831</v>
      </c>
      <c r="K467" s="9"/>
      <c r="L467" t="s">
        <v>3519</v>
      </c>
      <c r="M467">
        <v>3742025</v>
      </c>
      <c r="N467" s="9">
        <v>45808</v>
      </c>
      <c r="O467" t="s">
        <v>3520</v>
      </c>
      <c r="P467" t="s">
        <v>3521</v>
      </c>
      <c r="Q467" s="12">
        <f t="shared" si="56"/>
        <v>0</v>
      </c>
      <c r="R467" s="11" t="str">
        <f t="shared" si="57"/>
        <v>Standard</v>
      </c>
      <c r="S467" s="11" t="str">
        <f t="shared" si="58"/>
        <v/>
      </c>
      <c r="T467" s="13">
        <f t="shared" si="59"/>
        <v>0</v>
      </c>
      <c r="U467" s="13">
        <f>IFERROR(INDEX(Delegation!$C$4:$C$12,MATCH(H467,Delegation!$A$4:$A$12,0)),0)</f>
        <v>5000000</v>
      </c>
      <c r="V467" s="11" t="str">
        <f t="shared" si="60"/>
        <v/>
      </c>
      <c r="W467" s="14">
        <f t="shared" si="61"/>
        <v>0.5737083530975875</v>
      </c>
      <c r="X467" s="11" t="str">
        <f t="shared" si="62"/>
        <v/>
      </c>
      <c r="Y467" s="11" t="str">
        <f t="shared" si="63"/>
        <v/>
      </c>
      <c r="Z467" s="11" t="str">
        <f>IF(AND(J467&gt;500000,INDEX(Bank_KYC!$D$4:$D$953,MATCH(B467,Bank_KYC!$A$4:$A$953,0))=""),"FLAG","")</f>
        <v>FLAG</v>
      </c>
    </row>
    <row r="468" spans="1:26" x14ac:dyDescent="0.3">
      <c r="A468" t="s">
        <v>3996</v>
      </c>
      <c r="B468" t="s">
        <v>737</v>
      </c>
      <c r="C468" t="s">
        <v>738</v>
      </c>
      <c r="D468" t="s">
        <v>129</v>
      </c>
      <c r="E468" t="s">
        <v>3550</v>
      </c>
      <c r="F468" s="9">
        <v>45817</v>
      </c>
      <c r="G468">
        <v>696000</v>
      </c>
      <c r="H468" t="s">
        <v>65</v>
      </c>
      <c r="I468">
        <v>10.5</v>
      </c>
      <c r="J468">
        <v>180544</v>
      </c>
      <c r="K468" s="9">
        <v>46096</v>
      </c>
      <c r="L468" t="s">
        <v>3551</v>
      </c>
      <c r="M468">
        <v>355524</v>
      </c>
      <c r="N468" s="9">
        <v>46025</v>
      </c>
      <c r="O468" t="s">
        <v>3520</v>
      </c>
      <c r="P468" t="s">
        <v>3521</v>
      </c>
      <c r="Q468" s="12">
        <f t="shared" si="56"/>
        <v>16</v>
      </c>
      <c r="R468" s="11" t="str">
        <f t="shared" si="57"/>
        <v>Standard</v>
      </c>
      <c r="S468" s="11" t="str">
        <f t="shared" si="58"/>
        <v/>
      </c>
      <c r="T468" s="13">
        <f t="shared" si="59"/>
        <v>0</v>
      </c>
      <c r="U468" s="13">
        <f>IFERROR(INDEX(Delegation!$C$4:$C$12,MATCH(H468,Delegation!$A$4:$A$12,0)),0)</f>
        <v>1000000</v>
      </c>
      <c r="V468" s="11" t="str">
        <f t="shared" si="60"/>
        <v/>
      </c>
      <c r="W468" s="14">
        <f t="shared" si="61"/>
        <v>0.5078250694749159</v>
      </c>
      <c r="X468" s="11" t="str">
        <f t="shared" si="62"/>
        <v/>
      </c>
      <c r="Y468" s="11" t="str">
        <f t="shared" si="63"/>
        <v/>
      </c>
      <c r="Z468" s="11" t="str">
        <f>IF(AND(J468&gt;500000,INDEX(Bank_KYC!$D$4:$D$953,MATCH(B468,Bank_KYC!$A$4:$A$953,0))=""),"FLAG","")</f>
        <v/>
      </c>
    </row>
    <row r="469" spans="1:26" x14ac:dyDescent="0.3">
      <c r="A469" t="s">
        <v>3997</v>
      </c>
      <c r="B469" t="s">
        <v>1453</v>
      </c>
      <c r="C469" t="s">
        <v>1454</v>
      </c>
      <c r="D469" t="s">
        <v>103</v>
      </c>
      <c r="E469" t="s">
        <v>3528</v>
      </c>
      <c r="F469" s="9">
        <v>46037</v>
      </c>
      <c r="G469">
        <v>241000</v>
      </c>
      <c r="H469" t="s">
        <v>61</v>
      </c>
      <c r="I469">
        <v>13.5</v>
      </c>
      <c r="J469">
        <v>113536</v>
      </c>
      <c r="K469" s="9"/>
      <c r="L469" t="s">
        <v>3529</v>
      </c>
      <c r="M469">
        <v>0</v>
      </c>
      <c r="N469" s="9"/>
      <c r="O469" t="s">
        <v>3520</v>
      </c>
      <c r="P469" t="s">
        <v>3521</v>
      </c>
      <c r="Q469" s="12">
        <f t="shared" si="56"/>
        <v>0</v>
      </c>
      <c r="R469" s="11" t="str">
        <f t="shared" si="57"/>
        <v>Standard</v>
      </c>
      <c r="S469" s="11" t="str">
        <f t="shared" si="58"/>
        <v/>
      </c>
      <c r="T469" s="13">
        <f t="shared" si="59"/>
        <v>0</v>
      </c>
      <c r="U469" s="13">
        <f>IFERROR(INDEX(Delegation!$C$4:$C$12,MATCH(H469,Delegation!$A$4:$A$12,0)),0)</f>
        <v>1000000</v>
      </c>
      <c r="V469" s="11" t="str">
        <f t="shared" si="60"/>
        <v/>
      </c>
      <c r="W469" s="14" t="str">
        <f t="shared" si="61"/>
        <v/>
      </c>
      <c r="X469" s="11" t="str">
        <f t="shared" si="62"/>
        <v/>
      </c>
      <c r="Y469" s="11" t="str">
        <f t="shared" si="63"/>
        <v/>
      </c>
      <c r="Z469" s="11" t="str">
        <f>IF(AND(J469&gt;500000,INDEX(Bank_KYC!$D$4:$D$953,MATCH(B469,Bank_KYC!$A$4:$A$953,0))=""),"FLAG","")</f>
        <v/>
      </c>
    </row>
    <row r="470" spans="1:26" x14ac:dyDescent="0.3">
      <c r="A470" t="s">
        <v>3998</v>
      </c>
      <c r="B470" t="s">
        <v>1439</v>
      </c>
      <c r="C470" t="s">
        <v>1440</v>
      </c>
      <c r="D470" t="s">
        <v>134</v>
      </c>
      <c r="E470" t="s">
        <v>3535</v>
      </c>
      <c r="F470" s="9">
        <v>44867</v>
      </c>
      <c r="G470">
        <v>4627000</v>
      </c>
      <c r="H470" t="s">
        <v>66</v>
      </c>
      <c r="I470">
        <v>11.5</v>
      </c>
      <c r="J470">
        <v>1318325</v>
      </c>
      <c r="K470" s="9"/>
      <c r="L470" t="s">
        <v>3536</v>
      </c>
      <c r="M470">
        <v>2243811</v>
      </c>
      <c r="N470" s="9">
        <v>45208</v>
      </c>
      <c r="O470" t="s">
        <v>3520</v>
      </c>
      <c r="P470" t="s">
        <v>3521</v>
      </c>
      <c r="Q470" s="12">
        <f t="shared" si="56"/>
        <v>0</v>
      </c>
      <c r="R470" s="11" t="str">
        <f t="shared" si="57"/>
        <v>Standard</v>
      </c>
      <c r="S470" s="11" t="str">
        <f t="shared" si="58"/>
        <v/>
      </c>
      <c r="T470" s="13">
        <f t="shared" si="59"/>
        <v>0</v>
      </c>
      <c r="U470" s="13">
        <f>IFERROR(INDEX(Delegation!$C$4:$C$12,MATCH(H470,Delegation!$A$4:$A$12,0)),0)</f>
        <v>5000000</v>
      </c>
      <c r="V470" s="11" t="str">
        <f t="shared" si="60"/>
        <v/>
      </c>
      <c r="W470" s="14">
        <f t="shared" si="61"/>
        <v>0.58753834436144581</v>
      </c>
      <c r="X470" s="11" t="str">
        <f t="shared" si="62"/>
        <v/>
      </c>
      <c r="Y470" s="11" t="str">
        <f t="shared" si="63"/>
        <v/>
      </c>
      <c r="Z470" s="11" t="str">
        <f>IF(AND(J470&gt;500000,INDEX(Bank_KYC!$D$4:$D$953,MATCH(B470,Bank_KYC!$A$4:$A$953,0))=""),"FLAG","")</f>
        <v/>
      </c>
    </row>
    <row r="471" spans="1:26" x14ac:dyDescent="0.3">
      <c r="A471" t="s">
        <v>3999</v>
      </c>
      <c r="B471" t="s">
        <v>2636</v>
      </c>
      <c r="C471" t="s">
        <v>1458</v>
      </c>
      <c r="D471" t="s">
        <v>100</v>
      </c>
      <c r="E471" t="s">
        <v>3528</v>
      </c>
      <c r="F471" s="9">
        <v>45111</v>
      </c>
      <c r="G471">
        <v>404000</v>
      </c>
      <c r="H471" t="s">
        <v>64</v>
      </c>
      <c r="I471">
        <v>13.5</v>
      </c>
      <c r="J471">
        <v>369903</v>
      </c>
      <c r="K471" s="9"/>
      <c r="L471" t="s">
        <v>3529</v>
      </c>
      <c r="M471">
        <v>0</v>
      </c>
      <c r="N471" s="9"/>
      <c r="O471" t="s">
        <v>3520</v>
      </c>
      <c r="P471" t="s">
        <v>3521</v>
      </c>
      <c r="Q471" s="12">
        <f t="shared" si="56"/>
        <v>0</v>
      </c>
      <c r="R471" s="11" t="str">
        <f t="shared" si="57"/>
        <v>Standard</v>
      </c>
      <c r="S471" s="11" t="str">
        <f t="shared" si="58"/>
        <v/>
      </c>
      <c r="T471" s="13">
        <f t="shared" si="59"/>
        <v>0</v>
      </c>
      <c r="U471" s="13">
        <f>IFERROR(INDEX(Delegation!$C$4:$C$12,MATCH(H471,Delegation!$A$4:$A$12,0)),0)</f>
        <v>1000000</v>
      </c>
      <c r="V471" s="11" t="str">
        <f t="shared" si="60"/>
        <v/>
      </c>
      <c r="W471" s="14" t="str">
        <f t="shared" si="61"/>
        <v/>
      </c>
      <c r="X471" s="11" t="str">
        <f t="shared" si="62"/>
        <v/>
      </c>
      <c r="Y471" s="11" t="str">
        <f t="shared" si="63"/>
        <v/>
      </c>
      <c r="Z471" s="11" t="str">
        <f>IF(AND(J471&gt;500000,INDEX(Bank_KYC!$D$4:$D$953,MATCH(B471,Bank_KYC!$A$4:$A$953,0))=""),"FLAG","")</f>
        <v/>
      </c>
    </row>
    <row r="472" spans="1:26" x14ac:dyDescent="0.3">
      <c r="A472" t="s">
        <v>4000</v>
      </c>
      <c r="B472" t="s">
        <v>3160</v>
      </c>
      <c r="C472" t="s">
        <v>3161</v>
      </c>
      <c r="D472" t="s">
        <v>95</v>
      </c>
      <c r="E472" t="s">
        <v>3550</v>
      </c>
      <c r="F472" s="9">
        <v>43590</v>
      </c>
      <c r="G472">
        <v>1002000</v>
      </c>
      <c r="H472" t="s">
        <v>66</v>
      </c>
      <c r="I472">
        <v>10.5</v>
      </c>
      <c r="J472">
        <v>403757</v>
      </c>
      <c r="K472" s="9"/>
      <c r="L472" t="s">
        <v>3551</v>
      </c>
      <c r="M472">
        <v>817399</v>
      </c>
      <c r="N472" s="9">
        <v>45779</v>
      </c>
      <c r="O472" t="s">
        <v>3520</v>
      </c>
      <c r="P472" t="s">
        <v>3521</v>
      </c>
      <c r="Q472" s="12">
        <f t="shared" si="56"/>
        <v>0</v>
      </c>
      <c r="R472" s="11" t="str">
        <f t="shared" si="57"/>
        <v>Standard</v>
      </c>
      <c r="S472" s="11" t="str">
        <f t="shared" si="58"/>
        <v/>
      </c>
      <c r="T472" s="13">
        <f t="shared" si="59"/>
        <v>0</v>
      </c>
      <c r="U472" s="13">
        <f>IFERROR(INDEX(Delegation!$C$4:$C$12,MATCH(H472,Delegation!$A$4:$A$12,0)),0)</f>
        <v>5000000</v>
      </c>
      <c r="V472" s="11" t="str">
        <f t="shared" si="60"/>
        <v/>
      </c>
      <c r="W472" s="14">
        <f t="shared" si="61"/>
        <v>0.49395338139635603</v>
      </c>
      <c r="X472" s="11" t="str">
        <f t="shared" si="62"/>
        <v/>
      </c>
      <c r="Y472" s="11" t="str">
        <f t="shared" si="63"/>
        <v/>
      </c>
      <c r="Z472" s="11" t="str">
        <f>IF(AND(J472&gt;500000,INDEX(Bank_KYC!$D$4:$D$953,MATCH(B472,Bank_KYC!$A$4:$A$953,0))=""),"FLAG","")</f>
        <v/>
      </c>
    </row>
    <row r="473" spans="1:26" x14ac:dyDescent="0.3">
      <c r="A473" t="s">
        <v>4001</v>
      </c>
      <c r="B473" t="s">
        <v>1062</v>
      </c>
      <c r="C473" t="s">
        <v>919</v>
      </c>
      <c r="D473" t="s">
        <v>95</v>
      </c>
      <c r="E473" t="s">
        <v>3528</v>
      </c>
      <c r="F473" s="9">
        <v>45428</v>
      </c>
      <c r="G473">
        <v>489000</v>
      </c>
      <c r="H473" t="s">
        <v>63</v>
      </c>
      <c r="I473">
        <v>13.5</v>
      </c>
      <c r="J473">
        <v>424248</v>
      </c>
      <c r="K473" s="9"/>
      <c r="L473" t="s">
        <v>3529</v>
      </c>
      <c r="M473">
        <v>0</v>
      </c>
      <c r="N473" s="9"/>
      <c r="O473" t="s">
        <v>3520</v>
      </c>
      <c r="P473" t="s">
        <v>3521</v>
      </c>
      <c r="Q473" s="12">
        <f t="shared" si="56"/>
        <v>0</v>
      </c>
      <c r="R473" s="11" t="str">
        <f t="shared" si="57"/>
        <v>Standard</v>
      </c>
      <c r="S473" s="11" t="str">
        <f t="shared" si="58"/>
        <v/>
      </c>
      <c r="T473" s="13">
        <f t="shared" si="59"/>
        <v>0</v>
      </c>
      <c r="U473" s="13">
        <f>IFERROR(INDEX(Delegation!$C$4:$C$12,MATCH(H473,Delegation!$A$4:$A$12,0)),0)</f>
        <v>1000000</v>
      </c>
      <c r="V473" s="11" t="str">
        <f t="shared" si="60"/>
        <v/>
      </c>
      <c r="W473" s="14" t="str">
        <f t="shared" si="61"/>
        <v/>
      </c>
      <c r="X473" s="11" t="str">
        <f t="shared" si="62"/>
        <v/>
      </c>
      <c r="Y473" s="11" t="str">
        <f t="shared" si="63"/>
        <v/>
      </c>
      <c r="Z473" s="11" t="str">
        <f>IF(AND(J473&gt;500000,INDEX(Bank_KYC!$D$4:$D$953,MATCH(B473,Bank_KYC!$A$4:$A$953,0))=""),"FLAG","")</f>
        <v/>
      </c>
    </row>
    <row r="474" spans="1:26" x14ac:dyDescent="0.3">
      <c r="A474" t="s">
        <v>4002</v>
      </c>
      <c r="B474" t="s">
        <v>3281</v>
      </c>
      <c r="C474" t="s">
        <v>1015</v>
      </c>
      <c r="D474" t="s">
        <v>114</v>
      </c>
      <c r="E474" t="s">
        <v>3535</v>
      </c>
      <c r="F474" s="9">
        <v>44735</v>
      </c>
      <c r="G474">
        <v>4213000</v>
      </c>
      <c r="H474" t="s">
        <v>66</v>
      </c>
      <c r="I474">
        <v>11.5</v>
      </c>
      <c r="J474">
        <v>2045058</v>
      </c>
      <c r="K474" s="9"/>
      <c r="L474" t="s">
        <v>3536</v>
      </c>
      <c r="M474">
        <v>2866802</v>
      </c>
      <c r="N474" s="9">
        <v>45181</v>
      </c>
      <c r="O474" t="s">
        <v>3520</v>
      </c>
      <c r="P474" t="s">
        <v>3521</v>
      </c>
      <c r="Q474" s="12">
        <f t="shared" si="56"/>
        <v>0</v>
      </c>
      <c r="R474" s="11" t="str">
        <f t="shared" si="57"/>
        <v>Standard</v>
      </c>
      <c r="S474" s="11" t="str">
        <f t="shared" si="58"/>
        <v/>
      </c>
      <c r="T474" s="13">
        <f t="shared" si="59"/>
        <v>0</v>
      </c>
      <c r="U474" s="13">
        <f>IFERROR(INDEX(Delegation!$C$4:$C$12,MATCH(H474,Delegation!$A$4:$A$12,0)),0)</f>
        <v>5000000</v>
      </c>
      <c r="V474" s="11" t="str">
        <f t="shared" si="60"/>
        <v/>
      </c>
      <c r="W474" s="14">
        <f t="shared" si="61"/>
        <v>0.71335864841729568</v>
      </c>
      <c r="X474" s="11" t="str">
        <f t="shared" si="62"/>
        <v/>
      </c>
      <c r="Y474" s="11" t="str">
        <f t="shared" si="63"/>
        <v/>
      </c>
      <c r="Z474" s="11" t="str">
        <f>IF(AND(J474&gt;500000,INDEX(Bank_KYC!$D$4:$D$953,MATCH(B474,Bank_KYC!$A$4:$A$953,0))=""),"FLAG","")</f>
        <v/>
      </c>
    </row>
    <row r="475" spans="1:26" x14ac:dyDescent="0.3">
      <c r="A475" t="s">
        <v>4003</v>
      </c>
      <c r="B475" t="s">
        <v>2655</v>
      </c>
      <c r="C475" t="s">
        <v>397</v>
      </c>
      <c r="D475" t="s">
        <v>114</v>
      </c>
      <c r="E475" t="s">
        <v>3535</v>
      </c>
      <c r="F475" s="9">
        <v>43745</v>
      </c>
      <c r="G475">
        <v>7320000</v>
      </c>
      <c r="H475" t="s">
        <v>68</v>
      </c>
      <c r="I475">
        <v>11.5</v>
      </c>
      <c r="J475">
        <v>4496262</v>
      </c>
      <c r="K475" s="9"/>
      <c r="L475" t="s">
        <v>3536</v>
      </c>
      <c r="M475">
        <v>7309402</v>
      </c>
      <c r="N475" s="9">
        <v>45161</v>
      </c>
      <c r="O475" t="s">
        <v>3520</v>
      </c>
      <c r="P475" t="s">
        <v>3521</v>
      </c>
      <c r="Q475" s="12">
        <f t="shared" si="56"/>
        <v>0</v>
      </c>
      <c r="R475" s="11" t="str">
        <f t="shared" si="57"/>
        <v>Standard</v>
      </c>
      <c r="S475" s="11" t="str">
        <f t="shared" si="58"/>
        <v/>
      </c>
      <c r="T475" s="13">
        <f t="shared" si="59"/>
        <v>0</v>
      </c>
      <c r="U475" s="13">
        <f>IFERROR(INDEX(Delegation!$C$4:$C$12,MATCH(H475,Delegation!$A$4:$A$12,0)),0)</f>
        <v>25000000</v>
      </c>
      <c r="V475" s="11" t="str">
        <f t="shared" si="60"/>
        <v/>
      </c>
      <c r="W475" s="14">
        <f t="shared" si="61"/>
        <v>0.61513404242918912</v>
      </c>
      <c r="X475" s="11" t="str">
        <f t="shared" si="62"/>
        <v/>
      </c>
      <c r="Y475" s="11" t="str">
        <f t="shared" si="63"/>
        <v/>
      </c>
      <c r="Z475" s="11" t="str">
        <f>IF(AND(J475&gt;500000,INDEX(Bank_KYC!$D$4:$D$953,MATCH(B475,Bank_KYC!$A$4:$A$953,0))=""),"FLAG","")</f>
        <v/>
      </c>
    </row>
    <row r="476" spans="1:26" x14ac:dyDescent="0.3">
      <c r="A476" t="s">
        <v>4004</v>
      </c>
      <c r="B476" t="s">
        <v>2581</v>
      </c>
      <c r="C476" t="s">
        <v>2582</v>
      </c>
      <c r="D476" t="s">
        <v>129</v>
      </c>
      <c r="E476" t="s">
        <v>3518</v>
      </c>
      <c r="F476" s="9">
        <v>44198</v>
      </c>
      <c r="G476">
        <v>1457000</v>
      </c>
      <c r="H476" t="s">
        <v>66</v>
      </c>
      <c r="I476">
        <v>9.25</v>
      </c>
      <c r="J476">
        <v>620754</v>
      </c>
      <c r="K476" s="9"/>
      <c r="L476" t="s">
        <v>3519</v>
      </c>
      <c r="M476">
        <v>1327570</v>
      </c>
      <c r="N476" s="9">
        <v>45619</v>
      </c>
      <c r="O476" t="s">
        <v>3520</v>
      </c>
      <c r="P476" t="s">
        <v>3521</v>
      </c>
      <c r="Q476" s="12">
        <f t="shared" si="56"/>
        <v>0</v>
      </c>
      <c r="R476" s="11" t="str">
        <f t="shared" si="57"/>
        <v>Standard</v>
      </c>
      <c r="S476" s="11" t="str">
        <f t="shared" si="58"/>
        <v/>
      </c>
      <c r="T476" s="13">
        <f t="shared" si="59"/>
        <v>0</v>
      </c>
      <c r="U476" s="13">
        <f>IFERROR(INDEX(Delegation!$C$4:$C$12,MATCH(H476,Delegation!$A$4:$A$12,0)),0)</f>
        <v>5000000</v>
      </c>
      <c r="V476" s="11" t="str">
        <f t="shared" si="60"/>
        <v/>
      </c>
      <c r="W476" s="14">
        <f t="shared" si="61"/>
        <v>0.46758664326551519</v>
      </c>
      <c r="X476" s="11" t="str">
        <f t="shared" si="62"/>
        <v/>
      </c>
      <c r="Y476" s="11" t="str">
        <f t="shared" si="63"/>
        <v/>
      </c>
      <c r="Z476" s="11" t="str">
        <f>IF(AND(J476&gt;500000,INDEX(Bank_KYC!$D$4:$D$953,MATCH(B476,Bank_KYC!$A$4:$A$953,0))=""),"FLAG","")</f>
        <v/>
      </c>
    </row>
    <row r="477" spans="1:26" x14ac:dyDescent="0.3">
      <c r="A477" t="s">
        <v>4005</v>
      </c>
      <c r="B477" t="s">
        <v>1377</v>
      </c>
      <c r="C477" t="s">
        <v>1378</v>
      </c>
      <c r="D477" t="s">
        <v>134</v>
      </c>
      <c r="E477" t="s">
        <v>3535</v>
      </c>
      <c r="F477" s="9">
        <v>44946</v>
      </c>
      <c r="G477">
        <v>2929000</v>
      </c>
      <c r="H477" t="s">
        <v>66</v>
      </c>
      <c r="I477">
        <v>11.5</v>
      </c>
      <c r="J477">
        <v>910878</v>
      </c>
      <c r="K477" s="9">
        <v>45870</v>
      </c>
      <c r="L477" t="s">
        <v>3536</v>
      </c>
      <c r="M477">
        <v>1963591</v>
      </c>
      <c r="N477" s="9">
        <v>45341</v>
      </c>
      <c r="O477" t="s">
        <v>3520</v>
      </c>
      <c r="P477" t="s">
        <v>3523</v>
      </c>
      <c r="Q477" s="12">
        <f t="shared" si="56"/>
        <v>242</v>
      </c>
      <c r="R477" s="11" t="str">
        <f t="shared" si="57"/>
        <v>Sub-Standard</v>
      </c>
      <c r="S477" s="11" t="str">
        <f t="shared" si="58"/>
        <v/>
      </c>
      <c r="T477" s="13">
        <f t="shared" si="59"/>
        <v>0</v>
      </c>
      <c r="U477" s="13">
        <f>IFERROR(INDEX(Delegation!$C$4:$C$12,MATCH(H477,Delegation!$A$4:$A$12,0)),0)</f>
        <v>5000000</v>
      </c>
      <c r="V477" s="11" t="str">
        <f t="shared" si="60"/>
        <v/>
      </c>
      <c r="W477" s="14">
        <f t="shared" si="61"/>
        <v>0.46388377212973575</v>
      </c>
      <c r="X477" s="11" t="str">
        <f t="shared" si="62"/>
        <v/>
      </c>
      <c r="Y477" s="11" t="str">
        <f t="shared" si="63"/>
        <v/>
      </c>
      <c r="Z477" s="11" t="str">
        <f>IF(AND(J477&gt;500000,INDEX(Bank_KYC!$D$4:$D$953,MATCH(B477,Bank_KYC!$A$4:$A$953,0))=""),"FLAG","")</f>
        <v/>
      </c>
    </row>
    <row r="478" spans="1:26" x14ac:dyDescent="0.3">
      <c r="A478" t="s">
        <v>4006</v>
      </c>
      <c r="B478" t="s">
        <v>1189</v>
      </c>
      <c r="C478" t="s">
        <v>1190</v>
      </c>
      <c r="D478" t="s">
        <v>134</v>
      </c>
      <c r="E478" t="s">
        <v>3518</v>
      </c>
      <c r="F478" s="9">
        <v>43566</v>
      </c>
      <c r="G478">
        <v>2058000</v>
      </c>
      <c r="H478" t="s">
        <v>66</v>
      </c>
      <c r="I478">
        <v>9.25</v>
      </c>
      <c r="J478">
        <v>1677776</v>
      </c>
      <c r="K478" s="9"/>
      <c r="L478" t="s">
        <v>3519</v>
      </c>
      <c r="M478">
        <v>3418038</v>
      </c>
      <c r="N478" s="9">
        <v>45938</v>
      </c>
      <c r="O478" t="s">
        <v>3520</v>
      </c>
      <c r="P478" t="s">
        <v>3521</v>
      </c>
      <c r="Q478" s="12">
        <f t="shared" si="56"/>
        <v>0</v>
      </c>
      <c r="R478" s="11" t="str">
        <f t="shared" si="57"/>
        <v>Standard</v>
      </c>
      <c r="S478" s="11" t="str">
        <f t="shared" si="58"/>
        <v/>
      </c>
      <c r="T478" s="13">
        <f t="shared" si="59"/>
        <v>0</v>
      </c>
      <c r="U478" s="13">
        <f>IFERROR(INDEX(Delegation!$C$4:$C$12,MATCH(H478,Delegation!$A$4:$A$12,0)),0)</f>
        <v>5000000</v>
      </c>
      <c r="V478" s="11" t="str">
        <f t="shared" si="60"/>
        <v/>
      </c>
      <c r="W478" s="14">
        <f t="shared" si="61"/>
        <v>0.49085937605140728</v>
      </c>
      <c r="X478" s="11" t="str">
        <f t="shared" si="62"/>
        <v/>
      </c>
      <c r="Y478" s="11" t="str">
        <f t="shared" si="63"/>
        <v/>
      </c>
      <c r="Z478" s="11" t="str">
        <f>IF(AND(J478&gt;500000,INDEX(Bank_KYC!$D$4:$D$953,MATCH(B478,Bank_KYC!$A$4:$A$953,0))=""),"FLAG","")</f>
        <v/>
      </c>
    </row>
    <row r="479" spans="1:26" x14ac:dyDescent="0.3">
      <c r="A479" t="s">
        <v>4007</v>
      </c>
      <c r="B479" t="s">
        <v>698</v>
      </c>
      <c r="C479" t="s">
        <v>699</v>
      </c>
      <c r="D479" t="s">
        <v>134</v>
      </c>
      <c r="E479" t="s">
        <v>3518</v>
      </c>
      <c r="F479" s="9">
        <v>44957</v>
      </c>
      <c r="G479">
        <v>1174000</v>
      </c>
      <c r="H479" t="s">
        <v>66</v>
      </c>
      <c r="I479">
        <v>9.25</v>
      </c>
      <c r="J479">
        <v>974617</v>
      </c>
      <c r="K479" s="9">
        <v>46061</v>
      </c>
      <c r="L479" t="s">
        <v>3519</v>
      </c>
      <c r="M479">
        <v>1930786</v>
      </c>
      <c r="N479" s="9">
        <v>45258</v>
      </c>
      <c r="O479" t="s">
        <v>3520</v>
      </c>
      <c r="P479" t="s">
        <v>3521</v>
      </c>
      <c r="Q479" s="12">
        <f t="shared" si="56"/>
        <v>51</v>
      </c>
      <c r="R479" s="11" t="str">
        <f t="shared" si="57"/>
        <v>Standard</v>
      </c>
      <c r="S479" s="11" t="str">
        <f t="shared" si="58"/>
        <v/>
      </c>
      <c r="T479" s="13">
        <f t="shared" si="59"/>
        <v>0</v>
      </c>
      <c r="U479" s="13">
        <f>IFERROR(INDEX(Delegation!$C$4:$C$12,MATCH(H479,Delegation!$A$4:$A$12,0)),0)</f>
        <v>5000000</v>
      </c>
      <c r="V479" s="11" t="str">
        <f t="shared" si="60"/>
        <v/>
      </c>
      <c r="W479" s="14">
        <f t="shared" si="61"/>
        <v>0.50477732902558858</v>
      </c>
      <c r="X479" s="11" t="str">
        <f t="shared" si="62"/>
        <v/>
      </c>
      <c r="Y479" s="11" t="str">
        <f t="shared" si="63"/>
        <v/>
      </c>
      <c r="Z479" s="11" t="str">
        <f>IF(AND(J479&gt;500000,INDEX(Bank_KYC!$D$4:$D$953,MATCH(B479,Bank_KYC!$A$4:$A$953,0))=""),"FLAG","")</f>
        <v>FLAG</v>
      </c>
    </row>
    <row r="480" spans="1:26" x14ac:dyDescent="0.3">
      <c r="A480" t="s">
        <v>4008</v>
      </c>
      <c r="B480" t="s">
        <v>3062</v>
      </c>
      <c r="C480" t="s">
        <v>2768</v>
      </c>
      <c r="D480" t="s">
        <v>95</v>
      </c>
      <c r="E480" t="s">
        <v>3518</v>
      </c>
      <c r="F480" s="9">
        <v>45032</v>
      </c>
      <c r="G480">
        <v>821000</v>
      </c>
      <c r="H480" t="s">
        <v>63</v>
      </c>
      <c r="I480">
        <v>9.25</v>
      </c>
      <c r="J480">
        <v>646591</v>
      </c>
      <c r="K480" s="9">
        <v>46086</v>
      </c>
      <c r="L480" t="s">
        <v>3519</v>
      </c>
      <c r="M480">
        <v>1120638</v>
      </c>
      <c r="N480" s="9">
        <v>45850</v>
      </c>
      <c r="O480" t="s">
        <v>3520</v>
      </c>
      <c r="P480" t="s">
        <v>3521</v>
      </c>
      <c r="Q480" s="12">
        <f t="shared" si="56"/>
        <v>26</v>
      </c>
      <c r="R480" s="11" t="str">
        <f t="shared" si="57"/>
        <v>Standard</v>
      </c>
      <c r="S480" s="11" t="str">
        <f t="shared" si="58"/>
        <v/>
      </c>
      <c r="T480" s="13">
        <f t="shared" si="59"/>
        <v>0</v>
      </c>
      <c r="U480" s="13">
        <f>IFERROR(INDEX(Delegation!$C$4:$C$12,MATCH(H480,Delegation!$A$4:$A$12,0)),0)</f>
        <v>1000000</v>
      </c>
      <c r="V480" s="11" t="str">
        <f t="shared" si="60"/>
        <v/>
      </c>
      <c r="W480" s="14">
        <f t="shared" si="61"/>
        <v>0.57698471763406201</v>
      </c>
      <c r="X480" s="11" t="str">
        <f t="shared" si="62"/>
        <v/>
      </c>
      <c r="Y480" s="11" t="str">
        <f t="shared" si="63"/>
        <v/>
      </c>
      <c r="Z480" s="11" t="str">
        <f>IF(AND(J480&gt;500000,INDEX(Bank_KYC!$D$4:$D$953,MATCH(B480,Bank_KYC!$A$4:$A$953,0))=""),"FLAG","")</f>
        <v/>
      </c>
    </row>
    <row r="481" spans="1:26" x14ac:dyDescent="0.3">
      <c r="A481" t="s">
        <v>4009</v>
      </c>
      <c r="B481" t="s">
        <v>357</v>
      </c>
      <c r="C481" t="s">
        <v>358</v>
      </c>
      <c r="D481" t="s">
        <v>114</v>
      </c>
      <c r="E481" t="s">
        <v>3528</v>
      </c>
      <c r="F481" s="9">
        <v>43996</v>
      </c>
      <c r="G481">
        <v>228000</v>
      </c>
      <c r="H481" t="s">
        <v>59</v>
      </c>
      <c r="I481">
        <v>13.5</v>
      </c>
      <c r="J481">
        <v>119092</v>
      </c>
      <c r="K481" s="9"/>
      <c r="L481" t="s">
        <v>3529</v>
      </c>
      <c r="M481">
        <v>0</v>
      </c>
      <c r="N481" s="9"/>
      <c r="O481" t="s">
        <v>3520</v>
      </c>
      <c r="P481" t="s">
        <v>3521</v>
      </c>
      <c r="Q481" s="12">
        <f t="shared" si="56"/>
        <v>0</v>
      </c>
      <c r="R481" s="11" t="str">
        <f t="shared" si="57"/>
        <v>Standard</v>
      </c>
      <c r="S481" s="11" t="str">
        <f t="shared" si="58"/>
        <v/>
      </c>
      <c r="T481" s="13">
        <f t="shared" si="59"/>
        <v>0</v>
      </c>
      <c r="U481" s="13">
        <f>IFERROR(INDEX(Delegation!$C$4:$C$12,MATCH(H481,Delegation!$A$4:$A$12,0)),0)</f>
        <v>1000000</v>
      </c>
      <c r="V481" s="11" t="str">
        <f t="shared" si="60"/>
        <v/>
      </c>
      <c r="W481" s="14" t="str">
        <f t="shared" si="61"/>
        <v/>
      </c>
      <c r="X481" s="11" t="str">
        <f t="shared" si="62"/>
        <v/>
      </c>
      <c r="Y481" s="11" t="str">
        <f t="shared" si="63"/>
        <v/>
      </c>
      <c r="Z481" s="11" t="str">
        <f>IF(AND(J481&gt;500000,INDEX(Bank_KYC!$D$4:$D$953,MATCH(B481,Bank_KYC!$A$4:$A$953,0))=""),"FLAG","")</f>
        <v/>
      </c>
    </row>
    <row r="482" spans="1:26" x14ac:dyDescent="0.3">
      <c r="A482" t="s">
        <v>4010</v>
      </c>
      <c r="B482" t="s">
        <v>1113</v>
      </c>
      <c r="C482" t="s">
        <v>1103</v>
      </c>
      <c r="D482" t="s">
        <v>100</v>
      </c>
      <c r="E482" t="s">
        <v>3535</v>
      </c>
      <c r="F482" s="9">
        <v>45477</v>
      </c>
      <c r="G482">
        <v>1015000</v>
      </c>
      <c r="H482" t="s">
        <v>66</v>
      </c>
      <c r="I482">
        <v>11.5</v>
      </c>
      <c r="J482">
        <v>434797</v>
      </c>
      <c r="K482" s="9"/>
      <c r="L482" t="s">
        <v>3536</v>
      </c>
      <c r="M482">
        <v>735682</v>
      </c>
      <c r="N482" s="9">
        <v>45523</v>
      </c>
      <c r="O482" t="s">
        <v>3520</v>
      </c>
      <c r="P482" t="s">
        <v>3521</v>
      </c>
      <c r="Q482" s="12">
        <f t="shared" si="56"/>
        <v>0</v>
      </c>
      <c r="R482" s="11" t="str">
        <f t="shared" si="57"/>
        <v>Standard</v>
      </c>
      <c r="S482" s="11" t="str">
        <f t="shared" si="58"/>
        <v/>
      </c>
      <c r="T482" s="13">
        <f t="shared" si="59"/>
        <v>0</v>
      </c>
      <c r="U482" s="13">
        <f>IFERROR(INDEX(Delegation!$C$4:$C$12,MATCH(H482,Delegation!$A$4:$A$12,0)),0)</f>
        <v>5000000</v>
      </c>
      <c r="V482" s="11" t="str">
        <f t="shared" si="60"/>
        <v/>
      </c>
      <c r="W482" s="14">
        <f t="shared" si="61"/>
        <v>0.59101214927101653</v>
      </c>
      <c r="X482" s="11" t="str">
        <f t="shared" si="62"/>
        <v/>
      </c>
      <c r="Y482" s="11" t="str">
        <f t="shared" si="63"/>
        <v/>
      </c>
      <c r="Z482" s="11" t="str">
        <f>IF(AND(J482&gt;500000,INDEX(Bank_KYC!$D$4:$D$953,MATCH(B482,Bank_KYC!$A$4:$A$953,0))=""),"FLAG","")</f>
        <v/>
      </c>
    </row>
    <row r="483" spans="1:26" x14ac:dyDescent="0.3">
      <c r="A483" t="s">
        <v>4011</v>
      </c>
      <c r="B483" t="s">
        <v>768</v>
      </c>
      <c r="C483" t="s">
        <v>405</v>
      </c>
      <c r="D483" t="s">
        <v>134</v>
      </c>
      <c r="E483" t="s">
        <v>3550</v>
      </c>
      <c r="F483" s="9">
        <v>45931</v>
      </c>
      <c r="G483">
        <v>1477000</v>
      </c>
      <c r="H483" t="s">
        <v>66</v>
      </c>
      <c r="I483">
        <v>10.5</v>
      </c>
      <c r="J483">
        <v>1326996</v>
      </c>
      <c r="K483" s="9"/>
      <c r="L483" t="s">
        <v>3551</v>
      </c>
      <c r="M483">
        <v>2288787</v>
      </c>
      <c r="N483" s="9">
        <v>45977</v>
      </c>
      <c r="O483" t="s">
        <v>3520</v>
      </c>
      <c r="P483" t="s">
        <v>3521</v>
      </c>
      <c r="Q483" s="12">
        <f t="shared" si="56"/>
        <v>0</v>
      </c>
      <c r="R483" s="11" t="str">
        <f t="shared" si="57"/>
        <v>Standard</v>
      </c>
      <c r="S483" s="11" t="str">
        <f t="shared" si="58"/>
        <v/>
      </c>
      <c r="T483" s="13">
        <f t="shared" si="59"/>
        <v>0</v>
      </c>
      <c r="U483" s="13">
        <f>IFERROR(INDEX(Delegation!$C$4:$C$12,MATCH(H483,Delegation!$A$4:$A$12,0)),0)</f>
        <v>5000000</v>
      </c>
      <c r="V483" s="11" t="str">
        <f t="shared" si="60"/>
        <v/>
      </c>
      <c r="W483" s="14">
        <f t="shared" si="61"/>
        <v>0.57978134269375003</v>
      </c>
      <c r="X483" s="11" t="str">
        <f t="shared" si="62"/>
        <v/>
      </c>
      <c r="Y483" s="11" t="str">
        <f t="shared" si="63"/>
        <v/>
      </c>
      <c r="Z483" s="11" t="str">
        <f>IF(AND(J483&gt;500000,INDEX(Bank_KYC!$D$4:$D$953,MATCH(B483,Bank_KYC!$A$4:$A$953,0))=""),"FLAG","")</f>
        <v/>
      </c>
    </row>
    <row r="484" spans="1:26" x14ac:dyDescent="0.3">
      <c r="A484" t="s">
        <v>4012</v>
      </c>
      <c r="B484" t="s">
        <v>451</v>
      </c>
      <c r="C484" t="s">
        <v>452</v>
      </c>
      <c r="D484" t="s">
        <v>129</v>
      </c>
      <c r="E484" t="s">
        <v>3518</v>
      </c>
      <c r="F484" s="9">
        <v>45901</v>
      </c>
      <c r="G484">
        <v>1005000</v>
      </c>
      <c r="H484" t="s">
        <v>65</v>
      </c>
      <c r="I484">
        <v>9.25</v>
      </c>
      <c r="J484">
        <v>259771</v>
      </c>
      <c r="K484" s="9">
        <v>45626</v>
      </c>
      <c r="L484" t="s">
        <v>3519</v>
      </c>
      <c r="M484">
        <v>545618</v>
      </c>
      <c r="N484" s="9">
        <v>45947</v>
      </c>
      <c r="O484" t="s">
        <v>3520</v>
      </c>
      <c r="P484" t="s">
        <v>3521</v>
      </c>
      <c r="Q484" s="12">
        <f t="shared" si="56"/>
        <v>486</v>
      </c>
      <c r="R484" s="11" t="str">
        <f t="shared" si="57"/>
        <v>Doubtful</v>
      </c>
      <c r="S484" s="11" t="str">
        <f t="shared" si="58"/>
        <v>FLAG</v>
      </c>
      <c r="T484" s="13">
        <f t="shared" si="59"/>
        <v>64942.75</v>
      </c>
      <c r="U484" s="13">
        <f>IFERROR(INDEX(Delegation!$C$4:$C$12,MATCH(H484,Delegation!$A$4:$A$12,0)),0)</f>
        <v>1000000</v>
      </c>
      <c r="V484" s="11" t="str">
        <f t="shared" si="60"/>
        <v>FLAG</v>
      </c>
      <c r="W484" s="14">
        <f t="shared" si="61"/>
        <v>0.47610416078648432</v>
      </c>
      <c r="X484" s="11" t="str">
        <f t="shared" si="62"/>
        <v/>
      </c>
      <c r="Y484" s="11" t="str">
        <f t="shared" si="63"/>
        <v/>
      </c>
      <c r="Z484" s="11" t="str">
        <f>IF(AND(J484&gt;500000,INDEX(Bank_KYC!$D$4:$D$953,MATCH(B484,Bank_KYC!$A$4:$A$953,0))=""),"FLAG","")</f>
        <v/>
      </c>
    </row>
    <row r="485" spans="1:26" x14ac:dyDescent="0.3">
      <c r="A485" t="s">
        <v>4013</v>
      </c>
      <c r="B485" t="s">
        <v>432</v>
      </c>
      <c r="C485" t="s">
        <v>433</v>
      </c>
      <c r="D485" t="s">
        <v>95</v>
      </c>
      <c r="E485" t="s">
        <v>3528</v>
      </c>
      <c r="F485" s="9">
        <v>44217</v>
      </c>
      <c r="G485">
        <v>95000</v>
      </c>
      <c r="H485" t="s">
        <v>63</v>
      </c>
      <c r="I485">
        <v>13.5</v>
      </c>
      <c r="J485">
        <v>67355</v>
      </c>
      <c r="K485" s="9"/>
      <c r="L485" t="s">
        <v>3529</v>
      </c>
      <c r="M485">
        <v>0</v>
      </c>
      <c r="N485" s="9"/>
      <c r="O485" t="s">
        <v>3520</v>
      </c>
      <c r="P485" t="s">
        <v>3521</v>
      </c>
      <c r="Q485" s="12">
        <f t="shared" si="56"/>
        <v>0</v>
      </c>
      <c r="R485" s="11" t="str">
        <f t="shared" si="57"/>
        <v>Standard</v>
      </c>
      <c r="S485" s="11" t="str">
        <f t="shared" si="58"/>
        <v/>
      </c>
      <c r="T485" s="13">
        <f t="shared" si="59"/>
        <v>0</v>
      </c>
      <c r="U485" s="13">
        <f>IFERROR(INDEX(Delegation!$C$4:$C$12,MATCH(H485,Delegation!$A$4:$A$12,0)),0)</f>
        <v>1000000</v>
      </c>
      <c r="V485" s="11" t="str">
        <f t="shared" si="60"/>
        <v/>
      </c>
      <c r="W485" s="14" t="str">
        <f t="shared" si="61"/>
        <v/>
      </c>
      <c r="X485" s="11" t="str">
        <f t="shared" si="62"/>
        <v/>
      </c>
      <c r="Y485" s="11" t="str">
        <f t="shared" si="63"/>
        <v/>
      </c>
      <c r="Z485" s="11" t="str">
        <f>IF(AND(J485&gt;500000,INDEX(Bank_KYC!$D$4:$D$953,MATCH(B485,Bank_KYC!$A$4:$A$953,0))=""),"FLAG","")</f>
        <v/>
      </c>
    </row>
    <row r="486" spans="1:26" x14ac:dyDescent="0.3">
      <c r="A486" t="s">
        <v>4014</v>
      </c>
      <c r="B486" t="s">
        <v>614</v>
      </c>
      <c r="C486" t="s">
        <v>495</v>
      </c>
      <c r="D486" t="s">
        <v>134</v>
      </c>
      <c r="E486" t="s">
        <v>3535</v>
      </c>
      <c r="F486" s="9">
        <v>44001</v>
      </c>
      <c r="G486">
        <v>1601000</v>
      </c>
      <c r="H486" t="s">
        <v>66</v>
      </c>
      <c r="I486">
        <v>11.5</v>
      </c>
      <c r="J486">
        <v>548732</v>
      </c>
      <c r="K486" s="9"/>
      <c r="L486" t="s">
        <v>3536</v>
      </c>
      <c r="M486">
        <v>962641</v>
      </c>
      <c r="N486" s="9">
        <v>45829</v>
      </c>
      <c r="O486" t="s">
        <v>3520</v>
      </c>
      <c r="P486" t="s">
        <v>3521</v>
      </c>
      <c r="Q486" s="12">
        <f t="shared" si="56"/>
        <v>0</v>
      </c>
      <c r="R486" s="11" t="str">
        <f t="shared" si="57"/>
        <v>Standard</v>
      </c>
      <c r="S486" s="11" t="str">
        <f t="shared" si="58"/>
        <v/>
      </c>
      <c r="T486" s="13">
        <f t="shared" si="59"/>
        <v>0</v>
      </c>
      <c r="U486" s="13">
        <f>IFERROR(INDEX(Delegation!$C$4:$C$12,MATCH(H486,Delegation!$A$4:$A$12,0)),0)</f>
        <v>5000000</v>
      </c>
      <c r="V486" s="11" t="str">
        <f t="shared" si="60"/>
        <v/>
      </c>
      <c r="W486" s="14">
        <f t="shared" si="61"/>
        <v>0.57002766347994738</v>
      </c>
      <c r="X486" s="11" t="str">
        <f t="shared" si="62"/>
        <v/>
      </c>
      <c r="Y486" s="11" t="str">
        <f t="shared" si="63"/>
        <v/>
      </c>
      <c r="Z486" s="11" t="str">
        <f>IF(AND(J486&gt;500000,INDEX(Bank_KYC!$D$4:$D$953,MATCH(B486,Bank_KYC!$A$4:$A$953,0))=""),"FLAG","")</f>
        <v/>
      </c>
    </row>
    <row r="487" spans="1:26" x14ac:dyDescent="0.3">
      <c r="A487" t="s">
        <v>4015</v>
      </c>
      <c r="B487" t="s">
        <v>713</v>
      </c>
      <c r="C487" t="s">
        <v>714</v>
      </c>
      <c r="D487" t="s">
        <v>100</v>
      </c>
      <c r="E487" t="s">
        <v>3535</v>
      </c>
      <c r="F487" s="9">
        <v>45821</v>
      </c>
      <c r="G487">
        <v>6187000</v>
      </c>
      <c r="H487" t="s">
        <v>68</v>
      </c>
      <c r="I487">
        <v>11.5</v>
      </c>
      <c r="J487">
        <v>5866108</v>
      </c>
      <c r="K487" s="9"/>
      <c r="L487" t="s">
        <v>3536</v>
      </c>
      <c r="M487">
        <v>8768077</v>
      </c>
      <c r="N487" s="9">
        <v>45848</v>
      </c>
      <c r="O487" t="s">
        <v>3520</v>
      </c>
      <c r="P487" t="s">
        <v>3521</v>
      </c>
      <c r="Q487" s="12">
        <f t="shared" si="56"/>
        <v>0</v>
      </c>
      <c r="R487" s="11" t="str">
        <f t="shared" si="57"/>
        <v>Standard</v>
      </c>
      <c r="S487" s="11" t="str">
        <f t="shared" si="58"/>
        <v/>
      </c>
      <c r="T487" s="13">
        <f t="shared" si="59"/>
        <v>0</v>
      </c>
      <c r="U487" s="13">
        <f>IFERROR(INDEX(Delegation!$C$4:$C$12,MATCH(H487,Delegation!$A$4:$A$12,0)),0)</f>
        <v>25000000</v>
      </c>
      <c r="V487" s="11" t="str">
        <f t="shared" si="60"/>
        <v/>
      </c>
      <c r="W487" s="14">
        <f t="shared" si="61"/>
        <v>0.66903016476702926</v>
      </c>
      <c r="X487" s="11" t="str">
        <f t="shared" si="62"/>
        <v/>
      </c>
      <c r="Y487" s="11" t="str">
        <f t="shared" si="63"/>
        <v/>
      </c>
      <c r="Z487" s="11" t="str">
        <f>IF(AND(J487&gt;500000,INDEX(Bank_KYC!$D$4:$D$953,MATCH(B487,Bank_KYC!$A$4:$A$953,0))=""),"FLAG","")</f>
        <v/>
      </c>
    </row>
    <row r="488" spans="1:26" x14ac:dyDescent="0.3">
      <c r="A488" t="s">
        <v>4016</v>
      </c>
      <c r="B488" t="s">
        <v>2387</v>
      </c>
      <c r="C488" t="s">
        <v>2388</v>
      </c>
      <c r="D488" t="s">
        <v>134</v>
      </c>
      <c r="E488" t="s">
        <v>3518</v>
      </c>
      <c r="F488" s="9">
        <v>43817</v>
      </c>
      <c r="G488">
        <v>1483000</v>
      </c>
      <c r="H488" t="s">
        <v>66</v>
      </c>
      <c r="I488">
        <v>9.25</v>
      </c>
      <c r="J488">
        <v>1138176</v>
      </c>
      <c r="K488" s="9"/>
      <c r="L488" t="s">
        <v>3519</v>
      </c>
      <c r="M488">
        <v>2291665</v>
      </c>
      <c r="N488" s="9">
        <v>43817</v>
      </c>
      <c r="O488" t="s">
        <v>3520</v>
      </c>
      <c r="P488" t="s">
        <v>3521</v>
      </c>
      <c r="Q488" s="12">
        <f t="shared" si="56"/>
        <v>0</v>
      </c>
      <c r="R488" s="11" t="str">
        <f t="shared" si="57"/>
        <v>Standard</v>
      </c>
      <c r="S488" s="11" t="str">
        <f t="shared" si="58"/>
        <v/>
      </c>
      <c r="T488" s="13">
        <f t="shared" si="59"/>
        <v>0</v>
      </c>
      <c r="U488" s="13">
        <f>IFERROR(INDEX(Delegation!$C$4:$C$12,MATCH(H488,Delegation!$A$4:$A$12,0)),0)</f>
        <v>5000000</v>
      </c>
      <c r="V488" s="11" t="str">
        <f t="shared" si="60"/>
        <v/>
      </c>
      <c r="W488" s="14">
        <f t="shared" si="61"/>
        <v>0.49665897938834863</v>
      </c>
      <c r="X488" s="11" t="str">
        <f t="shared" si="62"/>
        <v/>
      </c>
      <c r="Y488" s="11" t="str">
        <f t="shared" si="63"/>
        <v>FLAG</v>
      </c>
      <c r="Z488" s="11" t="str">
        <f>IF(AND(J488&gt;500000,INDEX(Bank_KYC!$D$4:$D$953,MATCH(B488,Bank_KYC!$A$4:$A$953,0))=""),"FLAG","")</f>
        <v/>
      </c>
    </row>
    <row r="489" spans="1:26" x14ac:dyDescent="0.3">
      <c r="A489" t="s">
        <v>4017</v>
      </c>
      <c r="B489" t="s">
        <v>2151</v>
      </c>
      <c r="C489" t="s">
        <v>2152</v>
      </c>
      <c r="D489" t="s">
        <v>95</v>
      </c>
      <c r="E489" t="s">
        <v>3550</v>
      </c>
      <c r="F489" s="9">
        <v>45111</v>
      </c>
      <c r="G489">
        <v>338000</v>
      </c>
      <c r="H489" t="s">
        <v>63</v>
      </c>
      <c r="I489">
        <v>10.5</v>
      </c>
      <c r="J489">
        <v>127214</v>
      </c>
      <c r="K489" s="9"/>
      <c r="L489" t="s">
        <v>3551</v>
      </c>
      <c r="M489">
        <v>192407</v>
      </c>
      <c r="N489" s="9">
        <v>45248</v>
      </c>
      <c r="O489" t="s">
        <v>3520</v>
      </c>
      <c r="P489" t="s">
        <v>3521</v>
      </c>
      <c r="Q489" s="12">
        <f t="shared" si="56"/>
        <v>0</v>
      </c>
      <c r="R489" s="11" t="str">
        <f t="shared" si="57"/>
        <v>Standard</v>
      </c>
      <c r="S489" s="11" t="str">
        <f t="shared" si="58"/>
        <v/>
      </c>
      <c r="T489" s="13">
        <f t="shared" si="59"/>
        <v>0</v>
      </c>
      <c r="U489" s="13">
        <f>IFERROR(INDEX(Delegation!$C$4:$C$12,MATCH(H489,Delegation!$A$4:$A$12,0)),0)</f>
        <v>1000000</v>
      </c>
      <c r="V489" s="11" t="str">
        <f t="shared" si="60"/>
        <v/>
      </c>
      <c r="W489" s="14">
        <f t="shared" si="61"/>
        <v>0.66117137110396196</v>
      </c>
      <c r="X489" s="11" t="str">
        <f t="shared" si="62"/>
        <v/>
      </c>
      <c r="Y489" s="11" t="str">
        <f t="shared" si="63"/>
        <v/>
      </c>
      <c r="Z489" s="11" t="str">
        <f>IF(AND(J489&gt;500000,INDEX(Bank_KYC!$D$4:$D$953,MATCH(B489,Bank_KYC!$A$4:$A$953,0))=""),"FLAG","")</f>
        <v/>
      </c>
    </row>
    <row r="490" spans="1:26" x14ac:dyDescent="0.3">
      <c r="A490" t="s">
        <v>4018</v>
      </c>
      <c r="B490" t="s">
        <v>2336</v>
      </c>
      <c r="C490" t="s">
        <v>2276</v>
      </c>
      <c r="D490" t="s">
        <v>114</v>
      </c>
      <c r="E490" t="s">
        <v>3626</v>
      </c>
      <c r="F490" s="9">
        <v>43894</v>
      </c>
      <c r="G490">
        <v>598000</v>
      </c>
      <c r="H490" t="s">
        <v>59</v>
      </c>
      <c r="I490">
        <v>7</v>
      </c>
      <c r="J490">
        <v>401198</v>
      </c>
      <c r="K490" s="9">
        <v>46046</v>
      </c>
      <c r="L490" t="s">
        <v>3519</v>
      </c>
      <c r="M490">
        <v>760816</v>
      </c>
      <c r="N490" s="9">
        <v>45410</v>
      </c>
      <c r="O490" t="s">
        <v>3520</v>
      </c>
      <c r="P490" t="s">
        <v>3521</v>
      </c>
      <c r="Q490" s="12">
        <f t="shared" si="56"/>
        <v>66</v>
      </c>
      <c r="R490" s="11" t="str">
        <f t="shared" si="57"/>
        <v>Standard</v>
      </c>
      <c r="S490" s="11" t="str">
        <f t="shared" si="58"/>
        <v/>
      </c>
      <c r="T490" s="13">
        <f t="shared" si="59"/>
        <v>0</v>
      </c>
      <c r="U490" s="13">
        <f>IFERROR(INDEX(Delegation!$C$4:$C$12,MATCH(H490,Delegation!$A$4:$A$12,0)),0)</f>
        <v>1000000</v>
      </c>
      <c r="V490" s="11" t="str">
        <f t="shared" si="60"/>
        <v/>
      </c>
      <c r="W490" s="14">
        <f t="shared" si="61"/>
        <v>0.52732592374503162</v>
      </c>
      <c r="X490" s="11" t="str">
        <f t="shared" si="62"/>
        <v/>
      </c>
      <c r="Y490" s="11" t="str">
        <f t="shared" si="63"/>
        <v/>
      </c>
      <c r="Z490" s="11" t="str">
        <f>IF(AND(J490&gt;500000,INDEX(Bank_KYC!$D$4:$D$953,MATCH(B490,Bank_KYC!$A$4:$A$953,0))=""),"FLAG","")</f>
        <v/>
      </c>
    </row>
    <row r="491" spans="1:26" x14ac:dyDescent="0.3">
      <c r="A491" t="s">
        <v>4019</v>
      </c>
      <c r="B491" t="s">
        <v>3075</v>
      </c>
      <c r="C491" t="s">
        <v>2295</v>
      </c>
      <c r="D491" t="s">
        <v>103</v>
      </c>
      <c r="E491" t="s">
        <v>3528</v>
      </c>
      <c r="F491" s="9">
        <v>45475</v>
      </c>
      <c r="G491">
        <v>337000</v>
      </c>
      <c r="H491" t="s">
        <v>61</v>
      </c>
      <c r="I491">
        <v>13.5</v>
      </c>
      <c r="J491">
        <v>290080</v>
      </c>
      <c r="K491" s="9"/>
      <c r="L491" t="s">
        <v>3529</v>
      </c>
      <c r="M491">
        <v>0</v>
      </c>
      <c r="N491" s="9"/>
      <c r="O491" t="s">
        <v>3520</v>
      </c>
      <c r="P491" t="s">
        <v>3521</v>
      </c>
      <c r="Q491" s="12">
        <f t="shared" si="56"/>
        <v>0</v>
      </c>
      <c r="R491" s="11" t="str">
        <f t="shared" si="57"/>
        <v>Standard</v>
      </c>
      <c r="S491" s="11" t="str">
        <f t="shared" si="58"/>
        <v/>
      </c>
      <c r="T491" s="13">
        <f t="shared" si="59"/>
        <v>0</v>
      </c>
      <c r="U491" s="13">
        <f>IFERROR(INDEX(Delegation!$C$4:$C$12,MATCH(H491,Delegation!$A$4:$A$12,0)),0)</f>
        <v>1000000</v>
      </c>
      <c r="V491" s="11" t="str">
        <f t="shared" si="60"/>
        <v/>
      </c>
      <c r="W491" s="14" t="str">
        <f t="shared" si="61"/>
        <v/>
      </c>
      <c r="X491" s="11" t="str">
        <f t="shared" si="62"/>
        <v/>
      </c>
      <c r="Y491" s="11" t="str">
        <f t="shared" si="63"/>
        <v/>
      </c>
      <c r="Z491" s="11" t="str">
        <f>IF(AND(J491&gt;500000,INDEX(Bank_KYC!$D$4:$D$953,MATCH(B491,Bank_KYC!$A$4:$A$953,0))=""),"FLAG","")</f>
        <v/>
      </c>
    </row>
    <row r="492" spans="1:26" x14ac:dyDescent="0.3">
      <c r="A492" t="s">
        <v>4020</v>
      </c>
      <c r="B492" t="s">
        <v>1718</v>
      </c>
      <c r="C492" t="s">
        <v>1719</v>
      </c>
      <c r="D492" t="s">
        <v>114</v>
      </c>
      <c r="E492" t="s">
        <v>3550</v>
      </c>
      <c r="F492" s="9">
        <v>44013</v>
      </c>
      <c r="G492">
        <v>636000</v>
      </c>
      <c r="H492" t="s">
        <v>59</v>
      </c>
      <c r="I492">
        <v>10.5</v>
      </c>
      <c r="J492">
        <v>315819</v>
      </c>
      <c r="K492" s="9"/>
      <c r="L492" t="s">
        <v>3551</v>
      </c>
      <c r="M492">
        <v>548193</v>
      </c>
      <c r="N492" s="9">
        <v>45320</v>
      </c>
      <c r="O492" t="s">
        <v>3520</v>
      </c>
      <c r="P492" t="s">
        <v>3521</v>
      </c>
      <c r="Q492" s="12">
        <f t="shared" si="56"/>
        <v>0</v>
      </c>
      <c r="R492" s="11" t="str">
        <f t="shared" si="57"/>
        <v>Standard</v>
      </c>
      <c r="S492" s="11" t="str">
        <f t="shared" si="58"/>
        <v/>
      </c>
      <c r="T492" s="13">
        <f t="shared" si="59"/>
        <v>0</v>
      </c>
      <c r="U492" s="13">
        <f>IFERROR(INDEX(Delegation!$C$4:$C$12,MATCH(H492,Delegation!$A$4:$A$12,0)),0)</f>
        <v>1000000</v>
      </c>
      <c r="V492" s="11" t="str">
        <f t="shared" si="60"/>
        <v/>
      </c>
      <c r="W492" s="14">
        <f t="shared" si="61"/>
        <v>0.57610914404233549</v>
      </c>
      <c r="X492" s="11" t="str">
        <f t="shared" si="62"/>
        <v/>
      </c>
      <c r="Y492" s="11" t="str">
        <f t="shared" si="63"/>
        <v/>
      </c>
      <c r="Z492" s="11" t="str">
        <f>IF(AND(J492&gt;500000,INDEX(Bank_KYC!$D$4:$D$953,MATCH(B492,Bank_KYC!$A$4:$A$953,0))=""),"FLAG","")</f>
        <v/>
      </c>
    </row>
    <row r="493" spans="1:26" x14ac:dyDescent="0.3">
      <c r="A493" t="s">
        <v>4021</v>
      </c>
      <c r="B493" t="s">
        <v>1018</v>
      </c>
      <c r="C493" t="s">
        <v>1019</v>
      </c>
      <c r="D493" t="s">
        <v>95</v>
      </c>
      <c r="E493" t="s">
        <v>3535</v>
      </c>
      <c r="F493" s="9">
        <v>43591</v>
      </c>
      <c r="G493">
        <v>6030000</v>
      </c>
      <c r="H493" t="s">
        <v>68</v>
      </c>
      <c r="I493">
        <v>11.5</v>
      </c>
      <c r="J493">
        <v>4856368</v>
      </c>
      <c r="K493" s="9"/>
      <c r="L493" t="s">
        <v>3536</v>
      </c>
      <c r="M493">
        <v>7404138</v>
      </c>
      <c r="N493" s="9">
        <v>45247</v>
      </c>
      <c r="O493" t="s">
        <v>3520</v>
      </c>
      <c r="P493" t="s">
        <v>3521</v>
      </c>
      <c r="Q493" s="12">
        <f t="shared" si="56"/>
        <v>0</v>
      </c>
      <c r="R493" s="11" t="str">
        <f t="shared" si="57"/>
        <v>Standard</v>
      </c>
      <c r="S493" s="11" t="str">
        <f t="shared" si="58"/>
        <v/>
      </c>
      <c r="T493" s="13">
        <f t="shared" si="59"/>
        <v>0</v>
      </c>
      <c r="U493" s="13">
        <f>IFERROR(INDEX(Delegation!$C$4:$C$12,MATCH(H493,Delegation!$A$4:$A$12,0)),0)</f>
        <v>25000000</v>
      </c>
      <c r="V493" s="11" t="str">
        <f t="shared" si="60"/>
        <v/>
      </c>
      <c r="W493" s="14">
        <f t="shared" si="61"/>
        <v>0.65589917421852484</v>
      </c>
      <c r="X493" s="11" t="str">
        <f t="shared" si="62"/>
        <v/>
      </c>
      <c r="Y493" s="11" t="str">
        <f t="shared" si="63"/>
        <v/>
      </c>
      <c r="Z493" s="11" t="str">
        <f>IF(AND(J493&gt;500000,INDEX(Bank_KYC!$D$4:$D$953,MATCH(B493,Bank_KYC!$A$4:$A$953,0))=""),"FLAG","")</f>
        <v/>
      </c>
    </row>
    <row r="494" spans="1:26" x14ac:dyDescent="0.3">
      <c r="A494" t="s">
        <v>4022</v>
      </c>
      <c r="B494" t="s">
        <v>2424</v>
      </c>
      <c r="C494" t="s">
        <v>1204</v>
      </c>
      <c r="D494" t="s">
        <v>95</v>
      </c>
      <c r="E494" t="s">
        <v>3525</v>
      </c>
      <c r="F494" s="9">
        <v>45456</v>
      </c>
      <c r="G494">
        <v>487000</v>
      </c>
      <c r="H494" t="s">
        <v>63</v>
      </c>
      <c r="I494">
        <v>9.75</v>
      </c>
      <c r="J494">
        <v>129648</v>
      </c>
      <c r="K494" s="9"/>
      <c r="L494" t="s">
        <v>3526</v>
      </c>
      <c r="M494">
        <v>185110</v>
      </c>
      <c r="N494" s="9">
        <v>45644</v>
      </c>
      <c r="O494" t="s">
        <v>3520</v>
      </c>
      <c r="P494" t="s">
        <v>3521</v>
      </c>
      <c r="Q494" s="12">
        <f t="shared" si="56"/>
        <v>0</v>
      </c>
      <c r="R494" s="11" t="str">
        <f t="shared" si="57"/>
        <v>Standard</v>
      </c>
      <c r="S494" s="11" t="str">
        <f t="shared" si="58"/>
        <v/>
      </c>
      <c r="T494" s="13">
        <f t="shared" si="59"/>
        <v>0</v>
      </c>
      <c r="U494" s="13">
        <f>IFERROR(INDEX(Delegation!$C$4:$C$12,MATCH(H494,Delegation!$A$4:$A$12,0)),0)</f>
        <v>1000000</v>
      </c>
      <c r="V494" s="11" t="str">
        <f t="shared" si="60"/>
        <v/>
      </c>
      <c r="W494" s="14">
        <f t="shared" si="61"/>
        <v>0.70038355572362376</v>
      </c>
      <c r="X494" s="11" t="str">
        <f t="shared" si="62"/>
        <v/>
      </c>
      <c r="Y494" s="11" t="str">
        <f t="shared" si="63"/>
        <v/>
      </c>
      <c r="Z494" s="11" t="str">
        <f>IF(AND(J494&gt;500000,INDEX(Bank_KYC!$D$4:$D$953,MATCH(B494,Bank_KYC!$A$4:$A$953,0))=""),"FLAG","")</f>
        <v/>
      </c>
    </row>
    <row r="495" spans="1:26" x14ac:dyDescent="0.3">
      <c r="A495" t="s">
        <v>4023</v>
      </c>
      <c r="B495" t="s">
        <v>408</v>
      </c>
      <c r="C495" t="s">
        <v>409</v>
      </c>
      <c r="D495" t="s">
        <v>95</v>
      </c>
      <c r="E495" t="s">
        <v>3528</v>
      </c>
      <c r="F495" s="9">
        <v>43813</v>
      </c>
      <c r="G495">
        <v>343000</v>
      </c>
      <c r="H495" t="s">
        <v>63</v>
      </c>
      <c r="I495">
        <v>13.5</v>
      </c>
      <c r="J495">
        <v>152270</v>
      </c>
      <c r="K495" s="9"/>
      <c r="L495" t="s">
        <v>3529</v>
      </c>
      <c r="M495">
        <v>0</v>
      </c>
      <c r="N495" s="9"/>
      <c r="O495" t="s">
        <v>3520</v>
      </c>
      <c r="P495" t="s">
        <v>3521</v>
      </c>
      <c r="Q495" s="12">
        <f t="shared" si="56"/>
        <v>0</v>
      </c>
      <c r="R495" s="11" t="str">
        <f t="shared" si="57"/>
        <v>Standard</v>
      </c>
      <c r="S495" s="11" t="str">
        <f t="shared" si="58"/>
        <v/>
      </c>
      <c r="T495" s="13">
        <f t="shared" si="59"/>
        <v>0</v>
      </c>
      <c r="U495" s="13">
        <f>IFERROR(INDEX(Delegation!$C$4:$C$12,MATCH(H495,Delegation!$A$4:$A$12,0)),0)</f>
        <v>1000000</v>
      </c>
      <c r="V495" s="11" t="str">
        <f t="shared" si="60"/>
        <v/>
      </c>
      <c r="W495" s="14" t="str">
        <f t="shared" si="61"/>
        <v/>
      </c>
      <c r="X495" s="11" t="str">
        <f t="shared" si="62"/>
        <v/>
      </c>
      <c r="Y495" s="11" t="str">
        <f t="shared" si="63"/>
        <v/>
      </c>
      <c r="Z495" s="11" t="str">
        <f>IF(AND(J495&gt;500000,INDEX(Bank_KYC!$D$4:$D$953,MATCH(B495,Bank_KYC!$A$4:$A$953,0))=""),"FLAG","")</f>
        <v/>
      </c>
    </row>
    <row r="496" spans="1:26" x14ac:dyDescent="0.3">
      <c r="A496" t="s">
        <v>4024</v>
      </c>
      <c r="B496" t="s">
        <v>1261</v>
      </c>
      <c r="C496" t="s">
        <v>1262</v>
      </c>
      <c r="D496" t="s">
        <v>103</v>
      </c>
      <c r="E496" t="s">
        <v>3535</v>
      </c>
      <c r="F496" s="9">
        <v>44706</v>
      </c>
      <c r="G496">
        <v>3598000</v>
      </c>
      <c r="H496" t="s">
        <v>66</v>
      </c>
      <c r="I496">
        <v>11.5</v>
      </c>
      <c r="J496">
        <v>1226943</v>
      </c>
      <c r="K496" s="9">
        <v>45263</v>
      </c>
      <c r="L496" t="s">
        <v>3536</v>
      </c>
      <c r="M496">
        <v>2000115</v>
      </c>
      <c r="N496" s="9">
        <v>45998</v>
      </c>
      <c r="O496" t="s">
        <v>3520</v>
      </c>
      <c r="P496" t="s">
        <v>3521</v>
      </c>
      <c r="Q496" s="12">
        <f t="shared" si="56"/>
        <v>849</v>
      </c>
      <c r="R496" s="11" t="str">
        <f t="shared" si="57"/>
        <v>Doubtful</v>
      </c>
      <c r="S496" s="11" t="str">
        <f t="shared" si="58"/>
        <v>FLAG</v>
      </c>
      <c r="T496" s="13">
        <f t="shared" si="59"/>
        <v>306735.75</v>
      </c>
      <c r="U496" s="13">
        <f>IFERROR(INDEX(Delegation!$C$4:$C$12,MATCH(H496,Delegation!$A$4:$A$12,0)),0)</f>
        <v>5000000</v>
      </c>
      <c r="V496" s="11" t="str">
        <f t="shared" si="60"/>
        <v/>
      </c>
      <c r="W496" s="14">
        <f t="shared" si="61"/>
        <v>0.6134362274169235</v>
      </c>
      <c r="X496" s="11" t="str">
        <f t="shared" si="62"/>
        <v/>
      </c>
      <c r="Y496" s="11" t="str">
        <f t="shared" si="63"/>
        <v/>
      </c>
      <c r="Z496" s="11" t="str">
        <f>IF(AND(J496&gt;500000,INDEX(Bank_KYC!$D$4:$D$953,MATCH(B496,Bank_KYC!$A$4:$A$953,0))=""),"FLAG","")</f>
        <v/>
      </c>
    </row>
    <row r="497" spans="1:26" x14ac:dyDescent="0.3">
      <c r="A497" t="s">
        <v>4025</v>
      </c>
      <c r="B497" t="s">
        <v>643</v>
      </c>
      <c r="C497" t="s">
        <v>644</v>
      </c>
      <c r="D497" t="s">
        <v>134</v>
      </c>
      <c r="E497" t="s">
        <v>3525</v>
      </c>
      <c r="F497" s="9">
        <v>44048</v>
      </c>
      <c r="G497">
        <v>131000</v>
      </c>
      <c r="H497" t="s">
        <v>62</v>
      </c>
      <c r="I497">
        <v>9.75</v>
      </c>
      <c r="J497">
        <v>47068</v>
      </c>
      <c r="K497" s="9">
        <v>46032</v>
      </c>
      <c r="L497" t="s">
        <v>3526</v>
      </c>
      <c r="M497">
        <v>66941</v>
      </c>
      <c r="N497" s="9">
        <v>45737</v>
      </c>
      <c r="O497" t="s">
        <v>3520</v>
      </c>
      <c r="P497" t="s">
        <v>3521</v>
      </c>
      <c r="Q497" s="12">
        <f t="shared" si="56"/>
        <v>80</v>
      </c>
      <c r="R497" s="11" t="str">
        <f t="shared" si="57"/>
        <v>Standard</v>
      </c>
      <c r="S497" s="11" t="str">
        <f t="shared" si="58"/>
        <v/>
      </c>
      <c r="T497" s="13">
        <f t="shared" si="59"/>
        <v>0</v>
      </c>
      <c r="U497" s="13">
        <f>IFERROR(INDEX(Delegation!$C$4:$C$12,MATCH(H497,Delegation!$A$4:$A$12,0)),0)</f>
        <v>1000000</v>
      </c>
      <c r="V497" s="11" t="str">
        <f t="shared" si="60"/>
        <v/>
      </c>
      <c r="W497" s="14">
        <f t="shared" si="61"/>
        <v>0.70312663390149532</v>
      </c>
      <c r="X497" s="11" t="str">
        <f t="shared" si="62"/>
        <v/>
      </c>
      <c r="Y497" s="11" t="str">
        <f t="shared" si="63"/>
        <v/>
      </c>
      <c r="Z497" s="11" t="str">
        <f>IF(AND(J497&gt;500000,INDEX(Bank_KYC!$D$4:$D$953,MATCH(B497,Bank_KYC!$A$4:$A$953,0))=""),"FLAG","")</f>
        <v/>
      </c>
    </row>
    <row r="498" spans="1:26" x14ac:dyDescent="0.3">
      <c r="A498" t="s">
        <v>4026</v>
      </c>
      <c r="B498" t="s">
        <v>1113</v>
      </c>
      <c r="C498" t="s">
        <v>1103</v>
      </c>
      <c r="D498" t="s">
        <v>129</v>
      </c>
      <c r="E498" t="s">
        <v>3535</v>
      </c>
      <c r="F498" s="9">
        <v>44236</v>
      </c>
      <c r="G498">
        <v>7343000</v>
      </c>
      <c r="H498" t="s">
        <v>68</v>
      </c>
      <c r="I498">
        <v>11.5</v>
      </c>
      <c r="J498">
        <v>3694517</v>
      </c>
      <c r="K498" s="9"/>
      <c r="L498" t="s">
        <v>3536</v>
      </c>
      <c r="M498">
        <v>6104432</v>
      </c>
      <c r="N498" s="9">
        <v>45933</v>
      </c>
      <c r="O498" t="s">
        <v>3520</v>
      </c>
      <c r="P498" t="s">
        <v>3521</v>
      </c>
      <c r="Q498" s="12">
        <f t="shared" si="56"/>
        <v>0</v>
      </c>
      <c r="R498" s="11" t="str">
        <f t="shared" si="57"/>
        <v>Standard</v>
      </c>
      <c r="S498" s="11" t="str">
        <f t="shared" si="58"/>
        <v/>
      </c>
      <c r="T498" s="13">
        <f t="shared" si="59"/>
        <v>0</v>
      </c>
      <c r="U498" s="13">
        <f>IFERROR(INDEX(Delegation!$C$4:$C$12,MATCH(H498,Delegation!$A$4:$A$12,0)),0)</f>
        <v>25000000</v>
      </c>
      <c r="V498" s="11" t="str">
        <f t="shared" si="60"/>
        <v/>
      </c>
      <c r="W498" s="14">
        <f t="shared" si="61"/>
        <v>0.60521879840745219</v>
      </c>
      <c r="X498" s="11" t="str">
        <f t="shared" si="62"/>
        <v/>
      </c>
      <c r="Y498" s="11" t="str">
        <f t="shared" si="63"/>
        <v/>
      </c>
      <c r="Z498" s="11" t="str">
        <f>IF(AND(J498&gt;500000,INDEX(Bank_KYC!$D$4:$D$953,MATCH(B498,Bank_KYC!$A$4:$A$953,0))=""),"FLAG","")</f>
        <v/>
      </c>
    </row>
    <row r="499" spans="1:26" x14ac:dyDescent="0.3">
      <c r="A499" t="s">
        <v>4027</v>
      </c>
      <c r="B499" t="s">
        <v>372</v>
      </c>
      <c r="C499" t="s">
        <v>373</v>
      </c>
      <c r="D499" t="s">
        <v>100</v>
      </c>
      <c r="E499" t="s">
        <v>3525</v>
      </c>
      <c r="F499" s="9">
        <v>44706</v>
      </c>
      <c r="G499">
        <v>398000</v>
      </c>
      <c r="H499" t="s">
        <v>64</v>
      </c>
      <c r="I499">
        <v>9.75</v>
      </c>
      <c r="J499">
        <v>124281</v>
      </c>
      <c r="K499" s="9"/>
      <c r="L499" t="s">
        <v>3526</v>
      </c>
      <c r="M499">
        <v>170213</v>
      </c>
      <c r="N499" s="9">
        <v>45433</v>
      </c>
      <c r="O499" t="s">
        <v>3520</v>
      </c>
      <c r="P499" t="s">
        <v>3521</v>
      </c>
      <c r="Q499" s="12">
        <f t="shared" si="56"/>
        <v>0</v>
      </c>
      <c r="R499" s="11" t="str">
        <f t="shared" si="57"/>
        <v>Standard</v>
      </c>
      <c r="S499" s="11" t="str">
        <f t="shared" si="58"/>
        <v/>
      </c>
      <c r="T499" s="13">
        <f t="shared" si="59"/>
        <v>0</v>
      </c>
      <c r="U499" s="13">
        <f>IFERROR(INDEX(Delegation!$C$4:$C$12,MATCH(H499,Delegation!$A$4:$A$12,0)),0)</f>
        <v>1000000</v>
      </c>
      <c r="V499" s="11" t="str">
        <f t="shared" si="60"/>
        <v/>
      </c>
      <c r="W499" s="14">
        <f t="shared" si="61"/>
        <v>0.73014987104392737</v>
      </c>
      <c r="X499" s="11" t="str">
        <f t="shared" si="62"/>
        <v/>
      </c>
      <c r="Y499" s="11" t="str">
        <f t="shared" si="63"/>
        <v/>
      </c>
      <c r="Z499" s="11" t="str">
        <f>IF(AND(J499&gt;500000,INDEX(Bank_KYC!$D$4:$D$953,MATCH(B499,Bank_KYC!$A$4:$A$953,0))=""),"FLAG","")</f>
        <v/>
      </c>
    </row>
    <row r="500" spans="1:26" x14ac:dyDescent="0.3">
      <c r="A500" t="s">
        <v>4028</v>
      </c>
      <c r="B500" t="s">
        <v>2678</v>
      </c>
      <c r="C500" t="s">
        <v>2679</v>
      </c>
      <c r="D500" t="s">
        <v>114</v>
      </c>
      <c r="E500" t="s">
        <v>3518</v>
      </c>
      <c r="F500" s="9">
        <v>45122</v>
      </c>
      <c r="G500">
        <v>1571000</v>
      </c>
      <c r="H500" t="s">
        <v>66</v>
      </c>
      <c r="I500">
        <v>9.25</v>
      </c>
      <c r="J500">
        <v>406933</v>
      </c>
      <c r="K500" s="9"/>
      <c r="L500" t="s">
        <v>3519</v>
      </c>
      <c r="M500">
        <v>820560</v>
      </c>
      <c r="N500" s="9">
        <v>45444</v>
      </c>
      <c r="O500" t="s">
        <v>3520</v>
      </c>
      <c r="P500" t="s">
        <v>3521</v>
      </c>
      <c r="Q500" s="12">
        <f t="shared" si="56"/>
        <v>0</v>
      </c>
      <c r="R500" s="11" t="str">
        <f t="shared" si="57"/>
        <v>Standard</v>
      </c>
      <c r="S500" s="11" t="str">
        <f t="shared" si="58"/>
        <v/>
      </c>
      <c r="T500" s="13">
        <f t="shared" si="59"/>
        <v>0</v>
      </c>
      <c r="U500" s="13">
        <f>IFERROR(INDEX(Delegation!$C$4:$C$12,MATCH(H500,Delegation!$A$4:$A$12,0)),0)</f>
        <v>5000000</v>
      </c>
      <c r="V500" s="11" t="str">
        <f t="shared" si="60"/>
        <v/>
      </c>
      <c r="W500" s="14">
        <f t="shared" si="61"/>
        <v>0.49592107828799842</v>
      </c>
      <c r="X500" s="11" t="str">
        <f t="shared" si="62"/>
        <v/>
      </c>
      <c r="Y500" s="11" t="str">
        <f t="shared" si="63"/>
        <v/>
      </c>
      <c r="Z500" s="11" t="str">
        <f>IF(AND(J500&gt;500000,INDEX(Bank_KYC!$D$4:$D$953,MATCH(B500,Bank_KYC!$A$4:$A$953,0))=""),"FLAG","")</f>
        <v/>
      </c>
    </row>
    <row r="501" spans="1:26" x14ac:dyDescent="0.3">
      <c r="A501" t="s">
        <v>4029</v>
      </c>
      <c r="B501" t="s">
        <v>663</v>
      </c>
      <c r="C501" t="s">
        <v>664</v>
      </c>
      <c r="D501" t="s">
        <v>129</v>
      </c>
      <c r="E501" t="s">
        <v>3535</v>
      </c>
      <c r="F501" s="9">
        <v>45323</v>
      </c>
      <c r="G501">
        <v>4570000</v>
      </c>
      <c r="H501" t="s">
        <v>66</v>
      </c>
      <c r="I501">
        <v>11.5</v>
      </c>
      <c r="J501">
        <v>2277604</v>
      </c>
      <c r="K501" s="9">
        <v>46052</v>
      </c>
      <c r="L501" t="s">
        <v>3536</v>
      </c>
      <c r="M501">
        <v>4338891</v>
      </c>
      <c r="N501" s="9">
        <v>45912</v>
      </c>
      <c r="O501" t="s">
        <v>3520</v>
      </c>
      <c r="P501" t="s">
        <v>3521</v>
      </c>
      <c r="Q501" s="12">
        <f t="shared" si="56"/>
        <v>60</v>
      </c>
      <c r="R501" s="11" t="str">
        <f t="shared" si="57"/>
        <v>Standard</v>
      </c>
      <c r="S501" s="11" t="str">
        <f t="shared" si="58"/>
        <v/>
      </c>
      <c r="T501" s="13">
        <f t="shared" si="59"/>
        <v>0</v>
      </c>
      <c r="U501" s="13">
        <f>IFERROR(INDEX(Delegation!$C$4:$C$12,MATCH(H501,Delegation!$A$4:$A$12,0)),0)</f>
        <v>5000000</v>
      </c>
      <c r="V501" s="11" t="str">
        <f t="shared" si="60"/>
        <v/>
      </c>
      <c r="W501" s="14">
        <f t="shared" si="61"/>
        <v>0.52492768313377769</v>
      </c>
      <c r="X501" s="11" t="str">
        <f t="shared" si="62"/>
        <v/>
      </c>
      <c r="Y501" s="11" t="str">
        <f t="shared" si="63"/>
        <v/>
      </c>
      <c r="Z501" s="11" t="str">
        <f>IF(AND(J501&gt;500000,INDEX(Bank_KYC!$D$4:$D$953,MATCH(B501,Bank_KYC!$A$4:$A$953,0))=""),"FLAG","")</f>
        <v/>
      </c>
    </row>
    <row r="502" spans="1:26" x14ac:dyDescent="0.3">
      <c r="A502" t="s">
        <v>4030</v>
      </c>
      <c r="B502" t="s">
        <v>2130</v>
      </c>
      <c r="C502" t="s">
        <v>503</v>
      </c>
      <c r="D502" t="s">
        <v>134</v>
      </c>
      <c r="E502" t="s">
        <v>3550</v>
      </c>
      <c r="F502" s="9">
        <v>43990</v>
      </c>
      <c r="G502">
        <v>1328000</v>
      </c>
      <c r="H502" t="s">
        <v>66</v>
      </c>
      <c r="I502">
        <v>10.5</v>
      </c>
      <c r="J502">
        <v>992106</v>
      </c>
      <c r="K502" s="9">
        <v>46110</v>
      </c>
      <c r="L502" t="s">
        <v>3551</v>
      </c>
      <c r="M502">
        <v>1484572</v>
      </c>
      <c r="N502" s="9">
        <v>45780</v>
      </c>
      <c r="O502" t="s">
        <v>3520</v>
      </c>
      <c r="P502" t="s">
        <v>3521</v>
      </c>
      <c r="Q502" s="12">
        <f t="shared" si="56"/>
        <v>2</v>
      </c>
      <c r="R502" s="11" t="str">
        <f t="shared" si="57"/>
        <v>Standard</v>
      </c>
      <c r="S502" s="11" t="str">
        <f t="shared" si="58"/>
        <v/>
      </c>
      <c r="T502" s="13">
        <f t="shared" si="59"/>
        <v>0</v>
      </c>
      <c r="U502" s="13">
        <f>IFERROR(INDEX(Delegation!$C$4:$C$12,MATCH(H502,Delegation!$A$4:$A$12,0)),0)</f>
        <v>5000000</v>
      </c>
      <c r="V502" s="11" t="str">
        <f t="shared" si="60"/>
        <v/>
      </c>
      <c r="W502" s="14">
        <f t="shared" si="61"/>
        <v>0.66827745639820768</v>
      </c>
      <c r="X502" s="11" t="str">
        <f t="shared" si="62"/>
        <v/>
      </c>
      <c r="Y502" s="11" t="str">
        <f t="shared" si="63"/>
        <v/>
      </c>
      <c r="Z502" s="11" t="str">
        <f>IF(AND(J502&gt;500000,INDEX(Bank_KYC!$D$4:$D$953,MATCH(B502,Bank_KYC!$A$4:$A$953,0))=""),"FLAG","")</f>
        <v/>
      </c>
    </row>
    <row r="503" spans="1:26" x14ac:dyDescent="0.3">
      <c r="A503" t="s">
        <v>4031</v>
      </c>
      <c r="B503" t="s">
        <v>2833</v>
      </c>
      <c r="C503" t="s">
        <v>2834</v>
      </c>
      <c r="D503" t="s">
        <v>100</v>
      </c>
      <c r="E503" t="s">
        <v>3525</v>
      </c>
      <c r="F503" s="9">
        <v>44967</v>
      </c>
      <c r="G503">
        <v>315000</v>
      </c>
      <c r="H503" t="s">
        <v>64</v>
      </c>
      <c r="I503">
        <v>9.75</v>
      </c>
      <c r="J503">
        <v>273572</v>
      </c>
      <c r="K503" s="9">
        <v>46065</v>
      </c>
      <c r="L503" t="s">
        <v>3526</v>
      </c>
      <c r="M503">
        <v>409973</v>
      </c>
      <c r="N503" s="9">
        <v>45890</v>
      </c>
      <c r="O503" t="s">
        <v>3520</v>
      </c>
      <c r="P503" t="s">
        <v>3521</v>
      </c>
      <c r="Q503" s="12">
        <f t="shared" si="56"/>
        <v>47</v>
      </c>
      <c r="R503" s="11" t="str">
        <f t="shared" si="57"/>
        <v>Standard</v>
      </c>
      <c r="S503" s="11" t="str">
        <f t="shared" si="58"/>
        <v/>
      </c>
      <c r="T503" s="13">
        <f t="shared" si="59"/>
        <v>0</v>
      </c>
      <c r="U503" s="13">
        <f>IFERROR(INDEX(Delegation!$C$4:$C$12,MATCH(H503,Delegation!$A$4:$A$12,0)),0)</f>
        <v>1000000</v>
      </c>
      <c r="V503" s="11" t="str">
        <f t="shared" si="60"/>
        <v/>
      </c>
      <c r="W503" s="14">
        <f t="shared" si="61"/>
        <v>0.66729272415500529</v>
      </c>
      <c r="X503" s="11" t="str">
        <f t="shared" si="62"/>
        <v/>
      </c>
      <c r="Y503" s="11" t="str">
        <f t="shared" si="63"/>
        <v/>
      </c>
      <c r="Z503" s="11" t="str">
        <f>IF(AND(J503&gt;500000,INDEX(Bank_KYC!$D$4:$D$953,MATCH(B503,Bank_KYC!$A$4:$A$953,0))=""),"FLAG","")</f>
        <v/>
      </c>
    </row>
    <row r="504" spans="1:26" x14ac:dyDescent="0.3">
      <c r="A504" t="s">
        <v>4032</v>
      </c>
      <c r="B504" t="s">
        <v>2339</v>
      </c>
      <c r="C504" t="s">
        <v>2134</v>
      </c>
      <c r="D504" t="s">
        <v>100</v>
      </c>
      <c r="E504" t="s">
        <v>3525</v>
      </c>
      <c r="F504" s="9">
        <v>43771</v>
      </c>
      <c r="G504">
        <v>303000</v>
      </c>
      <c r="H504" t="s">
        <v>64</v>
      </c>
      <c r="I504">
        <v>9.75</v>
      </c>
      <c r="J504">
        <v>213748</v>
      </c>
      <c r="K504" s="9"/>
      <c r="L504" t="s">
        <v>3526</v>
      </c>
      <c r="M504">
        <v>326629</v>
      </c>
      <c r="N504" s="9">
        <v>45482</v>
      </c>
      <c r="O504" t="s">
        <v>3520</v>
      </c>
      <c r="P504" t="s">
        <v>3521</v>
      </c>
      <c r="Q504" s="12">
        <f t="shared" si="56"/>
        <v>0</v>
      </c>
      <c r="R504" s="11" t="str">
        <f t="shared" si="57"/>
        <v>Standard</v>
      </c>
      <c r="S504" s="11" t="str">
        <f t="shared" si="58"/>
        <v/>
      </c>
      <c r="T504" s="13">
        <f t="shared" si="59"/>
        <v>0</v>
      </c>
      <c r="U504" s="13">
        <f>IFERROR(INDEX(Delegation!$C$4:$C$12,MATCH(H504,Delegation!$A$4:$A$12,0)),0)</f>
        <v>1000000</v>
      </c>
      <c r="V504" s="11" t="str">
        <f t="shared" si="60"/>
        <v/>
      </c>
      <c r="W504" s="14">
        <f t="shared" si="61"/>
        <v>0.65440606927125267</v>
      </c>
      <c r="X504" s="11" t="str">
        <f t="shared" si="62"/>
        <v/>
      </c>
      <c r="Y504" s="11" t="str">
        <f t="shared" si="63"/>
        <v/>
      </c>
      <c r="Z504" s="11" t="str">
        <f>IF(AND(J504&gt;500000,INDEX(Bank_KYC!$D$4:$D$953,MATCH(B504,Bank_KYC!$A$4:$A$953,0))=""),"FLAG","")</f>
        <v/>
      </c>
    </row>
    <row r="505" spans="1:26" x14ac:dyDescent="0.3">
      <c r="A505" t="s">
        <v>4033</v>
      </c>
      <c r="B505" t="s">
        <v>2094</v>
      </c>
      <c r="C505" t="s">
        <v>1015</v>
      </c>
      <c r="D505" t="s">
        <v>100</v>
      </c>
      <c r="E505" t="s">
        <v>3535</v>
      </c>
      <c r="F505" s="9">
        <v>44785</v>
      </c>
      <c r="G505">
        <v>1597000</v>
      </c>
      <c r="H505" t="s">
        <v>66</v>
      </c>
      <c r="I505">
        <v>11.5</v>
      </c>
      <c r="J505">
        <v>1161961</v>
      </c>
      <c r="K505" s="9"/>
      <c r="L505" t="s">
        <v>3536</v>
      </c>
      <c r="M505">
        <v>2486232</v>
      </c>
      <c r="N505" s="9">
        <v>45552</v>
      </c>
      <c r="O505" t="s">
        <v>3520</v>
      </c>
      <c r="P505" t="s">
        <v>3521</v>
      </c>
      <c r="Q505" s="12">
        <f t="shared" si="56"/>
        <v>0</v>
      </c>
      <c r="R505" s="11" t="str">
        <f t="shared" si="57"/>
        <v>Standard</v>
      </c>
      <c r="S505" s="11" t="str">
        <f t="shared" si="58"/>
        <v/>
      </c>
      <c r="T505" s="13">
        <f t="shared" si="59"/>
        <v>0</v>
      </c>
      <c r="U505" s="13">
        <f>IFERROR(INDEX(Delegation!$C$4:$C$12,MATCH(H505,Delegation!$A$4:$A$12,0)),0)</f>
        <v>5000000</v>
      </c>
      <c r="V505" s="11" t="str">
        <f t="shared" si="60"/>
        <v/>
      </c>
      <c r="W505" s="14">
        <f t="shared" si="61"/>
        <v>0.46735823527329712</v>
      </c>
      <c r="X505" s="11" t="str">
        <f t="shared" si="62"/>
        <v/>
      </c>
      <c r="Y505" s="11" t="str">
        <f t="shared" si="63"/>
        <v/>
      </c>
      <c r="Z505" s="11" t="str">
        <f>IF(AND(J505&gt;500000,INDEX(Bank_KYC!$D$4:$D$953,MATCH(B505,Bank_KYC!$A$4:$A$953,0))=""),"FLAG","")</f>
        <v/>
      </c>
    </row>
    <row r="506" spans="1:26" x14ac:dyDescent="0.3">
      <c r="A506" t="s">
        <v>4034</v>
      </c>
      <c r="B506" t="s">
        <v>167</v>
      </c>
      <c r="C506" t="s">
        <v>168</v>
      </c>
      <c r="D506" t="s">
        <v>129</v>
      </c>
      <c r="E506" t="s">
        <v>3518</v>
      </c>
      <c r="F506" s="9">
        <v>43842</v>
      </c>
      <c r="G506">
        <v>3706000</v>
      </c>
      <c r="H506" t="s">
        <v>66</v>
      </c>
      <c r="I506">
        <v>9.25</v>
      </c>
      <c r="J506">
        <v>1058233</v>
      </c>
      <c r="K506" s="9">
        <v>46054</v>
      </c>
      <c r="L506" t="s">
        <v>3519</v>
      </c>
      <c r="M506">
        <v>1968578</v>
      </c>
      <c r="N506" s="9">
        <v>45272</v>
      </c>
      <c r="O506" t="s">
        <v>3520</v>
      </c>
      <c r="P506" t="s">
        <v>3521</v>
      </c>
      <c r="Q506" s="12">
        <f t="shared" si="56"/>
        <v>58</v>
      </c>
      <c r="R506" s="11" t="str">
        <f t="shared" si="57"/>
        <v>Standard</v>
      </c>
      <c r="S506" s="11" t="str">
        <f t="shared" si="58"/>
        <v/>
      </c>
      <c r="T506" s="13">
        <f t="shared" si="59"/>
        <v>0</v>
      </c>
      <c r="U506" s="13">
        <f>IFERROR(INDEX(Delegation!$C$4:$C$12,MATCH(H506,Delegation!$A$4:$A$12,0)),0)</f>
        <v>5000000</v>
      </c>
      <c r="V506" s="11" t="str">
        <f t="shared" si="60"/>
        <v/>
      </c>
      <c r="W506" s="14">
        <f t="shared" si="61"/>
        <v>0.53756213876209125</v>
      </c>
      <c r="X506" s="11" t="str">
        <f t="shared" si="62"/>
        <v/>
      </c>
      <c r="Y506" s="11" t="str">
        <f t="shared" si="63"/>
        <v/>
      </c>
      <c r="Z506" s="11" t="str">
        <f>IF(AND(J506&gt;500000,INDEX(Bank_KYC!$D$4:$D$953,MATCH(B506,Bank_KYC!$A$4:$A$953,0))=""),"FLAG","")</f>
        <v/>
      </c>
    </row>
    <row r="507" spans="1:26" x14ac:dyDescent="0.3">
      <c r="A507" t="s">
        <v>4035</v>
      </c>
      <c r="B507" t="s">
        <v>3179</v>
      </c>
      <c r="C507" t="s">
        <v>3180</v>
      </c>
      <c r="D507" t="s">
        <v>95</v>
      </c>
      <c r="E507" t="s">
        <v>3550</v>
      </c>
      <c r="F507" s="9">
        <v>45747</v>
      </c>
      <c r="G507">
        <v>968000</v>
      </c>
      <c r="H507" t="s">
        <v>63</v>
      </c>
      <c r="I507">
        <v>10.5</v>
      </c>
      <c r="J507">
        <v>728328</v>
      </c>
      <c r="K507" s="9"/>
      <c r="L507" t="s">
        <v>3551</v>
      </c>
      <c r="M507">
        <v>1320884</v>
      </c>
      <c r="N507" s="9">
        <v>46024</v>
      </c>
      <c r="O507" t="s">
        <v>3520</v>
      </c>
      <c r="P507" t="s">
        <v>3521</v>
      </c>
      <c r="Q507" s="12">
        <f t="shared" si="56"/>
        <v>0</v>
      </c>
      <c r="R507" s="11" t="str">
        <f t="shared" si="57"/>
        <v>Standard</v>
      </c>
      <c r="S507" s="11" t="str">
        <f t="shared" si="58"/>
        <v/>
      </c>
      <c r="T507" s="13">
        <f t="shared" si="59"/>
        <v>0</v>
      </c>
      <c r="U507" s="13">
        <f>IFERROR(INDEX(Delegation!$C$4:$C$12,MATCH(H507,Delegation!$A$4:$A$12,0)),0)</f>
        <v>1000000</v>
      </c>
      <c r="V507" s="11" t="str">
        <f t="shared" si="60"/>
        <v/>
      </c>
      <c r="W507" s="14">
        <f t="shared" si="61"/>
        <v>0.55139436922545815</v>
      </c>
      <c r="X507" s="11" t="str">
        <f t="shared" si="62"/>
        <v/>
      </c>
      <c r="Y507" s="11" t="str">
        <f t="shared" si="63"/>
        <v/>
      </c>
      <c r="Z507" s="11" t="str">
        <f>IF(AND(J507&gt;500000,INDEX(Bank_KYC!$D$4:$D$953,MATCH(B507,Bank_KYC!$A$4:$A$953,0))=""),"FLAG","")</f>
        <v/>
      </c>
    </row>
    <row r="508" spans="1:26" x14ac:dyDescent="0.3">
      <c r="A508" t="s">
        <v>4036</v>
      </c>
      <c r="B508" t="s">
        <v>1569</v>
      </c>
      <c r="C508" t="s">
        <v>1570</v>
      </c>
      <c r="D508" t="s">
        <v>129</v>
      </c>
      <c r="E508" t="s">
        <v>3525</v>
      </c>
      <c r="F508" s="9">
        <v>43941</v>
      </c>
      <c r="G508">
        <v>454000</v>
      </c>
      <c r="H508" t="s">
        <v>65</v>
      </c>
      <c r="I508">
        <v>9.75</v>
      </c>
      <c r="J508">
        <v>154929</v>
      </c>
      <c r="K508" s="9"/>
      <c r="L508" t="s">
        <v>3526</v>
      </c>
      <c r="M508">
        <v>226366</v>
      </c>
      <c r="N508" s="9">
        <v>45367</v>
      </c>
      <c r="O508" t="s">
        <v>3520</v>
      </c>
      <c r="P508" t="s">
        <v>3521</v>
      </c>
      <c r="Q508" s="12">
        <f t="shared" si="56"/>
        <v>0</v>
      </c>
      <c r="R508" s="11" t="str">
        <f t="shared" si="57"/>
        <v>Standard</v>
      </c>
      <c r="S508" s="11" t="str">
        <f t="shared" si="58"/>
        <v/>
      </c>
      <c r="T508" s="13">
        <f t="shared" si="59"/>
        <v>0</v>
      </c>
      <c r="U508" s="13">
        <f>IFERROR(INDEX(Delegation!$C$4:$C$12,MATCH(H508,Delegation!$A$4:$A$12,0)),0)</f>
        <v>1000000</v>
      </c>
      <c r="V508" s="11" t="str">
        <f t="shared" si="60"/>
        <v/>
      </c>
      <c r="W508" s="14">
        <f t="shared" si="61"/>
        <v>0.68441815466987088</v>
      </c>
      <c r="X508" s="11" t="str">
        <f t="shared" si="62"/>
        <v/>
      </c>
      <c r="Y508" s="11" t="str">
        <f t="shared" si="63"/>
        <v/>
      </c>
      <c r="Z508" s="11" t="str">
        <f>IF(AND(J508&gt;500000,INDEX(Bank_KYC!$D$4:$D$953,MATCH(B508,Bank_KYC!$A$4:$A$953,0))=""),"FLAG","")</f>
        <v/>
      </c>
    </row>
    <row r="509" spans="1:26" x14ac:dyDescent="0.3">
      <c r="A509" t="s">
        <v>4037</v>
      </c>
      <c r="B509" t="s">
        <v>1014</v>
      </c>
      <c r="C509" t="s">
        <v>1015</v>
      </c>
      <c r="D509" t="s">
        <v>103</v>
      </c>
      <c r="E509" t="s">
        <v>3525</v>
      </c>
      <c r="F509" s="9">
        <v>43635</v>
      </c>
      <c r="G509">
        <v>234000</v>
      </c>
      <c r="H509" t="s">
        <v>61</v>
      </c>
      <c r="I509">
        <v>9.75</v>
      </c>
      <c r="J509">
        <v>193057</v>
      </c>
      <c r="K509" s="9"/>
      <c r="L509" t="s">
        <v>3526</v>
      </c>
      <c r="M509">
        <v>305773</v>
      </c>
      <c r="N509" s="9">
        <v>45864</v>
      </c>
      <c r="O509" t="s">
        <v>3520</v>
      </c>
      <c r="P509" t="s">
        <v>3521</v>
      </c>
      <c r="Q509" s="12">
        <f t="shared" si="56"/>
        <v>0</v>
      </c>
      <c r="R509" s="11" t="str">
        <f t="shared" si="57"/>
        <v>Standard</v>
      </c>
      <c r="S509" s="11" t="str">
        <f t="shared" si="58"/>
        <v/>
      </c>
      <c r="T509" s="13">
        <f t="shared" si="59"/>
        <v>0</v>
      </c>
      <c r="U509" s="13">
        <f>IFERROR(INDEX(Delegation!$C$4:$C$12,MATCH(H509,Delegation!$A$4:$A$12,0)),0)</f>
        <v>1000000</v>
      </c>
      <c r="V509" s="11" t="str">
        <f t="shared" si="60"/>
        <v/>
      </c>
      <c r="W509" s="14">
        <f t="shared" si="61"/>
        <v>0.63137360067762682</v>
      </c>
      <c r="X509" s="11" t="str">
        <f t="shared" si="62"/>
        <v/>
      </c>
      <c r="Y509" s="11" t="str">
        <f t="shared" si="63"/>
        <v/>
      </c>
      <c r="Z509" s="11" t="str">
        <f>IF(AND(J509&gt;500000,INDEX(Bank_KYC!$D$4:$D$953,MATCH(B509,Bank_KYC!$A$4:$A$953,0))=""),"FLAG","")</f>
        <v/>
      </c>
    </row>
    <row r="510" spans="1:26" x14ac:dyDescent="0.3">
      <c r="A510" t="s">
        <v>4038</v>
      </c>
      <c r="B510" t="s">
        <v>2110</v>
      </c>
      <c r="C510" t="s">
        <v>2111</v>
      </c>
      <c r="D510" t="s">
        <v>134</v>
      </c>
      <c r="E510" t="s">
        <v>3535</v>
      </c>
      <c r="F510" s="9">
        <v>44200</v>
      </c>
      <c r="G510">
        <v>6118000</v>
      </c>
      <c r="H510" t="s">
        <v>68</v>
      </c>
      <c r="I510">
        <v>11.5</v>
      </c>
      <c r="J510">
        <v>3898604</v>
      </c>
      <c r="K510" s="9"/>
      <c r="L510" t="s">
        <v>3536</v>
      </c>
      <c r="M510">
        <v>8343514</v>
      </c>
      <c r="N510" s="9">
        <v>45667</v>
      </c>
      <c r="O510" t="s">
        <v>3520</v>
      </c>
      <c r="P510" t="s">
        <v>3521</v>
      </c>
      <c r="Q510" s="12">
        <f t="shared" si="56"/>
        <v>0</v>
      </c>
      <c r="R510" s="11" t="str">
        <f t="shared" si="57"/>
        <v>Standard</v>
      </c>
      <c r="S510" s="11" t="str">
        <f t="shared" si="58"/>
        <v/>
      </c>
      <c r="T510" s="13">
        <f t="shared" si="59"/>
        <v>0</v>
      </c>
      <c r="U510" s="13">
        <f>IFERROR(INDEX(Delegation!$C$4:$C$12,MATCH(H510,Delegation!$A$4:$A$12,0)),0)</f>
        <v>25000000</v>
      </c>
      <c r="V510" s="11" t="str">
        <f t="shared" si="60"/>
        <v/>
      </c>
      <c r="W510" s="14">
        <f t="shared" si="61"/>
        <v>0.46726163580477004</v>
      </c>
      <c r="X510" s="11" t="str">
        <f t="shared" si="62"/>
        <v/>
      </c>
      <c r="Y510" s="11" t="str">
        <f t="shared" si="63"/>
        <v/>
      </c>
      <c r="Z510" s="11" t="str">
        <f>IF(AND(J510&gt;500000,INDEX(Bank_KYC!$D$4:$D$953,MATCH(B510,Bank_KYC!$A$4:$A$953,0))=""),"FLAG","")</f>
        <v/>
      </c>
    </row>
    <row r="511" spans="1:26" x14ac:dyDescent="0.3">
      <c r="A511" t="s">
        <v>4039</v>
      </c>
      <c r="B511" t="s">
        <v>1461</v>
      </c>
      <c r="C511" t="s">
        <v>303</v>
      </c>
      <c r="D511" t="s">
        <v>134</v>
      </c>
      <c r="E511" t="s">
        <v>3525</v>
      </c>
      <c r="F511" s="9">
        <v>44172</v>
      </c>
      <c r="G511">
        <v>277000</v>
      </c>
      <c r="H511" t="s">
        <v>62</v>
      </c>
      <c r="I511">
        <v>9.75</v>
      </c>
      <c r="J511">
        <v>159101</v>
      </c>
      <c r="K511" s="9"/>
      <c r="L511" t="s">
        <v>3526</v>
      </c>
      <c r="M511">
        <v>241657</v>
      </c>
      <c r="N511" s="9">
        <v>45977</v>
      </c>
      <c r="O511" t="s">
        <v>3520</v>
      </c>
      <c r="P511" t="s">
        <v>3521</v>
      </c>
      <c r="Q511" s="12">
        <f t="shared" si="56"/>
        <v>0</v>
      </c>
      <c r="R511" s="11" t="str">
        <f t="shared" si="57"/>
        <v>Standard</v>
      </c>
      <c r="S511" s="11" t="str">
        <f t="shared" si="58"/>
        <v/>
      </c>
      <c r="T511" s="13">
        <f t="shared" si="59"/>
        <v>0</v>
      </c>
      <c r="U511" s="13">
        <f>IFERROR(INDEX(Delegation!$C$4:$C$12,MATCH(H511,Delegation!$A$4:$A$12,0)),0)</f>
        <v>1000000</v>
      </c>
      <c r="V511" s="11" t="str">
        <f t="shared" si="60"/>
        <v/>
      </c>
      <c r="W511" s="14">
        <f t="shared" si="61"/>
        <v>0.65837530052926252</v>
      </c>
      <c r="X511" s="11" t="str">
        <f t="shared" si="62"/>
        <v/>
      </c>
      <c r="Y511" s="11" t="str">
        <f t="shared" si="63"/>
        <v/>
      </c>
      <c r="Z511" s="11" t="str">
        <f>IF(AND(J511&gt;500000,INDEX(Bank_KYC!$D$4:$D$953,MATCH(B511,Bank_KYC!$A$4:$A$953,0))=""),"FLAG","")</f>
        <v/>
      </c>
    </row>
    <row r="512" spans="1:26" x14ac:dyDescent="0.3">
      <c r="A512" t="s">
        <v>4040</v>
      </c>
      <c r="B512" t="s">
        <v>3075</v>
      </c>
      <c r="C512" t="s">
        <v>2295</v>
      </c>
      <c r="D512" t="s">
        <v>114</v>
      </c>
      <c r="E512" t="s">
        <v>3518</v>
      </c>
      <c r="F512" s="9">
        <v>44447</v>
      </c>
      <c r="G512">
        <v>2819000</v>
      </c>
      <c r="H512" t="s">
        <v>66</v>
      </c>
      <c r="I512">
        <v>9.25</v>
      </c>
      <c r="J512">
        <v>1423348</v>
      </c>
      <c r="K512" s="9"/>
      <c r="L512" t="s">
        <v>3519</v>
      </c>
      <c r="M512">
        <v>2048154</v>
      </c>
      <c r="N512" s="9">
        <v>46074</v>
      </c>
      <c r="O512" t="s">
        <v>3520</v>
      </c>
      <c r="P512" t="s">
        <v>3521</v>
      </c>
      <c r="Q512" s="12">
        <f t="shared" si="56"/>
        <v>0</v>
      </c>
      <c r="R512" s="11" t="str">
        <f t="shared" si="57"/>
        <v>Standard</v>
      </c>
      <c r="S512" s="11" t="str">
        <f t="shared" si="58"/>
        <v/>
      </c>
      <c r="T512" s="13">
        <f t="shared" si="59"/>
        <v>0</v>
      </c>
      <c r="U512" s="13">
        <f>IFERROR(INDEX(Delegation!$C$4:$C$12,MATCH(H512,Delegation!$A$4:$A$12,0)),0)</f>
        <v>5000000</v>
      </c>
      <c r="V512" s="11" t="str">
        <f t="shared" si="60"/>
        <v/>
      </c>
      <c r="W512" s="14">
        <f t="shared" si="61"/>
        <v>0.69494188425284431</v>
      </c>
      <c r="X512" s="11" t="str">
        <f t="shared" si="62"/>
        <v/>
      </c>
      <c r="Y512" s="11" t="str">
        <f t="shared" si="63"/>
        <v/>
      </c>
      <c r="Z512" s="11" t="str">
        <f>IF(AND(J512&gt;500000,INDEX(Bank_KYC!$D$4:$D$953,MATCH(B512,Bank_KYC!$A$4:$A$953,0))=""),"FLAG","")</f>
        <v/>
      </c>
    </row>
    <row r="513" spans="1:26" x14ac:dyDescent="0.3">
      <c r="A513" t="s">
        <v>4041</v>
      </c>
      <c r="B513" t="s">
        <v>1630</v>
      </c>
      <c r="C513" t="s">
        <v>1631</v>
      </c>
      <c r="D513" t="s">
        <v>100</v>
      </c>
      <c r="E513" t="s">
        <v>3518</v>
      </c>
      <c r="F513" s="9">
        <v>43894</v>
      </c>
      <c r="G513">
        <v>2019000</v>
      </c>
      <c r="H513" t="s">
        <v>66</v>
      </c>
      <c r="I513">
        <v>9.25</v>
      </c>
      <c r="J513">
        <v>727673</v>
      </c>
      <c r="K513" s="9"/>
      <c r="L513" t="s">
        <v>3519</v>
      </c>
      <c r="M513">
        <v>1031217</v>
      </c>
      <c r="N513" s="9">
        <v>45997</v>
      </c>
      <c r="O513" t="s">
        <v>3520</v>
      </c>
      <c r="P513" t="s">
        <v>3521</v>
      </c>
      <c r="Q513" s="12">
        <f t="shared" si="56"/>
        <v>0</v>
      </c>
      <c r="R513" s="11" t="str">
        <f t="shared" si="57"/>
        <v>Standard</v>
      </c>
      <c r="S513" s="11" t="str">
        <f t="shared" si="58"/>
        <v/>
      </c>
      <c r="T513" s="13">
        <f t="shared" si="59"/>
        <v>0</v>
      </c>
      <c r="U513" s="13">
        <f>IFERROR(INDEX(Delegation!$C$4:$C$12,MATCH(H513,Delegation!$A$4:$A$12,0)),0)</f>
        <v>5000000</v>
      </c>
      <c r="V513" s="11" t="str">
        <f t="shared" si="60"/>
        <v/>
      </c>
      <c r="W513" s="14">
        <f t="shared" si="61"/>
        <v>0.7056448836665804</v>
      </c>
      <c r="X513" s="11" t="str">
        <f t="shared" si="62"/>
        <v/>
      </c>
      <c r="Y513" s="11" t="str">
        <f t="shared" si="63"/>
        <v/>
      </c>
      <c r="Z513" s="11" t="str">
        <f>IF(AND(J513&gt;500000,INDEX(Bank_KYC!$D$4:$D$953,MATCH(B513,Bank_KYC!$A$4:$A$953,0))=""),"FLAG","")</f>
        <v/>
      </c>
    </row>
    <row r="514" spans="1:26" x14ac:dyDescent="0.3">
      <c r="A514" t="s">
        <v>4042</v>
      </c>
      <c r="B514" t="s">
        <v>1470</v>
      </c>
      <c r="C514" t="s">
        <v>1471</v>
      </c>
      <c r="D514" t="s">
        <v>129</v>
      </c>
      <c r="E514" t="s">
        <v>3518</v>
      </c>
      <c r="F514" s="9">
        <v>43605</v>
      </c>
      <c r="G514">
        <v>3118000</v>
      </c>
      <c r="H514" t="s">
        <v>66</v>
      </c>
      <c r="I514">
        <v>9.25</v>
      </c>
      <c r="J514">
        <v>3048923</v>
      </c>
      <c r="K514" s="9"/>
      <c r="L514" t="s">
        <v>3519</v>
      </c>
      <c r="M514">
        <v>6128385</v>
      </c>
      <c r="N514" s="9">
        <v>45789</v>
      </c>
      <c r="O514" t="s">
        <v>3520</v>
      </c>
      <c r="P514" t="s">
        <v>3521</v>
      </c>
      <c r="Q514" s="12">
        <f t="shared" si="56"/>
        <v>0</v>
      </c>
      <c r="R514" s="11" t="str">
        <f t="shared" si="57"/>
        <v>Standard</v>
      </c>
      <c r="S514" s="11" t="str">
        <f t="shared" si="58"/>
        <v/>
      </c>
      <c r="T514" s="13">
        <f t="shared" si="59"/>
        <v>0</v>
      </c>
      <c r="U514" s="13">
        <f>IFERROR(INDEX(Delegation!$C$4:$C$12,MATCH(H514,Delegation!$A$4:$A$12,0)),0)</f>
        <v>5000000</v>
      </c>
      <c r="V514" s="11" t="str">
        <f t="shared" si="60"/>
        <v/>
      </c>
      <c r="W514" s="14">
        <f t="shared" si="61"/>
        <v>0.49750839739996755</v>
      </c>
      <c r="X514" s="11" t="str">
        <f t="shared" si="62"/>
        <v/>
      </c>
      <c r="Y514" s="11" t="str">
        <f t="shared" si="63"/>
        <v/>
      </c>
      <c r="Z514" s="11" t="str">
        <f>IF(AND(J514&gt;500000,INDEX(Bank_KYC!$D$4:$D$953,MATCH(B514,Bank_KYC!$A$4:$A$953,0))=""),"FLAG","")</f>
        <v/>
      </c>
    </row>
    <row r="515" spans="1:26" x14ac:dyDescent="0.3">
      <c r="A515" t="s">
        <v>4043</v>
      </c>
      <c r="B515" t="s">
        <v>779</v>
      </c>
      <c r="C515" t="s">
        <v>467</v>
      </c>
      <c r="D515" t="s">
        <v>100</v>
      </c>
      <c r="E515" t="s">
        <v>3550</v>
      </c>
      <c r="F515" s="9">
        <v>43658</v>
      </c>
      <c r="G515">
        <v>1024000</v>
      </c>
      <c r="H515" t="s">
        <v>66</v>
      </c>
      <c r="I515">
        <v>10.5</v>
      </c>
      <c r="J515">
        <v>399577</v>
      </c>
      <c r="K515" s="9">
        <v>45520</v>
      </c>
      <c r="L515" t="s">
        <v>3551</v>
      </c>
      <c r="M515">
        <v>867021</v>
      </c>
      <c r="N515" s="9">
        <v>45913</v>
      </c>
      <c r="O515" t="s">
        <v>3520</v>
      </c>
      <c r="P515" t="s">
        <v>3589</v>
      </c>
      <c r="Q515" s="12">
        <f t="shared" si="56"/>
        <v>592</v>
      </c>
      <c r="R515" s="11" t="str">
        <f t="shared" si="57"/>
        <v>Doubtful</v>
      </c>
      <c r="S515" s="11" t="str">
        <f t="shared" si="58"/>
        <v/>
      </c>
      <c r="T515" s="13">
        <f t="shared" si="59"/>
        <v>0</v>
      </c>
      <c r="U515" s="13">
        <f>IFERROR(INDEX(Delegation!$C$4:$C$12,MATCH(H515,Delegation!$A$4:$A$12,0)),0)</f>
        <v>5000000</v>
      </c>
      <c r="V515" s="11" t="str">
        <f t="shared" si="60"/>
        <v/>
      </c>
      <c r="W515" s="14">
        <f t="shared" si="61"/>
        <v>0.46086196297436854</v>
      </c>
      <c r="X515" s="11" t="str">
        <f t="shared" si="62"/>
        <v/>
      </c>
      <c r="Y515" s="11" t="str">
        <f t="shared" si="63"/>
        <v/>
      </c>
      <c r="Z515" s="11" t="str">
        <f>IF(AND(J515&gt;500000,INDEX(Bank_KYC!$D$4:$D$953,MATCH(B515,Bank_KYC!$A$4:$A$953,0))=""),"FLAG","")</f>
        <v/>
      </c>
    </row>
    <row r="516" spans="1:26" x14ac:dyDescent="0.3">
      <c r="A516" t="s">
        <v>4044</v>
      </c>
      <c r="B516" t="s">
        <v>184</v>
      </c>
      <c r="C516" t="s">
        <v>185</v>
      </c>
      <c r="D516" t="s">
        <v>100</v>
      </c>
      <c r="E516" t="s">
        <v>3518</v>
      </c>
      <c r="F516" s="9">
        <v>44968</v>
      </c>
      <c r="G516">
        <v>2839000</v>
      </c>
      <c r="H516" t="s">
        <v>66</v>
      </c>
      <c r="I516">
        <v>9.25</v>
      </c>
      <c r="J516">
        <v>2558240</v>
      </c>
      <c r="K516" s="9">
        <v>45881</v>
      </c>
      <c r="L516" t="s">
        <v>3519</v>
      </c>
      <c r="M516">
        <v>5102082</v>
      </c>
      <c r="N516" s="9">
        <v>45391</v>
      </c>
      <c r="O516" t="s">
        <v>3520</v>
      </c>
      <c r="P516" t="s">
        <v>3523</v>
      </c>
      <c r="Q516" s="12">
        <f t="shared" ref="Q516:Q579" si="64">IF(K516="",0,DATE(2026,3,31)-K516)</f>
        <v>231</v>
      </c>
      <c r="R516" s="11" t="str">
        <f t="shared" ref="R516:R579" si="65">IF(Q516&lt;=90,"Standard",IF(Q516&lt;=455,"Sub-Standard","Doubtful"))</f>
        <v>Sub-Standard</v>
      </c>
      <c r="S516" s="11" t="str">
        <f t="shared" ref="S516:S579" si="66">IF(R516&lt;&gt;P516,"FLAG","")</f>
        <v/>
      </c>
      <c r="T516" s="13">
        <f t="shared" ref="T516:T579" si="67">IF(S516="FLAG",J516*IF(R516="Doubtful",25%,10%),0)</f>
        <v>0</v>
      </c>
      <c r="U516" s="13">
        <f>IFERROR(INDEX(Delegation!$C$4:$C$12,MATCH(H516,Delegation!$A$4:$A$12,0)),0)</f>
        <v>5000000</v>
      </c>
      <c r="V516" s="11" t="str">
        <f t="shared" ref="V516:V579" si="68">IF(G516&gt;U516,"FLAG","")</f>
        <v/>
      </c>
      <c r="W516" s="14">
        <f t="shared" ref="W516:W579" si="69">IF(M516&gt;0,J516/M516,"")</f>
        <v>0.50141099261046762</v>
      </c>
      <c r="X516" s="11" t="str">
        <f t="shared" ref="X516:X579" si="70">IF(AND(E516="Gold",N(W516)&gt;75%),"FLAG","")</f>
        <v/>
      </c>
      <c r="Y516" s="11" t="str">
        <f t="shared" ref="Y516:Y579" si="71">IF(AND(L516="Property",N516&lt;EDATE(DATE(2026,3,31),-36)),"FLAG","")</f>
        <v/>
      </c>
      <c r="Z516" s="11" t="str">
        <f>IF(AND(J516&gt;500000,INDEX(Bank_KYC!$D$4:$D$953,MATCH(B516,Bank_KYC!$A$4:$A$953,0))=""),"FLAG","")</f>
        <v/>
      </c>
    </row>
    <row r="517" spans="1:26" x14ac:dyDescent="0.3">
      <c r="A517" t="s">
        <v>4045</v>
      </c>
      <c r="B517" t="s">
        <v>1485</v>
      </c>
      <c r="C517" t="s">
        <v>1486</v>
      </c>
      <c r="D517" t="s">
        <v>134</v>
      </c>
      <c r="E517" t="s">
        <v>3535</v>
      </c>
      <c r="F517" s="9">
        <v>43639</v>
      </c>
      <c r="G517">
        <v>2002000</v>
      </c>
      <c r="H517" t="s">
        <v>66</v>
      </c>
      <c r="I517">
        <v>11.5</v>
      </c>
      <c r="J517">
        <v>584335</v>
      </c>
      <c r="K517" s="9"/>
      <c r="L517" t="s">
        <v>3536</v>
      </c>
      <c r="M517">
        <v>1119545</v>
      </c>
      <c r="N517" s="9">
        <v>45264</v>
      </c>
      <c r="O517" t="s">
        <v>3520</v>
      </c>
      <c r="P517" t="s">
        <v>3521</v>
      </c>
      <c r="Q517" s="12">
        <f t="shared" si="64"/>
        <v>0</v>
      </c>
      <c r="R517" s="11" t="str">
        <f t="shared" si="65"/>
        <v>Standard</v>
      </c>
      <c r="S517" s="11" t="str">
        <f t="shared" si="66"/>
        <v/>
      </c>
      <c r="T517" s="13">
        <f t="shared" si="67"/>
        <v>0</v>
      </c>
      <c r="U517" s="13">
        <f>IFERROR(INDEX(Delegation!$C$4:$C$12,MATCH(H517,Delegation!$A$4:$A$12,0)),0)</f>
        <v>5000000</v>
      </c>
      <c r="V517" s="11" t="str">
        <f t="shared" si="68"/>
        <v/>
      </c>
      <c r="W517" s="14">
        <f t="shared" si="69"/>
        <v>0.52193971658128968</v>
      </c>
      <c r="X517" s="11" t="str">
        <f t="shared" si="70"/>
        <v/>
      </c>
      <c r="Y517" s="11" t="str">
        <f t="shared" si="71"/>
        <v/>
      </c>
      <c r="Z517" s="11" t="str">
        <f>IF(AND(J517&gt;500000,INDEX(Bank_KYC!$D$4:$D$953,MATCH(B517,Bank_KYC!$A$4:$A$953,0))=""),"FLAG","")</f>
        <v/>
      </c>
    </row>
    <row r="518" spans="1:26" x14ac:dyDescent="0.3">
      <c r="A518" t="s">
        <v>4046</v>
      </c>
      <c r="B518" t="s">
        <v>2574</v>
      </c>
      <c r="C518" t="s">
        <v>2575</v>
      </c>
      <c r="D518" t="s">
        <v>114</v>
      </c>
      <c r="E518" t="s">
        <v>3535</v>
      </c>
      <c r="F518" s="9">
        <v>45599</v>
      </c>
      <c r="G518">
        <v>1471000</v>
      </c>
      <c r="H518" t="s">
        <v>66</v>
      </c>
      <c r="I518">
        <v>11.5</v>
      </c>
      <c r="J518">
        <v>1025000</v>
      </c>
      <c r="K518" s="9"/>
      <c r="L518" t="s">
        <v>3536</v>
      </c>
      <c r="M518">
        <v>1812182</v>
      </c>
      <c r="N518" s="9">
        <v>45852</v>
      </c>
      <c r="O518" t="s">
        <v>3520</v>
      </c>
      <c r="P518" t="s">
        <v>3521</v>
      </c>
      <c r="Q518" s="12">
        <f t="shared" si="64"/>
        <v>0</v>
      </c>
      <c r="R518" s="11" t="str">
        <f t="shared" si="65"/>
        <v>Standard</v>
      </c>
      <c r="S518" s="11" t="str">
        <f t="shared" si="66"/>
        <v/>
      </c>
      <c r="T518" s="13">
        <f t="shared" si="67"/>
        <v>0</v>
      </c>
      <c r="U518" s="13">
        <f>IFERROR(INDEX(Delegation!$C$4:$C$12,MATCH(H518,Delegation!$A$4:$A$12,0)),0)</f>
        <v>5000000</v>
      </c>
      <c r="V518" s="11" t="str">
        <f t="shared" si="68"/>
        <v/>
      </c>
      <c r="W518" s="14">
        <f t="shared" si="69"/>
        <v>0.56561647781514224</v>
      </c>
      <c r="X518" s="11" t="str">
        <f t="shared" si="70"/>
        <v/>
      </c>
      <c r="Y518" s="11" t="str">
        <f t="shared" si="71"/>
        <v/>
      </c>
      <c r="Z518" s="11" t="str">
        <f>IF(AND(J518&gt;500000,INDEX(Bank_KYC!$D$4:$D$953,MATCH(B518,Bank_KYC!$A$4:$A$953,0))=""),"FLAG","")</f>
        <v/>
      </c>
    </row>
    <row r="519" spans="1:26" x14ac:dyDescent="0.3">
      <c r="A519" t="s">
        <v>4047</v>
      </c>
      <c r="B519" t="s">
        <v>2804</v>
      </c>
      <c r="C519" t="s">
        <v>2772</v>
      </c>
      <c r="D519" t="s">
        <v>95</v>
      </c>
      <c r="E519" t="s">
        <v>3525</v>
      </c>
      <c r="F519" s="9">
        <v>45221</v>
      </c>
      <c r="G519">
        <v>595000</v>
      </c>
      <c r="H519" t="s">
        <v>63</v>
      </c>
      <c r="I519">
        <v>9.75</v>
      </c>
      <c r="J519">
        <v>371395</v>
      </c>
      <c r="K519" s="9"/>
      <c r="L519" t="s">
        <v>3526</v>
      </c>
      <c r="M519">
        <v>522496</v>
      </c>
      <c r="N519" s="9">
        <v>45704</v>
      </c>
      <c r="O519" t="s">
        <v>3520</v>
      </c>
      <c r="P519" t="s">
        <v>3521</v>
      </c>
      <c r="Q519" s="12">
        <f t="shared" si="64"/>
        <v>0</v>
      </c>
      <c r="R519" s="11" t="str">
        <f t="shared" si="65"/>
        <v>Standard</v>
      </c>
      <c r="S519" s="11" t="str">
        <f t="shared" si="66"/>
        <v/>
      </c>
      <c r="T519" s="13">
        <f t="shared" si="67"/>
        <v>0</v>
      </c>
      <c r="U519" s="13">
        <f>IFERROR(INDEX(Delegation!$C$4:$C$12,MATCH(H519,Delegation!$A$4:$A$12,0)),0)</f>
        <v>1000000</v>
      </c>
      <c r="V519" s="11" t="str">
        <f t="shared" si="68"/>
        <v/>
      </c>
      <c r="W519" s="14">
        <f t="shared" si="69"/>
        <v>0.71080926935325817</v>
      </c>
      <c r="X519" s="11" t="str">
        <f t="shared" si="70"/>
        <v/>
      </c>
      <c r="Y519" s="11" t="str">
        <f t="shared" si="71"/>
        <v/>
      </c>
      <c r="Z519" s="11" t="str">
        <f>IF(AND(J519&gt;500000,INDEX(Bank_KYC!$D$4:$D$953,MATCH(B519,Bank_KYC!$A$4:$A$953,0))=""),"FLAG","")</f>
        <v/>
      </c>
    </row>
    <row r="520" spans="1:26" x14ac:dyDescent="0.3">
      <c r="A520" t="s">
        <v>4048</v>
      </c>
      <c r="B520" t="s">
        <v>3120</v>
      </c>
      <c r="C520" t="s">
        <v>978</v>
      </c>
      <c r="D520" t="s">
        <v>114</v>
      </c>
      <c r="E520" t="s">
        <v>3525</v>
      </c>
      <c r="F520" s="9">
        <v>43601</v>
      </c>
      <c r="G520">
        <v>515000</v>
      </c>
      <c r="H520" t="s">
        <v>59</v>
      </c>
      <c r="I520">
        <v>9.75</v>
      </c>
      <c r="J520">
        <v>313098</v>
      </c>
      <c r="K520" s="9">
        <v>46065</v>
      </c>
      <c r="L520" t="s">
        <v>3526</v>
      </c>
      <c r="M520">
        <v>444634</v>
      </c>
      <c r="N520" s="9">
        <v>45307</v>
      </c>
      <c r="O520" t="s">
        <v>3520</v>
      </c>
      <c r="P520" t="s">
        <v>3521</v>
      </c>
      <c r="Q520" s="12">
        <f t="shared" si="64"/>
        <v>47</v>
      </c>
      <c r="R520" s="11" t="str">
        <f t="shared" si="65"/>
        <v>Standard</v>
      </c>
      <c r="S520" s="11" t="str">
        <f t="shared" si="66"/>
        <v/>
      </c>
      <c r="T520" s="13">
        <f t="shared" si="67"/>
        <v>0</v>
      </c>
      <c r="U520" s="13">
        <f>IFERROR(INDEX(Delegation!$C$4:$C$12,MATCH(H520,Delegation!$A$4:$A$12,0)),0)</f>
        <v>1000000</v>
      </c>
      <c r="V520" s="11" t="str">
        <f t="shared" si="68"/>
        <v/>
      </c>
      <c r="W520" s="14">
        <f t="shared" si="69"/>
        <v>0.70417017142188854</v>
      </c>
      <c r="X520" s="11" t="str">
        <f t="shared" si="70"/>
        <v/>
      </c>
      <c r="Y520" s="11" t="str">
        <f t="shared" si="71"/>
        <v/>
      </c>
      <c r="Z520" s="11" t="str">
        <f>IF(AND(J520&gt;500000,INDEX(Bank_KYC!$D$4:$D$953,MATCH(B520,Bank_KYC!$A$4:$A$953,0))=""),"FLAG","")</f>
        <v/>
      </c>
    </row>
    <row r="521" spans="1:26" x14ac:dyDescent="0.3">
      <c r="A521" t="s">
        <v>4049</v>
      </c>
      <c r="B521" t="s">
        <v>1185</v>
      </c>
      <c r="C521" t="s">
        <v>1186</v>
      </c>
      <c r="D521" t="s">
        <v>134</v>
      </c>
      <c r="E521" t="s">
        <v>3550</v>
      </c>
      <c r="F521" s="9">
        <v>45534</v>
      </c>
      <c r="G521">
        <v>554000</v>
      </c>
      <c r="H521" t="s">
        <v>62</v>
      </c>
      <c r="I521">
        <v>10.5</v>
      </c>
      <c r="J521">
        <v>369754</v>
      </c>
      <c r="K521" s="9">
        <v>46071</v>
      </c>
      <c r="L521" t="s">
        <v>3551</v>
      </c>
      <c r="M521">
        <v>540990</v>
      </c>
      <c r="N521" s="9">
        <v>45761</v>
      </c>
      <c r="O521" t="s">
        <v>3520</v>
      </c>
      <c r="P521" t="s">
        <v>3521</v>
      </c>
      <c r="Q521" s="12">
        <f t="shared" si="64"/>
        <v>41</v>
      </c>
      <c r="R521" s="11" t="str">
        <f t="shared" si="65"/>
        <v>Standard</v>
      </c>
      <c r="S521" s="11" t="str">
        <f t="shared" si="66"/>
        <v/>
      </c>
      <c r="T521" s="13">
        <f t="shared" si="67"/>
        <v>0</v>
      </c>
      <c r="U521" s="13">
        <f>IFERROR(INDEX(Delegation!$C$4:$C$12,MATCH(H521,Delegation!$A$4:$A$12,0)),0)</f>
        <v>1000000</v>
      </c>
      <c r="V521" s="11" t="str">
        <f t="shared" si="68"/>
        <v/>
      </c>
      <c r="W521" s="14">
        <f t="shared" si="69"/>
        <v>0.6834765892160668</v>
      </c>
      <c r="X521" s="11" t="str">
        <f t="shared" si="70"/>
        <v/>
      </c>
      <c r="Y521" s="11" t="str">
        <f t="shared" si="71"/>
        <v/>
      </c>
      <c r="Z521" s="11" t="str">
        <f>IF(AND(J521&gt;500000,INDEX(Bank_KYC!$D$4:$D$953,MATCH(B521,Bank_KYC!$A$4:$A$953,0))=""),"FLAG","")</f>
        <v/>
      </c>
    </row>
    <row r="522" spans="1:26" x14ac:dyDescent="0.3">
      <c r="A522" t="s">
        <v>4050</v>
      </c>
      <c r="B522" t="s">
        <v>2492</v>
      </c>
      <c r="C522" t="s">
        <v>2493</v>
      </c>
      <c r="D522" t="s">
        <v>134</v>
      </c>
      <c r="E522" t="s">
        <v>3518</v>
      </c>
      <c r="F522" s="9">
        <v>43802</v>
      </c>
      <c r="G522">
        <v>1503000</v>
      </c>
      <c r="H522" t="s">
        <v>66</v>
      </c>
      <c r="I522">
        <v>9.25</v>
      </c>
      <c r="J522">
        <v>498797</v>
      </c>
      <c r="K522" s="9"/>
      <c r="L522" t="s">
        <v>3519</v>
      </c>
      <c r="M522">
        <v>772264</v>
      </c>
      <c r="N522" s="9">
        <v>43802</v>
      </c>
      <c r="O522" t="s">
        <v>3520</v>
      </c>
      <c r="P522" t="s">
        <v>3521</v>
      </c>
      <c r="Q522" s="12">
        <f t="shared" si="64"/>
        <v>0</v>
      </c>
      <c r="R522" s="11" t="str">
        <f t="shared" si="65"/>
        <v>Standard</v>
      </c>
      <c r="S522" s="11" t="str">
        <f t="shared" si="66"/>
        <v/>
      </c>
      <c r="T522" s="13">
        <f t="shared" si="67"/>
        <v>0</v>
      </c>
      <c r="U522" s="13">
        <f>IFERROR(INDEX(Delegation!$C$4:$C$12,MATCH(H522,Delegation!$A$4:$A$12,0)),0)</f>
        <v>5000000</v>
      </c>
      <c r="V522" s="11" t="str">
        <f t="shared" si="68"/>
        <v/>
      </c>
      <c r="W522" s="14">
        <f t="shared" si="69"/>
        <v>0.64588922958988115</v>
      </c>
      <c r="X522" s="11" t="str">
        <f t="shared" si="70"/>
        <v/>
      </c>
      <c r="Y522" s="11" t="str">
        <f t="shared" si="71"/>
        <v>FLAG</v>
      </c>
      <c r="Z522" s="11" t="str">
        <f>IF(AND(J522&gt;500000,INDEX(Bank_KYC!$D$4:$D$953,MATCH(B522,Bank_KYC!$A$4:$A$953,0))=""),"FLAG","")</f>
        <v/>
      </c>
    </row>
    <row r="523" spans="1:26" x14ac:dyDescent="0.3">
      <c r="A523" t="s">
        <v>4051</v>
      </c>
      <c r="B523" t="s">
        <v>2404</v>
      </c>
      <c r="C523" t="s">
        <v>2179</v>
      </c>
      <c r="D523" t="s">
        <v>95</v>
      </c>
      <c r="E523" t="s">
        <v>3518</v>
      </c>
      <c r="F523" s="9">
        <v>46006</v>
      </c>
      <c r="G523">
        <v>3965000</v>
      </c>
      <c r="H523" t="s">
        <v>66</v>
      </c>
      <c r="I523">
        <v>9.25</v>
      </c>
      <c r="J523">
        <v>1315824</v>
      </c>
      <c r="K523" s="9"/>
      <c r="L523" t="s">
        <v>3519</v>
      </c>
      <c r="M523">
        <v>2271705</v>
      </c>
      <c r="N523" s="9">
        <v>46065</v>
      </c>
      <c r="O523" t="s">
        <v>3520</v>
      </c>
      <c r="P523" t="s">
        <v>3521</v>
      </c>
      <c r="Q523" s="12">
        <f t="shared" si="64"/>
        <v>0</v>
      </c>
      <c r="R523" s="11" t="str">
        <f t="shared" si="65"/>
        <v>Standard</v>
      </c>
      <c r="S523" s="11" t="str">
        <f t="shared" si="66"/>
        <v/>
      </c>
      <c r="T523" s="13">
        <f t="shared" si="67"/>
        <v>0</v>
      </c>
      <c r="U523" s="13">
        <f>IFERROR(INDEX(Delegation!$C$4:$C$12,MATCH(H523,Delegation!$A$4:$A$12,0)),0)</f>
        <v>5000000</v>
      </c>
      <c r="V523" s="11" t="str">
        <f t="shared" si="68"/>
        <v/>
      </c>
      <c r="W523" s="14">
        <f t="shared" si="69"/>
        <v>0.57922309454792764</v>
      </c>
      <c r="X523" s="11" t="str">
        <f t="shared" si="70"/>
        <v/>
      </c>
      <c r="Y523" s="11" t="str">
        <f t="shared" si="71"/>
        <v/>
      </c>
      <c r="Z523" s="11" t="str">
        <f>IF(AND(J523&gt;500000,INDEX(Bank_KYC!$D$4:$D$953,MATCH(B523,Bank_KYC!$A$4:$A$953,0))=""),"FLAG","")</f>
        <v/>
      </c>
    </row>
    <row r="524" spans="1:26" x14ac:dyDescent="0.3">
      <c r="A524" t="s">
        <v>4052</v>
      </c>
      <c r="B524" t="s">
        <v>1189</v>
      </c>
      <c r="C524" t="s">
        <v>1190</v>
      </c>
      <c r="D524" t="s">
        <v>114</v>
      </c>
      <c r="E524" t="s">
        <v>3550</v>
      </c>
      <c r="F524" s="9">
        <v>44307</v>
      </c>
      <c r="G524">
        <v>1015000</v>
      </c>
      <c r="H524" t="s">
        <v>66</v>
      </c>
      <c r="I524">
        <v>10.5</v>
      </c>
      <c r="J524">
        <v>537207</v>
      </c>
      <c r="K524" s="9">
        <v>45816</v>
      </c>
      <c r="L524" t="s">
        <v>3551</v>
      </c>
      <c r="M524">
        <v>968295</v>
      </c>
      <c r="N524" s="9">
        <v>45843</v>
      </c>
      <c r="O524" t="s">
        <v>3520</v>
      </c>
      <c r="P524" t="s">
        <v>3523</v>
      </c>
      <c r="Q524" s="12">
        <f t="shared" si="64"/>
        <v>296</v>
      </c>
      <c r="R524" s="11" t="str">
        <f t="shared" si="65"/>
        <v>Sub-Standard</v>
      </c>
      <c r="S524" s="11" t="str">
        <f t="shared" si="66"/>
        <v/>
      </c>
      <c r="T524" s="13">
        <f t="shared" si="67"/>
        <v>0</v>
      </c>
      <c r="U524" s="13">
        <f>IFERROR(INDEX(Delegation!$C$4:$C$12,MATCH(H524,Delegation!$A$4:$A$12,0)),0)</f>
        <v>5000000</v>
      </c>
      <c r="V524" s="11" t="str">
        <f t="shared" si="68"/>
        <v/>
      </c>
      <c r="W524" s="14">
        <f t="shared" si="69"/>
        <v>0.55479683360959209</v>
      </c>
      <c r="X524" s="11" t="str">
        <f t="shared" si="70"/>
        <v/>
      </c>
      <c r="Y524" s="11" t="str">
        <f t="shared" si="71"/>
        <v/>
      </c>
      <c r="Z524" s="11" t="str">
        <f>IF(AND(J524&gt;500000,INDEX(Bank_KYC!$D$4:$D$953,MATCH(B524,Bank_KYC!$A$4:$A$953,0))=""),"FLAG","")</f>
        <v/>
      </c>
    </row>
    <row r="525" spans="1:26" x14ac:dyDescent="0.3">
      <c r="A525" t="s">
        <v>4053</v>
      </c>
      <c r="B525" t="s">
        <v>1493</v>
      </c>
      <c r="C525" t="s">
        <v>1494</v>
      </c>
      <c r="D525" t="s">
        <v>100</v>
      </c>
      <c r="E525" t="s">
        <v>3528</v>
      </c>
      <c r="F525" s="9">
        <v>43837</v>
      </c>
      <c r="G525">
        <v>388000</v>
      </c>
      <c r="H525" t="s">
        <v>64</v>
      </c>
      <c r="I525">
        <v>13.5</v>
      </c>
      <c r="J525">
        <v>268004</v>
      </c>
      <c r="K525" s="9"/>
      <c r="L525" t="s">
        <v>3529</v>
      </c>
      <c r="M525">
        <v>0</v>
      </c>
      <c r="N525" s="9"/>
      <c r="O525" t="s">
        <v>3520</v>
      </c>
      <c r="P525" t="s">
        <v>3521</v>
      </c>
      <c r="Q525" s="12">
        <f t="shared" si="64"/>
        <v>0</v>
      </c>
      <c r="R525" s="11" t="str">
        <f t="shared" si="65"/>
        <v>Standard</v>
      </c>
      <c r="S525" s="11" t="str">
        <f t="shared" si="66"/>
        <v/>
      </c>
      <c r="T525" s="13">
        <f t="shared" si="67"/>
        <v>0</v>
      </c>
      <c r="U525" s="13">
        <f>IFERROR(INDEX(Delegation!$C$4:$C$12,MATCH(H525,Delegation!$A$4:$A$12,0)),0)</f>
        <v>1000000</v>
      </c>
      <c r="V525" s="11" t="str">
        <f t="shared" si="68"/>
        <v/>
      </c>
      <c r="W525" s="14" t="str">
        <f t="shared" si="69"/>
        <v/>
      </c>
      <c r="X525" s="11" t="str">
        <f t="shared" si="70"/>
        <v/>
      </c>
      <c r="Y525" s="11" t="str">
        <f t="shared" si="71"/>
        <v/>
      </c>
      <c r="Z525" s="11" t="str">
        <f>IF(AND(J525&gt;500000,INDEX(Bank_KYC!$D$4:$D$953,MATCH(B525,Bank_KYC!$A$4:$A$953,0))=""),"FLAG","")</f>
        <v/>
      </c>
    </row>
    <row r="526" spans="1:26" x14ac:dyDescent="0.3">
      <c r="A526" t="s">
        <v>4054</v>
      </c>
      <c r="B526" t="s">
        <v>3251</v>
      </c>
      <c r="C526" t="s">
        <v>3252</v>
      </c>
      <c r="D526" t="s">
        <v>103</v>
      </c>
      <c r="E526" t="s">
        <v>3525</v>
      </c>
      <c r="F526" s="9">
        <v>43615</v>
      </c>
      <c r="G526">
        <v>272000</v>
      </c>
      <c r="H526" t="s">
        <v>61</v>
      </c>
      <c r="I526">
        <v>9.75</v>
      </c>
      <c r="J526">
        <v>255899</v>
      </c>
      <c r="K526" s="9"/>
      <c r="L526" t="s">
        <v>3526</v>
      </c>
      <c r="M526">
        <v>391296</v>
      </c>
      <c r="N526" s="9">
        <v>45875</v>
      </c>
      <c r="O526" t="s">
        <v>3520</v>
      </c>
      <c r="P526" t="s">
        <v>3521</v>
      </c>
      <c r="Q526" s="12">
        <f t="shared" si="64"/>
        <v>0</v>
      </c>
      <c r="R526" s="11" t="str">
        <f t="shared" si="65"/>
        <v>Standard</v>
      </c>
      <c r="S526" s="11" t="str">
        <f t="shared" si="66"/>
        <v/>
      </c>
      <c r="T526" s="13">
        <f t="shared" si="67"/>
        <v>0</v>
      </c>
      <c r="U526" s="13">
        <f>IFERROR(INDEX(Delegation!$C$4:$C$12,MATCH(H526,Delegation!$A$4:$A$12,0)),0)</f>
        <v>1000000</v>
      </c>
      <c r="V526" s="11" t="str">
        <f t="shared" si="68"/>
        <v/>
      </c>
      <c r="W526" s="14">
        <f t="shared" si="69"/>
        <v>0.6539780626431142</v>
      </c>
      <c r="X526" s="11" t="str">
        <f t="shared" si="70"/>
        <v/>
      </c>
      <c r="Y526" s="11" t="str">
        <f t="shared" si="71"/>
        <v/>
      </c>
      <c r="Z526" s="11" t="str">
        <f>IF(AND(J526&gt;500000,INDEX(Bank_KYC!$D$4:$D$953,MATCH(B526,Bank_KYC!$A$4:$A$953,0))=""),"FLAG","")</f>
        <v/>
      </c>
    </row>
    <row r="527" spans="1:26" x14ac:dyDescent="0.3">
      <c r="A527" t="s">
        <v>4055</v>
      </c>
      <c r="B527" t="s">
        <v>536</v>
      </c>
      <c r="C527" t="s">
        <v>537</v>
      </c>
      <c r="D527" t="s">
        <v>100</v>
      </c>
      <c r="E527" t="s">
        <v>3550</v>
      </c>
      <c r="F527" s="9">
        <v>44356</v>
      </c>
      <c r="G527">
        <v>471000</v>
      </c>
      <c r="H527" t="s">
        <v>64</v>
      </c>
      <c r="I527">
        <v>10.5</v>
      </c>
      <c r="J527">
        <v>436447</v>
      </c>
      <c r="K527" s="9"/>
      <c r="L527" t="s">
        <v>3551</v>
      </c>
      <c r="M527">
        <v>642904</v>
      </c>
      <c r="N527" s="9">
        <v>45545</v>
      </c>
      <c r="O527" t="s">
        <v>3520</v>
      </c>
      <c r="P527" t="s">
        <v>3521</v>
      </c>
      <c r="Q527" s="12">
        <f t="shared" si="64"/>
        <v>0</v>
      </c>
      <c r="R527" s="11" t="str">
        <f t="shared" si="65"/>
        <v>Standard</v>
      </c>
      <c r="S527" s="11" t="str">
        <f t="shared" si="66"/>
        <v/>
      </c>
      <c r="T527" s="13">
        <f t="shared" si="67"/>
        <v>0</v>
      </c>
      <c r="U527" s="13">
        <f>IFERROR(INDEX(Delegation!$C$4:$C$12,MATCH(H527,Delegation!$A$4:$A$12,0)),0)</f>
        <v>1000000</v>
      </c>
      <c r="V527" s="11" t="str">
        <f t="shared" si="68"/>
        <v/>
      </c>
      <c r="W527" s="14">
        <f t="shared" si="69"/>
        <v>0.67886807361596757</v>
      </c>
      <c r="X527" s="11" t="str">
        <f t="shared" si="70"/>
        <v/>
      </c>
      <c r="Y527" s="11" t="str">
        <f t="shared" si="71"/>
        <v/>
      </c>
      <c r="Z527" s="11" t="str">
        <f>IF(AND(J527&gt;500000,INDEX(Bank_KYC!$D$4:$D$953,MATCH(B527,Bank_KYC!$A$4:$A$953,0))=""),"FLAG","")</f>
        <v/>
      </c>
    </row>
    <row r="528" spans="1:26" x14ac:dyDescent="0.3">
      <c r="A528" t="s">
        <v>4056</v>
      </c>
      <c r="B528" t="s">
        <v>2100</v>
      </c>
      <c r="C528" t="s">
        <v>2101</v>
      </c>
      <c r="D528" t="s">
        <v>114</v>
      </c>
      <c r="E528" t="s">
        <v>3535</v>
      </c>
      <c r="F528" s="9">
        <v>45972</v>
      </c>
      <c r="G528">
        <v>5860000</v>
      </c>
      <c r="H528" t="s">
        <v>68</v>
      </c>
      <c r="I528">
        <v>11.5</v>
      </c>
      <c r="J528">
        <v>4116502</v>
      </c>
      <c r="K528" s="9"/>
      <c r="L528" t="s">
        <v>3536</v>
      </c>
      <c r="M528">
        <v>8660685</v>
      </c>
      <c r="N528" s="9">
        <v>46013</v>
      </c>
      <c r="O528" t="s">
        <v>3520</v>
      </c>
      <c r="P528" t="s">
        <v>3521</v>
      </c>
      <c r="Q528" s="12">
        <f t="shared" si="64"/>
        <v>0</v>
      </c>
      <c r="R528" s="11" t="str">
        <f t="shared" si="65"/>
        <v>Standard</v>
      </c>
      <c r="S528" s="11" t="str">
        <f t="shared" si="66"/>
        <v/>
      </c>
      <c r="T528" s="13">
        <f t="shared" si="67"/>
        <v>0</v>
      </c>
      <c r="U528" s="13">
        <f>IFERROR(INDEX(Delegation!$C$4:$C$12,MATCH(H528,Delegation!$A$4:$A$12,0)),0)</f>
        <v>25000000</v>
      </c>
      <c r="V528" s="11" t="str">
        <f t="shared" si="68"/>
        <v/>
      </c>
      <c r="W528" s="14">
        <f t="shared" si="69"/>
        <v>0.4753090546532982</v>
      </c>
      <c r="X528" s="11" t="str">
        <f t="shared" si="70"/>
        <v/>
      </c>
      <c r="Y528" s="11" t="str">
        <f t="shared" si="71"/>
        <v/>
      </c>
      <c r="Z528" s="11" t="str">
        <f>IF(AND(J528&gt;500000,INDEX(Bank_KYC!$D$4:$D$953,MATCH(B528,Bank_KYC!$A$4:$A$953,0))=""),"FLAG","")</f>
        <v>FLAG</v>
      </c>
    </row>
    <row r="529" spans="1:26" x14ac:dyDescent="0.3">
      <c r="A529" t="s">
        <v>4057</v>
      </c>
      <c r="B529" t="s">
        <v>1386</v>
      </c>
      <c r="C529" t="s">
        <v>941</v>
      </c>
      <c r="D529" t="s">
        <v>134</v>
      </c>
      <c r="E529" t="s">
        <v>3525</v>
      </c>
      <c r="F529" s="9">
        <v>45224</v>
      </c>
      <c r="G529">
        <v>431000</v>
      </c>
      <c r="H529" t="s">
        <v>62</v>
      </c>
      <c r="I529">
        <v>9.75</v>
      </c>
      <c r="J529">
        <v>407510</v>
      </c>
      <c r="K529" s="9"/>
      <c r="L529" t="s">
        <v>3526</v>
      </c>
      <c r="M529">
        <v>641680</v>
      </c>
      <c r="N529" s="9">
        <v>45782</v>
      </c>
      <c r="O529" t="s">
        <v>3520</v>
      </c>
      <c r="P529" t="s">
        <v>3521</v>
      </c>
      <c r="Q529" s="12">
        <f t="shared" si="64"/>
        <v>0</v>
      </c>
      <c r="R529" s="11" t="str">
        <f t="shared" si="65"/>
        <v>Standard</v>
      </c>
      <c r="S529" s="11" t="str">
        <f t="shared" si="66"/>
        <v/>
      </c>
      <c r="T529" s="13">
        <f t="shared" si="67"/>
        <v>0</v>
      </c>
      <c r="U529" s="13">
        <f>IFERROR(INDEX(Delegation!$C$4:$C$12,MATCH(H529,Delegation!$A$4:$A$12,0)),0)</f>
        <v>1000000</v>
      </c>
      <c r="V529" s="11" t="str">
        <f t="shared" si="68"/>
        <v/>
      </c>
      <c r="W529" s="14">
        <f t="shared" si="69"/>
        <v>0.63506732327639948</v>
      </c>
      <c r="X529" s="11" t="str">
        <f t="shared" si="70"/>
        <v/>
      </c>
      <c r="Y529" s="11" t="str">
        <f t="shared" si="71"/>
        <v/>
      </c>
      <c r="Z529" s="11" t="str">
        <f>IF(AND(J529&gt;500000,INDEX(Bank_KYC!$D$4:$D$953,MATCH(B529,Bank_KYC!$A$4:$A$953,0))=""),"FLAG","")</f>
        <v/>
      </c>
    </row>
    <row r="530" spans="1:26" x14ac:dyDescent="0.3">
      <c r="A530" t="s">
        <v>4058</v>
      </c>
      <c r="B530" t="s">
        <v>1769</v>
      </c>
      <c r="C530" t="s">
        <v>933</v>
      </c>
      <c r="D530" t="s">
        <v>100</v>
      </c>
      <c r="E530" t="s">
        <v>3518</v>
      </c>
      <c r="F530" s="9">
        <v>44662</v>
      </c>
      <c r="G530">
        <v>3521000</v>
      </c>
      <c r="H530" t="s">
        <v>66</v>
      </c>
      <c r="I530">
        <v>9.25</v>
      </c>
      <c r="J530">
        <v>2707210</v>
      </c>
      <c r="K530" s="9">
        <v>45279</v>
      </c>
      <c r="L530" t="s">
        <v>3519</v>
      </c>
      <c r="M530">
        <v>5686500</v>
      </c>
      <c r="N530" s="9">
        <v>45639</v>
      </c>
      <c r="O530" t="s">
        <v>3520</v>
      </c>
      <c r="P530" t="s">
        <v>3589</v>
      </c>
      <c r="Q530" s="12">
        <f t="shared" si="64"/>
        <v>833</v>
      </c>
      <c r="R530" s="11" t="str">
        <f t="shared" si="65"/>
        <v>Doubtful</v>
      </c>
      <c r="S530" s="11" t="str">
        <f t="shared" si="66"/>
        <v/>
      </c>
      <c r="T530" s="13">
        <f t="shared" si="67"/>
        <v>0</v>
      </c>
      <c r="U530" s="13">
        <f>IFERROR(INDEX(Delegation!$C$4:$C$12,MATCH(H530,Delegation!$A$4:$A$12,0)),0)</f>
        <v>5000000</v>
      </c>
      <c r="V530" s="11" t="str">
        <f t="shared" si="68"/>
        <v/>
      </c>
      <c r="W530" s="14">
        <f t="shared" si="69"/>
        <v>0.47607667282159499</v>
      </c>
      <c r="X530" s="11" t="str">
        <f t="shared" si="70"/>
        <v/>
      </c>
      <c r="Y530" s="11" t="str">
        <f t="shared" si="71"/>
        <v/>
      </c>
      <c r="Z530" s="11" t="str">
        <f>IF(AND(J530&gt;500000,INDEX(Bank_KYC!$D$4:$D$953,MATCH(B530,Bank_KYC!$A$4:$A$953,0))=""),"FLAG","")</f>
        <v/>
      </c>
    </row>
    <row r="531" spans="1:26" x14ac:dyDescent="0.3">
      <c r="A531" t="s">
        <v>4059</v>
      </c>
      <c r="B531" t="s">
        <v>274</v>
      </c>
      <c r="C531" t="s">
        <v>275</v>
      </c>
      <c r="D531" t="s">
        <v>95</v>
      </c>
      <c r="E531" t="s">
        <v>3528</v>
      </c>
      <c r="F531" s="9">
        <v>44565</v>
      </c>
      <c r="G531">
        <v>425000</v>
      </c>
      <c r="H531" t="s">
        <v>63</v>
      </c>
      <c r="I531">
        <v>13.5</v>
      </c>
      <c r="J531">
        <v>300588</v>
      </c>
      <c r="K531" s="9"/>
      <c r="L531" t="s">
        <v>3529</v>
      </c>
      <c r="M531">
        <v>0</v>
      </c>
      <c r="N531" s="9"/>
      <c r="O531" t="s">
        <v>3520</v>
      </c>
      <c r="P531" t="s">
        <v>3521</v>
      </c>
      <c r="Q531" s="12">
        <f t="shared" si="64"/>
        <v>0</v>
      </c>
      <c r="R531" s="11" t="str">
        <f t="shared" si="65"/>
        <v>Standard</v>
      </c>
      <c r="S531" s="11" t="str">
        <f t="shared" si="66"/>
        <v/>
      </c>
      <c r="T531" s="13">
        <f t="shared" si="67"/>
        <v>0</v>
      </c>
      <c r="U531" s="13">
        <f>IFERROR(INDEX(Delegation!$C$4:$C$12,MATCH(H531,Delegation!$A$4:$A$12,0)),0)</f>
        <v>1000000</v>
      </c>
      <c r="V531" s="11" t="str">
        <f t="shared" si="68"/>
        <v/>
      </c>
      <c r="W531" s="14" t="str">
        <f t="shared" si="69"/>
        <v/>
      </c>
      <c r="X531" s="11" t="str">
        <f t="shared" si="70"/>
        <v/>
      </c>
      <c r="Y531" s="11" t="str">
        <f t="shared" si="71"/>
        <v/>
      </c>
      <c r="Z531" s="11" t="str">
        <f>IF(AND(J531&gt;500000,INDEX(Bank_KYC!$D$4:$D$953,MATCH(B531,Bank_KYC!$A$4:$A$953,0))=""),"FLAG","")</f>
        <v/>
      </c>
    </row>
    <row r="532" spans="1:26" x14ac:dyDescent="0.3">
      <c r="A532" t="s">
        <v>4060</v>
      </c>
      <c r="B532" t="s">
        <v>2699</v>
      </c>
      <c r="C532" t="s">
        <v>2700</v>
      </c>
      <c r="D532" t="s">
        <v>103</v>
      </c>
      <c r="E532" t="s">
        <v>3525</v>
      </c>
      <c r="F532" s="9">
        <v>44089</v>
      </c>
      <c r="G532">
        <v>200000</v>
      </c>
      <c r="H532" t="s">
        <v>61</v>
      </c>
      <c r="I532">
        <v>9.75</v>
      </c>
      <c r="J532">
        <v>146645</v>
      </c>
      <c r="K532" s="9"/>
      <c r="L532" t="s">
        <v>3526</v>
      </c>
      <c r="M532">
        <v>229745</v>
      </c>
      <c r="N532" s="9">
        <v>45381</v>
      </c>
      <c r="O532" t="s">
        <v>3520</v>
      </c>
      <c r="P532" t="s">
        <v>3521</v>
      </c>
      <c r="Q532" s="12">
        <f t="shared" si="64"/>
        <v>0</v>
      </c>
      <c r="R532" s="11" t="str">
        <f t="shared" si="65"/>
        <v>Standard</v>
      </c>
      <c r="S532" s="11" t="str">
        <f t="shared" si="66"/>
        <v/>
      </c>
      <c r="T532" s="13">
        <f t="shared" si="67"/>
        <v>0</v>
      </c>
      <c r="U532" s="13">
        <f>IFERROR(INDEX(Delegation!$C$4:$C$12,MATCH(H532,Delegation!$A$4:$A$12,0)),0)</f>
        <v>1000000</v>
      </c>
      <c r="V532" s="11" t="str">
        <f t="shared" si="68"/>
        <v/>
      </c>
      <c r="W532" s="14">
        <f t="shared" si="69"/>
        <v>0.63829463100393913</v>
      </c>
      <c r="X532" s="11" t="str">
        <f t="shared" si="70"/>
        <v/>
      </c>
      <c r="Y532" s="11" t="str">
        <f t="shared" si="71"/>
        <v/>
      </c>
      <c r="Z532" s="11" t="str">
        <f>IF(AND(J532&gt;500000,INDEX(Bank_KYC!$D$4:$D$953,MATCH(B532,Bank_KYC!$A$4:$A$953,0))=""),"FLAG","")</f>
        <v/>
      </c>
    </row>
    <row r="533" spans="1:26" x14ac:dyDescent="0.3">
      <c r="A533" t="s">
        <v>4061</v>
      </c>
      <c r="B533" t="s">
        <v>368</v>
      </c>
      <c r="C533" t="s">
        <v>369</v>
      </c>
      <c r="D533" t="s">
        <v>114</v>
      </c>
      <c r="E533" t="s">
        <v>3535</v>
      </c>
      <c r="F533" s="9">
        <v>44363</v>
      </c>
      <c r="G533">
        <v>7222000</v>
      </c>
      <c r="H533" t="s">
        <v>68</v>
      </c>
      <c r="I533">
        <v>11.5</v>
      </c>
      <c r="J533">
        <v>2091964</v>
      </c>
      <c r="K533" s="9"/>
      <c r="L533" t="s">
        <v>3536</v>
      </c>
      <c r="M533">
        <v>2934752</v>
      </c>
      <c r="N533" s="9">
        <v>46054</v>
      </c>
      <c r="O533" t="s">
        <v>3520</v>
      </c>
      <c r="P533" t="s">
        <v>3521</v>
      </c>
      <c r="Q533" s="12">
        <f t="shared" si="64"/>
        <v>0</v>
      </c>
      <c r="R533" s="11" t="str">
        <f t="shared" si="65"/>
        <v>Standard</v>
      </c>
      <c r="S533" s="11" t="str">
        <f t="shared" si="66"/>
        <v/>
      </c>
      <c r="T533" s="13">
        <f t="shared" si="67"/>
        <v>0</v>
      </c>
      <c r="U533" s="13">
        <f>IFERROR(INDEX(Delegation!$C$4:$C$12,MATCH(H533,Delegation!$A$4:$A$12,0)),0)</f>
        <v>25000000</v>
      </c>
      <c r="V533" s="11" t="str">
        <f t="shared" si="68"/>
        <v/>
      </c>
      <c r="W533" s="14">
        <f t="shared" si="69"/>
        <v>0.71282479746159133</v>
      </c>
      <c r="X533" s="11" t="str">
        <f t="shared" si="70"/>
        <v/>
      </c>
      <c r="Y533" s="11" t="str">
        <f t="shared" si="71"/>
        <v/>
      </c>
      <c r="Z533" s="11" t="str">
        <f>IF(AND(J533&gt;500000,INDEX(Bank_KYC!$D$4:$D$953,MATCH(B533,Bank_KYC!$A$4:$A$953,0))=""),"FLAG","")</f>
        <v/>
      </c>
    </row>
    <row r="534" spans="1:26" x14ac:dyDescent="0.3">
      <c r="A534" t="s">
        <v>4062</v>
      </c>
      <c r="B534" t="s">
        <v>1381</v>
      </c>
      <c r="C534" t="s">
        <v>1277</v>
      </c>
      <c r="D534" t="s">
        <v>114</v>
      </c>
      <c r="E534" t="s">
        <v>3518</v>
      </c>
      <c r="F534" s="9">
        <v>45568</v>
      </c>
      <c r="G534">
        <v>2358000</v>
      </c>
      <c r="H534" t="s">
        <v>66</v>
      </c>
      <c r="I534">
        <v>9.25</v>
      </c>
      <c r="J534">
        <v>1202945</v>
      </c>
      <c r="K534" s="9"/>
      <c r="L534" t="s">
        <v>3519</v>
      </c>
      <c r="M534">
        <v>2072728</v>
      </c>
      <c r="N534" s="9">
        <v>45646</v>
      </c>
      <c r="O534" t="s">
        <v>3520</v>
      </c>
      <c r="P534" t="s">
        <v>3521</v>
      </c>
      <c r="Q534" s="12">
        <f t="shared" si="64"/>
        <v>0</v>
      </c>
      <c r="R534" s="11" t="str">
        <f t="shared" si="65"/>
        <v>Standard</v>
      </c>
      <c r="S534" s="11" t="str">
        <f t="shared" si="66"/>
        <v/>
      </c>
      <c r="T534" s="13">
        <f t="shared" si="67"/>
        <v>0</v>
      </c>
      <c r="U534" s="13">
        <f>IFERROR(INDEX(Delegation!$C$4:$C$12,MATCH(H534,Delegation!$A$4:$A$12,0)),0)</f>
        <v>5000000</v>
      </c>
      <c r="V534" s="11" t="str">
        <f t="shared" si="68"/>
        <v/>
      </c>
      <c r="W534" s="14">
        <f t="shared" si="69"/>
        <v>0.58036799811649187</v>
      </c>
      <c r="X534" s="11" t="str">
        <f t="shared" si="70"/>
        <v/>
      </c>
      <c r="Y534" s="11" t="str">
        <f t="shared" si="71"/>
        <v/>
      </c>
      <c r="Z534" s="11" t="str">
        <f>IF(AND(J534&gt;500000,INDEX(Bank_KYC!$D$4:$D$953,MATCH(B534,Bank_KYC!$A$4:$A$953,0))=""),"FLAG","")</f>
        <v/>
      </c>
    </row>
    <row r="535" spans="1:26" x14ac:dyDescent="0.3">
      <c r="A535" t="s">
        <v>4063</v>
      </c>
      <c r="B535" t="s">
        <v>559</v>
      </c>
      <c r="C535" t="s">
        <v>560</v>
      </c>
      <c r="D535" t="s">
        <v>95</v>
      </c>
      <c r="E535" t="s">
        <v>3518</v>
      </c>
      <c r="F535" s="9">
        <v>45986</v>
      </c>
      <c r="G535">
        <v>2921000</v>
      </c>
      <c r="H535" t="s">
        <v>66</v>
      </c>
      <c r="I535">
        <v>9.25</v>
      </c>
      <c r="J535">
        <v>2655093</v>
      </c>
      <c r="K535" s="9"/>
      <c r="L535" t="s">
        <v>3519</v>
      </c>
      <c r="M535">
        <v>5685233</v>
      </c>
      <c r="N535" s="9">
        <v>45996</v>
      </c>
      <c r="O535" t="s">
        <v>3520</v>
      </c>
      <c r="P535" t="s">
        <v>3521</v>
      </c>
      <c r="Q535" s="12">
        <f t="shared" si="64"/>
        <v>0</v>
      </c>
      <c r="R535" s="11" t="str">
        <f t="shared" si="65"/>
        <v>Standard</v>
      </c>
      <c r="S535" s="11" t="str">
        <f t="shared" si="66"/>
        <v/>
      </c>
      <c r="T535" s="13">
        <f t="shared" si="67"/>
        <v>0</v>
      </c>
      <c r="U535" s="13">
        <f>IFERROR(INDEX(Delegation!$C$4:$C$12,MATCH(H535,Delegation!$A$4:$A$12,0)),0)</f>
        <v>5000000</v>
      </c>
      <c r="V535" s="11" t="str">
        <f t="shared" si="68"/>
        <v/>
      </c>
      <c r="W535" s="14">
        <f t="shared" si="69"/>
        <v>0.46701568783548536</v>
      </c>
      <c r="X535" s="11" t="str">
        <f t="shared" si="70"/>
        <v/>
      </c>
      <c r="Y535" s="11" t="str">
        <f t="shared" si="71"/>
        <v/>
      </c>
      <c r="Z535" s="11" t="str">
        <f>IF(AND(J535&gt;500000,INDEX(Bank_KYC!$D$4:$D$953,MATCH(B535,Bank_KYC!$A$4:$A$953,0))=""),"FLAG","")</f>
        <v/>
      </c>
    </row>
    <row r="536" spans="1:26" x14ac:dyDescent="0.3">
      <c r="A536" t="s">
        <v>4064</v>
      </c>
      <c r="B536" t="s">
        <v>2374</v>
      </c>
      <c r="C536" t="s">
        <v>2201</v>
      </c>
      <c r="D536" t="s">
        <v>114</v>
      </c>
      <c r="E536" t="s">
        <v>3535</v>
      </c>
      <c r="F536" s="9">
        <v>43851</v>
      </c>
      <c r="G536">
        <v>6217000</v>
      </c>
      <c r="H536" t="s">
        <v>68</v>
      </c>
      <c r="I536">
        <v>11.5</v>
      </c>
      <c r="J536">
        <v>4344514</v>
      </c>
      <c r="K536" s="9"/>
      <c r="L536" t="s">
        <v>3536</v>
      </c>
      <c r="M536">
        <v>6229799</v>
      </c>
      <c r="N536" s="9">
        <v>45233</v>
      </c>
      <c r="O536" t="s">
        <v>3520</v>
      </c>
      <c r="P536" t="s">
        <v>3521</v>
      </c>
      <c r="Q536" s="12">
        <f t="shared" si="64"/>
        <v>0</v>
      </c>
      <c r="R536" s="11" t="str">
        <f t="shared" si="65"/>
        <v>Standard</v>
      </c>
      <c r="S536" s="11" t="str">
        <f t="shared" si="66"/>
        <v/>
      </c>
      <c r="T536" s="13">
        <f t="shared" si="67"/>
        <v>0</v>
      </c>
      <c r="U536" s="13">
        <f>IFERROR(INDEX(Delegation!$C$4:$C$12,MATCH(H536,Delegation!$A$4:$A$12,0)),0)</f>
        <v>25000000</v>
      </c>
      <c r="V536" s="11" t="str">
        <f t="shared" si="68"/>
        <v/>
      </c>
      <c r="W536" s="14">
        <f t="shared" si="69"/>
        <v>0.69737627169030658</v>
      </c>
      <c r="X536" s="11" t="str">
        <f t="shared" si="70"/>
        <v/>
      </c>
      <c r="Y536" s="11" t="str">
        <f t="shared" si="71"/>
        <v/>
      </c>
      <c r="Z536" s="11" t="str">
        <f>IF(AND(J536&gt;500000,INDEX(Bank_KYC!$D$4:$D$953,MATCH(B536,Bank_KYC!$A$4:$A$953,0))=""),"FLAG","")</f>
        <v/>
      </c>
    </row>
    <row r="537" spans="1:26" x14ac:dyDescent="0.3">
      <c r="A537" t="s">
        <v>4065</v>
      </c>
      <c r="B537" t="s">
        <v>899</v>
      </c>
      <c r="C537" t="s">
        <v>900</v>
      </c>
      <c r="D537" t="s">
        <v>103</v>
      </c>
      <c r="E537" t="s">
        <v>3528</v>
      </c>
      <c r="F537" s="9">
        <v>44685</v>
      </c>
      <c r="G537">
        <v>232000</v>
      </c>
      <c r="H537" t="s">
        <v>61</v>
      </c>
      <c r="I537">
        <v>13.5</v>
      </c>
      <c r="J537">
        <v>191087</v>
      </c>
      <c r="K537" s="9"/>
      <c r="L537" t="s">
        <v>3529</v>
      </c>
      <c r="M537">
        <v>0</v>
      </c>
      <c r="N537" s="9"/>
      <c r="O537" t="s">
        <v>3520</v>
      </c>
      <c r="P537" t="s">
        <v>3521</v>
      </c>
      <c r="Q537" s="12">
        <f t="shared" si="64"/>
        <v>0</v>
      </c>
      <c r="R537" s="11" t="str">
        <f t="shared" si="65"/>
        <v>Standard</v>
      </c>
      <c r="S537" s="11" t="str">
        <f t="shared" si="66"/>
        <v/>
      </c>
      <c r="T537" s="13">
        <f t="shared" si="67"/>
        <v>0</v>
      </c>
      <c r="U537" s="13">
        <f>IFERROR(INDEX(Delegation!$C$4:$C$12,MATCH(H537,Delegation!$A$4:$A$12,0)),0)</f>
        <v>1000000</v>
      </c>
      <c r="V537" s="11" t="str">
        <f t="shared" si="68"/>
        <v/>
      </c>
      <c r="W537" s="14" t="str">
        <f t="shared" si="69"/>
        <v/>
      </c>
      <c r="X537" s="11" t="str">
        <f t="shared" si="70"/>
        <v/>
      </c>
      <c r="Y537" s="11" t="str">
        <f t="shared" si="71"/>
        <v/>
      </c>
      <c r="Z537" s="11" t="str">
        <f>IF(AND(J537&gt;500000,INDEX(Bank_KYC!$D$4:$D$953,MATCH(B537,Bank_KYC!$A$4:$A$953,0))=""),"FLAG","")</f>
        <v/>
      </c>
    </row>
    <row r="538" spans="1:26" x14ac:dyDescent="0.3">
      <c r="A538" t="s">
        <v>4066</v>
      </c>
      <c r="B538" t="s">
        <v>1936</v>
      </c>
      <c r="C538" t="s">
        <v>1937</v>
      </c>
      <c r="D538" t="s">
        <v>134</v>
      </c>
      <c r="E538" t="s">
        <v>3626</v>
      </c>
      <c r="F538" s="9">
        <v>43642</v>
      </c>
      <c r="G538">
        <v>1714000</v>
      </c>
      <c r="H538" t="s">
        <v>66</v>
      </c>
      <c r="I538">
        <v>7</v>
      </c>
      <c r="J538">
        <v>678744</v>
      </c>
      <c r="K538" s="9"/>
      <c r="L538" t="s">
        <v>3519</v>
      </c>
      <c r="M538">
        <v>1213265</v>
      </c>
      <c r="N538" s="9">
        <v>45812</v>
      </c>
      <c r="O538" t="s">
        <v>3520</v>
      </c>
      <c r="P538" t="s">
        <v>3521</v>
      </c>
      <c r="Q538" s="12">
        <f t="shared" si="64"/>
        <v>0</v>
      </c>
      <c r="R538" s="11" t="str">
        <f t="shared" si="65"/>
        <v>Standard</v>
      </c>
      <c r="S538" s="11" t="str">
        <f t="shared" si="66"/>
        <v/>
      </c>
      <c r="T538" s="13">
        <f t="shared" si="67"/>
        <v>0</v>
      </c>
      <c r="U538" s="13">
        <f>IFERROR(INDEX(Delegation!$C$4:$C$12,MATCH(H538,Delegation!$A$4:$A$12,0)),0)</f>
        <v>5000000</v>
      </c>
      <c r="V538" s="11" t="str">
        <f t="shared" si="68"/>
        <v/>
      </c>
      <c r="W538" s="14">
        <f t="shared" si="69"/>
        <v>0.55943590229669526</v>
      </c>
      <c r="X538" s="11" t="str">
        <f t="shared" si="70"/>
        <v/>
      </c>
      <c r="Y538" s="11" t="str">
        <f t="shared" si="71"/>
        <v/>
      </c>
      <c r="Z538" s="11" t="str">
        <f>IF(AND(J538&gt;500000,INDEX(Bank_KYC!$D$4:$D$953,MATCH(B538,Bank_KYC!$A$4:$A$953,0))=""),"FLAG","")</f>
        <v/>
      </c>
    </row>
    <row r="539" spans="1:26" x14ac:dyDescent="0.3">
      <c r="A539" t="s">
        <v>4067</v>
      </c>
      <c r="B539" t="s">
        <v>2789</v>
      </c>
      <c r="C539" t="s">
        <v>1335</v>
      </c>
      <c r="D539" t="s">
        <v>100</v>
      </c>
      <c r="E539" t="s">
        <v>3535</v>
      </c>
      <c r="F539" s="9">
        <v>44176</v>
      </c>
      <c r="G539">
        <v>1978000</v>
      </c>
      <c r="H539" t="s">
        <v>66</v>
      </c>
      <c r="I539">
        <v>11.5</v>
      </c>
      <c r="J539">
        <v>1121724</v>
      </c>
      <c r="K539" s="9"/>
      <c r="L539" t="s">
        <v>3536</v>
      </c>
      <c r="M539">
        <v>1693735</v>
      </c>
      <c r="N539" s="9">
        <v>45380</v>
      </c>
      <c r="O539" t="s">
        <v>3520</v>
      </c>
      <c r="P539" t="s">
        <v>3521</v>
      </c>
      <c r="Q539" s="12">
        <f t="shared" si="64"/>
        <v>0</v>
      </c>
      <c r="R539" s="11" t="str">
        <f t="shared" si="65"/>
        <v>Standard</v>
      </c>
      <c r="S539" s="11" t="str">
        <f t="shared" si="66"/>
        <v/>
      </c>
      <c r="T539" s="13">
        <f t="shared" si="67"/>
        <v>0</v>
      </c>
      <c r="U539" s="13">
        <f>IFERROR(INDEX(Delegation!$C$4:$C$12,MATCH(H539,Delegation!$A$4:$A$12,0)),0)</f>
        <v>5000000</v>
      </c>
      <c r="V539" s="11" t="str">
        <f t="shared" si="68"/>
        <v/>
      </c>
      <c r="W539" s="14">
        <f t="shared" si="69"/>
        <v>0.66227833752033227</v>
      </c>
      <c r="X539" s="11" t="str">
        <f t="shared" si="70"/>
        <v/>
      </c>
      <c r="Y539" s="11" t="str">
        <f t="shared" si="71"/>
        <v/>
      </c>
      <c r="Z539" s="11" t="str">
        <f>IF(AND(J539&gt;500000,INDEX(Bank_KYC!$D$4:$D$953,MATCH(B539,Bank_KYC!$A$4:$A$953,0))=""),"FLAG","")</f>
        <v/>
      </c>
    </row>
    <row r="540" spans="1:26" x14ac:dyDescent="0.3">
      <c r="A540" t="s">
        <v>4068</v>
      </c>
      <c r="B540" t="s">
        <v>2082</v>
      </c>
      <c r="C540" t="s">
        <v>2083</v>
      </c>
      <c r="D540" t="s">
        <v>100</v>
      </c>
      <c r="E540" t="s">
        <v>3528</v>
      </c>
      <c r="F540" s="9">
        <v>44498</v>
      </c>
      <c r="G540">
        <v>103000</v>
      </c>
      <c r="H540" t="s">
        <v>64</v>
      </c>
      <c r="I540">
        <v>13.5</v>
      </c>
      <c r="J540">
        <v>74684</v>
      </c>
      <c r="K540" s="9"/>
      <c r="L540" t="s">
        <v>3529</v>
      </c>
      <c r="M540">
        <v>0</v>
      </c>
      <c r="N540" s="9"/>
      <c r="O540" t="s">
        <v>3520</v>
      </c>
      <c r="P540" t="s">
        <v>3521</v>
      </c>
      <c r="Q540" s="12">
        <f t="shared" si="64"/>
        <v>0</v>
      </c>
      <c r="R540" s="11" t="str">
        <f t="shared" si="65"/>
        <v>Standard</v>
      </c>
      <c r="S540" s="11" t="str">
        <f t="shared" si="66"/>
        <v/>
      </c>
      <c r="T540" s="13">
        <f t="shared" si="67"/>
        <v>0</v>
      </c>
      <c r="U540" s="13">
        <f>IFERROR(INDEX(Delegation!$C$4:$C$12,MATCH(H540,Delegation!$A$4:$A$12,0)),0)</f>
        <v>1000000</v>
      </c>
      <c r="V540" s="11" t="str">
        <f t="shared" si="68"/>
        <v/>
      </c>
      <c r="W540" s="14" t="str">
        <f t="shared" si="69"/>
        <v/>
      </c>
      <c r="X540" s="11" t="str">
        <f t="shared" si="70"/>
        <v/>
      </c>
      <c r="Y540" s="11" t="str">
        <f t="shared" si="71"/>
        <v/>
      </c>
      <c r="Z540" s="11" t="str">
        <f>IF(AND(J540&gt;500000,INDEX(Bank_KYC!$D$4:$D$953,MATCH(B540,Bank_KYC!$A$4:$A$953,0))=""),"FLAG","")</f>
        <v/>
      </c>
    </row>
    <row r="541" spans="1:26" x14ac:dyDescent="0.3">
      <c r="A541" t="s">
        <v>4069</v>
      </c>
      <c r="B541" t="s">
        <v>1423</v>
      </c>
      <c r="C541" t="s">
        <v>1424</v>
      </c>
      <c r="D541" t="s">
        <v>95</v>
      </c>
      <c r="E541" t="s">
        <v>3528</v>
      </c>
      <c r="F541" s="9">
        <v>45612</v>
      </c>
      <c r="G541">
        <v>233000</v>
      </c>
      <c r="H541" t="s">
        <v>63</v>
      </c>
      <c r="I541">
        <v>13.5</v>
      </c>
      <c r="J541">
        <v>220537</v>
      </c>
      <c r="K541" s="9"/>
      <c r="L541" t="s">
        <v>3529</v>
      </c>
      <c r="M541">
        <v>0</v>
      </c>
      <c r="N541" s="9"/>
      <c r="O541" t="s">
        <v>3520</v>
      </c>
      <c r="P541" t="s">
        <v>3521</v>
      </c>
      <c r="Q541" s="12">
        <f t="shared" si="64"/>
        <v>0</v>
      </c>
      <c r="R541" s="11" t="str">
        <f t="shared" si="65"/>
        <v>Standard</v>
      </c>
      <c r="S541" s="11" t="str">
        <f t="shared" si="66"/>
        <v/>
      </c>
      <c r="T541" s="13">
        <f t="shared" si="67"/>
        <v>0</v>
      </c>
      <c r="U541" s="13">
        <f>IFERROR(INDEX(Delegation!$C$4:$C$12,MATCH(H541,Delegation!$A$4:$A$12,0)),0)</f>
        <v>1000000</v>
      </c>
      <c r="V541" s="11" t="str">
        <f t="shared" si="68"/>
        <v/>
      </c>
      <c r="W541" s="14" t="str">
        <f t="shared" si="69"/>
        <v/>
      </c>
      <c r="X541" s="11" t="str">
        <f t="shared" si="70"/>
        <v/>
      </c>
      <c r="Y541" s="11" t="str">
        <f t="shared" si="71"/>
        <v/>
      </c>
      <c r="Z541" s="11" t="str">
        <f>IF(AND(J541&gt;500000,INDEX(Bank_KYC!$D$4:$D$953,MATCH(B541,Bank_KYC!$A$4:$A$953,0))=""),"FLAG","")</f>
        <v/>
      </c>
    </row>
    <row r="542" spans="1:26" x14ac:dyDescent="0.3">
      <c r="A542" t="s">
        <v>4070</v>
      </c>
      <c r="B542" t="s">
        <v>490</v>
      </c>
      <c r="C542" t="s">
        <v>491</v>
      </c>
      <c r="D542" t="s">
        <v>100</v>
      </c>
      <c r="E542" t="s">
        <v>3525</v>
      </c>
      <c r="F542" s="9">
        <v>45090</v>
      </c>
      <c r="G542">
        <v>146000</v>
      </c>
      <c r="H542" t="s">
        <v>64</v>
      </c>
      <c r="I542">
        <v>9.75</v>
      </c>
      <c r="J542">
        <v>94004</v>
      </c>
      <c r="K542" s="9">
        <v>45699</v>
      </c>
      <c r="L542" t="s">
        <v>3526</v>
      </c>
      <c r="M542">
        <v>130963</v>
      </c>
      <c r="N542" s="9">
        <v>45279</v>
      </c>
      <c r="O542" t="s">
        <v>3520</v>
      </c>
      <c r="P542" t="s">
        <v>3523</v>
      </c>
      <c r="Q542" s="12">
        <f t="shared" si="64"/>
        <v>413</v>
      </c>
      <c r="R542" s="11" t="str">
        <f t="shared" si="65"/>
        <v>Sub-Standard</v>
      </c>
      <c r="S542" s="11" t="str">
        <f t="shared" si="66"/>
        <v/>
      </c>
      <c r="T542" s="13">
        <f t="shared" si="67"/>
        <v>0</v>
      </c>
      <c r="U542" s="13">
        <f>IFERROR(INDEX(Delegation!$C$4:$C$12,MATCH(H542,Delegation!$A$4:$A$12,0)),0)</f>
        <v>1000000</v>
      </c>
      <c r="V542" s="11" t="str">
        <f t="shared" si="68"/>
        <v/>
      </c>
      <c r="W542" s="14">
        <f t="shared" si="69"/>
        <v>0.71779052098684359</v>
      </c>
      <c r="X542" s="11" t="str">
        <f t="shared" si="70"/>
        <v/>
      </c>
      <c r="Y542" s="11" t="str">
        <f t="shared" si="71"/>
        <v/>
      </c>
      <c r="Z542" s="11" t="str">
        <f>IF(AND(J542&gt;500000,INDEX(Bank_KYC!$D$4:$D$953,MATCH(B542,Bank_KYC!$A$4:$A$953,0))=""),"FLAG","")</f>
        <v/>
      </c>
    </row>
    <row r="543" spans="1:26" x14ac:dyDescent="0.3">
      <c r="A543" t="s">
        <v>4071</v>
      </c>
      <c r="B543" t="s">
        <v>786</v>
      </c>
      <c r="C543" t="s">
        <v>787</v>
      </c>
      <c r="D543" t="s">
        <v>134</v>
      </c>
      <c r="E543" t="s">
        <v>3550</v>
      </c>
      <c r="F543" s="9">
        <v>45085</v>
      </c>
      <c r="G543">
        <v>1259000</v>
      </c>
      <c r="H543" t="s">
        <v>66</v>
      </c>
      <c r="I543">
        <v>10.5</v>
      </c>
      <c r="J543">
        <v>1124149</v>
      </c>
      <c r="K543" s="9"/>
      <c r="L543" t="s">
        <v>3551</v>
      </c>
      <c r="M543">
        <v>2358857</v>
      </c>
      <c r="N543" s="9">
        <v>45981</v>
      </c>
      <c r="O543" t="s">
        <v>3520</v>
      </c>
      <c r="P543" t="s">
        <v>3521</v>
      </c>
      <c r="Q543" s="12">
        <f t="shared" si="64"/>
        <v>0</v>
      </c>
      <c r="R543" s="11" t="str">
        <f t="shared" si="65"/>
        <v>Standard</v>
      </c>
      <c r="S543" s="11" t="str">
        <f t="shared" si="66"/>
        <v/>
      </c>
      <c r="T543" s="13">
        <f t="shared" si="67"/>
        <v>0</v>
      </c>
      <c r="U543" s="13">
        <f>IFERROR(INDEX(Delegation!$C$4:$C$12,MATCH(H543,Delegation!$A$4:$A$12,0)),0)</f>
        <v>5000000</v>
      </c>
      <c r="V543" s="11" t="str">
        <f t="shared" si="68"/>
        <v/>
      </c>
      <c r="W543" s="14">
        <f t="shared" si="69"/>
        <v>0.47656513302841164</v>
      </c>
      <c r="X543" s="11" t="str">
        <f t="shared" si="70"/>
        <v/>
      </c>
      <c r="Y543" s="11" t="str">
        <f t="shared" si="71"/>
        <v/>
      </c>
      <c r="Z543" s="11" t="str">
        <f>IF(AND(J543&gt;500000,INDEX(Bank_KYC!$D$4:$D$953,MATCH(B543,Bank_KYC!$A$4:$A$953,0))=""),"FLAG","")</f>
        <v/>
      </c>
    </row>
    <row r="544" spans="1:26" x14ac:dyDescent="0.3">
      <c r="A544" t="s">
        <v>4072</v>
      </c>
      <c r="B544" t="s">
        <v>713</v>
      </c>
      <c r="C544" t="s">
        <v>714</v>
      </c>
      <c r="D544" t="s">
        <v>134</v>
      </c>
      <c r="E544" t="s">
        <v>3535</v>
      </c>
      <c r="F544" s="9">
        <v>46017</v>
      </c>
      <c r="G544">
        <v>3746000</v>
      </c>
      <c r="H544" t="s">
        <v>66</v>
      </c>
      <c r="I544">
        <v>11.5</v>
      </c>
      <c r="J544">
        <v>1249317</v>
      </c>
      <c r="K544" s="9"/>
      <c r="L544" t="s">
        <v>3536</v>
      </c>
      <c r="M544">
        <v>2555785</v>
      </c>
      <c r="N544" s="9">
        <v>46072</v>
      </c>
      <c r="O544" t="s">
        <v>3520</v>
      </c>
      <c r="P544" t="s">
        <v>3521</v>
      </c>
      <c r="Q544" s="12">
        <f t="shared" si="64"/>
        <v>0</v>
      </c>
      <c r="R544" s="11" t="str">
        <f t="shared" si="65"/>
        <v>Standard</v>
      </c>
      <c r="S544" s="11" t="str">
        <f t="shared" si="66"/>
        <v/>
      </c>
      <c r="T544" s="13">
        <f t="shared" si="67"/>
        <v>0</v>
      </c>
      <c r="U544" s="13">
        <f>IFERROR(INDEX(Delegation!$C$4:$C$12,MATCH(H544,Delegation!$A$4:$A$12,0)),0)</f>
        <v>5000000</v>
      </c>
      <c r="V544" s="11" t="str">
        <f t="shared" si="68"/>
        <v/>
      </c>
      <c r="W544" s="14">
        <f t="shared" si="69"/>
        <v>0.48881928644232592</v>
      </c>
      <c r="X544" s="11" t="str">
        <f t="shared" si="70"/>
        <v/>
      </c>
      <c r="Y544" s="11" t="str">
        <f t="shared" si="71"/>
        <v/>
      </c>
      <c r="Z544" s="11" t="str">
        <f>IF(AND(J544&gt;500000,INDEX(Bank_KYC!$D$4:$D$953,MATCH(B544,Bank_KYC!$A$4:$A$953,0))=""),"FLAG","")</f>
        <v/>
      </c>
    </row>
    <row r="545" spans="1:26" x14ac:dyDescent="0.3">
      <c r="A545" t="s">
        <v>4073</v>
      </c>
      <c r="B545" t="s">
        <v>357</v>
      </c>
      <c r="C545" t="s">
        <v>358</v>
      </c>
      <c r="D545" t="s">
        <v>134</v>
      </c>
      <c r="E545" t="s">
        <v>3528</v>
      </c>
      <c r="F545" s="9">
        <v>45069</v>
      </c>
      <c r="G545">
        <v>409000</v>
      </c>
      <c r="H545" t="s">
        <v>62</v>
      </c>
      <c r="I545">
        <v>13.5</v>
      </c>
      <c r="J545">
        <v>325747</v>
      </c>
      <c r="K545" s="9">
        <v>45552</v>
      </c>
      <c r="L545" t="s">
        <v>3529</v>
      </c>
      <c r="M545">
        <v>0</v>
      </c>
      <c r="N545" s="9"/>
      <c r="O545" t="s">
        <v>3520</v>
      </c>
      <c r="P545" t="s">
        <v>3589</v>
      </c>
      <c r="Q545" s="12">
        <f t="shared" si="64"/>
        <v>560</v>
      </c>
      <c r="R545" s="11" t="str">
        <f t="shared" si="65"/>
        <v>Doubtful</v>
      </c>
      <c r="S545" s="11" t="str">
        <f t="shared" si="66"/>
        <v/>
      </c>
      <c r="T545" s="13">
        <f t="shared" si="67"/>
        <v>0</v>
      </c>
      <c r="U545" s="13">
        <f>IFERROR(INDEX(Delegation!$C$4:$C$12,MATCH(H545,Delegation!$A$4:$A$12,0)),0)</f>
        <v>1000000</v>
      </c>
      <c r="V545" s="11" t="str">
        <f t="shared" si="68"/>
        <v/>
      </c>
      <c r="W545" s="14" t="str">
        <f t="shared" si="69"/>
        <v/>
      </c>
      <c r="X545" s="11" t="str">
        <f t="shared" si="70"/>
        <v/>
      </c>
      <c r="Y545" s="11" t="str">
        <f t="shared" si="71"/>
        <v/>
      </c>
      <c r="Z545" s="11" t="str">
        <f>IF(AND(J545&gt;500000,INDEX(Bank_KYC!$D$4:$D$953,MATCH(B545,Bank_KYC!$A$4:$A$953,0))=""),"FLAG","")</f>
        <v/>
      </c>
    </row>
    <row r="546" spans="1:26" x14ac:dyDescent="0.3">
      <c r="A546" t="s">
        <v>4074</v>
      </c>
      <c r="B546" t="s">
        <v>2919</v>
      </c>
      <c r="C546" t="s">
        <v>2530</v>
      </c>
      <c r="D546" t="s">
        <v>134</v>
      </c>
      <c r="E546" t="s">
        <v>3518</v>
      </c>
      <c r="F546" s="9">
        <v>45823</v>
      </c>
      <c r="G546">
        <v>4473000</v>
      </c>
      <c r="H546" t="s">
        <v>66</v>
      </c>
      <c r="I546">
        <v>9.25</v>
      </c>
      <c r="J546">
        <v>1675446</v>
      </c>
      <c r="K546" s="9"/>
      <c r="L546" t="s">
        <v>3519</v>
      </c>
      <c r="M546">
        <v>2995749</v>
      </c>
      <c r="N546" s="9">
        <v>45864</v>
      </c>
      <c r="O546" t="s">
        <v>3520</v>
      </c>
      <c r="P546" t="s">
        <v>3521</v>
      </c>
      <c r="Q546" s="12">
        <f t="shared" si="64"/>
        <v>0</v>
      </c>
      <c r="R546" s="11" t="str">
        <f t="shared" si="65"/>
        <v>Standard</v>
      </c>
      <c r="S546" s="11" t="str">
        <f t="shared" si="66"/>
        <v/>
      </c>
      <c r="T546" s="13">
        <f t="shared" si="67"/>
        <v>0</v>
      </c>
      <c r="U546" s="13">
        <f>IFERROR(INDEX(Delegation!$C$4:$C$12,MATCH(H546,Delegation!$A$4:$A$12,0)),0)</f>
        <v>5000000</v>
      </c>
      <c r="V546" s="11" t="str">
        <f t="shared" si="68"/>
        <v/>
      </c>
      <c r="W546" s="14">
        <f t="shared" si="69"/>
        <v>0.55927449195510037</v>
      </c>
      <c r="X546" s="11" t="str">
        <f t="shared" si="70"/>
        <v/>
      </c>
      <c r="Y546" s="11" t="str">
        <f t="shared" si="71"/>
        <v/>
      </c>
      <c r="Z546" s="11" t="str">
        <f>IF(AND(J546&gt;500000,INDEX(Bank_KYC!$D$4:$D$953,MATCH(B546,Bank_KYC!$A$4:$A$953,0))=""),"FLAG","")</f>
        <v/>
      </c>
    </row>
    <row r="547" spans="1:26" x14ac:dyDescent="0.3">
      <c r="A547" t="s">
        <v>4075</v>
      </c>
      <c r="B547" t="s">
        <v>2165</v>
      </c>
      <c r="C547" t="s">
        <v>2069</v>
      </c>
      <c r="D547" t="s">
        <v>103</v>
      </c>
      <c r="E547" t="s">
        <v>3550</v>
      </c>
      <c r="F547" s="9">
        <v>45951</v>
      </c>
      <c r="G547">
        <v>916000</v>
      </c>
      <c r="H547" t="s">
        <v>61</v>
      </c>
      <c r="I547">
        <v>10.5</v>
      </c>
      <c r="J547">
        <v>345030</v>
      </c>
      <c r="K547" s="9"/>
      <c r="L547" t="s">
        <v>3551</v>
      </c>
      <c r="M547">
        <v>754782</v>
      </c>
      <c r="N547" s="9">
        <v>46056</v>
      </c>
      <c r="O547" t="s">
        <v>3520</v>
      </c>
      <c r="P547" t="s">
        <v>3521</v>
      </c>
      <c r="Q547" s="12">
        <f t="shared" si="64"/>
        <v>0</v>
      </c>
      <c r="R547" s="11" t="str">
        <f t="shared" si="65"/>
        <v>Standard</v>
      </c>
      <c r="S547" s="11" t="str">
        <f t="shared" si="66"/>
        <v/>
      </c>
      <c r="T547" s="13">
        <f t="shared" si="67"/>
        <v>0</v>
      </c>
      <c r="U547" s="13">
        <f>IFERROR(INDEX(Delegation!$C$4:$C$12,MATCH(H547,Delegation!$A$4:$A$12,0)),0)</f>
        <v>1000000</v>
      </c>
      <c r="V547" s="11" t="str">
        <f t="shared" si="68"/>
        <v/>
      </c>
      <c r="W547" s="14">
        <f t="shared" si="69"/>
        <v>0.45712536864949083</v>
      </c>
      <c r="X547" s="11" t="str">
        <f t="shared" si="70"/>
        <v/>
      </c>
      <c r="Y547" s="11" t="str">
        <f t="shared" si="71"/>
        <v/>
      </c>
      <c r="Z547" s="11" t="str">
        <f>IF(AND(J547&gt;500000,INDEX(Bank_KYC!$D$4:$D$953,MATCH(B547,Bank_KYC!$A$4:$A$953,0))=""),"FLAG","")</f>
        <v/>
      </c>
    </row>
    <row r="548" spans="1:26" x14ac:dyDescent="0.3">
      <c r="A548" t="s">
        <v>4076</v>
      </c>
      <c r="B548" t="s">
        <v>1873</v>
      </c>
      <c r="C548" t="s">
        <v>1874</v>
      </c>
      <c r="D548" t="s">
        <v>129</v>
      </c>
      <c r="E548" t="s">
        <v>3518</v>
      </c>
      <c r="F548" s="9">
        <v>44688</v>
      </c>
      <c r="G548">
        <v>1417000</v>
      </c>
      <c r="H548" t="s">
        <v>66</v>
      </c>
      <c r="I548">
        <v>9.25</v>
      </c>
      <c r="J548">
        <v>533417</v>
      </c>
      <c r="K548" s="9">
        <v>45999</v>
      </c>
      <c r="L548" t="s">
        <v>3519</v>
      </c>
      <c r="M548">
        <v>937466</v>
      </c>
      <c r="N548" s="9">
        <v>45509</v>
      </c>
      <c r="O548" t="s">
        <v>3520</v>
      </c>
      <c r="P548" t="s">
        <v>3523</v>
      </c>
      <c r="Q548" s="12">
        <f t="shared" si="64"/>
        <v>113</v>
      </c>
      <c r="R548" s="11" t="str">
        <f t="shared" si="65"/>
        <v>Sub-Standard</v>
      </c>
      <c r="S548" s="11" t="str">
        <f t="shared" si="66"/>
        <v/>
      </c>
      <c r="T548" s="13">
        <f t="shared" si="67"/>
        <v>0</v>
      </c>
      <c r="U548" s="13">
        <f>IFERROR(INDEX(Delegation!$C$4:$C$12,MATCH(H548,Delegation!$A$4:$A$12,0)),0)</f>
        <v>5000000</v>
      </c>
      <c r="V548" s="11" t="str">
        <f t="shared" si="68"/>
        <v/>
      </c>
      <c r="W548" s="14">
        <f t="shared" si="69"/>
        <v>0.56899876902202318</v>
      </c>
      <c r="X548" s="11" t="str">
        <f t="shared" si="70"/>
        <v/>
      </c>
      <c r="Y548" s="11" t="str">
        <f t="shared" si="71"/>
        <v/>
      </c>
      <c r="Z548" s="11" t="str">
        <f>IF(AND(J548&gt;500000,INDEX(Bank_KYC!$D$4:$D$953,MATCH(B548,Bank_KYC!$A$4:$A$953,0))=""),"FLAG","")</f>
        <v/>
      </c>
    </row>
    <row r="549" spans="1:26" x14ac:dyDescent="0.3">
      <c r="A549" t="s">
        <v>4077</v>
      </c>
      <c r="B549" t="s">
        <v>1778</v>
      </c>
      <c r="C549" t="s">
        <v>1779</v>
      </c>
      <c r="D549" t="s">
        <v>134</v>
      </c>
      <c r="E549" t="s">
        <v>3550</v>
      </c>
      <c r="F549" s="9">
        <v>44703</v>
      </c>
      <c r="G549">
        <v>553000</v>
      </c>
      <c r="H549" t="s">
        <v>62</v>
      </c>
      <c r="I549">
        <v>10.5</v>
      </c>
      <c r="J549">
        <v>535477</v>
      </c>
      <c r="K549" s="9"/>
      <c r="L549" t="s">
        <v>3551</v>
      </c>
      <c r="M549">
        <v>962746</v>
      </c>
      <c r="N549" s="9">
        <v>46057</v>
      </c>
      <c r="O549" t="s">
        <v>3520</v>
      </c>
      <c r="P549" t="s">
        <v>3521</v>
      </c>
      <c r="Q549" s="12">
        <f t="shared" si="64"/>
        <v>0</v>
      </c>
      <c r="R549" s="11" t="str">
        <f t="shared" si="65"/>
        <v>Standard</v>
      </c>
      <c r="S549" s="11" t="str">
        <f t="shared" si="66"/>
        <v/>
      </c>
      <c r="T549" s="13">
        <f t="shared" si="67"/>
        <v>0</v>
      </c>
      <c r="U549" s="13">
        <f>IFERROR(INDEX(Delegation!$C$4:$C$12,MATCH(H549,Delegation!$A$4:$A$12,0)),0)</f>
        <v>1000000</v>
      </c>
      <c r="V549" s="11" t="str">
        <f t="shared" si="68"/>
        <v/>
      </c>
      <c r="W549" s="14">
        <f t="shared" si="69"/>
        <v>0.55619758482507331</v>
      </c>
      <c r="X549" s="11" t="str">
        <f t="shared" si="70"/>
        <v/>
      </c>
      <c r="Y549" s="11" t="str">
        <f t="shared" si="71"/>
        <v/>
      </c>
      <c r="Z549" s="11" t="str">
        <f>IF(AND(J549&gt;500000,INDEX(Bank_KYC!$D$4:$D$953,MATCH(B549,Bank_KYC!$A$4:$A$953,0))=""),"FLAG","")</f>
        <v/>
      </c>
    </row>
    <row r="550" spans="1:26" x14ac:dyDescent="0.3">
      <c r="A550" t="s">
        <v>4078</v>
      </c>
      <c r="B550" t="s">
        <v>302</v>
      </c>
      <c r="C550" t="s">
        <v>303</v>
      </c>
      <c r="D550" t="s">
        <v>114</v>
      </c>
      <c r="E550" t="s">
        <v>3550</v>
      </c>
      <c r="F550" s="9">
        <v>43792</v>
      </c>
      <c r="G550">
        <v>877000</v>
      </c>
      <c r="H550" t="s">
        <v>59</v>
      </c>
      <c r="I550">
        <v>10.5</v>
      </c>
      <c r="J550">
        <v>432324</v>
      </c>
      <c r="K550" s="9">
        <v>45888</v>
      </c>
      <c r="L550" t="s">
        <v>3551</v>
      </c>
      <c r="M550">
        <v>845796</v>
      </c>
      <c r="N550" s="9">
        <v>45915</v>
      </c>
      <c r="O550" t="s">
        <v>3520</v>
      </c>
      <c r="P550" t="s">
        <v>3523</v>
      </c>
      <c r="Q550" s="12">
        <f t="shared" si="64"/>
        <v>224</v>
      </c>
      <c r="R550" s="11" t="str">
        <f t="shared" si="65"/>
        <v>Sub-Standard</v>
      </c>
      <c r="S550" s="11" t="str">
        <f t="shared" si="66"/>
        <v/>
      </c>
      <c r="T550" s="13">
        <f t="shared" si="67"/>
        <v>0</v>
      </c>
      <c r="U550" s="13">
        <f>IFERROR(INDEX(Delegation!$C$4:$C$12,MATCH(H550,Delegation!$A$4:$A$12,0)),0)</f>
        <v>1000000</v>
      </c>
      <c r="V550" s="11" t="str">
        <f t="shared" si="68"/>
        <v/>
      </c>
      <c r="W550" s="14">
        <f t="shared" si="69"/>
        <v>0.51114453130542115</v>
      </c>
      <c r="X550" s="11" t="str">
        <f t="shared" si="70"/>
        <v/>
      </c>
      <c r="Y550" s="11" t="str">
        <f t="shared" si="71"/>
        <v/>
      </c>
      <c r="Z550" s="11" t="str">
        <f>IF(AND(J550&gt;500000,INDEX(Bank_KYC!$D$4:$D$953,MATCH(B550,Bank_KYC!$A$4:$A$953,0))=""),"FLAG","")</f>
        <v/>
      </c>
    </row>
    <row r="551" spans="1:26" x14ac:dyDescent="0.3">
      <c r="A551" t="s">
        <v>4079</v>
      </c>
      <c r="B551" t="s">
        <v>439</v>
      </c>
      <c r="C551" t="s">
        <v>440</v>
      </c>
      <c r="D551" t="s">
        <v>95</v>
      </c>
      <c r="E551" t="s">
        <v>3528</v>
      </c>
      <c r="F551" s="9">
        <v>46071</v>
      </c>
      <c r="G551">
        <v>169000</v>
      </c>
      <c r="H551" t="s">
        <v>63</v>
      </c>
      <c r="I551">
        <v>13.5</v>
      </c>
      <c r="J551">
        <v>59326</v>
      </c>
      <c r="K551" s="9"/>
      <c r="L551" t="s">
        <v>3529</v>
      </c>
      <c r="M551">
        <v>0</v>
      </c>
      <c r="N551" s="9"/>
      <c r="O551" t="s">
        <v>3520</v>
      </c>
      <c r="P551" t="s">
        <v>3521</v>
      </c>
      <c r="Q551" s="12">
        <f t="shared" si="64"/>
        <v>0</v>
      </c>
      <c r="R551" s="11" t="str">
        <f t="shared" si="65"/>
        <v>Standard</v>
      </c>
      <c r="S551" s="11" t="str">
        <f t="shared" si="66"/>
        <v/>
      </c>
      <c r="T551" s="13">
        <f t="shared" si="67"/>
        <v>0</v>
      </c>
      <c r="U551" s="13">
        <f>IFERROR(INDEX(Delegation!$C$4:$C$12,MATCH(H551,Delegation!$A$4:$A$12,0)),0)</f>
        <v>1000000</v>
      </c>
      <c r="V551" s="11" t="str">
        <f t="shared" si="68"/>
        <v/>
      </c>
      <c r="W551" s="14" t="str">
        <f t="shared" si="69"/>
        <v/>
      </c>
      <c r="X551" s="11" t="str">
        <f t="shared" si="70"/>
        <v/>
      </c>
      <c r="Y551" s="11" t="str">
        <f t="shared" si="71"/>
        <v/>
      </c>
      <c r="Z551" s="11" t="str">
        <f>IF(AND(J551&gt;500000,INDEX(Bank_KYC!$D$4:$D$953,MATCH(B551,Bank_KYC!$A$4:$A$953,0))=""),"FLAG","")</f>
        <v/>
      </c>
    </row>
    <row r="552" spans="1:26" x14ac:dyDescent="0.3">
      <c r="A552" t="s">
        <v>4080</v>
      </c>
      <c r="B552" t="s">
        <v>2507</v>
      </c>
      <c r="C552" t="s">
        <v>1671</v>
      </c>
      <c r="D552" t="s">
        <v>114</v>
      </c>
      <c r="E552" t="s">
        <v>3550</v>
      </c>
      <c r="F552" s="9">
        <v>44253</v>
      </c>
      <c r="G552">
        <v>1174000</v>
      </c>
      <c r="H552" t="s">
        <v>66</v>
      </c>
      <c r="I552">
        <v>10.5</v>
      </c>
      <c r="J552">
        <v>917436</v>
      </c>
      <c r="K552" s="9"/>
      <c r="L552" t="s">
        <v>3551</v>
      </c>
      <c r="M552">
        <v>1887983</v>
      </c>
      <c r="N552" s="9">
        <v>45127</v>
      </c>
      <c r="O552" t="s">
        <v>3520</v>
      </c>
      <c r="P552" t="s">
        <v>3521</v>
      </c>
      <c r="Q552" s="12">
        <f t="shared" si="64"/>
        <v>0</v>
      </c>
      <c r="R552" s="11" t="str">
        <f t="shared" si="65"/>
        <v>Standard</v>
      </c>
      <c r="S552" s="11" t="str">
        <f t="shared" si="66"/>
        <v/>
      </c>
      <c r="T552" s="13">
        <f t="shared" si="67"/>
        <v>0</v>
      </c>
      <c r="U552" s="13">
        <f>IFERROR(INDEX(Delegation!$C$4:$C$12,MATCH(H552,Delegation!$A$4:$A$12,0)),0)</f>
        <v>5000000</v>
      </c>
      <c r="V552" s="11" t="str">
        <f t="shared" si="68"/>
        <v/>
      </c>
      <c r="W552" s="14">
        <f t="shared" si="69"/>
        <v>0.48593446021494896</v>
      </c>
      <c r="X552" s="11" t="str">
        <f t="shared" si="70"/>
        <v/>
      </c>
      <c r="Y552" s="11" t="str">
        <f t="shared" si="71"/>
        <v/>
      </c>
      <c r="Z552" s="11" t="str">
        <f>IF(AND(J552&gt;500000,INDEX(Bank_KYC!$D$4:$D$953,MATCH(B552,Bank_KYC!$A$4:$A$953,0))=""),"FLAG","")</f>
        <v>FLAG</v>
      </c>
    </row>
    <row r="553" spans="1:26" x14ac:dyDescent="0.3">
      <c r="A553" t="s">
        <v>4081</v>
      </c>
      <c r="B553" t="s">
        <v>1758</v>
      </c>
      <c r="C553" t="s">
        <v>1759</v>
      </c>
      <c r="D553" t="s">
        <v>103</v>
      </c>
      <c r="E553" t="s">
        <v>3528</v>
      </c>
      <c r="F553" s="9">
        <v>44928</v>
      </c>
      <c r="G553">
        <v>95000</v>
      </c>
      <c r="H553" t="s">
        <v>61</v>
      </c>
      <c r="I553">
        <v>13.5</v>
      </c>
      <c r="J553">
        <v>43731</v>
      </c>
      <c r="K553" s="9"/>
      <c r="L553" t="s">
        <v>3529</v>
      </c>
      <c r="M553">
        <v>0</v>
      </c>
      <c r="N553" s="9"/>
      <c r="O553" t="s">
        <v>3520</v>
      </c>
      <c r="P553" t="s">
        <v>3521</v>
      </c>
      <c r="Q553" s="12">
        <f t="shared" si="64"/>
        <v>0</v>
      </c>
      <c r="R553" s="11" t="str">
        <f t="shared" si="65"/>
        <v>Standard</v>
      </c>
      <c r="S553" s="11" t="str">
        <f t="shared" si="66"/>
        <v/>
      </c>
      <c r="T553" s="13">
        <f t="shared" si="67"/>
        <v>0</v>
      </c>
      <c r="U553" s="13">
        <f>IFERROR(INDEX(Delegation!$C$4:$C$12,MATCH(H553,Delegation!$A$4:$A$12,0)),0)</f>
        <v>1000000</v>
      </c>
      <c r="V553" s="11" t="str">
        <f t="shared" si="68"/>
        <v/>
      </c>
      <c r="W553" s="14" t="str">
        <f t="shared" si="69"/>
        <v/>
      </c>
      <c r="X553" s="11" t="str">
        <f t="shared" si="70"/>
        <v/>
      </c>
      <c r="Y553" s="11" t="str">
        <f t="shared" si="71"/>
        <v/>
      </c>
      <c r="Z553" s="11" t="str">
        <f>IF(AND(J553&gt;500000,INDEX(Bank_KYC!$D$4:$D$953,MATCH(B553,Bank_KYC!$A$4:$A$953,0))=""),"FLAG","")</f>
        <v/>
      </c>
    </row>
    <row r="554" spans="1:26" x14ac:dyDescent="0.3">
      <c r="A554" t="s">
        <v>4082</v>
      </c>
      <c r="B554" t="s">
        <v>3258</v>
      </c>
      <c r="C554" t="s">
        <v>3259</v>
      </c>
      <c r="D554" t="s">
        <v>129</v>
      </c>
      <c r="E554" t="s">
        <v>3518</v>
      </c>
      <c r="F554" s="9">
        <v>43817</v>
      </c>
      <c r="G554">
        <v>2149000</v>
      </c>
      <c r="H554" t="s">
        <v>66</v>
      </c>
      <c r="I554">
        <v>9.25</v>
      </c>
      <c r="J554">
        <v>685543</v>
      </c>
      <c r="K554" s="9">
        <v>46056</v>
      </c>
      <c r="L554" t="s">
        <v>3519</v>
      </c>
      <c r="M554">
        <v>1236078</v>
      </c>
      <c r="N554" s="9">
        <v>46020</v>
      </c>
      <c r="O554" t="s">
        <v>3520</v>
      </c>
      <c r="P554" t="s">
        <v>3521</v>
      </c>
      <c r="Q554" s="12">
        <f t="shared" si="64"/>
        <v>56</v>
      </c>
      <c r="R554" s="11" t="str">
        <f t="shared" si="65"/>
        <v>Standard</v>
      </c>
      <c r="S554" s="11" t="str">
        <f t="shared" si="66"/>
        <v/>
      </c>
      <c r="T554" s="13">
        <f t="shared" si="67"/>
        <v>0</v>
      </c>
      <c r="U554" s="13">
        <f>IFERROR(INDEX(Delegation!$C$4:$C$12,MATCH(H554,Delegation!$A$4:$A$12,0)),0)</f>
        <v>5000000</v>
      </c>
      <c r="V554" s="11" t="str">
        <f t="shared" si="68"/>
        <v/>
      </c>
      <c r="W554" s="14">
        <f t="shared" si="69"/>
        <v>0.55461144037835797</v>
      </c>
      <c r="X554" s="11" t="str">
        <f t="shared" si="70"/>
        <v/>
      </c>
      <c r="Y554" s="11" t="str">
        <f t="shared" si="71"/>
        <v/>
      </c>
      <c r="Z554" s="11" t="str">
        <f>IF(AND(J554&gt;500000,INDEX(Bank_KYC!$D$4:$D$953,MATCH(B554,Bank_KYC!$A$4:$A$953,0))=""),"FLAG","")</f>
        <v/>
      </c>
    </row>
    <row r="555" spans="1:26" x14ac:dyDescent="0.3">
      <c r="A555" t="s">
        <v>4083</v>
      </c>
      <c r="B555" t="s">
        <v>876</v>
      </c>
      <c r="C555" t="s">
        <v>877</v>
      </c>
      <c r="D555" t="s">
        <v>134</v>
      </c>
      <c r="E555" t="s">
        <v>3525</v>
      </c>
      <c r="F555" s="9">
        <v>45720</v>
      </c>
      <c r="G555">
        <v>580000</v>
      </c>
      <c r="H555" t="s">
        <v>62</v>
      </c>
      <c r="I555">
        <v>9.75</v>
      </c>
      <c r="J555">
        <v>469338</v>
      </c>
      <c r="K555" s="9">
        <v>45480</v>
      </c>
      <c r="L555" t="s">
        <v>3526</v>
      </c>
      <c r="M555">
        <v>723697</v>
      </c>
      <c r="N555" s="9">
        <v>45995</v>
      </c>
      <c r="O555" t="s">
        <v>3520</v>
      </c>
      <c r="P555" t="s">
        <v>3589</v>
      </c>
      <c r="Q555" s="12">
        <f t="shared" si="64"/>
        <v>632</v>
      </c>
      <c r="R555" s="11" t="str">
        <f t="shared" si="65"/>
        <v>Doubtful</v>
      </c>
      <c r="S555" s="11" t="str">
        <f t="shared" si="66"/>
        <v/>
      </c>
      <c r="T555" s="13">
        <f t="shared" si="67"/>
        <v>0</v>
      </c>
      <c r="U555" s="13">
        <f>IFERROR(INDEX(Delegation!$C$4:$C$12,MATCH(H555,Delegation!$A$4:$A$12,0)),0)</f>
        <v>1000000</v>
      </c>
      <c r="V555" s="11" t="str">
        <f t="shared" si="68"/>
        <v/>
      </c>
      <c r="W555" s="14">
        <f t="shared" si="69"/>
        <v>0.64852832055404408</v>
      </c>
      <c r="X555" s="11" t="str">
        <f t="shared" si="70"/>
        <v/>
      </c>
      <c r="Y555" s="11" t="str">
        <f t="shared" si="71"/>
        <v/>
      </c>
      <c r="Z555" s="11" t="str">
        <f>IF(AND(J555&gt;500000,INDEX(Bank_KYC!$D$4:$D$953,MATCH(B555,Bank_KYC!$A$4:$A$953,0))=""),"FLAG","")</f>
        <v/>
      </c>
    </row>
    <row r="556" spans="1:26" x14ac:dyDescent="0.3">
      <c r="A556" t="s">
        <v>4084</v>
      </c>
      <c r="B556" t="s">
        <v>3305</v>
      </c>
      <c r="C556" t="s">
        <v>1159</v>
      </c>
      <c r="D556" t="s">
        <v>134</v>
      </c>
      <c r="E556" t="s">
        <v>3528</v>
      </c>
      <c r="F556" s="9">
        <v>43630</v>
      </c>
      <c r="G556">
        <v>320000</v>
      </c>
      <c r="H556" t="s">
        <v>62</v>
      </c>
      <c r="I556">
        <v>13.5</v>
      </c>
      <c r="J556">
        <v>148523</v>
      </c>
      <c r="K556" s="9">
        <v>46059</v>
      </c>
      <c r="L556" t="s">
        <v>3529</v>
      </c>
      <c r="M556">
        <v>0</v>
      </c>
      <c r="N556" s="9"/>
      <c r="O556" t="s">
        <v>3520</v>
      </c>
      <c r="P556" t="s">
        <v>3521</v>
      </c>
      <c r="Q556" s="12">
        <f t="shared" si="64"/>
        <v>53</v>
      </c>
      <c r="R556" s="11" t="str">
        <f t="shared" si="65"/>
        <v>Standard</v>
      </c>
      <c r="S556" s="11" t="str">
        <f t="shared" si="66"/>
        <v/>
      </c>
      <c r="T556" s="13">
        <f t="shared" si="67"/>
        <v>0</v>
      </c>
      <c r="U556" s="13">
        <f>IFERROR(INDEX(Delegation!$C$4:$C$12,MATCH(H556,Delegation!$A$4:$A$12,0)),0)</f>
        <v>1000000</v>
      </c>
      <c r="V556" s="11" t="str">
        <f t="shared" si="68"/>
        <v/>
      </c>
      <c r="W556" s="14" t="str">
        <f t="shared" si="69"/>
        <v/>
      </c>
      <c r="X556" s="11" t="str">
        <f t="shared" si="70"/>
        <v/>
      </c>
      <c r="Y556" s="11" t="str">
        <f t="shared" si="71"/>
        <v/>
      </c>
      <c r="Z556" s="11" t="str">
        <f>IF(AND(J556&gt;500000,INDEX(Bank_KYC!$D$4:$D$953,MATCH(B556,Bank_KYC!$A$4:$A$953,0))=""),"FLAG","")</f>
        <v/>
      </c>
    </row>
    <row r="557" spans="1:26" x14ac:dyDescent="0.3">
      <c r="A557" t="s">
        <v>4085</v>
      </c>
      <c r="B557" t="s">
        <v>3092</v>
      </c>
      <c r="C557" t="s">
        <v>1494</v>
      </c>
      <c r="D557" t="s">
        <v>114</v>
      </c>
      <c r="E557" t="s">
        <v>3626</v>
      </c>
      <c r="F557" s="9">
        <v>44516</v>
      </c>
      <c r="G557">
        <v>739000</v>
      </c>
      <c r="H557" t="s">
        <v>59</v>
      </c>
      <c r="I557">
        <v>7</v>
      </c>
      <c r="J557">
        <v>433514</v>
      </c>
      <c r="K557" s="9"/>
      <c r="L557" t="s">
        <v>3519</v>
      </c>
      <c r="M557">
        <v>768488</v>
      </c>
      <c r="N557" s="9">
        <v>45311</v>
      </c>
      <c r="O557" t="s">
        <v>3520</v>
      </c>
      <c r="P557" t="s">
        <v>3521</v>
      </c>
      <c r="Q557" s="12">
        <f t="shared" si="64"/>
        <v>0</v>
      </c>
      <c r="R557" s="11" t="str">
        <f t="shared" si="65"/>
        <v>Standard</v>
      </c>
      <c r="S557" s="11" t="str">
        <f t="shared" si="66"/>
        <v/>
      </c>
      <c r="T557" s="13">
        <f t="shared" si="67"/>
        <v>0</v>
      </c>
      <c r="U557" s="13">
        <f>IFERROR(INDEX(Delegation!$C$4:$C$12,MATCH(H557,Delegation!$A$4:$A$12,0)),0)</f>
        <v>1000000</v>
      </c>
      <c r="V557" s="11" t="str">
        <f t="shared" si="68"/>
        <v/>
      </c>
      <c r="W557" s="14">
        <f t="shared" si="69"/>
        <v>0.56411290742340803</v>
      </c>
      <c r="X557" s="11" t="str">
        <f t="shared" si="70"/>
        <v/>
      </c>
      <c r="Y557" s="11" t="str">
        <f t="shared" si="71"/>
        <v/>
      </c>
      <c r="Z557" s="11" t="str">
        <f>IF(AND(J557&gt;500000,INDEX(Bank_KYC!$D$4:$D$953,MATCH(B557,Bank_KYC!$A$4:$A$953,0))=""),"FLAG","")</f>
        <v/>
      </c>
    </row>
    <row r="558" spans="1:26" x14ac:dyDescent="0.3">
      <c r="A558" t="s">
        <v>4086</v>
      </c>
      <c r="B558" t="s">
        <v>794</v>
      </c>
      <c r="C558" t="s">
        <v>795</v>
      </c>
      <c r="D558" t="s">
        <v>114</v>
      </c>
      <c r="E558" t="s">
        <v>3535</v>
      </c>
      <c r="F558" s="9">
        <v>45763</v>
      </c>
      <c r="G558">
        <v>6075000</v>
      </c>
      <c r="H558" t="s">
        <v>68</v>
      </c>
      <c r="I558">
        <v>11.5</v>
      </c>
      <c r="J558">
        <v>4865138</v>
      </c>
      <c r="K558" s="9"/>
      <c r="L558" t="s">
        <v>3536</v>
      </c>
      <c r="M558">
        <v>9326751</v>
      </c>
      <c r="N558" s="9">
        <v>45774</v>
      </c>
      <c r="O558" t="s">
        <v>3520</v>
      </c>
      <c r="P558" t="s">
        <v>3521</v>
      </c>
      <c r="Q558" s="12">
        <f t="shared" si="64"/>
        <v>0</v>
      </c>
      <c r="R558" s="11" t="str">
        <f t="shared" si="65"/>
        <v>Standard</v>
      </c>
      <c r="S558" s="11" t="str">
        <f t="shared" si="66"/>
        <v/>
      </c>
      <c r="T558" s="13">
        <f t="shared" si="67"/>
        <v>0</v>
      </c>
      <c r="U558" s="13">
        <f>IFERROR(INDEX(Delegation!$C$4:$C$12,MATCH(H558,Delegation!$A$4:$A$12,0)),0)</f>
        <v>25000000</v>
      </c>
      <c r="V558" s="11" t="str">
        <f t="shared" si="68"/>
        <v/>
      </c>
      <c r="W558" s="14">
        <f t="shared" si="69"/>
        <v>0.52163266715279522</v>
      </c>
      <c r="X558" s="11" t="str">
        <f t="shared" si="70"/>
        <v/>
      </c>
      <c r="Y558" s="11" t="str">
        <f t="shared" si="71"/>
        <v/>
      </c>
      <c r="Z558" s="11" t="str">
        <f>IF(AND(J558&gt;500000,INDEX(Bank_KYC!$D$4:$D$953,MATCH(B558,Bank_KYC!$A$4:$A$953,0))=""),"FLAG","")</f>
        <v/>
      </c>
    </row>
    <row r="559" spans="1:26" x14ac:dyDescent="0.3">
      <c r="A559" t="s">
        <v>4087</v>
      </c>
      <c r="B559" t="s">
        <v>1529</v>
      </c>
      <c r="C559" t="s">
        <v>1530</v>
      </c>
      <c r="D559" t="s">
        <v>103</v>
      </c>
      <c r="E559" t="s">
        <v>3525</v>
      </c>
      <c r="F559" s="9">
        <v>43578</v>
      </c>
      <c r="G559">
        <v>491000</v>
      </c>
      <c r="H559" t="s">
        <v>61</v>
      </c>
      <c r="I559">
        <v>9.75</v>
      </c>
      <c r="J559">
        <v>298950</v>
      </c>
      <c r="K559" s="9"/>
      <c r="L559" t="s">
        <v>3526</v>
      </c>
      <c r="M559">
        <v>447231</v>
      </c>
      <c r="N559" s="9">
        <v>45084</v>
      </c>
      <c r="O559" t="s">
        <v>3520</v>
      </c>
      <c r="P559" t="s">
        <v>3521</v>
      </c>
      <c r="Q559" s="12">
        <f t="shared" si="64"/>
        <v>0</v>
      </c>
      <c r="R559" s="11" t="str">
        <f t="shared" si="65"/>
        <v>Standard</v>
      </c>
      <c r="S559" s="11" t="str">
        <f t="shared" si="66"/>
        <v/>
      </c>
      <c r="T559" s="13">
        <f t="shared" si="67"/>
        <v>0</v>
      </c>
      <c r="U559" s="13">
        <f>IFERROR(INDEX(Delegation!$C$4:$C$12,MATCH(H559,Delegation!$A$4:$A$12,0)),0)</f>
        <v>1000000</v>
      </c>
      <c r="V559" s="11" t="str">
        <f t="shared" si="68"/>
        <v/>
      </c>
      <c r="W559" s="14">
        <f t="shared" si="69"/>
        <v>0.66844650750954204</v>
      </c>
      <c r="X559" s="11" t="str">
        <f t="shared" si="70"/>
        <v/>
      </c>
      <c r="Y559" s="11" t="str">
        <f t="shared" si="71"/>
        <v/>
      </c>
      <c r="Z559" s="11" t="str">
        <f>IF(AND(J559&gt;500000,INDEX(Bank_KYC!$D$4:$D$953,MATCH(B559,Bank_KYC!$A$4:$A$953,0))=""),"FLAG","")</f>
        <v/>
      </c>
    </row>
    <row r="560" spans="1:26" x14ac:dyDescent="0.3">
      <c r="A560" t="s">
        <v>4088</v>
      </c>
      <c r="B560" t="s">
        <v>2852</v>
      </c>
      <c r="C560" t="s">
        <v>2853</v>
      </c>
      <c r="D560" t="s">
        <v>114</v>
      </c>
      <c r="E560" t="s">
        <v>3518</v>
      </c>
      <c r="F560" s="9">
        <v>43857</v>
      </c>
      <c r="G560">
        <v>3916000</v>
      </c>
      <c r="H560" t="s">
        <v>66</v>
      </c>
      <c r="I560">
        <v>9.25</v>
      </c>
      <c r="J560">
        <v>1338678</v>
      </c>
      <c r="K560" s="9"/>
      <c r="L560" t="s">
        <v>3519</v>
      </c>
      <c r="M560">
        <v>2709516</v>
      </c>
      <c r="N560" s="9">
        <v>45290</v>
      </c>
      <c r="O560" t="s">
        <v>3520</v>
      </c>
      <c r="P560" t="s">
        <v>3521</v>
      </c>
      <c r="Q560" s="12">
        <f t="shared" si="64"/>
        <v>0</v>
      </c>
      <c r="R560" s="11" t="str">
        <f t="shared" si="65"/>
        <v>Standard</v>
      </c>
      <c r="S560" s="11" t="str">
        <f t="shared" si="66"/>
        <v/>
      </c>
      <c r="T560" s="13">
        <f t="shared" si="67"/>
        <v>0</v>
      </c>
      <c r="U560" s="13">
        <f>IFERROR(INDEX(Delegation!$C$4:$C$12,MATCH(H560,Delegation!$A$4:$A$12,0)),0)</f>
        <v>5000000</v>
      </c>
      <c r="V560" s="11" t="str">
        <f t="shared" si="68"/>
        <v/>
      </c>
      <c r="W560" s="14">
        <f t="shared" si="69"/>
        <v>0.49406536075077617</v>
      </c>
      <c r="X560" s="11" t="str">
        <f t="shared" si="70"/>
        <v/>
      </c>
      <c r="Y560" s="11" t="str">
        <f t="shared" si="71"/>
        <v/>
      </c>
      <c r="Z560" s="11" t="str">
        <f>IF(AND(J560&gt;500000,INDEX(Bank_KYC!$D$4:$D$953,MATCH(B560,Bank_KYC!$A$4:$A$953,0))=""),"FLAG","")</f>
        <v/>
      </c>
    </row>
    <row r="561" spans="1:26" x14ac:dyDescent="0.3">
      <c r="A561" t="s">
        <v>4089</v>
      </c>
      <c r="B561" t="s">
        <v>1623</v>
      </c>
      <c r="C561" t="s">
        <v>1624</v>
      </c>
      <c r="D561" t="s">
        <v>100</v>
      </c>
      <c r="E561" t="s">
        <v>3518</v>
      </c>
      <c r="F561" s="9">
        <v>44124</v>
      </c>
      <c r="G561">
        <v>1135000</v>
      </c>
      <c r="H561" t="s">
        <v>66</v>
      </c>
      <c r="I561">
        <v>9.25</v>
      </c>
      <c r="J561">
        <v>979752</v>
      </c>
      <c r="K561" s="9"/>
      <c r="L561" t="s">
        <v>3519</v>
      </c>
      <c r="M561">
        <v>2095756</v>
      </c>
      <c r="N561" s="9">
        <v>45661</v>
      </c>
      <c r="O561" t="s">
        <v>3520</v>
      </c>
      <c r="P561" t="s">
        <v>3521</v>
      </c>
      <c r="Q561" s="12">
        <f t="shared" si="64"/>
        <v>0</v>
      </c>
      <c r="R561" s="11" t="str">
        <f t="shared" si="65"/>
        <v>Standard</v>
      </c>
      <c r="S561" s="11" t="str">
        <f t="shared" si="66"/>
        <v/>
      </c>
      <c r="T561" s="13">
        <f t="shared" si="67"/>
        <v>0</v>
      </c>
      <c r="U561" s="13">
        <f>IFERROR(INDEX(Delegation!$C$4:$C$12,MATCH(H561,Delegation!$A$4:$A$12,0)),0)</f>
        <v>5000000</v>
      </c>
      <c r="V561" s="11" t="str">
        <f t="shared" si="68"/>
        <v/>
      </c>
      <c r="W561" s="14">
        <f t="shared" si="69"/>
        <v>0.46749335323386881</v>
      </c>
      <c r="X561" s="11" t="str">
        <f t="shared" si="70"/>
        <v/>
      </c>
      <c r="Y561" s="11" t="str">
        <f t="shared" si="71"/>
        <v/>
      </c>
      <c r="Z561" s="11" t="str">
        <f>IF(AND(J561&gt;500000,INDEX(Bank_KYC!$D$4:$D$953,MATCH(B561,Bank_KYC!$A$4:$A$953,0))=""),"FLAG","")</f>
        <v/>
      </c>
    </row>
    <row r="562" spans="1:26" x14ac:dyDescent="0.3">
      <c r="A562" t="s">
        <v>4090</v>
      </c>
      <c r="B562" t="s">
        <v>1815</v>
      </c>
      <c r="C562" t="s">
        <v>1816</v>
      </c>
      <c r="D562" t="s">
        <v>134</v>
      </c>
      <c r="E562" t="s">
        <v>3535</v>
      </c>
      <c r="F562" s="9">
        <v>44701</v>
      </c>
      <c r="G562">
        <v>4221000</v>
      </c>
      <c r="H562" t="s">
        <v>66</v>
      </c>
      <c r="I562">
        <v>11.5</v>
      </c>
      <c r="J562">
        <v>2127799</v>
      </c>
      <c r="K562" s="9"/>
      <c r="L562" t="s">
        <v>3536</v>
      </c>
      <c r="M562">
        <v>3641705</v>
      </c>
      <c r="N562" s="9">
        <v>45361</v>
      </c>
      <c r="O562" t="s">
        <v>3520</v>
      </c>
      <c r="P562" t="s">
        <v>3521</v>
      </c>
      <c r="Q562" s="12">
        <f t="shared" si="64"/>
        <v>0</v>
      </c>
      <c r="R562" s="11" t="str">
        <f t="shared" si="65"/>
        <v>Standard</v>
      </c>
      <c r="S562" s="11" t="str">
        <f t="shared" si="66"/>
        <v/>
      </c>
      <c r="T562" s="13">
        <f t="shared" si="67"/>
        <v>0</v>
      </c>
      <c r="U562" s="13">
        <f>IFERROR(INDEX(Delegation!$C$4:$C$12,MATCH(H562,Delegation!$A$4:$A$12,0)),0)</f>
        <v>5000000</v>
      </c>
      <c r="V562" s="11" t="str">
        <f t="shared" si="68"/>
        <v/>
      </c>
      <c r="W562" s="14">
        <f t="shared" si="69"/>
        <v>0.58428648119493476</v>
      </c>
      <c r="X562" s="11" t="str">
        <f t="shared" si="70"/>
        <v/>
      </c>
      <c r="Y562" s="11" t="str">
        <f t="shared" si="71"/>
        <v/>
      </c>
      <c r="Z562" s="11" t="str">
        <f>IF(AND(J562&gt;500000,INDEX(Bank_KYC!$D$4:$D$953,MATCH(B562,Bank_KYC!$A$4:$A$953,0))=""),"FLAG","")</f>
        <v/>
      </c>
    </row>
    <row r="563" spans="1:26" x14ac:dyDescent="0.3">
      <c r="A563" t="s">
        <v>4091</v>
      </c>
      <c r="B563" t="s">
        <v>216</v>
      </c>
      <c r="C563" t="s">
        <v>217</v>
      </c>
      <c r="D563" t="s">
        <v>95</v>
      </c>
      <c r="E563" t="s">
        <v>3518</v>
      </c>
      <c r="F563" s="9">
        <v>44877</v>
      </c>
      <c r="G563">
        <v>2896000</v>
      </c>
      <c r="H563" t="s">
        <v>66</v>
      </c>
      <c r="I563">
        <v>9.25</v>
      </c>
      <c r="J563">
        <v>1962053</v>
      </c>
      <c r="K563" s="9"/>
      <c r="L563" t="s">
        <v>3519</v>
      </c>
      <c r="M563">
        <v>3396319</v>
      </c>
      <c r="N563" s="9">
        <v>45770</v>
      </c>
      <c r="O563" t="s">
        <v>3520</v>
      </c>
      <c r="P563" t="s">
        <v>3521</v>
      </c>
      <c r="Q563" s="12">
        <f t="shared" si="64"/>
        <v>0</v>
      </c>
      <c r="R563" s="11" t="str">
        <f t="shared" si="65"/>
        <v>Standard</v>
      </c>
      <c r="S563" s="11" t="str">
        <f t="shared" si="66"/>
        <v/>
      </c>
      <c r="T563" s="13">
        <f t="shared" si="67"/>
        <v>0</v>
      </c>
      <c r="U563" s="13">
        <f>IFERROR(INDEX(Delegation!$C$4:$C$12,MATCH(H563,Delegation!$A$4:$A$12,0)),0)</f>
        <v>5000000</v>
      </c>
      <c r="V563" s="11" t="str">
        <f t="shared" si="68"/>
        <v/>
      </c>
      <c r="W563" s="14">
        <f t="shared" si="69"/>
        <v>0.57769985681557001</v>
      </c>
      <c r="X563" s="11" t="str">
        <f t="shared" si="70"/>
        <v/>
      </c>
      <c r="Y563" s="11" t="str">
        <f t="shared" si="71"/>
        <v/>
      </c>
      <c r="Z563" s="11" t="str">
        <f>IF(AND(J563&gt;500000,INDEX(Bank_KYC!$D$4:$D$953,MATCH(B563,Bank_KYC!$A$4:$A$953,0))=""),"FLAG","")</f>
        <v/>
      </c>
    </row>
    <row r="564" spans="1:26" x14ac:dyDescent="0.3">
      <c r="A564" t="s">
        <v>4092</v>
      </c>
      <c r="B564" t="s">
        <v>2783</v>
      </c>
      <c r="C564" t="s">
        <v>1182</v>
      </c>
      <c r="D564" t="s">
        <v>129</v>
      </c>
      <c r="E564" t="s">
        <v>3518</v>
      </c>
      <c r="F564" s="9">
        <v>44258</v>
      </c>
      <c r="G564">
        <v>3371000</v>
      </c>
      <c r="H564" t="s">
        <v>66</v>
      </c>
      <c r="I564">
        <v>9.25</v>
      </c>
      <c r="J564">
        <v>1113409</v>
      </c>
      <c r="K564" s="9"/>
      <c r="L564" t="s">
        <v>3519</v>
      </c>
      <c r="M564">
        <v>1614916</v>
      </c>
      <c r="N564" s="9">
        <v>45641</v>
      </c>
      <c r="O564" t="s">
        <v>3520</v>
      </c>
      <c r="P564" t="s">
        <v>3521</v>
      </c>
      <c r="Q564" s="12">
        <f t="shared" si="64"/>
        <v>0</v>
      </c>
      <c r="R564" s="11" t="str">
        <f t="shared" si="65"/>
        <v>Standard</v>
      </c>
      <c r="S564" s="11" t="str">
        <f t="shared" si="66"/>
        <v/>
      </c>
      <c r="T564" s="13">
        <f t="shared" si="67"/>
        <v>0</v>
      </c>
      <c r="U564" s="13">
        <f>IFERROR(INDEX(Delegation!$C$4:$C$12,MATCH(H564,Delegation!$A$4:$A$12,0)),0)</f>
        <v>5000000</v>
      </c>
      <c r="V564" s="11" t="str">
        <f t="shared" si="68"/>
        <v/>
      </c>
      <c r="W564" s="14">
        <f t="shared" si="69"/>
        <v>0.68945319756569379</v>
      </c>
      <c r="X564" s="11" t="str">
        <f t="shared" si="70"/>
        <v/>
      </c>
      <c r="Y564" s="11" t="str">
        <f t="shared" si="71"/>
        <v/>
      </c>
      <c r="Z564" s="11" t="str">
        <f>IF(AND(J564&gt;500000,INDEX(Bank_KYC!$D$4:$D$953,MATCH(B564,Bank_KYC!$A$4:$A$953,0))=""),"FLAG","")</f>
        <v/>
      </c>
    </row>
    <row r="565" spans="1:26" x14ac:dyDescent="0.3">
      <c r="A565" t="s">
        <v>4093</v>
      </c>
      <c r="B565" t="s">
        <v>1470</v>
      </c>
      <c r="C565" t="s">
        <v>1471</v>
      </c>
      <c r="D565" t="s">
        <v>95</v>
      </c>
      <c r="E565" t="s">
        <v>3525</v>
      </c>
      <c r="F565" s="9">
        <v>45960</v>
      </c>
      <c r="G565">
        <v>290000</v>
      </c>
      <c r="H565" t="s">
        <v>63</v>
      </c>
      <c r="I565">
        <v>9.75</v>
      </c>
      <c r="J565">
        <v>178489</v>
      </c>
      <c r="K565" s="9">
        <v>45957</v>
      </c>
      <c r="L565" t="s">
        <v>3526</v>
      </c>
      <c r="M565">
        <v>284369</v>
      </c>
      <c r="N565" s="9">
        <v>46001</v>
      </c>
      <c r="O565" t="s">
        <v>3520</v>
      </c>
      <c r="P565" t="s">
        <v>3521</v>
      </c>
      <c r="Q565" s="12">
        <f t="shared" si="64"/>
        <v>155</v>
      </c>
      <c r="R565" s="11" t="str">
        <f t="shared" si="65"/>
        <v>Sub-Standard</v>
      </c>
      <c r="S565" s="11" t="str">
        <f t="shared" si="66"/>
        <v>FLAG</v>
      </c>
      <c r="T565" s="13">
        <f t="shared" si="67"/>
        <v>17848.900000000001</v>
      </c>
      <c r="U565" s="13">
        <f>IFERROR(INDEX(Delegation!$C$4:$C$12,MATCH(H565,Delegation!$A$4:$A$12,0)),0)</f>
        <v>1000000</v>
      </c>
      <c r="V565" s="11" t="str">
        <f t="shared" si="68"/>
        <v/>
      </c>
      <c r="W565" s="14">
        <f t="shared" si="69"/>
        <v>0.62766686945482808</v>
      </c>
      <c r="X565" s="11" t="str">
        <f t="shared" si="70"/>
        <v/>
      </c>
      <c r="Y565" s="11" t="str">
        <f t="shared" si="71"/>
        <v/>
      </c>
      <c r="Z565" s="11" t="str">
        <f>IF(AND(J565&gt;500000,INDEX(Bank_KYC!$D$4:$D$953,MATCH(B565,Bank_KYC!$A$4:$A$953,0))=""),"FLAG","")</f>
        <v/>
      </c>
    </row>
    <row r="566" spans="1:26" x14ac:dyDescent="0.3">
      <c r="A566" t="s">
        <v>4094</v>
      </c>
      <c r="B566" t="s">
        <v>1219</v>
      </c>
      <c r="C566" t="s">
        <v>479</v>
      </c>
      <c r="D566" t="s">
        <v>100</v>
      </c>
      <c r="E566" t="s">
        <v>3518</v>
      </c>
      <c r="F566" s="9">
        <v>44295</v>
      </c>
      <c r="G566">
        <v>3562000</v>
      </c>
      <c r="H566" t="s">
        <v>66</v>
      </c>
      <c r="I566">
        <v>9.25</v>
      </c>
      <c r="J566">
        <v>2153229</v>
      </c>
      <c r="K566" s="9"/>
      <c r="L566" t="s">
        <v>3519</v>
      </c>
      <c r="M566">
        <v>3981097</v>
      </c>
      <c r="N566" s="9">
        <v>45119</v>
      </c>
      <c r="O566" t="s">
        <v>3520</v>
      </c>
      <c r="P566" t="s">
        <v>3521</v>
      </c>
      <c r="Q566" s="12">
        <f t="shared" si="64"/>
        <v>0</v>
      </c>
      <c r="R566" s="11" t="str">
        <f t="shared" si="65"/>
        <v>Standard</v>
      </c>
      <c r="S566" s="11" t="str">
        <f t="shared" si="66"/>
        <v/>
      </c>
      <c r="T566" s="13">
        <f t="shared" si="67"/>
        <v>0</v>
      </c>
      <c r="U566" s="13">
        <f>IFERROR(INDEX(Delegation!$C$4:$C$12,MATCH(H566,Delegation!$A$4:$A$12,0)),0)</f>
        <v>5000000</v>
      </c>
      <c r="V566" s="11" t="str">
        <f t="shared" si="68"/>
        <v/>
      </c>
      <c r="W566" s="14">
        <f t="shared" si="69"/>
        <v>0.54086323443010809</v>
      </c>
      <c r="X566" s="11" t="str">
        <f t="shared" si="70"/>
        <v/>
      </c>
      <c r="Y566" s="11" t="str">
        <f t="shared" si="71"/>
        <v/>
      </c>
      <c r="Z566" s="11" t="str">
        <f>IF(AND(J566&gt;500000,INDEX(Bank_KYC!$D$4:$D$953,MATCH(B566,Bank_KYC!$A$4:$A$953,0))=""),"FLAG","")</f>
        <v/>
      </c>
    </row>
    <row r="567" spans="1:26" x14ac:dyDescent="0.3">
      <c r="A567" t="s">
        <v>4095</v>
      </c>
      <c r="B567" t="s">
        <v>1792</v>
      </c>
      <c r="C567" t="s">
        <v>1793</v>
      </c>
      <c r="D567" t="s">
        <v>100</v>
      </c>
      <c r="E567" t="s">
        <v>3518</v>
      </c>
      <c r="F567" s="9">
        <v>44767</v>
      </c>
      <c r="G567">
        <v>3790000</v>
      </c>
      <c r="H567" t="s">
        <v>66</v>
      </c>
      <c r="I567">
        <v>9.25</v>
      </c>
      <c r="J567">
        <v>2241342</v>
      </c>
      <c r="K567" s="9"/>
      <c r="L567" t="s">
        <v>3519</v>
      </c>
      <c r="M567">
        <v>4777452</v>
      </c>
      <c r="N567" s="9">
        <v>45749</v>
      </c>
      <c r="O567" t="s">
        <v>3520</v>
      </c>
      <c r="P567" t="s">
        <v>3521</v>
      </c>
      <c r="Q567" s="12">
        <f t="shared" si="64"/>
        <v>0</v>
      </c>
      <c r="R567" s="11" t="str">
        <f t="shared" si="65"/>
        <v>Standard</v>
      </c>
      <c r="S567" s="11" t="str">
        <f t="shared" si="66"/>
        <v/>
      </c>
      <c r="T567" s="13">
        <f t="shared" si="67"/>
        <v>0</v>
      </c>
      <c r="U567" s="13">
        <f>IFERROR(INDEX(Delegation!$C$4:$C$12,MATCH(H567,Delegation!$A$4:$A$12,0)),0)</f>
        <v>5000000</v>
      </c>
      <c r="V567" s="11" t="str">
        <f t="shared" si="68"/>
        <v/>
      </c>
      <c r="W567" s="14">
        <f t="shared" si="69"/>
        <v>0.46915008251260293</v>
      </c>
      <c r="X567" s="11" t="str">
        <f t="shared" si="70"/>
        <v/>
      </c>
      <c r="Y567" s="11" t="str">
        <f t="shared" si="71"/>
        <v/>
      </c>
      <c r="Z567" s="11" t="str">
        <f>IF(AND(J567&gt;500000,INDEX(Bank_KYC!$D$4:$D$953,MATCH(B567,Bank_KYC!$A$4:$A$953,0))=""),"FLAG","")</f>
        <v/>
      </c>
    </row>
    <row r="568" spans="1:26" x14ac:dyDescent="0.3">
      <c r="A568" t="s">
        <v>4096</v>
      </c>
      <c r="B568" t="s">
        <v>400</v>
      </c>
      <c r="C568" t="s">
        <v>401</v>
      </c>
      <c r="D568" t="s">
        <v>103</v>
      </c>
      <c r="E568" t="s">
        <v>3525</v>
      </c>
      <c r="F568" s="9">
        <v>45102</v>
      </c>
      <c r="G568">
        <v>550000</v>
      </c>
      <c r="H568" t="s">
        <v>61</v>
      </c>
      <c r="I568">
        <v>9.75</v>
      </c>
      <c r="J568">
        <v>161090</v>
      </c>
      <c r="K568" s="9"/>
      <c r="L568" t="s">
        <v>3526</v>
      </c>
      <c r="M568">
        <v>236978</v>
      </c>
      <c r="N568" s="9">
        <v>45569</v>
      </c>
      <c r="O568" t="s">
        <v>3520</v>
      </c>
      <c r="P568" t="s">
        <v>3521</v>
      </c>
      <c r="Q568" s="12">
        <f t="shared" si="64"/>
        <v>0</v>
      </c>
      <c r="R568" s="11" t="str">
        <f t="shared" si="65"/>
        <v>Standard</v>
      </c>
      <c r="S568" s="11" t="str">
        <f t="shared" si="66"/>
        <v/>
      </c>
      <c r="T568" s="13">
        <f t="shared" si="67"/>
        <v>0</v>
      </c>
      <c r="U568" s="13">
        <f>IFERROR(INDEX(Delegation!$C$4:$C$12,MATCH(H568,Delegation!$A$4:$A$12,0)),0)</f>
        <v>1000000</v>
      </c>
      <c r="V568" s="11" t="str">
        <f t="shared" si="68"/>
        <v/>
      </c>
      <c r="W568" s="14">
        <f t="shared" si="69"/>
        <v>0.67976774215328006</v>
      </c>
      <c r="X568" s="11" t="str">
        <f t="shared" si="70"/>
        <v/>
      </c>
      <c r="Y568" s="11" t="str">
        <f t="shared" si="71"/>
        <v/>
      </c>
      <c r="Z568" s="11" t="str">
        <f>IF(AND(J568&gt;500000,INDEX(Bank_KYC!$D$4:$D$953,MATCH(B568,Bank_KYC!$A$4:$A$953,0))=""),"FLAG","")</f>
        <v/>
      </c>
    </row>
    <row r="569" spans="1:26" x14ac:dyDescent="0.3">
      <c r="A569" t="s">
        <v>4097</v>
      </c>
      <c r="B569" t="s">
        <v>1858</v>
      </c>
      <c r="C569" t="s">
        <v>1859</v>
      </c>
      <c r="D569" t="s">
        <v>134</v>
      </c>
      <c r="E569" t="s">
        <v>3535</v>
      </c>
      <c r="F569" s="9">
        <v>44593</v>
      </c>
      <c r="G569">
        <v>3179000</v>
      </c>
      <c r="H569" t="s">
        <v>66</v>
      </c>
      <c r="I569">
        <v>11.5</v>
      </c>
      <c r="J569">
        <v>2297861</v>
      </c>
      <c r="K569" s="9"/>
      <c r="L569" t="s">
        <v>3536</v>
      </c>
      <c r="M569">
        <v>4788523</v>
      </c>
      <c r="N569" s="9">
        <v>45558</v>
      </c>
      <c r="O569" t="s">
        <v>3520</v>
      </c>
      <c r="P569" t="s">
        <v>3521</v>
      </c>
      <c r="Q569" s="12">
        <f t="shared" si="64"/>
        <v>0</v>
      </c>
      <c r="R569" s="11" t="str">
        <f t="shared" si="65"/>
        <v>Standard</v>
      </c>
      <c r="S569" s="11" t="str">
        <f t="shared" si="66"/>
        <v/>
      </c>
      <c r="T569" s="13">
        <f t="shared" si="67"/>
        <v>0</v>
      </c>
      <c r="U569" s="13">
        <f>IFERROR(INDEX(Delegation!$C$4:$C$12,MATCH(H569,Delegation!$A$4:$A$12,0)),0)</f>
        <v>5000000</v>
      </c>
      <c r="V569" s="11" t="str">
        <f t="shared" si="68"/>
        <v/>
      </c>
      <c r="W569" s="14">
        <f t="shared" si="69"/>
        <v>0.47986842707030958</v>
      </c>
      <c r="X569" s="11" t="str">
        <f t="shared" si="70"/>
        <v/>
      </c>
      <c r="Y569" s="11" t="str">
        <f t="shared" si="71"/>
        <v/>
      </c>
      <c r="Z569" s="11" t="str">
        <f>IF(AND(J569&gt;500000,INDEX(Bank_KYC!$D$4:$D$953,MATCH(B569,Bank_KYC!$A$4:$A$953,0))=""),"FLAG","")</f>
        <v/>
      </c>
    </row>
    <row r="570" spans="1:26" x14ac:dyDescent="0.3">
      <c r="A570" t="s">
        <v>4098</v>
      </c>
      <c r="B570" t="s">
        <v>338</v>
      </c>
      <c r="C570" t="s">
        <v>339</v>
      </c>
      <c r="D570" t="s">
        <v>129</v>
      </c>
      <c r="E570" t="s">
        <v>3528</v>
      </c>
      <c r="F570" s="9">
        <v>43663</v>
      </c>
      <c r="G570">
        <v>212000</v>
      </c>
      <c r="H570" t="s">
        <v>65</v>
      </c>
      <c r="I570">
        <v>13.5</v>
      </c>
      <c r="J570">
        <v>155783</v>
      </c>
      <c r="K570" s="9"/>
      <c r="L570" t="s">
        <v>3529</v>
      </c>
      <c r="M570">
        <v>0</v>
      </c>
      <c r="N570" s="9"/>
      <c r="O570" t="s">
        <v>3520</v>
      </c>
      <c r="P570" t="s">
        <v>3521</v>
      </c>
      <c r="Q570" s="12">
        <f t="shared" si="64"/>
        <v>0</v>
      </c>
      <c r="R570" s="11" t="str">
        <f t="shared" si="65"/>
        <v>Standard</v>
      </c>
      <c r="S570" s="11" t="str">
        <f t="shared" si="66"/>
        <v/>
      </c>
      <c r="T570" s="13">
        <f t="shared" si="67"/>
        <v>0</v>
      </c>
      <c r="U570" s="13">
        <f>IFERROR(INDEX(Delegation!$C$4:$C$12,MATCH(H570,Delegation!$A$4:$A$12,0)),0)</f>
        <v>1000000</v>
      </c>
      <c r="V570" s="11" t="str">
        <f t="shared" si="68"/>
        <v/>
      </c>
      <c r="W570" s="14" t="str">
        <f t="shared" si="69"/>
        <v/>
      </c>
      <c r="X570" s="11" t="str">
        <f t="shared" si="70"/>
        <v/>
      </c>
      <c r="Y570" s="11" t="str">
        <f t="shared" si="71"/>
        <v/>
      </c>
      <c r="Z570" s="11" t="str">
        <f>IF(AND(J570&gt;500000,INDEX(Bank_KYC!$D$4:$D$953,MATCH(B570,Bank_KYC!$A$4:$A$953,0))=""),"FLAG","")</f>
        <v/>
      </c>
    </row>
    <row r="571" spans="1:26" x14ac:dyDescent="0.3">
      <c r="A571" t="s">
        <v>4099</v>
      </c>
      <c r="B571" t="s">
        <v>1116</v>
      </c>
      <c r="C571" t="s">
        <v>1117</v>
      </c>
      <c r="D571" t="s">
        <v>134</v>
      </c>
      <c r="E571" t="s">
        <v>3550</v>
      </c>
      <c r="F571" s="9">
        <v>44150</v>
      </c>
      <c r="G571">
        <v>1255000</v>
      </c>
      <c r="H571" t="s">
        <v>66</v>
      </c>
      <c r="I571">
        <v>10.5</v>
      </c>
      <c r="J571">
        <v>668443</v>
      </c>
      <c r="K571" s="9"/>
      <c r="L571" t="s">
        <v>3551</v>
      </c>
      <c r="M571">
        <v>1042179</v>
      </c>
      <c r="N571" s="9">
        <v>45761</v>
      </c>
      <c r="O571" t="s">
        <v>3520</v>
      </c>
      <c r="P571" t="s">
        <v>3521</v>
      </c>
      <c r="Q571" s="12">
        <f t="shared" si="64"/>
        <v>0</v>
      </c>
      <c r="R571" s="11" t="str">
        <f t="shared" si="65"/>
        <v>Standard</v>
      </c>
      <c r="S571" s="11" t="str">
        <f t="shared" si="66"/>
        <v/>
      </c>
      <c r="T571" s="13">
        <f t="shared" si="67"/>
        <v>0</v>
      </c>
      <c r="U571" s="13">
        <f>IFERROR(INDEX(Delegation!$C$4:$C$12,MATCH(H571,Delegation!$A$4:$A$12,0)),0)</f>
        <v>5000000</v>
      </c>
      <c r="V571" s="11" t="str">
        <f t="shared" si="68"/>
        <v/>
      </c>
      <c r="W571" s="14">
        <f t="shared" si="69"/>
        <v>0.64138981883150592</v>
      </c>
      <c r="X571" s="11" t="str">
        <f t="shared" si="70"/>
        <v/>
      </c>
      <c r="Y571" s="11" t="str">
        <f t="shared" si="71"/>
        <v/>
      </c>
      <c r="Z571" s="11" t="str">
        <f>IF(AND(J571&gt;500000,INDEX(Bank_KYC!$D$4:$D$953,MATCH(B571,Bank_KYC!$A$4:$A$953,0))=""),"FLAG","")</f>
        <v/>
      </c>
    </row>
    <row r="572" spans="1:26" x14ac:dyDescent="0.3">
      <c r="A572" t="s">
        <v>4100</v>
      </c>
      <c r="B572" t="s">
        <v>1979</v>
      </c>
      <c r="C572" t="s">
        <v>1311</v>
      </c>
      <c r="D572" t="s">
        <v>129</v>
      </c>
      <c r="E572" t="s">
        <v>3535</v>
      </c>
      <c r="F572" s="9">
        <v>44663</v>
      </c>
      <c r="G572">
        <v>2854000</v>
      </c>
      <c r="H572" t="s">
        <v>66</v>
      </c>
      <c r="I572">
        <v>11.5</v>
      </c>
      <c r="J572">
        <v>992767</v>
      </c>
      <c r="K572" s="9"/>
      <c r="L572" t="s">
        <v>3536</v>
      </c>
      <c r="M572">
        <v>1523147</v>
      </c>
      <c r="N572" s="9">
        <v>45832</v>
      </c>
      <c r="O572" t="s">
        <v>3520</v>
      </c>
      <c r="P572" t="s">
        <v>3521</v>
      </c>
      <c r="Q572" s="12">
        <f t="shared" si="64"/>
        <v>0</v>
      </c>
      <c r="R572" s="11" t="str">
        <f t="shared" si="65"/>
        <v>Standard</v>
      </c>
      <c r="S572" s="11" t="str">
        <f t="shared" si="66"/>
        <v/>
      </c>
      <c r="T572" s="13">
        <f t="shared" si="67"/>
        <v>0</v>
      </c>
      <c r="U572" s="13">
        <f>IFERROR(INDEX(Delegation!$C$4:$C$12,MATCH(H572,Delegation!$A$4:$A$12,0)),0)</f>
        <v>5000000</v>
      </c>
      <c r="V572" s="11" t="str">
        <f t="shared" si="68"/>
        <v/>
      </c>
      <c r="W572" s="14">
        <f t="shared" si="69"/>
        <v>0.65178672839850649</v>
      </c>
      <c r="X572" s="11" t="str">
        <f t="shared" si="70"/>
        <v/>
      </c>
      <c r="Y572" s="11" t="str">
        <f t="shared" si="71"/>
        <v/>
      </c>
      <c r="Z572" s="11" t="str">
        <f>IF(AND(J572&gt;500000,INDEX(Bank_KYC!$D$4:$D$953,MATCH(B572,Bank_KYC!$A$4:$A$953,0))=""),"FLAG","")</f>
        <v/>
      </c>
    </row>
    <row r="573" spans="1:26" x14ac:dyDescent="0.3">
      <c r="A573" t="s">
        <v>4101</v>
      </c>
      <c r="B573" t="s">
        <v>2264</v>
      </c>
      <c r="C573" t="s">
        <v>2265</v>
      </c>
      <c r="D573" t="s">
        <v>129</v>
      </c>
      <c r="E573" t="s">
        <v>3528</v>
      </c>
      <c r="F573" s="9">
        <v>43950</v>
      </c>
      <c r="G573">
        <v>408000</v>
      </c>
      <c r="H573" t="s">
        <v>65</v>
      </c>
      <c r="I573">
        <v>13.5</v>
      </c>
      <c r="J573">
        <v>226211</v>
      </c>
      <c r="K573" s="9"/>
      <c r="L573" t="s">
        <v>3529</v>
      </c>
      <c r="M573">
        <v>0</v>
      </c>
      <c r="N573" s="9"/>
      <c r="O573" t="s">
        <v>3520</v>
      </c>
      <c r="P573" t="s">
        <v>3521</v>
      </c>
      <c r="Q573" s="12">
        <f t="shared" si="64"/>
        <v>0</v>
      </c>
      <c r="R573" s="11" t="str">
        <f t="shared" si="65"/>
        <v>Standard</v>
      </c>
      <c r="S573" s="11" t="str">
        <f t="shared" si="66"/>
        <v/>
      </c>
      <c r="T573" s="13">
        <f t="shared" si="67"/>
        <v>0</v>
      </c>
      <c r="U573" s="13">
        <f>IFERROR(INDEX(Delegation!$C$4:$C$12,MATCH(H573,Delegation!$A$4:$A$12,0)),0)</f>
        <v>1000000</v>
      </c>
      <c r="V573" s="11" t="str">
        <f t="shared" si="68"/>
        <v/>
      </c>
      <c r="W573" s="14" t="str">
        <f t="shared" si="69"/>
        <v/>
      </c>
      <c r="X573" s="11" t="str">
        <f t="shared" si="70"/>
        <v/>
      </c>
      <c r="Y573" s="11" t="str">
        <f t="shared" si="71"/>
        <v/>
      </c>
      <c r="Z573" s="11" t="str">
        <f>IF(AND(J573&gt;500000,INDEX(Bank_KYC!$D$4:$D$953,MATCH(B573,Bank_KYC!$A$4:$A$953,0))=""),"FLAG","")</f>
        <v/>
      </c>
    </row>
    <row r="574" spans="1:26" x14ac:dyDescent="0.3">
      <c r="A574" t="s">
        <v>4102</v>
      </c>
      <c r="B574" t="s">
        <v>1147</v>
      </c>
      <c r="C574" t="s">
        <v>1148</v>
      </c>
      <c r="D574" t="s">
        <v>114</v>
      </c>
      <c r="E574" t="s">
        <v>3518</v>
      </c>
      <c r="F574" s="9">
        <v>44485</v>
      </c>
      <c r="G574">
        <v>2909000</v>
      </c>
      <c r="H574" t="s">
        <v>66</v>
      </c>
      <c r="I574">
        <v>9.25</v>
      </c>
      <c r="J574">
        <v>2489521</v>
      </c>
      <c r="K574" s="9"/>
      <c r="L574" t="s">
        <v>3519</v>
      </c>
      <c r="M574">
        <v>3651365</v>
      </c>
      <c r="N574" s="9">
        <v>45112</v>
      </c>
      <c r="O574" t="s">
        <v>3520</v>
      </c>
      <c r="P574" t="s">
        <v>3521</v>
      </c>
      <c r="Q574" s="12">
        <f t="shared" si="64"/>
        <v>0</v>
      </c>
      <c r="R574" s="11" t="str">
        <f t="shared" si="65"/>
        <v>Standard</v>
      </c>
      <c r="S574" s="11" t="str">
        <f t="shared" si="66"/>
        <v/>
      </c>
      <c r="T574" s="13">
        <f t="shared" si="67"/>
        <v>0</v>
      </c>
      <c r="U574" s="13">
        <f>IFERROR(INDEX(Delegation!$C$4:$C$12,MATCH(H574,Delegation!$A$4:$A$12,0)),0)</f>
        <v>5000000</v>
      </c>
      <c r="V574" s="11" t="str">
        <f t="shared" si="68"/>
        <v/>
      </c>
      <c r="W574" s="14">
        <f t="shared" si="69"/>
        <v>0.68180557134112862</v>
      </c>
      <c r="X574" s="11" t="str">
        <f t="shared" si="70"/>
        <v/>
      </c>
      <c r="Y574" s="11" t="str">
        <f t="shared" si="71"/>
        <v/>
      </c>
      <c r="Z574" s="11" t="str">
        <f>IF(AND(J574&gt;500000,INDEX(Bank_KYC!$D$4:$D$953,MATCH(B574,Bank_KYC!$A$4:$A$953,0))=""),"FLAG","")</f>
        <v/>
      </c>
    </row>
    <row r="575" spans="1:26" x14ac:dyDescent="0.3">
      <c r="A575" t="s">
        <v>4103</v>
      </c>
      <c r="B575" t="s">
        <v>1724</v>
      </c>
      <c r="C575" t="s">
        <v>1725</v>
      </c>
      <c r="D575" t="s">
        <v>103</v>
      </c>
      <c r="E575" t="s">
        <v>3535</v>
      </c>
      <c r="F575" s="9">
        <v>44867</v>
      </c>
      <c r="G575">
        <v>6128000</v>
      </c>
      <c r="H575" t="s">
        <v>68</v>
      </c>
      <c r="I575">
        <v>11.5</v>
      </c>
      <c r="J575">
        <v>1685029</v>
      </c>
      <c r="K575" s="9">
        <v>46072</v>
      </c>
      <c r="L575" t="s">
        <v>3536</v>
      </c>
      <c r="M575">
        <v>3259086</v>
      </c>
      <c r="N575" s="9">
        <v>45488</v>
      </c>
      <c r="O575" t="s">
        <v>3520</v>
      </c>
      <c r="P575" t="s">
        <v>3521</v>
      </c>
      <c r="Q575" s="12">
        <f t="shared" si="64"/>
        <v>40</v>
      </c>
      <c r="R575" s="11" t="str">
        <f t="shared" si="65"/>
        <v>Standard</v>
      </c>
      <c r="S575" s="11" t="str">
        <f t="shared" si="66"/>
        <v/>
      </c>
      <c r="T575" s="13">
        <f t="shared" si="67"/>
        <v>0</v>
      </c>
      <c r="U575" s="13">
        <f>IFERROR(INDEX(Delegation!$C$4:$C$12,MATCH(H575,Delegation!$A$4:$A$12,0)),0)</f>
        <v>25000000</v>
      </c>
      <c r="V575" s="11" t="str">
        <f t="shared" si="68"/>
        <v/>
      </c>
      <c r="W575" s="14">
        <f t="shared" si="69"/>
        <v>0.51702501867087891</v>
      </c>
      <c r="X575" s="11" t="str">
        <f t="shared" si="70"/>
        <v/>
      </c>
      <c r="Y575" s="11" t="str">
        <f t="shared" si="71"/>
        <v/>
      </c>
      <c r="Z575" s="11" t="str">
        <f>IF(AND(J575&gt;500000,INDEX(Bank_KYC!$D$4:$D$953,MATCH(B575,Bank_KYC!$A$4:$A$953,0))=""),"FLAG","")</f>
        <v/>
      </c>
    </row>
    <row r="576" spans="1:26" x14ac:dyDescent="0.3">
      <c r="A576" t="s">
        <v>4104</v>
      </c>
      <c r="B576" t="s">
        <v>786</v>
      </c>
      <c r="C576" t="s">
        <v>787</v>
      </c>
      <c r="D576" t="s">
        <v>114</v>
      </c>
      <c r="E576" t="s">
        <v>3528</v>
      </c>
      <c r="F576" s="9">
        <v>44647</v>
      </c>
      <c r="G576">
        <v>447000</v>
      </c>
      <c r="H576" t="s">
        <v>59</v>
      </c>
      <c r="I576">
        <v>13.5</v>
      </c>
      <c r="J576">
        <v>322499</v>
      </c>
      <c r="K576" s="9">
        <v>45262</v>
      </c>
      <c r="L576" t="s">
        <v>3529</v>
      </c>
      <c r="M576">
        <v>0</v>
      </c>
      <c r="N576" s="9"/>
      <c r="O576" t="s">
        <v>3520</v>
      </c>
      <c r="P576" t="s">
        <v>3589</v>
      </c>
      <c r="Q576" s="12">
        <f t="shared" si="64"/>
        <v>850</v>
      </c>
      <c r="R576" s="11" t="str">
        <f t="shared" si="65"/>
        <v>Doubtful</v>
      </c>
      <c r="S576" s="11" t="str">
        <f t="shared" si="66"/>
        <v/>
      </c>
      <c r="T576" s="13">
        <f t="shared" si="67"/>
        <v>0</v>
      </c>
      <c r="U576" s="13">
        <f>IFERROR(INDEX(Delegation!$C$4:$C$12,MATCH(H576,Delegation!$A$4:$A$12,0)),0)</f>
        <v>1000000</v>
      </c>
      <c r="V576" s="11" t="str">
        <f t="shared" si="68"/>
        <v/>
      </c>
      <c r="W576" s="14" t="str">
        <f t="shared" si="69"/>
        <v/>
      </c>
      <c r="X576" s="11" t="str">
        <f t="shared" si="70"/>
        <v/>
      </c>
      <c r="Y576" s="11" t="str">
        <f t="shared" si="71"/>
        <v/>
      </c>
      <c r="Z576" s="11" t="str">
        <f>IF(AND(J576&gt;500000,INDEX(Bank_KYC!$D$4:$D$953,MATCH(B576,Bank_KYC!$A$4:$A$953,0))=""),"FLAG","")</f>
        <v/>
      </c>
    </row>
    <row r="577" spans="1:26" x14ac:dyDescent="0.3">
      <c r="A577" t="s">
        <v>4105</v>
      </c>
      <c r="B577" t="s">
        <v>2374</v>
      </c>
      <c r="C577" t="s">
        <v>2201</v>
      </c>
      <c r="D577" t="s">
        <v>134</v>
      </c>
      <c r="E577" t="s">
        <v>3550</v>
      </c>
      <c r="F577" s="9">
        <v>45737</v>
      </c>
      <c r="G577">
        <v>309000</v>
      </c>
      <c r="H577" t="s">
        <v>62</v>
      </c>
      <c r="I577">
        <v>10.5</v>
      </c>
      <c r="J577">
        <v>160019</v>
      </c>
      <c r="K577" s="9"/>
      <c r="L577" t="s">
        <v>3551</v>
      </c>
      <c r="M577">
        <v>260113</v>
      </c>
      <c r="N577" s="9">
        <v>46017</v>
      </c>
      <c r="O577" t="s">
        <v>3520</v>
      </c>
      <c r="P577" t="s">
        <v>3521</v>
      </c>
      <c r="Q577" s="12">
        <f t="shared" si="64"/>
        <v>0</v>
      </c>
      <c r="R577" s="11" t="str">
        <f t="shared" si="65"/>
        <v>Standard</v>
      </c>
      <c r="S577" s="11" t="str">
        <f t="shared" si="66"/>
        <v/>
      </c>
      <c r="T577" s="13">
        <f t="shared" si="67"/>
        <v>0</v>
      </c>
      <c r="U577" s="13">
        <f>IFERROR(INDEX(Delegation!$C$4:$C$12,MATCH(H577,Delegation!$A$4:$A$12,0)),0)</f>
        <v>1000000</v>
      </c>
      <c r="V577" s="11" t="str">
        <f t="shared" si="68"/>
        <v/>
      </c>
      <c r="W577" s="14">
        <f t="shared" si="69"/>
        <v>0.61519032112966288</v>
      </c>
      <c r="X577" s="11" t="str">
        <f t="shared" si="70"/>
        <v/>
      </c>
      <c r="Y577" s="11" t="str">
        <f t="shared" si="71"/>
        <v/>
      </c>
      <c r="Z577" s="11" t="str">
        <f>IF(AND(J577&gt;500000,INDEX(Bank_KYC!$D$4:$D$953,MATCH(B577,Bank_KYC!$A$4:$A$953,0))=""),"FLAG","")</f>
        <v/>
      </c>
    </row>
    <row r="578" spans="1:26" x14ac:dyDescent="0.3">
      <c r="A578" t="s">
        <v>4106</v>
      </c>
      <c r="B578" t="s">
        <v>3235</v>
      </c>
      <c r="C578" t="s">
        <v>3236</v>
      </c>
      <c r="D578" t="s">
        <v>134</v>
      </c>
      <c r="E578" t="s">
        <v>3525</v>
      </c>
      <c r="F578" s="9">
        <v>44955</v>
      </c>
      <c r="G578">
        <v>145000</v>
      </c>
      <c r="H578" t="s">
        <v>62</v>
      </c>
      <c r="I578">
        <v>9.75</v>
      </c>
      <c r="J578">
        <v>85004</v>
      </c>
      <c r="K578" s="9"/>
      <c r="L578" t="s">
        <v>3526</v>
      </c>
      <c r="M578">
        <v>127921</v>
      </c>
      <c r="N578" s="9">
        <v>45610</v>
      </c>
      <c r="O578" t="s">
        <v>3520</v>
      </c>
      <c r="P578" t="s">
        <v>3521</v>
      </c>
      <c r="Q578" s="12">
        <f t="shared" si="64"/>
        <v>0</v>
      </c>
      <c r="R578" s="11" t="str">
        <f t="shared" si="65"/>
        <v>Standard</v>
      </c>
      <c r="S578" s="11" t="str">
        <f t="shared" si="66"/>
        <v/>
      </c>
      <c r="T578" s="13">
        <f t="shared" si="67"/>
        <v>0</v>
      </c>
      <c r="U578" s="13">
        <f>IFERROR(INDEX(Delegation!$C$4:$C$12,MATCH(H578,Delegation!$A$4:$A$12,0)),0)</f>
        <v>1000000</v>
      </c>
      <c r="V578" s="11" t="str">
        <f t="shared" si="68"/>
        <v/>
      </c>
      <c r="W578" s="14">
        <f t="shared" si="69"/>
        <v>0.6645038734844162</v>
      </c>
      <c r="X578" s="11" t="str">
        <f t="shared" si="70"/>
        <v/>
      </c>
      <c r="Y578" s="11" t="str">
        <f t="shared" si="71"/>
        <v/>
      </c>
      <c r="Z578" s="11" t="str">
        <f>IF(AND(J578&gt;500000,INDEX(Bank_KYC!$D$4:$D$953,MATCH(B578,Bank_KYC!$A$4:$A$953,0))=""),"FLAG","")</f>
        <v/>
      </c>
    </row>
    <row r="579" spans="1:26" x14ac:dyDescent="0.3">
      <c r="A579" t="s">
        <v>4107</v>
      </c>
      <c r="B579" t="s">
        <v>2661</v>
      </c>
      <c r="C579" t="s">
        <v>2354</v>
      </c>
      <c r="D579" t="s">
        <v>100</v>
      </c>
      <c r="E579" t="s">
        <v>3518</v>
      </c>
      <c r="F579" s="9">
        <v>45367</v>
      </c>
      <c r="G579">
        <v>1210000</v>
      </c>
      <c r="H579" t="s">
        <v>66</v>
      </c>
      <c r="I579">
        <v>9.25</v>
      </c>
      <c r="J579">
        <v>941319</v>
      </c>
      <c r="K579" s="9">
        <v>45950</v>
      </c>
      <c r="L579" t="s">
        <v>3519</v>
      </c>
      <c r="M579">
        <v>1615425</v>
      </c>
      <c r="N579" s="9">
        <v>45710</v>
      </c>
      <c r="O579" t="s">
        <v>3520</v>
      </c>
      <c r="P579" t="s">
        <v>3523</v>
      </c>
      <c r="Q579" s="12">
        <f t="shared" si="64"/>
        <v>162</v>
      </c>
      <c r="R579" s="11" t="str">
        <f t="shared" si="65"/>
        <v>Sub-Standard</v>
      </c>
      <c r="S579" s="11" t="str">
        <f t="shared" si="66"/>
        <v/>
      </c>
      <c r="T579" s="13">
        <f t="shared" si="67"/>
        <v>0</v>
      </c>
      <c r="U579" s="13">
        <f>IFERROR(INDEX(Delegation!$C$4:$C$12,MATCH(H579,Delegation!$A$4:$A$12,0)),0)</f>
        <v>5000000</v>
      </c>
      <c r="V579" s="11" t="str">
        <f t="shared" si="68"/>
        <v/>
      </c>
      <c r="W579" s="14">
        <f t="shared" si="69"/>
        <v>0.58270671804633456</v>
      </c>
      <c r="X579" s="11" t="str">
        <f t="shared" si="70"/>
        <v/>
      </c>
      <c r="Y579" s="11" t="str">
        <f t="shared" si="71"/>
        <v/>
      </c>
      <c r="Z579" s="11" t="str">
        <f>IF(AND(J579&gt;500000,INDEX(Bank_KYC!$D$4:$D$953,MATCH(B579,Bank_KYC!$A$4:$A$953,0))=""),"FLAG","")</f>
        <v/>
      </c>
    </row>
    <row r="580" spans="1:26" x14ac:dyDescent="0.3">
      <c r="A580" t="s">
        <v>4108</v>
      </c>
      <c r="B580" t="s">
        <v>1042</v>
      </c>
      <c r="C580" t="s">
        <v>1043</v>
      </c>
      <c r="D580" t="s">
        <v>100</v>
      </c>
      <c r="E580" t="s">
        <v>3525</v>
      </c>
      <c r="F580" s="9">
        <v>43779</v>
      </c>
      <c r="G580">
        <v>564000</v>
      </c>
      <c r="H580" t="s">
        <v>64</v>
      </c>
      <c r="I580">
        <v>9.75</v>
      </c>
      <c r="J580">
        <v>374271</v>
      </c>
      <c r="K580" s="9"/>
      <c r="L580" t="s">
        <v>3526</v>
      </c>
      <c r="M580">
        <v>524917</v>
      </c>
      <c r="N580" s="9">
        <v>45393</v>
      </c>
      <c r="O580" t="s">
        <v>3520</v>
      </c>
      <c r="P580" t="s">
        <v>3521</v>
      </c>
      <c r="Q580" s="12">
        <f t="shared" ref="Q580:Q643" si="72">IF(K580="",0,DATE(2026,3,31)-K580)</f>
        <v>0</v>
      </c>
      <c r="R580" s="11" t="str">
        <f t="shared" ref="R580:R643" si="73">IF(Q580&lt;=90,"Standard",IF(Q580&lt;=455,"Sub-Standard","Doubtful"))</f>
        <v>Standard</v>
      </c>
      <c r="S580" s="11" t="str">
        <f t="shared" ref="S580:S643" si="74">IF(R580&lt;&gt;P580,"FLAG","")</f>
        <v/>
      </c>
      <c r="T580" s="13">
        <f t="shared" ref="T580:T643" si="75">IF(S580="FLAG",J580*IF(R580="Doubtful",25%,10%),0)</f>
        <v>0</v>
      </c>
      <c r="U580" s="13">
        <f>IFERROR(INDEX(Delegation!$C$4:$C$12,MATCH(H580,Delegation!$A$4:$A$12,0)),0)</f>
        <v>1000000</v>
      </c>
      <c r="V580" s="11" t="str">
        <f t="shared" ref="V580:V643" si="76">IF(G580&gt;U580,"FLAG","")</f>
        <v/>
      </c>
      <c r="W580" s="14">
        <f t="shared" ref="W580:W643" si="77">IF(M580&gt;0,J580/M580,"")</f>
        <v>0.71300986632172325</v>
      </c>
      <c r="X580" s="11" t="str">
        <f t="shared" ref="X580:X643" si="78">IF(AND(E580="Gold",N(W580)&gt;75%),"FLAG","")</f>
        <v/>
      </c>
      <c r="Y580" s="11" t="str">
        <f t="shared" ref="Y580:Y643" si="79">IF(AND(L580="Property",N580&lt;EDATE(DATE(2026,3,31),-36)),"FLAG","")</f>
        <v/>
      </c>
      <c r="Z580" s="11" t="str">
        <f>IF(AND(J580&gt;500000,INDEX(Bank_KYC!$D$4:$D$953,MATCH(B580,Bank_KYC!$A$4:$A$953,0))=""),"FLAG","")</f>
        <v/>
      </c>
    </row>
    <row r="581" spans="1:26" x14ac:dyDescent="0.3">
      <c r="A581" t="s">
        <v>4109</v>
      </c>
      <c r="B581" t="s">
        <v>1947</v>
      </c>
      <c r="C581" t="s">
        <v>1948</v>
      </c>
      <c r="D581" t="s">
        <v>103</v>
      </c>
      <c r="E581" t="s">
        <v>3535</v>
      </c>
      <c r="F581" s="9">
        <v>45235</v>
      </c>
      <c r="G581">
        <v>1775000</v>
      </c>
      <c r="H581" t="s">
        <v>66</v>
      </c>
      <c r="I581">
        <v>11.5</v>
      </c>
      <c r="J581">
        <v>783117</v>
      </c>
      <c r="K581" s="9"/>
      <c r="L581" t="s">
        <v>3536</v>
      </c>
      <c r="M581">
        <v>1169101</v>
      </c>
      <c r="N581" s="9">
        <v>45354</v>
      </c>
      <c r="O581" t="s">
        <v>3520</v>
      </c>
      <c r="P581" t="s">
        <v>3521</v>
      </c>
      <c r="Q581" s="12">
        <f t="shared" si="72"/>
        <v>0</v>
      </c>
      <c r="R581" s="11" t="str">
        <f t="shared" si="73"/>
        <v>Standard</v>
      </c>
      <c r="S581" s="11" t="str">
        <f t="shared" si="74"/>
        <v/>
      </c>
      <c r="T581" s="13">
        <f t="shared" si="75"/>
        <v>0</v>
      </c>
      <c r="U581" s="13">
        <f>IFERROR(INDEX(Delegation!$C$4:$C$12,MATCH(H581,Delegation!$A$4:$A$12,0)),0)</f>
        <v>5000000</v>
      </c>
      <c r="V581" s="11" t="str">
        <f t="shared" si="76"/>
        <v/>
      </c>
      <c r="W581" s="14">
        <f t="shared" si="77"/>
        <v>0.66984546245362886</v>
      </c>
      <c r="X581" s="11" t="str">
        <f t="shared" si="78"/>
        <v/>
      </c>
      <c r="Y581" s="11" t="str">
        <f t="shared" si="79"/>
        <v/>
      </c>
      <c r="Z581" s="11" t="str">
        <f>IF(AND(J581&gt;500000,INDEX(Bank_KYC!$D$4:$D$953,MATCH(B581,Bank_KYC!$A$4:$A$953,0))=""),"FLAG","")</f>
        <v/>
      </c>
    </row>
    <row r="582" spans="1:26" x14ac:dyDescent="0.3">
      <c r="A582" t="s">
        <v>4110</v>
      </c>
      <c r="B582" t="s">
        <v>3239</v>
      </c>
      <c r="C582" t="s">
        <v>1436</v>
      </c>
      <c r="D582" t="s">
        <v>134</v>
      </c>
      <c r="E582" t="s">
        <v>3518</v>
      </c>
      <c r="F582" s="9">
        <v>45715</v>
      </c>
      <c r="G582">
        <v>863000</v>
      </c>
      <c r="H582" t="s">
        <v>62</v>
      </c>
      <c r="I582">
        <v>9.25</v>
      </c>
      <c r="J582">
        <v>270506</v>
      </c>
      <c r="K582" s="9"/>
      <c r="L582" t="s">
        <v>3519</v>
      </c>
      <c r="M582">
        <v>469801</v>
      </c>
      <c r="N582" s="9">
        <v>46035</v>
      </c>
      <c r="O582" t="s">
        <v>3520</v>
      </c>
      <c r="P582" t="s">
        <v>3521</v>
      </c>
      <c r="Q582" s="12">
        <f t="shared" si="72"/>
        <v>0</v>
      </c>
      <c r="R582" s="11" t="str">
        <f t="shared" si="73"/>
        <v>Standard</v>
      </c>
      <c r="S582" s="11" t="str">
        <f t="shared" si="74"/>
        <v/>
      </c>
      <c r="T582" s="13">
        <f t="shared" si="75"/>
        <v>0</v>
      </c>
      <c r="U582" s="13">
        <f>IFERROR(INDEX(Delegation!$C$4:$C$12,MATCH(H582,Delegation!$A$4:$A$12,0)),0)</f>
        <v>1000000</v>
      </c>
      <c r="V582" s="11" t="str">
        <f t="shared" si="76"/>
        <v/>
      </c>
      <c r="W582" s="14">
        <f t="shared" si="77"/>
        <v>0.5757884721403318</v>
      </c>
      <c r="X582" s="11" t="str">
        <f t="shared" si="78"/>
        <v/>
      </c>
      <c r="Y582" s="11" t="str">
        <f t="shared" si="79"/>
        <v/>
      </c>
      <c r="Z582" s="11" t="str">
        <f>IF(AND(J582&gt;500000,INDEX(Bank_KYC!$D$4:$D$953,MATCH(B582,Bank_KYC!$A$4:$A$953,0))=""),"FLAG","")</f>
        <v/>
      </c>
    </row>
    <row r="583" spans="1:26" x14ac:dyDescent="0.3">
      <c r="A583" t="s">
        <v>4111</v>
      </c>
      <c r="B583" t="s">
        <v>2932</v>
      </c>
      <c r="C583" t="s">
        <v>2933</v>
      </c>
      <c r="D583" t="s">
        <v>100</v>
      </c>
      <c r="E583" t="s">
        <v>3518</v>
      </c>
      <c r="F583" s="9">
        <v>44882</v>
      </c>
      <c r="G583">
        <v>1395000</v>
      </c>
      <c r="H583" t="s">
        <v>66</v>
      </c>
      <c r="I583">
        <v>9.25</v>
      </c>
      <c r="J583">
        <v>1349336</v>
      </c>
      <c r="K583" s="9">
        <v>46106</v>
      </c>
      <c r="L583" t="s">
        <v>3519</v>
      </c>
      <c r="M583">
        <v>2414902</v>
      </c>
      <c r="N583" s="9">
        <v>45911</v>
      </c>
      <c r="O583" t="s">
        <v>3520</v>
      </c>
      <c r="P583" t="s">
        <v>3521</v>
      </c>
      <c r="Q583" s="12">
        <f t="shared" si="72"/>
        <v>6</v>
      </c>
      <c r="R583" s="11" t="str">
        <f t="shared" si="73"/>
        <v>Standard</v>
      </c>
      <c r="S583" s="11" t="str">
        <f t="shared" si="74"/>
        <v/>
      </c>
      <c r="T583" s="13">
        <f t="shared" si="75"/>
        <v>0</v>
      </c>
      <c r="U583" s="13">
        <f>IFERROR(INDEX(Delegation!$C$4:$C$12,MATCH(H583,Delegation!$A$4:$A$12,0)),0)</f>
        <v>5000000</v>
      </c>
      <c r="V583" s="11" t="str">
        <f t="shared" si="76"/>
        <v/>
      </c>
      <c r="W583" s="14">
        <f t="shared" si="77"/>
        <v>0.55875393701276488</v>
      </c>
      <c r="X583" s="11" t="str">
        <f t="shared" si="78"/>
        <v/>
      </c>
      <c r="Y583" s="11" t="str">
        <f t="shared" si="79"/>
        <v/>
      </c>
      <c r="Z583" s="11" t="str">
        <f>IF(AND(J583&gt;500000,INDEX(Bank_KYC!$D$4:$D$953,MATCH(B583,Bank_KYC!$A$4:$A$953,0))=""),"FLAG","")</f>
        <v/>
      </c>
    </row>
    <row r="584" spans="1:26" x14ac:dyDescent="0.3">
      <c r="A584" t="s">
        <v>4112</v>
      </c>
      <c r="B584" t="s">
        <v>310</v>
      </c>
      <c r="C584" t="s">
        <v>311</v>
      </c>
      <c r="D584" t="s">
        <v>95</v>
      </c>
      <c r="E584" t="s">
        <v>3518</v>
      </c>
      <c r="F584" s="9">
        <v>43977</v>
      </c>
      <c r="G584">
        <v>1360000</v>
      </c>
      <c r="H584" t="s">
        <v>66</v>
      </c>
      <c r="I584">
        <v>9.25</v>
      </c>
      <c r="J584">
        <v>419947</v>
      </c>
      <c r="K584" s="9"/>
      <c r="L584" t="s">
        <v>3519</v>
      </c>
      <c r="M584">
        <v>720134</v>
      </c>
      <c r="N584" s="9">
        <v>45734</v>
      </c>
      <c r="O584" t="s">
        <v>3520</v>
      </c>
      <c r="P584" t="s">
        <v>3521</v>
      </c>
      <c r="Q584" s="12">
        <f t="shared" si="72"/>
        <v>0</v>
      </c>
      <c r="R584" s="11" t="str">
        <f t="shared" si="73"/>
        <v>Standard</v>
      </c>
      <c r="S584" s="11" t="str">
        <f t="shared" si="74"/>
        <v/>
      </c>
      <c r="T584" s="13">
        <f t="shared" si="75"/>
        <v>0</v>
      </c>
      <c r="U584" s="13">
        <f>IFERROR(INDEX(Delegation!$C$4:$C$12,MATCH(H584,Delegation!$A$4:$A$12,0)),0)</f>
        <v>5000000</v>
      </c>
      <c r="V584" s="11" t="str">
        <f t="shared" si="76"/>
        <v/>
      </c>
      <c r="W584" s="14">
        <f t="shared" si="77"/>
        <v>0.58315119130606252</v>
      </c>
      <c r="X584" s="11" t="str">
        <f t="shared" si="78"/>
        <v/>
      </c>
      <c r="Y584" s="11" t="str">
        <f t="shared" si="79"/>
        <v/>
      </c>
      <c r="Z584" s="11" t="str">
        <f>IF(AND(J584&gt;500000,INDEX(Bank_KYC!$D$4:$D$953,MATCH(B584,Bank_KYC!$A$4:$A$953,0))=""),"FLAG","")</f>
        <v/>
      </c>
    </row>
    <row r="585" spans="1:26" x14ac:dyDescent="0.3">
      <c r="A585" t="s">
        <v>4113</v>
      </c>
      <c r="B585" t="s">
        <v>1992</v>
      </c>
      <c r="C585" t="s">
        <v>1993</v>
      </c>
      <c r="D585" t="s">
        <v>103</v>
      </c>
      <c r="E585" t="s">
        <v>3535</v>
      </c>
      <c r="F585" s="9">
        <v>45507</v>
      </c>
      <c r="G585">
        <v>2360000</v>
      </c>
      <c r="H585" t="s">
        <v>66</v>
      </c>
      <c r="I585">
        <v>11.5</v>
      </c>
      <c r="J585">
        <v>2214072</v>
      </c>
      <c r="K585" s="9"/>
      <c r="L585" t="s">
        <v>3536</v>
      </c>
      <c r="M585">
        <v>4814064</v>
      </c>
      <c r="N585" s="9">
        <v>45535</v>
      </c>
      <c r="O585" t="s">
        <v>3520</v>
      </c>
      <c r="P585" t="s">
        <v>3521</v>
      </c>
      <c r="Q585" s="12">
        <f t="shared" si="72"/>
        <v>0</v>
      </c>
      <c r="R585" s="11" t="str">
        <f t="shared" si="73"/>
        <v>Standard</v>
      </c>
      <c r="S585" s="11" t="str">
        <f t="shared" si="74"/>
        <v/>
      </c>
      <c r="T585" s="13">
        <f t="shared" si="75"/>
        <v>0</v>
      </c>
      <c r="U585" s="13">
        <f>IFERROR(INDEX(Delegation!$C$4:$C$12,MATCH(H585,Delegation!$A$4:$A$12,0)),0)</f>
        <v>5000000</v>
      </c>
      <c r="V585" s="11" t="str">
        <f t="shared" si="76"/>
        <v/>
      </c>
      <c r="W585" s="14">
        <f t="shared" si="77"/>
        <v>0.45991744189524691</v>
      </c>
      <c r="X585" s="11" t="str">
        <f t="shared" si="78"/>
        <v/>
      </c>
      <c r="Y585" s="11" t="str">
        <f t="shared" si="79"/>
        <v/>
      </c>
      <c r="Z585" s="11" t="str">
        <f>IF(AND(J585&gt;500000,INDEX(Bank_KYC!$D$4:$D$953,MATCH(B585,Bank_KYC!$A$4:$A$953,0))=""),"FLAG","")</f>
        <v/>
      </c>
    </row>
    <row r="586" spans="1:26" x14ac:dyDescent="0.3">
      <c r="A586" t="s">
        <v>4114</v>
      </c>
      <c r="B586" t="s">
        <v>2232</v>
      </c>
      <c r="C586" t="s">
        <v>2233</v>
      </c>
      <c r="D586" t="s">
        <v>103</v>
      </c>
      <c r="E586" t="s">
        <v>3626</v>
      </c>
      <c r="F586" s="9">
        <v>43649</v>
      </c>
      <c r="G586">
        <v>204000</v>
      </c>
      <c r="H586" t="s">
        <v>61</v>
      </c>
      <c r="I586">
        <v>7</v>
      </c>
      <c r="J586">
        <v>196074</v>
      </c>
      <c r="K586" s="9"/>
      <c r="L586" t="s">
        <v>3519</v>
      </c>
      <c r="M586">
        <v>412425</v>
      </c>
      <c r="N586" s="9">
        <v>45918</v>
      </c>
      <c r="O586" t="s">
        <v>3520</v>
      </c>
      <c r="P586" t="s">
        <v>3521</v>
      </c>
      <c r="Q586" s="12">
        <f t="shared" si="72"/>
        <v>0</v>
      </c>
      <c r="R586" s="11" t="str">
        <f t="shared" si="73"/>
        <v>Standard</v>
      </c>
      <c r="S586" s="11" t="str">
        <f t="shared" si="74"/>
        <v/>
      </c>
      <c r="T586" s="13">
        <f t="shared" si="75"/>
        <v>0</v>
      </c>
      <c r="U586" s="13">
        <f>IFERROR(INDEX(Delegation!$C$4:$C$12,MATCH(H586,Delegation!$A$4:$A$12,0)),0)</f>
        <v>1000000</v>
      </c>
      <c r="V586" s="11" t="str">
        <f t="shared" si="76"/>
        <v/>
      </c>
      <c r="W586" s="14">
        <f t="shared" si="77"/>
        <v>0.475417348608838</v>
      </c>
      <c r="X586" s="11" t="str">
        <f t="shared" si="78"/>
        <v/>
      </c>
      <c r="Y586" s="11" t="str">
        <f t="shared" si="79"/>
        <v/>
      </c>
      <c r="Z586" s="11" t="str">
        <f>IF(AND(J586&gt;500000,INDEX(Bank_KYC!$D$4:$D$953,MATCH(B586,Bank_KYC!$A$4:$A$953,0))=""),"FLAG","")</f>
        <v/>
      </c>
    </row>
    <row r="587" spans="1:26" x14ac:dyDescent="0.3">
      <c r="A587" t="s">
        <v>4115</v>
      </c>
      <c r="B587" t="s">
        <v>1505</v>
      </c>
      <c r="C587" t="s">
        <v>1506</v>
      </c>
      <c r="D587" t="s">
        <v>100</v>
      </c>
      <c r="E587" t="s">
        <v>3528</v>
      </c>
      <c r="F587" s="9">
        <v>44990</v>
      </c>
      <c r="G587">
        <v>362000</v>
      </c>
      <c r="H587" t="s">
        <v>64</v>
      </c>
      <c r="I587">
        <v>13.5</v>
      </c>
      <c r="J587">
        <v>257742</v>
      </c>
      <c r="K587" s="9"/>
      <c r="L587" t="s">
        <v>3529</v>
      </c>
      <c r="M587">
        <v>0</v>
      </c>
      <c r="N587" s="9"/>
      <c r="O587" t="s">
        <v>3520</v>
      </c>
      <c r="P587" t="s">
        <v>3521</v>
      </c>
      <c r="Q587" s="12">
        <f t="shared" si="72"/>
        <v>0</v>
      </c>
      <c r="R587" s="11" t="str">
        <f t="shared" si="73"/>
        <v>Standard</v>
      </c>
      <c r="S587" s="11" t="str">
        <f t="shared" si="74"/>
        <v/>
      </c>
      <c r="T587" s="13">
        <f t="shared" si="75"/>
        <v>0</v>
      </c>
      <c r="U587" s="13">
        <f>IFERROR(INDEX(Delegation!$C$4:$C$12,MATCH(H587,Delegation!$A$4:$A$12,0)),0)</f>
        <v>1000000</v>
      </c>
      <c r="V587" s="11" t="str">
        <f t="shared" si="76"/>
        <v/>
      </c>
      <c r="W587" s="14" t="str">
        <f t="shared" si="77"/>
        <v/>
      </c>
      <c r="X587" s="11" t="str">
        <f t="shared" si="78"/>
        <v/>
      </c>
      <c r="Y587" s="11" t="str">
        <f t="shared" si="79"/>
        <v/>
      </c>
      <c r="Z587" s="11" t="str">
        <f>IF(AND(J587&gt;500000,INDEX(Bank_KYC!$D$4:$D$953,MATCH(B587,Bank_KYC!$A$4:$A$953,0))=""),"FLAG","")</f>
        <v/>
      </c>
    </row>
    <row r="588" spans="1:26" x14ac:dyDescent="0.3">
      <c r="A588" t="s">
        <v>4116</v>
      </c>
      <c r="B588" t="s">
        <v>2866</v>
      </c>
      <c r="C588" t="s">
        <v>1027</v>
      </c>
      <c r="D588" t="s">
        <v>103</v>
      </c>
      <c r="E588" t="s">
        <v>3518</v>
      </c>
      <c r="F588" s="9">
        <v>43976</v>
      </c>
      <c r="G588">
        <v>2163000</v>
      </c>
      <c r="H588" t="s">
        <v>66</v>
      </c>
      <c r="I588">
        <v>9.25</v>
      </c>
      <c r="J588">
        <v>993086</v>
      </c>
      <c r="K588" s="9"/>
      <c r="L588" t="s">
        <v>3519</v>
      </c>
      <c r="M588">
        <v>1409054</v>
      </c>
      <c r="N588" s="9">
        <v>45317</v>
      </c>
      <c r="O588" t="s">
        <v>3520</v>
      </c>
      <c r="P588" t="s">
        <v>3521</v>
      </c>
      <c r="Q588" s="12">
        <f t="shared" si="72"/>
        <v>0</v>
      </c>
      <c r="R588" s="11" t="str">
        <f t="shared" si="73"/>
        <v>Standard</v>
      </c>
      <c r="S588" s="11" t="str">
        <f t="shared" si="74"/>
        <v/>
      </c>
      <c r="T588" s="13">
        <f t="shared" si="75"/>
        <v>0</v>
      </c>
      <c r="U588" s="13">
        <f>IFERROR(INDEX(Delegation!$C$4:$C$12,MATCH(H588,Delegation!$A$4:$A$12,0)),0)</f>
        <v>5000000</v>
      </c>
      <c r="V588" s="11" t="str">
        <f t="shared" si="76"/>
        <v/>
      </c>
      <c r="W588" s="14">
        <f t="shared" si="77"/>
        <v>0.70478917060666235</v>
      </c>
      <c r="X588" s="11" t="str">
        <f t="shared" si="78"/>
        <v/>
      </c>
      <c r="Y588" s="11" t="str">
        <f t="shared" si="79"/>
        <v/>
      </c>
      <c r="Z588" s="11" t="str">
        <f>IF(AND(J588&gt;500000,INDEX(Bank_KYC!$D$4:$D$953,MATCH(B588,Bank_KYC!$A$4:$A$953,0))=""),"FLAG","")</f>
        <v/>
      </c>
    </row>
    <row r="589" spans="1:26" x14ac:dyDescent="0.3">
      <c r="A589" t="s">
        <v>4117</v>
      </c>
      <c r="B589" t="s">
        <v>1736</v>
      </c>
      <c r="C589" t="s">
        <v>1737</v>
      </c>
      <c r="D589" t="s">
        <v>129</v>
      </c>
      <c r="E589" t="s">
        <v>3528</v>
      </c>
      <c r="F589" s="9">
        <v>44972</v>
      </c>
      <c r="G589">
        <v>120000</v>
      </c>
      <c r="H589" t="s">
        <v>65</v>
      </c>
      <c r="I589">
        <v>13.5</v>
      </c>
      <c r="J589">
        <v>110587</v>
      </c>
      <c r="K589" s="9"/>
      <c r="L589" t="s">
        <v>3529</v>
      </c>
      <c r="M589">
        <v>0</v>
      </c>
      <c r="N589" s="9"/>
      <c r="O589" t="s">
        <v>3520</v>
      </c>
      <c r="P589" t="s">
        <v>3521</v>
      </c>
      <c r="Q589" s="12">
        <f t="shared" si="72"/>
        <v>0</v>
      </c>
      <c r="R589" s="11" t="str">
        <f t="shared" si="73"/>
        <v>Standard</v>
      </c>
      <c r="S589" s="11" t="str">
        <f t="shared" si="74"/>
        <v/>
      </c>
      <c r="T589" s="13">
        <f t="shared" si="75"/>
        <v>0</v>
      </c>
      <c r="U589" s="13">
        <f>IFERROR(INDEX(Delegation!$C$4:$C$12,MATCH(H589,Delegation!$A$4:$A$12,0)),0)</f>
        <v>1000000</v>
      </c>
      <c r="V589" s="11" t="str">
        <f t="shared" si="76"/>
        <v/>
      </c>
      <c r="W589" s="14" t="str">
        <f t="shared" si="77"/>
        <v/>
      </c>
      <c r="X589" s="11" t="str">
        <f t="shared" si="78"/>
        <v/>
      </c>
      <c r="Y589" s="11" t="str">
        <f t="shared" si="79"/>
        <v/>
      </c>
      <c r="Z589" s="11" t="str">
        <f>IF(AND(J589&gt;500000,INDEX(Bank_KYC!$D$4:$D$953,MATCH(B589,Bank_KYC!$A$4:$A$953,0))=""),"FLAG","")</f>
        <v/>
      </c>
    </row>
    <row r="590" spans="1:26" x14ac:dyDescent="0.3">
      <c r="A590" t="s">
        <v>4118</v>
      </c>
      <c r="B590" t="s">
        <v>3172</v>
      </c>
      <c r="C590" t="s">
        <v>2292</v>
      </c>
      <c r="D590" t="s">
        <v>103</v>
      </c>
      <c r="E590" t="s">
        <v>3528</v>
      </c>
      <c r="F590" s="9">
        <v>44495</v>
      </c>
      <c r="G590">
        <v>139000</v>
      </c>
      <c r="H590" t="s">
        <v>61</v>
      </c>
      <c r="I590">
        <v>13.5</v>
      </c>
      <c r="J590">
        <v>135599</v>
      </c>
      <c r="K590" s="9"/>
      <c r="L590" t="s">
        <v>3529</v>
      </c>
      <c r="M590">
        <v>0</v>
      </c>
      <c r="N590" s="9"/>
      <c r="O590" t="s">
        <v>3520</v>
      </c>
      <c r="P590" t="s">
        <v>3521</v>
      </c>
      <c r="Q590" s="12">
        <f t="shared" si="72"/>
        <v>0</v>
      </c>
      <c r="R590" s="11" t="str">
        <f t="shared" si="73"/>
        <v>Standard</v>
      </c>
      <c r="S590" s="11" t="str">
        <f t="shared" si="74"/>
        <v/>
      </c>
      <c r="T590" s="13">
        <f t="shared" si="75"/>
        <v>0</v>
      </c>
      <c r="U590" s="13">
        <f>IFERROR(INDEX(Delegation!$C$4:$C$12,MATCH(H590,Delegation!$A$4:$A$12,0)),0)</f>
        <v>1000000</v>
      </c>
      <c r="V590" s="11" t="str">
        <f t="shared" si="76"/>
        <v/>
      </c>
      <c r="W590" s="14" t="str">
        <f t="shared" si="77"/>
        <v/>
      </c>
      <c r="X590" s="11" t="str">
        <f t="shared" si="78"/>
        <v/>
      </c>
      <c r="Y590" s="11" t="str">
        <f t="shared" si="79"/>
        <v/>
      </c>
      <c r="Z590" s="11" t="str">
        <f>IF(AND(J590&gt;500000,INDEX(Bank_KYC!$D$4:$D$953,MATCH(B590,Bank_KYC!$A$4:$A$953,0))=""),"FLAG","")</f>
        <v/>
      </c>
    </row>
    <row r="591" spans="1:26" x14ac:dyDescent="0.3">
      <c r="A591" t="s">
        <v>4119</v>
      </c>
      <c r="B591" t="s">
        <v>2896</v>
      </c>
      <c r="C591" t="s">
        <v>2101</v>
      </c>
      <c r="D591" t="s">
        <v>129</v>
      </c>
      <c r="E591" t="s">
        <v>3525</v>
      </c>
      <c r="F591" s="9">
        <v>45745</v>
      </c>
      <c r="G591">
        <v>585000</v>
      </c>
      <c r="H591" t="s">
        <v>65</v>
      </c>
      <c r="I591">
        <v>9.75</v>
      </c>
      <c r="J591">
        <v>290895</v>
      </c>
      <c r="K591" s="9"/>
      <c r="L591" t="s">
        <v>3526</v>
      </c>
      <c r="M591">
        <v>458755</v>
      </c>
      <c r="N591" s="9">
        <v>46020</v>
      </c>
      <c r="O591" t="s">
        <v>3520</v>
      </c>
      <c r="P591" t="s">
        <v>3521</v>
      </c>
      <c r="Q591" s="12">
        <f t="shared" si="72"/>
        <v>0</v>
      </c>
      <c r="R591" s="11" t="str">
        <f t="shared" si="73"/>
        <v>Standard</v>
      </c>
      <c r="S591" s="11" t="str">
        <f t="shared" si="74"/>
        <v/>
      </c>
      <c r="T591" s="13">
        <f t="shared" si="75"/>
        <v>0</v>
      </c>
      <c r="U591" s="13">
        <f>IFERROR(INDEX(Delegation!$C$4:$C$12,MATCH(H591,Delegation!$A$4:$A$12,0)),0)</f>
        <v>1000000</v>
      </c>
      <c r="V591" s="11" t="str">
        <f t="shared" si="76"/>
        <v/>
      </c>
      <c r="W591" s="14">
        <f t="shared" si="77"/>
        <v>0.63409663109938852</v>
      </c>
      <c r="X591" s="11" t="str">
        <f t="shared" si="78"/>
        <v/>
      </c>
      <c r="Y591" s="11" t="str">
        <f t="shared" si="79"/>
        <v/>
      </c>
      <c r="Z591" s="11" t="str">
        <f>IF(AND(J591&gt;500000,INDEX(Bank_KYC!$D$4:$D$953,MATCH(B591,Bank_KYC!$A$4:$A$953,0))=""),"FLAG","")</f>
        <v/>
      </c>
    </row>
    <row r="592" spans="1:26" x14ac:dyDescent="0.3">
      <c r="A592" t="s">
        <v>4120</v>
      </c>
      <c r="B592" t="s">
        <v>1929</v>
      </c>
      <c r="C592" t="s">
        <v>1930</v>
      </c>
      <c r="D592" t="s">
        <v>134</v>
      </c>
      <c r="E592" t="s">
        <v>3525</v>
      </c>
      <c r="F592" s="9">
        <v>44457</v>
      </c>
      <c r="G592">
        <v>575000</v>
      </c>
      <c r="H592" t="s">
        <v>62</v>
      </c>
      <c r="I592">
        <v>9.75</v>
      </c>
      <c r="J592">
        <v>300810</v>
      </c>
      <c r="K592" s="9"/>
      <c r="L592" t="s">
        <v>3526</v>
      </c>
      <c r="M592">
        <v>424976</v>
      </c>
      <c r="N592" s="9">
        <v>45482</v>
      </c>
      <c r="O592" t="s">
        <v>3520</v>
      </c>
      <c r="P592" t="s">
        <v>3521</v>
      </c>
      <c r="Q592" s="12">
        <f t="shared" si="72"/>
        <v>0</v>
      </c>
      <c r="R592" s="11" t="str">
        <f t="shared" si="73"/>
        <v>Standard</v>
      </c>
      <c r="S592" s="11" t="str">
        <f t="shared" si="74"/>
        <v/>
      </c>
      <c r="T592" s="13">
        <f t="shared" si="75"/>
        <v>0</v>
      </c>
      <c r="U592" s="13">
        <f>IFERROR(INDEX(Delegation!$C$4:$C$12,MATCH(H592,Delegation!$A$4:$A$12,0)),0)</f>
        <v>1000000</v>
      </c>
      <c r="V592" s="11" t="str">
        <f t="shared" si="76"/>
        <v/>
      </c>
      <c r="W592" s="14">
        <f t="shared" si="77"/>
        <v>0.70782820676932345</v>
      </c>
      <c r="X592" s="11" t="str">
        <f t="shared" si="78"/>
        <v/>
      </c>
      <c r="Y592" s="11" t="str">
        <f t="shared" si="79"/>
        <v/>
      </c>
      <c r="Z592" s="11" t="str">
        <f>IF(AND(J592&gt;500000,INDEX(Bank_KYC!$D$4:$D$953,MATCH(B592,Bank_KYC!$A$4:$A$953,0))=""),"FLAG","")</f>
        <v/>
      </c>
    </row>
    <row r="593" spans="1:26" x14ac:dyDescent="0.3">
      <c r="A593" t="s">
        <v>4121</v>
      </c>
      <c r="B593" t="s">
        <v>1296</v>
      </c>
      <c r="C593" t="s">
        <v>1297</v>
      </c>
      <c r="D593" t="s">
        <v>95</v>
      </c>
      <c r="E593" t="s">
        <v>3550</v>
      </c>
      <c r="F593" s="9">
        <v>44582</v>
      </c>
      <c r="G593">
        <v>1299000</v>
      </c>
      <c r="H593" t="s">
        <v>66</v>
      </c>
      <c r="I593">
        <v>10.5</v>
      </c>
      <c r="J593">
        <v>998125</v>
      </c>
      <c r="K593" s="9">
        <v>46102</v>
      </c>
      <c r="L593" t="s">
        <v>3551</v>
      </c>
      <c r="M593">
        <v>1812270</v>
      </c>
      <c r="N593" s="9">
        <v>45432</v>
      </c>
      <c r="O593" t="s">
        <v>3520</v>
      </c>
      <c r="P593" t="s">
        <v>3521</v>
      </c>
      <c r="Q593" s="12">
        <f t="shared" si="72"/>
        <v>10</v>
      </c>
      <c r="R593" s="11" t="str">
        <f t="shared" si="73"/>
        <v>Standard</v>
      </c>
      <c r="S593" s="11" t="str">
        <f t="shared" si="74"/>
        <v/>
      </c>
      <c r="T593" s="13">
        <f t="shared" si="75"/>
        <v>0</v>
      </c>
      <c r="U593" s="13">
        <f>IFERROR(INDEX(Delegation!$C$4:$C$12,MATCH(H593,Delegation!$A$4:$A$12,0)),0)</f>
        <v>5000000</v>
      </c>
      <c r="V593" s="11" t="str">
        <f t="shared" si="76"/>
        <v/>
      </c>
      <c r="W593" s="14">
        <f t="shared" si="77"/>
        <v>0.5507595446594602</v>
      </c>
      <c r="X593" s="11" t="str">
        <f t="shared" si="78"/>
        <v/>
      </c>
      <c r="Y593" s="11" t="str">
        <f t="shared" si="79"/>
        <v/>
      </c>
      <c r="Z593" s="11" t="str">
        <f>IF(AND(J593&gt;500000,INDEX(Bank_KYC!$D$4:$D$953,MATCH(B593,Bank_KYC!$A$4:$A$953,0))=""),"FLAG","")</f>
        <v/>
      </c>
    </row>
    <row r="594" spans="1:26" x14ac:dyDescent="0.3">
      <c r="A594" t="s">
        <v>4122</v>
      </c>
      <c r="B594" t="s">
        <v>1819</v>
      </c>
      <c r="C594" t="s">
        <v>1514</v>
      </c>
      <c r="D594" t="s">
        <v>100</v>
      </c>
      <c r="E594" t="s">
        <v>3528</v>
      </c>
      <c r="F594" s="9">
        <v>45176</v>
      </c>
      <c r="G594">
        <v>415000</v>
      </c>
      <c r="H594" t="s">
        <v>64</v>
      </c>
      <c r="I594">
        <v>13.5</v>
      </c>
      <c r="J594">
        <v>378346</v>
      </c>
      <c r="K594" s="9"/>
      <c r="L594" t="s">
        <v>3529</v>
      </c>
      <c r="M594">
        <v>0</v>
      </c>
      <c r="N594" s="9"/>
      <c r="O594" t="s">
        <v>3520</v>
      </c>
      <c r="P594" t="s">
        <v>3521</v>
      </c>
      <c r="Q594" s="12">
        <f t="shared" si="72"/>
        <v>0</v>
      </c>
      <c r="R594" s="11" t="str">
        <f t="shared" si="73"/>
        <v>Standard</v>
      </c>
      <c r="S594" s="11" t="str">
        <f t="shared" si="74"/>
        <v/>
      </c>
      <c r="T594" s="13">
        <f t="shared" si="75"/>
        <v>0</v>
      </c>
      <c r="U594" s="13">
        <f>IFERROR(INDEX(Delegation!$C$4:$C$12,MATCH(H594,Delegation!$A$4:$A$12,0)),0)</f>
        <v>1000000</v>
      </c>
      <c r="V594" s="11" t="str">
        <f t="shared" si="76"/>
        <v/>
      </c>
      <c r="W594" s="14" t="str">
        <f t="shared" si="77"/>
        <v/>
      </c>
      <c r="X594" s="11" t="str">
        <f t="shared" si="78"/>
        <v/>
      </c>
      <c r="Y594" s="11" t="str">
        <f t="shared" si="79"/>
        <v/>
      </c>
      <c r="Z594" s="11" t="str">
        <f>IF(AND(J594&gt;500000,INDEX(Bank_KYC!$D$4:$D$953,MATCH(B594,Bank_KYC!$A$4:$A$953,0))=""),"FLAG","")</f>
        <v/>
      </c>
    </row>
    <row r="595" spans="1:26" x14ac:dyDescent="0.3">
      <c r="A595" t="s">
        <v>4123</v>
      </c>
      <c r="B595" t="s">
        <v>3468</v>
      </c>
      <c r="C595" t="s">
        <v>3469</v>
      </c>
      <c r="D595" t="s">
        <v>95</v>
      </c>
      <c r="E595" t="s">
        <v>3518</v>
      </c>
      <c r="F595" s="9">
        <v>43654</v>
      </c>
      <c r="G595">
        <v>4209000</v>
      </c>
      <c r="H595" t="s">
        <v>66</v>
      </c>
      <c r="I595">
        <v>9.25</v>
      </c>
      <c r="J595">
        <v>3937637</v>
      </c>
      <c r="K595" s="9">
        <v>45708</v>
      </c>
      <c r="L595" t="s">
        <v>3519</v>
      </c>
      <c r="M595">
        <v>6335940</v>
      </c>
      <c r="N595" s="9">
        <v>45805</v>
      </c>
      <c r="O595" t="s">
        <v>3520</v>
      </c>
      <c r="P595" t="s">
        <v>3521</v>
      </c>
      <c r="Q595" s="12">
        <f t="shared" si="72"/>
        <v>404</v>
      </c>
      <c r="R595" s="11" t="str">
        <f t="shared" si="73"/>
        <v>Sub-Standard</v>
      </c>
      <c r="S595" s="11" t="str">
        <f t="shared" si="74"/>
        <v>FLAG</v>
      </c>
      <c r="T595" s="13">
        <f t="shared" si="75"/>
        <v>393763.7</v>
      </c>
      <c r="U595" s="13">
        <f>IFERROR(INDEX(Delegation!$C$4:$C$12,MATCH(H595,Delegation!$A$4:$A$12,0)),0)</f>
        <v>5000000</v>
      </c>
      <c r="V595" s="11" t="str">
        <f t="shared" si="76"/>
        <v/>
      </c>
      <c r="W595" s="14">
        <f t="shared" si="77"/>
        <v>0.62147637130402122</v>
      </c>
      <c r="X595" s="11" t="str">
        <f t="shared" si="78"/>
        <v/>
      </c>
      <c r="Y595" s="11" t="str">
        <f t="shared" si="79"/>
        <v/>
      </c>
      <c r="Z595" s="11" t="str">
        <f>IF(AND(J595&gt;500000,INDEX(Bank_KYC!$D$4:$D$953,MATCH(B595,Bank_KYC!$A$4:$A$953,0))=""),"FLAG","")</f>
        <v/>
      </c>
    </row>
    <row r="596" spans="1:26" x14ac:dyDescent="0.3">
      <c r="A596" t="s">
        <v>4124</v>
      </c>
      <c r="B596" t="s">
        <v>536</v>
      </c>
      <c r="C596" t="s">
        <v>537</v>
      </c>
      <c r="D596" t="s">
        <v>103</v>
      </c>
      <c r="E596" t="s">
        <v>3550</v>
      </c>
      <c r="F596" s="9">
        <v>44034</v>
      </c>
      <c r="G596">
        <v>1338000</v>
      </c>
      <c r="H596" t="s">
        <v>66</v>
      </c>
      <c r="I596">
        <v>10.5</v>
      </c>
      <c r="J596">
        <v>374751</v>
      </c>
      <c r="K596" s="9">
        <v>46044</v>
      </c>
      <c r="L596" t="s">
        <v>3551</v>
      </c>
      <c r="M596">
        <v>649819</v>
      </c>
      <c r="N596" s="9">
        <v>45956</v>
      </c>
      <c r="O596" t="s">
        <v>3520</v>
      </c>
      <c r="P596" t="s">
        <v>3521</v>
      </c>
      <c r="Q596" s="12">
        <f t="shared" si="72"/>
        <v>68</v>
      </c>
      <c r="R596" s="11" t="str">
        <f t="shared" si="73"/>
        <v>Standard</v>
      </c>
      <c r="S596" s="11" t="str">
        <f t="shared" si="74"/>
        <v/>
      </c>
      <c r="T596" s="13">
        <f t="shared" si="75"/>
        <v>0</v>
      </c>
      <c r="U596" s="13">
        <f>IFERROR(INDEX(Delegation!$C$4:$C$12,MATCH(H596,Delegation!$A$4:$A$12,0)),0)</f>
        <v>5000000</v>
      </c>
      <c r="V596" s="11" t="str">
        <f t="shared" si="76"/>
        <v/>
      </c>
      <c r="W596" s="14">
        <f t="shared" si="77"/>
        <v>0.57670058893322607</v>
      </c>
      <c r="X596" s="11" t="str">
        <f t="shared" si="78"/>
        <v/>
      </c>
      <c r="Y596" s="11" t="str">
        <f t="shared" si="79"/>
        <v/>
      </c>
      <c r="Z596" s="11" t="str">
        <f>IF(AND(J596&gt;500000,INDEX(Bank_KYC!$D$4:$D$953,MATCH(B596,Bank_KYC!$A$4:$A$953,0))=""),"FLAG","")</f>
        <v/>
      </c>
    </row>
    <row r="597" spans="1:26" x14ac:dyDescent="0.3">
      <c r="A597" t="s">
        <v>4125</v>
      </c>
      <c r="B597" t="s">
        <v>2394</v>
      </c>
      <c r="C597" t="s">
        <v>2395</v>
      </c>
      <c r="D597" t="s">
        <v>129</v>
      </c>
      <c r="E597" t="s">
        <v>3535</v>
      </c>
      <c r="F597" s="9">
        <v>43684</v>
      </c>
      <c r="G597">
        <v>2393000</v>
      </c>
      <c r="H597" t="s">
        <v>66</v>
      </c>
      <c r="I597">
        <v>11.5</v>
      </c>
      <c r="J597">
        <v>1251327</v>
      </c>
      <c r="K597" s="9"/>
      <c r="L597" t="s">
        <v>3536</v>
      </c>
      <c r="M597">
        <v>2524959</v>
      </c>
      <c r="N597" s="9">
        <v>45944</v>
      </c>
      <c r="O597" t="s">
        <v>3520</v>
      </c>
      <c r="P597" t="s">
        <v>3521</v>
      </c>
      <c r="Q597" s="12">
        <f t="shared" si="72"/>
        <v>0</v>
      </c>
      <c r="R597" s="11" t="str">
        <f t="shared" si="73"/>
        <v>Standard</v>
      </c>
      <c r="S597" s="11" t="str">
        <f t="shared" si="74"/>
        <v/>
      </c>
      <c r="T597" s="13">
        <f t="shared" si="75"/>
        <v>0</v>
      </c>
      <c r="U597" s="13">
        <f>IFERROR(INDEX(Delegation!$C$4:$C$12,MATCH(H597,Delegation!$A$4:$A$12,0)),0)</f>
        <v>5000000</v>
      </c>
      <c r="V597" s="11" t="str">
        <f t="shared" si="76"/>
        <v/>
      </c>
      <c r="W597" s="14">
        <f t="shared" si="77"/>
        <v>0.49558309659681604</v>
      </c>
      <c r="X597" s="11" t="str">
        <f t="shared" si="78"/>
        <v/>
      </c>
      <c r="Y597" s="11" t="str">
        <f t="shared" si="79"/>
        <v/>
      </c>
      <c r="Z597" s="11" t="str">
        <f>IF(AND(J597&gt;500000,INDEX(Bank_KYC!$D$4:$D$953,MATCH(B597,Bank_KYC!$A$4:$A$953,0))=""),"FLAG","")</f>
        <v/>
      </c>
    </row>
    <row r="598" spans="1:26" x14ac:dyDescent="0.3">
      <c r="A598" t="s">
        <v>4126</v>
      </c>
      <c r="B598" t="s">
        <v>176</v>
      </c>
      <c r="C598" t="s">
        <v>177</v>
      </c>
      <c r="D598" t="s">
        <v>100</v>
      </c>
      <c r="E598" t="s">
        <v>3518</v>
      </c>
      <c r="F598" s="9">
        <v>45650</v>
      </c>
      <c r="G598">
        <v>2030000</v>
      </c>
      <c r="H598" t="s">
        <v>66</v>
      </c>
      <c r="I598">
        <v>9.25</v>
      </c>
      <c r="J598">
        <v>1482110</v>
      </c>
      <c r="K598" s="9">
        <v>45265</v>
      </c>
      <c r="L598" t="s">
        <v>3519</v>
      </c>
      <c r="M598">
        <v>2810210</v>
      </c>
      <c r="N598" s="9">
        <v>45859</v>
      </c>
      <c r="O598" t="s">
        <v>3520</v>
      </c>
      <c r="P598" t="s">
        <v>3589</v>
      </c>
      <c r="Q598" s="12">
        <f t="shared" si="72"/>
        <v>847</v>
      </c>
      <c r="R598" s="11" t="str">
        <f t="shared" si="73"/>
        <v>Doubtful</v>
      </c>
      <c r="S598" s="11" t="str">
        <f t="shared" si="74"/>
        <v/>
      </c>
      <c r="T598" s="13">
        <f t="shared" si="75"/>
        <v>0</v>
      </c>
      <c r="U598" s="13">
        <f>IFERROR(INDEX(Delegation!$C$4:$C$12,MATCH(H598,Delegation!$A$4:$A$12,0)),0)</f>
        <v>5000000</v>
      </c>
      <c r="V598" s="11" t="str">
        <f t="shared" si="76"/>
        <v/>
      </c>
      <c r="W598" s="14">
        <f t="shared" si="77"/>
        <v>0.52740186676440548</v>
      </c>
      <c r="X598" s="11" t="str">
        <f t="shared" si="78"/>
        <v/>
      </c>
      <c r="Y598" s="11" t="str">
        <f t="shared" si="79"/>
        <v/>
      </c>
      <c r="Z598" s="11" t="str">
        <f>IF(AND(J598&gt;500000,INDEX(Bank_KYC!$D$4:$D$953,MATCH(B598,Bank_KYC!$A$4:$A$953,0))=""),"FLAG","")</f>
        <v/>
      </c>
    </row>
    <row r="599" spans="1:26" x14ac:dyDescent="0.3">
      <c r="A599" t="s">
        <v>4127</v>
      </c>
      <c r="B599" t="s">
        <v>2103</v>
      </c>
      <c r="C599" t="s">
        <v>2104</v>
      </c>
      <c r="D599" t="s">
        <v>100</v>
      </c>
      <c r="E599" t="s">
        <v>3550</v>
      </c>
      <c r="F599" s="9">
        <v>45734</v>
      </c>
      <c r="G599">
        <v>857000</v>
      </c>
      <c r="H599" t="s">
        <v>64</v>
      </c>
      <c r="I599">
        <v>10.5</v>
      </c>
      <c r="J599">
        <v>643170</v>
      </c>
      <c r="K599" s="9">
        <v>45715</v>
      </c>
      <c r="L599" t="s">
        <v>3551</v>
      </c>
      <c r="M599">
        <v>1226308</v>
      </c>
      <c r="N599" s="9">
        <v>45787</v>
      </c>
      <c r="O599" t="s">
        <v>3520</v>
      </c>
      <c r="P599" t="s">
        <v>3523</v>
      </c>
      <c r="Q599" s="12">
        <f t="shared" si="72"/>
        <v>397</v>
      </c>
      <c r="R599" s="11" t="str">
        <f t="shared" si="73"/>
        <v>Sub-Standard</v>
      </c>
      <c r="S599" s="11" t="str">
        <f t="shared" si="74"/>
        <v/>
      </c>
      <c r="T599" s="13">
        <f t="shared" si="75"/>
        <v>0</v>
      </c>
      <c r="U599" s="13">
        <f>IFERROR(INDEX(Delegation!$C$4:$C$12,MATCH(H599,Delegation!$A$4:$A$12,0)),0)</f>
        <v>1000000</v>
      </c>
      <c r="V599" s="11" t="str">
        <f t="shared" si="76"/>
        <v/>
      </c>
      <c r="W599" s="14">
        <f t="shared" si="77"/>
        <v>0.5244767219980625</v>
      </c>
      <c r="X599" s="11" t="str">
        <f t="shared" si="78"/>
        <v/>
      </c>
      <c r="Y599" s="11" t="str">
        <f t="shared" si="79"/>
        <v/>
      </c>
      <c r="Z599" s="11" t="str">
        <f>IF(AND(J599&gt;500000,INDEX(Bank_KYC!$D$4:$D$953,MATCH(B599,Bank_KYC!$A$4:$A$953,0))=""),"FLAG","")</f>
        <v>FLAG</v>
      </c>
    </row>
    <row r="600" spans="1:26" x14ac:dyDescent="0.3">
      <c r="A600" t="s">
        <v>4128</v>
      </c>
      <c r="B600" t="s">
        <v>3075</v>
      </c>
      <c r="C600" t="s">
        <v>2295</v>
      </c>
      <c r="D600" t="s">
        <v>114</v>
      </c>
      <c r="E600" t="s">
        <v>3518</v>
      </c>
      <c r="F600" s="9">
        <v>44360</v>
      </c>
      <c r="G600">
        <v>4300000</v>
      </c>
      <c r="H600" t="s">
        <v>66</v>
      </c>
      <c r="I600">
        <v>9.25</v>
      </c>
      <c r="J600">
        <v>1434833</v>
      </c>
      <c r="K600" s="9">
        <v>45291</v>
      </c>
      <c r="L600" t="s">
        <v>3519</v>
      </c>
      <c r="M600">
        <v>2165916</v>
      </c>
      <c r="N600" s="9">
        <v>45425</v>
      </c>
      <c r="O600" t="s">
        <v>3520</v>
      </c>
      <c r="P600" t="s">
        <v>3589</v>
      </c>
      <c r="Q600" s="12">
        <f t="shared" si="72"/>
        <v>821</v>
      </c>
      <c r="R600" s="11" t="str">
        <f t="shared" si="73"/>
        <v>Doubtful</v>
      </c>
      <c r="S600" s="11" t="str">
        <f t="shared" si="74"/>
        <v/>
      </c>
      <c r="T600" s="13">
        <f t="shared" si="75"/>
        <v>0</v>
      </c>
      <c r="U600" s="13">
        <f>IFERROR(INDEX(Delegation!$C$4:$C$12,MATCH(H600,Delegation!$A$4:$A$12,0)),0)</f>
        <v>5000000</v>
      </c>
      <c r="V600" s="11" t="str">
        <f t="shared" si="76"/>
        <v/>
      </c>
      <c r="W600" s="14">
        <f t="shared" si="77"/>
        <v>0.6624601323412358</v>
      </c>
      <c r="X600" s="11" t="str">
        <f t="shared" si="78"/>
        <v/>
      </c>
      <c r="Y600" s="11" t="str">
        <f t="shared" si="79"/>
        <v/>
      </c>
      <c r="Z600" s="11" t="str">
        <f>IF(AND(J600&gt;500000,INDEX(Bank_KYC!$D$4:$D$953,MATCH(B600,Bank_KYC!$A$4:$A$953,0))=""),"FLAG","")</f>
        <v/>
      </c>
    </row>
    <row r="601" spans="1:26" x14ac:dyDescent="0.3">
      <c r="A601" t="s">
        <v>4129</v>
      </c>
      <c r="B601" t="s">
        <v>2661</v>
      </c>
      <c r="C601" t="s">
        <v>2354</v>
      </c>
      <c r="D601" t="s">
        <v>129</v>
      </c>
      <c r="E601" t="s">
        <v>3528</v>
      </c>
      <c r="F601" s="9">
        <v>43858</v>
      </c>
      <c r="G601">
        <v>310000</v>
      </c>
      <c r="H601" t="s">
        <v>65</v>
      </c>
      <c r="I601">
        <v>13.5</v>
      </c>
      <c r="J601">
        <v>152610</v>
      </c>
      <c r="K601" s="9"/>
      <c r="L601" t="s">
        <v>3529</v>
      </c>
      <c r="M601">
        <v>0</v>
      </c>
      <c r="N601" s="9"/>
      <c r="O601" t="s">
        <v>3520</v>
      </c>
      <c r="P601" t="s">
        <v>3521</v>
      </c>
      <c r="Q601" s="12">
        <f t="shared" si="72"/>
        <v>0</v>
      </c>
      <c r="R601" s="11" t="str">
        <f t="shared" si="73"/>
        <v>Standard</v>
      </c>
      <c r="S601" s="11" t="str">
        <f t="shared" si="74"/>
        <v/>
      </c>
      <c r="T601" s="13">
        <f t="shared" si="75"/>
        <v>0</v>
      </c>
      <c r="U601" s="13">
        <f>IFERROR(INDEX(Delegation!$C$4:$C$12,MATCH(H601,Delegation!$A$4:$A$12,0)),0)</f>
        <v>1000000</v>
      </c>
      <c r="V601" s="11" t="str">
        <f t="shared" si="76"/>
        <v/>
      </c>
      <c r="W601" s="14" t="str">
        <f t="shared" si="77"/>
        <v/>
      </c>
      <c r="X601" s="11" t="str">
        <f t="shared" si="78"/>
        <v/>
      </c>
      <c r="Y601" s="11" t="str">
        <f t="shared" si="79"/>
        <v/>
      </c>
      <c r="Z601" s="11" t="str">
        <f>IF(AND(J601&gt;500000,INDEX(Bank_KYC!$D$4:$D$953,MATCH(B601,Bank_KYC!$A$4:$A$953,0))=""),"FLAG","")</f>
        <v/>
      </c>
    </row>
    <row r="602" spans="1:26" x14ac:dyDescent="0.3">
      <c r="A602" t="s">
        <v>4130</v>
      </c>
      <c r="B602" t="s">
        <v>2763</v>
      </c>
      <c r="C602" t="s">
        <v>2764</v>
      </c>
      <c r="D602" t="s">
        <v>95</v>
      </c>
      <c r="E602" t="s">
        <v>3535</v>
      </c>
      <c r="F602" s="9">
        <v>44555</v>
      </c>
      <c r="G602">
        <v>3119000</v>
      </c>
      <c r="H602" t="s">
        <v>66</v>
      </c>
      <c r="I602">
        <v>11.5</v>
      </c>
      <c r="J602">
        <v>1420848</v>
      </c>
      <c r="K602" s="9"/>
      <c r="L602" t="s">
        <v>3536</v>
      </c>
      <c r="M602">
        <v>2569385</v>
      </c>
      <c r="N602" s="9">
        <v>45735</v>
      </c>
      <c r="O602" t="s">
        <v>3520</v>
      </c>
      <c r="P602" t="s">
        <v>3521</v>
      </c>
      <c r="Q602" s="12">
        <f t="shared" si="72"/>
        <v>0</v>
      </c>
      <c r="R602" s="11" t="str">
        <f t="shared" si="73"/>
        <v>Standard</v>
      </c>
      <c r="S602" s="11" t="str">
        <f t="shared" si="74"/>
        <v/>
      </c>
      <c r="T602" s="13">
        <f t="shared" si="75"/>
        <v>0</v>
      </c>
      <c r="U602" s="13">
        <f>IFERROR(INDEX(Delegation!$C$4:$C$12,MATCH(H602,Delegation!$A$4:$A$12,0)),0)</f>
        <v>5000000</v>
      </c>
      <c r="V602" s="11" t="str">
        <f t="shared" si="76"/>
        <v/>
      </c>
      <c r="W602" s="14">
        <f t="shared" si="77"/>
        <v>0.5529914746135749</v>
      </c>
      <c r="X602" s="11" t="str">
        <f t="shared" si="78"/>
        <v/>
      </c>
      <c r="Y602" s="11" t="str">
        <f t="shared" si="79"/>
        <v/>
      </c>
      <c r="Z602" s="11" t="str">
        <f>IF(AND(J602&gt;500000,INDEX(Bank_KYC!$D$4:$D$953,MATCH(B602,Bank_KYC!$A$4:$A$953,0))=""),"FLAG","")</f>
        <v/>
      </c>
    </row>
    <row r="603" spans="1:26" x14ac:dyDescent="0.3">
      <c r="A603" t="s">
        <v>4131</v>
      </c>
      <c r="B603" t="s">
        <v>3374</v>
      </c>
      <c r="C603" t="s">
        <v>869</v>
      </c>
      <c r="D603" t="s">
        <v>103</v>
      </c>
      <c r="E603" t="s">
        <v>3525</v>
      </c>
      <c r="F603" s="9">
        <v>45451</v>
      </c>
      <c r="G603">
        <v>222000</v>
      </c>
      <c r="H603" t="s">
        <v>61</v>
      </c>
      <c r="I603">
        <v>9.75</v>
      </c>
      <c r="J603">
        <v>127467</v>
      </c>
      <c r="K603" s="9"/>
      <c r="L603" t="s">
        <v>3526</v>
      </c>
      <c r="M603">
        <v>179622</v>
      </c>
      <c r="N603" s="9">
        <v>45976</v>
      </c>
      <c r="O603" t="s">
        <v>3520</v>
      </c>
      <c r="P603" t="s">
        <v>3521</v>
      </c>
      <c r="Q603" s="12">
        <f t="shared" si="72"/>
        <v>0</v>
      </c>
      <c r="R603" s="11" t="str">
        <f t="shared" si="73"/>
        <v>Standard</v>
      </c>
      <c r="S603" s="11" t="str">
        <f t="shared" si="74"/>
        <v/>
      </c>
      <c r="T603" s="13">
        <f t="shared" si="75"/>
        <v>0</v>
      </c>
      <c r="U603" s="13">
        <f>IFERROR(INDEX(Delegation!$C$4:$C$12,MATCH(H603,Delegation!$A$4:$A$12,0)),0)</f>
        <v>1000000</v>
      </c>
      <c r="V603" s="11" t="str">
        <f t="shared" si="76"/>
        <v/>
      </c>
      <c r="W603" s="14">
        <f t="shared" si="77"/>
        <v>0.70964024451347829</v>
      </c>
      <c r="X603" s="11" t="str">
        <f t="shared" si="78"/>
        <v/>
      </c>
      <c r="Y603" s="11" t="str">
        <f t="shared" si="79"/>
        <v/>
      </c>
      <c r="Z603" s="11" t="str">
        <f>IF(AND(J603&gt;500000,INDEX(Bank_KYC!$D$4:$D$953,MATCH(B603,Bank_KYC!$A$4:$A$953,0))=""),"FLAG","")</f>
        <v/>
      </c>
    </row>
    <row r="604" spans="1:26" x14ac:dyDescent="0.3">
      <c r="A604" t="s">
        <v>4132</v>
      </c>
      <c r="B604" t="s">
        <v>1054</v>
      </c>
      <c r="C604" t="s">
        <v>1055</v>
      </c>
      <c r="D604" t="s">
        <v>134</v>
      </c>
      <c r="E604" t="s">
        <v>3518</v>
      </c>
      <c r="F604" s="9">
        <v>45787</v>
      </c>
      <c r="G604">
        <v>3917000</v>
      </c>
      <c r="H604" t="s">
        <v>66</v>
      </c>
      <c r="I604">
        <v>9.25</v>
      </c>
      <c r="J604">
        <v>1579069</v>
      </c>
      <c r="K604" s="9"/>
      <c r="L604" t="s">
        <v>3519</v>
      </c>
      <c r="M604">
        <v>2843735</v>
      </c>
      <c r="N604" s="9">
        <v>45799</v>
      </c>
      <c r="O604" t="s">
        <v>3520</v>
      </c>
      <c r="P604" t="s">
        <v>3521</v>
      </c>
      <c r="Q604" s="12">
        <f t="shared" si="72"/>
        <v>0</v>
      </c>
      <c r="R604" s="11" t="str">
        <f t="shared" si="73"/>
        <v>Standard</v>
      </c>
      <c r="S604" s="11" t="str">
        <f t="shared" si="74"/>
        <v/>
      </c>
      <c r="T604" s="13">
        <f t="shared" si="75"/>
        <v>0</v>
      </c>
      <c r="U604" s="13">
        <f>IFERROR(INDEX(Delegation!$C$4:$C$12,MATCH(H604,Delegation!$A$4:$A$12,0)),0)</f>
        <v>5000000</v>
      </c>
      <c r="V604" s="11" t="str">
        <f t="shared" si="76"/>
        <v/>
      </c>
      <c r="W604" s="14">
        <f t="shared" si="77"/>
        <v>0.55527993993814473</v>
      </c>
      <c r="X604" s="11" t="str">
        <f t="shared" si="78"/>
        <v/>
      </c>
      <c r="Y604" s="11" t="str">
        <f t="shared" si="79"/>
        <v/>
      </c>
      <c r="Z604" s="11" t="str">
        <f>IF(AND(J604&gt;500000,INDEX(Bank_KYC!$D$4:$D$953,MATCH(B604,Bank_KYC!$A$4:$A$953,0))=""),"FLAG","")</f>
        <v/>
      </c>
    </row>
    <row r="605" spans="1:26" x14ac:dyDescent="0.3">
      <c r="A605" t="s">
        <v>4133</v>
      </c>
      <c r="B605" t="s">
        <v>3400</v>
      </c>
      <c r="C605" t="s">
        <v>3401</v>
      </c>
      <c r="D605" t="s">
        <v>134</v>
      </c>
      <c r="E605" t="s">
        <v>3528</v>
      </c>
      <c r="F605" s="9">
        <v>45172</v>
      </c>
      <c r="G605">
        <v>213000</v>
      </c>
      <c r="H605" t="s">
        <v>62</v>
      </c>
      <c r="I605">
        <v>13.5</v>
      </c>
      <c r="J605">
        <v>59758</v>
      </c>
      <c r="K605" s="9">
        <v>45471</v>
      </c>
      <c r="L605" t="s">
        <v>3529</v>
      </c>
      <c r="M605">
        <v>0</v>
      </c>
      <c r="N605" s="9"/>
      <c r="O605" t="s">
        <v>3520</v>
      </c>
      <c r="P605" t="s">
        <v>3589</v>
      </c>
      <c r="Q605" s="12">
        <f t="shared" si="72"/>
        <v>641</v>
      </c>
      <c r="R605" s="11" t="str">
        <f t="shared" si="73"/>
        <v>Doubtful</v>
      </c>
      <c r="S605" s="11" t="str">
        <f t="shared" si="74"/>
        <v/>
      </c>
      <c r="T605" s="13">
        <f t="shared" si="75"/>
        <v>0</v>
      </c>
      <c r="U605" s="13">
        <f>IFERROR(INDEX(Delegation!$C$4:$C$12,MATCH(H605,Delegation!$A$4:$A$12,0)),0)</f>
        <v>1000000</v>
      </c>
      <c r="V605" s="11" t="str">
        <f t="shared" si="76"/>
        <v/>
      </c>
      <c r="W605" s="14" t="str">
        <f t="shared" si="77"/>
        <v/>
      </c>
      <c r="X605" s="11" t="str">
        <f t="shared" si="78"/>
        <v/>
      </c>
      <c r="Y605" s="11" t="str">
        <f t="shared" si="79"/>
        <v/>
      </c>
      <c r="Z605" s="11" t="str">
        <f>IF(AND(J605&gt;500000,INDEX(Bank_KYC!$D$4:$D$953,MATCH(B605,Bank_KYC!$A$4:$A$953,0))=""),"FLAG","")</f>
        <v/>
      </c>
    </row>
    <row r="606" spans="1:26" x14ac:dyDescent="0.3">
      <c r="A606" t="s">
        <v>4134</v>
      </c>
      <c r="B606" t="s">
        <v>2647</v>
      </c>
      <c r="C606" t="s">
        <v>495</v>
      </c>
      <c r="D606" t="s">
        <v>114</v>
      </c>
      <c r="E606" t="s">
        <v>3518</v>
      </c>
      <c r="F606" s="9">
        <v>44372</v>
      </c>
      <c r="G606">
        <v>4347000</v>
      </c>
      <c r="H606" t="s">
        <v>66</v>
      </c>
      <c r="I606">
        <v>9.25</v>
      </c>
      <c r="J606">
        <v>3246724</v>
      </c>
      <c r="K606" s="9"/>
      <c r="L606" t="s">
        <v>3519</v>
      </c>
      <c r="M606">
        <v>5929323</v>
      </c>
      <c r="N606" s="9">
        <v>45701</v>
      </c>
      <c r="O606" t="s">
        <v>3520</v>
      </c>
      <c r="P606" t="s">
        <v>3521</v>
      </c>
      <c r="Q606" s="12">
        <f t="shared" si="72"/>
        <v>0</v>
      </c>
      <c r="R606" s="11" t="str">
        <f t="shared" si="73"/>
        <v>Standard</v>
      </c>
      <c r="S606" s="11" t="str">
        <f t="shared" si="74"/>
        <v/>
      </c>
      <c r="T606" s="13">
        <f t="shared" si="75"/>
        <v>0</v>
      </c>
      <c r="U606" s="13">
        <f>IFERROR(INDEX(Delegation!$C$4:$C$12,MATCH(H606,Delegation!$A$4:$A$12,0)),0)</f>
        <v>5000000</v>
      </c>
      <c r="V606" s="11" t="str">
        <f t="shared" si="76"/>
        <v/>
      </c>
      <c r="W606" s="14">
        <f t="shared" si="77"/>
        <v>0.54757077662997955</v>
      </c>
      <c r="X606" s="11" t="str">
        <f t="shared" si="78"/>
        <v/>
      </c>
      <c r="Y606" s="11" t="str">
        <f t="shared" si="79"/>
        <v/>
      </c>
      <c r="Z606" s="11" t="str">
        <f>IF(AND(J606&gt;500000,INDEX(Bank_KYC!$D$4:$D$953,MATCH(B606,Bank_KYC!$A$4:$A$953,0))=""),"FLAG","")</f>
        <v/>
      </c>
    </row>
    <row r="607" spans="1:26" x14ac:dyDescent="0.3">
      <c r="A607" t="s">
        <v>4135</v>
      </c>
      <c r="B607" t="s">
        <v>96</v>
      </c>
      <c r="C607" t="s">
        <v>97</v>
      </c>
      <c r="D607" t="s">
        <v>129</v>
      </c>
      <c r="E607" t="s">
        <v>3525</v>
      </c>
      <c r="F607" s="9">
        <v>43755</v>
      </c>
      <c r="G607">
        <v>114000</v>
      </c>
      <c r="H607" t="s">
        <v>65</v>
      </c>
      <c r="I607">
        <v>9.75</v>
      </c>
      <c r="J607">
        <v>35550</v>
      </c>
      <c r="K607" s="9"/>
      <c r="L607" t="s">
        <v>3526</v>
      </c>
      <c r="M607">
        <v>51908</v>
      </c>
      <c r="N607" s="9">
        <v>45685</v>
      </c>
      <c r="O607" t="s">
        <v>3520</v>
      </c>
      <c r="P607" t="s">
        <v>3521</v>
      </c>
      <c r="Q607" s="12">
        <f t="shared" si="72"/>
        <v>0</v>
      </c>
      <c r="R607" s="11" t="str">
        <f t="shared" si="73"/>
        <v>Standard</v>
      </c>
      <c r="S607" s="11" t="str">
        <f t="shared" si="74"/>
        <v/>
      </c>
      <c r="T607" s="13">
        <f t="shared" si="75"/>
        <v>0</v>
      </c>
      <c r="U607" s="13">
        <f>IFERROR(INDEX(Delegation!$C$4:$C$12,MATCH(H607,Delegation!$A$4:$A$12,0)),0)</f>
        <v>1000000</v>
      </c>
      <c r="V607" s="11" t="str">
        <f t="shared" si="76"/>
        <v/>
      </c>
      <c r="W607" s="14">
        <f t="shared" si="77"/>
        <v>0.68486553132465133</v>
      </c>
      <c r="X607" s="11" t="str">
        <f t="shared" si="78"/>
        <v/>
      </c>
      <c r="Y607" s="11" t="str">
        <f t="shared" si="79"/>
        <v/>
      </c>
      <c r="Z607" s="11" t="str">
        <f>IF(AND(J607&gt;500000,INDEX(Bank_KYC!$D$4:$D$953,MATCH(B607,Bank_KYC!$A$4:$A$953,0))=""),"FLAG","")</f>
        <v/>
      </c>
    </row>
    <row r="608" spans="1:26" x14ac:dyDescent="0.3">
      <c r="A608" t="s">
        <v>4136</v>
      </c>
      <c r="B608" t="s">
        <v>2779</v>
      </c>
      <c r="C608" t="s">
        <v>2780</v>
      </c>
      <c r="D608" t="s">
        <v>103</v>
      </c>
      <c r="E608" t="s">
        <v>3518</v>
      </c>
      <c r="F608" s="9">
        <v>44867</v>
      </c>
      <c r="G608">
        <v>4479000</v>
      </c>
      <c r="H608" t="s">
        <v>66</v>
      </c>
      <c r="I608">
        <v>9.25</v>
      </c>
      <c r="J608">
        <v>2663318</v>
      </c>
      <c r="K608" s="9"/>
      <c r="L608" t="s">
        <v>3519</v>
      </c>
      <c r="M608">
        <v>5467162</v>
      </c>
      <c r="N608" s="9">
        <v>45620</v>
      </c>
      <c r="O608" t="s">
        <v>3520</v>
      </c>
      <c r="P608" t="s">
        <v>3521</v>
      </c>
      <c r="Q608" s="12">
        <f t="shared" si="72"/>
        <v>0</v>
      </c>
      <c r="R608" s="11" t="str">
        <f t="shared" si="73"/>
        <v>Standard</v>
      </c>
      <c r="S608" s="11" t="str">
        <f t="shared" si="74"/>
        <v/>
      </c>
      <c r="T608" s="13">
        <f t="shared" si="75"/>
        <v>0</v>
      </c>
      <c r="U608" s="13">
        <f>IFERROR(INDEX(Delegation!$C$4:$C$12,MATCH(H608,Delegation!$A$4:$A$12,0)),0)</f>
        <v>5000000</v>
      </c>
      <c r="V608" s="11" t="str">
        <f t="shared" si="76"/>
        <v/>
      </c>
      <c r="W608" s="14">
        <f t="shared" si="77"/>
        <v>0.48714817669569699</v>
      </c>
      <c r="X608" s="11" t="str">
        <f t="shared" si="78"/>
        <v/>
      </c>
      <c r="Y608" s="11" t="str">
        <f t="shared" si="79"/>
        <v/>
      </c>
      <c r="Z608" s="11" t="str">
        <f>IF(AND(J608&gt;500000,INDEX(Bank_KYC!$D$4:$D$953,MATCH(B608,Bank_KYC!$A$4:$A$953,0))=""),"FLAG","")</f>
        <v/>
      </c>
    </row>
    <row r="609" spans="1:26" x14ac:dyDescent="0.3">
      <c r="A609" t="s">
        <v>4137</v>
      </c>
      <c r="B609" t="s">
        <v>911</v>
      </c>
      <c r="C609" t="s">
        <v>580</v>
      </c>
      <c r="D609" t="s">
        <v>114</v>
      </c>
      <c r="E609" t="s">
        <v>3518</v>
      </c>
      <c r="F609" s="9">
        <v>45970</v>
      </c>
      <c r="G609">
        <v>2644000</v>
      </c>
      <c r="H609" t="s">
        <v>66</v>
      </c>
      <c r="I609">
        <v>9.25</v>
      </c>
      <c r="J609">
        <v>1659114</v>
      </c>
      <c r="K609" s="9"/>
      <c r="L609" t="s">
        <v>3519</v>
      </c>
      <c r="M609">
        <v>2838100</v>
      </c>
      <c r="N609" s="9">
        <v>46026</v>
      </c>
      <c r="O609" t="s">
        <v>3520</v>
      </c>
      <c r="P609" t="s">
        <v>3521</v>
      </c>
      <c r="Q609" s="12">
        <f t="shared" si="72"/>
        <v>0</v>
      </c>
      <c r="R609" s="11" t="str">
        <f t="shared" si="73"/>
        <v>Standard</v>
      </c>
      <c r="S609" s="11" t="str">
        <f t="shared" si="74"/>
        <v/>
      </c>
      <c r="T609" s="13">
        <f t="shared" si="75"/>
        <v>0</v>
      </c>
      <c r="U609" s="13">
        <f>IFERROR(INDEX(Delegation!$C$4:$C$12,MATCH(H609,Delegation!$A$4:$A$12,0)),0)</f>
        <v>5000000</v>
      </c>
      <c r="V609" s="11" t="str">
        <f t="shared" si="76"/>
        <v/>
      </c>
      <c r="W609" s="14">
        <f t="shared" si="77"/>
        <v>0.58458616680173359</v>
      </c>
      <c r="X609" s="11" t="str">
        <f t="shared" si="78"/>
        <v/>
      </c>
      <c r="Y609" s="11" t="str">
        <f t="shared" si="79"/>
        <v/>
      </c>
      <c r="Z609" s="11" t="str">
        <f>IF(AND(J609&gt;500000,INDEX(Bank_KYC!$D$4:$D$953,MATCH(B609,Bank_KYC!$A$4:$A$953,0))=""),"FLAG","")</f>
        <v/>
      </c>
    </row>
    <row r="610" spans="1:26" x14ac:dyDescent="0.3">
      <c r="A610" t="s">
        <v>4138</v>
      </c>
      <c r="B610" t="s">
        <v>1265</v>
      </c>
      <c r="C610" t="s">
        <v>358</v>
      </c>
      <c r="D610" t="s">
        <v>100</v>
      </c>
      <c r="E610" t="s">
        <v>3525</v>
      </c>
      <c r="F610" s="9">
        <v>45348</v>
      </c>
      <c r="G610">
        <v>69000</v>
      </c>
      <c r="H610" t="s">
        <v>64</v>
      </c>
      <c r="I610">
        <v>9.75</v>
      </c>
      <c r="J610">
        <v>38341</v>
      </c>
      <c r="K610" s="9">
        <v>46102</v>
      </c>
      <c r="L610" t="s">
        <v>3526</v>
      </c>
      <c r="M610">
        <v>60585</v>
      </c>
      <c r="N610" s="9">
        <v>45770</v>
      </c>
      <c r="O610" t="s">
        <v>3520</v>
      </c>
      <c r="P610" t="s">
        <v>3521</v>
      </c>
      <c r="Q610" s="12">
        <f t="shared" si="72"/>
        <v>10</v>
      </c>
      <c r="R610" s="11" t="str">
        <f t="shared" si="73"/>
        <v>Standard</v>
      </c>
      <c r="S610" s="11" t="str">
        <f t="shared" si="74"/>
        <v/>
      </c>
      <c r="T610" s="13">
        <f t="shared" si="75"/>
        <v>0</v>
      </c>
      <c r="U610" s="13">
        <f>IFERROR(INDEX(Delegation!$C$4:$C$12,MATCH(H610,Delegation!$A$4:$A$12,0)),0)</f>
        <v>1000000</v>
      </c>
      <c r="V610" s="11" t="str">
        <f t="shared" si="76"/>
        <v/>
      </c>
      <c r="W610" s="14">
        <f t="shared" si="77"/>
        <v>0.63284641412890985</v>
      </c>
      <c r="X610" s="11" t="str">
        <f t="shared" si="78"/>
        <v/>
      </c>
      <c r="Y610" s="11" t="str">
        <f t="shared" si="79"/>
        <v/>
      </c>
      <c r="Z610" s="11" t="str">
        <f>IF(AND(J610&gt;500000,INDEX(Bank_KYC!$D$4:$D$953,MATCH(B610,Bank_KYC!$A$4:$A$953,0))=""),"FLAG","")</f>
        <v/>
      </c>
    </row>
    <row r="611" spans="1:26" x14ac:dyDescent="0.3">
      <c r="A611" t="s">
        <v>4139</v>
      </c>
      <c r="B611" t="s">
        <v>691</v>
      </c>
      <c r="C611" t="s">
        <v>692</v>
      </c>
      <c r="D611" t="s">
        <v>103</v>
      </c>
      <c r="E611" t="s">
        <v>3525</v>
      </c>
      <c r="F611" s="9">
        <v>45282</v>
      </c>
      <c r="G611">
        <v>108000</v>
      </c>
      <c r="H611" t="s">
        <v>61</v>
      </c>
      <c r="I611">
        <v>9.75</v>
      </c>
      <c r="J611">
        <v>94143</v>
      </c>
      <c r="K611" s="9"/>
      <c r="L611" t="s">
        <v>3526</v>
      </c>
      <c r="M611">
        <v>147206</v>
      </c>
      <c r="N611" s="9">
        <v>45831</v>
      </c>
      <c r="O611" t="s">
        <v>3520</v>
      </c>
      <c r="P611" t="s">
        <v>3521</v>
      </c>
      <c r="Q611" s="12">
        <f t="shared" si="72"/>
        <v>0</v>
      </c>
      <c r="R611" s="11" t="str">
        <f t="shared" si="73"/>
        <v>Standard</v>
      </c>
      <c r="S611" s="11" t="str">
        <f t="shared" si="74"/>
        <v/>
      </c>
      <c r="T611" s="13">
        <f t="shared" si="75"/>
        <v>0</v>
      </c>
      <c r="U611" s="13">
        <f>IFERROR(INDEX(Delegation!$C$4:$C$12,MATCH(H611,Delegation!$A$4:$A$12,0)),0)</f>
        <v>1000000</v>
      </c>
      <c r="V611" s="11" t="str">
        <f t="shared" si="76"/>
        <v/>
      </c>
      <c r="W611" s="14">
        <f t="shared" si="77"/>
        <v>0.6395323560180971</v>
      </c>
      <c r="X611" s="11" t="str">
        <f t="shared" si="78"/>
        <v/>
      </c>
      <c r="Y611" s="11" t="str">
        <f t="shared" si="79"/>
        <v/>
      </c>
      <c r="Z611" s="11" t="str">
        <f>IF(AND(J611&gt;500000,INDEX(Bank_KYC!$D$4:$D$953,MATCH(B611,Bank_KYC!$A$4:$A$953,0))=""),"FLAG","")</f>
        <v/>
      </c>
    </row>
    <row r="612" spans="1:26" x14ac:dyDescent="0.3">
      <c r="A612" t="s">
        <v>4140</v>
      </c>
      <c r="B612" t="s">
        <v>3334</v>
      </c>
      <c r="C612" t="s">
        <v>2288</v>
      </c>
      <c r="D612" t="s">
        <v>129</v>
      </c>
      <c r="E612" t="s">
        <v>3525</v>
      </c>
      <c r="F612" s="9">
        <v>43969</v>
      </c>
      <c r="G612">
        <v>334000</v>
      </c>
      <c r="H612" t="s">
        <v>65</v>
      </c>
      <c r="I612">
        <v>9.75</v>
      </c>
      <c r="J612">
        <v>197498</v>
      </c>
      <c r="K612" s="9"/>
      <c r="L612" t="s">
        <v>3526</v>
      </c>
      <c r="M612">
        <v>286369</v>
      </c>
      <c r="N612" s="9">
        <v>45319</v>
      </c>
      <c r="O612" t="s">
        <v>3520</v>
      </c>
      <c r="P612" t="s">
        <v>3521</v>
      </c>
      <c r="Q612" s="12">
        <f t="shared" si="72"/>
        <v>0</v>
      </c>
      <c r="R612" s="11" t="str">
        <f t="shared" si="73"/>
        <v>Standard</v>
      </c>
      <c r="S612" s="11" t="str">
        <f t="shared" si="74"/>
        <v/>
      </c>
      <c r="T612" s="13">
        <f t="shared" si="75"/>
        <v>0</v>
      </c>
      <c r="U612" s="13">
        <f>IFERROR(INDEX(Delegation!$C$4:$C$12,MATCH(H612,Delegation!$A$4:$A$12,0)),0)</f>
        <v>1000000</v>
      </c>
      <c r="V612" s="11" t="str">
        <f t="shared" si="76"/>
        <v/>
      </c>
      <c r="W612" s="14">
        <f t="shared" si="77"/>
        <v>0.68966263806487438</v>
      </c>
      <c r="X612" s="11" t="str">
        <f t="shared" si="78"/>
        <v/>
      </c>
      <c r="Y612" s="11" t="str">
        <f t="shared" si="79"/>
        <v/>
      </c>
      <c r="Z612" s="11" t="str">
        <f>IF(AND(J612&gt;500000,INDEX(Bank_KYC!$D$4:$D$953,MATCH(B612,Bank_KYC!$A$4:$A$953,0))=""),"FLAG","")</f>
        <v/>
      </c>
    </row>
    <row r="613" spans="1:26" x14ac:dyDescent="0.3">
      <c r="A613" t="s">
        <v>4141</v>
      </c>
      <c r="B613" t="s">
        <v>1819</v>
      </c>
      <c r="C613" t="s">
        <v>1514</v>
      </c>
      <c r="D613" t="s">
        <v>100</v>
      </c>
      <c r="E613" t="s">
        <v>3535</v>
      </c>
      <c r="F613" s="9">
        <v>45801</v>
      </c>
      <c r="G613">
        <v>6925000</v>
      </c>
      <c r="H613" t="s">
        <v>68</v>
      </c>
      <c r="I613">
        <v>11.5</v>
      </c>
      <c r="J613">
        <v>2236316</v>
      </c>
      <c r="K613" s="9"/>
      <c r="L613" t="s">
        <v>3536</v>
      </c>
      <c r="M613">
        <v>3886245</v>
      </c>
      <c r="N613" s="9">
        <v>45803</v>
      </c>
      <c r="O613" t="s">
        <v>3520</v>
      </c>
      <c r="P613" t="s">
        <v>3521</v>
      </c>
      <c r="Q613" s="12">
        <f t="shared" si="72"/>
        <v>0</v>
      </c>
      <c r="R613" s="11" t="str">
        <f t="shared" si="73"/>
        <v>Standard</v>
      </c>
      <c r="S613" s="11" t="str">
        <f t="shared" si="74"/>
        <v/>
      </c>
      <c r="T613" s="13">
        <f t="shared" si="75"/>
        <v>0</v>
      </c>
      <c r="U613" s="13">
        <f>IFERROR(INDEX(Delegation!$C$4:$C$12,MATCH(H613,Delegation!$A$4:$A$12,0)),0)</f>
        <v>25000000</v>
      </c>
      <c r="V613" s="11" t="str">
        <f t="shared" si="76"/>
        <v/>
      </c>
      <c r="W613" s="14">
        <f t="shared" si="77"/>
        <v>0.57544390536366086</v>
      </c>
      <c r="X613" s="11" t="str">
        <f t="shared" si="78"/>
        <v/>
      </c>
      <c r="Y613" s="11" t="str">
        <f t="shared" si="79"/>
        <v/>
      </c>
      <c r="Z613" s="11" t="str">
        <f>IF(AND(J613&gt;500000,INDEX(Bank_KYC!$D$4:$D$953,MATCH(B613,Bank_KYC!$A$4:$A$953,0))=""),"FLAG","")</f>
        <v/>
      </c>
    </row>
    <row r="614" spans="1:26" x14ac:dyDescent="0.3">
      <c r="A614" t="s">
        <v>4142</v>
      </c>
      <c r="B614" t="s">
        <v>3484</v>
      </c>
      <c r="C614" t="s">
        <v>3485</v>
      </c>
      <c r="D614" t="s">
        <v>129</v>
      </c>
      <c r="E614" t="s">
        <v>3535</v>
      </c>
      <c r="F614" s="9">
        <v>43727</v>
      </c>
      <c r="G614">
        <v>7284000</v>
      </c>
      <c r="H614" t="s">
        <v>68</v>
      </c>
      <c r="I614">
        <v>11.5</v>
      </c>
      <c r="J614">
        <v>3155612</v>
      </c>
      <c r="K614" s="9">
        <v>46025</v>
      </c>
      <c r="L614" t="s">
        <v>3536</v>
      </c>
      <c r="M614">
        <v>6251613</v>
      </c>
      <c r="N614" s="9">
        <v>45363</v>
      </c>
      <c r="O614" t="s">
        <v>3520</v>
      </c>
      <c r="P614" t="s">
        <v>3521</v>
      </c>
      <c r="Q614" s="12">
        <f t="shared" si="72"/>
        <v>87</v>
      </c>
      <c r="R614" s="11" t="str">
        <f t="shared" si="73"/>
        <v>Standard</v>
      </c>
      <c r="S614" s="11" t="str">
        <f t="shared" si="74"/>
        <v/>
      </c>
      <c r="T614" s="13">
        <f t="shared" si="75"/>
        <v>0</v>
      </c>
      <c r="U614" s="13">
        <f>IFERROR(INDEX(Delegation!$C$4:$C$12,MATCH(H614,Delegation!$A$4:$A$12,0)),0)</f>
        <v>25000000</v>
      </c>
      <c r="V614" s="11" t="str">
        <f t="shared" si="76"/>
        <v/>
      </c>
      <c r="W614" s="14">
        <f t="shared" si="77"/>
        <v>0.50476764956500031</v>
      </c>
      <c r="X614" s="11" t="str">
        <f t="shared" si="78"/>
        <v/>
      </c>
      <c r="Y614" s="11" t="str">
        <f t="shared" si="79"/>
        <v/>
      </c>
      <c r="Z614" s="11" t="str">
        <f>IF(AND(J614&gt;500000,INDEX(Bank_KYC!$D$4:$D$953,MATCH(B614,Bank_KYC!$A$4:$A$953,0))=""),"FLAG","")</f>
        <v/>
      </c>
    </row>
    <row r="615" spans="1:26" x14ac:dyDescent="0.3">
      <c r="A615" t="s">
        <v>4143</v>
      </c>
      <c r="B615" t="s">
        <v>1666</v>
      </c>
      <c r="C615" t="s">
        <v>1667</v>
      </c>
      <c r="D615" t="s">
        <v>103</v>
      </c>
      <c r="E615" t="s">
        <v>3518</v>
      </c>
      <c r="F615" s="9">
        <v>43787</v>
      </c>
      <c r="G615">
        <v>1661000</v>
      </c>
      <c r="H615" t="s">
        <v>66</v>
      </c>
      <c r="I615">
        <v>9.25</v>
      </c>
      <c r="J615">
        <v>555625</v>
      </c>
      <c r="K615" s="9"/>
      <c r="L615" t="s">
        <v>3519</v>
      </c>
      <c r="M615">
        <v>1210717</v>
      </c>
      <c r="N615" s="9">
        <v>45696</v>
      </c>
      <c r="O615" t="s">
        <v>3520</v>
      </c>
      <c r="P615" t="s">
        <v>3521</v>
      </c>
      <c r="Q615" s="12">
        <f t="shared" si="72"/>
        <v>0</v>
      </c>
      <c r="R615" s="11" t="str">
        <f t="shared" si="73"/>
        <v>Standard</v>
      </c>
      <c r="S615" s="11" t="str">
        <f t="shared" si="74"/>
        <v/>
      </c>
      <c r="T615" s="13">
        <f t="shared" si="75"/>
        <v>0</v>
      </c>
      <c r="U615" s="13">
        <f>IFERROR(INDEX(Delegation!$C$4:$C$12,MATCH(H615,Delegation!$A$4:$A$12,0)),0)</f>
        <v>5000000</v>
      </c>
      <c r="V615" s="11" t="str">
        <f t="shared" si="76"/>
        <v/>
      </c>
      <c r="W615" s="14">
        <f t="shared" si="77"/>
        <v>0.45892227498251037</v>
      </c>
      <c r="X615" s="11" t="str">
        <f t="shared" si="78"/>
        <v/>
      </c>
      <c r="Y615" s="11" t="str">
        <f t="shared" si="79"/>
        <v/>
      </c>
      <c r="Z615" s="11" t="str">
        <f>IF(AND(J615&gt;500000,INDEX(Bank_KYC!$D$4:$D$953,MATCH(B615,Bank_KYC!$A$4:$A$953,0))=""),"FLAG","")</f>
        <v/>
      </c>
    </row>
    <row r="616" spans="1:26" x14ac:dyDescent="0.3">
      <c r="A616" t="s">
        <v>4144</v>
      </c>
      <c r="B616" t="s">
        <v>1961</v>
      </c>
      <c r="C616" t="s">
        <v>1962</v>
      </c>
      <c r="D616" t="s">
        <v>100</v>
      </c>
      <c r="E616" t="s">
        <v>3535</v>
      </c>
      <c r="F616" s="9">
        <v>43557</v>
      </c>
      <c r="G616">
        <v>4534000</v>
      </c>
      <c r="H616" t="s">
        <v>66</v>
      </c>
      <c r="I616">
        <v>11.5</v>
      </c>
      <c r="J616">
        <v>2929340</v>
      </c>
      <c r="K616" s="9">
        <v>46046</v>
      </c>
      <c r="L616" t="s">
        <v>3536</v>
      </c>
      <c r="M616">
        <v>5405161</v>
      </c>
      <c r="N616" s="9">
        <v>45466</v>
      </c>
      <c r="O616" t="s">
        <v>3520</v>
      </c>
      <c r="P616" t="s">
        <v>3521</v>
      </c>
      <c r="Q616" s="12">
        <f t="shared" si="72"/>
        <v>66</v>
      </c>
      <c r="R616" s="11" t="str">
        <f t="shared" si="73"/>
        <v>Standard</v>
      </c>
      <c r="S616" s="11" t="str">
        <f t="shared" si="74"/>
        <v/>
      </c>
      <c r="T616" s="13">
        <f t="shared" si="75"/>
        <v>0</v>
      </c>
      <c r="U616" s="13">
        <f>IFERROR(INDEX(Delegation!$C$4:$C$12,MATCH(H616,Delegation!$A$4:$A$12,0)),0)</f>
        <v>5000000</v>
      </c>
      <c r="V616" s="11" t="str">
        <f t="shared" si="76"/>
        <v/>
      </c>
      <c r="W616" s="14">
        <f t="shared" si="77"/>
        <v>0.54195240437796399</v>
      </c>
      <c r="X616" s="11" t="str">
        <f t="shared" si="78"/>
        <v/>
      </c>
      <c r="Y616" s="11" t="str">
        <f t="shared" si="79"/>
        <v/>
      </c>
      <c r="Z616" s="11" t="str">
        <f>IF(AND(J616&gt;500000,INDEX(Bank_KYC!$D$4:$D$953,MATCH(B616,Bank_KYC!$A$4:$A$953,0))=""),"FLAG","")</f>
        <v/>
      </c>
    </row>
    <row r="617" spans="1:26" x14ac:dyDescent="0.3">
      <c r="A617" t="s">
        <v>4145</v>
      </c>
      <c r="B617" t="s">
        <v>887</v>
      </c>
      <c r="C617" t="s">
        <v>888</v>
      </c>
      <c r="D617" t="s">
        <v>103</v>
      </c>
      <c r="E617" t="s">
        <v>3525</v>
      </c>
      <c r="F617" s="9">
        <v>45110</v>
      </c>
      <c r="G617">
        <v>240000</v>
      </c>
      <c r="H617" t="s">
        <v>61</v>
      </c>
      <c r="I617">
        <v>9.75</v>
      </c>
      <c r="J617">
        <v>106000</v>
      </c>
      <c r="K617" s="9"/>
      <c r="L617" t="s">
        <v>3526</v>
      </c>
      <c r="M617">
        <v>159972</v>
      </c>
      <c r="N617" s="9">
        <v>45488</v>
      </c>
      <c r="O617" t="s">
        <v>3520</v>
      </c>
      <c r="P617" t="s">
        <v>3521</v>
      </c>
      <c r="Q617" s="12">
        <f t="shared" si="72"/>
        <v>0</v>
      </c>
      <c r="R617" s="11" t="str">
        <f t="shared" si="73"/>
        <v>Standard</v>
      </c>
      <c r="S617" s="11" t="str">
        <f t="shared" si="74"/>
        <v/>
      </c>
      <c r="T617" s="13">
        <f t="shared" si="75"/>
        <v>0</v>
      </c>
      <c r="U617" s="13">
        <f>IFERROR(INDEX(Delegation!$C$4:$C$12,MATCH(H617,Delegation!$A$4:$A$12,0)),0)</f>
        <v>1000000</v>
      </c>
      <c r="V617" s="11" t="str">
        <f t="shared" si="76"/>
        <v/>
      </c>
      <c r="W617" s="14">
        <f t="shared" si="77"/>
        <v>0.66261595779261373</v>
      </c>
      <c r="X617" s="11" t="str">
        <f t="shared" si="78"/>
        <v/>
      </c>
      <c r="Y617" s="11" t="str">
        <f t="shared" si="79"/>
        <v/>
      </c>
      <c r="Z617" s="11" t="str">
        <f>IF(AND(J617&gt;500000,INDEX(Bank_KYC!$D$4:$D$953,MATCH(B617,Bank_KYC!$A$4:$A$953,0))=""),"FLAG","")</f>
        <v/>
      </c>
    </row>
    <row r="618" spans="1:26" x14ac:dyDescent="0.3">
      <c r="A618" t="s">
        <v>4146</v>
      </c>
      <c r="B618" t="s">
        <v>2593</v>
      </c>
      <c r="C618" t="s">
        <v>2594</v>
      </c>
      <c r="D618" t="s">
        <v>95</v>
      </c>
      <c r="E618" t="s">
        <v>3518</v>
      </c>
      <c r="F618" s="9">
        <v>44602</v>
      </c>
      <c r="G618">
        <v>2349000</v>
      </c>
      <c r="H618" t="s">
        <v>66</v>
      </c>
      <c r="I618">
        <v>9.25</v>
      </c>
      <c r="J618">
        <v>2005542</v>
      </c>
      <c r="K618" s="9"/>
      <c r="L618" t="s">
        <v>3519</v>
      </c>
      <c r="M618">
        <v>3722020</v>
      </c>
      <c r="N618" s="9">
        <v>45505</v>
      </c>
      <c r="O618" t="s">
        <v>3520</v>
      </c>
      <c r="P618" t="s">
        <v>3521</v>
      </c>
      <c r="Q618" s="12">
        <f t="shared" si="72"/>
        <v>0</v>
      </c>
      <c r="R618" s="11" t="str">
        <f t="shared" si="73"/>
        <v>Standard</v>
      </c>
      <c r="S618" s="11" t="str">
        <f t="shared" si="74"/>
        <v/>
      </c>
      <c r="T618" s="13">
        <f t="shared" si="75"/>
        <v>0</v>
      </c>
      <c r="U618" s="13">
        <f>IFERROR(INDEX(Delegation!$C$4:$C$12,MATCH(H618,Delegation!$A$4:$A$12,0)),0)</f>
        <v>5000000</v>
      </c>
      <c r="V618" s="11" t="str">
        <f t="shared" si="76"/>
        <v/>
      </c>
      <c r="W618" s="14">
        <f t="shared" si="77"/>
        <v>0.53883160219450732</v>
      </c>
      <c r="X618" s="11" t="str">
        <f t="shared" si="78"/>
        <v/>
      </c>
      <c r="Y618" s="11" t="str">
        <f t="shared" si="79"/>
        <v/>
      </c>
      <c r="Z618" s="11" t="str">
        <f>IF(AND(J618&gt;500000,INDEX(Bank_KYC!$D$4:$D$953,MATCH(B618,Bank_KYC!$A$4:$A$953,0))=""),"FLAG","")</f>
        <v/>
      </c>
    </row>
    <row r="619" spans="1:26" x14ac:dyDescent="0.3">
      <c r="A619" t="s">
        <v>4147</v>
      </c>
      <c r="B619" t="s">
        <v>2800</v>
      </c>
      <c r="C619" t="s">
        <v>2801</v>
      </c>
      <c r="D619" t="s">
        <v>114</v>
      </c>
      <c r="E619" t="s">
        <v>3518</v>
      </c>
      <c r="F619" s="9">
        <v>44711</v>
      </c>
      <c r="G619">
        <v>1795000</v>
      </c>
      <c r="H619" t="s">
        <v>66</v>
      </c>
      <c r="I619">
        <v>9.25</v>
      </c>
      <c r="J619">
        <v>786939</v>
      </c>
      <c r="K619" s="9">
        <v>45888</v>
      </c>
      <c r="L619" t="s">
        <v>3519</v>
      </c>
      <c r="M619">
        <v>1255121</v>
      </c>
      <c r="N619" s="9">
        <v>45456</v>
      </c>
      <c r="O619" t="s">
        <v>3520</v>
      </c>
      <c r="P619" t="s">
        <v>3523</v>
      </c>
      <c r="Q619" s="12">
        <f t="shared" si="72"/>
        <v>224</v>
      </c>
      <c r="R619" s="11" t="str">
        <f t="shared" si="73"/>
        <v>Sub-Standard</v>
      </c>
      <c r="S619" s="11" t="str">
        <f t="shared" si="74"/>
        <v/>
      </c>
      <c r="T619" s="13">
        <f t="shared" si="75"/>
        <v>0</v>
      </c>
      <c r="U619" s="13">
        <f>IFERROR(INDEX(Delegation!$C$4:$C$12,MATCH(H619,Delegation!$A$4:$A$12,0)),0)</f>
        <v>5000000</v>
      </c>
      <c r="V619" s="11" t="str">
        <f t="shared" si="76"/>
        <v/>
      </c>
      <c r="W619" s="14">
        <f t="shared" si="77"/>
        <v>0.62698257777536981</v>
      </c>
      <c r="X619" s="11" t="str">
        <f t="shared" si="78"/>
        <v/>
      </c>
      <c r="Y619" s="11" t="str">
        <f t="shared" si="79"/>
        <v/>
      </c>
      <c r="Z619" s="11" t="str">
        <f>IF(AND(J619&gt;500000,INDEX(Bank_KYC!$D$4:$D$953,MATCH(B619,Bank_KYC!$A$4:$A$953,0))=""),"FLAG","")</f>
        <v/>
      </c>
    </row>
    <row r="620" spans="1:26" x14ac:dyDescent="0.3">
      <c r="A620" t="s">
        <v>4148</v>
      </c>
      <c r="B620" t="s">
        <v>1083</v>
      </c>
      <c r="C620" t="s">
        <v>937</v>
      </c>
      <c r="D620" t="s">
        <v>95</v>
      </c>
      <c r="E620" t="s">
        <v>3550</v>
      </c>
      <c r="F620" s="9">
        <v>44206</v>
      </c>
      <c r="G620">
        <v>1482000</v>
      </c>
      <c r="H620" t="s">
        <v>66</v>
      </c>
      <c r="I620">
        <v>10.5</v>
      </c>
      <c r="J620">
        <v>1151657</v>
      </c>
      <c r="K620" s="9"/>
      <c r="L620" t="s">
        <v>3551</v>
      </c>
      <c r="M620">
        <v>1792964</v>
      </c>
      <c r="N620" s="9">
        <v>45136</v>
      </c>
      <c r="O620" t="s">
        <v>3520</v>
      </c>
      <c r="P620" t="s">
        <v>3521</v>
      </c>
      <c r="Q620" s="12">
        <f t="shared" si="72"/>
        <v>0</v>
      </c>
      <c r="R620" s="11" t="str">
        <f t="shared" si="73"/>
        <v>Standard</v>
      </c>
      <c r="S620" s="11" t="str">
        <f t="shared" si="74"/>
        <v/>
      </c>
      <c r="T620" s="13">
        <f t="shared" si="75"/>
        <v>0</v>
      </c>
      <c r="U620" s="13">
        <f>IFERROR(INDEX(Delegation!$C$4:$C$12,MATCH(H620,Delegation!$A$4:$A$12,0)),0)</f>
        <v>5000000</v>
      </c>
      <c r="V620" s="11" t="str">
        <f t="shared" si="76"/>
        <v/>
      </c>
      <c r="W620" s="14">
        <f t="shared" si="77"/>
        <v>0.64232020274807522</v>
      </c>
      <c r="X620" s="11" t="str">
        <f t="shared" si="78"/>
        <v/>
      </c>
      <c r="Y620" s="11" t="str">
        <f t="shared" si="79"/>
        <v/>
      </c>
      <c r="Z620" s="11" t="str">
        <f>IF(AND(J620&gt;500000,INDEX(Bank_KYC!$D$4:$D$953,MATCH(B620,Bank_KYC!$A$4:$A$953,0))=""),"FLAG","")</f>
        <v/>
      </c>
    </row>
    <row r="621" spans="1:26" x14ac:dyDescent="0.3">
      <c r="A621" t="s">
        <v>4149</v>
      </c>
      <c r="B621" t="s">
        <v>1750</v>
      </c>
      <c r="C621" t="s">
        <v>1751</v>
      </c>
      <c r="D621" t="s">
        <v>100</v>
      </c>
      <c r="E621" t="s">
        <v>3518</v>
      </c>
      <c r="F621" s="9">
        <v>44750</v>
      </c>
      <c r="G621">
        <v>1679000</v>
      </c>
      <c r="H621" t="s">
        <v>66</v>
      </c>
      <c r="I621">
        <v>9.25</v>
      </c>
      <c r="J621">
        <v>1351777</v>
      </c>
      <c r="K621" s="9"/>
      <c r="L621" t="s">
        <v>3519</v>
      </c>
      <c r="M621">
        <v>2035010</v>
      </c>
      <c r="N621" s="9">
        <v>45907</v>
      </c>
      <c r="O621" t="s">
        <v>3520</v>
      </c>
      <c r="P621" t="s">
        <v>3521</v>
      </c>
      <c r="Q621" s="12">
        <f t="shared" si="72"/>
        <v>0</v>
      </c>
      <c r="R621" s="11" t="str">
        <f t="shared" si="73"/>
        <v>Standard</v>
      </c>
      <c r="S621" s="11" t="str">
        <f t="shared" si="74"/>
        <v/>
      </c>
      <c r="T621" s="13">
        <f t="shared" si="75"/>
        <v>0</v>
      </c>
      <c r="U621" s="13">
        <f>IFERROR(INDEX(Delegation!$C$4:$C$12,MATCH(H621,Delegation!$A$4:$A$12,0)),0)</f>
        <v>5000000</v>
      </c>
      <c r="V621" s="11" t="str">
        <f t="shared" si="76"/>
        <v/>
      </c>
      <c r="W621" s="14">
        <f t="shared" si="77"/>
        <v>0.66426061788394164</v>
      </c>
      <c r="X621" s="11" t="str">
        <f t="shared" si="78"/>
        <v/>
      </c>
      <c r="Y621" s="11" t="str">
        <f t="shared" si="79"/>
        <v/>
      </c>
      <c r="Z621" s="11" t="str">
        <f>IF(AND(J621&gt;500000,INDEX(Bank_KYC!$D$4:$D$953,MATCH(B621,Bank_KYC!$A$4:$A$953,0))=""),"FLAG","")</f>
        <v/>
      </c>
    </row>
    <row r="622" spans="1:26" x14ac:dyDescent="0.3">
      <c r="A622" t="s">
        <v>4150</v>
      </c>
      <c r="B622" t="s">
        <v>3325</v>
      </c>
      <c r="C622" t="s">
        <v>1178</v>
      </c>
      <c r="D622" t="s">
        <v>95</v>
      </c>
      <c r="E622" t="s">
        <v>3528</v>
      </c>
      <c r="F622" s="9">
        <v>45956</v>
      </c>
      <c r="G622">
        <v>332000</v>
      </c>
      <c r="H622" t="s">
        <v>63</v>
      </c>
      <c r="I622">
        <v>13.5</v>
      </c>
      <c r="J622">
        <v>271267</v>
      </c>
      <c r="K622" s="9"/>
      <c r="L622" t="s">
        <v>3529</v>
      </c>
      <c r="M622">
        <v>0</v>
      </c>
      <c r="N622" s="9"/>
      <c r="O622" t="s">
        <v>3520</v>
      </c>
      <c r="P622" t="s">
        <v>3521</v>
      </c>
      <c r="Q622" s="12">
        <f t="shared" si="72"/>
        <v>0</v>
      </c>
      <c r="R622" s="11" t="str">
        <f t="shared" si="73"/>
        <v>Standard</v>
      </c>
      <c r="S622" s="11" t="str">
        <f t="shared" si="74"/>
        <v/>
      </c>
      <c r="T622" s="13">
        <f t="shared" si="75"/>
        <v>0</v>
      </c>
      <c r="U622" s="13">
        <f>IFERROR(INDEX(Delegation!$C$4:$C$12,MATCH(H622,Delegation!$A$4:$A$12,0)),0)</f>
        <v>1000000</v>
      </c>
      <c r="V622" s="11" t="str">
        <f t="shared" si="76"/>
        <v/>
      </c>
      <c r="W622" s="14" t="str">
        <f t="shared" si="77"/>
        <v/>
      </c>
      <c r="X622" s="11" t="str">
        <f t="shared" si="78"/>
        <v/>
      </c>
      <c r="Y622" s="11" t="str">
        <f t="shared" si="79"/>
        <v/>
      </c>
      <c r="Z622" s="11" t="str">
        <f>IF(AND(J622&gt;500000,INDEX(Bank_KYC!$D$4:$D$953,MATCH(B622,Bank_KYC!$A$4:$A$953,0))=""),"FLAG","")</f>
        <v/>
      </c>
    </row>
    <row r="623" spans="1:26" x14ac:dyDescent="0.3">
      <c r="A623" t="s">
        <v>4151</v>
      </c>
      <c r="B623" t="s">
        <v>1705</v>
      </c>
      <c r="C623" t="s">
        <v>1706</v>
      </c>
      <c r="D623" t="s">
        <v>134</v>
      </c>
      <c r="E623" t="s">
        <v>3528</v>
      </c>
      <c r="F623" s="9">
        <v>43935</v>
      </c>
      <c r="G623">
        <v>322000</v>
      </c>
      <c r="H623" t="s">
        <v>62</v>
      </c>
      <c r="I623">
        <v>13.5</v>
      </c>
      <c r="J623">
        <v>84926</v>
      </c>
      <c r="K623" s="9">
        <v>46111</v>
      </c>
      <c r="L623" t="s">
        <v>3529</v>
      </c>
      <c r="M623">
        <v>0</v>
      </c>
      <c r="N623" s="9"/>
      <c r="O623" t="s">
        <v>3520</v>
      </c>
      <c r="P623" t="s">
        <v>3521</v>
      </c>
      <c r="Q623" s="12">
        <f t="shared" si="72"/>
        <v>1</v>
      </c>
      <c r="R623" s="11" t="str">
        <f t="shared" si="73"/>
        <v>Standard</v>
      </c>
      <c r="S623" s="11" t="str">
        <f t="shared" si="74"/>
        <v/>
      </c>
      <c r="T623" s="13">
        <f t="shared" si="75"/>
        <v>0</v>
      </c>
      <c r="U623" s="13">
        <f>IFERROR(INDEX(Delegation!$C$4:$C$12,MATCH(H623,Delegation!$A$4:$A$12,0)),0)</f>
        <v>1000000</v>
      </c>
      <c r="V623" s="11" t="str">
        <f t="shared" si="76"/>
        <v/>
      </c>
      <c r="W623" s="14" t="str">
        <f t="shared" si="77"/>
        <v/>
      </c>
      <c r="X623" s="11" t="str">
        <f t="shared" si="78"/>
        <v/>
      </c>
      <c r="Y623" s="11" t="str">
        <f t="shared" si="79"/>
        <v/>
      </c>
      <c r="Z623" s="11" t="str">
        <f>IF(AND(J623&gt;500000,INDEX(Bank_KYC!$D$4:$D$953,MATCH(B623,Bank_KYC!$A$4:$A$953,0))=""),"FLAG","")</f>
        <v/>
      </c>
    </row>
    <row r="624" spans="1:26" x14ac:dyDescent="0.3">
      <c r="A624" t="s">
        <v>4152</v>
      </c>
      <c r="B624" t="s">
        <v>651</v>
      </c>
      <c r="C624" t="s">
        <v>652</v>
      </c>
      <c r="D624" t="s">
        <v>103</v>
      </c>
      <c r="E624" t="s">
        <v>3550</v>
      </c>
      <c r="F624" s="9">
        <v>45652</v>
      </c>
      <c r="G624">
        <v>1434000</v>
      </c>
      <c r="H624" t="s">
        <v>66</v>
      </c>
      <c r="I624">
        <v>10.5</v>
      </c>
      <c r="J624">
        <v>579916</v>
      </c>
      <c r="K624" s="9">
        <v>45826</v>
      </c>
      <c r="L624" t="s">
        <v>3551</v>
      </c>
      <c r="M624">
        <v>839516</v>
      </c>
      <c r="N624" s="9">
        <v>45821</v>
      </c>
      <c r="O624" t="s">
        <v>3520</v>
      </c>
      <c r="P624" t="s">
        <v>3523</v>
      </c>
      <c r="Q624" s="12">
        <f t="shared" si="72"/>
        <v>286</v>
      </c>
      <c r="R624" s="11" t="str">
        <f t="shared" si="73"/>
        <v>Sub-Standard</v>
      </c>
      <c r="S624" s="11" t="str">
        <f t="shared" si="74"/>
        <v/>
      </c>
      <c r="T624" s="13">
        <f t="shared" si="75"/>
        <v>0</v>
      </c>
      <c r="U624" s="13">
        <f>IFERROR(INDEX(Delegation!$C$4:$C$12,MATCH(H624,Delegation!$A$4:$A$12,0)),0)</f>
        <v>5000000</v>
      </c>
      <c r="V624" s="11" t="str">
        <f t="shared" si="76"/>
        <v/>
      </c>
      <c r="W624" s="14">
        <f t="shared" si="77"/>
        <v>0.69077420799603584</v>
      </c>
      <c r="X624" s="11" t="str">
        <f t="shared" si="78"/>
        <v/>
      </c>
      <c r="Y624" s="11" t="str">
        <f t="shared" si="79"/>
        <v/>
      </c>
      <c r="Z624" s="11" t="str">
        <f>IF(AND(J624&gt;500000,INDEX(Bank_KYC!$D$4:$D$953,MATCH(B624,Bank_KYC!$A$4:$A$953,0))=""),"FLAG","")</f>
        <v/>
      </c>
    </row>
    <row r="625" spans="1:26" x14ac:dyDescent="0.3">
      <c r="A625" t="s">
        <v>4153</v>
      </c>
      <c r="B625" t="s">
        <v>3387</v>
      </c>
      <c r="C625" t="s">
        <v>3388</v>
      </c>
      <c r="D625" t="s">
        <v>134</v>
      </c>
      <c r="E625" t="s">
        <v>3518</v>
      </c>
      <c r="F625" s="9">
        <v>45945</v>
      </c>
      <c r="G625">
        <v>1674000</v>
      </c>
      <c r="H625" t="s">
        <v>66</v>
      </c>
      <c r="I625">
        <v>9.25</v>
      </c>
      <c r="J625">
        <v>574592</v>
      </c>
      <c r="K625" s="9"/>
      <c r="L625" t="s">
        <v>3519</v>
      </c>
      <c r="M625">
        <v>1084201</v>
      </c>
      <c r="N625" s="9">
        <v>46079</v>
      </c>
      <c r="O625" t="s">
        <v>3520</v>
      </c>
      <c r="P625" t="s">
        <v>3521</v>
      </c>
      <c r="Q625" s="12">
        <f t="shared" si="72"/>
        <v>0</v>
      </c>
      <c r="R625" s="11" t="str">
        <f t="shared" si="73"/>
        <v>Standard</v>
      </c>
      <c r="S625" s="11" t="str">
        <f t="shared" si="74"/>
        <v/>
      </c>
      <c r="T625" s="13">
        <f t="shared" si="75"/>
        <v>0</v>
      </c>
      <c r="U625" s="13">
        <f>IFERROR(INDEX(Delegation!$C$4:$C$12,MATCH(H625,Delegation!$A$4:$A$12,0)),0)</f>
        <v>5000000</v>
      </c>
      <c r="V625" s="11" t="str">
        <f t="shared" si="76"/>
        <v/>
      </c>
      <c r="W625" s="14">
        <f t="shared" si="77"/>
        <v>0.52996815166191513</v>
      </c>
      <c r="X625" s="11" t="str">
        <f t="shared" si="78"/>
        <v/>
      </c>
      <c r="Y625" s="11" t="str">
        <f t="shared" si="79"/>
        <v/>
      </c>
      <c r="Z625" s="11" t="str">
        <f>IF(AND(J625&gt;500000,INDEX(Bank_KYC!$D$4:$D$953,MATCH(B625,Bank_KYC!$A$4:$A$953,0))=""),"FLAG","")</f>
        <v/>
      </c>
    </row>
    <row r="626" spans="1:26" x14ac:dyDescent="0.3">
      <c r="A626" t="s">
        <v>4154</v>
      </c>
      <c r="B626" t="s">
        <v>1917</v>
      </c>
      <c r="C626" t="s">
        <v>1918</v>
      </c>
      <c r="D626" t="s">
        <v>100</v>
      </c>
      <c r="E626" t="s">
        <v>3518</v>
      </c>
      <c r="F626" s="9">
        <v>44309</v>
      </c>
      <c r="G626">
        <v>1720000</v>
      </c>
      <c r="H626" t="s">
        <v>66</v>
      </c>
      <c r="I626">
        <v>9.25</v>
      </c>
      <c r="J626">
        <v>733165</v>
      </c>
      <c r="K626" s="9"/>
      <c r="L626" t="s">
        <v>3519</v>
      </c>
      <c r="M626">
        <v>1306825</v>
      </c>
      <c r="N626" s="9">
        <v>45153</v>
      </c>
      <c r="O626" t="s">
        <v>3520</v>
      </c>
      <c r="P626" t="s">
        <v>3521</v>
      </c>
      <c r="Q626" s="12">
        <f t="shared" si="72"/>
        <v>0</v>
      </c>
      <c r="R626" s="11" t="str">
        <f t="shared" si="73"/>
        <v>Standard</v>
      </c>
      <c r="S626" s="11" t="str">
        <f t="shared" si="74"/>
        <v/>
      </c>
      <c r="T626" s="13">
        <f t="shared" si="75"/>
        <v>0</v>
      </c>
      <c r="U626" s="13">
        <f>IFERROR(INDEX(Delegation!$C$4:$C$12,MATCH(H626,Delegation!$A$4:$A$12,0)),0)</f>
        <v>5000000</v>
      </c>
      <c r="V626" s="11" t="str">
        <f t="shared" si="76"/>
        <v/>
      </c>
      <c r="W626" s="14">
        <f t="shared" si="77"/>
        <v>0.56102768159470473</v>
      </c>
      <c r="X626" s="11" t="str">
        <f t="shared" si="78"/>
        <v/>
      </c>
      <c r="Y626" s="11" t="str">
        <f t="shared" si="79"/>
        <v/>
      </c>
      <c r="Z626" s="11" t="str">
        <f>IF(AND(J626&gt;500000,INDEX(Bank_KYC!$D$4:$D$953,MATCH(B626,Bank_KYC!$A$4:$A$953,0))=""),"FLAG","")</f>
        <v/>
      </c>
    </row>
    <row r="627" spans="1:26" x14ac:dyDescent="0.3">
      <c r="A627" t="s">
        <v>4155</v>
      </c>
      <c r="B627" t="s">
        <v>2689</v>
      </c>
      <c r="C627" t="s">
        <v>1349</v>
      </c>
      <c r="D627" t="s">
        <v>129</v>
      </c>
      <c r="E627" t="s">
        <v>3535</v>
      </c>
      <c r="F627" s="9">
        <v>46069</v>
      </c>
      <c r="G627">
        <v>6238000</v>
      </c>
      <c r="H627" t="s">
        <v>68</v>
      </c>
      <c r="I627">
        <v>11.5</v>
      </c>
      <c r="J627">
        <v>1590550</v>
      </c>
      <c r="K627" s="9"/>
      <c r="L627" t="s">
        <v>3536</v>
      </c>
      <c r="M627">
        <v>3376783</v>
      </c>
      <c r="N627" s="9">
        <v>46080</v>
      </c>
      <c r="O627" t="s">
        <v>3520</v>
      </c>
      <c r="P627" t="s">
        <v>3521</v>
      </c>
      <c r="Q627" s="12">
        <f t="shared" si="72"/>
        <v>0</v>
      </c>
      <c r="R627" s="11" t="str">
        <f t="shared" si="73"/>
        <v>Standard</v>
      </c>
      <c r="S627" s="11" t="str">
        <f t="shared" si="74"/>
        <v/>
      </c>
      <c r="T627" s="13">
        <f t="shared" si="75"/>
        <v>0</v>
      </c>
      <c r="U627" s="13">
        <f>IFERROR(INDEX(Delegation!$C$4:$C$12,MATCH(H627,Delegation!$A$4:$A$12,0)),0)</f>
        <v>25000000</v>
      </c>
      <c r="V627" s="11" t="str">
        <f t="shared" si="76"/>
        <v/>
      </c>
      <c r="W627" s="14">
        <f t="shared" si="77"/>
        <v>0.47102523318791878</v>
      </c>
      <c r="X627" s="11" t="str">
        <f t="shared" si="78"/>
        <v/>
      </c>
      <c r="Y627" s="11" t="str">
        <f t="shared" si="79"/>
        <v/>
      </c>
      <c r="Z627" s="11" t="str">
        <f>IF(AND(J627&gt;500000,INDEX(Bank_KYC!$D$4:$D$953,MATCH(B627,Bank_KYC!$A$4:$A$953,0))=""),"FLAG","")</f>
        <v/>
      </c>
    </row>
    <row r="628" spans="1:26" x14ac:dyDescent="0.3">
      <c r="A628" t="s">
        <v>4156</v>
      </c>
      <c r="B628" t="s">
        <v>1144</v>
      </c>
      <c r="C628" t="s">
        <v>1145</v>
      </c>
      <c r="D628" t="s">
        <v>103</v>
      </c>
      <c r="E628" t="s">
        <v>3528</v>
      </c>
      <c r="F628" s="9">
        <v>44216</v>
      </c>
      <c r="G628">
        <v>193000</v>
      </c>
      <c r="H628" t="s">
        <v>61</v>
      </c>
      <c r="I628">
        <v>13.5</v>
      </c>
      <c r="J628">
        <v>115498</v>
      </c>
      <c r="K628" s="9"/>
      <c r="L628" t="s">
        <v>3529</v>
      </c>
      <c r="M628">
        <v>0</v>
      </c>
      <c r="N628" s="9"/>
      <c r="O628" t="s">
        <v>3520</v>
      </c>
      <c r="P628" t="s">
        <v>3521</v>
      </c>
      <c r="Q628" s="12">
        <f t="shared" si="72"/>
        <v>0</v>
      </c>
      <c r="R628" s="11" t="str">
        <f t="shared" si="73"/>
        <v>Standard</v>
      </c>
      <c r="S628" s="11" t="str">
        <f t="shared" si="74"/>
        <v/>
      </c>
      <c r="T628" s="13">
        <f t="shared" si="75"/>
        <v>0</v>
      </c>
      <c r="U628" s="13">
        <f>IFERROR(INDEX(Delegation!$C$4:$C$12,MATCH(H628,Delegation!$A$4:$A$12,0)),0)</f>
        <v>1000000</v>
      </c>
      <c r="V628" s="11" t="str">
        <f t="shared" si="76"/>
        <v/>
      </c>
      <c r="W628" s="14" t="str">
        <f t="shared" si="77"/>
        <v/>
      </c>
      <c r="X628" s="11" t="str">
        <f t="shared" si="78"/>
        <v/>
      </c>
      <c r="Y628" s="11" t="str">
        <f t="shared" si="79"/>
        <v/>
      </c>
      <c r="Z628" s="11" t="str">
        <f>IF(AND(J628&gt;500000,INDEX(Bank_KYC!$D$4:$D$953,MATCH(B628,Bank_KYC!$A$4:$A$953,0))=""),"FLAG","")</f>
        <v/>
      </c>
    </row>
    <row r="629" spans="1:26" x14ac:dyDescent="0.3">
      <c r="A629" t="s">
        <v>4157</v>
      </c>
      <c r="B629" t="s">
        <v>1982</v>
      </c>
      <c r="C629" t="s">
        <v>1660</v>
      </c>
      <c r="D629" t="s">
        <v>100</v>
      </c>
      <c r="E629" t="s">
        <v>3518</v>
      </c>
      <c r="F629" s="9">
        <v>44625</v>
      </c>
      <c r="G629">
        <v>3375000</v>
      </c>
      <c r="H629" t="s">
        <v>66</v>
      </c>
      <c r="I629">
        <v>9.25</v>
      </c>
      <c r="J629">
        <v>1983805</v>
      </c>
      <c r="K629" s="9">
        <v>46075</v>
      </c>
      <c r="L629" t="s">
        <v>3519</v>
      </c>
      <c r="M629">
        <v>3170300</v>
      </c>
      <c r="N629" s="9">
        <v>45908</v>
      </c>
      <c r="O629" t="s">
        <v>3520</v>
      </c>
      <c r="P629" t="s">
        <v>3521</v>
      </c>
      <c r="Q629" s="12">
        <f t="shared" si="72"/>
        <v>37</v>
      </c>
      <c r="R629" s="11" t="str">
        <f t="shared" si="73"/>
        <v>Standard</v>
      </c>
      <c r="S629" s="11" t="str">
        <f t="shared" si="74"/>
        <v/>
      </c>
      <c r="T629" s="13">
        <f t="shared" si="75"/>
        <v>0</v>
      </c>
      <c r="U629" s="13">
        <f>IFERROR(INDEX(Delegation!$C$4:$C$12,MATCH(H629,Delegation!$A$4:$A$12,0)),0)</f>
        <v>5000000</v>
      </c>
      <c r="V629" s="11" t="str">
        <f t="shared" si="76"/>
        <v/>
      </c>
      <c r="W629" s="14">
        <f t="shared" si="77"/>
        <v>0.62574677475317797</v>
      </c>
      <c r="X629" s="11" t="str">
        <f t="shared" si="78"/>
        <v/>
      </c>
      <c r="Y629" s="11" t="str">
        <f t="shared" si="79"/>
        <v/>
      </c>
      <c r="Z629" s="11" t="str">
        <f>IF(AND(J629&gt;500000,INDEX(Bank_KYC!$D$4:$D$953,MATCH(B629,Bank_KYC!$A$4:$A$953,0))=""),"FLAG","")</f>
        <v/>
      </c>
    </row>
    <row r="630" spans="1:26" x14ac:dyDescent="0.3">
      <c r="A630" t="s">
        <v>4158</v>
      </c>
      <c r="B630" t="s">
        <v>2929</v>
      </c>
      <c r="C630" t="s">
        <v>487</v>
      </c>
      <c r="D630" t="s">
        <v>103</v>
      </c>
      <c r="E630" t="s">
        <v>3518</v>
      </c>
      <c r="F630" s="9">
        <v>44402</v>
      </c>
      <c r="G630">
        <v>3557000</v>
      </c>
      <c r="H630" t="s">
        <v>66</v>
      </c>
      <c r="I630">
        <v>9.25</v>
      </c>
      <c r="J630">
        <v>3197488</v>
      </c>
      <c r="K630" s="9"/>
      <c r="L630" t="s">
        <v>3519</v>
      </c>
      <c r="M630">
        <v>5734776</v>
      </c>
      <c r="N630" s="9">
        <v>45772</v>
      </c>
      <c r="O630" t="s">
        <v>3520</v>
      </c>
      <c r="P630" t="s">
        <v>3521</v>
      </c>
      <c r="Q630" s="12">
        <f t="shared" si="72"/>
        <v>0</v>
      </c>
      <c r="R630" s="11" t="str">
        <f t="shared" si="73"/>
        <v>Standard</v>
      </c>
      <c r="S630" s="11" t="str">
        <f t="shared" si="74"/>
        <v/>
      </c>
      <c r="T630" s="13">
        <f t="shared" si="75"/>
        <v>0</v>
      </c>
      <c r="U630" s="13">
        <f>IFERROR(INDEX(Delegation!$C$4:$C$12,MATCH(H630,Delegation!$A$4:$A$12,0)),0)</f>
        <v>5000000</v>
      </c>
      <c r="V630" s="11" t="str">
        <f t="shared" si="76"/>
        <v/>
      </c>
      <c r="W630" s="14">
        <f t="shared" si="77"/>
        <v>0.55756109741688253</v>
      </c>
      <c r="X630" s="11" t="str">
        <f t="shared" si="78"/>
        <v/>
      </c>
      <c r="Y630" s="11" t="str">
        <f t="shared" si="79"/>
        <v/>
      </c>
      <c r="Z630" s="11" t="str">
        <f>IF(AND(J630&gt;500000,INDEX(Bank_KYC!$D$4:$D$953,MATCH(B630,Bank_KYC!$A$4:$A$953,0))=""),"FLAG","")</f>
        <v/>
      </c>
    </row>
    <row r="631" spans="1:26" x14ac:dyDescent="0.3">
      <c r="A631" t="s">
        <v>4159</v>
      </c>
      <c r="B631" t="s">
        <v>988</v>
      </c>
      <c r="C631" t="s">
        <v>989</v>
      </c>
      <c r="D631" t="s">
        <v>134</v>
      </c>
      <c r="E631" t="s">
        <v>3550</v>
      </c>
      <c r="F631" s="9">
        <v>44779</v>
      </c>
      <c r="G631">
        <v>541000</v>
      </c>
      <c r="H631" t="s">
        <v>62</v>
      </c>
      <c r="I631">
        <v>10.5</v>
      </c>
      <c r="J631">
        <v>461850</v>
      </c>
      <c r="K631" s="9"/>
      <c r="L631" t="s">
        <v>3551</v>
      </c>
      <c r="M631">
        <v>759256</v>
      </c>
      <c r="N631" s="9">
        <v>45723</v>
      </c>
      <c r="O631" t="s">
        <v>3520</v>
      </c>
      <c r="P631" t="s">
        <v>3521</v>
      </c>
      <c r="Q631" s="12">
        <f t="shared" si="72"/>
        <v>0</v>
      </c>
      <c r="R631" s="11" t="str">
        <f t="shared" si="73"/>
        <v>Standard</v>
      </c>
      <c r="S631" s="11" t="str">
        <f t="shared" si="74"/>
        <v/>
      </c>
      <c r="T631" s="13">
        <f t="shared" si="75"/>
        <v>0</v>
      </c>
      <c r="U631" s="13">
        <f>IFERROR(INDEX(Delegation!$C$4:$C$12,MATCH(H631,Delegation!$A$4:$A$12,0)),0)</f>
        <v>1000000</v>
      </c>
      <c r="V631" s="11" t="str">
        <f t="shared" si="76"/>
        <v/>
      </c>
      <c r="W631" s="14">
        <f t="shared" si="77"/>
        <v>0.60829285511079267</v>
      </c>
      <c r="X631" s="11" t="str">
        <f t="shared" si="78"/>
        <v/>
      </c>
      <c r="Y631" s="11" t="str">
        <f t="shared" si="79"/>
        <v/>
      </c>
      <c r="Z631" s="11" t="str">
        <f>IF(AND(J631&gt;500000,INDEX(Bank_KYC!$D$4:$D$953,MATCH(B631,Bank_KYC!$A$4:$A$953,0))=""),"FLAG","")</f>
        <v/>
      </c>
    </row>
    <row r="632" spans="1:26" x14ac:dyDescent="0.3">
      <c r="A632" t="s">
        <v>4160</v>
      </c>
      <c r="B632" t="s">
        <v>451</v>
      </c>
      <c r="C632" t="s">
        <v>452</v>
      </c>
      <c r="D632" t="s">
        <v>114</v>
      </c>
      <c r="E632" t="s">
        <v>3518</v>
      </c>
      <c r="F632" s="9">
        <v>44954</v>
      </c>
      <c r="G632">
        <v>956000</v>
      </c>
      <c r="H632" t="s">
        <v>59</v>
      </c>
      <c r="I632">
        <v>9.25</v>
      </c>
      <c r="J632">
        <v>437698</v>
      </c>
      <c r="K632" s="9"/>
      <c r="L632" t="s">
        <v>3519</v>
      </c>
      <c r="M632">
        <v>862210</v>
      </c>
      <c r="N632" s="9">
        <v>45386</v>
      </c>
      <c r="O632" t="s">
        <v>3520</v>
      </c>
      <c r="P632" t="s">
        <v>3521</v>
      </c>
      <c r="Q632" s="12">
        <f t="shared" si="72"/>
        <v>0</v>
      </c>
      <c r="R632" s="11" t="str">
        <f t="shared" si="73"/>
        <v>Standard</v>
      </c>
      <c r="S632" s="11" t="str">
        <f t="shared" si="74"/>
        <v/>
      </c>
      <c r="T632" s="13">
        <f t="shared" si="75"/>
        <v>0</v>
      </c>
      <c r="U632" s="13">
        <f>IFERROR(INDEX(Delegation!$C$4:$C$12,MATCH(H632,Delegation!$A$4:$A$12,0)),0)</f>
        <v>1000000</v>
      </c>
      <c r="V632" s="11" t="str">
        <f t="shared" si="76"/>
        <v/>
      </c>
      <c r="W632" s="14">
        <f t="shared" si="77"/>
        <v>0.50764662901149371</v>
      </c>
      <c r="X632" s="11" t="str">
        <f t="shared" si="78"/>
        <v/>
      </c>
      <c r="Y632" s="11" t="str">
        <f t="shared" si="79"/>
        <v/>
      </c>
      <c r="Z632" s="11" t="str">
        <f>IF(AND(J632&gt;500000,INDEX(Bank_KYC!$D$4:$D$953,MATCH(B632,Bank_KYC!$A$4:$A$953,0))=""),"FLAG","")</f>
        <v/>
      </c>
    </row>
    <row r="633" spans="1:26" x14ac:dyDescent="0.3">
      <c r="A633" t="s">
        <v>4161</v>
      </c>
      <c r="B633" t="s">
        <v>2488</v>
      </c>
      <c r="C633" t="s">
        <v>2489</v>
      </c>
      <c r="D633" t="s">
        <v>95</v>
      </c>
      <c r="E633" t="s">
        <v>3518</v>
      </c>
      <c r="F633" s="9">
        <v>43991</v>
      </c>
      <c r="G633">
        <v>1011000</v>
      </c>
      <c r="H633" t="s">
        <v>66</v>
      </c>
      <c r="I633">
        <v>9.25</v>
      </c>
      <c r="J633">
        <v>511394</v>
      </c>
      <c r="K633" s="9"/>
      <c r="L633" t="s">
        <v>3519</v>
      </c>
      <c r="M633">
        <v>883165</v>
      </c>
      <c r="N633" s="9">
        <v>45189</v>
      </c>
      <c r="O633" t="s">
        <v>3520</v>
      </c>
      <c r="P633" t="s">
        <v>3521</v>
      </c>
      <c r="Q633" s="12">
        <f t="shared" si="72"/>
        <v>0</v>
      </c>
      <c r="R633" s="11" t="str">
        <f t="shared" si="73"/>
        <v>Standard</v>
      </c>
      <c r="S633" s="11" t="str">
        <f t="shared" si="74"/>
        <v/>
      </c>
      <c r="T633" s="13">
        <f t="shared" si="75"/>
        <v>0</v>
      </c>
      <c r="U633" s="13">
        <f>IFERROR(INDEX(Delegation!$C$4:$C$12,MATCH(H633,Delegation!$A$4:$A$12,0)),0)</f>
        <v>5000000</v>
      </c>
      <c r="V633" s="11" t="str">
        <f t="shared" si="76"/>
        <v/>
      </c>
      <c r="W633" s="14">
        <f t="shared" si="77"/>
        <v>0.57904695045659649</v>
      </c>
      <c r="X633" s="11" t="str">
        <f t="shared" si="78"/>
        <v/>
      </c>
      <c r="Y633" s="11" t="str">
        <f t="shared" si="79"/>
        <v/>
      </c>
      <c r="Z633" s="11" t="str">
        <f>IF(AND(J633&gt;500000,INDEX(Bank_KYC!$D$4:$D$953,MATCH(B633,Bank_KYC!$A$4:$A$953,0))=""),"FLAG","")</f>
        <v/>
      </c>
    </row>
    <row r="634" spans="1:26" x14ac:dyDescent="0.3">
      <c r="A634" t="s">
        <v>4162</v>
      </c>
      <c r="B634" t="s">
        <v>1288</v>
      </c>
      <c r="C634" t="s">
        <v>1289</v>
      </c>
      <c r="D634" t="s">
        <v>100</v>
      </c>
      <c r="E634" t="s">
        <v>3525</v>
      </c>
      <c r="F634" s="9">
        <v>45223</v>
      </c>
      <c r="G634">
        <v>163000</v>
      </c>
      <c r="H634" t="s">
        <v>64</v>
      </c>
      <c r="I634">
        <v>9.75</v>
      </c>
      <c r="J634">
        <v>119300</v>
      </c>
      <c r="K634" s="9">
        <v>46083</v>
      </c>
      <c r="L634" t="s">
        <v>3526</v>
      </c>
      <c r="M634">
        <v>171705</v>
      </c>
      <c r="N634" s="9">
        <v>45943</v>
      </c>
      <c r="O634" t="s">
        <v>3520</v>
      </c>
      <c r="P634" t="s">
        <v>3521</v>
      </c>
      <c r="Q634" s="12">
        <f t="shared" si="72"/>
        <v>29</v>
      </c>
      <c r="R634" s="11" t="str">
        <f t="shared" si="73"/>
        <v>Standard</v>
      </c>
      <c r="S634" s="11" t="str">
        <f t="shared" si="74"/>
        <v/>
      </c>
      <c r="T634" s="13">
        <f t="shared" si="75"/>
        <v>0</v>
      </c>
      <c r="U634" s="13">
        <f>IFERROR(INDEX(Delegation!$C$4:$C$12,MATCH(H634,Delegation!$A$4:$A$12,0)),0)</f>
        <v>1000000</v>
      </c>
      <c r="V634" s="11" t="str">
        <f t="shared" si="76"/>
        <v/>
      </c>
      <c r="W634" s="14">
        <f t="shared" si="77"/>
        <v>0.69479630762062838</v>
      </c>
      <c r="X634" s="11" t="str">
        <f t="shared" si="78"/>
        <v/>
      </c>
      <c r="Y634" s="11" t="str">
        <f t="shared" si="79"/>
        <v/>
      </c>
      <c r="Z634" s="11" t="str">
        <f>IF(AND(J634&gt;500000,INDEX(Bank_KYC!$D$4:$D$953,MATCH(B634,Bank_KYC!$A$4:$A$953,0))=""),"FLAG","")</f>
        <v/>
      </c>
    </row>
    <row r="635" spans="1:26" x14ac:dyDescent="0.3">
      <c r="A635" t="s">
        <v>4163</v>
      </c>
      <c r="B635" t="s">
        <v>940</v>
      </c>
      <c r="C635" t="s">
        <v>941</v>
      </c>
      <c r="D635" t="s">
        <v>134</v>
      </c>
      <c r="E635" t="s">
        <v>3525</v>
      </c>
      <c r="F635" s="9">
        <v>44634</v>
      </c>
      <c r="G635">
        <v>587000</v>
      </c>
      <c r="H635" t="s">
        <v>62</v>
      </c>
      <c r="I635">
        <v>9.75</v>
      </c>
      <c r="J635">
        <v>365236</v>
      </c>
      <c r="K635" s="9"/>
      <c r="L635" t="s">
        <v>3526</v>
      </c>
      <c r="M635">
        <v>583080</v>
      </c>
      <c r="N635" s="9">
        <v>45893</v>
      </c>
      <c r="O635" t="s">
        <v>3520</v>
      </c>
      <c r="P635" t="s">
        <v>3521</v>
      </c>
      <c r="Q635" s="12">
        <f t="shared" si="72"/>
        <v>0</v>
      </c>
      <c r="R635" s="11" t="str">
        <f t="shared" si="73"/>
        <v>Standard</v>
      </c>
      <c r="S635" s="11" t="str">
        <f t="shared" si="74"/>
        <v/>
      </c>
      <c r="T635" s="13">
        <f t="shared" si="75"/>
        <v>0</v>
      </c>
      <c r="U635" s="13">
        <f>IFERROR(INDEX(Delegation!$C$4:$C$12,MATCH(H635,Delegation!$A$4:$A$12,0)),0)</f>
        <v>1000000</v>
      </c>
      <c r="V635" s="11" t="str">
        <f t="shared" si="76"/>
        <v/>
      </c>
      <c r="W635" s="14">
        <f t="shared" si="77"/>
        <v>0.62639088975783774</v>
      </c>
      <c r="X635" s="11" t="str">
        <f t="shared" si="78"/>
        <v/>
      </c>
      <c r="Y635" s="11" t="str">
        <f t="shared" si="79"/>
        <v/>
      </c>
      <c r="Z635" s="11" t="str">
        <f>IF(AND(J635&gt;500000,INDEX(Bank_KYC!$D$4:$D$953,MATCH(B635,Bank_KYC!$A$4:$A$953,0))=""),"FLAG","")</f>
        <v/>
      </c>
    </row>
    <row r="636" spans="1:26" x14ac:dyDescent="0.3">
      <c r="A636" t="s">
        <v>4164</v>
      </c>
      <c r="B636" t="s">
        <v>439</v>
      </c>
      <c r="C636" t="s">
        <v>440</v>
      </c>
      <c r="D636" t="s">
        <v>134</v>
      </c>
      <c r="E636" t="s">
        <v>3518</v>
      </c>
      <c r="F636" s="9">
        <v>45147</v>
      </c>
      <c r="G636">
        <v>2490000</v>
      </c>
      <c r="H636" t="s">
        <v>66</v>
      </c>
      <c r="I636">
        <v>9.25</v>
      </c>
      <c r="J636">
        <v>2355221</v>
      </c>
      <c r="K636" s="9"/>
      <c r="L636" t="s">
        <v>3519</v>
      </c>
      <c r="M636">
        <v>4030323</v>
      </c>
      <c r="N636" s="9">
        <v>45438</v>
      </c>
      <c r="O636" t="s">
        <v>3520</v>
      </c>
      <c r="P636" t="s">
        <v>3521</v>
      </c>
      <c r="Q636" s="12">
        <f t="shared" si="72"/>
        <v>0</v>
      </c>
      <c r="R636" s="11" t="str">
        <f t="shared" si="73"/>
        <v>Standard</v>
      </c>
      <c r="S636" s="11" t="str">
        <f t="shared" si="74"/>
        <v/>
      </c>
      <c r="T636" s="13">
        <f t="shared" si="75"/>
        <v>0</v>
      </c>
      <c r="U636" s="13">
        <f>IFERROR(INDEX(Delegation!$C$4:$C$12,MATCH(H636,Delegation!$A$4:$A$12,0)),0)</f>
        <v>5000000</v>
      </c>
      <c r="V636" s="11" t="str">
        <f t="shared" si="76"/>
        <v/>
      </c>
      <c r="W636" s="14">
        <f t="shared" si="77"/>
        <v>0.58437524734369928</v>
      </c>
      <c r="X636" s="11" t="str">
        <f t="shared" si="78"/>
        <v/>
      </c>
      <c r="Y636" s="11" t="str">
        <f t="shared" si="79"/>
        <v/>
      </c>
      <c r="Z636" s="11" t="str">
        <f>IF(AND(J636&gt;500000,INDEX(Bank_KYC!$D$4:$D$953,MATCH(B636,Bank_KYC!$A$4:$A$953,0))=""),"FLAG","")</f>
        <v/>
      </c>
    </row>
    <row r="637" spans="1:26" x14ac:dyDescent="0.3">
      <c r="A637" t="s">
        <v>4165</v>
      </c>
      <c r="B637" t="s">
        <v>1470</v>
      </c>
      <c r="C637" t="s">
        <v>1471</v>
      </c>
      <c r="D637" t="s">
        <v>129</v>
      </c>
      <c r="E637" t="s">
        <v>3518</v>
      </c>
      <c r="F637" s="9">
        <v>45142</v>
      </c>
      <c r="G637">
        <v>3178000</v>
      </c>
      <c r="H637" t="s">
        <v>66</v>
      </c>
      <c r="I637">
        <v>9.25</v>
      </c>
      <c r="J637">
        <v>1173793</v>
      </c>
      <c r="K637" s="9">
        <v>46098</v>
      </c>
      <c r="L637" t="s">
        <v>3519</v>
      </c>
      <c r="M637">
        <v>2003656</v>
      </c>
      <c r="N637" s="9">
        <v>45332</v>
      </c>
      <c r="O637" t="s">
        <v>3520</v>
      </c>
      <c r="P637" t="s">
        <v>3521</v>
      </c>
      <c r="Q637" s="12">
        <f t="shared" si="72"/>
        <v>14</v>
      </c>
      <c r="R637" s="11" t="str">
        <f t="shared" si="73"/>
        <v>Standard</v>
      </c>
      <c r="S637" s="11" t="str">
        <f t="shared" si="74"/>
        <v/>
      </c>
      <c r="T637" s="13">
        <f t="shared" si="75"/>
        <v>0</v>
      </c>
      <c r="U637" s="13">
        <f>IFERROR(INDEX(Delegation!$C$4:$C$12,MATCH(H637,Delegation!$A$4:$A$12,0)),0)</f>
        <v>5000000</v>
      </c>
      <c r="V637" s="11" t="str">
        <f t="shared" si="76"/>
        <v/>
      </c>
      <c r="W637" s="14">
        <f t="shared" si="77"/>
        <v>0.58582561078348783</v>
      </c>
      <c r="X637" s="11" t="str">
        <f t="shared" si="78"/>
        <v/>
      </c>
      <c r="Y637" s="11" t="str">
        <f t="shared" si="79"/>
        <v/>
      </c>
      <c r="Z637" s="11" t="str">
        <f>IF(AND(J637&gt;500000,INDEX(Bank_KYC!$D$4:$D$953,MATCH(B637,Bank_KYC!$A$4:$A$953,0))=""),"FLAG","")</f>
        <v/>
      </c>
    </row>
    <row r="638" spans="1:26" x14ac:dyDescent="0.3">
      <c r="A638" t="s">
        <v>4166</v>
      </c>
      <c r="B638" t="s">
        <v>3367</v>
      </c>
      <c r="C638" t="s">
        <v>2693</v>
      </c>
      <c r="D638" t="s">
        <v>129</v>
      </c>
      <c r="E638" t="s">
        <v>3550</v>
      </c>
      <c r="F638" s="9">
        <v>43778</v>
      </c>
      <c r="G638">
        <v>948000</v>
      </c>
      <c r="H638" t="s">
        <v>65</v>
      </c>
      <c r="I638">
        <v>10.5</v>
      </c>
      <c r="J638">
        <v>588514</v>
      </c>
      <c r="K638" s="9"/>
      <c r="L638" t="s">
        <v>3551</v>
      </c>
      <c r="M638">
        <v>829442</v>
      </c>
      <c r="N638" s="9">
        <v>45995</v>
      </c>
      <c r="O638" t="s">
        <v>3520</v>
      </c>
      <c r="P638" t="s">
        <v>3521</v>
      </c>
      <c r="Q638" s="12">
        <f t="shared" si="72"/>
        <v>0</v>
      </c>
      <c r="R638" s="11" t="str">
        <f t="shared" si="73"/>
        <v>Standard</v>
      </c>
      <c r="S638" s="11" t="str">
        <f t="shared" si="74"/>
        <v/>
      </c>
      <c r="T638" s="13">
        <f t="shared" si="75"/>
        <v>0</v>
      </c>
      <c r="U638" s="13">
        <f>IFERROR(INDEX(Delegation!$C$4:$C$12,MATCH(H638,Delegation!$A$4:$A$12,0)),0)</f>
        <v>1000000</v>
      </c>
      <c r="V638" s="11" t="str">
        <f t="shared" si="76"/>
        <v/>
      </c>
      <c r="W638" s="14">
        <f t="shared" si="77"/>
        <v>0.7095300213878728</v>
      </c>
      <c r="X638" s="11" t="str">
        <f t="shared" si="78"/>
        <v/>
      </c>
      <c r="Y638" s="11" t="str">
        <f t="shared" si="79"/>
        <v/>
      </c>
      <c r="Z638" s="11" t="str">
        <f>IF(AND(J638&gt;500000,INDEX(Bank_KYC!$D$4:$D$953,MATCH(B638,Bank_KYC!$A$4:$A$953,0))=""),"FLAG","")</f>
        <v/>
      </c>
    </row>
    <row r="639" spans="1:26" x14ac:dyDescent="0.3">
      <c r="A639" t="s">
        <v>4167</v>
      </c>
      <c r="B639" t="s">
        <v>2629</v>
      </c>
      <c r="C639" t="s">
        <v>2630</v>
      </c>
      <c r="D639" t="s">
        <v>129</v>
      </c>
      <c r="E639" t="s">
        <v>3550</v>
      </c>
      <c r="F639" s="9">
        <v>45157</v>
      </c>
      <c r="G639">
        <v>1296000</v>
      </c>
      <c r="H639" t="s">
        <v>66</v>
      </c>
      <c r="I639">
        <v>10.5</v>
      </c>
      <c r="J639">
        <v>1259845</v>
      </c>
      <c r="K639" s="9"/>
      <c r="L639" t="s">
        <v>3551</v>
      </c>
      <c r="M639">
        <v>1819093</v>
      </c>
      <c r="N639" s="9">
        <v>45399</v>
      </c>
      <c r="O639" t="s">
        <v>3520</v>
      </c>
      <c r="P639" t="s">
        <v>3521</v>
      </c>
      <c r="Q639" s="12">
        <f t="shared" si="72"/>
        <v>0</v>
      </c>
      <c r="R639" s="11" t="str">
        <f t="shared" si="73"/>
        <v>Standard</v>
      </c>
      <c r="S639" s="11" t="str">
        <f t="shared" si="74"/>
        <v/>
      </c>
      <c r="T639" s="13">
        <f t="shared" si="75"/>
        <v>0</v>
      </c>
      <c r="U639" s="13">
        <f>IFERROR(INDEX(Delegation!$C$4:$C$12,MATCH(H639,Delegation!$A$4:$A$12,0)),0)</f>
        <v>5000000</v>
      </c>
      <c r="V639" s="11" t="str">
        <f t="shared" si="76"/>
        <v/>
      </c>
      <c r="W639" s="14">
        <f t="shared" si="77"/>
        <v>0.69256766971232364</v>
      </c>
      <c r="X639" s="11" t="str">
        <f t="shared" si="78"/>
        <v/>
      </c>
      <c r="Y639" s="11" t="str">
        <f t="shared" si="79"/>
        <v/>
      </c>
      <c r="Z639" s="11" t="str">
        <f>IF(AND(J639&gt;500000,INDEX(Bank_KYC!$D$4:$D$953,MATCH(B639,Bank_KYC!$A$4:$A$953,0))=""),"FLAG","")</f>
        <v/>
      </c>
    </row>
    <row r="640" spans="1:26" x14ac:dyDescent="0.3">
      <c r="A640" t="s">
        <v>4168</v>
      </c>
      <c r="B640" t="s">
        <v>1065</v>
      </c>
      <c r="C640" t="s">
        <v>750</v>
      </c>
      <c r="D640" t="s">
        <v>95</v>
      </c>
      <c r="E640" t="s">
        <v>3535</v>
      </c>
      <c r="F640" s="9">
        <v>45018</v>
      </c>
      <c r="G640">
        <v>4219000</v>
      </c>
      <c r="H640" t="s">
        <v>66</v>
      </c>
      <c r="I640">
        <v>11.5</v>
      </c>
      <c r="J640">
        <v>2890873</v>
      </c>
      <c r="K640" s="9"/>
      <c r="L640" t="s">
        <v>3536</v>
      </c>
      <c r="M640">
        <v>4844457</v>
      </c>
      <c r="N640" s="9">
        <v>46020</v>
      </c>
      <c r="O640" t="s">
        <v>3520</v>
      </c>
      <c r="P640" t="s">
        <v>3521</v>
      </c>
      <c r="Q640" s="12">
        <f t="shared" si="72"/>
        <v>0</v>
      </c>
      <c r="R640" s="11" t="str">
        <f t="shared" si="73"/>
        <v>Standard</v>
      </c>
      <c r="S640" s="11" t="str">
        <f t="shared" si="74"/>
        <v/>
      </c>
      <c r="T640" s="13">
        <f t="shared" si="75"/>
        <v>0</v>
      </c>
      <c r="U640" s="13">
        <f>IFERROR(INDEX(Delegation!$C$4:$C$12,MATCH(H640,Delegation!$A$4:$A$12,0)),0)</f>
        <v>5000000</v>
      </c>
      <c r="V640" s="11" t="str">
        <f t="shared" si="76"/>
        <v/>
      </c>
      <c r="W640" s="14">
        <f t="shared" si="77"/>
        <v>0.59673829285717672</v>
      </c>
      <c r="X640" s="11" t="str">
        <f t="shared" si="78"/>
        <v/>
      </c>
      <c r="Y640" s="11" t="str">
        <f t="shared" si="79"/>
        <v/>
      </c>
      <c r="Z640" s="11" t="str">
        <f>IF(AND(J640&gt;500000,INDEX(Bank_KYC!$D$4:$D$953,MATCH(B640,Bank_KYC!$A$4:$A$953,0))=""),"FLAG","")</f>
        <v/>
      </c>
    </row>
    <row r="641" spans="1:26" x14ac:dyDescent="0.3">
      <c r="A641" t="s">
        <v>4169</v>
      </c>
      <c r="B641" t="s">
        <v>2407</v>
      </c>
      <c r="C641" t="s">
        <v>765</v>
      </c>
      <c r="D641" t="s">
        <v>129</v>
      </c>
      <c r="E641" t="s">
        <v>3525</v>
      </c>
      <c r="F641" s="9">
        <v>45546</v>
      </c>
      <c r="G641">
        <v>461000</v>
      </c>
      <c r="H641" t="s">
        <v>65</v>
      </c>
      <c r="I641">
        <v>9.75</v>
      </c>
      <c r="J641">
        <v>280387</v>
      </c>
      <c r="K641" s="9">
        <v>46069</v>
      </c>
      <c r="L641" t="s">
        <v>3526</v>
      </c>
      <c r="M641">
        <v>416882</v>
      </c>
      <c r="N641" s="9">
        <v>45800</v>
      </c>
      <c r="O641" t="s">
        <v>3520</v>
      </c>
      <c r="P641" t="s">
        <v>3521</v>
      </c>
      <c r="Q641" s="12">
        <f t="shared" si="72"/>
        <v>43</v>
      </c>
      <c r="R641" s="11" t="str">
        <f t="shared" si="73"/>
        <v>Standard</v>
      </c>
      <c r="S641" s="11" t="str">
        <f t="shared" si="74"/>
        <v/>
      </c>
      <c r="T641" s="13">
        <f t="shared" si="75"/>
        <v>0</v>
      </c>
      <c r="U641" s="13">
        <f>IFERROR(INDEX(Delegation!$C$4:$C$12,MATCH(H641,Delegation!$A$4:$A$12,0)),0)</f>
        <v>1000000</v>
      </c>
      <c r="V641" s="11" t="str">
        <f t="shared" si="76"/>
        <v/>
      </c>
      <c r="W641" s="14">
        <f t="shared" si="77"/>
        <v>0.67258121003065618</v>
      </c>
      <c r="X641" s="11" t="str">
        <f t="shared" si="78"/>
        <v/>
      </c>
      <c r="Y641" s="11" t="str">
        <f t="shared" si="79"/>
        <v/>
      </c>
      <c r="Z641" s="11" t="str">
        <f>IF(AND(J641&gt;500000,INDEX(Bank_KYC!$D$4:$D$953,MATCH(B641,Bank_KYC!$A$4:$A$953,0))=""),"FLAG","")</f>
        <v/>
      </c>
    </row>
    <row r="642" spans="1:26" x14ac:dyDescent="0.3">
      <c r="A642" t="s">
        <v>4170</v>
      </c>
      <c r="B642" t="s">
        <v>1551</v>
      </c>
      <c r="C642" t="s">
        <v>1552</v>
      </c>
      <c r="D642" t="s">
        <v>103</v>
      </c>
      <c r="E642" t="s">
        <v>3518</v>
      </c>
      <c r="F642" s="9">
        <v>43605</v>
      </c>
      <c r="G642">
        <v>2592000</v>
      </c>
      <c r="H642" t="s">
        <v>66</v>
      </c>
      <c r="I642">
        <v>9.25</v>
      </c>
      <c r="J642">
        <v>759094</v>
      </c>
      <c r="K642" s="9"/>
      <c r="L642" t="s">
        <v>3519</v>
      </c>
      <c r="M642">
        <v>1355006</v>
      </c>
      <c r="N642" s="9">
        <v>45167</v>
      </c>
      <c r="O642" t="s">
        <v>3520</v>
      </c>
      <c r="P642" t="s">
        <v>3521</v>
      </c>
      <c r="Q642" s="12">
        <f t="shared" si="72"/>
        <v>0</v>
      </c>
      <c r="R642" s="11" t="str">
        <f t="shared" si="73"/>
        <v>Standard</v>
      </c>
      <c r="S642" s="11" t="str">
        <f t="shared" si="74"/>
        <v/>
      </c>
      <c r="T642" s="13">
        <f t="shared" si="75"/>
        <v>0</v>
      </c>
      <c r="U642" s="13">
        <f>IFERROR(INDEX(Delegation!$C$4:$C$12,MATCH(H642,Delegation!$A$4:$A$12,0)),0)</f>
        <v>5000000</v>
      </c>
      <c r="V642" s="11" t="str">
        <f t="shared" si="76"/>
        <v/>
      </c>
      <c r="W642" s="14">
        <f t="shared" si="77"/>
        <v>0.56021449351515784</v>
      </c>
      <c r="X642" s="11" t="str">
        <f t="shared" si="78"/>
        <v/>
      </c>
      <c r="Y642" s="11" t="str">
        <f t="shared" si="79"/>
        <v/>
      </c>
      <c r="Z642" s="11" t="str">
        <f>IF(AND(J642&gt;500000,INDEX(Bank_KYC!$D$4:$D$953,MATCH(B642,Bank_KYC!$A$4:$A$953,0))=""),"FLAG","")</f>
        <v/>
      </c>
    </row>
    <row r="643" spans="1:26" x14ac:dyDescent="0.3">
      <c r="A643" t="s">
        <v>4171</v>
      </c>
      <c r="B643" t="s">
        <v>2168</v>
      </c>
      <c r="C643" t="s">
        <v>116</v>
      </c>
      <c r="D643" t="s">
        <v>95</v>
      </c>
      <c r="E643" t="s">
        <v>3550</v>
      </c>
      <c r="F643" s="9">
        <v>45603</v>
      </c>
      <c r="G643">
        <v>418000</v>
      </c>
      <c r="H643" t="s">
        <v>63</v>
      </c>
      <c r="I643">
        <v>10.5</v>
      </c>
      <c r="J643">
        <v>378316</v>
      </c>
      <c r="K643" s="9"/>
      <c r="L643" t="s">
        <v>3551</v>
      </c>
      <c r="M643">
        <v>723183</v>
      </c>
      <c r="N643" s="9">
        <v>45695</v>
      </c>
      <c r="O643" t="s">
        <v>3520</v>
      </c>
      <c r="P643" t="s">
        <v>3521</v>
      </c>
      <c r="Q643" s="12">
        <f t="shared" si="72"/>
        <v>0</v>
      </c>
      <c r="R643" s="11" t="str">
        <f t="shared" si="73"/>
        <v>Standard</v>
      </c>
      <c r="S643" s="11" t="str">
        <f t="shared" si="74"/>
        <v/>
      </c>
      <c r="T643" s="13">
        <f t="shared" si="75"/>
        <v>0</v>
      </c>
      <c r="U643" s="13">
        <f>IFERROR(INDEX(Delegation!$C$4:$C$12,MATCH(H643,Delegation!$A$4:$A$12,0)),0)</f>
        <v>1000000</v>
      </c>
      <c r="V643" s="11" t="str">
        <f t="shared" si="76"/>
        <v/>
      </c>
      <c r="W643" s="14">
        <f t="shared" si="77"/>
        <v>0.52312623499169641</v>
      </c>
      <c r="X643" s="11" t="str">
        <f t="shared" si="78"/>
        <v/>
      </c>
      <c r="Y643" s="11" t="str">
        <f t="shared" si="79"/>
        <v/>
      </c>
      <c r="Z643" s="11" t="str">
        <f>IF(AND(J643&gt;500000,INDEX(Bank_KYC!$D$4:$D$953,MATCH(B643,Bank_KYC!$A$4:$A$953,0))=""),"FLAG","")</f>
        <v/>
      </c>
    </row>
    <row r="644" spans="1:26" x14ac:dyDescent="0.3">
      <c r="A644" t="s">
        <v>4172</v>
      </c>
      <c r="B644" t="s">
        <v>2430</v>
      </c>
      <c r="C644" t="s">
        <v>2431</v>
      </c>
      <c r="D644" t="s">
        <v>114</v>
      </c>
      <c r="E644" t="s">
        <v>3528</v>
      </c>
      <c r="F644" s="9">
        <v>45097</v>
      </c>
      <c r="G644">
        <v>248000</v>
      </c>
      <c r="H644" t="s">
        <v>59</v>
      </c>
      <c r="I644">
        <v>13.5</v>
      </c>
      <c r="J644">
        <v>239669</v>
      </c>
      <c r="K644" s="9"/>
      <c r="L644" t="s">
        <v>3529</v>
      </c>
      <c r="M644">
        <v>0</v>
      </c>
      <c r="N644" s="9"/>
      <c r="O644" t="s">
        <v>3520</v>
      </c>
      <c r="P644" t="s">
        <v>3521</v>
      </c>
      <c r="Q644" s="12">
        <f t="shared" ref="Q644:Q707" si="80">IF(K644="",0,DATE(2026,3,31)-K644)</f>
        <v>0</v>
      </c>
      <c r="R644" s="11" t="str">
        <f t="shared" ref="R644:R707" si="81">IF(Q644&lt;=90,"Standard",IF(Q644&lt;=455,"Sub-Standard","Doubtful"))</f>
        <v>Standard</v>
      </c>
      <c r="S644" s="11" t="str">
        <f t="shared" ref="S644:S707" si="82">IF(R644&lt;&gt;P644,"FLAG","")</f>
        <v/>
      </c>
      <c r="T644" s="13">
        <f t="shared" ref="T644:T707" si="83">IF(S644="FLAG",J644*IF(R644="Doubtful",25%,10%),0)</f>
        <v>0</v>
      </c>
      <c r="U644" s="13">
        <f>IFERROR(INDEX(Delegation!$C$4:$C$12,MATCH(H644,Delegation!$A$4:$A$12,0)),0)</f>
        <v>1000000</v>
      </c>
      <c r="V644" s="11" t="str">
        <f t="shared" ref="V644:V707" si="84">IF(G644&gt;U644,"FLAG","")</f>
        <v/>
      </c>
      <c r="W644" s="14" t="str">
        <f t="shared" ref="W644:W707" si="85">IF(M644&gt;0,J644/M644,"")</f>
        <v/>
      </c>
      <c r="X644" s="11" t="str">
        <f t="shared" ref="X644:X707" si="86">IF(AND(E644="Gold",N(W644)&gt;75%),"FLAG","")</f>
        <v/>
      </c>
      <c r="Y644" s="11" t="str">
        <f t="shared" ref="Y644:Y707" si="87">IF(AND(L644="Property",N644&lt;EDATE(DATE(2026,3,31),-36)),"FLAG","")</f>
        <v/>
      </c>
      <c r="Z644" s="11" t="str">
        <f>IF(AND(J644&gt;500000,INDEX(Bank_KYC!$D$4:$D$953,MATCH(B644,Bank_KYC!$A$4:$A$953,0))=""),"FLAG","")</f>
        <v/>
      </c>
    </row>
    <row r="645" spans="1:26" x14ac:dyDescent="0.3">
      <c r="A645" t="s">
        <v>4173</v>
      </c>
      <c r="B645" t="s">
        <v>494</v>
      </c>
      <c r="C645" t="s">
        <v>495</v>
      </c>
      <c r="D645" t="s">
        <v>103</v>
      </c>
      <c r="E645" t="s">
        <v>3626</v>
      </c>
      <c r="F645" s="9">
        <v>43928</v>
      </c>
      <c r="G645">
        <v>806000</v>
      </c>
      <c r="H645" t="s">
        <v>61</v>
      </c>
      <c r="I645">
        <v>7</v>
      </c>
      <c r="J645">
        <v>512904</v>
      </c>
      <c r="K645" s="9">
        <v>45897</v>
      </c>
      <c r="L645" t="s">
        <v>3519</v>
      </c>
      <c r="M645">
        <v>775928</v>
      </c>
      <c r="N645" s="9">
        <v>45435</v>
      </c>
      <c r="O645" t="s">
        <v>3520</v>
      </c>
      <c r="P645" t="s">
        <v>3523</v>
      </c>
      <c r="Q645" s="12">
        <f t="shared" si="80"/>
        <v>215</v>
      </c>
      <c r="R645" s="11" t="str">
        <f t="shared" si="81"/>
        <v>Sub-Standard</v>
      </c>
      <c r="S645" s="11" t="str">
        <f t="shared" si="82"/>
        <v/>
      </c>
      <c r="T645" s="13">
        <f t="shared" si="83"/>
        <v>0</v>
      </c>
      <c r="U645" s="13">
        <f>IFERROR(INDEX(Delegation!$C$4:$C$12,MATCH(H645,Delegation!$A$4:$A$12,0)),0)</f>
        <v>1000000</v>
      </c>
      <c r="V645" s="11" t="str">
        <f t="shared" si="84"/>
        <v/>
      </c>
      <c r="W645" s="14">
        <f t="shared" si="85"/>
        <v>0.66102009464795708</v>
      </c>
      <c r="X645" s="11" t="str">
        <f t="shared" si="86"/>
        <v/>
      </c>
      <c r="Y645" s="11" t="str">
        <f t="shared" si="87"/>
        <v/>
      </c>
      <c r="Z645" s="11" t="str">
        <f>IF(AND(J645&gt;500000,INDEX(Bank_KYC!$D$4:$D$953,MATCH(B645,Bank_KYC!$A$4:$A$953,0))=""),"FLAG","")</f>
        <v/>
      </c>
    </row>
    <row r="646" spans="1:26" x14ac:dyDescent="0.3">
      <c r="A646" t="s">
        <v>4174</v>
      </c>
      <c r="B646" t="s">
        <v>2121</v>
      </c>
      <c r="C646" t="s">
        <v>1490</v>
      </c>
      <c r="D646" t="s">
        <v>114</v>
      </c>
      <c r="E646" t="s">
        <v>3535</v>
      </c>
      <c r="F646" s="9">
        <v>45526</v>
      </c>
      <c r="G646">
        <v>1203000</v>
      </c>
      <c r="H646" t="s">
        <v>66</v>
      </c>
      <c r="I646">
        <v>11.5</v>
      </c>
      <c r="J646">
        <v>649692</v>
      </c>
      <c r="K646" s="9"/>
      <c r="L646" t="s">
        <v>3536</v>
      </c>
      <c r="M646">
        <v>1258960</v>
      </c>
      <c r="N646" s="9">
        <v>45763</v>
      </c>
      <c r="O646" t="s">
        <v>3520</v>
      </c>
      <c r="P646" t="s">
        <v>3521</v>
      </c>
      <c r="Q646" s="12">
        <f t="shared" si="80"/>
        <v>0</v>
      </c>
      <c r="R646" s="11" t="str">
        <f t="shared" si="81"/>
        <v>Standard</v>
      </c>
      <c r="S646" s="11" t="str">
        <f t="shared" si="82"/>
        <v/>
      </c>
      <c r="T646" s="13">
        <f t="shared" si="83"/>
        <v>0</v>
      </c>
      <c r="U646" s="13">
        <f>IFERROR(INDEX(Delegation!$C$4:$C$12,MATCH(H646,Delegation!$A$4:$A$12,0)),0)</f>
        <v>5000000</v>
      </c>
      <c r="V646" s="11" t="str">
        <f t="shared" si="84"/>
        <v/>
      </c>
      <c r="W646" s="14">
        <f t="shared" si="85"/>
        <v>0.51605452119209505</v>
      </c>
      <c r="X646" s="11" t="str">
        <f t="shared" si="86"/>
        <v/>
      </c>
      <c r="Y646" s="11" t="str">
        <f t="shared" si="87"/>
        <v/>
      </c>
      <c r="Z646" s="11" t="str">
        <f>IF(AND(J646&gt;500000,INDEX(Bank_KYC!$D$4:$D$953,MATCH(B646,Bank_KYC!$A$4:$A$953,0))=""),"FLAG","")</f>
        <v/>
      </c>
    </row>
    <row r="647" spans="1:26" x14ac:dyDescent="0.3">
      <c r="A647" t="s">
        <v>4175</v>
      </c>
      <c r="B647" t="s">
        <v>2420</v>
      </c>
      <c r="C647" t="s">
        <v>2421</v>
      </c>
      <c r="D647" t="s">
        <v>129</v>
      </c>
      <c r="E647" t="s">
        <v>3550</v>
      </c>
      <c r="F647" s="9">
        <v>43725</v>
      </c>
      <c r="G647">
        <v>1224000</v>
      </c>
      <c r="H647" t="s">
        <v>66</v>
      </c>
      <c r="I647">
        <v>10.5</v>
      </c>
      <c r="J647">
        <v>657388</v>
      </c>
      <c r="K647" s="9"/>
      <c r="L647" t="s">
        <v>3551</v>
      </c>
      <c r="M647">
        <v>988169</v>
      </c>
      <c r="N647" s="9">
        <v>45511</v>
      </c>
      <c r="O647" t="s">
        <v>3520</v>
      </c>
      <c r="P647" t="s">
        <v>3521</v>
      </c>
      <c r="Q647" s="12">
        <f t="shared" si="80"/>
        <v>0</v>
      </c>
      <c r="R647" s="11" t="str">
        <f t="shared" si="81"/>
        <v>Standard</v>
      </c>
      <c r="S647" s="11" t="str">
        <f t="shared" si="82"/>
        <v/>
      </c>
      <c r="T647" s="13">
        <f t="shared" si="83"/>
        <v>0</v>
      </c>
      <c r="U647" s="13">
        <f>IFERROR(INDEX(Delegation!$C$4:$C$12,MATCH(H647,Delegation!$A$4:$A$12,0)),0)</f>
        <v>5000000</v>
      </c>
      <c r="V647" s="11" t="str">
        <f t="shared" si="84"/>
        <v/>
      </c>
      <c r="W647" s="14">
        <f t="shared" si="85"/>
        <v>0.66525867538852157</v>
      </c>
      <c r="X647" s="11" t="str">
        <f t="shared" si="86"/>
        <v/>
      </c>
      <c r="Y647" s="11" t="str">
        <f t="shared" si="87"/>
        <v/>
      </c>
      <c r="Z647" s="11" t="str">
        <f>IF(AND(J647&gt;500000,INDEX(Bank_KYC!$D$4:$D$953,MATCH(B647,Bank_KYC!$A$4:$A$953,0))=""),"FLAG","")</f>
        <v/>
      </c>
    </row>
    <row r="648" spans="1:26" x14ac:dyDescent="0.3">
      <c r="A648" t="s">
        <v>4176</v>
      </c>
      <c r="B648" t="s">
        <v>2346</v>
      </c>
      <c r="C648" t="s">
        <v>2347</v>
      </c>
      <c r="D648" t="s">
        <v>134</v>
      </c>
      <c r="E648" t="s">
        <v>3518</v>
      </c>
      <c r="F648" s="9">
        <v>45218</v>
      </c>
      <c r="G648">
        <v>1262000</v>
      </c>
      <c r="H648" t="s">
        <v>66</v>
      </c>
      <c r="I648">
        <v>9.25</v>
      </c>
      <c r="J648">
        <v>941526</v>
      </c>
      <c r="K648" s="9"/>
      <c r="L648" t="s">
        <v>3519</v>
      </c>
      <c r="M648">
        <v>1989766</v>
      </c>
      <c r="N648" s="9">
        <v>46070</v>
      </c>
      <c r="O648" t="s">
        <v>3520</v>
      </c>
      <c r="P648" t="s">
        <v>3521</v>
      </c>
      <c r="Q648" s="12">
        <f t="shared" si="80"/>
        <v>0</v>
      </c>
      <c r="R648" s="11" t="str">
        <f t="shared" si="81"/>
        <v>Standard</v>
      </c>
      <c r="S648" s="11" t="str">
        <f t="shared" si="82"/>
        <v/>
      </c>
      <c r="T648" s="13">
        <f t="shared" si="83"/>
        <v>0</v>
      </c>
      <c r="U648" s="13">
        <f>IFERROR(INDEX(Delegation!$C$4:$C$12,MATCH(H648,Delegation!$A$4:$A$12,0)),0)</f>
        <v>5000000</v>
      </c>
      <c r="V648" s="11" t="str">
        <f t="shared" si="84"/>
        <v/>
      </c>
      <c r="W648" s="14">
        <f t="shared" si="85"/>
        <v>0.47318428398113144</v>
      </c>
      <c r="X648" s="11" t="str">
        <f t="shared" si="86"/>
        <v/>
      </c>
      <c r="Y648" s="11" t="str">
        <f t="shared" si="87"/>
        <v/>
      </c>
      <c r="Z648" s="11" t="str">
        <f>IF(AND(J648&gt;500000,INDEX(Bank_KYC!$D$4:$D$953,MATCH(B648,Bank_KYC!$A$4:$A$953,0))=""),"FLAG","")</f>
        <v/>
      </c>
    </row>
    <row r="649" spans="1:26" x14ac:dyDescent="0.3">
      <c r="A649" t="s">
        <v>4177</v>
      </c>
      <c r="B649" t="s">
        <v>388</v>
      </c>
      <c r="C649" t="s">
        <v>389</v>
      </c>
      <c r="D649" t="s">
        <v>129</v>
      </c>
      <c r="E649" t="s">
        <v>3525</v>
      </c>
      <c r="F649" s="9">
        <v>46028</v>
      </c>
      <c r="G649">
        <v>326000</v>
      </c>
      <c r="H649" t="s">
        <v>65</v>
      </c>
      <c r="I649">
        <v>9.75</v>
      </c>
      <c r="J649">
        <v>264464</v>
      </c>
      <c r="K649" s="9"/>
      <c r="L649" t="s">
        <v>3526</v>
      </c>
      <c r="M649">
        <v>386309</v>
      </c>
      <c r="N649" s="9">
        <v>46042</v>
      </c>
      <c r="O649" t="s">
        <v>3520</v>
      </c>
      <c r="P649" t="s">
        <v>3521</v>
      </c>
      <c r="Q649" s="12">
        <f t="shared" si="80"/>
        <v>0</v>
      </c>
      <c r="R649" s="11" t="str">
        <f t="shared" si="81"/>
        <v>Standard</v>
      </c>
      <c r="S649" s="11" t="str">
        <f t="shared" si="82"/>
        <v/>
      </c>
      <c r="T649" s="13">
        <f t="shared" si="83"/>
        <v>0</v>
      </c>
      <c r="U649" s="13">
        <f>IFERROR(INDEX(Delegation!$C$4:$C$12,MATCH(H649,Delegation!$A$4:$A$12,0)),0)</f>
        <v>1000000</v>
      </c>
      <c r="V649" s="11" t="str">
        <f t="shared" si="84"/>
        <v/>
      </c>
      <c r="W649" s="14">
        <f t="shared" si="85"/>
        <v>0.68459186816771034</v>
      </c>
      <c r="X649" s="11" t="str">
        <f t="shared" si="86"/>
        <v/>
      </c>
      <c r="Y649" s="11" t="str">
        <f t="shared" si="87"/>
        <v/>
      </c>
      <c r="Z649" s="11" t="str">
        <f>IF(AND(J649&gt;500000,INDEX(Bank_KYC!$D$4:$D$953,MATCH(B649,Bank_KYC!$A$4:$A$953,0))=""),"FLAG","")</f>
        <v/>
      </c>
    </row>
    <row r="650" spans="1:26" x14ac:dyDescent="0.3">
      <c r="A650" t="s">
        <v>4178</v>
      </c>
      <c r="B650" t="s">
        <v>1822</v>
      </c>
      <c r="C650" t="s">
        <v>1212</v>
      </c>
      <c r="D650" t="s">
        <v>95</v>
      </c>
      <c r="E650" t="s">
        <v>3525</v>
      </c>
      <c r="F650" s="9">
        <v>44227</v>
      </c>
      <c r="G650">
        <v>473000</v>
      </c>
      <c r="H650" t="s">
        <v>63</v>
      </c>
      <c r="I650">
        <v>9.75</v>
      </c>
      <c r="J650">
        <v>347312</v>
      </c>
      <c r="K650" s="9"/>
      <c r="L650" t="s">
        <v>3526</v>
      </c>
      <c r="M650">
        <v>479423</v>
      </c>
      <c r="N650" s="9">
        <v>45967</v>
      </c>
      <c r="O650" t="s">
        <v>3520</v>
      </c>
      <c r="P650" t="s">
        <v>3521</v>
      </c>
      <c r="Q650" s="12">
        <f t="shared" si="80"/>
        <v>0</v>
      </c>
      <c r="R650" s="11" t="str">
        <f t="shared" si="81"/>
        <v>Standard</v>
      </c>
      <c r="S650" s="11" t="str">
        <f t="shared" si="82"/>
        <v/>
      </c>
      <c r="T650" s="13">
        <f t="shared" si="83"/>
        <v>0</v>
      </c>
      <c r="U650" s="13">
        <f>IFERROR(INDEX(Delegation!$C$4:$C$12,MATCH(H650,Delegation!$A$4:$A$12,0)),0)</f>
        <v>1000000</v>
      </c>
      <c r="V650" s="11" t="str">
        <f t="shared" si="84"/>
        <v/>
      </c>
      <c r="W650" s="14">
        <f t="shared" si="85"/>
        <v>0.72443750091255532</v>
      </c>
      <c r="X650" s="11" t="str">
        <f t="shared" si="86"/>
        <v/>
      </c>
      <c r="Y650" s="11" t="str">
        <f t="shared" si="87"/>
        <v/>
      </c>
      <c r="Z650" s="11" t="str">
        <f>IF(AND(J650&gt;500000,INDEX(Bank_KYC!$D$4:$D$953,MATCH(B650,Bank_KYC!$A$4:$A$953,0))=""),"FLAG","")</f>
        <v/>
      </c>
    </row>
    <row r="651" spans="1:26" x14ac:dyDescent="0.3">
      <c r="A651" t="s">
        <v>4179</v>
      </c>
      <c r="B651" t="s">
        <v>705</v>
      </c>
      <c r="C651" t="s">
        <v>706</v>
      </c>
      <c r="D651" t="s">
        <v>114</v>
      </c>
      <c r="E651" t="s">
        <v>3518</v>
      </c>
      <c r="F651" s="9">
        <v>44413</v>
      </c>
      <c r="G651">
        <v>3143000</v>
      </c>
      <c r="H651" t="s">
        <v>66</v>
      </c>
      <c r="I651">
        <v>9.25</v>
      </c>
      <c r="J651">
        <v>1944435</v>
      </c>
      <c r="K651" s="9"/>
      <c r="L651" t="s">
        <v>3519</v>
      </c>
      <c r="M651">
        <v>2741392</v>
      </c>
      <c r="N651" s="9">
        <v>45172</v>
      </c>
      <c r="O651" t="s">
        <v>3520</v>
      </c>
      <c r="P651" t="s">
        <v>3521</v>
      </c>
      <c r="Q651" s="12">
        <f t="shared" si="80"/>
        <v>0</v>
      </c>
      <c r="R651" s="11" t="str">
        <f t="shared" si="81"/>
        <v>Standard</v>
      </c>
      <c r="S651" s="11" t="str">
        <f t="shared" si="82"/>
        <v/>
      </c>
      <c r="T651" s="13">
        <f t="shared" si="83"/>
        <v>0</v>
      </c>
      <c r="U651" s="13">
        <f>IFERROR(INDEX(Delegation!$C$4:$C$12,MATCH(H651,Delegation!$A$4:$A$12,0)),0)</f>
        <v>5000000</v>
      </c>
      <c r="V651" s="11" t="str">
        <f t="shared" si="84"/>
        <v/>
      </c>
      <c r="W651" s="14">
        <f t="shared" si="85"/>
        <v>0.7092874714743459</v>
      </c>
      <c r="X651" s="11" t="str">
        <f t="shared" si="86"/>
        <v/>
      </c>
      <c r="Y651" s="11" t="str">
        <f t="shared" si="87"/>
        <v/>
      </c>
      <c r="Z651" s="11" t="str">
        <f>IF(AND(J651&gt;500000,INDEX(Bank_KYC!$D$4:$D$953,MATCH(B651,Bank_KYC!$A$4:$A$953,0))=""),"FLAG","")</f>
        <v/>
      </c>
    </row>
    <row r="652" spans="1:26" x14ac:dyDescent="0.3">
      <c r="A652" t="s">
        <v>4180</v>
      </c>
      <c r="B652" t="s">
        <v>2110</v>
      </c>
      <c r="C652" t="s">
        <v>2111</v>
      </c>
      <c r="D652" t="s">
        <v>129</v>
      </c>
      <c r="E652" t="s">
        <v>3535</v>
      </c>
      <c r="F652" s="9">
        <v>43625</v>
      </c>
      <c r="G652">
        <v>6098000</v>
      </c>
      <c r="H652" t="s">
        <v>68</v>
      </c>
      <c r="I652">
        <v>11.5</v>
      </c>
      <c r="J652">
        <v>4065655</v>
      </c>
      <c r="K652" s="9"/>
      <c r="L652" t="s">
        <v>3536</v>
      </c>
      <c r="M652">
        <v>6812630</v>
      </c>
      <c r="N652" s="9">
        <v>45680</v>
      </c>
      <c r="O652" t="s">
        <v>3520</v>
      </c>
      <c r="P652" t="s">
        <v>3521</v>
      </c>
      <c r="Q652" s="12">
        <f t="shared" si="80"/>
        <v>0</v>
      </c>
      <c r="R652" s="11" t="str">
        <f t="shared" si="81"/>
        <v>Standard</v>
      </c>
      <c r="S652" s="11" t="str">
        <f t="shared" si="82"/>
        <v/>
      </c>
      <c r="T652" s="13">
        <f t="shared" si="83"/>
        <v>0</v>
      </c>
      <c r="U652" s="13">
        <f>IFERROR(INDEX(Delegation!$C$4:$C$12,MATCH(H652,Delegation!$A$4:$A$12,0)),0)</f>
        <v>25000000</v>
      </c>
      <c r="V652" s="11" t="str">
        <f t="shared" si="84"/>
        <v/>
      </c>
      <c r="W652" s="14">
        <f t="shared" si="85"/>
        <v>0.59678200636171341</v>
      </c>
      <c r="X652" s="11" t="str">
        <f t="shared" si="86"/>
        <v/>
      </c>
      <c r="Y652" s="11" t="str">
        <f t="shared" si="87"/>
        <v/>
      </c>
      <c r="Z652" s="11" t="str">
        <f>IF(AND(J652&gt;500000,INDEX(Bank_KYC!$D$4:$D$953,MATCH(B652,Bank_KYC!$A$4:$A$953,0))=""),"FLAG","")</f>
        <v/>
      </c>
    </row>
    <row r="653" spans="1:26" x14ac:dyDescent="0.3">
      <c r="A653" t="s">
        <v>4181</v>
      </c>
      <c r="B653" t="s">
        <v>1326</v>
      </c>
      <c r="C653" t="s">
        <v>1327</v>
      </c>
      <c r="D653" t="s">
        <v>95</v>
      </c>
      <c r="E653" t="s">
        <v>3525</v>
      </c>
      <c r="F653" s="9">
        <v>43731</v>
      </c>
      <c r="G653">
        <v>418000</v>
      </c>
      <c r="H653" t="s">
        <v>63</v>
      </c>
      <c r="I653">
        <v>9.75</v>
      </c>
      <c r="J653">
        <v>382834</v>
      </c>
      <c r="K653" s="9"/>
      <c r="L653" t="s">
        <v>3526</v>
      </c>
      <c r="M653">
        <v>557104</v>
      </c>
      <c r="N653" s="9">
        <v>45622</v>
      </c>
      <c r="O653" t="s">
        <v>3520</v>
      </c>
      <c r="P653" t="s">
        <v>3521</v>
      </c>
      <c r="Q653" s="12">
        <f t="shared" si="80"/>
        <v>0</v>
      </c>
      <c r="R653" s="11" t="str">
        <f t="shared" si="81"/>
        <v>Standard</v>
      </c>
      <c r="S653" s="11" t="str">
        <f t="shared" si="82"/>
        <v/>
      </c>
      <c r="T653" s="13">
        <f t="shared" si="83"/>
        <v>0</v>
      </c>
      <c r="U653" s="13">
        <f>IFERROR(INDEX(Delegation!$C$4:$C$12,MATCH(H653,Delegation!$A$4:$A$12,0)),0)</f>
        <v>1000000</v>
      </c>
      <c r="V653" s="11" t="str">
        <f t="shared" si="84"/>
        <v/>
      </c>
      <c r="W653" s="14">
        <f t="shared" si="85"/>
        <v>0.68718587552772914</v>
      </c>
      <c r="X653" s="11" t="str">
        <f t="shared" si="86"/>
        <v/>
      </c>
      <c r="Y653" s="11" t="str">
        <f t="shared" si="87"/>
        <v/>
      </c>
      <c r="Z653" s="11" t="str">
        <f>IF(AND(J653&gt;500000,INDEX(Bank_KYC!$D$4:$D$953,MATCH(B653,Bank_KYC!$A$4:$A$953,0))=""),"FLAG","")</f>
        <v/>
      </c>
    </row>
    <row r="654" spans="1:26" x14ac:dyDescent="0.3">
      <c r="A654" t="s">
        <v>4182</v>
      </c>
      <c r="B654" t="s">
        <v>2200</v>
      </c>
      <c r="C654" t="s">
        <v>2201</v>
      </c>
      <c r="D654" t="s">
        <v>100</v>
      </c>
      <c r="E654" t="s">
        <v>3518</v>
      </c>
      <c r="F654" s="9">
        <v>44806</v>
      </c>
      <c r="G654">
        <v>1810000</v>
      </c>
      <c r="H654" t="s">
        <v>66</v>
      </c>
      <c r="I654">
        <v>9.25</v>
      </c>
      <c r="J654">
        <v>1094483</v>
      </c>
      <c r="K654" s="9"/>
      <c r="L654" t="s">
        <v>3519</v>
      </c>
      <c r="M654">
        <v>2108037</v>
      </c>
      <c r="N654" s="9">
        <v>45538</v>
      </c>
      <c r="O654" t="s">
        <v>3520</v>
      </c>
      <c r="P654" t="s">
        <v>3521</v>
      </c>
      <c r="Q654" s="12">
        <f t="shared" si="80"/>
        <v>0</v>
      </c>
      <c r="R654" s="11" t="str">
        <f t="shared" si="81"/>
        <v>Standard</v>
      </c>
      <c r="S654" s="11" t="str">
        <f t="shared" si="82"/>
        <v/>
      </c>
      <c r="T654" s="13">
        <f t="shared" si="83"/>
        <v>0</v>
      </c>
      <c r="U654" s="13">
        <f>IFERROR(INDEX(Delegation!$C$4:$C$12,MATCH(H654,Delegation!$A$4:$A$12,0)),0)</f>
        <v>5000000</v>
      </c>
      <c r="V654" s="11" t="str">
        <f t="shared" si="84"/>
        <v/>
      </c>
      <c r="W654" s="14">
        <f t="shared" si="85"/>
        <v>0.51919534619174146</v>
      </c>
      <c r="X654" s="11" t="str">
        <f t="shared" si="86"/>
        <v/>
      </c>
      <c r="Y654" s="11" t="str">
        <f t="shared" si="87"/>
        <v/>
      </c>
      <c r="Z654" s="11" t="str">
        <f>IF(AND(J654&gt;500000,INDEX(Bank_KYC!$D$4:$D$953,MATCH(B654,Bank_KYC!$A$4:$A$953,0))=""),"FLAG","")</f>
        <v/>
      </c>
    </row>
    <row r="655" spans="1:26" x14ac:dyDescent="0.3">
      <c r="A655" t="s">
        <v>4183</v>
      </c>
      <c r="B655" t="s">
        <v>1679</v>
      </c>
      <c r="C655" t="s">
        <v>311</v>
      </c>
      <c r="D655" t="s">
        <v>100</v>
      </c>
      <c r="E655" t="s">
        <v>3518</v>
      </c>
      <c r="F655" s="9">
        <v>43756</v>
      </c>
      <c r="G655">
        <v>3708000</v>
      </c>
      <c r="H655" t="s">
        <v>66</v>
      </c>
      <c r="I655">
        <v>9.25</v>
      </c>
      <c r="J655">
        <v>1877536</v>
      </c>
      <c r="K655" s="9">
        <v>45894</v>
      </c>
      <c r="L655" t="s">
        <v>3519</v>
      </c>
      <c r="M655">
        <v>3574768</v>
      </c>
      <c r="N655" s="9">
        <v>45378</v>
      </c>
      <c r="O655" t="s">
        <v>3520</v>
      </c>
      <c r="P655" t="s">
        <v>3523</v>
      </c>
      <c r="Q655" s="12">
        <f t="shared" si="80"/>
        <v>218</v>
      </c>
      <c r="R655" s="11" t="str">
        <f t="shared" si="81"/>
        <v>Sub-Standard</v>
      </c>
      <c r="S655" s="11" t="str">
        <f t="shared" si="82"/>
        <v/>
      </c>
      <c r="T655" s="13">
        <f t="shared" si="83"/>
        <v>0</v>
      </c>
      <c r="U655" s="13">
        <f>IFERROR(INDEX(Delegation!$C$4:$C$12,MATCH(H655,Delegation!$A$4:$A$12,0)),0)</f>
        <v>5000000</v>
      </c>
      <c r="V655" s="11" t="str">
        <f t="shared" si="84"/>
        <v/>
      </c>
      <c r="W655" s="14">
        <f t="shared" si="85"/>
        <v>0.5252189792456462</v>
      </c>
      <c r="X655" s="11" t="str">
        <f t="shared" si="86"/>
        <v/>
      </c>
      <c r="Y655" s="11" t="str">
        <f t="shared" si="87"/>
        <v/>
      </c>
      <c r="Z655" s="11" t="str">
        <f>IF(AND(J655&gt;500000,INDEX(Bank_KYC!$D$4:$D$953,MATCH(B655,Bank_KYC!$A$4:$A$953,0))=""),"FLAG","")</f>
        <v/>
      </c>
    </row>
    <row r="656" spans="1:26" x14ac:dyDescent="0.3">
      <c r="A656" t="s">
        <v>4184</v>
      </c>
      <c r="B656" t="s">
        <v>1591</v>
      </c>
      <c r="C656" t="s">
        <v>1592</v>
      </c>
      <c r="D656" t="s">
        <v>134</v>
      </c>
      <c r="E656" t="s">
        <v>3525</v>
      </c>
      <c r="F656" s="9">
        <v>45008</v>
      </c>
      <c r="G656">
        <v>54000</v>
      </c>
      <c r="H656" t="s">
        <v>62</v>
      </c>
      <c r="I656">
        <v>9.75</v>
      </c>
      <c r="J656">
        <v>32206</v>
      </c>
      <c r="K656" s="9"/>
      <c r="L656" t="s">
        <v>3526</v>
      </c>
      <c r="M656">
        <v>50228</v>
      </c>
      <c r="N656" s="9">
        <v>45454</v>
      </c>
      <c r="O656" t="s">
        <v>3520</v>
      </c>
      <c r="P656" t="s">
        <v>3521</v>
      </c>
      <c r="Q656" s="12">
        <f t="shared" si="80"/>
        <v>0</v>
      </c>
      <c r="R656" s="11" t="str">
        <f t="shared" si="81"/>
        <v>Standard</v>
      </c>
      <c r="S656" s="11" t="str">
        <f t="shared" si="82"/>
        <v/>
      </c>
      <c r="T656" s="13">
        <f t="shared" si="83"/>
        <v>0</v>
      </c>
      <c r="U656" s="13">
        <f>IFERROR(INDEX(Delegation!$C$4:$C$12,MATCH(H656,Delegation!$A$4:$A$12,0)),0)</f>
        <v>1000000</v>
      </c>
      <c r="V656" s="11" t="str">
        <f t="shared" si="84"/>
        <v/>
      </c>
      <c r="W656" s="14">
        <f t="shared" si="85"/>
        <v>0.64119614557617266</v>
      </c>
      <c r="X656" s="11" t="str">
        <f t="shared" si="86"/>
        <v/>
      </c>
      <c r="Y656" s="11" t="str">
        <f t="shared" si="87"/>
        <v/>
      </c>
      <c r="Z656" s="11" t="str">
        <f>IF(AND(J656&gt;500000,INDEX(Bank_KYC!$D$4:$D$953,MATCH(B656,Bank_KYC!$A$4:$A$953,0))=""),"FLAG","")</f>
        <v/>
      </c>
    </row>
    <row r="657" spans="1:26" x14ac:dyDescent="0.3">
      <c r="A657" t="s">
        <v>4185</v>
      </c>
      <c r="B657" t="s">
        <v>1134</v>
      </c>
      <c r="C657" t="s">
        <v>873</v>
      </c>
      <c r="D657" t="s">
        <v>100</v>
      </c>
      <c r="E657" t="s">
        <v>3518</v>
      </c>
      <c r="F657" s="9">
        <v>45589</v>
      </c>
      <c r="G657">
        <v>4290000</v>
      </c>
      <c r="H657" t="s">
        <v>66</v>
      </c>
      <c r="I657">
        <v>9.25</v>
      </c>
      <c r="J657">
        <v>3453014</v>
      </c>
      <c r="K657" s="9"/>
      <c r="L657" t="s">
        <v>3519</v>
      </c>
      <c r="M657">
        <v>5663831</v>
      </c>
      <c r="N657" s="9">
        <v>45902</v>
      </c>
      <c r="O657" t="s">
        <v>3520</v>
      </c>
      <c r="P657" t="s">
        <v>3521</v>
      </c>
      <c r="Q657" s="12">
        <f t="shared" si="80"/>
        <v>0</v>
      </c>
      <c r="R657" s="11" t="str">
        <f t="shared" si="81"/>
        <v>Standard</v>
      </c>
      <c r="S657" s="11" t="str">
        <f t="shared" si="82"/>
        <v/>
      </c>
      <c r="T657" s="13">
        <f t="shared" si="83"/>
        <v>0</v>
      </c>
      <c r="U657" s="13">
        <f>IFERROR(INDEX(Delegation!$C$4:$C$12,MATCH(H657,Delegation!$A$4:$A$12,0)),0)</f>
        <v>5000000</v>
      </c>
      <c r="V657" s="11" t="str">
        <f t="shared" si="84"/>
        <v/>
      </c>
      <c r="W657" s="14">
        <f t="shared" si="85"/>
        <v>0.60966049304790348</v>
      </c>
      <c r="X657" s="11" t="str">
        <f t="shared" si="86"/>
        <v/>
      </c>
      <c r="Y657" s="11" t="str">
        <f t="shared" si="87"/>
        <v/>
      </c>
      <c r="Z657" s="11" t="str">
        <f>IF(AND(J657&gt;500000,INDEX(Bank_KYC!$D$4:$D$953,MATCH(B657,Bank_KYC!$A$4:$A$953,0))=""),"FLAG","")</f>
        <v/>
      </c>
    </row>
    <row r="658" spans="1:26" x14ac:dyDescent="0.3">
      <c r="A658" t="s">
        <v>4186</v>
      </c>
      <c r="B658" t="s">
        <v>1968</v>
      </c>
      <c r="C658" t="s">
        <v>1969</v>
      </c>
      <c r="D658" t="s">
        <v>95</v>
      </c>
      <c r="E658" t="s">
        <v>3518</v>
      </c>
      <c r="F658" s="9">
        <v>45354</v>
      </c>
      <c r="G658">
        <v>2512000</v>
      </c>
      <c r="H658" t="s">
        <v>66</v>
      </c>
      <c r="I658">
        <v>9.25</v>
      </c>
      <c r="J658">
        <v>1344840</v>
      </c>
      <c r="K658" s="9"/>
      <c r="L658" t="s">
        <v>3519</v>
      </c>
      <c r="M658">
        <v>2808277</v>
      </c>
      <c r="N658" s="9">
        <v>45410</v>
      </c>
      <c r="O658" t="s">
        <v>3520</v>
      </c>
      <c r="P658" t="s">
        <v>3521</v>
      </c>
      <c r="Q658" s="12">
        <f t="shared" si="80"/>
        <v>0</v>
      </c>
      <c r="R658" s="11" t="str">
        <f t="shared" si="81"/>
        <v>Standard</v>
      </c>
      <c r="S658" s="11" t="str">
        <f t="shared" si="82"/>
        <v/>
      </c>
      <c r="T658" s="13">
        <f t="shared" si="83"/>
        <v>0</v>
      </c>
      <c r="U658" s="13">
        <f>IFERROR(INDEX(Delegation!$C$4:$C$12,MATCH(H658,Delegation!$A$4:$A$12,0)),0)</f>
        <v>5000000</v>
      </c>
      <c r="V658" s="11" t="str">
        <f t="shared" si="84"/>
        <v/>
      </c>
      <c r="W658" s="14">
        <f t="shared" si="85"/>
        <v>0.47888438355618052</v>
      </c>
      <c r="X658" s="11" t="str">
        <f t="shared" si="86"/>
        <v/>
      </c>
      <c r="Y658" s="11" t="str">
        <f t="shared" si="87"/>
        <v/>
      </c>
      <c r="Z658" s="11" t="str">
        <f>IF(AND(J658&gt;500000,INDEX(Bank_KYC!$D$4:$D$953,MATCH(B658,Bank_KYC!$A$4:$A$953,0))=""),"FLAG","")</f>
        <v/>
      </c>
    </row>
    <row r="659" spans="1:26" x14ac:dyDescent="0.3">
      <c r="A659" t="s">
        <v>4187</v>
      </c>
      <c r="B659" t="s">
        <v>3311</v>
      </c>
      <c r="C659" t="s">
        <v>452</v>
      </c>
      <c r="D659" t="s">
        <v>95</v>
      </c>
      <c r="E659" t="s">
        <v>3535</v>
      </c>
      <c r="F659" s="9">
        <v>45394</v>
      </c>
      <c r="G659">
        <v>7136000</v>
      </c>
      <c r="H659" t="s">
        <v>68</v>
      </c>
      <c r="I659">
        <v>11.5</v>
      </c>
      <c r="J659">
        <v>3530699</v>
      </c>
      <c r="K659" s="9"/>
      <c r="L659" t="s">
        <v>3536</v>
      </c>
      <c r="M659">
        <v>5066327</v>
      </c>
      <c r="N659" s="9">
        <v>45417</v>
      </c>
      <c r="O659" t="s">
        <v>3520</v>
      </c>
      <c r="P659" t="s">
        <v>3521</v>
      </c>
      <c r="Q659" s="12">
        <f t="shared" si="80"/>
        <v>0</v>
      </c>
      <c r="R659" s="11" t="str">
        <f t="shared" si="81"/>
        <v>Standard</v>
      </c>
      <c r="S659" s="11" t="str">
        <f t="shared" si="82"/>
        <v/>
      </c>
      <c r="T659" s="13">
        <f t="shared" si="83"/>
        <v>0</v>
      </c>
      <c r="U659" s="13">
        <f>IFERROR(INDEX(Delegation!$C$4:$C$12,MATCH(H659,Delegation!$A$4:$A$12,0)),0)</f>
        <v>25000000</v>
      </c>
      <c r="V659" s="11" t="str">
        <f t="shared" si="84"/>
        <v/>
      </c>
      <c r="W659" s="14">
        <f t="shared" si="85"/>
        <v>0.69689520632995072</v>
      </c>
      <c r="X659" s="11" t="str">
        <f t="shared" si="86"/>
        <v/>
      </c>
      <c r="Y659" s="11" t="str">
        <f t="shared" si="87"/>
        <v/>
      </c>
      <c r="Z659" s="11" t="str">
        <f>IF(AND(J659&gt;500000,INDEX(Bank_KYC!$D$4:$D$953,MATCH(B659,Bank_KYC!$A$4:$A$953,0))=""),"FLAG","")</f>
        <v/>
      </c>
    </row>
    <row r="660" spans="1:26" x14ac:dyDescent="0.3">
      <c r="A660" t="s">
        <v>4188</v>
      </c>
      <c r="B660" t="s">
        <v>167</v>
      </c>
      <c r="C660" t="s">
        <v>168</v>
      </c>
      <c r="D660" t="s">
        <v>134</v>
      </c>
      <c r="E660" t="s">
        <v>3528</v>
      </c>
      <c r="F660" s="9">
        <v>45785</v>
      </c>
      <c r="G660">
        <v>223000</v>
      </c>
      <c r="H660" t="s">
        <v>62</v>
      </c>
      <c r="I660">
        <v>13.5</v>
      </c>
      <c r="J660">
        <v>92546</v>
      </c>
      <c r="K660" s="9">
        <v>46053</v>
      </c>
      <c r="L660" t="s">
        <v>3529</v>
      </c>
      <c r="M660">
        <v>0</v>
      </c>
      <c r="N660" s="9"/>
      <c r="O660" t="s">
        <v>3520</v>
      </c>
      <c r="P660" t="s">
        <v>3521</v>
      </c>
      <c r="Q660" s="12">
        <f t="shared" si="80"/>
        <v>59</v>
      </c>
      <c r="R660" s="11" t="str">
        <f t="shared" si="81"/>
        <v>Standard</v>
      </c>
      <c r="S660" s="11" t="str">
        <f t="shared" si="82"/>
        <v/>
      </c>
      <c r="T660" s="13">
        <f t="shared" si="83"/>
        <v>0</v>
      </c>
      <c r="U660" s="13">
        <f>IFERROR(INDEX(Delegation!$C$4:$C$12,MATCH(H660,Delegation!$A$4:$A$12,0)),0)</f>
        <v>1000000</v>
      </c>
      <c r="V660" s="11" t="str">
        <f t="shared" si="84"/>
        <v/>
      </c>
      <c r="W660" s="14" t="str">
        <f t="shared" si="85"/>
        <v/>
      </c>
      <c r="X660" s="11" t="str">
        <f t="shared" si="86"/>
        <v/>
      </c>
      <c r="Y660" s="11" t="str">
        <f t="shared" si="87"/>
        <v/>
      </c>
      <c r="Z660" s="11" t="str">
        <f>IF(AND(J660&gt;500000,INDEX(Bank_KYC!$D$4:$D$953,MATCH(B660,Bank_KYC!$A$4:$A$953,0))=""),"FLAG","")</f>
        <v/>
      </c>
    </row>
    <row r="661" spans="1:26" x14ac:dyDescent="0.3">
      <c r="A661" t="s">
        <v>4189</v>
      </c>
      <c r="B661" t="s">
        <v>2481</v>
      </c>
      <c r="C661" t="s">
        <v>2482</v>
      </c>
      <c r="D661" t="s">
        <v>103</v>
      </c>
      <c r="E661" t="s">
        <v>3535</v>
      </c>
      <c r="F661" s="9">
        <v>45810</v>
      </c>
      <c r="G661">
        <v>1613000</v>
      </c>
      <c r="H661" t="s">
        <v>66</v>
      </c>
      <c r="I661">
        <v>11.5</v>
      </c>
      <c r="J661">
        <v>511565</v>
      </c>
      <c r="K661" s="9"/>
      <c r="L661" t="s">
        <v>3536</v>
      </c>
      <c r="M661">
        <v>876751</v>
      </c>
      <c r="N661" s="9">
        <v>45898</v>
      </c>
      <c r="O661" t="s">
        <v>3520</v>
      </c>
      <c r="P661" t="s">
        <v>3521</v>
      </c>
      <c r="Q661" s="12">
        <f t="shared" si="80"/>
        <v>0</v>
      </c>
      <c r="R661" s="11" t="str">
        <f t="shared" si="81"/>
        <v>Standard</v>
      </c>
      <c r="S661" s="11" t="str">
        <f t="shared" si="82"/>
        <v/>
      </c>
      <c r="T661" s="13">
        <f t="shared" si="83"/>
        <v>0</v>
      </c>
      <c r="U661" s="13">
        <f>IFERROR(INDEX(Delegation!$C$4:$C$12,MATCH(H661,Delegation!$A$4:$A$12,0)),0)</f>
        <v>5000000</v>
      </c>
      <c r="V661" s="11" t="str">
        <f t="shared" si="84"/>
        <v/>
      </c>
      <c r="W661" s="14">
        <f t="shared" si="85"/>
        <v>0.58347809127106787</v>
      </c>
      <c r="X661" s="11" t="str">
        <f t="shared" si="86"/>
        <v/>
      </c>
      <c r="Y661" s="11" t="str">
        <f t="shared" si="87"/>
        <v/>
      </c>
      <c r="Z661" s="11" t="str">
        <f>IF(AND(J661&gt;500000,INDEX(Bank_KYC!$D$4:$D$953,MATCH(B661,Bank_KYC!$A$4:$A$953,0))=""),"FLAG","")</f>
        <v/>
      </c>
    </row>
    <row r="662" spans="1:26" x14ac:dyDescent="0.3">
      <c r="A662" t="s">
        <v>4190</v>
      </c>
      <c r="B662" t="s">
        <v>2118</v>
      </c>
      <c r="C662" t="s">
        <v>2005</v>
      </c>
      <c r="D662" t="s">
        <v>95</v>
      </c>
      <c r="E662" t="s">
        <v>3550</v>
      </c>
      <c r="F662" s="9">
        <v>44365</v>
      </c>
      <c r="G662">
        <v>1387000</v>
      </c>
      <c r="H662" t="s">
        <v>66</v>
      </c>
      <c r="I662">
        <v>10.5</v>
      </c>
      <c r="J662">
        <v>956570</v>
      </c>
      <c r="K662" s="9">
        <v>46052</v>
      </c>
      <c r="L662" t="s">
        <v>3551</v>
      </c>
      <c r="M662">
        <v>2048052</v>
      </c>
      <c r="N662" s="9">
        <v>45673</v>
      </c>
      <c r="O662" t="s">
        <v>3520</v>
      </c>
      <c r="P662" t="s">
        <v>3521</v>
      </c>
      <c r="Q662" s="12">
        <f t="shared" si="80"/>
        <v>60</v>
      </c>
      <c r="R662" s="11" t="str">
        <f t="shared" si="81"/>
        <v>Standard</v>
      </c>
      <c r="S662" s="11" t="str">
        <f t="shared" si="82"/>
        <v/>
      </c>
      <c r="T662" s="13">
        <f t="shared" si="83"/>
        <v>0</v>
      </c>
      <c r="U662" s="13">
        <f>IFERROR(INDEX(Delegation!$C$4:$C$12,MATCH(H662,Delegation!$A$4:$A$12,0)),0)</f>
        <v>5000000</v>
      </c>
      <c r="V662" s="11" t="str">
        <f t="shared" si="84"/>
        <v/>
      </c>
      <c r="W662" s="14">
        <f t="shared" si="85"/>
        <v>0.4670633362824772</v>
      </c>
      <c r="X662" s="11" t="str">
        <f t="shared" si="86"/>
        <v/>
      </c>
      <c r="Y662" s="11" t="str">
        <f t="shared" si="87"/>
        <v/>
      </c>
      <c r="Z662" s="11" t="str">
        <f>IF(AND(J662&gt;500000,INDEX(Bank_KYC!$D$4:$D$953,MATCH(B662,Bank_KYC!$A$4:$A$953,0))=""),"FLAG","")</f>
        <v/>
      </c>
    </row>
    <row r="663" spans="1:26" x14ac:dyDescent="0.3">
      <c r="A663" t="s">
        <v>4191</v>
      </c>
      <c r="B663" t="s">
        <v>1957</v>
      </c>
      <c r="C663" t="s">
        <v>1958</v>
      </c>
      <c r="D663" t="s">
        <v>95</v>
      </c>
      <c r="E663" t="s">
        <v>3525</v>
      </c>
      <c r="F663" s="9">
        <v>44625</v>
      </c>
      <c r="G663">
        <v>586000</v>
      </c>
      <c r="H663" t="s">
        <v>63</v>
      </c>
      <c r="I663">
        <v>9.75</v>
      </c>
      <c r="J663">
        <v>503058</v>
      </c>
      <c r="K663" s="9"/>
      <c r="L663" t="s">
        <v>3526</v>
      </c>
      <c r="M663">
        <v>776935</v>
      </c>
      <c r="N663" s="9">
        <v>45211</v>
      </c>
      <c r="O663" t="s">
        <v>3520</v>
      </c>
      <c r="P663" t="s">
        <v>3521</v>
      </c>
      <c r="Q663" s="12">
        <f t="shared" si="80"/>
        <v>0</v>
      </c>
      <c r="R663" s="11" t="str">
        <f t="shared" si="81"/>
        <v>Standard</v>
      </c>
      <c r="S663" s="11" t="str">
        <f t="shared" si="82"/>
        <v/>
      </c>
      <c r="T663" s="13">
        <f t="shared" si="83"/>
        <v>0</v>
      </c>
      <c r="U663" s="13">
        <f>IFERROR(INDEX(Delegation!$C$4:$C$12,MATCH(H663,Delegation!$A$4:$A$12,0)),0)</f>
        <v>1000000</v>
      </c>
      <c r="V663" s="11" t="str">
        <f t="shared" si="84"/>
        <v/>
      </c>
      <c r="W663" s="14">
        <f t="shared" si="85"/>
        <v>0.6474904593048324</v>
      </c>
      <c r="X663" s="11" t="str">
        <f t="shared" si="86"/>
        <v/>
      </c>
      <c r="Y663" s="11" t="str">
        <f t="shared" si="87"/>
        <v/>
      </c>
      <c r="Z663" s="11" t="str">
        <f>IF(AND(J663&gt;500000,INDEX(Bank_KYC!$D$4:$D$953,MATCH(B663,Bank_KYC!$A$4:$A$953,0))=""),"FLAG","")</f>
        <v/>
      </c>
    </row>
    <row r="664" spans="1:26" x14ac:dyDescent="0.3">
      <c r="A664" t="s">
        <v>4192</v>
      </c>
      <c r="B664" t="s">
        <v>3350</v>
      </c>
      <c r="C664" t="s">
        <v>3351</v>
      </c>
      <c r="D664" t="s">
        <v>134</v>
      </c>
      <c r="E664" t="s">
        <v>3518</v>
      </c>
      <c r="F664" s="9">
        <v>45044</v>
      </c>
      <c r="G664">
        <v>2807000</v>
      </c>
      <c r="H664" t="s">
        <v>66</v>
      </c>
      <c r="I664">
        <v>9.25</v>
      </c>
      <c r="J664">
        <v>2668944</v>
      </c>
      <c r="K664" s="9"/>
      <c r="L664" t="s">
        <v>3519</v>
      </c>
      <c r="M664">
        <v>4860807</v>
      </c>
      <c r="N664" s="9">
        <v>45740</v>
      </c>
      <c r="O664" t="s">
        <v>3520</v>
      </c>
      <c r="P664" t="s">
        <v>3521</v>
      </c>
      <c r="Q664" s="12">
        <f t="shared" si="80"/>
        <v>0</v>
      </c>
      <c r="R664" s="11" t="str">
        <f t="shared" si="81"/>
        <v>Standard</v>
      </c>
      <c r="S664" s="11" t="str">
        <f t="shared" si="82"/>
        <v/>
      </c>
      <c r="T664" s="13">
        <f t="shared" si="83"/>
        <v>0</v>
      </c>
      <c r="U664" s="13">
        <f>IFERROR(INDEX(Delegation!$C$4:$C$12,MATCH(H664,Delegation!$A$4:$A$12,0)),0)</f>
        <v>5000000</v>
      </c>
      <c r="V664" s="11" t="str">
        <f t="shared" si="84"/>
        <v/>
      </c>
      <c r="W664" s="14">
        <f t="shared" si="85"/>
        <v>0.54907425865705017</v>
      </c>
      <c r="X664" s="11" t="str">
        <f t="shared" si="86"/>
        <v/>
      </c>
      <c r="Y664" s="11" t="str">
        <f t="shared" si="87"/>
        <v/>
      </c>
      <c r="Z664" s="11" t="str">
        <f>IF(AND(J664&gt;500000,INDEX(Bank_KYC!$D$4:$D$953,MATCH(B664,Bank_KYC!$A$4:$A$953,0))=""),"FLAG","")</f>
        <v/>
      </c>
    </row>
    <row r="665" spans="1:26" x14ac:dyDescent="0.3">
      <c r="A665" t="s">
        <v>4193</v>
      </c>
      <c r="B665" t="s">
        <v>2852</v>
      </c>
      <c r="C665" t="s">
        <v>2853</v>
      </c>
      <c r="D665" t="s">
        <v>134</v>
      </c>
      <c r="E665" t="s">
        <v>3550</v>
      </c>
      <c r="F665" s="9">
        <v>45687</v>
      </c>
      <c r="G665">
        <v>737000</v>
      </c>
      <c r="H665" t="s">
        <v>62</v>
      </c>
      <c r="I665">
        <v>10.5</v>
      </c>
      <c r="J665">
        <v>511851</v>
      </c>
      <c r="K665" s="9">
        <v>45459</v>
      </c>
      <c r="L665" t="s">
        <v>3551</v>
      </c>
      <c r="M665">
        <v>736406</v>
      </c>
      <c r="N665" s="9">
        <v>45887</v>
      </c>
      <c r="O665" t="s">
        <v>3520</v>
      </c>
      <c r="P665" t="s">
        <v>3589</v>
      </c>
      <c r="Q665" s="12">
        <f t="shared" si="80"/>
        <v>653</v>
      </c>
      <c r="R665" s="11" t="str">
        <f t="shared" si="81"/>
        <v>Doubtful</v>
      </c>
      <c r="S665" s="11" t="str">
        <f t="shared" si="82"/>
        <v/>
      </c>
      <c r="T665" s="13">
        <f t="shared" si="83"/>
        <v>0</v>
      </c>
      <c r="U665" s="13">
        <f>IFERROR(INDEX(Delegation!$C$4:$C$12,MATCH(H665,Delegation!$A$4:$A$12,0)),0)</f>
        <v>1000000</v>
      </c>
      <c r="V665" s="11" t="str">
        <f t="shared" si="84"/>
        <v/>
      </c>
      <c r="W665" s="14">
        <f t="shared" si="85"/>
        <v>0.69506630853089191</v>
      </c>
      <c r="X665" s="11" t="str">
        <f t="shared" si="86"/>
        <v/>
      </c>
      <c r="Y665" s="11" t="str">
        <f t="shared" si="87"/>
        <v/>
      </c>
      <c r="Z665" s="11" t="str">
        <f>IF(AND(J665&gt;500000,INDEX(Bank_KYC!$D$4:$D$953,MATCH(B665,Bank_KYC!$A$4:$A$953,0))=""),"FLAG","")</f>
        <v/>
      </c>
    </row>
    <row r="666" spans="1:26" x14ac:dyDescent="0.3">
      <c r="A666" t="s">
        <v>4194</v>
      </c>
      <c r="B666" t="s">
        <v>2896</v>
      </c>
      <c r="C666" t="s">
        <v>2101</v>
      </c>
      <c r="D666" t="s">
        <v>134</v>
      </c>
      <c r="E666" t="s">
        <v>3528</v>
      </c>
      <c r="F666" s="9">
        <v>45352</v>
      </c>
      <c r="G666">
        <v>365000</v>
      </c>
      <c r="H666" t="s">
        <v>62</v>
      </c>
      <c r="I666">
        <v>13.5</v>
      </c>
      <c r="J666">
        <v>135954</v>
      </c>
      <c r="K666" s="9"/>
      <c r="L666" t="s">
        <v>3529</v>
      </c>
      <c r="M666">
        <v>0</v>
      </c>
      <c r="N666" s="9"/>
      <c r="O666" t="s">
        <v>3520</v>
      </c>
      <c r="P666" t="s">
        <v>3521</v>
      </c>
      <c r="Q666" s="12">
        <f t="shared" si="80"/>
        <v>0</v>
      </c>
      <c r="R666" s="11" t="str">
        <f t="shared" si="81"/>
        <v>Standard</v>
      </c>
      <c r="S666" s="11" t="str">
        <f t="shared" si="82"/>
        <v/>
      </c>
      <c r="T666" s="13">
        <f t="shared" si="83"/>
        <v>0</v>
      </c>
      <c r="U666" s="13">
        <f>IFERROR(INDEX(Delegation!$C$4:$C$12,MATCH(H666,Delegation!$A$4:$A$12,0)),0)</f>
        <v>1000000</v>
      </c>
      <c r="V666" s="11" t="str">
        <f t="shared" si="84"/>
        <v/>
      </c>
      <c r="W666" s="14" t="str">
        <f t="shared" si="85"/>
        <v/>
      </c>
      <c r="X666" s="11" t="str">
        <f t="shared" si="86"/>
        <v/>
      </c>
      <c r="Y666" s="11" t="str">
        <f t="shared" si="87"/>
        <v/>
      </c>
      <c r="Z666" s="11" t="str">
        <f>IF(AND(J666&gt;500000,INDEX(Bank_KYC!$D$4:$D$953,MATCH(B666,Bank_KYC!$A$4:$A$953,0))=""),"FLAG","")</f>
        <v/>
      </c>
    </row>
    <row r="667" spans="1:26" x14ac:dyDescent="0.3">
      <c r="A667" t="s">
        <v>4195</v>
      </c>
      <c r="B667" t="s">
        <v>416</v>
      </c>
      <c r="C667" t="s">
        <v>417</v>
      </c>
      <c r="D667" t="s">
        <v>129</v>
      </c>
      <c r="E667" t="s">
        <v>3525</v>
      </c>
      <c r="F667" s="9">
        <v>43723</v>
      </c>
      <c r="G667">
        <v>195000</v>
      </c>
      <c r="H667" t="s">
        <v>65</v>
      </c>
      <c r="I667">
        <v>9.75</v>
      </c>
      <c r="J667">
        <v>73571</v>
      </c>
      <c r="K667" s="9"/>
      <c r="L667" t="s">
        <v>3526</v>
      </c>
      <c r="M667">
        <v>107831</v>
      </c>
      <c r="N667" s="9">
        <v>45570</v>
      </c>
      <c r="O667" t="s">
        <v>3520</v>
      </c>
      <c r="P667" t="s">
        <v>3521</v>
      </c>
      <c r="Q667" s="12">
        <f t="shared" si="80"/>
        <v>0</v>
      </c>
      <c r="R667" s="11" t="str">
        <f t="shared" si="81"/>
        <v>Standard</v>
      </c>
      <c r="S667" s="11" t="str">
        <f t="shared" si="82"/>
        <v/>
      </c>
      <c r="T667" s="13">
        <f t="shared" si="83"/>
        <v>0</v>
      </c>
      <c r="U667" s="13">
        <f>IFERROR(INDEX(Delegation!$C$4:$C$12,MATCH(H667,Delegation!$A$4:$A$12,0)),0)</f>
        <v>1000000</v>
      </c>
      <c r="V667" s="11" t="str">
        <f t="shared" si="84"/>
        <v/>
      </c>
      <c r="W667" s="14">
        <f t="shared" si="85"/>
        <v>0.68228060576272131</v>
      </c>
      <c r="X667" s="11" t="str">
        <f t="shared" si="86"/>
        <v/>
      </c>
      <c r="Y667" s="11" t="str">
        <f t="shared" si="87"/>
        <v/>
      </c>
      <c r="Z667" s="11" t="str">
        <f>IF(AND(J667&gt;500000,INDEX(Bank_KYC!$D$4:$D$953,MATCH(B667,Bank_KYC!$A$4:$A$953,0))=""),"FLAG","")</f>
        <v/>
      </c>
    </row>
    <row r="668" spans="1:26" x14ac:dyDescent="0.3">
      <c r="A668" t="s">
        <v>4196</v>
      </c>
      <c r="B668" t="s">
        <v>2856</v>
      </c>
      <c r="C668" t="s">
        <v>2857</v>
      </c>
      <c r="D668" t="s">
        <v>114</v>
      </c>
      <c r="E668" t="s">
        <v>3550</v>
      </c>
      <c r="F668" s="9">
        <v>45981</v>
      </c>
      <c r="G668">
        <v>903000</v>
      </c>
      <c r="H668" t="s">
        <v>59</v>
      </c>
      <c r="I668">
        <v>10.5</v>
      </c>
      <c r="J668">
        <v>563352</v>
      </c>
      <c r="K668" s="9">
        <v>46050</v>
      </c>
      <c r="L668" t="s">
        <v>3551</v>
      </c>
      <c r="M668">
        <v>1164846</v>
      </c>
      <c r="N668" s="9">
        <v>46066</v>
      </c>
      <c r="O668" t="s">
        <v>3520</v>
      </c>
      <c r="P668" t="s">
        <v>3521</v>
      </c>
      <c r="Q668" s="12">
        <f t="shared" si="80"/>
        <v>62</v>
      </c>
      <c r="R668" s="11" t="str">
        <f t="shared" si="81"/>
        <v>Standard</v>
      </c>
      <c r="S668" s="11" t="str">
        <f t="shared" si="82"/>
        <v/>
      </c>
      <c r="T668" s="13">
        <f t="shared" si="83"/>
        <v>0</v>
      </c>
      <c r="U668" s="13">
        <f>IFERROR(INDEX(Delegation!$C$4:$C$12,MATCH(H668,Delegation!$A$4:$A$12,0)),0)</f>
        <v>1000000</v>
      </c>
      <c r="V668" s="11" t="str">
        <f t="shared" si="84"/>
        <v/>
      </c>
      <c r="W668" s="14">
        <f t="shared" si="85"/>
        <v>0.48362787870671314</v>
      </c>
      <c r="X668" s="11" t="str">
        <f t="shared" si="86"/>
        <v/>
      </c>
      <c r="Y668" s="11" t="str">
        <f t="shared" si="87"/>
        <v/>
      </c>
      <c r="Z668" s="11" t="str">
        <f>IF(AND(J668&gt;500000,INDEX(Bank_KYC!$D$4:$D$953,MATCH(B668,Bank_KYC!$A$4:$A$953,0))=""),"FLAG","")</f>
        <v>FLAG</v>
      </c>
    </row>
    <row r="669" spans="1:26" x14ac:dyDescent="0.3">
      <c r="A669" t="s">
        <v>4197</v>
      </c>
      <c r="B669" t="s">
        <v>3448</v>
      </c>
      <c r="C669" t="s">
        <v>1059</v>
      </c>
      <c r="D669" t="s">
        <v>95</v>
      </c>
      <c r="E669" t="s">
        <v>3528</v>
      </c>
      <c r="F669" s="9">
        <v>45784</v>
      </c>
      <c r="G669">
        <v>347000</v>
      </c>
      <c r="H669" t="s">
        <v>63</v>
      </c>
      <c r="I669">
        <v>13.5</v>
      </c>
      <c r="J669">
        <v>275915</v>
      </c>
      <c r="K669" s="9"/>
      <c r="L669" t="s">
        <v>3529</v>
      </c>
      <c r="M669">
        <v>0</v>
      </c>
      <c r="N669" s="9"/>
      <c r="O669" t="s">
        <v>3520</v>
      </c>
      <c r="P669" t="s">
        <v>3521</v>
      </c>
      <c r="Q669" s="12">
        <f t="shared" si="80"/>
        <v>0</v>
      </c>
      <c r="R669" s="11" t="str">
        <f t="shared" si="81"/>
        <v>Standard</v>
      </c>
      <c r="S669" s="11" t="str">
        <f t="shared" si="82"/>
        <v/>
      </c>
      <c r="T669" s="13">
        <f t="shared" si="83"/>
        <v>0</v>
      </c>
      <c r="U669" s="13">
        <f>IFERROR(INDEX(Delegation!$C$4:$C$12,MATCH(H669,Delegation!$A$4:$A$12,0)),0)</f>
        <v>1000000</v>
      </c>
      <c r="V669" s="11" t="str">
        <f t="shared" si="84"/>
        <v/>
      </c>
      <c r="W669" s="14" t="str">
        <f t="shared" si="85"/>
        <v/>
      </c>
      <c r="X669" s="11" t="str">
        <f t="shared" si="86"/>
        <v/>
      </c>
      <c r="Y669" s="11" t="str">
        <f t="shared" si="87"/>
        <v/>
      </c>
      <c r="Z669" s="11" t="str">
        <f>IF(AND(J669&gt;500000,INDEX(Bank_KYC!$D$4:$D$953,MATCH(B669,Bank_KYC!$A$4:$A$953,0))=""),"FLAG","")</f>
        <v/>
      </c>
    </row>
    <row r="670" spans="1:26" x14ac:dyDescent="0.3">
      <c r="A670" t="s">
        <v>4198</v>
      </c>
      <c r="B670" t="s">
        <v>1090</v>
      </c>
      <c r="C670" t="s">
        <v>1091</v>
      </c>
      <c r="D670" t="s">
        <v>100</v>
      </c>
      <c r="E670" t="s">
        <v>3528</v>
      </c>
      <c r="F670" s="9">
        <v>44271</v>
      </c>
      <c r="G670">
        <v>354000</v>
      </c>
      <c r="H670" t="s">
        <v>64</v>
      </c>
      <c r="I670">
        <v>13.5</v>
      </c>
      <c r="J670">
        <v>336920</v>
      </c>
      <c r="K670" s="9"/>
      <c r="L670" t="s">
        <v>3529</v>
      </c>
      <c r="M670">
        <v>0</v>
      </c>
      <c r="N670" s="9"/>
      <c r="O670" t="s">
        <v>3520</v>
      </c>
      <c r="P670" t="s">
        <v>3521</v>
      </c>
      <c r="Q670" s="12">
        <f t="shared" si="80"/>
        <v>0</v>
      </c>
      <c r="R670" s="11" t="str">
        <f t="shared" si="81"/>
        <v>Standard</v>
      </c>
      <c r="S670" s="11" t="str">
        <f t="shared" si="82"/>
        <v/>
      </c>
      <c r="T670" s="13">
        <f t="shared" si="83"/>
        <v>0</v>
      </c>
      <c r="U670" s="13">
        <f>IFERROR(INDEX(Delegation!$C$4:$C$12,MATCH(H670,Delegation!$A$4:$A$12,0)),0)</f>
        <v>1000000</v>
      </c>
      <c r="V670" s="11" t="str">
        <f t="shared" si="84"/>
        <v/>
      </c>
      <c r="W670" s="14" t="str">
        <f t="shared" si="85"/>
        <v/>
      </c>
      <c r="X670" s="11" t="str">
        <f t="shared" si="86"/>
        <v/>
      </c>
      <c r="Y670" s="11" t="str">
        <f t="shared" si="87"/>
        <v/>
      </c>
      <c r="Z670" s="11" t="str">
        <f>IF(AND(J670&gt;500000,INDEX(Bank_KYC!$D$4:$D$953,MATCH(B670,Bank_KYC!$A$4:$A$953,0))=""),"FLAG","")</f>
        <v/>
      </c>
    </row>
    <row r="671" spans="1:26" x14ac:dyDescent="0.3">
      <c r="A671" t="s">
        <v>4199</v>
      </c>
      <c r="B671" t="s">
        <v>2723</v>
      </c>
      <c r="C671" t="s">
        <v>2724</v>
      </c>
      <c r="D671" t="s">
        <v>129</v>
      </c>
      <c r="E671" t="s">
        <v>3535</v>
      </c>
      <c r="F671" s="9">
        <v>45434</v>
      </c>
      <c r="G671">
        <v>939000</v>
      </c>
      <c r="H671" t="s">
        <v>65</v>
      </c>
      <c r="I671">
        <v>11.5</v>
      </c>
      <c r="J671">
        <v>533581</v>
      </c>
      <c r="K671" s="9"/>
      <c r="L671" t="s">
        <v>3536</v>
      </c>
      <c r="M671">
        <v>1073327</v>
      </c>
      <c r="N671" s="9">
        <v>45901</v>
      </c>
      <c r="O671" t="s">
        <v>3520</v>
      </c>
      <c r="P671" t="s">
        <v>3521</v>
      </c>
      <c r="Q671" s="12">
        <f t="shared" si="80"/>
        <v>0</v>
      </c>
      <c r="R671" s="11" t="str">
        <f t="shared" si="81"/>
        <v>Standard</v>
      </c>
      <c r="S671" s="11" t="str">
        <f t="shared" si="82"/>
        <v/>
      </c>
      <c r="T671" s="13">
        <f t="shared" si="83"/>
        <v>0</v>
      </c>
      <c r="U671" s="13">
        <f>IFERROR(INDEX(Delegation!$C$4:$C$12,MATCH(H671,Delegation!$A$4:$A$12,0)),0)</f>
        <v>1000000</v>
      </c>
      <c r="V671" s="11" t="str">
        <f t="shared" si="84"/>
        <v/>
      </c>
      <c r="W671" s="14">
        <f t="shared" si="85"/>
        <v>0.49712808864400132</v>
      </c>
      <c r="X671" s="11" t="str">
        <f t="shared" si="86"/>
        <v/>
      </c>
      <c r="Y671" s="11" t="str">
        <f t="shared" si="87"/>
        <v/>
      </c>
      <c r="Z671" s="11" t="str">
        <f>IF(AND(J671&gt;500000,INDEX(Bank_KYC!$D$4:$D$953,MATCH(B671,Bank_KYC!$A$4:$A$953,0))=""),"FLAG","")</f>
        <v/>
      </c>
    </row>
    <row r="672" spans="1:26" x14ac:dyDescent="0.3">
      <c r="A672" t="s">
        <v>4200</v>
      </c>
      <c r="B672" t="s">
        <v>1689</v>
      </c>
      <c r="C672" t="s">
        <v>580</v>
      </c>
      <c r="D672" t="s">
        <v>95</v>
      </c>
      <c r="E672" t="s">
        <v>3626</v>
      </c>
      <c r="F672" s="9">
        <v>45240</v>
      </c>
      <c r="G672">
        <v>322000</v>
      </c>
      <c r="H672" t="s">
        <v>63</v>
      </c>
      <c r="I672">
        <v>7</v>
      </c>
      <c r="J672">
        <v>208871</v>
      </c>
      <c r="K672" s="9"/>
      <c r="L672" t="s">
        <v>3519</v>
      </c>
      <c r="M672">
        <v>436652</v>
      </c>
      <c r="N672" s="9">
        <v>46031</v>
      </c>
      <c r="O672" t="s">
        <v>3520</v>
      </c>
      <c r="P672" t="s">
        <v>3521</v>
      </c>
      <c r="Q672" s="12">
        <f t="shared" si="80"/>
        <v>0</v>
      </c>
      <c r="R672" s="11" t="str">
        <f t="shared" si="81"/>
        <v>Standard</v>
      </c>
      <c r="S672" s="11" t="str">
        <f t="shared" si="82"/>
        <v/>
      </c>
      <c r="T672" s="13">
        <f t="shared" si="83"/>
        <v>0</v>
      </c>
      <c r="U672" s="13">
        <f>IFERROR(INDEX(Delegation!$C$4:$C$12,MATCH(H672,Delegation!$A$4:$A$12,0)),0)</f>
        <v>1000000</v>
      </c>
      <c r="V672" s="11" t="str">
        <f t="shared" si="84"/>
        <v/>
      </c>
      <c r="W672" s="14">
        <f t="shared" si="85"/>
        <v>0.47834660095453585</v>
      </c>
      <c r="X672" s="11" t="str">
        <f t="shared" si="86"/>
        <v/>
      </c>
      <c r="Y672" s="11" t="str">
        <f t="shared" si="87"/>
        <v/>
      </c>
      <c r="Z672" s="11" t="str">
        <f>IF(AND(J672&gt;500000,INDEX(Bank_KYC!$D$4:$D$953,MATCH(B672,Bank_KYC!$A$4:$A$953,0))=""),"FLAG","")</f>
        <v/>
      </c>
    </row>
    <row r="673" spans="1:26" x14ac:dyDescent="0.3">
      <c r="A673" t="s">
        <v>4201</v>
      </c>
      <c r="B673" t="s">
        <v>1533</v>
      </c>
      <c r="C673" t="s">
        <v>1534</v>
      </c>
      <c r="D673" t="s">
        <v>95</v>
      </c>
      <c r="E673" t="s">
        <v>3525</v>
      </c>
      <c r="F673" s="9">
        <v>45494</v>
      </c>
      <c r="G673">
        <v>130000</v>
      </c>
      <c r="H673" t="s">
        <v>63</v>
      </c>
      <c r="I673">
        <v>9.75</v>
      </c>
      <c r="J673">
        <v>51786</v>
      </c>
      <c r="K673" s="9"/>
      <c r="L673" t="s">
        <v>3526</v>
      </c>
      <c r="M673">
        <v>75264</v>
      </c>
      <c r="N673" s="9">
        <v>45921</v>
      </c>
      <c r="O673" t="s">
        <v>3520</v>
      </c>
      <c r="P673" t="s">
        <v>3521</v>
      </c>
      <c r="Q673" s="12">
        <f t="shared" si="80"/>
        <v>0</v>
      </c>
      <c r="R673" s="11" t="str">
        <f t="shared" si="81"/>
        <v>Standard</v>
      </c>
      <c r="S673" s="11" t="str">
        <f t="shared" si="82"/>
        <v/>
      </c>
      <c r="T673" s="13">
        <f t="shared" si="83"/>
        <v>0</v>
      </c>
      <c r="U673" s="13">
        <f>IFERROR(INDEX(Delegation!$C$4:$C$12,MATCH(H673,Delegation!$A$4:$A$12,0)),0)</f>
        <v>1000000</v>
      </c>
      <c r="V673" s="11" t="str">
        <f t="shared" si="84"/>
        <v/>
      </c>
      <c r="W673" s="14">
        <f t="shared" si="85"/>
        <v>0.6880580357142857</v>
      </c>
      <c r="X673" s="11" t="str">
        <f t="shared" si="86"/>
        <v/>
      </c>
      <c r="Y673" s="11" t="str">
        <f t="shared" si="87"/>
        <v/>
      </c>
      <c r="Z673" s="11" t="str">
        <f>IF(AND(J673&gt;500000,INDEX(Bank_KYC!$D$4:$D$953,MATCH(B673,Bank_KYC!$A$4:$A$953,0))=""),"FLAG","")</f>
        <v/>
      </c>
    </row>
    <row r="674" spans="1:26" x14ac:dyDescent="0.3">
      <c r="A674" t="s">
        <v>4202</v>
      </c>
      <c r="B674" t="s">
        <v>3337</v>
      </c>
      <c r="C674" t="s">
        <v>3338</v>
      </c>
      <c r="D674" t="s">
        <v>129</v>
      </c>
      <c r="E674" t="s">
        <v>3535</v>
      </c>
      <c r="F674" s="9">
        <v>44618</v>
      </c>
      <c r="G674">
        <v>6930000</v>
      </c>
      <c r="H674" t="s">
        <v>68</v>
      </c>
      <c r="I674">
        <v>11.5</v>
      </c>
      <c r="J674">
        <v>4077216</v>
      </c>
      <c r="K674" s="9"/>
      <c r="L674" t="s">
        <v>3536</v>
      </c>
      <c r="M674">
        <v>7792152</v>
      </c>
      <c r="N674" s="9">
        <v>45538</v>
      </c>
      <c r="O674" t="s">
        <v>3520</v>
      </c>
      <c r="P674" t="s">
        <v>3521</v>
      </c>
      <c r="Q674" s="12">
        <f t="shared" si="80"/>
        <v>0</v>
      </c>
      <c r="R674" s="11" t="str">
        <f t="shared" si="81"/>
        <v>Standard</v>
      </c>
      <c r="S674" s="11" t="str">
        <f t="shared" si="82"/>
        <v/>
      </c>
      <c r="T674" s="13">
        <f t="shared" si="83"/>
        <v>0</v>
      </c>
      <c r="U674" s="13">
        <f>IFERROR(INDEX(Delegation!$C$4:$C$12,MATCH(H674,Delegation!$A$4:$A$12,0)),0)</f>
        <v>25000000</v>
      </c>
      <c r="V674" s="11" t="str">
        <f t="shared" si="84"/>
        <v/>
      </c>
      <c r="W674" s="14">
        <f t="shared" si="85"/>
        <v>0.52324646644469974</v>
      </c>
      <c r="X674" s="11" t="str">
        <f t="shared" si="86"/>
        <v/>
      </c>
      <c r="Y674" s="11" t="str">
        <f t="shared" si="87"/>
        <v/>
      </c>
      <c r="Z674" s="11" t="str">
        <f>IF(AND(J674&gt;500000,INDEX(Bank_KYC!$D$4:$D$953,MATCH(B674,Bank_KYC!$A$4:$A$953,0))=""),"FLAG","")</f>
        <v/>
      </c>
    </row>
    <row r="675" spans="1:26" x14ac:dyDescent="0.3">
      <c r="A675" t="s">
        <v>4203</v>
      </c>
      <c r="B675" t="s">
        <v>1366</v>
      </c>
      <c r="C675" t="s">
        <v>1367</v>
      </c>
      <c r="D675" t="s">
        <v>114</v>
      </c>
      <c r="E675" t="s">
        <v>3525</v>
      </c>
      <c r="F675" s="9">
        <v>46002</v>
      </c>
      <c r="G675">
        <v>426000</v>
      </c>
      <c r="H675" t="s">
        <v>59</v>
      </c>
      <c r="I675">
        <v>9.75</v>
      </c>
      <c r="J675">
        <v>220858</v>
      </c>
      <c r="K675" s="9"/>
      <c r="L675" t="s">
        <v>3526</v>
      </c>
      <c r="M675">
        <v>352081</v>
      </c>
      <c r="N675" s="9">
        <v>46041</v>
      </c>
      <c r="O675" t="s">
        <v>3520</v>
      </c>
      <c r="P675" t="s">
        <v>3521</v>
      </c>
      <c r="Q675" s="12">
        <f t="shared" si="80"/>
        <v>0</v>
      </c>
      <c r="R675" s="11" t="str">
        <f t="shared" si="81"/>
        <v>Standard</v>
      </c>
      <c r="S675" s="11" t="str">
        <f t="shared" si="82"/>
        <v/>
      </c>
      <c r="T675" s="13">
        <f t="shared" si="83"/>
        <v>0</v>
      </c>
      <c r="U675" s="13">
        <f>IFERROR(INDEX(Delegation!$C$4:$C$12,MATCH(H675,Delegation!$A$4:$A$12,0)),0)</f>
        <v>1000000</v>
      </c>
      <c r="V675" s="11" t="str">
        <f t="shared" si="84"/>
        <v/>
      </c>
      <c r="W675" s="14">
        <f t="shared" si="85"/>
        <v>0.62729315129189023</v>
      </c>
      <c r="X675" s="11" t="str">
        <f t="shared" si="86"/>
        <v/>
      </c>
      <c r="Y675" s="11" t="str">
        <f t="shared" si="87"/>
        <v/>
      </c>
      <c r="Z675" s="11" t="str">
        <f>IF(AND(J675&gt;500000,INDEX(Bank_KYC!$D$4:$D$953,MATCH(B675,Bank_KYC!$A$4:$A$953,0))=""),"FLAG","")</f>
        <v/>
      </c>
    </row>
    <row r="676" spans="1:26" x14ac:dyDescent="0.3">
      <c r="A676" t="s">
        <v>4204</v>
      </c>
      <c r="B676" t="s">
        <v>1280</v>
      </c>
      <c r="C676" t="s">
        <v>1281</v>
      </c>
      <c r="D676" t="s">
        <v>129</v>
      </c>
      <c r="E676" t="s">
        <v>3528</v>
      </c>
      <c r="F676" s="9">
        <v>44591</v>
      </c>
      <c r="G676">
        <v>76000</v>
      </c>
      <c r="H676" t="s">
        <v>65</v>
      </c>
      <c r="I676">
        <v>13.5</v>
      </c>
      <c r="J676">
        <v>55045</v>
      </c>
      <c r="K676" s="9">
        <v>46050</v>
      </c>
      <c r="L676" t="s">
        <v>3529</v>
      </c>
      <c r="M676">
        <v>0</v>
      </c>
      <c r="N676" s="9"/>
      <c r="O676" t="s">
        <v>3520</v>
      </c>
      <c r="P676" t="s">
        <v>3521</v>
      </c>
      <c r="Q676" s="12">
        <f t="shared" si="80"/>
        <v>62</v>
      </c>
      <c r="R676" s="11" t="str">
        <f t="shared" si="81"/>
        <v>Standard</v>
      </c>
      <c r="S676" s="11" t="str">
        <f t="shared" si="82"/>
        <v/>
      </c>
      <c r="T676" s="13">
        <f t="shared" si="83"/>
        <v>0</v>
      </c>
      <c r="U676" s="13">
        <f>IFERROR(INDEX(Delegation!$C$4:$C$12,MATCH(H676,Delegation!$A$4:$A$12,0)),0)</f>
        <v>1000000</v>
      </c>
      <c r="V676" s="11" t="str">
        <f t="shared" si="84"/>
        <v/>
      </c>
      <c r="W676" s="14" t="str">
        <f t="shared" si="85"/>
        <v/>
      </c>
      <c r="X676" s="11" t="str">
        <f t="shared" si="86"/>
        <v/>
      </c>
      <c r="Y676" s="11" t="str">
        <f t="shared" si="87"/>
        <v/>
      </c>
      <c r="Z676" s="11" t="str">
        <f>IF(AND(J676&gt;500000,INDEX(Bank_KYC!$D$4:$D$953,MATCH(B676,Bank_KYC!$A$4:$A$953,0))=""),"FLAG","")</f>
        <v/>
      </c>
    </row>
    <row r="677" spans="1:26" x14ac:dyDescent="0.3">
      <c r="A677" t="s">
        <v>4205</v>
      </c>
      <c r="B677" t="s">
        <v>338</v>
      </c>
      <c r="C677" t="s">
        <v>339</v>
      </c>
      <c r="D677" t="s">
        <v>134</v>
      </c>
      <c r="E677" t="s">
        <v>3550</v>
      </c>
      <c r="F677" s="9">
        <v>45526</v>
      </c>
      <c r="G677">
        <v>1064000</v>
      </c>
      <c r="H677" t="s">
        <v>66</v>
      </c>
      <c r="I677">
        <v>10.5</v>
      </c>
      <c r="J677">
        <v>595345</v>
      </c>
      <c r="K677" s="9"/>
      <c r="L677" t="s">
        <v>3551</v>
      </c>
      <c r="M677">
        <v>1204466</v>
      </c>
      <c r="N677" s="9">
        <v>46037</v>
      </c>
      <c r="O677" t="s">
        <v>3520</v>
      </c>
      <c r="P677" t="s">
        <v>3521</v>
      </c>
      <c r="Q677" s="12">
        <f t="shared" si="80"/>
        <v>0</v>
      </c>
      <c r="R677" s="11" t="str">
        <f t="shared" si="81"/>
        <v>Standard</v>
      </c>
      <c r="S677" s="11" t="str">
        <f t="shared" si="82"/>
        <v/>
      </c>
      <c r="T677" s="13">
        <f t="shared" si="83"/>
        <v>0</v>
      </c>
      <c r="U677" s="13">
        <f>IFERROR(INDEX(Delegation!$C$4:$C$12,MATCH(H677,Delegation!$A$4:$A$12,0)),0)</f>
        <v>5000000</v>
      </c>
      <c r="V677" s="11" t="str">
        <f t="shared" si="84"/>
        <v/>
      </c>
      <c r="W677" s="14">
        <f t="shared" si="85"/>
        <v>0.49428128315784753</v>
      </c>
      <c r="X677" s="11" t="str">
        <f t="shared" si="86"/>
        <v/>
      </c>
      <c r="Y677" s="11" t="str">
        <f t="shared" si="87"/>
        <v/>
      </c>
      <c r="Z677" s="11" t="str">
        <f>IF(AND(J677&gt;500000,INDEX(Bank_KYC!$D$4:$D$953,MATCH(B677,Bank_KYC!$A$4:$A$953,0))=""),"FLAG","")</f>
        <v/>
      </c>
    </row>
    <row r="678" spans="1:26" x14ac:dyDescent="0.3">
      <c r="A678" t="s">
        <v>4206</v>
      </c>
      <c r="B678" t="s">
        <v>1203</v>
      </c>
      <c r="C678" t="s">
        <v>1204</v>
      </c>
      <c r="D678" t="s">
        <v>95</v>
      </c>
      <c r="E678" t="s">
        <v>3550</v>
      </c>
      <c r="F678" s="9">
        <v>44644</v>
      </c>
      <c r="G678">
        <v>1460000</v>
      </c>
      <c r="H678" t="s">
        <v>66</v>
      </c>
      <c r="I678">
        <v>10.5</v>
      </c>
      <c r="J678">
        <v>1243401</v>
      </c>
      <c r="K678" s="9">
        <v>46060</v>
      </c>
      <c r="L678" t="s">
        <v>3551</v>
      </c>
      <c r="M678">
        <v>2488833</v>
      </c>
      <c r="N678" s="9">
        <v>45909</v>
      </c>
      <c r="O678" t="s">
        <v>3520</v>
      </c>
      <c r="P678" t="s">
        <v>3521</v>
      </c>
      <c r="Q678" s="12">
        <f t="shared" si="80"/>
        <v>52</v>
      </c>
      <c r="R678" s="11" t="str">
        <f t="shared" si="81"/>
        <v>Standard</v>
      </c>
      <c r="S678" s="11" t="str">
        <f t="shared" si="82"/>
        <v/>
      </c>
      <c r="T678" s="13">
        <f t="shared" si="83"/>
        <v>0</v>
      </c>
      <c r="U678" s="13">
        <f>IFERROR(INDEX(Delegation!$C$4:$C$12,MATCH(H678,Delegation!$A$4:$A$12,0)),0)</f>
        <v>5000000</v>
      </c>
      <c r="V678" s="11" t="str">
        <f t="shared" si="84"/>
        <v/>
      </c>
      <c r="W678" s="14">
        <f t="shared" si="85"/>
        <v>0.49959197744485068</v>
      </c>
      <c r="X678" s="11" t="str">
        <f t="shared" si="86"/>
        <v/>
      </c>
      <c r="Y678" s="11" t="str">
        <f t="shared" si="87"/>
        <v/>
      </c>
      <c r="Z678" s="11" t="str">
        <f>IF(AND(J678&gt;500000,INDEX(Bank_KYC!$D$4:$D$953,MATCH(B678,Bank_KYC!$A$4:$A$953,0))=""),"FLAG","")</f>
        <v/>
      </c>
    </row>
    <row r="679" spans="1:26" x14ac:dyDescent="0.3">
      <c r="A679" t="s">
        <v>4207</v>
      </c>
      <c r="B679" t="s">
        <v>2817</v>
      </c>
      <c r="C679" t="s">
        <v>857</v>
      </c>
      <c r="D679" t="s">
        <v>100</v>
      </c>
      <c r="E679" t="s">
        <v>3535</v>
      </c>
      <c r="F679" s="9">
        <v>46043</v>
      </c>
      <c r="G679">
        <v>514000</v>
      </c>
      <c r="H679" t="s">
        <v>64</v>
      </c>
      <c r="I679">
        <v>11.5</v>
      </c>
      <c r="J679">
        <v>435849</v>
      </c>
      <c r="K679" s="9">
        <v>46105</v>
      </c>
      <c r="L679" t="s">
        <v>3536</v>
      </c>
      <c r="M679">
        <v>939503</v>
      </c>
      <c r="N679" s="9">
        <v>46079</v>
      </c>
      <c r="O679" t="s">
        <v>3520</v>
      </c>
      <c r="P679" t="s">
        <v>3521</v>
      </c>
      <c r="Q679" s="12">
        <f t="shared" si="80"/>
        <v>7</v>
      </c>
      <c r="R679" s="11" t="str">
        <f t="shared" si="81"/>
        <v>Standard</v>
      </c>
      <c r="S679" s="11" t="str">
        <f t="shared" si="82"/>
        <v/>
      </c>
      <c r="T679" s="13">
        <f t="shared" si="83"/>
        <v>0</v>
      </c>
      <c r="U679" s="13">
        <f>IFERROR(INDEX(Delegation!$C$4:$C$12,MATCH(H679,Delegation!$A$4:$A$12,0)),0)</f>
        <v>1000000</v>
      </c>
      <c r="V679" s="11" t="str">
        <f t="shared" si="84"/>
        <v/>
      </c>
      <c r="W679" s="14">
        <f t="shared" si="85"/>
        <v>0.46391443135359867</v>
      </c>
      <c r="X679" s="11" t="str">
        <f t="shared" si="86"/>
        <v/>
      </c>
      <c r="Y679" s="11" t="str">
        <f t="shared" si="87"/>
        <v/>
      </c>
      <c r="Z679" s="11" t="str">
        <f>IF(AND(J679&gt;500000,INDEX(Bank_KYC!$D$4:$D$953,MATCH(B679,Bank_KYC!$A$4:$A$953,0))=""),"FLAG","")</f>
        <v/>
      </c>
    </row>
    <row r="680" spans="1:26" x14ac:dyDescent="0.3">
      <c r="A680" t="s">
        <v>4208</v>
      </c>
      <c r="B680" t="s">
        <v>3337</v>
      </c>
      <c r="C680" t="s">
        <v>3338</v>
      </c>
      <c r="D680" t="s">
        <v>134</v>
      </c>
      <c r="E680" t="s">
        <v>3535</v>
      </c>
      <c r="F680" s="9">
        <v>44294</v>
      </c>
      <c r="G680">
        <v>6769000</v>
      </c>
      <c r="H680" t="s">
        <v>68</v>
      </c>
      <c r="I680">
        <v>11.5</v>
      </c>
      <c r="J680">
        <v>5638232</v>
      </c>
      <c r="K680" s="9"/>
      <c r="L680" t="s">
        <v>3536</v>
      </c>
      <c r="M680">
        <v>8449706</v>
      </c>
      <c r="N680" s="9">
        <v>45686</v>
      </c>
      <c r="O680" t="s">
        <v>3520</v>
      </c>
      <c r="P680" t="s">
        <v>3521</v>
      </c>
      <c r="Q680" s="12">
        <f t="shared" si="80"/>
        <v>0</v>
      </c>
      <c r="R680" s="11" t="str">
        <f t="shared" si="81"/>
        <v>Standard</v>
      </c>
      <c r="S680" s="11" t="str">
        <f t="shared" si="82"/>
        <v/>
      </c>
      <c r="T680" s="13">
        <f t="shared" si="83"/>
        <v>0</v>
      </c>
      <c r="U680" s="13">
        <f>IFERROR(INDEX(Delegation!$C$4:$C$12,MATCH(H680,Delegation!$A$4:$A$12,0)),0)</f>
        <v>25000000</v>
      </c>
      <c r="V680" s="11" t="str">
        <f t="shared" si="84"/>
        <v/>
      </c>
      <c r="W680" s="14">
        <f t="shared" si="85"/>
        <v>0.66726960677685121</v>
      </c>
      <c r="X680" s="11" t="str">
        <f t="shared" si="86"/>
        <v/>
      </c>
      <c r="Y680" s="11" t="str">
        <f t="shared" si="87"/>
        <v/>
      </c>
      <c r="Z680" s="11" t="str">
        <f>IF(AND(J680&gt;500000,INDEX(Bank_KYC!$D$4:$D$953,MATCH(B680,Bank_KYC!$A$4:$A$953,0))=""),"FLAG","")</f>
        <v/>
      </c>
    </row>
    <row r="681" spans="1:26" x14ac:dyDescent="0.3">
      <c r="A681" t="s">
        <v>4209</v>
      </c>
      <c r="B681" t="s">
        <v>2391</v>
      </c>
      <c r="C681" t="s">
        <v>491</v>
      </c>
      <c r="D681" t="s">
        <v>114</v>
      </c>
      <c r="E681" t="s">
        <v>3525</v>
      </c>
      <c r="F681" s="9">
        <v>45977</v>
      </c>
      <c r="G681">
        <v>307000</v>
      </c>
      <c r="H681" t="s">
        <v>59</v>
      </c>
      <c r="I681">
        <v>9.75</v>
      </c>
      <c r="J681">
        <v>252961</v>
      </c>
      <c r="K681" s="9">
        <v>46103</v>
      </c>
      <c r="L681" t="s">
        <v>3526</v>
      </c>
      <c r="M681">
        <v>352494</v>
      </c>
      <c r="N681" s="9">
        <v>46066</v>
      </c>
      <c r="O681" t="s">
        <v>3520</v>
      </c>
      <c r="P681" t="s">
        <v>3521</v>
      </c>
      <c r="Q681" s="12">
        <f t="shared" si="80"/>
        <v>9</v>
      </c>
      <c r="R681" s="11" t="str">
        <f t="shared" si="81"/>
        <v>Standard</v>
      </c>
      <c r="S681" s="11" t="str">
        <f t="shared" si="82"/>
        <v/>
      </c>
      <c r="T681" s="13">
        <f t="shared" si="83"/>
        <v>0</v>
      </c>
      <c r="U681" s="13">
        <f>IFERROR(INDEX(Delegation!$C$4:$C$12,MATCH(H681,Delegation!$A$4:$A$12,0)),0)</f>
        <v>1000000</v>
      </c>
      <c r="V681" s="11" t="str">
        <f t="shared" si="84"/>
        <v/>
      </c>
      <c r="W681" s="14">
        <f t="shared" si="85"/>
        <v>0.71763207317003974</v>
      </c>
      <c r="X681" s="11" t="str">
        <f t="shared" si="86"/>
        <v/>
      </c>
      <c r="Y681" s="11" t="str">
        <f t="shared" si="87"/>
        <v/>
      </c>
      <c r="Z681" s="11" t="str">
        <f>IF(AND(J681&gt;500000,INDEX(Bank_KYC!$D$4:$D$953,MATCH(B681,Bank_KYC!$A$4:$A$953,0))=""),"FLAG","")</f>
        <v/>
      </c>
    </row>
    <row r="682" spans="1:26" x14ac:dyDescent="0.3">
      <c r="A682" t="s">
        <v>4210</v>
      </c>
      <c r="B682" t="s">
        <v>914</v>
      </c>
      <c r="C682" t="s">
        <v>915</v>
      </c>
      <c r="D682" t="s">
        <v>114</v>
      </c>
      <c r="E682" t="s">
        <v>3535</v>
      </c>
      <c r="F682" s="9">
        <v>45513</v>
      </c>
      <c r="G682">
        <v>1250000</v>
      </c>
      <c r="H682" t="s">
        <v>66</v>
      </c>
      <c r="I682">
        <v>11.5</v>
      </c>
      <c r="J682">
        <v>778374</v>
      </c>
      <c r="K682" s="9"/>
      <c r="L682" t="s">
        <v>3536</v>
      </c>
      <c r="M682">
        <v>1617945</v>
      </c>
      <c r="N682" s="9">
        <v>45565</v>
      </c>
      <c r="O682" t="s">
        <v>3520</v>
      </c>
      <c r="P682" t="s">
        <v>3521</v>
      </c>
      <c r="Q682" s="12">
        <f t="shared" si="80"/>
        <v>0</v>
      </c>
      <c r="R682" s="11" t="str">
        <f t="shared" si="81"/>
        <v>Standard</v>
      </c>
      <c r="S682" s="11" t="str">
        <f t="shared" si="82"/>
        <v/>
      </c>
      <c r="T682" s="13">
        <f t="shared" si="83"/>
        <v>0</v>
      </c>
      <c r="U682" s="13">
        <f>IFERROR(INDEX(Delegation!$C$4:$C$12,MATCH(H682,Delegation!$A$4:$A$12,0)),0)</f>
        <v>5000000</v>
      </c>
      <c r="V682" s="11" t="str">
        <f t="shared" si="84"/>
        <v/>
      </c>
      <c r="W682" s="14">
        <f t="shared" si="85"/>
        <v>0.4810880468742757</v>
      </c>
      <c r="X682" s="11" t="str">
        <f t="shared" si="86"/>
        <v/>
      </c>
      <c r="Y682" s="11" t="str">
        <f t="shared" si="87"/>
        <v/>
      </c>
      <c r="Z682" s="11" t="str">
        <f>IF(AND(J682&gt;500000,INDEX(Bank_KYC!$D$4:$D$953,MATCH(B682,Bank_KYC!$A$4:$A$953,0))=""),"FLAG","")</f>
        <v/>
      </c>
    </row>
    <row r="683" spans="1:26" x14ac:dyDescent="0.3">
      <c r="A683" t="s">
        <v>4211</v>
      </c>
      <c r="B683" t="s">
        <v>918</v>
      </c>
      <c r="C683" t="s">
        <v>919</v>
      </c>
      <c r="D683" t="s">
        <v>129</v>
      </c>
      <c r="E683" t="s">
        <v>3550</v>
      </c>
      <c r="F683" s="9">
        <v>43565</v>
      </c>
      <c r="G683">
        <v>1223000</v>
      </c>
      <c r="H683" t="s">
        <v>66</v>
      </c>
      <c r="I683">
        <v>10.5</v>
      </c>
      <c r="J683">
        <v>624571</v>
      </c>
      <c r="K683" s="9">
        <v>46089</v>
      </c>
      <c r="L683" t="s">
        <v>3551</v>
      </c>
      <c r="M683">
        <v>1124531</v>
      </c>
      <c r="N683" s="9">
        <v>45815</v>
      </c>
      <c r="O683" t="s">
        <v>3520</v>
      </c>
      <c r="P683" t="s">
        <v>3521</v>
      </c>
      <c r="Q683" s="12">
        <f t="shared" si="80"/>
        <v>23</v>
      </c>
      <c r="R683" s="11" t="str">
        <f t="shared" si="81"/>
        <v>Standard</v>
      </c>
      <c r="S683" s="11" t="str">
        <f t="shared" si="82"/>
        <v/>
      </c>
      <c r="T683" s="13">
        <f t="shared" si="83"/>
        <v>0</v>
      </c>
      <c r="U683" s="13">
        <f>IFERROR(INDEX(Delegation!$C$4:$C$12,MATCH(H683,Delegation!$A$4:$A$12,0)),0)</f>
        <v>5000000</v>
      </c>
      <c r="V683" s="11" t="str">
        <f t="shared" si="84"/>
        <v/>
      </c>
      <c r="W683" s="14">
        <f t="shared" si="85"/>
        <v>0.55540576471435643</v>
      </c>
      <c r="X683" s="11" t="str">
        <f t="shared" si="86"/>
        <v/>
      </c>
      <c r="Y683" s="11" t="str">
        <f t="shared" si="87"/>
        <v/>
      </c>
      <c r="Z683" s="11" t="str">
        <f>IF(AND(J683&gt;500000,INDEX(Bank_KYC!$D$4:$D$953,MATCH(B683,Bank_KYC!$A$4:$A$953,0))=""),"FLAG","")</f>
        <v/>
      </c>
    </row>
    <row r="684" spans="1:26" x14ac:dyDescent="0.3">
      <c r="A684" t="s">
        <v>4212</v>
      </c>
      <c r="B684" t="s">
        <v>737</v>
      </c>
      <c r="C684" t="s">
        <v>738</v>
      </c>
      <c r="D684" t="s">
        <v>103</v>
      </c>
      <c r="E684" t="s">
        <v>3550</v>
      </c>
      <c r="F684" s="9">
        <v>43592</v>
      </c>
      <c r="G684">
        <v>640000</v>
      </c>
      <c r="H684" t="s">
        <v>61</v>
      </c>
      <c r="I684">
        <v>10.5</v>
      </c>
      <c r="J684">
        <v>447670</v>
      </c>
      <c r="K684" s="9"/>
      <c r="L684" t="s">
        <v>3551</v>
      </c>
      <c r="M684">
        <v>765048</v>
      </c>
      <c r="N684" s="9">
        <v>46006</v>
      </c>
      <c r="O684" t="s">
        <v>3520</v>
      </c>
      <c r="P684" t="s">
        <v>3521</v>
      </c>
      <c r="Q684" s="12">
        <f t="shared" si="80"/>
        <v>0</v>
      </c>
      <c r="R684" s="11" t="str">
        <f t="shared" si="81"/>
        <v>Standard</v>
      </c>
      <c r="S684" s="11" t="str">
        <f t="shared" si="82"/>
        <v/>
      </c>
      <c r="T684" s="13">
        <f t="shared" si="83"/>
        <v>0</v>
      </c>
      <c r="U684" s="13">
        <f>IFERROR(INDEX(Delegation!$C$4:$C$12,MATCH(H684,Delegation!$A$4:$A$12,0)),0)</f>
        <v>1000000</v>
      </c>
      <c r="V684" s="11" t="str">
        <f t="shared" si="84"/>
        <v/>
      </c>
      <c r="W684" s="14">
        <f t="shared" si="85"/>
        <v>0.58515282701216131</v>
      </c>
      <c r="X684" s="11" t="str">
        <f t="shared" si="86"/>
        <v/>
      </c>
      <c r="Y684" s="11" t="str">
        <f t="shared" si="87"/>
        <v/>
      </c>
      <c r="Z684" s="11" t="str">
        <f>IF(AND(J684&gt;500000,INDEX(Bank_KYC!$D$4:$D$953,MATCH(B684,Bank_KYC!$A$4:$A$953,0))=""),"FLAG","")</f>
        <v/>
      </c>
    </row>
    <row r="685" spans="1:26" x14ac:dyDescent="0.3">
      <c r="A685" t="s">
        <v>4213</v>
      </c>
      <c r="B685" t="s">
        <v>1042</v>
      </c>
      <c r="C685" t="s">
        <v>1043</v>
      </c>
      <c r="D685" t="s">
        <v>129</v>
      </c>
      <c r="E685" t="s">
        <v>3550</v>
      </c>
      <c r="F685" s="9">
        <v>44009</v>
      </c>
      <c r="G685">
        <v>358000</v>
      </c>
      <c r="H685" t="s">
        <v>65</v>
      </c>
      <c r="I685">
        <v>10.5</v>
      </c>
      <c r="J685">
        <v>294023</v>
      </c>
      <c r="K685" s="9">
        <v>45340</v>
      </c>
      <c r="L685" t="s">
        <v>3551</v>
      </c>
      <c r="M685">
        <v>627309</v>
      </c>
      <c r="N685" s="9">
        <v>45899</v>
      </c>
      <c r="O685" t="s">
        <v>3520</v>
      </c>
      <c r="P685" t="s">
        <v>3589</v>
      </c>
      <c r="Q685" s="12">
        <f t="shared" si="80"/>
        <v>772</v>
      </c>
      <c r="R685" s="11" t="str">
        <f t="shared" si="81"/>
        <v>Doubtful</v>
      </c>
      <c r="S685" s="11" t="str">
        <f t="shared" si="82"/>
        <v/>
      </c>
      <c r="T685" s="13">
        <f t="shared" si="83"/>
        <v>0</v>
      </c>
      <c r="U685" s="13">
        <f>IFERROR(INDEX(Delegation!$C$4:$C$12,MATCH(H685,Delegation!$A$4:$A$12,0)),0)</f>
        <v>1000000</v>
      </c>
      <c r="V685" s="11" t="str">
        <f t="shared" si="84"/>
        <v/>
      </c>
      <c r="W685" s="14">
        <f t="shared" si="85"/>
        <v>0.46870521545203403</v>
      </c>
      <c r="X685" s="11" t="str">
        <f t="shared" si="86"/>
        <v/>
      </c>
      <c r="Y685" s="11" t="str">
        <f t="shared" si="87"/>
        <v/>
      </c>
      <c r="Z685" s="11" t="str">
        <f>IF(AND(J685&gt;500000,INDEX(Bank_KYC!$D$4:$D$953,MATCH(B685,Bank_KYC!$A$4:$A$953,0))=""),"FLAG","")</f>
        <v/>
      </c>
    </row>
    <row r="686" spans="1:26" x14ac:dyDescent="0.3">
      <c r="A686" t="s">
        <v>4214</v>
      </c>
      <c r="B686" t="s">
        <v>2689</v>
      </c>
      <c r="C686" t="s">
        <v>1349</v>
      </c>
      <c r="D686" t="s">
        <v>134</v>
      </c>
      <c r="E686" t="s">
        <v>3518</v>
      </c>
      <c r="F686" s="9">
        <v>45864</v>
      </c>
      <c r="G686">
        <v>4300000</v>
      </c>
      <c r="H686" t="s">
        <v>66</v>
      </c>
      <c r="I686">
        <v>9.25</v>
      </c>
      <c r="J686">
        <v>2173075</v>
      </c>
      <c r="K686" s="9">
        <v>45897</v>
      </c>
      <c r="L686" t="s">
        <v>3519</v>
      </c>
      <c r="M686">
        <v>3822528</v>
      </c>
      <c r="N686" s="9">
        <v>45911</v>
      </c>
      <c r="O686" t="s">
        <v>3520</v>
      </c>
      <c r="P686" t="s">
        <v>3523</v>
      </c>
      <c r="Q686" s="12">
        <f t="shared" si="80"/>
        <v>215</v>
      </c>
      <c r="R686" s="11" t="str">
        <f t="shared" si="81"/>
        <v>Sub-Standard</v>
      </c>
      <c r="S686" s="11" t="str">
        <f t="shared" si="82"/>
        <v/>
      </c>
      <c r="T686" s="13">
        <f t="shared" si="83"/>
        <v>0</v>
      </c>
      <c r="U686" s="13">
        <f>IFERROR(INDEX(Delegation!$C$4:$C$12,MATCH(H686,Delegation!$A$4:$A$12,0)),0)</f>
        <v>5000000</v>
      </c>
      <c r="V686" s="11" t="str">
        <f t="shared" si="84"/>
        <v/>
      </c>
      <c r="W686" s="14">
        <f t="shared" si="85"/>
        <v>0.56849158462671823</v>
      </c>
      <c r="X686" s="11" t="str">
        <f t="shared" si="86"/>
        <v/>
      </c>
      <c r="Y686" s="11" t="str">
        <f t="shared" si="87"/>
        <v/>
      </c>
      <c r="Z686" s="11" t="str">
        <f>IF(AND(J686&gt;500000,INDEX(Bank_KYC!$D$4:$D$953,MATCH(B686,Bank_KYC!$A$4:$A$953,0))=""),"FLAG","")</f>
        <v/>
      </c>
    </row>
    <row r="687" spans="1:26" x14ac:dyDescent="0.3">
      <c r="A687" t="s">
        <v>4215</v>
      </c>
      <c r="B687" t="s">
        <v>2028</v>
      </c>
      <c r="C687" t="s">
        <v>2029</v>
      </c>
      <c r="D687" t="s">
        <v>114</v>
      </c>
      <c r="E687" t="s">
        <v>3550</v>
      </c>
      <c r="F687" s="9">
        <v>45691</v>
      </c>
      <c r="G687">
        <v>1371000</v>
      </c>
      <c r="H687" t="s">
        <v>66</v>
      </c>
      <c r="I687">
        <v>10.5</v>
      </c>
      <c r="J687">
        <v>1313788</v>
      </c>
      <c r="K687" s="9"/>
      <c r="L687" t="s">
        <v>3551</v>
      </c>
      <c r="M687">
        <v>2459480</v>
      </c>
      <c r="N687" s="9">
        <v>45907</v>
      </c>
      <c r="O687" t="s">
        <v>3520</v>
      </c>
      <c r="P687" t="s">
        <v>3521</v>
      </c>
      <c r="Q687" s="12">
        <f t="shared" si="80"/>
        <v>0</v>
      </c>
      <c r="R687" s="11" t="str">
        <f t="shared" si="81"/>
        <v>Standard</v>
      </c>
      <c r="S687" s="11" t="str">
        <f t="shared" si="82"/>
        <v/>
      </c>
      <c r="T687" s="13">
        <f t="shared" si="83"/>
        <v>0</v>
      </c>
      <c r="U687" s="13">
        <f>IFERROR(INDEX(Delegation!$C$4:$C$12,MATCH(H687,Delegation!$A$4:$A$12,0)),0)</f>
        <v>5000000</v>
      </c>
      <c r="V687" s="11" t="str">
        <f t="shared" si="84"/>
        <v/>
      </c>
      <c r="W687" s="14">
        <f t="shared" si="85"/>
        <v>0.53417307723583851</v>
      </c>
      <c r="X687" s="11" t="str">
        <f t="shared" si="86"/>
        <v/>
      </c>
      <c r="Y687" s="11" t="str">
        <f t="shared" si="87"/>
        <v/>
      </c>
      <c r="Z687" s="11" t="str">
        <f>IF(AND(J687&gt;500000,INDEX(Bank_KYC!$D$4:$D$953,MATCH(B687,Bank_KYC!$A$4:$A$953,0))=""),"FLAG","")</f>
        <v/>
      </c>
    </row>
    <row r="688" spans="1:26" x14ac:dyDescent="0.3">
      <c r="A688" t="s">
        <v>4216</v>
      </c>
      <c r="B688" t="s">
        <v>447</v>
      </c>
      <c r="C688" t="s">
        <v>448</v>
      </c>
      <c r="D688" t="s">
        <v>114</v>
      </c>
      <c r="E688" t="s">
        <v>3535</v>
      </c>
      <c r="F688" s="9">
        <v>43753</v>
      </c>
      <c r="G688">
        <v>3767000</v>
      </c>
      <c r="H688" t="s">
        <v>66</v>
      </c>
      <c r="I688">
        <v>11.5</v>
      </c>
      <c r="J688">
        <v>2887155</v>
      </c>
      <c r="K688" s="9"/>
      <c r="L688" t="s">
        <v>3536</v>
      </c>
      <c r="M688">
        <v>4699742</v>
      </c>
      <c r="N688" s="9">
        <v>45398</v>
      </c>
      <c r="O688" t="s">
        <v>3520</v>
      </c>
      <c r="P688" t="s">
        <v>3521</v>
      </c>
      <c r="Q688" s="12">
        <f t="shared" si="80"/>
        <v>0</v>
      </c>
      <c r="R688" s="11" t="str">
        <f t="shared" si="81"/>
        <v>Standard</v>
      </c>
      <c r="S688" s="11" t="str">
        <f t="shared" si="82"/>
        <v/>
      </c>
      <c r="T688" s="13">
        <f t="shared" si="83"/>
        <v>0</v>
      </c>
      <c r="U688" s="13">
        <f>IFERROR(INDEX(Delegation!$C$4:$C$12,MATCH(H688,Delegation!$A$4:$A$12,0)),0)</f>
        <v>5000000</v>
      </c>
      <c r="V688" s="11" t="str">
        <f t="shared" si="84"/>
        <v/>
      </c>
      <c r="W688" s="14">
        <f t="shared" si="85"/>
        <v>0.61432202023004667</v>
      </c>
      <c r="X688" s="11" t="str">
        <f t="shared" si="86"/>
        <v/>
      </c>
      <c r="Y688" s="11" t="str">
        <f t="shared" si="87"/>
        <v/>
      </c>
      <c r="Z688" s="11" t="str">
        <f>IF(AND(J688&gt;500000,INDEX(Bank_KYC!$D$4:$D$953,MATCH(B688,Bank_KYC!$A$4:$A$953,0))=""),"FLAG","")</f>
        <v/>
      </c>
    </row>
    <row r="689" spans="1:26" x14ac:dyDescent="0.3">
      <c r="A689" t="s">
        <v>4217</v>
      </c>
      <c r="B689" t="s">
        <v>2268</v>
      </c>
      <c r="C689" t="s">
        <v>2269</v>
      </c>
      <c r="D689" t="s">
        <v>114</v>
      </c>
      <c r="E689" t="s">
        <v>3525</v>
      </c>
      <c r="F689" s="9">
        <v>45525</v>
      </c>
      <c r="G689">
        <v>181000</v>
      </c>
      <c r="H689" t="s">
        <v>59</v>
      </c>
      <c r="I689">
        <v>9.75</v>
      </c>
      <c r="J689">
        <v>114767</v>
      </c>
      <c r="K689" s="9"/>
      <c r="L689" t="s">
        <v>3526</v>
      </c>
      <c r="M689">
        <v>183106</v>
      </c>
      <c r="N689" s="9">
        <v>45628</v>
      </c>
      <c r="O689" t="s">
        <v>3520</v>
      </c>
      <c r="P689" t="s">
        <v>3521</v>
      </c>
      <c r="Q689" s="12">
        <f t="shared" si="80"/>
        <v>0</v>
      </c>
      <c r="R689" s="11" t="str">
        <f t="shared" si="81"/>
        <v>Standard</v>
      </c>
      <c r="S689" s="11" t="str">
        <f t="shared" si="82"/>
        <v/>
      </c>
      <c r="T689" s="13">
        <f t="shared" si="83"/>
        <v>0</v>
      </c>
      <c r="U689" s="13">
        <f>IFERROR(INDEX(Delegation!$C$4:$C$12,MATCH(H689,Delegation!$A$4:$A$12,0)),0)</f>
        <v>1000000</v>
      </c>
      <c r="V689" s="11" t="str">
        <f t="shared" si="84"/>
        <v/>
      </c>
      <c r="W689" s="14">
        <f t="shared" si="85"/>
        <v>0.62677902417179121</v>
      </c>
      <c r="X689" s="11" t="str">
        <f t="shared" si="86"/>
        <v/>
      </c>
      <c r="Y689" s="11" t="str">
        <f t="shared" si="87"/>
        <v/>
      </c>
      <c r="Z689" s="11" t="str">
        <f>IF(AND(J689&gt;500000,INDEX(Bank_KYC!$D$4:$D$953,MATCH(B689,Bank_KYC!$A$4:$A$953,0))=""),"FLAG","")</f>
        <v/>
      </c>
    </row>
    <row r="690" spans="1:26" x14ac:dyDescent="0.3">
      <c r="A690" t="s">
        <v>4218</v>
      </c>
      <c r="B690" t="s">
        <v>3130</v>
      </c>
      <c r="C690" t="s">
        <v>1856</v>
      </c>
      <c r="D690" t="s">
        <v>129</v>
      </c>
      <c r="E690" t="s">
        <v>3518</v>
      </c>
      <c r="F690" s="9">
        <v>46079</v>
      </c>
      <c r="G690">
        <v>2312000</v>
      </c>
      <c r="H690" t="s">
        <v>66</v>
      </c>
      <c r="I690">
        <v>9.25</v>
      </c>
      <c r="J690">
        <v>797134</v>
      </c>
      <c r="K690" s="9">
        <v>46088</v>
      </c>
      <c r="L690" t="s">
        <v>3519</v>
      </c>
      <c r="M690">
        <v>1683826</v>
      </c>
      <c r="N690" s="9">
        <v>46079</v>
      </c>
      <c r="O690" t="s">
        <v>3520</v>
      </c>
      <c r="P690" t="s">
        <v>3521</v>
      </c>
      <c r="Q690" s="12">
        <f t="shared" si="80"/>
        <v>24</v>
      </c>
      <c r="R690" s="11" t="str">
        <f t="shared" si="81"/>
        <v>Standard</v>
      </c>
      <c r="S690" s="11" t="str">
        <f t="shared" si="82"/>
        <v/>
      </c>
      <c r="T690" s="13">
        <f t="shared" si="83"/>
        <v>0</v>
      </c>
      <c r="U690" s="13">
        <f>IFERROR(INDEX(Delegation!$C$4:$C$12,MATCH(H690,Delegation!$A$4:$A$12,0)),0)</f>
        <v>5000000</v>
      </c>
      <c r="V690" s="11" t="str">
        <f t="shared" si="84"/>
        <v/>
      </c>
      <c r="W690" s="14">
        <f t="shared" si="85"/>
        <v>0.47340639709803745</v>
      </c>
      <c r="X690" s="11" t="str">
        <f t="shared" si="86"/>
        <v/>
      </c>
      <c r="Y690" s="11" t="str">
        <f t="shared" si="87"/>
        <v/>
      </c>
      <c r="Z690" s="11" t="str">
        <f>IF(AND(J690&gt;500000,INDEX(Bank_KYC!$D$4:$D$953,MATCH(B690,Bank_KYC!$A$4:$A$953,0))=""),"FLAG","")</f>
        <v/>
      </c>
    </row>
    <row r="691" spans="1:26" x14ac:dyDescent="0.3">
      <c r="A691" t="s">
        <v>4219</v>
      </c>
      <c r="B691" t="s">
        <v>958</v>
      </c>
      <c r="C691" t="s">
        <v>959</v>
      </c>
      <c r="D691" t="s">
        <v>114</v>
      </c>
      <c r="E691" t="s">
        <v>3518</v>
      </c>
      <c r="F691" s="9">
        <v>45214</v>
      </c>
      <c r="G691">
        <v>2545000</v>
      </c>
      <c r="H691" t="s">
        <v>66</v>
      </c>
      <c r="I691">
        <v>9.25</v>
      </c>
      <c r="J691">
        <v>1559044</v>
      </c>
      <c r="K691" s="9"/>
      <c r="L691" t="s">
        <v>3519</v>
      </c>
      <c r="M691">
        <v>2897037</v>
      </c>
      <c r="N691" s="9">
        <v>45801</v>
      </c>
      <c r="O691" t="s">
        <v>3520</v>
      </c>
      <c r="P691" t="s">
        <v>3521</v>
      </c>
      <c r="Q691" s="12">
        <f t="shared" si="80"/>
        <v>0</v>
      </c>
      <c r="R691" s="11" t="str">
        <f t="shared" si="81"/>
        <v>Standard</v>
      </c>
      <c r="S691" s="11" t="str">
        <f t="shared" si="82"/>
        <v/>
      </c>
      <c r="T691" s="13">
        <f t="shared" si="83"/>
        <v>0</v>
      </c>
      <c r="U691" s="13">
        <f>IFERROR(INDEX(Delegation!$C$4:$C$12,MATCH(H691,Delegation!$A$4:$A$12,0)),0)</f>
        <v>5000000</v>
      </c>
      <c r="V691" s="11" t="str">
        <f t="shared" si="84"/>
        <v/>
      </c>
      <c r="W691" s="14">
        <f t="shared" si="85"/>
        <v>0.53815122140310945</v>
      </c>
      <c r="X691" s="11" t="str">
        <f t="shared" si="86"/>
        <v/>
      </c>
      <c r="Y691" s="11" t="str">
        <f t="shared" si="87"/>
        <v/>
      </c>
      <c r="Z691" s="11" t="str">
        <f>IF(AND(J691&gt;500000,INDEX(Bank_KYC!$D$4:$D$953,MATCH(B691,Bank_KYC!$A$4:$A$953,0))=""),"FLAG","")</f>
        <v/>
      </c>
    </row>
    <row r="692" spans="1:26" x14ac:dyDescent="0.3">
      <c r="A692" t="s">
        <v>4220</v>
      </c>
      <c r="B692" t="s">
        <v>3075</v>
      </c>
      <c r="C692" t="s">
        <v>2295</v>
      </c>
      <c r="D692" t="s">
        <v>114</v>
      </c>
      <c r="E692" t="s">
        <v>3525</v>
      </c>
      <c r="F692" s="9">
        <v>43652</v>
      </c>
      <c r="G692">
        <v>348000</v>
      </c>
      <c r="H692" t="s">
        <v>59</v>
      </c>
      <c r="I692">
        <v>9.75</v>
      </c>
      <c r="J692">
        <v>229930</v>
      </c>
      <c r="K692" s="9"/>
      <c r="L692" t="s">
        <v>3526</v>
      </c>
      <c r="M692">
        <v>259554</v>
      </c>
      <c r="N692" s="9">
        <v>45654</v>
      </c>
      <c r="O692" t="s">
        <v>3520</v>
      </c>
      <c r="P692" t="s">
        <v>3521</v>
      </c>
      <c r="Q692" s="12">
        <f t="shared" si="80"/>
        <v>0</v>
      </c>
      <c r="R692" s="11" t="str">
        <f t="shared" si="81"/>
        <v>Standard</v>
      </c>
      <c r="S692" s="11" t="str">
        <f t="shared" si="82"/>
        <v/>
      </c>
      <c r="T692" s="13">
        <f t="shared" si="83"/>
        <v>0</v>
      </c>
      <c r="U692" s="13">
        <f>IFERROR(INDEX(Delegation!$C$4:$C$12,MATCH(H692,Delegation!$A$4:$A$12,0)),0)</f>
        <v>1000000</v>
      </c>
      <c r="V692" s="11" t="str">
        <f t="shared" si="84"/>
        <v/>
      </c>
      <c r="W692" s="14">
        <f t="shared" si="85"/>
        <v>0.88586575433243175</v>
      </c>
      <c r="X692" s="11" t="str">
        <f t="shared" si="86"/>
        <v>FLAG</v>
      </c>
      <c r="Y692" s="11" t="str">
        <f t="shared" si="87"/>
        <v/>
      </c>
      <c r="Z692" s="11" t="str">
        <f>IF(AND(J692&gt;500000,INDEX(Bank_KYC!$D$4:$D$953,MATCH(B692,Bank_KYC!$A$4:$A$953,0))=""),"FLAG","")</f>
        <v/>
      </c>
    </row>
    <row r="693" spans="1:26" x14ac:dyDescent="0.3">
      <c r="A693" t="s">
        <v>4221</v>
      </c>
      <c r="B693" t="s">
        <v>1196</v>
      </c>
      <c r="C693" t="s">
        <v>722</v>
      </c>
      <c r="D693" t="s">
        <v>134</v>
      </c>
      <c r="E693" t="s">
        <v>3550</v>
      </c>
      <c r="F693" s="9">
        <v>45653</v>
      </c>
      <c r="G693">
        <v>1471000</v>
      </c>
      <c r="H693" t="s">
        <v>66</v>
      </c>
      <c r="I693">
        <v>10.5</v>
      </c>
      <c r="J693">
        <v>1404259</v>
      </c>
      <c r="K693" s="9"/>
      <c r="L693" t="s">
        <v>3551</v>
      </c>
      <c r="M693">
        <v>2878426</v>
      </c>
      <c r="N693" s="9">
        <v>45866</v>
      </c>
      <c r="O693" t="s">
        <v>3520</v>
      </c>
      <c r="P693" t="s">
        <v>3521</v>
      </c>
      <c r="Q693" s="12">
        <f t="shared" si="80"/>
        <v>0</v>
      </c>
      <c r="R693" s="11" t="str">
        <f t="shared" si="81"/>
        <v>Standard</v>
      </c>
      <c r="S693" s="11" t="str">
        <f t="shared" si="82"/>
        <v/>
      </c>
      <c r="T693" s="13">
        <f t="shared" si="83"/>
        <v>0</v>
      </c>
      <c r="U693" s="13">
        <f>IFERROR(INDEX(Delegation!$C$4:$C$12,MATCH(H693,Delegation!$A$4:$A$12,0)),0)</f>
        <v>5000000</v>
      </c>
      <c r="V693" s="11" t="str">
        <f t="shared" si="84"/>
        <v/>
      </c>
      <c r="W693" s="14">
        <f t="shared" si="85"/>
        <v>0.48785655771591835</v>
      </c>
      <c r="X693" s="11" t="str">
        <f t="shared" si="86"/>
        <v/>
      </c>
      <c r="Y693" s="11" t="str">
        <f t="shared" si="87"/>
        <v/>
      </c>
      <c r="Z693" s="11" t="str">
        <f>IF(AND(J693&gt;500000,INDEX(Bank_KYC!$D$4:$D$953,MATCH(B693,Bank_KYC!$A$4:$A$953,0))=""),"FLAG","")</f>
        <v/>
      </c>
    </row>
    <row r="694" spans="1:26" x14ac:dyDescent="0.3">
      <c r="A694" t="s">
        <v>4222</v>
      </c>
      <c r="B694" t="s">
        <v>3325</v>
      </c>
      <c r="C694" t="s">
        <v>1178</v>
      </c>
      <c r="D694" t="s">
        <v>103</v>
      </c>
      <c r="E694" t="s">
        <v>3528</v>
      </c>
      <c r="F694" s="9">
        <v>45802</v>
      </c>
      <c r="G694">
        <v>479000</v>
      </c>
      <c r="H694" t="s">
        <v>61</v>
      </c>
      <c r="I694">
        <v>13.5</v>
      </c>
      <c r="J694">
        <v>295106</v>
      </c>
      <c r="K694" s="9"/>
      <c r="L694" t="s">
        <v>3529</v>
      </c>
      <c r="M694">
        <v>0</v>
      </c>
      <c r="N694" s="9"/>
      <c r="O694" t="s">
        <v>3520</v>
      </c>
      <c r="P694" t="s">
        <v>3521</v>
      </c>
      <c r="Q694" s="12">
        <f t="shared" si="80"/>
        <v>0</v>
      </c>
      <c r="R694" s="11" t="str">
        <f t="shared" si="81"/>
        <v>Standard</v>
      </c>
      <c r="S694" s="11" t="str">
        <f t="shared" si="82"/>
        <v/>
      </c>
      <c r="T694" s="13">
        <f t="shared" si="83"/>
        <v>0</v>
      </c>
      <c r="U694" s="13">
        <f>IFERROR(INDEX(Delegation!$C$4:$C$12,MATCH(H694,Delegation!$A$4:$A$12,0)),0)</f>
        <v>1000000</v>
      </c>
      <c r="V694" s="11" t="str">
        <f t="shared" si="84"/>
        <v/>
      </c>
      <c r="W694" s="14" t="str">
        <f t="shared" si="85"/>
        <v/>
      </c>
      <c r="X694" s="11" t="str">
        <f t="shared" si="86"/>
        <v/>
      </c>
      <c r="Y694" s="11" t="str">
        <f t="shared" si="87"/>
        <v/>
      </c>
      <c r="Z694" s="11" t="str">
        <f>IF(AND(J694&gt;500000,INDEX(Bank_KYC!$D$4:$D$953,MATCH(B694,Bank_KYC!$A$4:$A$953,0))=""),"FLAG","")</f>
        <v/>
      </c>
    </row>
    <row r="695" spans="1:26" x14ac:dyDescent="0.3">
      <c r="A695" t="s">
        <v>4223</v>
      </c>
      <c r="B695" t="s">
        <v>267</v>
      </c>
      <c r="C695" t="s">
        <v>268</v>
      </c>
      <c r="D695" t="s">
        <v>129</v>
      </c>
      <c r="E695" t="s">
        <v>3518</v>
      </c>
      <c r="F695" s="9">
        <v>43916</v>
      </c>
      <c r="G695">
        <v>3426000</v>
      </c>
      <c r="H695" t="s">
        <v>66</v>
      </c>
      <c r="I695">
        <v>9.25</v>
      </c>
      <c r="J695">
        <v>910964</v>
      </c>
      <c r="K695" s="9"/>
      <c r="L695" t="s">
        <v>3519</v>
      </c>
      <c r="M695">
        <v>1547089</v>
      </c>
      <c r="N695" s="9">
        <v>45978</v>
      </c>
      <c r="O695" t="s">
        <v>3520</v>
      </c>
      <c r="P695" t="s">
        <v>3521</v>
      </c>
      <c r="Q695" s="12">
        <f t="shared" si="80"/>
        <v>0</v>
      </c>
      <c r="R695" s="11" t="str">
        <f t="shared" si="81"/>
        <v>Standard</v>
      </c>
      <c r="S695" s="11" t="str">
        <f t="shared" si="82"/>
        <v/>
      </c>
      <c r="T695" s="13">
        <f t="shared" si="83"/>
        <v>0</v>
      </c>
      <c r="U695" s="13">
        <f>IFERROR(INDEX(Delegation!$C$4:$C$12,MATCH(H695,Delegation!$A$4:$A$12,0)),0)</f>
        <v>5000000</v>
      </c>
      <c r="V695" s="11" t="str">
        <f t="shared" si="84"/>
        <v/>
      </c>
      <c r="W695" s="14">
        <f t="shared" si="85"/>
        <v>0.58882456019013774</v>
      </c>
      <c r="X695" s="11" t="str">
        <f t="shared" si="86"/>
        <v/>
      </c>
      <c r="Y695" s="11" t="str">
        <f t="shared" si="87"/>
        <v/>
      </c>
      <c r="Z695" s="11" t="str">
        <f>IF(AND(J695&gt;500000,INDEX(Bank_KYC!$D$4:$D$953,MATCH(B695,Bank_KYC!$A$4:$A$953,0))=""),"FLAG","")</f>
        <v/>
      </c>
    </row>
    <row r="696" spans="1:26" x14ac:dyDescent="0.3">
      <c r="A696" t="s">
        <v>4224</v>
      </c>
      <c r="B696" t="s">
        <v>2786</v>
      </c>
      <c r="C696" t="s">
        <v>572</v>
      </c>
      <c r="D696" t="s">
        <v>103</v>
      </c>
      <c r="E696" t="s">
        <v>3535</v>
      </c>
      <c r="F696" s="9">
        <v>45689</v>
      </c>
      <c r="G696">
        <v>4362000</v>
      </c>
      <c r="H696" t="s">
        <v>66</v>
      </c>
      <c r="I696">
        <v>11.5</v>
      </c>
      <c r="J696">
        <v>3863040</v>
      </c>
      <c r="K696" s="9"/>
      <c r="L696" t="s">
        <v>3536</v>
      </c>
      <c r="M696">
        <v>6338617</v>
      </c>
      <c r="N696" s="9">
        <v>45851</v>
      </c>
      <c r="O696" t="s">
        <v>3520</v>
      </c>
      <c r="P696" t="s">
        <v>3521</v>
      </c>
      <c r="Q696" s="12">
        <f t="shared" si="80"/>
        <v>0</v>
      </c>
      <c r="R696" s="11" t="str">
        <f t="shared" si="81"/>
        <v>Standard</v>
      </c>
      <c r="S696" s="11" t="str">
        <f t="shared" si="82"/>
        <v/>
      </c>
      <c r="T696" s="13">
        <f t="shared" si="83"/>
        <v>0</v>
      </c>
      <c r="U696" s="13">
        <f>IFERROR(INDEX(Delegation!$C$4:$C$12,MATCH(H696,Delegation!$A$4:$A$12,0)),0)</f>
        <v>5000000</v>
      </c>
      <c r="V696" s="11" t="str">
        <f t="shared" si="84"/>
        <v/>
      </c>
      <c r="W696" s="14">
        <f t="shared" si="85"/>
        <v>0.60944524649462173</v>
      </c>
      <c r="X696" s="11" t="str">
        <f t="shared" si="86"/>
        <v/>
      </c>
      <c r="Y696" s="11" t="str">
        <f t="shared" si="87"/>
        <v/>
      </c>
      <c r="Z696" s="11" t="str">
        <f>IF(AND(J696&gt;500000,INDEX(Bank_KYC!$D$4:$D$953,MATCH(B696,Bank_KYC!$A$4:$A$953,0))=""),"FLAG","")</f>
        <v/>
      </c>
    </row>
    <row r="697" spans="1:26" x14ac:dyDescent="0.3">
      <c r="A697" t="s">
        <v>4225</v>
      </c>
      <c r="B697" t="s">
        <v>3189</v>
      </c>
      <c r="C697" t="s">
        <v>3190</v>
      </c>
      <c r="D697" t="s">
        <v>129</v>
      </c>
      <c r="E697" t="s">
        <v>3528</v>
      </c>
      <c r="F697" s="9">
        <v>45446</v>
      </c>
      <c r="G697">
        <v>174000</v>
      </c>
      <c r="H697" t="s">
        <v>65</v>
      </c>
      <c r="I697">
        <v>13.5</v>
      </c>
      <c r="J697">
        <v>90093</v>
      </c>
      <c r="K697" s="9">
        <v>45913</v>
      </c>
      <c r="L697" t="s">
        <v>3529</v>
      </c>
      <c r="M697">
        <v>0</v>
      </c>
      <c r="N697" s="9"/>
      <c r="O697" t="s">
        <v>3520</v>
      </c>
      <c r="P697" t="s">
        <v>3523</v>
      </c>
      <c r="Q697" s="12">
        <f t="shared" si="80"/>
        <v>199</v>
      </c>
      <c r="R697" s="11" t="str">
        <f t="shared" si="81"/>
        <v>Sub-Standard</v>
      </c>
      <c r="S697" s="11" t="str">
        <f t="shared" si="82"/>
        <v/>
      </c>
      <c r="T697" s="13">
        <f t="shared" si="83"/>
        <v>0</v>
      </c>
      <c r="U697" s="13">
        <f>IFERROR(INDEX(Delegation!$C$4:$C$12,MATCH(H697,Delegation!$A$4:$A$12,0)),0)</f>
        <v>1000000</v>
      </c>
      <c r="V697" s="11" t="str">
        <f t="shared" si="84"/>
        <v/>
      </c>
      <c r="W697" s="14" t="str">
        <f t="shared" si="85"/>
        <v/>
      </c>
      <c r="X697" s="11" t="str">
        <f t="shared" si="86"/>
        <v/>
      </c>
      <c r="Y697" s="11" t="str">
        <f t="shared" si="87"/>
        <v/>
      </c>
      <c r="Z697" s="11" t="str">
        <f>IF(AND(J697&gt;500000,INDEX(Bank_KYC!$D$4:$D$953,MATCH(B697,Bank_KYC!$A$4:$A$953,0))=""),"FLAG","")</f>
        <v/>
      </c>
    </row>
    <row r="698" spans="1:26" x14ac:dyDescent="0.3">
      <c r="A698" t="s">
        <v>4226</v>
      </c>
      <c r="B698" t="s">
        <v>2401</v>
      </c>
      <c r="C698" t="s">
        <v>904</v>
      </c>
      <c r="D698" t="s">
        <v>103</v>
      </c>
      <c r="E698" t="s">
        <v>3550</v>
      </c>
      <c r="F698" s="9">
        <v>45031</v>
      </c>
      <c r="G698">
        <v>408000</v>
      </c>
      <c r="H698" t="s">
        <v>61</v>
      </c>
      <c r="I698">
        <v>10.5</v>
      </c>
      <c r="J698">
        <v>259415</v>
      </c>
      <c r="K698" s="9"/>
      <c r="L698" t="s">
        <v>3551</v>
      </c>
      <c r="M698">
        <v>552576</v>
      </c>
      <c r="N698" s="9">
        <v>45083</v>
      </c>
      <c r="O698" t="s">
        <v>3520</v>
      </c>
      <c r="P698" t="s">
        <v>3521</v>
      </c>
      <c r="Q698" s="12">
        <f t="shared" si="80"/>
        <v>0</v>
      </c>
      <c r="R698" s="11" t="str">
        <f t="shared" si="81"/>
        <v>Standard</v>
      </c>
      <c r="S698" s="11" t="str">
        <f t="shared" si="82"/>
        <v/>
      </c>
      <c r="T698" s="13">
        <f t="shared" si="83"/>
        <v>0</v>
      </c>
      <c r="U698" s="13">
        <f>IFERROR(INDEX(Delegation!$C$4:$C$12,MATCH(H698,Delegation!$A$4:$A$12,0)),0)</f>
        <v>1000000</v>
      </c>
      <c r="V698" s="11" t="str">
        <f t="shared" si="84"/>
        <v/>
      </c>
      <c r="W698" s="14">
        <f t="shared" si="85"/>
        <v>0.46946483379661802</v>
      </c>
      <c r="X698" s="11" t="str">
        <f t="shared" si="86"/>
        <v/>
      </c>
      <c r="Y698" s="11" t="str">
        <f t="shared" si="87"/>
        <v/>
      </c>
      <c r="Z698" s="11" t="str">
        <f>IF(AND(J698&gt;500000,INDEX(Bank_KYC!$D$4:$D$953,MATCH(B698,Bank_KYC!$A$4:$A$953,0))=""),"FLAG","")</f>
        <v/>
      </c>
    </row>
    <row r="699" spans="1:26" x14ac:dyDescent="0.3">
      <c r="A699" t="s">
        <v>4227</v>
      </c>
      <c r="B699" t="s">
        <v>220</v>
      </c>
      <c r="C699" t="s">
        <v>221</v>
      </c>
      <c r="D699" t="s">
        <v>129</v>
      </c>
      <c r="E699" t="s">
        <v>3550</v>
      </c>
      <c r="F699" s="9">
        <v>45371</v>
      </c>
      <c r="G699">
        <v>1382000</v>
      </c>
      <c r="H699" t="s">
        <v>66</v>
      </c>
      <c r="I699">
        <v>10.5</v>
      </c>
      <c r="J699">
        <v>397699</v>
      </c>
      <c r="K699" s="9"/>
      <c r="L699" t="s">
        <v>3551</v>
      </c>
      <c r="M699">
        <v>714946</v>
      </c>
      <c r="N699" s="9">
        <v>45595</v>
      </c>
      <c r="O699" t="s">
        <v>3520</v>
      </c>
      <c r="P699" t="s">
        <v>3521</v>
      </c>
      <c r="Q699" s="12">
        <f t="shared" si="80"/>
        <v>0</v>
      </c>
      <c r="R699" s="11" t="str">
        <f t="shared" si="81"/>
        <v>Standard</v>
      </c>
      <c r="S699" s="11" t="str">
        <f t="shared" si="82"/>
        <v/>
      </c>
      <c r="T699" s="13">
        <f t="shared" si="83"/>
        <v>0</v>
      </c>
      <c r="U699" s="13">
        <f>IFERROR(INDEX(Delegation!$C$4:$C$12,MATCH(H699,Delegation!$A$4:$A$12,0)),0)</f>
        <v>5000000</v>
      </c>
      <c r="V699" s="11" t="str">
        <f t="shared" si="84"/>
        <v/>
      </c>
      <c r="W699" s="14">
        <f t="shared" si="85"/>
        <v>0.55626438919862475</v>
      </c>
      <c r="X699" s="11" t="str">
        <f t="shared" si="86"/>
        <v/>
      </c>
      <c r="Y699" s="11" t="str">
        <f t="shared" si="87"/>
        <v/>
      </c>
      <c r="Z699" s="11" t="str">
        <f>IF(AND(J699&gt;500000,INDEX(Bank_KYC!$D$4:$D$953,MATCH(B699,Bank_KYC!$A$4:$A$953,0))=""),"FLAG","")</f>
        <v/>
      </c>
    </row>
    <row r="700" spans="1:26" x14ac:dyDescent="0.3">
      <c r="A700" t="s">
        <v>4228</v>
      </c>
      <c r="B700" t="s">
        <v>2252</v>
      </c>
      <c r="C700" t="s">
        <v>2253</v>
      </c>
      <c r="D700" t="s">
        <v>129</v>
      </c>
      <c r="E700" t="s">
        <v>3518</v>
      </c>
      <c r="F700" s="9">
        <v>43767</v>
      </c>
      <c r="G700">
        <v>3334000</v>
      </c>
      <c r="H700" t="s">
        <v>66</v>
      </c>
      <c r="I700">
        <v>9.25</v>
      </c>
      <c r="J700">
        <v>2748553</v>
      </c>
      <c r="K700" s="9"/>
      <c r="L700" t="s">
        <v>3519</v>
      </c>
      <c r="M700">
        <v>5229967</v>
      </c>
      <c r="N700" s="9">
        <v>45937</v>
      </c>
      <c r="O700" t="s">
        <v>3520</v>
      </c>
      <c r="P700" t="s">
        <v>3521</v>
      </c>
      <c r="Q700" s="12">
        <f t="shared" si="80"/>
        <v>0</v>
      </c>
      <c r="R700" s="11" t="str">
        <f t="shared" si="81"/>
        <v>Standard</v>
      </c>
      <c r="S700" s="11" t="str">
        <f t="shared" si="82"/>
        <v/>
      </c>
      <c r="T700" s="13">
        <f t="shared" si="83"/>
        <v>0</v>
      </c>
      <c r="U700" s="13">
        <f>IFERROR(INDEX(Delegation!$C$4:$C$12,MATCH(H700,Delegation!$A$4:$A$12,0)),0)</f>
        <v>5000000</v>
      </c>
      <c r="V700" s="11" t="str">
        <f t="shared" si="84"/>
        <v/>
      </c>
      <c r="W700" s="14">
        <f t="shared" si="85"/>
        <v>0.52553926248483018</v>
      </c>
      <c r="X700" s="11" t="str">
        <f t="shared" si="86"/>
        <v/>
      </c>
      <c r="Y700" s="11" t="str">
        <f t="shared" si="87"/>
        <v/>
      </c>
      <c r="Z700" s="11" t="str">
        <f>IF(AND(J700&gt;500000,INDEX(Bank_KYC!$D$4:$D$953,MATCH(B700,Bank_KYC!$A$4:$A$953,0))=""),"FLAG","")</f>
        <v/>
      </c>
    </row>
    <row r="701" spans="1:26" x14ac:dyDescent="0.3">
      <c r="A701" t="s">
        <v>4229</v>
      </c>
      <c r="B701" t="s">
        <v>2268</v>
      </c>
      <c r="C701" t="s">
        <v>2269</v>
      </c>
      <c r="D701" t="s">
        <v>114</v>
      </c>
      <c r="E701" t="s">
        <v>3518</v>
      </c>
      <c r="F701" s="9">
        <v>43917</v>
      </c>
      <c r="G701">
        <v>2366000</v>
      </c>
      <c r="H701" t="s">
        <v>66</v>
      </c>
      <c r="I701">
        <v>9.25</v>
      </c>
      <c r="J701">
        <v>1021116</v>
      </c>
      <c r="K701" s="9"/>
      <c r="L701" t="s">
        <v>3519</v>
      </c>
      <c r="M701">
        <v>1787458</v>
      </c>
      <c r="N701" s="9">
        <v>45287</v>
      </c>
      <c r="O701" t="s">
        <v>3520</v>
      </c>
      <c r="P701" t="s">
        <v>3521</v>
      </c>
      <c r="Q701" s="12">
        <f t="shared" si="80"/>
        <v>0</v>
      </c>
      <c r="R701" s="11" t="str">
        <f t="shared" si="81"/>
        <v>Standard</v>
      </c>
      <c r="S701" s="11" t="str">
        <f t="shared" si="82"/>
        <v/>
      </c>
      <c r="T701" s="13">
        <f t="shared" si="83"/>
        <v>0</v>
      </c>
      <c r="U701" s="13">
        <f>IFERROR(INDEX(Delegation!$C$4:$C$12,MATCH(H701,Delegation!$A$4:$A$12,0)),0)</f>
        <v>5000000</v>
      </c>
      <c r="V701" s="11" t="str">
        <f t="shared" si="84"/>
        <v/>
      </c>
      <c r="W701" s="14">
        <f t="shared" si="85"/>
        <v>0.57126712907380206</v>
      </c>
      <c r="X701" s="11" t="str">
        <f t="shared" si="86"/>
        <v/>
      </c>
      <c r="Y701" s="11" t="str">
        <f t="shared" si="87"/>
        <v/>
      </c>
      <c r="Z701" s="11" t="str">
        <f>IF(AND(J701&gt;500000,INDEX(Bank_KYC!$D$4:$D$953,MATCH(B701,Bank_KYC!$A$4:$A$953,0))=""),"FLAG","")</f>
        <v/>
      </c>
    </row>
    <row r="702" spans="1:26" x14ac:dyDescent="0.3">
      <c r="A702" t="s">
        <v>4230</v>
      </c>
      <c r="B702" t="s">
        <v>1917</v>
      </c>
      <c r="C702" t="s">
        <v>1918</v>
      </c>
      <c r="D702" t="s">
        <v>134</v>
      </c>
      <c r="E702" t="s">
        <v>3525</v>
      </c>
      <c r="F702" s="9">
        <v>44454</v>
      </c>
      <c r="G702">
        <v>256000</v>
      </c>
      <c r="H702" t="s">
        <v>62</v>
      </c>
      <c r="I702">
        <v>9.75</v>
      </c>
      <c r="J702">
        <v>136662</v>
      </c>
      <c r="K702" s="9"/>
      <c r="L702" t="s">
        <v>3526</v>
      </c>
      <c r="M702">
        <v>218338</v>
      </c>
      <c r="N702" s="9">
        <v>45400</v>
      </c>
      <c r="O702" t="s">
        <v>3520</v>
      </c>
      <c r="P702" t="s">
        <v>3521</v>
      </c>
      <c r="Q702" s="12">
        <f t="shared" si="80"/>
        <v>0</v>
      </c>
      <c r="R702" s="11" t="str">
        <f t="shared" si="81"/>
        <v>Standard</v>
      </c>
      <c r="S702" s="11" t="str">
        <f t="shared" si="82"/>
        <v/>
      </c>
      <c r="T702" s="13">
        <f t="shared" si="83"/>
        <v>0</v>
      </c>
      <c r="U702" s="13">
        <f>IFERROR(INDEX(Delegation!$C$4:$C$12,MATCH(H702,Delegation!$A$4:$A$12,0)),0)</f>
        <v>1000000</v>
      </c>
      <c r="V702" s="11" t="str">
        <f t="shared" si="84"/>
        <v/>
      </c>
      <c r="W702" s="14">
        <f t="shared" si="85"/>
        <v>0.62591944599657412</v>
      </c>
      <c r="X702" s="11" t="str">
        <f t="shared" si="86"/>
        <v/>
      </c>
      <c r="Y702" s="11" t="str">
        <f t="shared" si="87"/>
        <v/>
      </c>
      <c r="Z702" s="11" t="str">
        <f>IF(AND(J702&gt;500000,INDEX(Bank_KYC!$D$4:$D$953,MATCH(B702,Bank_KYC!$A$4:$A$953,0))=""),"FLAG","")</f>
        <v/>
      </c>
    </row>
    <row r="703" spans="1:26" x14ac:dyDescent="0.3">
      <c r="A703" t="s">
        <v>4231</v>
      </c>
      <c r="B703" t="s">
        <v>2455</v>
      </c>
      <c r="C703" t="s">
        <v>217</v>
      </c>
      <c r="D703" t="s">
        <v>129</v>
      </c>
      <c r="E703" t="s">
        <v>3528</v>
      </c>
      <c r="F703" s="9">
        <v>44683</v>
      </c>
      <c r="G703">
        <v>333000</v>
      </c>
      <c r="H703" t="s">
        <v>65</v>
      </c>
      <c r="I703">
        <v>13.5</v>
      </c>
      <c r="J703">
        <v>266851</v>
      </c>
      <c r="K703" s="9"/>
      <c r="L703" t="s">
        <v>3529</v>
      </c>
      <c r="M703">
        <v>0</v>
      </c>
      <c r="N703" s="9"/>
      <c r="O703" t="s">
        <v>3520</v>
      </c>
      <c r="P703" t="s">
        <v>3521</v>
      </c>
      <c r="Q703" s="12">
        <f t="shared" si="80"/>
        <v>0</v>
      </c>
      <c r="R703" s="11" t="str">
        <f t="shared" si="81"/>
        <v>Standard</v>
      </c>
      <c r="S703" s="11" t="str">
        <f t="shared" si="82"/>
        <v/>
      </c>
      <c r="T703" s="13">
        <f t="shared" si="83"/>
        <v>0</v>
      </c>
      <c r="U703" s="13">
        <f>IFERROR(INDEX(Delegation!$C$4:$C$12,MATCH(H703,Delegation!$A$4:$A$12,0)),0)</f>
        <v>1000000</v>
      </c>
      <c r="V703" s="11" t="str">
        <f t="shared" si="84"/>
        <v/>
      </c>
      <c r="W703" s="14" t="str">
        <f t="shared" si="85"/>
        <v/>
      </c>
      <c r="X703" s="11" t="str">
        <f t="shared" si="86"/>
        <v/>
      </c>
      <c r="Y703" s="11" t="str">
        <f t="shared" si="87"/>
        <v/>
      </c>
      <c r="Z703" s="11" t="str">
        <f>IF(AND(J703&gt;500000,INDEX(Bank_KYC!$D$4:$D$953,MATCH(B703,Bank_KYC!$A$4:$A$953,0))=""),"FLAG","")</f>
        <v/>
      </c>
    </row>
    <row r="704" spans="1:26" x14ac:dyDescent="0.3">
      <c r="A704" t="s">
        <v>4232</v>
      </c>
      <c r="B704" t="s">
        <v>895</v>
      </c>
      <c r="C704" t="s">
        <v>896</v>
      </c>
      <c r="D704" t="s">
        <v>95</v>
      </c>
      <c r="E704" t="s">
        <v>3550</v>
      </c>
      <c r="F704" s="9">
        <v>45357</v>
      </c>
      <c r="G704">
        <v>1474000</v>
      </c>
      <c r="H704" t="s">
        <v>66</v>
      </c>
      <c r="I704">
        <v>10.5</v>
      </c>
      <c r="J704">
        <v>1037400</v>
      </c>
      <c r="K704" s="9"/>
      <c r="L704" t="s">
        <v>3551</v>
      </c>
      <c r="M704">
        <v>2264175</v>
      </c>
      <c r="N704" s="9">
        <v>45592</v>
      </c>
      <c r="O704" t="s">
        <v>3520</v>
      </c>
      <c r="P704" t="s">
        <v>3521</v>
      </c>
      <c r="Q704" s="12">
        <f t="shared" si="80"/>
        <v>0</v>
      </c>
      <c r="R704" s="11" t="str">
        <f t="shared" si="81"/>
        <v>Standard</v>
      </c>
      <c r="S704" s="11" t="str">
        <f t="shared" si="82"/>
        <v/>
      </c>
      <c r="T704" s="13">
        <f t="shared" si="83"/>
        <v>0</v>
      </c>
      <c r="U704" s="13">
        <f>IFERROR(INDEX(Delegation!$C$4:$C$12,MATCH(H704,Delegation!$A$4:$A$12,0)),0)</f>
        <v>5000000</v>
      </c>
      <c r="V704" s="11" t="str">
        <f t="shared" si="84"/>
        <v/>
      </c>
      <c r="W704" s="14">
        <f t="shared" si="85"/>
        <v>0.45818013183609924</v>
      </c>
      <c r="X704" s="11" t="str">
        <f t="shared" si="86"/>
        <v/>
      </c>
      <c r="Y704" s="11" t="str">
        <f t="shared" si="87"/>
        <v/>
      </c>
      <c r="Z704" s="11" t="str">
        <f>IF(AND(J704&gt;500000,INDEX(Bank_KYC!$D$4:$D$953,MATCH(B704,Bank_KYC!$A$4:$A$953,0))=""),"FLAG","")</f>
        <v/>
      </c>
    </row>
    <row r="705" spans="1:26" x14ac:dyDescent="0.3">
      <c r="A705" t="s">
        <v>4233</v>
      </c>
      <c r="B705" t="s">
        <v>3092</v>
      </c>
      <c r="C705" t="s">
        <v>1494</v>
      </c>
      <c r="D705" t="s">
        <v>134</v>
      </c>
      <c r="E705" t="s">
        <v>3528</v>
      </c>
      <c r="F705" s="9">
        <v>44589</v>
      </c>
      <c r="G705">
        <v>462000</v>
      </c>
      <c r="H705" t="s">
        <v>62</v>
      </c>
      <c r="I705">
        <v>13.5</v>
      </c>
      <c r="J705">
        <v>236450</v>
      </c>
      <c r="K705" s="9">
        <v>46040</v>
      </c>
      <c r="L705" t="s">
        <v>3529</v>
      </c>
      <c r="M705">
        <v>0</v>
      </c>
      <c r="N705" s="9"/>
      <c r="O705" t="s">
        <v>3520</v>
      </c>
      <c r="P705" t="s">
        <v>3521</v>
      </c>
      <c r="Q705" s="12">
        <f t="shared" si="80"/>
        <v>72</v>
      </c>
      <c r="R705" s="11" t="str">
        <f t="shared" si="81"/>
        <v>Standard</v>
      </c>
      <c r="S705" s="11" t="str">
        <f t="shared" si="82"/>
        <v/>
      </c>
      <c r="T705" s="13">
        <f t="shared" si="83"/>
        <v>0</v>
      </c>
      <c r="U705" s="13">
        <f>IFERROR(INDEX(Delegation!$C$4:$C$12,MATCH(H705,Delegation!$A$4:$A$12,0)),0)</f>
        <v>1000000</v>
      </c>
      <c r="V705" s="11" t="str">
        <f t="shared" si="84"/>
        <v/>
      </c>
      <c r="W705" s="14" t="str">
        <f t="shared" si="85"/>
        <v/>
      </c>
      <c r="X705" s="11" t="str">
        <f t="shared" si="86"/>
        <v/>
      </c>
      <c r="Y705" s="11" t="str">
        <f t="shared" si="87"/>
        <v/>
      </c>
      <c r="Z705" s="11" t="str">
        <f>IF(AND(J705&gt;500000,INDEX(Bank_KYC!$D$4:$D$953,MATCH(B705,Bank_KYC!$A$4:$A$953,0))=""),"FLAG","")</f>
        <v/>
      </c>
    </row>
    <row r="706" spans="1:26" x14ac:dyDescent="0.3">
      <c r="A706" t="s">
        <v>4234</v>
      </c>
      <c r="B706" t="s">
        <v>3202</v>
      </c>
      <c r="C706" t="s">
        <v>2812</v>
      </c>
      <c r="D706" t="s">
        <v>100</v>
      </c>
      <c r="E706" t="s">
        <v>3528</v>
      </c>
      <c r="F706" s="9">
        <v>44087</v>
      </c>
      <c r="G706">
        <v>461000</v>
      </c>
      <c r="H706" t="s">
        <v>64</v>
      </c>
      <c r="I706">
        <v>13.5</v>
      </c>
      <c r="J706">
        <v>445460</v>
      </c>
      <c r="K706" s="9"/>
      <c r="L706" t="s">
        <v>3529</v>
      </c>
      <c r="M706">
        <v>0</v>
      </c>
      <c r="N706" s="9"/>
      <c r="O706" t="s">
        <v>3520</v>
      </c>
      <c r="P706" t="s">
        <v>3521</v>
      </c>
      <c r="Q706" s="12">
        <f t="shared" si="80"/>
        <v>0</v>
      </c>
      <c r="R706" s="11" t="str">
        <f t="shared" si="81"/>
        <v>Standard</v>
      </c>
      <c r="S706" s="11" t="str">
        <f t="shared" si="82"/>
        <v/>
      </c>
      <c r="T706" s="13">
        <f t="shared" si="83"/>
        <v>0</v>
      </c>
      <c r="U706" s="13">
        <f>IFERROR(INDEX(Delegation!$C$4:$C$12,MATCH(H706,Delegation!$A$4:$A$12,0)),0)</f>
        <v>1000000</v>
      </c>
      <c r="V706" s="11" t="str">
        <f t="shared" si="84"/>
        <v/>
      </c>
      <c r="W706" s="14" t="str">
        <f t="shared" si="85"/>
        <v/>
      </c>
      <c r="X706" s="11" t="str">
        <f t="shared" si="86"/>
        <v/>
      </c>
      <c r="Y706" s="11" t="str">
        <f t="shared" si="87"/>
        <v/>
      </c>
      <c r="Z706" s="11" t="str">
        <f>IF(AND(J706&gt;500000,INDEX(Bank_KYC!$D$4:$D$953,MATCH(B706,Bank_KYC!$A$4:$A$953,0))=""),"FLAG","")</f>
        <v/>
      </c>
    </row>
    <row r="707" spans="1:26" x14ac:dyDescent="0.3">
      <c r="A707" t="s">
        <v>4235</v>
      </c>
      <c r="B707" t="s">
        <v>3049</v>
      </c>
      <c r="C707" t="s">
        <v>857</v>
      </c>
      <c r="D707" t="s">
        <v>103</v>
      </c>
      <c r="E707" t="s">
        <v>3535</v>
      </c>
      <c r="F707" s="9">
        <v>43683</v>
      </c>
      <c r="G707">
        <v>4736000</v>
      </c>
      <c r="H707" t="s">
        <v>66</v>
      </c>
      <c r="I707">
        <v>11.5</v>
      </c>
      <c r="J707">
        <v>4277182</v>
      </c>
      <c r="K707" s="9"/>
      <c r="L707" t="s">
        <v>3536</v>
      </c>
      <c r="M707">
        <v>7697767</v>
      </c>
      <c r="N707" s="9">
        <v>45118</v>
      </c>
      <c r="O707" t="s">
        <v>3520</v>
      </c>
      <c r="P707" t="s">
        <v>3521</v>
      </c>
      <c r="Q707" s="12">
        <f t="shared" si="80"/>
        <v>0</v>
      </c>
      <c r="R707" s="11" t="str">
        <f t="shared" si="81"/>
        <v>Standard</v>
      </c>
      <c r="S707" s="11" t="str">
        <f t="shared" si="82"/>
        <v/>
      </c>
      <c r="T707" s="13">
        <f t="shared" si="83"/>
        <v>0</v>
      </c>
      <c r="U707" s="13">
        <f>IFERROR(INDEX(Delegation!$C$4:$C$12,MATCH(H707,Delegation!$A$4:$A$12,0)),0)</f>
        <v>5000000</v>
      </c>
      <c r="V707" s="11" t="str">
        <f t="shared" si="84"/>
        <v/>
      </c>
      <c r="W707" s="14">
        <f t="shared" si="85"/>
        <v>0.55563931722017568</v>
      </c>
      <c r="X707" s="11" t="str">
        <f t="shared" si="86"/>
        <v/>
      </c>
      <c r="Y707" s="11" t="str">
        <f t="shared" si="87"/>
        <v/>
      </c>
      <c r="Z707" s="11" t="str">
        <f>IF(AND(J707&gt;500000,INDEX(Bank_KYC!$D$4:$D$953,MATCH(B707,Bank_KYC!$A$4:$A$953,0))=""),"FLAG","")</f>
        <v/>
      </c>
    </row>
    <row r="708" spans="1:26" x14ac:dyDescent="0.3">
      <c r="A708" t="s">
        <v>4236</v>
      </c>
      <c r="B708" t="s">
        <v>1233</v>
      </c>
      <c r="C708" t="s">
        <v>1234</v>
      </c>
      <c r="D708" t="s">
        <v>100</v>
      </c>
      <c r="E708" t="s">
        <v>3550</v>
      </c>
      <c r="F708" s="9">
        <v>45895</v>
      </c>
      <c r="G708">
        <v>1045000</v>
      </c>
      <c r="H708" t="s">
        <v>66</v>
      </c>
      <c r="I708">
        <v>10.5</v>
      </c>
      <c r="J708">
        <v>311327</v>
      </c>
      <c r="K708" s="9"/>
      <c r="L708" t="s">
        <v>3551</v>
      </c>
      <c r="M708">
        <v>655405</v>
      </c>
      <c r="N708" s="9">
        <v>45997</v>
      </c>
      <c r="O708" t="s">
        <v>3520</v>
      </c>
      <c r="P708" t="s">
        <v>3521</v>
      </c>
      <c r="Q708" s="12">
        <f t="shared" ref="Q708:Q771" si="88">IF(K708="",0,DATE(2026,3,31)-K708)</f>
        <v>0</v>
      </c>
      <c r="R708" s="11" t="str">
        <f t="shared" ref="R708:R771" si="89">IF(Q708&lt;=90,"Standard",IF(Q708&lt;=455,"Sub-Standard","Doubtful"))</f>
        <v>Standard</v>
      </c>
      <c r="S708" s="11" t="str">
        <f t="shared" ref="S708:S771" si="90">IF(R708&lt;&gt;P708,"FLAG","")</f>
        <v/>
      </c>
      <c r="T708" s="13">
        <f t="shared" ref="T708:T771" si="91">IF(S708="FLAG",J708*IF(R708="Doubtful",25%,10%),0)</f>
        <v>0</v>
      </c>
      <c r="U708" s="13">
        <f>IFERROR(INDEX(Delegation!$C$4:$C$12,MATCH(H708,Delegation!$A$4:$A$12,0)),0)</f>
        <v>5000000</v>
      </c>
      <c r="V708" s="11" t="str">
        <f t="shared" ref="V708:V771" si="92">IF(G708&gt;U708,"FLAG","")</f>
        <v/>
      </c>
      <c r="W708" s="14">
        <f t="shared" ref="W708:W771" si="93">IF(M708&gt;0,J708/M708,"")</f>
        <v>0.47501468557609416</v>
      </c>
      <c r="X708" s="11" t="str">
        <f t="shared" ref="X708:X771" si="94">IF(AND(E708="Gold",N(W708)&gt;75%),"FLAG","")</f>
        <v/>
      </c>
      <c r="Y708" s="11" t="str">
        <f t="shared" ref="Y708:Y771" si="95">IF(AND(L708="Property",N708&lt;EDATE(DATE(2026,3,31),-36)),"FLAG","")</f>
        <v/>
      </c>
      <c r="Z708" s="11" t="str">
        <f>IF(AND(J708&gt;500000,INDEX(Bank_KYC!$D$4:$D$953,MATCH(B708,Bank_KYC!$A$4:$A$953,0))=""),"FLAG","")</f>
        <v/>
      </c>
    </row>
    <row r="709" spans="1:26" x14ac:dyDescent="0.3">
      <c r="A709" t="s">
        <v>4237</v>
      </c>
      <c r="B709" t="s">
        <v>1417</v>
      </c>
      <c r="C709" t="s">
        <v>279</v>
      </c>
      <c r="D709" t="s">
        <v>100</v>
      </c>
      <c r="E709" t="s">
        <v>3525</v>
      </c>
      <c r="F709" s="9">
        <v>43586</v>
      </c>
      <c r="G709">
        <v>151000</v>
      </c>
      <c r="H709" t="s">
        <v>64</v>
      </c>
      <c r="I709">
        <v>9.75</v>
      </c>
      <c r="J709">
        <v>78663</v>
      </c>
      <c r="K709" s="9">
        <v>45613</v>
      </c>
      <c r="L709" t="s">
        <v>3526</v>
      </c>
      <c r="M709">
        <v>107163</v>
      </c>
      <c r="N709" s="9">
        <v>46079</v>
      </c>
      <c r="O709" t="s">
        <v>3520</v>
      </c>
      <c r="P709" t="s">
        <v>3589</v>
      </c>
      <c r="Q709" s="12">
        <f t="shared" si="88"/>
        <v>499</v>
      </c>
      <c r="R709" s="11" t="str">
        <f t="shared" si="89"/>
        <v>Doubtful</v>
      </c>
      <c r="S709" s="11" t="str">
        <f t="shared" si="90"/>
        <v/>
      </c>
      <c r="T709" s="13">
        <f t="shared" si="91"/>
        <v>0</v>
      </c>
      <c r="U709" s="13">
        <f>IFERROR(INDEX(Delegation!$C$4:$C$12,MATCH(H709,Delegation!$A$4:$A$12,0)),0)</f>
        <v>1000000</v>
      </c>
      <c r="V709" s="11" t="str">
        <f t="shared" si="92"/>
        <v/>
      </c>
      <c r="W709" s="14">
        <f t="shared" si="93"/>
        <v>0.7340499986002631</v>
      </c>
      <c r="X709" s="11" t="str">
        <f t="shared" si="94"/>
        <v/>
      </c>
      <c r="Y709" s="11" t="str">
        <f t="shared" si="95"/>
        <v/>
      </c>
      <c r="Z709" s="11" t="str">
        <f>IF(AND(J709&gt;500000,INDEX(Bank_KYC!$D$4:$D$953,MATCH(B709,Bank_KYC!$A$4:$A$953,0))=""),"FLAG","")</f>
        <v/>
      </c>
    </row>
    <row r="710" spans="1:26" x14ac:dyDescent="0.3">
      <c r="A710" t="s">
        <v>4238</v>
      </c>
      <c r="B710" t="s">
        <v>3104</v>
      </c>
      <c r="C710" t="s">
        <v>205</v>
      </c>
      <c r="D710" t="s">
        <v>129</v>
      </c>
      <c r="E710" t="s">
        <v>3550</v>
      </c>
      <c r="F710" s="9">
        <v>45348</v>
      </c>
      <c r="G710">
        <v>304000</v>
      </c>
      <c r="H710" t="s">
        <v>65</v>
      </c>
      <c r="I710">
        <v>10.5</v>
      </c>
      <c r="J710">
        <v>291255</v>
      </c>
      <c r="K710" s="9"/>
      <c r="L710" t="s">
        <v>3551</v>
      </c>
      <c r="M710">
        <v>575421</v>
      </c>
      <c r="N710" s="9">
        <v>45534</v>
      </c>
      <c r="O710" t="s">
        <v>3520</v>
      </c>
      <c r="P710" t="s">
        <v>3521</v>
      </c>
      <c r="Q710" s="12">
        <f t="shared" si="88"/>
        <v>0</v>
      </c>
      <c r="R710" s="11" t="str">
        <f t="shared" si="89"/>
        <v>Standard</v>
      </c>
      <c r="S710" s="11" t="str">
        <f t="shared" si="90"/>
        <v/>
      </c>
      <c r="T710" s="13">
        <f t="shared" si="91"/>
        <v>0</v>
      </c>
      <c r="U710" s="13">
        <f>IFERROR(INDEX(Delegation!$C$4:$C$12,MATCH(H710,Delegation!$A$4:$A$12,0)),0)</f>
        <v>1000000</v>
      </c>
      <c r="V710" s="11" t="str">
        <f t="shared" si="92"/>
        <v/>
      </c>
      <c r="W710" s="14">
        <f t="shared" si="93"/>
        <v>0.5061598377535752</v>
      </c>
      <c r="X710" s="11" t="str">
        <f t="shared" si="94"/>
        <v/>
      </c>
      <c r="Y710" s="11" t="str">
        <f t="shared" si="95"/>
        <v/>
      </c>
      <c r="Z710" s="11" t="str">
        <f>IF(AND(J710&gt;500000,INDEX(Bank_KYC!$D$4:$D$953,MATCH(B710,Bank_KYC!$A$4:$A$953,0))=""),"FLAG","")</f>
        <v/>
      </c>
    </row>
    <row r="711" spans="1:26" x14ac:dyDescent="0.3">
      <c r="A711" t="s">
        <v>4239</v>
      </c>
      <c r="B711" t="s">
        <v>965</v>
      </c>
      <c r="C711" t="s">
        <v>966</v>
      </c>
      <c r="D711" t="s">
        <v>129</v>
      </c>
      <c r="E711" t="s">
        <v>3525</v>
      </c>
      <c r="F711" s="9">
        <v>44950</v>
      </c>
      <c r="G711">
        <v>432000</v>
      </c>
      <c r="H711" t="s">
        <v>65</v>
      </c>
      <c r="I711">
        <v>9.75</v>
      </c>
      <c r="J711">
        <v>256278</v>
      </c>
      <c r="K711" s="9"/>
      <c r="L711" t="s">
        <v>3526</v>
      </c>
      <c r="M711">
        <v>387113</v>
      </c>
      <c r="N711" s="9">
        <v>45309</v>
      </c>
      <c r="O711" t="s">
        <v>3520</v>
      </c>
      <c r="P711" t="s">
        <v>3521</v>
      </c>
      <c r="Q711" s="12">
        <f t="shared" si="88"/>
        <v>0</v>
      </c>
      <c r="R711" s="11" t="str">
        <f t="shared" si="89"/>
        <v>Standard</v>
      </c>
      <c r="S711" s="11" t="str">
        <f t="shared" si="90"/>
        <v/>
      </c>
      <c r="T711" s="13">
        <f t="shared" si="91"/>
        <v>0</v>
      </c>
      <c r="U711" s="13">
        <f>IFERROR(INDEX(Delegation!$C$4:$C$12,MATCH(H711,Delegation!$A$4:$A$12,0)),0)</f>
        <v>1000000</v>
      </c>
      <c r="V711" s="11" t="str">
        <f t="shared" si="92"/>
        <v/>
      </c>
      <c r="W711" s="14">
        <f t="shared" si="93"/>
        <v>0.66202375017113868</v>
      </c>
      <c r="X711" s="11" t="str">
        <f t="shared" si="94"/>
        <v/>
      </c>
      <c r="Y711" s="11" t="str">
        <f t="shared" si="95"/>
        <v/>
      </c>
      <c r="Z711" s="11" t="str">
        <f>IF(AND(J711&gt;500000,INDEX(Bank_KYC!$D$4:$D$953,MATCH(B711,Bank_KYC!$A$4:$A$953,0))=""),"FLAG","")</f>
        <v/>
      </c>
    </row>
    <row r="712" spans="1:26" x14ac:dyDescent="0.3">
      <c r="A712" t="s">
        <v>4240</v>
      </c>
      <c r="B712" t="s">
        <v>1985</v>
      </c>
      <c r="C712" t="s">
        <v>1986</v>
      </c>
      <c r="D712" t="s">
        <v>129</v>
      </c>
      <c r="E712" t="s">
        <v>3550</v>
      </c>
      <c r="F712" s="9">
        <v>44522</v>
      </c>
      <c r="G712">
        <v>318000</v>
      </c>
      <c r="H712" t="s">
        <v>65</v>
      </c>
      <c r="I712">
        <v>10.5</v>
      </c>
      <c r="J712">
        <v>113011</v>
      </c>
      <c r="K712" s="9">
        <v>45416</v>
      </c>
      <c r="L712" t="s">
        <v>3551</v>
      </c>
      <c r="M712">
        <v>196119</v>
      </c>
      <c r="N712" s="9">
        <v>45632</v>
      </c>
      <c r="O712" t="s">
        <v>3520</v>
      </c>
      <c r="P712" t="s">
        <v>3589</v>
      </c>
      <c r="Q712" s="12">
        <f t="shared" si="88"/>
        <v>696</v>
      </c>
      <c r="R712" s="11" t="str">
        <f t="shared" si="89"/>
        <v>Doubtful</v>
      </c>
      <c r="S712" s="11" t="str">
        <f t="shared" si="90"/>
        <v/>
      </c>
      <c r="T712" s="13">
        <f t="shared" si="91"/>
        <v>0</v>
      </c>
      <c r="U712" s="13">
        <f>IFERROR(INDEX(Delegation!$C$4:$C$12,MATCH(H712,Delegation!$A$4:$A$12,0)),0)</f>
        <v>1000000</v>
      </c>
      <c r="V712" s="11" t="str">
        <f t="shared" si="92"/>
        <v/>
      </c>
      <c r="W712" s="14">
        <f t="shared" si="93"/>
        <v>0.57623687659023348</v>
      </c>
      <c r="X712" s="11" t="str">
        <f t="shared" si="94"/>
        <v/>
      </c>
      <c r="Y712" s="11" t="str">
        <f t="shared" si="95"/>
        <v/>
      </c>
      <c r="Z712" s="11" t="str">
        <f>IF(AND(J712&gt;500000,INDEX(Bank_KYC!$D$4:$D$953,MATCH(B712,Bank_KYC!$A$4:$A$953,0))=""),"FLAG","")</f>
        <v/>
      </c>
    </row>
    <row r="713" spans="1:26" x14ac:dyDescent="0.3">
      <c r="A713" t="s">
        <v>4241</v>
      </c>
      <c r="B713" t="s">
        <v>2407</v>
      </c>
      <c r="C713" t="s">
        <v>765</v>
      </c>
      <c r="D713" t="s">
        <v>129</v>
      </c>
      <c r="E713" t="s">
        <v>3535</v>
      </c>
      <c r="F713" s="9">
        <v>45901</v>
      </c>
      <c r="G713">
        <v>4236000</v>
      </c>
      <c r="H713" t="s">
        <v>66</v>
      </c>
      <c r="I713">
        <v>11.5</v>
      </c>
      <c r="J713">
        <v>3546043</v>
      </c>
      <c r="K713" s="9">
        <v>46080</v>
      </c>
      <c r="L713" t="s">
        <v>3536</v>
      </c>
      <c r="M713">
        <v>5239950</v>
      </c>
      <c r="N713" s="9">
        <v>45937</v>
      </c>
      <c r="O713" t="s">
        <v>3520</v>
      </c>
      <c r="P713" t="s">
        <v>3521</v>
      </c>
      <c r="Q713" s="12">
        <f t="shared" si="88"/>
        <v>32</v>
      </c>
      <c r="R713" s="11" t="str">
        <f t="shared" si="89"/>
        <v>Standard</v>
      </c>
      <c r="S713" s="11" t="str">
        <f t="shared" si="90"/>
        <v/>
      </c>
      <c r="T713" s="13">
        <f t="shared" si="91"/>
        <v>0</v>
      </c>
      <c r="U713" s="13">
        <f>IFERROR(INDEX(Delegation!$C$4:$C$12,MATCH(H713,Delegation!$A$4:$A$12,0)),0)</f>
        <v>5000000</v>
      </c>
      <c r="V713" s="11" t="str">
        <f t="shared" si="92"/>
        <v/>
      </c>
      <c r="W713" s="14">
        <f t="shared" si="93"/>
        <v>0.676732220727297</v>
      </c>
      <c r="X713" s="11" t="str">
        <f t="shared" si="94"/>
        <v/>
      </c>
      <c r="Y713" s="11" t="str">
        <f t="shared" si="95"/>
        <v/>
      </c>
      <c r="Z713" s="11" t="str">
        <f>IF(AND(J713&gt;500000,INDEX(Bank_KYC!$D$4:$D$953,MATCH(B713,Bank_KYC!$A$4:$A$953,0))=""),"FLAG","")</f>
        <v>FLAG</v>
      </c>
    </row>
    <row r="714" spans="1:26" x14ac:dyDescent="0.3">
      <c r="A714" t="s">
        <v>4242</v>
      </c>
      <c r="B714" t="s">
        <v>2314</v>
      </c>
      <c r="C714" t="s">
        <v>2315</v>
      </c>
      <c r="D714" t="s">
        <v>100</v>
      </c>
      <c r="E714" t="s">
        <v>3535</v>
      </c>
      <c r="F714" s="9">
        <v>44807</v>
      </c>
      <c r="G714">
        <v>3469000</v>
      </c>
      <c r="H714" t="s">
        <v>66</v>
      </c>
      <c r="I714">
        <v>11.5</v>
      </c>
      <c r="J714">
        <v>2774960</v>
      </c>
      <c r="K714" s="9"/>
      <c r="L714" t="s">
        <v>3536</v>
      </c>
      <c r="M714">
        <v>5258503</v>
      </c>
      <c r="N714" s="9">
        <v>45196</v>
      </c>
      <c r="O714" t="s">
        <v>3520</v>
      </c>
      <c r="P714" t="s">
        <v>3521</v>
      </c>
      <c r="Q714" s="12">
        <f t="shared" si="88"/>
        <v>0</v>
      </c>
      <c r="R714" s="11" t="str">
        <f t="shared" si="89"/>
        <v>Standard</v>
      </c>
      <c r="S714" s="11" t="str">
        <f t="shared" si="90"/>
        <v/>
      </c>
      <c r="T714" s="13">
        <f t="shared" si="91"/>
        <v>0</v>
      </c>
      <c r="U714" s="13">
        <f>IFERROR(INDEX(Delegation!$C$4:$C$12,MATCH(H714,Delegation!$A$4:$A$12,0)),0)</f>
        <v>5000000</v>
      </c>
      <c r="V714" s="11" t="str">
        <f t="shared" si="92"/>
        <v/>
      </c>
      <c r="W714" s="14">
        <f t="shared" si="93"/>
        <v>0.52770912177857465</v>
      </c>
      <c r="X714" s="11" t="str">
        <f t="shared" si="94"/>
        <v/>
      </c>
      <c r="Y714" s="11" t="str">
        <f t="shared" si="95"/>
        <v/>
      </c>
      <c r="Z714" s="11" t="str">
        <f>IF(AND(J714&gt;500000,INDEX(Bank_KYC!$D$4:$D$953,MATCH(B714,Bank_KYC!$A$4:$A$953,0))=""),"FLAG","")</f>
        <v/>
      </c>
    </row>
    <row r="715" spans="1:26" x14ac:dyDescent="0.3">
      <c r="A715" t="s">
        <v>4243</v>
      </c>
      <c r="B715" t="s">
        <v>3005</v>
      </c>
      <c r="C715" t="s">
        <v>2478</v>
      </c>
      <c r="D715" t="s">
        <v>134</v>
      </c>
      <c r="E715" t="s">
        <v>3525</v>
      </c>
      <c r="F715" s="9">
        <v>45407</v>
      </c>
      <c r="G715">
        <v>337000</v>
      </c>
      <c r="H715" t="s">
        <v>62</v>
      </c>
      <c r="I715">
        <v>9.75</v>
      </c>
      <c r="J715">
        <v>247833</v>
      </c>
      <c r="K715" s="9"/>
      <c r="L715" t="s">
        <v>3526</v>
      </c>
      <c r="M715">
        <v>379484</v>
      </c>
      <c r="N715" s="9">
        <v>45592</v>
      </c>
      <c r="O715" t="s">
        <v>3520</v>
      </c>
      <c r="P715" t="s">
        <v>3521</v>
      </c>
      <c r="Q715" s="12">
        <f t="shared" si="88"/>
        <v>0</v>
      </c>
      <c r="R715" s="11" t="str">
        <f t="shared" si="89"/>
        <v>Standard</v>
      </c>
      <c r="S715" s="11" t="str">
        <f t="shared" si="90"/>
        <v/>
      </c>
      <c r="T715" s="13">
        <f t="shared" si="91"/>
        <v>0</v>
      </c>
      <c r="U715" s="13">
        <f>IFERROR(INDEX(Delegation!$C$4:$C$12,MATCH(H715,Delegation!$A$4:$A$12,0)),0)</f>
        <v>1000000</v>
      </c>
      <c r="V715" s="11" t="str">
        <f t="shared" si="92"/>
        <v/>
      </c>
      <c r="W715" s="14">
        <f t="shared" si="93"/>
        <v>0.65307891768822923</v>
      </c>
      <c r="X715" s="11" t="str">
        <f t="shared" si="94"/>
        <v/>
      </c>
      <c r="Y715" s="11" t="str">
        <f t="shared" si="95"/>
        <v/>
      </c>
      <c r="Z715" s="11" t="str">
        <f>IF(AND(J715&gt;500000,INDEX(Bank_KYC!$D$4:$D$953,MATCH(B715,Bank_KYC!$A$4:$A$953,0))=""),"FLAG","")</f>
        <v/>
      </c>
    </row>
    <row r="716" spans="1:26" x14ac:dyDescent="0.3">
      <c r="A716" t="s">
        <v>4244</v>
      </c>
      <c r="B716" t="s">
        <v>2726</v>
      </c>
      <c r="C716" t="s">
        <v>2727</v>
      </c>
      <c r="D716" t="s">
        <v>129</v>
      </c>
      <c r="E716" t="s">
        <v>3528</v>
      </c>
      <c r="F716" s="9">
        <v>44375</v>
      </c>
      <c r="G716">
        <v>471000</v>
      </c>
      <c r="H716" t="s">
        <v>65</v>
      </c>
      <c r="I716">
        <v>13.5</v>
      </c>
      <c r="J716">
        <v>284045</v>
      </c>
      <c r="K716" s="9"/>
      <c r="L716" t="s">
        <v>3529</v>
      </c>
      <c r="M716">
        <v>0</v>
      </c>
      <c r="N716" s="9"/>
      <c r="O716" t="s">
        <v>3520</v>
      </c>
      <c r="P716" t="s">
        <v>3521</v>
      </c>
      <c r="Q716" s="12">
        <f t="shared" si="88"/>
        <v>0</v>
      </c>
      <c r="R716" s="11" t="str">
        <f t="shared" si="89"/>
        <v>Standard</v>
      </c>
      <c r="S716" s="11" t="str">
        <f t="shared" si="90"/>
        <v/>
      </c>
      <c r="T716" s="13">
        <f t="shared" si="91"/>
        <v>0</v>
      </c>
      <c r="U716" s="13">
        <f>IFERROR(INDEX(Delegation!$C$4:$C$12,MATCH(H716,Delegation!$A$4:$A$12,0)),0)</f>
        <v>1000000</v>
      </c>
      <c r="V716" s="11" t="str">
        <f t="shared" si="92"/>
        <v/>
      </c>
      <c r="W716" s="14" t="str">
        <f t="shared" si="93"/>
        <v/>
      </c>
      <c r="X716" s="11" t="str">
        <f t="shared" si="94"/>
        <v/>
      </c>
      <c r="Y716" s="11" t="str">
        <f t="shared" si="95"/>
        <v/>
      </c>
      <c r="Z716" s="11" t="str">
        <f>IF(AND(J716&gt;500000,INDEX(Bank_KYC!$D$4:$D$953,MATCH(B716,Bank_KYC!$A$4:$A$953,0))=""),"FLAG","")</f>
        <v/>
      </c>
    </row>
    <row r="717" spans="1:26" x14ac:dyDescent="0.3">
      <c r="A717" t="s">
        <v>4245</v>
      </c>
      <c r="B717" t="s">
        <v>3075</v>
      </c>
      <c r="C717" t="s">
        <v>2295</v>
      </c>
      <c r="D717" t="s">
        <v>134</v>
      </c>
      <c r="E717" t="s">
        <v>3518</v>
      </c>
      <c r="F717" s="9">
        <v>46066</v>
      </c>
      <c r="G717">
        <v>3319000</v>
      </c>
      <c r="H717" t="s">
        <v>66</v>
      </c>
      <c r="I717">
        <v>9.25</v>
      </c>
      <c r="J717">
        <v>1486072</v>
      </c>
      <c r="K717" s="9"/>
      <c r="L717" t="s">
        <v>3519</v>
      </c>
      <c r="M717">
        <v>2147197</v>
      </c>
      <c r="N717" s="9">
        <v>46080</v>
      </c>
      <c r="O717" t="s">
        <v>3520</v>
      </c>
      <c r="P717" t="s">
        <v>3521</v>
      </c>
      <c r="Q717" s="12">
        <f t="shared" si="88"/>
        <v>0</v>
      </c>
      <c r="R717" s="11" t="str">
        <f t="shared" si="89"/>
        <v>Standard</v>
      </c>
      <c r="S717" s="11" t="str">
        <f t="shared" si="90"/>
        <v/>
      </c>
      <c r="T717" s="13">
        <f t="shared" si="91"/>
        <v>0</v>
      </c>
      <c r="U717" s="13">
        <f>IFERROR(INDEX(Delegation!$C$4:$C$12,MATCH(H717,Delegation!$A$4:$A$12,0)),0)</f>
        <v>5000000</v>
      </c>
      <c r="V717" s="11" t="str">
        <f t="shared" si="92"/>
        <v/>
      </c>
      <c r="W717" s="14">
        <f t="shared" si="93"/>
        <v>0.69209858247752765</v>
      </c>
      <c r="X717" s="11" t="str">
        <f t="shared" si="94"/>
        <v/>
      </c>
      <c r="Y717" s="11" t="str">
        <f t="shared" si="95"/>
        <v/>
      </c>
      <c r="Z717" s="11" t="str">
        <f>IF(AND(J717&gt;500000,INDEX(Bank_KYC!$D$4:$D$953,MATCH(B717,Bank_KYC!$A$4:$A$953,0))=""),"FLAG","")</f>
        <v/>
      </c>
    </row>
    <row r="718" spans="1:26" x14ac:dyDescent="0.3">
      <c r="A718" t="s">
        <v>4246</v>
      </c>
      <c r="B718" t="s">
        <v>3322</v>
      </c>
      <c r="C718" t="s">
        <v>3323</v>
      </c>
      <c r="D718" t="s">
        <v>129</v>
      </c>
      <c r="E718" t="s">
        <v>3528</v>
      </c>
      <c r="F718" s="9">
        <v>45118</v>
      </c>
      <c r="G718">
        <v>487000</v>
      </c>
      <c r="H718" t="s">
        <v>65</v>
      </c>
      <c r="I718">
        <v>13.5</v>
      </c>
      <c r="J718">
        <v>411050</v>
      </c>
      <c r="K718" s="9"/>
      <c r="L718" t="s">
        <v>3529</v>
      </c>
      <c r="M718">
        <v>0</v>
      </c>
      <c r="N718" s="9"/>
      <c r="O718" t="s">
        <v>3520</v>
      </c>
      <c r="P718" t="s">
        <v>3521</v>
      </c>
      <c r="Q718" s="12">
        <f t="shared" si="88"/>
        <v>0</v>
      </c>
      <c r="R718" s="11" t="str">
        <f t="shared" si="89"/>
        <v>Standard</v>
      </c>
      <c r="S718" s="11" t="str">
        <f t="shared" si="90"/>
        <v/>
      </c>
      <c r="T718" s="13">
        <f t="shared" si="91"/>
        <v>0</v>
      </c>
      <c r="U718" s="13">
        <f>IFERROR(INDEX(Delegation!$C$4:$C$12,MATCH(H718,Delegation!$A$4:$A$12,0)),0)</f>
        <v>1000000</v>
      </c>
      <c r="V718" s="11" t="str">
        <f t="shared" si="92"/>
        <v/>
      </c>
      <c r="W718" s="14" t="str">
        <f t="shared" si="93"/>
        <v/>
      </c>
      <c r="X718" s="11" t="str">
        <f t="shared" si="94"/>
        <v/>
      </c>
      <c r="Y718" s="11" t="str">
        <f t="shared" si="95"/>
        <v/>
      </c>
      <c r="Z718" s="11" t="str">
        <f>IF(AND(J718&gt;500000,INDEX(Bank_KYC!$D$4:$D$953,MATCH(B718,Bank_KYC!$A$4:$A$953,0))=""),"FLAG","")</f>
        <v/>
      </c>
    </row>
    <row r="719" spans="1:26" x14ac:dyDescent="0.3">
      <c r="A719" t="s">
        <v>4247</v>
      </c>
      <c r="B719" t="s">
        <v>872</v>
      </c>
      <c r="C719" t="s">
        <v>873</v>
      </c>
      <c r="D719" t="s">
        <v>129</v>
      </c>
      <c r="E719" t="s">
        <v>3525</v>
      </c>
      <c r="F719" s="9">
        <v>45374</v>
      </c>
      <c r="G719">
        <v>576000</v>
      </c>
      <c r="H719" t="s">
        <v>65</v>
      </c>
      <c r="I719">
        <v>9.75</v>
      </c>
      <c r="J719">
        <v>474322</v>
      </c>
      <c r="K719" s="9"/>
      <c r="L719" t="s">
        <v>3526</v>
      </c>
      <c r="M719">
        <v>546951</v>
      </c>
      <c r="N719" s="9">
        <v>45618</v>
      </c>
      <c r="O719" t="s">
        <v>3520</v>
      </c>
      <c r="P719" t="s">
        <v>3521</v>
      </c>
      <c r="Q719" s="12">
        <f t="shared" si="88"/>
        <v>0</v>
      </c>
      <c r="R719" s="11" t="str">
        <f t="shared" si="89"/>
        <v>Standard</v>
      </c>
      <c r="S719" s="11" t="str">
        <f t="shared" si="90"/>
        <v/>
      </c>
      <c r="T719" s="13">
        <f t="shared" si="91"/>
        <v>0</v>
      </c>
      <c r="U719" s="13">
        <f>IFERROR(INDEX(Delegation!$C$4:$C$12,MATCH(H719,Delegation!$A$4:$A$12,0)),0)</f>
        <v>1000000</v>
      </c>
      <c r="V719" s="11" t="str">
        <f t="shared" si="92"/>
        <v/>
      </c>
      <c r="W719" s="14">
        <f t="shared" si="93"/>
        <v>0.86721113957191776</v>
      </c>
      <c r="X719" s="11" t="str">
        <f t="shared" si="94"/>
        <v>FLAG</v>
      </c>
      <c r="Y719" s="11" t="str">
        <f t="shared" si="95"/>
        <v/>
      </c>
      <c r="Z719" s="11" t="str">
        <f>IF(AND(J719&gt;500000,INDEX(Bank_KYC!$D$4:$D$953,MATCH(B719,Bank_KYC!$A$4:$A$953,0))=""),"FLAG","")</f>
        <v/>
      </c>
    </row>
    <row r="720" spans="1:26" x14ac:dyDescent="0.3">
      <c r="A720" t="s">
        <v>4248</v>
      </c>
      <c r="B720" t="s">
        <v>466</v>
      </c>
      <c r="C720" t="s">
        <v>467</v>
      </c>
      <c r="D720" t="s">
        <v>129</v>
      </c>
      <c r="E720" t="s">
        <v>3535</v>
      </c>
      <c r="F720" s="9">
        <v>44405</v>
      </c>
      <c r="G720">
        <v>6366000</v>
      </c>
      <c r="H720" t="s">
        <v>68</v>
      </c>
      <c r="I720">
        <v>11.5</v>
      </c>
      <c r="J720">
        <v>6018952</v>
      </c>
      <c r="K720" s="9"/>
      <c r="L720" t="s">
        <v>3536</v>
      </c>
      <c r="M720">
        <v>9717481</v>
      </c>
      <c r="N720" s="9">
        <v>46074</v>
      </c>
      <c r="O720" t="s">
        <v>3520</v>
      </c>
      <c r="P720" t="s">
        <v>3521</v>
      </c>
      <c r="Q720" s="12">
        <f t="shared" si="88"/>
        <v>0</v>
      </c>
      <c r="R720" s="11" t="str">
        <f t="shared" si="89"/>
        <v>Standard</v>
      </c>
      <c r="S720" s="11" t="str">
        <f t="shared" si="90"/>
        <v/>
      </c>
      <c r="T720" s="13">
        <f t="shared" si="91"/>
        <v>0</v>
      </c>
      <c r="U720" s="13">
        <f>IFERROR(INDEX(Delegation!$C$4:$C$12,MATCH(H720,Delegation!$A$4:$A$12,0)),0)</f>
        <v>25000000</v>
      </c>
      <c r="V720" s="11" t="str">
        <f t="shared" si="92"/>
        <v/>
      </c>
      <c r="W720" s="14">
        <f t="shared" si="93"/>
        <v>0.6193942648305667</v>
      </c>
      <c r="X720" s="11" t="str">
        <f t="shared" si="94"/>
        <v/>
      </c>
      <c r="Y720" s="11" t="str">
        <f t="shared" si="95"/>
        <v/>
      </c>
      <c r="Z720" s="11" t="str">
        <f>IF(AND(J720&gt;500000,INDEX(Bank_KYC!$D$4:$D$953,MATCH(B720,Bank_KYC!$A$4:$A$953,0))=""),"FLAG","")</f>
        <v/>
      </c>
    </row>
    <row r="721" spans="1:26" x14ac:dyDescent="0.3">
      <c r="A721" t="s">
        <v>4249</v>
      </c>
      <c r="B721" t="s">
        <v>2734</v>
      </c>
      <c r="C721" t="s">
        <v>668</v>
      </c>
      <c r="D721" t="s">
        <v>103</v>
      </c>
      <c r="E721" t="s">
        <v>3550</v>
      </c>
      <c r="F721" s="9">
        <v>45852</v>
      </c>
      <c r="G721">
        <v>973000</v>
      </c>
      <c r="H721" t="s">
        <v>61</v>
      </c>
      <c r="I721">
        <v>10.5</v>
      </c>
      <c r="J721">
        <v>772651</v>
      </c>
      <c r="K721" s="9"/>
      <c r="L721" t="s">
        <v>3551</v>
      </c>
      <c r="M721">
        <v>1396528</v>
      </c>
      <c r="N721" s="9">
        <v>45994</v>
      </c>
      <c r="O721" t="s">
        <v>3520</v>
      </c>
      <c r="P721" t="s">
        <v>3521</v>
      </c>
      <c r="Q721" s="12">
        <f t="shared" si="88"/>
        <v>0</v>
      </c>
      <c r="R721" s="11" t="str">
        <f t="shared" si="89"/>
        <v>Standard</v>
      </c>
      <c r="S721" s="11" t="str">
        <f t="shared" si="90"/>
        <v/>
      </c>
      <c r="T721" s="13">
        <f t="shared" si="91"/>
        <v>0</v>
      </c>
      <c r="U721" s="13">
        <f>IFERROR(INDEX(Delegation!$C$4:$C$12,MATCH(H721,Delegation!$A$4:$A$12,0)),0)</f>
        <v>1000000</v>
      </c>
      <c r="V721" s="11" t="str">
        <f t="shared" si="92"/>
        <v/>
      </c>
      <c r="W721" s="14">
        <f t="shared" si="93"/>
        <v>0.5532656702908928</v>
      </c>
      <c r="X721" s="11" t="str">
        <f t="shared" si="94"/>
        <v/>
      </c>
      <c r="Y721" s="11" t="str">
        <f t="shared" si="95"/>
        <v/>
      </c>
      <c r="Z721" s="11" t="str">
        <f>IF(AND(J721&gt;500000,INDEX(Bank_KYC!$D$4:$D$953,MATCH(B721,Bank_KYC!$A$4:$A$953,0))=""),"FLAG","")</f>
        <v/>
      </c>
    </row>
    <row r="722" spans="1:26" x14ac:dyDescent="0.3">
      <c r="A722" t="s">
        <v>4250</v>
      </c>
      <c r="B722" t="s">
        <v>3364</v>
      </c>
      <c r="C722" t="s">
        <v>1696</v>
      </c>
      <c r="D722" t="s">
        <v>114</v>
      </c>
      <c r="E722" t="s">
        <v>3525</v>
      </c>
      <c r="F722" s="9">
        <v>44312</v>
      </c>
      <c r="G722">
        <v>419000</v>
      </c>
      <c r="H722" t="s">
        <v>59</v>
      </c>
      <c r="I722">
        <v>9.75</v>
      </c>
      <c r="J722">
        <v>112431</v>
      </c>
      <c r="K722" s="9">
        <v>45246</v>
      </c>
      <c r="L722" t="s">
        <v>3526</v>
      </c>
      <c r="M722">
        <v>154595</v>
      </c>
      <c r="N722" s="9">
        <v>45284</v>
      </c>
      <c r="O722" t="s">
        <v>3520</v>
      </c>
      <c r="P722" t="s">
        <v>3589</v>
      </c>
      <c r="Q722" s="12">
        <f t="shared" si="88"/>
        <v>866</v>
      </c>
      <c r="R722" s="11" t="str">
        <f t="shared" si="89"/>
        <v>Doubtful</v>
      </c>
      <c r="S722" s="11" t="str">
        <f t="shared" si="90"/>
        <v/>
      </c>
      <c r="T722" s="13">
        <f t="shared" si="91"/>
        <v>0</v>
      </c>
      <c r="U722" s="13">
        <f>IFERROR(INDEX(Delegation!$C$4:$C$12,MATCH(H722,Delegation!$A$4:$A$12,0)),0)</f>
        <v>1000000</v>
      </c>
      <c r="V722" s="11" t="str">
        <f t="shared" si="92"/>
        <v/>
      </c>
      <c r="W722" s="14">
        <f t="shared" si="93"/>
        <v>0.72726155438403572</v>
      </c>
      <c r="X722" s="11" t="str">
        <f t="shared" si="94"/>
        <v/>
      </c>
      <c r="Y722" s="11" t="str">
        <f t="shared" si="95"/>
        <v/>
      </c>
      <c r="Z722" s="11" t="str">
        <f>IF(AND(J722&gt;500000,INDEX(Bank_KYC!$D$4:$D$953,MATCH(B722,Bank_KYC!$A$4:$A$953,0))=""),"FLAG","")</f>
        <v/>
      </c>
    </row>
    <row r="723" spans="1:26" x14ac:dyDescent="0.3">
      <c r="A723" t="s">
        <v>4251</v>
      </c>
      <c r="B723" t="s">
        <v>1533</v>
      </c>
      <c r="C723" t="s">
        <v>1534</v>
      </c>
      <c r="D723" t="s">
        <v>100</v>
      </c>
      <c r="E723" t="s">
        <v>3528</v>
      </c>
      <c r="F723" s="9">
        <v>43936</v>
      </c>
      <c r="G723">
        <v>56000</v>
      </c>
      <c r="H723" t="s">
        <v>64</v>
      </c>
      <c r="I723">
        <v>13.5</v>
      </c>
      <c r="J723">
        <v>19264</v>
      </c>
      <c r="K723" s="9">
        <v>45833</v>
      </c>
      <c r="L723" t="s">
        <v>3529</v>
      </c>
      <c r="M723">
        <v>0</v>
      </c>
      <c r="N723" s="9"/>
      <c r="O723" t="s">
        <v>3520</v>
      </c>
      <c r="P723" t="s">
        <v>3523</v>
      </c>
      <c r="Q723" s="12">
        <f t="shared" si="88"/>
        <v>279</v>
      </c>
      <c r="R723" s="11" t="str">
        <f t="shared" si="89"/>
        <v>Sub-Standard</v>
      </c>
      <c r="S723" s="11" t="str">
        <f t="shared" si="90"/>
        <v/>
      </c>
      <c r="T723" s="13">
        <f t="shared" si="91"/>
        <v>0</v>
      </c>
      <c r="U723" s="13">
        <f>IFERROR(INDEX(Delegation!$C$4:$C$12,MATCH(H723,Delegation!$A$4:$A$12,0)),0)</f>
        <v>1000000</v>
      </c>
      <c r="V723" s="11" t="str">
        <f t="shared" si="92"/>
        <v/>
      </c>
      <c r="W723" s="14" t="str">
        <f t="shared" si="93"/>
        <v/>
      </c>
      <c r="X723" s="11" t="str">
        <f t="shared" si="94"/>
        <v/>
      </c>
      <c r="Y723" s="11" t="str">
        <f t="shared" si="95"/>
        <v/>
      </c>
      <c r="Z723" s="11" t="str">
        <f>IF(AND(J723&gt;500000,INDEX(Bank_KYC!$D$4:$D$953,MATCH(B723,Bank_KYC!$A$4:$A$953,0))=""),"FLAG","")</f>
        <v/>
      </c>
    </row>
    <row r="724" spans="1:26" x14ac:dyDescent="0.3">
      <c r="A724" t="s">
        <v>4252</v>
      </c>
      <c r="B724" t="s">
        <v>208</v>
      </c>
      <c r="C724" t="s">
        <v>209</v>
      </c>
      <c r="D724" t="s">
        <v>95</v>
      </c>
      <c r="E724" t="s">
        <v>3535</v>
      </c>
      <c r="F724" s="9">
        <v>45980</v>
      </c>
      <c r="G724">
        <v>5962000</v>
      </c>
      <c r="H724" t="s">
        <v>68</v>
      </c>
      <c r="I724">
        <v>11.5</v>
      </c>
      <c r="J724">
        <v>3983015</v>
      </c>
      <c r="K724" s="9"/>
      <c r="L724" t="s">
        <v>3536</v>
      </c>
      <c r="M724">
        <v>7438373</v>
      </c>
      <c r="N724" s="9">
        <v>46025</v>
      </c>
      <c r="O724" t="s">
        <v>3520</v>
      </c>
      <c r="P724" t="s">
        <v>3521</v>
      </c>
      <c r="Q724" s="12">
        <f t="shared" si="88"/>
        <v>0</v>
      </c>
      <c r="R724" s="11" t="str">
        <f t="shared" si="89"/>
        <v>Standard</v>
      </c>
      <c r="S724" s="11" t="str">
        <f t="shared" si="90"/>
        <v/>
      </c>
      <c r="T724" s="13">
        <f t="shared" si="91"/>
        <v>0</v>
      </c>
      <c r="U724" s="13">
        <f>IFERROR(INDEX(Delegation!$C$4:$C$12,MATCH(H724,Delegation!$A$4:$A$12,0)),0)</f>
        <v>25000000</v>
      </c>
      <c r="V724" s="11" t="str">
        <f t="shared" si="92"/>
        <v/>
      </c>
      <c r="W724" s="14">
        <f t="shared" si="93"/>
        <v>0.53546857625988908</v>
      </c>
      <c r="X724" s="11" t="str">
        <f t="shared" si="94"/>
        <v/>
      </c>
      <c r="Y724" s="11" t="str">
        <f t="shared" si="95"/>
        <v/>
      </c>
      <c r="Z724" s="11" t="str">
        <f>IF(AND(J724&gt;500000,INDEX(Bank_KYC!$D$4:$D$953,MATCH(B724,Bank_KYC!$A$4:$A$953,0))=""),"FLAG","")</f>
        <v/>
      </c>
    </row>
    <row r="725" spans="1:26" x14ac:dyDescent="0.3">
      <c r="A725" t="s">
        <v>4253</v>
      </c>
      <c r="B725" t="s">
        <v>1158</v>
      </c>
      <c r="C725" t="s">
        <v>1159</v>
      </c>
      <c r="D725" t="s">
        <v>134</v>
      </c>
      <c r="E725" t="s">
        <v>3528</v>
      </c>
      <c r="F725" s="9">
        <v>45635</v>
      </c>
      <c r="G725">
        <v>392000</v>
      </c>
      <c r="H725" t="s">
        <v>62</v>
      </c>
      <c r="I725">
        <v>13.5</v>
      </c>
      <c r="J725">
        <v>111243</v>
      </c>
      <c r="K725" s="9">
        <v>45889</v>
      </c>
      <c r="L725" t="s">
        <v>3529</v>
      </c>
      <c r="M725">
        <v>0</v>
      </c>
      <c r="N725" s="9"/>
      <c r="O725" t="s">
        <v>3520</v>
      </c>
      <c r="P725" t="s">
        <v>3523</v>
      </c>
      <c r="Q725" s="12">
        <f t="shared" si="88"/>
        <v>223</v>
      </c>
      <c r="R725" s="11" t="str">
        <f t="shared" si="89"/>
        <v>Sub-Standard</v>
      </c>
      <c r="S725" s="11" t="str">
        <f t="shared" si="90"/>
        <v/>
      </c>
      <c r="T725" s="13">
        <f t="shared" si="91"/>
        <v>0</v>
      </c>
      <c r="U725" s="13">
        <f>IFERROR(INDEX(Delegation!$C$4:$C$12,MATCH(H725,Delegation!$A$4:$A$12,0)),0)</f>
        <v>1000000</v>
      </c>
      <c r="V725" s="11" t="str">
        <f t="shared" si="92"/>
        <v/>
      </c>
      <c r="W725" s="14" t="str">
        <f t="shared" si="93"/>
        <v/>
      </c>
      <c r="X725" s="11" t="str">
        <f t="shared" si="94"/>
        <v/>
      </c>
      <c r="Y725" s="11" t="str">
        <f t="shared" si="95"/>
        <v/>
      </c>
      <c r="Z725" s="11" t="str">
        <f>IF(AND(J725&gt;500000,INDEX(Bank_KYC!$D$4:$D$953,MATCH(B725,Bank_KYC!$A$4:$A$953,0))=""),"FLAG","")</f>
        <v/>
      </c>
    </row>
    <row r="726" spans="1:26" x14ac:dyDescent="0.3">
      <c r="A726" t="s">
        <v>4254</v>
      </c>
      <c r="B726" t="s">
        <v>1679</v>
      </c>
      <c r="C726" t="s">
        <v>311</v>
      </c>
      <c r="D726" t="s">
        <v>129</v>
      </c>
      <c r="E726" t="s">
        <v>3528</v>
      </c>
      <c r="F726" s="9">
        <v>44740</v>
      </c>
      <c r="G726">
        <v>484000</v>
      </c>
      <c r="H726" t="s">
        <v>65</v>
      </c>
      <c r="I726">
        <v>13.5</v>
      </c>
      <c r="J726">
        <v>384560</v>
      </c>
      <c r="K726" s="9"/>
      <c r="L726" t="s">
        <v>3529</v>
      </c>
      <c r="M726">
        <v>0</v>
      </c>
      <c r="N726" s="9"/>
      <c r="O726" t="s">
        <v>3520</v>
      </c>
      <c r="P726" t="s">
        <v>3521</v>
      </c>
      <c r="Q726" s="12">
        <f t="shared" si="88"/>
        <v>0</v>
      </c>
      <c r="R726" s="11" t="str">
        <f t="shared" si="89"/>
        <v>Standard</v>
      </c>
      <c r="S726" s="11" t="str">
        <f t="shared" si="90"/>
        <v/>
      </c>
      <c r="T726" s="13">
        <f t="shared" si="91"/>
        <v>0</v>
      </c>
      <c r="U726" s="13">
        <f>IFERROR(INDEX(Delegation!$C$4:$C$12,MATCH(H726,Delegation!$A$4:$A$12,0)),0)</f>
        <v>1000000</v>
      </c>
      <c r="V726" s="11" t="str">
        <f t="shared" si="92"/>
        <v/>
      </c>
      <c r="W726" s="14" t="str">
        <f t="shared" si="93"/>
        <v/>
      </c>
      <c r="X726" s="11" t="str">
        <f t="shared" si="94"/>
        <v/>
      </c>
      <c r="Y726" s="11" t="str">
        <f t="shared" si="95"/>
        <v/>
      </c>
      <c r="Z726" s="11" t="str">
        <f>IF(AND(J726&gt;500000,INDEX(Bank_KYC!$D$4:$D$953,MATCH(B726,Bank_KYC!$A$4:$A$953,0))=""),"FLAG","")</f>
        <v/>
      </c>
    </row>
    <row r="727" spans="1:26" x14ac:dyDescent="0.3">
      <c r="A727" t="s">
        <v>4255</v>
      </c>
      <c r="B727" t="s">
        <v>940</v>
      </c>
      <c r="C727" t="s">
        <v>941</v>
      </c>
      <c r="D727" t="s">
        <v>114</v>
      </c>
      <c r="E727" t="s">
        <v>3550</v>
      </c>
      <c r="F727" s="9">
        <v>45970</v>
      </c>
      <c r="G727">
        <v>1102000</v>
      </c>
      <c r="H727" t="s">
        <v>66</v>
      </c>
      <c r="I727">
        <v>10.5</v>
      </c>
      <c r="J727">
        <v>1038806</v>
      </c>
      <c r="K727" s="9">
        <v>45581</v>
      </c>
      <c r="L727" t="s">
        <v>3551</v>
      </c>
      <c r="M727">
        <v>1935878</v>
      </c>
      <c r="N727" s="9">
        <v>46013</v>
      </c>
      <c r="O727" t="s">
        <v>3520</v>
      </c>
      <c r="P727" t="s">
        <v>3589</v>
      </c>
      <c r="Q727" s="12">
        <f t="shared" si="88"/>
        <v>531</v>
      </c>
      <c r="R727" s="11" t="str">
        <f t="shared" si="89"/>
        <v>Doubtful</v>
      </c>
      <c r="S727" s="11" t="str">
        <f t="shared" si="90"/>
        <v/>
      </c>
      <c r="T727" s="13">
        <f t="shared" si="91"/>
        <v>0</v>
      </c>
      <c r="U727" s="13">
        <f>IFERROR(INDEX(Delegation!$C$4:$C$12,MATCH(H727,Delegation!$A$4:$A$12,0)),0)</f>
        <v>5000000</v>
      </c>
      <c r="V727" s="11" t="str">
        <f t="shared" si="92"/>
        <v/>
      </c>
      <c r="W727" s="14">
        <f t="shared" si="93"/>
        <v>0.53660716222819826</v>
      </c>
      <c r="X727" s="11" t="str">
        <f t="shared" si="94"/>
        <v/>
      </c>
      <c r="Y727" s="11" t="str">
        <f t="shared" si="95"/>
        <v/>
      </c>
      <c r="Z727" s="11" t="str">
        <f>IF(AND(J727&gt;500000,INDEX(Bank_KYC!$D$4:$D$953,MATCH(B727,Bank_KYC!$A$4:$A$953,0))=""),"FLAG","")</f>
        <v>FLAG</v>
      </c>
    </row>
    <row r="728" spans="1:26" x14ac:dyDescent="0.3">
      <c r="A728" t="s">
        <v>4256</v>
      </c>
      <c r="B728" t="s">
        <v>2055</v>
      </c>
      <c r="C728" t="s">
        <v>2056</v>
      </c>
      <c r="D728" t="s">
        <v>95</v>
      </c>
      <c r="E728" t="s">
        <v>3525</v>
      </c>
      <c r="F728" s="9">
        <v>45802</v>
      </c>
      <c r="G728">
        <v>414000</v>
      </c>
      <c r="H728" t="s">
        <v>63</v>
      </c>
      <c r="I728">
        <v>9.75</v>
      </c>
      <c r="J728">
        <v>193993</v>
      </c>
      <c r="K728" s="9"/>
      <c r="L728" t="s">
        <v>3526</v>
      </c>
      <c r="M728">
        <v>297620</v>
      </c>
      <c r="N728" s="9">
        <v>45843</v>
      </c>
      <c r="O728" t="s">
        <v>3520</v>
      </c>
      <c r="P728" t="s">
        <v>3521</v>
      </c>
      <c r="Q728" s="12">
        <f t="shared" si="88"/>
        <v>0</v>
      </c>
      <c r="R728" s="11" t="str">
        <f t="shared" si="89"/>
        <v>Standard</v>
      </c>
      <c r="S728" s="11" t="str">
        <f t="shared" si="90"/>
        <v/>
      </c>
      <c r="T728" s="13">
        <f t="shared" si="91"/>
        <v>0</v>
      </c>
      <c r="U728" s="13">
        <f>IFERROR(INDEX(Delegation!$C$4:$C$12,MATCH(H728,Delegation!$A$4:$A$12,0)),0)</f>
        <v>1000000</v>
      </c>
      <c r="V728" s="11" t="str">
        <f t="shared" si="92"/>
        <v/>
      </c>
      <c r="W728" s="14">
        <f t="shared" si="93"/>
        <v>0.65181439419393861</v>
      </c>
      <c r="X728" s="11" t="str">
        <f t="shared" si="94"/>
        <v/>
      </c>
      <c r="Y728" s="11" t="str">
        <f t="shared" si="95"/>
        <v/>
      </c>
      <c r="Z728" s="11" t="str">
        <f>IF(AND(J728&gt;500000,INDEX(Bank_KYC!$D$4:$D$953,MATCH(B728,Bank_KYC!$A$4:$A$953,0))=""),"FLAG","")</f>
        <v/>
      </c>
    </row>
    <row r="729" spans="1:26" x14ac:dyDescent="0.3">
      <c r="A729" t="s">
        <v>4257</v>
      </c>
      <c r="B729" t="s">
        <v>3205</v>
      </c>
      <c r="C729" t="s">
        <v>1007</v>
      </c>
      <c r="D729" t="s">
        <v>114</v>
      </c>
      <c r="E729" t="s">
        <v>3535</v>
      </c>
      <c r="F729" s="9">
        <v>44486</v>
      </c>
      <c r="G729">
        <v>2484000</v>
      </c>
      <c r="H729" t="s">
        <v>66</v>
      </c>
      <c r="I729">
        <v>11.5</v>
      </c>
      <c r="J729">
        <v>960414</v>
      </c>
      <c r="K729" s="9">
        <v>45966</v>
      </c>
      <c r="L729" t="s">
        <v>3536</v>
      </c>
      <c r="M729">
        <v>1759792</v>
      </c>
      <c r="N729" s="9">
        <v>45167</v>
      </c>
      <c r="O729" t="s">
        <v>3520</v>
      </c>
      <c r="P729" t="s">
        <v>3523</v>
      </c>
      <c r="Q729" s="12">
        <f t="shared" si="88"/>
        <v>146</v>
      </c>
      <c r="R729" s="11" t="str">
        <f t="shared" si="89"/>
        <v>Sub-Standard</v>
      </c>
      <c r="S729" s="11" t="str">
        <f t="shared" si="90"/>
        <v/>
      </c>
      <c r="T729" s="13">
        <f t="shared" si="91"/>
        <v>0</v>
      </c>
      <c r="U729" s="13">
        <f>IFERROR(INDEX(Delegation!$C$4:$C$12,MATCH(H729,Delegation!$A$4:$A$12,0)),0)</f>
        <v>5000000</v>
      </c>
      <c r="V729" s="11" t="str">
        <f t="shared" si="92"/>
        <v/>
      </c>
      <c r="W729" s="14">
        <f t="shared" si="93"/>
        <v>0.54575427095929518</v>
      </c>
      <c r="X729" s="11" t="str">
        <f t="shared" si="94"/>
        <v/>
      </c>
      <c r="Y729" s="11" t="str">
        <f t="shared" si="95"/>
        <v/>
      </c>
      <c r="Z729" s="11" t="str">
        <f>IF(AND(J729&gt;500000,INDEX(Bank_KYC!$D$4:$D$953,MATCH(B729,Bank_KYC!$A$4:$A$953,0))=""),"FLAG","")</f>
        <v/>
      </c>
    </row>
    <row r="730" spans="1:26" x14ac:dyDescent="0.3">
      <c r="A730" t="s">
        <v>4258</v>
      </c>
      <c r="B730" t="s">
        <v>1940</v>
      </c>
      <c r="C730" t="s">
        <v>1941</v>
      </c>
      <c r="D730" t="s">
        <v>95</v>
      </c>
      <c r="E730" t="s">
        <v>3525</v>
      </c>
      <c r="F730" s="9">
        <v>43723</v>
      </c>
      <c r="G730">
        <v>114000</v>
      </c>
      <c r="H730" t="s">
        <v>63</v>
      </c>
      <c r="I730">
        <v>9.75</v>
      </c>
      <c r="J730">
        <v>81088</v>
      </c>
      <c r="K730" s="9"/>
      <c r="L730" t="s">
        <v>3526</v>
      </c>
      <c r="M730">
        <v>118414</v>
      </c>
      <c r="N730" s="9">
        <v>45980</v>
      </c>
      <c r="O730" t="s">
        <v>3520</v>
      </c>
      <c r="P730" t="s">
        <v>3521</v>
      </c>
      <c r="Q730" s="12">
        <f t="shared" si="88"/>
        <v>0</v>
      </c>
      <c r="R730" s="11" t="str">
        <f t="shared" si="89"/>
        <v>Standard</v>
      </c>
      <c r="S730" s="11" t="str">
        <f t="shared" si="90"/>
        <v/>
      </c>
      <c r="T730" s="13">
        <f t="shared" si="91"/>
        <v>0</v>
      </c>
      <c r="U730" s="13">
        <f>IFERROR(INDEX(Delegation!$C$4:$C$12,MATCH(H730,Delegation!$A$4:$A$12,0)),0)</f>
        <v>1000000</v>
      </c>
      <c r="V730" s="11" t="str">
        <f t="shared" si="92"/>
        <v/>
      </c>
      <c r="W730" s="14">
        <f t="shared" si="93"/>
        <v>0.68478389379634164</v>
      </c>
      <c r="X730" s="11" t="str">
        <f t="shared" si="94"/>
        <v/>
      </c>
      <c r="Y730" s="11" t="str">
        <f t="shared" si="95"/>
        <v/>
      </c>
      <c r="Z730" s="11" t="str">
        <f>IF(AND(J730&gt;500000,INDEX(Bank_KYC!$D$4:$D$953,MATCH(B730,Bank_KYC!$A$4:$A$953,0))=""),"FLAG","")</f>
        <v/>
      </c>
    </row>
    <row r="731" spans="1:26" x14ac:dyDescent="0.3">
      <c r="A731" t="s">
        <v>4259</v>
      </c>
      <c r="B731" t="s">
        <v>1862</v>
      </c>
      <c r="C731" t="s">
        <v>358</v>
      </c>
      <c r="D731" t="s">
        <v>95</v>
      </c>
      <c r="E731" t="s">
        <v>3528</v>
      </c>
      <c r="F731" s="9">
        <v>44019</v>
      </c>
      <c r="G731">
        <v>345000</v>
      </c>
      <c r="H731" t="s">
        <v>63</v>
      </c>
      <c r="I731">
        <v>13.5</v>
      </c>
      <c r="J731">
        <v>281249</v>
      </c>
      <c r="K731" s="9"/>
      <c r="L731" t="s">
        <v>3529</v>
      </c>
      <c r="M731">
        <v>0</v>
      </c>
      <c r="N731" s="9"/>
      <c r="O731" t="s">
        <v>3520</v>
      </c>
      <c r="P731" t="s">
        <v>3521</v>
      </c>
      <c r="Q731" s="12">
        <f t="shared" si="88"/>
        <v>0</v>
      </c>
      <c r="R731" s="11" t="str">
        <f t="shared" si="89"/>
        <v>Standard</v>
      </c>
      <c r="S731" s="11" t="str">
        <f t="shared" si="90"/>
        <v/>
      </c>
      <c r="T731" s="13">
        <f t="shared" si="91"/>
        <v>0</v>
      </c>
      <c r="U731" s="13">
        <f>IFERROR(INDEX(Delegation!$C$4:$C$12,MATCH(H731,Delegation!$A$4:$A$12,0)),0)</f>
        <v>1000000</v>
      </c>
      <c r="V731" s="11" t="str">
        <f t="shared" si="92"/>
        <v/>
      </c>
      <c r="W731" s="14" t="str">
        <f t="shared" si="93"/>
        <v/>
      </c>
      <c r="X731" s="11" t="str">
        <f t="shared" si="94"/>
        <v/>
      </c>
      <c r="Y731" s="11" t="str">
        <f t="shared" si="95"/>
        <v/>
      </c>
      <c r="Z731" s="11" t="str">
        <f>IF(AND(J731&gt;500000,INDEX(Bank_KYC!$D$4:$D$953,MATCH(B731,Bank_KYC!$A$4:$A$953,0))=""),"FLAG","")</f>
        <v/>
      </c>
    </row>
    <row r="732" spans="1:26" x14ac:dyDescent="0.3">
      <c r="A732" t="s">
        <v>4260</v>
      </c>
      <c r="B732" t="s">
        <v>1181</v>
      </c>
      <c r="C732" t="s">
        <v>1182</v>
      </c>
      <c r="D732" t="s">
        <v>95</v>
      </c>
      <c r="E732" t="s">
        <v>3528</v>
      </c>
      <c r="F732" s="9">
        <v>45995</v>
      </c>
      <c r="G732">
        <v>412000</v>
      </c>
      <c r="H732" t="s">
        <v>63</v>
      </c>
      <c r="I732">
        <v>13.5</v>
      </c>
      <c r="J732">
        <v>244760</v>
      </c>
      <c r="K732" s="9">
        <v>45886</v>
      </c>
      <c r="L732" t="s">
        <v>3529</v>
      </c>
      <c r="M732">
        <v>0</v>
      </c>
      <c r="N732" s="9"/>
      <c r="O732" t="s">
        <v>3520</v>
      </c>
      <c r="P732" t="s">
        <v>3521</v>
      </c>
      <c r="Q732" s="12">
        <f t="shared" si="88"/>
        <v>226</v>
      </c>
      <c r="R732" s="11" t="str">
        <f t="shared" si="89"/>
        <v>Sub-Standard</v>
      </c>
      <c r="S732" s="11" t="str">
        <f t="shared" si="90"/>
        <v>FLAG</v>
      </c>
      <c r="T732" s="13">
        <f t="shared" si="91"/>
        <v>24476</v>
      </c>
      <c r="U732" s="13">
        <f>IFERROR(INDEX(Delegation!$C$4:$C$12,MATCH(H732,Delegation!$A$4:$A$12,0)),0)</f>
        <v>1000000</v>
      </c>
      <c r="V732" s="11" t="str">
        <f t="shared" si="92"/>
        <v/>
      </c>
      <c r="W732" s="14" t="str">
        <f t="shared" si="93"/>
        <v/>
      </c>
      <c r="X732" s="11" t="str">
        <f t="shared" si="94"/>
        <v/>
      </c>
      <c r="Y732" s="11" t="str">
        <f t="shared" si="95"/>
        <v/>
      </c>
      <c r="Z732" s="11" t="str">
        <f>IF(AND(J732&gt;500000,INDEX(Bank_KYC!$D$4:$D$953,MATCH(B732,Bank_KYC!$A$4:$A$953,0))=""),"FLAG","")</f>
        <v/>
      </c>
    </row>
    <row r="733" spans="1:26" x14ac:dyDescent="0.3">
      <c r="A733" t="s">
        <v>4261</v>
      </c>
      <c r="B733" t="s">
        <v>2374</v>
      </c>
      <c r="C733" t="s">
        <v>2201</v>
      </c>
      <c r="D733" t="s">
        <v>134</v>
      </c>
      <c r="E733" t="s">
        <v>3535</v>
      </c>
      <c r="F733" s="9">
        <v>44995</v>
      </c>
      <c r="G733">
        <v>2104000</v>
      </c>
      <c r="H733" t="s">
        <v>66</v>
      </c>
      <c r="I733">
        <v>11.5</v>
      </c>
      <c r="J733">
        <v>1223974</v>
      </c>
      <c r="K733" s="9">
        <v>45530</v>
      </c>
      <c r="L733" t="s">
        <v>3536</v>
      </c>
      <c r="M733">
        <v>2409907</v>
      </c>
      <c r="N733" s="9">
        <v>45116</v>
      </c>
      <c r="O733" t="s">
        <v>3520</v>
      </c>
      <c r="P733" t="s">
        <v>3589</v>
      </c>
      <c r="Q733" s="12">
        <f t="shared" si="88"/>
        <v>582</v>
      </c>
      <c r="R733" s="11" t="str">
        <f t="shared" si="89"/>
        <v>Doubtful</v>
      </c>
      <c r="S733" s="11" t="str">
        <f t="shared" si="90"/>
        <v/>
      </c>
      <c r="T733" s="13">
        <f t="shared" si="91"/>
        <v>0</v>
      </c>
      <c r="U733" s="13">
        <f>IFERROR(INDEX(Delegation!$C$4:$C$12,MATCH(H733,Delegation!$A$4:$A$12,0)),0)</f>
        <v>5000000</v>
      </c>
      <c r="V733" s="11" t="str">
        <f t="shared" si="92"/>
        <v/>
      </c>
      <c r="W733" s="14">
        <f t="shared" si="93"/>
        <v>0.50789262822175296</v>
      </c>
      <c r="X733" s="11" t="str">
        <f t="shared" si="94"/>
        <v/>
      </c>
      <c r="Y733" s="11" t="str">
        <f t="shared" si="95"/>
        <v/>
      </c>
      <c r="Z733" s="11" t="str">
        <f>IF(AND(J733&gt;500000,INDEX(Bank_KYC!$D$4:$D$953,MATCH(B733,Bank_KYC!$A$4:$A$953,0))=""),"FLAG","")</f>
        <v/>
      </c>
    </row>
    <row r="734" spans="1:26" x14ac:dyDescent="0.3">
      <c r="A734" t="s">
        <v>4262</v>
      </c>
      <c r="B734" t="s">
        <v>443</v>
      </c>
      <c r="C734" t="s">
        <v>444</v>
      </c>
      <c r="D734" t="s">
        <v>129</v>
      </c>
      <c r="E734" t="s">
        <v>3518</v>
      </c>
      <c r="F734" s="9">
        <v>45619</v>
      </c>
      <c r="G734">
        <v>3538000</v>
      </c>
      <c r="H734" t="s">
        <v>66</v>
      </c>
      <c r="I734">
        <v>9.25</v>
      </c>
      <c r="J734">
        <v>1477160</v>
      </c>
      <c r="K734" s="9"/>
      <c r="L734" t="s">
        <v>3519</v>
      </c>
      <c r="M734">
        <v>2887233</v>
      </c>
      <c r="N734" s="9">
        <v>45840</v>
      </c>
      <c r="O734" t="s">
        <v>3520</v>
      </c>
      <c r="P734" t="s">
        <v>3521</v>
      </c>
      <c r="Q734" s="12">
        <f t="shared" si="88"/>
        <v>0</v>
      </c>
      <c r="R734" s="11" t="str">
        <f t="shared" si="89"/>
        <v>Standard</v>
      </c>
      <c r="S734" s="11" t="str">
        <f t="shared" si="90"/>
        <v/>
      </c>
      <c r="T734" s="13">
        <f t="shared" si="91"/>
        <v>0</v>
      </c>
      <c r="U734" s="13">
        <f>IFERROR(INDEX(Delegation!$C$4:$C$12,MATCH(H734,Delegation!$A$4:$A$12,0)),0)</f>
        <v>5000000</v>
      </c>
      <c r="V734" s="11" t="str">
        <f t="shared" si="92"/>
        <v/>
      </c>
      <c r="W734" s="14">
        <f t="shared" si="93"/>
        <v>0.51161787081264309</v>
      </c>
      <c r="X734" s="11" t="str">
        <f t="shared" si="94"/>
        <v/>
      </c>
      <c r="Y734" s="11" t="str">
        <f t="shared" si="95"/>
        <v/>
      </c>
      <c r="Z734" s="11" t="str">
        <f>IF(AND(J734&gt;500000,INDEX(Bank_KYC!$D$4:$D$953,MATCH(B734,Bank_KYC!$A$4:$A$953,0))=""),"FLAG","")</f>
        <v/>
      </c>
    </row>
    <row r="735" spans="1:26" x14ac:dyDescent="0.3">
      <c r="A735" t="s">
        <v>4263</v>
      </c>
      <c r="B735" t="s">
        <v>3113</v>
      </c>
      <c r="C735" t="s">
        <v>3114</v>
      </c>
      <c r="D735" t="s">
        <v>134</v>
      </c>
      <c r="E735" t="s">
        <v>3518</v>
      </c>
      <c r="F735" s="9">
        <v>45218</v>
      </c>
      <c r="G735">
        <v>4172000</v>
      </c>
      <c r="H735" t="s">
        <v>66</v>
      </c>
      <c r="I735">
        <v>9.25</v>
      </c>
      <c r="J735">
        <v>3886187</v>
      </c>
      <c r="K735" s="9"/>
      <c r="L735" t="s">
        <v>3519</v>
      </c>
      <c r="M735">
        <v>8052206</v>
      </c>
      <c r="N735" s="9">
        <v>45502</v>
      </c>
      <c r="O735" t="s">
        <v>3520</v>
      </c>
      <c r="P735" t="s">
        <v>3521</v>
      </c>
      <c r="Q735" s="12">
        <f t="shared" si="88"/>
        <v>0</v>
      </c>
      <c r="R735" s="11" t="str">
        <f t="shared" si="89"/>
        <v>Standard</v>
      </c>
      <c r="S735" s="11" t="str">
        <f t="shared" si="90"/>
        <v/>
      </c>
      <c r="T735" s="13">
        <f t="shared" si="91"/>
        <v>0</v>
      </c>
      <c r="U735" s="13">
        <f>IFERROR(INDEX(Delegation!$C$4:$C$12,MATCH(H735,Delegation!$A$4:$A$12,0)),0)</f>
        <v>5000000</v>
      </c>
      <c r="V735" s="11" t="str">
        <f t="shared" si="92"/>
        <v/>
      </c>
      <c r="W735" s="14">
        <f t="shared" si="93"/>
        <v>0.48262389213589418</v>
      </c>
      <c r="X735" s="11" t="str">
        <f t="shared" si="94"/>
        <v/>
      </c>
      <c r="Y735" s="11" t="str">
        <f t="shared" si="95"/>
        <v/>
      </c>
      <c r="Z735" s="11" t="str">
        <f>IF(AND(J735&gt;500000,INDEX(Bank_KYC!$D$4:$D$953,MATCH(B735,Bank_KYC!$A$4:$A$953,0))=""),"FLAG","")</f>
        <v/>
      </c>
    </row>
    <row r="736" spans="1:26" x14ac:dyDescent="0.3">
      <c r="A736" t="s">
        <v>4264</v>
      </c>
      <c r="B736" t="s">
        <v>2310</v>
      </c>
      <c r="C736" t="s">
        <v>2311</v>
      </c>
      <c r="D736" t="s">
        <v>129</v>
      </c>
      <c r="E736" t="s">
        <v>3550</v>
      </c>
      <c r="F736" s="9">
        <v>45885</v>
      </c>
      <c r="G736">
        <v>662000</v>
      </c>
      <c r="H736" t="s">
        <v>65</v>
      </c>
      <c r="I736">
        <v>10.5</v>
      </c>
      <c r="J736">
        <v>173724</v>
      </c>
      <c r="K736" s="9"/>
      <c r="L736" t="s">
        <v>3551</v>
      </c>
      <c r="M736">
        <v>362399</v>
      </c>
      <c r="N736" s="9">
        <v>45894</v>
      </c>
      <c r="O736" t="s">
        <v>3520</v>
      </c>
      <c r="P736" t="s">
        <v>3521</v>
      </c>
      <c r="Q736" s="12">
        <f t="shared" si="88"/>
        <v>0</v>
      </c>
      <c r="R736" s="11" t="str">
        <f t="shared" si="89"/>
        <v>Standard</v>
      </c>
      <c r="S736" s="11" t="str">
        <f t="shared" si="90"/>
        <v/>
      </c>
      <c r="T736" s="13">
        <f t="shared" si="91"/>
        <v>0</v>
      </c>
      <c r="U736" s="13">
        <f>IFERROR(INDEX(Delegation!$C$4:$C$12,MATCH(H736,Delegation!$A$4:$A$12,0)),0)</f>
        <v>1000000</v>
      </c>
      <c r="V736" s="11" t="str">
        <f t="shared" si="92"/>
        <v/>
      </c>
      <c r="W736" s="14">
        <f t="shared" si="93"/>
        <v>0.47937218369807866</v>
      </c>
      <c r="X736" s="11" t="str">
        <f t="shared" si="94"/>
        <v/>
      </c>
      <c r="Y736" s="11" t="str">
        <f t="shared" si="95"/>
        <v/>
      </c>
      <c r="Z736" s="11" t="str">
        <f>IF(AND(J736&gt;500000,INDEX(Bank_KYC!$D$4:$D$953,MATCH(B736,Bank_KYC!$A$4:$A$953,0))=""),"FLAG","")</f>
        <v/>
      </c>
    </row>
    <row r="737" spans="1:26" x14ac:dyDescent="0.3">
      <c r="A737" t="s">
        <v>4265</v>
      </c>
      <c r="B737" t="s">
        <v>1374</v>
      </c>
      <c r="C737" t="s">
        <v>311</v>
      </c>
      <c r="D737" t="s">
        <v>95</v>
      </c>
      <c r="E737" t="s">
        <v>3518</v>
      </c>
      <c r="F737" s="9">
        <v>43727</v>
      </c>
      <c r="G737">
        <v>4414000</v>
      </c>
      <c r="H737" t="s">
        <v>66</v>
      </c>
      <c r="I737">
        <v>9.25</v>
      </c>
      <c r="J737">
        <v>1539827</v>
      </c>
      <c r="K737" s="9"/>
      <c r="L737" t="s">
        <v>3519</v>
      </c>
      <c r="M737">
        <v>2371984</v>
      </c>
      <c r="N737" s="9">
        <v>45316</v>
      </c>
      <c r="O737" t="s">
        <v>3520</v>
      </c>
      <c r="P737" t="s">
        <v>3521</v>
      </c>
      <c r="Q737" s="12">
        <f t="shared" si="88"/>
        <v>0</v>
      </c>
      <c r="R737" s="11" t="str">
        <f t="shared" si="89"/>
        <v>Standard</v>
      </c>
      <c r="S737" s="11" t="str">
        <f t="shared" si="90"/>
        <v/>
      </c>
      <c r="T737" s="13">
        <f t="shared" si="91"/>
        <v>0</v>
      </c>
      <c r="U737" s="13">
        <f>IFERROR(INDEX(Delegation!$C$4:$C$12,MATCH(H737,Delegation!$A$4:$A$12,0)),0)</f>
        <v>5000000</v>
      </c>
      <c r="V737" s="11" t="str">
        <f t="shared" si="92"/>
        <v/>
      </c>
      <c r="W737" s="14">
        <f t="shared" si="93"/>
        <v>0.64917259138341576</v>
      </c>
      <c r="X737" s="11" t="str">
        <f t="shared" si="94"/>
        <v/>
      </c>
      <c r="Y737" s="11" t="str">
        <f t="shared" si="95"/>
        <v/>
      </c>
      <c r="Z737" s="11" t="str">
        <f>IF(AND(J737&gt;500000,INDEX(Bank_KYC!$D$4:$D$953,MATCH(B737,Bank_KYC!$A$4:$A$953,0))=""),"FLAG","")</f>
        <v/>
      </c>
    </row>
    <row r="738" spans="1:26" x14ac:dyDescent="0.3">
      <c r="A738" t="s">
        <v>4266</v>
      </c>
      <c r="B738" t="s">
        <v>1782</v>
      </c>
      <c r="C738" t="s">
        <v>1783</v>
      </c>
      <c r="D738" t="s">
        <v>134</v>
      </c>
      <c r="E738" t="s">
        <v>3528</v>
      </c>
      <c r="F738" s="9">
        <v>44727</v>
      </c>
      <c r="G738">
        <v>261000</v>
      </c>
      <c r="H738" t="s">
        <v>62</v>
      </c>
      <c r="I738">
        <v>13.5</v>
      </c>
      <c r="J738">
        <v>104985</v>
      </c>
      <c r="K738" s="9">
        <v>46095</v>
      </c>
      <c r="L738" t="s">
        <v>3529</v>
      </c>
      <c r="M738">
        <v>0</v>
      </c>
      <c r="N738" s="9"/>
      <c r="O738" t="s">
        <v>3520</v>
      </c>
      <c r="P738" t="s">
        <v>3521</v>
      </c>
      <c r="Q738" s="12">
        <f t="shared" si="88"/>
        <v>17</v>
      </c>
      <c r="R738" s="11" t="str">
        <f t="shared" si="89"/>
        <v>Standard</v>
      </c>
      <c r="S738" s="11" t="str">
        <f t="shared" si="90"/>
        <v/>
      </c>
      <c r="T738" s="13">
        <f t="shared" si="91"/>
        <v>0</v>
      </c>
      <c r="U738" s="13">
        <f>IFERROR(INDEX(Delegation!$C$4:$C$12,MATCH(H738,Delegation!$A$4:$A$12,0)),0)</f>
        <v>1000000</v>
      </c>
      <c r="V738" s="11" t="str">
        <f t="shared" si="92"/>
        <v/>
      </c>
      <c r="W738" s="14" t="str">
        <f t="shared" si="93"/>
        <v/>
      </c>
      <c r="X738" s="11" t="str">
        <f t="shared" si="94"/>
        <v/>
      </c>
      <c r="Y738" s="11" t="str">
        <f t="shared" si="95"/>
        <v/>
      </c>
      <c r="Z738" s="11" t="str">
        <f>IF(AND(J738&gt;500000,INDEX(Bank_KYC!$D$4:$D$953,MATCH(B738,Bank_KYC!$A$4:$A$953,0))=""),"FLAG","")</f>
        <v/>
      </c>
    </row>
    <row r="739" spans="1:26" x14ac:dyDescent="0.3">
      <c r="A739" t="s">
        <v>4267</v>
      </c>
      <c r="B739" t="s">
        <v>1548</v>
      </c>
      <c r="C739" t="s">
        <v>962</v>
      </c>
      <c r="D739" t="s">
        <v>103</v>
      </c>
      <c r="E739" t="s">
        <v>3518</v>
      </c>
      <c r="F739" s="9">
        <v>44752</v>
      </c>
      <c r="G739">
        <v>1009000</v>
      </c>
      <c r="H739" t="s">
        <v>66</v>
      </c>
      <c r="I739">
        <v>9.25</v>
      </c>
      <c r="J739">
        <v>832231</v>
      </c>
      <c r="K739" s="9"/>
      <c r="L739" t="s">
        <v>3519</v>
      </c>
      <c r="M739">
        <v>1592283</v>
      </c>
      <c r="N739" s="9">
        <v>45737</v>
      </c>
      <c r="O739" t="s">
        <v>3520</v>
      </c>
      <c r="P739" t="s">
        <v>3521</v>
      </c>
      <c r="Q739" s="12">
        <f t="shared" si="88"/>
        <v>0</v>
      </c>
      <c r="R739" s="11" t="str">
        <f t="shared" si="89"/>
        <v>Standard</v>
      </c>
      <c r="S739" s="11" t="str">
        <f t="shared" si="90"/>
        <v/>
      </c>
      <c r="T739" s="13">
        <f t="shared" si="91"/>
        <v>0</v>
      </c>
      <c r="U739" s="13">
        <f>IFERROR(INDEX(Delegation!$C$4:$C$12,MATCH(H739,Delegation!$A$4:$A$12,0)),0)</f>
        <v>5000000</v>
      </c>
      <c r="V739" s="11" t="str">
        <f t="shared" si="92"/>
        <v/>
      </c>
      <c r="W739" s="14">
        <f t="shared" si="93"/>
        <v>0.52266525485733373</v>
      </c>
      <c r="X739" s="11" t="str">
        <f t="shared" si="94"/>
        <v/>
      </c>
      <c r="Y739" s="11" t="str">
        <f t="shared" si="95"/>
        <v/>
      </c>
      <c r="Z739" s="11" t="str">
        <f>IF(AND(J739&gt;500000,INDEX(Bank_KYC!$D$4:$D$953,MATCH(B739,Bank_KYC!$A$4:$A$953,0))=""),"FLAG","")</f>
        <v/>
      </c>
    </row>
    <row r="740" spans="1:26" x14ac:dyDescent="0.3">
      <c r="A740" t="s">
        <v>4268</v>
      </c>
      <c r="B740" t="s">
        <v>3305</v>
      </c>
      <c r="C740" t="s">
        <v>1159</v>
      </c>
      <c r="D740" t="s">
        <v>114</v>
      </c>
      <c r="E740" t="s">
        <v>3528</v>
      </c>
      <c r="F740" s="9">
        <v>45712</v>
      </c>
      <c r="G740">
        <v>489000</v>
      </c>
      <c r="H740" t="s">
        <v>59</v>
      </c>
      <c r="I740">
        <v>13.5</v>
      </c>
      <c r="J740">
        <v>395311</v>
      </c>
      <c r="K740" s="9"/>
      <c r="L740" t="s">
        <v>3529</v>
      </c>
      <c r="M740">
        <v>0</v>
      </c>
      <c r="N740" s="9"/>
      <c r="O740" t="s">
        <v>3520</v>
      </c>
      <c r="P740" t="s">
        <v>3521</v>
      </c>
      <c r="Q740" s="12">
        <f t="shared" si="88"/>
        <v>0</v>
      </c>
      <c r="R740" s="11" t="str">
        <f t="shared" si="89"/>
        <v>Standard</v>
      </c>
      <c r="S740" s="11" t="str">
        <f t="shared" si="90"/>
        <v/>
      </c>
      <c r="T740" s="13">
        <f t="shared" si="91"/>
        <v>0</v>
      </c>
      <c r="U740" s="13">
        <f>IFERROR(INDEX(Delegation!$C$4:$C$12,MATCH(H740,Delegation!$A$4:$A$12,0)),0)</f>
        <v>1000000</v>
      </c>
      <c r="V740" s="11" t="str">
        <f t="shared" si="92"/>
        <v/>
      </c>
      <c r="W740" s="14" t="str">
        <f t="shared" si="93"/>
        <v/>
      </c>
      <c r="X740" s="11" t="str">
        <f t="shared" si="94"/>
        <v/>
      </c>
      <c r="Y740" s="11" t="str">
        <f t="shared" si="95"/>
        <v/>
      </c>
      <c r="Z740" s="11" t="str">
        <f>IF(AND(J740&gt;500000,INDEX(Bank_KYC!$D$4:$D$953,MATCH(B740,Bank_KYC!$A$4:$A$953,0))=""),"FLAG","")</f>
        <v/>
      </c>
    </row>
    <row r="741" spans="1:26" x14ac:dyDescent="0.3">
      <c r="A741" t="s">
        <v>4269</v>
      </c>
      <c r="B741" t="s">
        <v>2256</v>
      </c>
      <c r="C741" t="s">
        <v>2257</v>
      </c>
      <c r="D741" t="s">
        <v>129</v>
      </c>
      <c r="E741" t="s">
        <v>3528</v>
      </c>
      <c r="F741" s="9">
        <v>44854</v>
      </c>
      <c r="G741">
        <v>368000</v>
      </c>
      <c r="H741" t="s">
        <v>65</v>
      </c>
      <c r="I741">
        <v>13.5</v>
      </c>
      <c r="J741">
        <v>139375</v>
      </c>
      <c r="K741" s="9">
        <v>46029</v>
      </c>
      <c r="L741" t="s">
        <v>3529</v>
      </c>
      <c r="M741">
        <v>0</v>
      </c>
      <c r="N741" s="9"/>
      <c r="O741" t="s">
        <v>3520</v>
      </c>
      <c r="P741" t="s">
        <v>3521</v>
      </c>
      <c r="Q741" s="12">
        <f t="shared" si="88"/>
        <v>83</v>
      </c>
      <c r="R741" s="11" t="str">
        <f t="shared" si="89"/>
        <v>Standard</v>
      </c>
      <c r="S741" s="11" t="str">
        <f t="shared" si="90"/>
        <v/>
      </c>
      <c r="T741" s="13">
        <f t="shared" si="91"/>
        <v>0</v>
      </c>
      <c r="U741" s="13">
        <f>IFERROR(INDEX(Delegation!$C$4:$C$12,MATCH(H741,Delegation!$A$4:$A$12,0)),0)</f>
        <v>1000000</v>
      </c>
      <c r="V741" s="11" t="str">
        <f t="shared" si="92"/>
        <v/>
      </c>
      <c r="W741" s="14" t="str">
        <f t="shared" si="93"/>
        <v/>
      </c>
      <c r="X741" s="11" t="str">
        <f t="shared" si="94"/>
        <v/>
      </c>
      <c r="Y741" s="11" t="str">
        <f t="shared" si="95"/>
        <v/>
      </c>
      <c r="Z741" s="11" t="str">
        <f>IF(AND(J741&gt;500000,INDEX(Bank_KYC!$D$4:$D$953,MATCH(B741,Bank_KYC!$A$4:$A$953,0))=""),"FLAG","")</f>
        <v/>
      </c>
    </row>
    <row r="742" spans="1:26" x14ac:dyDescent="0.3">
      <c r="A742" t="s">
        <v>4270</v>
      </c>
      <c r="B742" t="s">
        <v>318</v>
      </c>
      <c r="C742" t="s">
        <v>319</v>
      </c>
      <c r="D742" t="s">
        <v>129</v>
      </c>
      <c r="E742" t="s">
        <v>3528</v>
      </c>
      <c r="F742" s="9">
        <v>45919</v>
      </c>
      <c r="G742">
        <v>292000</v>
      </c>
      <c r="H742" t="s">
        <v>65</v>
      </c>
      <c r="I742">
        <v>13.5</v>
      </c>
      <c r="J742">
        <v>185221</v>
      </c>
      <c r="K742" s="9"/>
      <c r="L742" t="s">
        <v>3529</v>
      </c>
      <c r="M742">
        <v>0</v>
      </c>
      <c r="N742" s="9"/>
      <c r="O742" t="s">
        <v>3520</v>
      </c>
      <c r="P742" t="s">
        <v>3521</v>
      </c>
      <c r="Q742" s="12">
        <f t="shared" si="88"/>
        <v>0</v>
      </c>
      <c r="R742" s="11" t="str">
        <f t="shared" si="89"/>
        <v>Standard</v>
      </c>
      <c r="S742" s="11" t="str">
        <f t="shared" si="90"/>
        <v/>
      </c>
      <c r="T742" s="13">
        <f t="shared" si="91"/>
        <v>0</v>
      </c>
      <c r="U742" s="13">
        <f>IFERROR(INDEX(Delegation!$C$4:$C$12,MATCH(H742,Delegation!$A$4:$A$12,0)),0)</f>
        <v>1000000</v>
      </c>
      <c r="V742" s="11" t="str">
        <f t="shared" si="92"/>
        <v/>
      </c>
      <c r="W742" s="14" t="str">
        <f t="shared" si="93"/>
        <v/>
      </c>
      <c r="X742" s="11" t="str">
        <f t="shared" si="94"/>
        <v/>
      </c>
      <c r="Y742" s="11" t="str">
        <f t="shared" si="95"/>
        <v/>
      </c>
      <c r="Z742" s="11" t="str">
        <f>IF(AND(J742&gt;500000,INDEX(Bank_KYC!$D$4:$D$953,MATCH(B742,Bank_KYC!$A$4:$A$953,0))=""),"FLAG","")</f>
        <v/>
      </c>
    </row>
    <row r="743" spans="1:26" x14ac:dyDescent="0.3">
      <c r="A743" t="s">
        <v>4271</v>
      </c>
      <c r="B743" t="s">
        <v>2287</v>
      </c>
      <c r="C743" t="s">
        <v>2288</v>
      </c>
      <c r="D743" t="s">
        <v>134</v>
      </c>
      <c r="E743" t="s">
        <v>3525</v>
      </c>
      <c r="F743" s="9">
        <v>43642</v>
      </c>
      <c r="G743">
        <v>76000</v>
      </c>
      <c r="H743" t="s">
        <v>62</v>
      </c>
      <c r="I743">
        <v>9.75</v>
      </c>
      <c r="J743">
        <v>55632</v>
      </c>
      <c r="K743" s="9"/>
      <c r="L743" t="s">
        <v>3526</v>
      </c>
      <c r="M743">
        <v>84431</v>
      </c>
      <c r="N743" s="9">
        <v>46043</v>
      </c>
      <c r="O743" t="s">
        <v>3520</v>
      </c>
      <c r="P743" t="s">
        <v>3521</v>
      </c>
      <c r="Q743" s="12">
        <f t="shared" si="88"/>
        <v>0</v>
      </c>
      <c r="R743" s="11" t="str">
        <f t="shared" si="89"/>
        <v>Standard</v>
      </c>
      <c r="S743" s="11" t="str">
        <f t="shared" si="90"/>
        <v/>
      </c>
      <c r="T743" s="13">
        <f t="shared" si="91"/>
        <v>0</v>
      </c>
      <c r="U743" s="13">
        <f>IFERROR(INDEX(Delegation!$C$4:$C$12,MATCH(H743,Delegation!$A$4:$A$12,0)),0)</f>
        <v>1000000</v>
      </c>
      <c r="V743" s="11" t="str">
        <f t="shared" si="92"/>
        <v/>
      </c>
      <c r="W743" s="14">
        <f t="shared" si="93"/>
        <v>0.65890490459665285</v>
      </c>
      <c r="X743" s="11" t="str">
        <f t="shared" si="94"/>
        <v/>
      </c>
      <c r="Y743" s="11" t="str">
        <f t="shared" si="95"/>
        <v/>
      </c>
      <c r="Z743" s="11" t="str">
        <f>IF(AND(J743&gt;500000,INDEX(Bank_KYC!$D$4:$D$953,MATCH(B743,Bank_KYC!$A$4:$A$953,0))=""),"FLAG","")</f>
        <v/>
      </c>
    </row>
    <row r="744" spans="1:26" x14ac:dyDescent="0.3">
      <c r="A744" t="s">
        <v>4272</v>
      </c>
      <c r="B744" t="s">
        <v>1573</v>
      </c>
      <c r="C744" t="s">
        <v>1570</v>
      </c>
      <c r="D744" t="s">
        <v>103</v>
      </c>
      <c r="E744" t="s">
        <v>3518</v>
      </c>
      <c r="F744" s="9">
        <v>43822</v>
      </c>
      <c r="G744">
        <v>1952000</v>
      </c>
      <c r="H744" t="s">
        <v>66</v>
      </c>
      <c r="I744">
        <v>9.25</v>
      </c>
      <c r="J744">
        <v>789109</v>
      </c>
      <c r="K744" s="9">
        <v>45676</v>
      </c>
      <c r="L744" t="s">
        <v>3519</v>
      </c>
      <c r="M744">
        <v>1591165</v>
      </c>
      <c r="N744" s="9">
        <v>45948</v>
      </c>
      <c r="O744" t="s">
        <v>3520</v>
      </c>
      <c r="P744" t="s">
        <v>3523</v>
      </c>
      <c r="Q744" s="12">
        <f t="shared" si="88"/>
        <v>436</v>
      </c>
      <c r="R744" s="11" t="str">
        <f t="shared" si="89"/>
        <v>Sub-Standard</v>
      </c>
      <c r="S744" s="11" t="str">
        <f t="shared" si="90"/>
        <v/>
      </c>
      <c r="T744" s="13">
        <f t="shared" si="91"/>
        <v>0</v>
      </c>
      <c r="U744" s="13">
        <f>IFERROR(INDEX(Delegation!$C$4:$C$12,MATCH(H744,Delegation!$A$4:$A$12,0)),0)</f>
        <v>5000000</v>
      </c>
      <c r="V744" s="11" t="str">
        <f t="shared" si="92"/>
        <v/>
      </c>
      <c r="W744" s="14">
        <f t="shared" si="93"/>
        <v>0.495931597288779</v>
      </c>
      <c r="X744" s="11" t="str">
        <f t="shared" si="94"/>
        <v/>
      </c>
      <c r="Y744" s="11" t="str">
        <f t="shared" si="95"/>
        <v/>
      </c>
      <c r="Z744" s="11" t="str">
        <f>IF(AND(J744&gt;500000,INDEX(Bank_KYC!$D$4:$D$953,MATCH(B744,Bank_KYC!$A$4:$A$953,0))=""),"FLAG","")</f>
        <v/>
      </c>
    </row>
    <row r="745" spans="1:26" x14ac:dyDescent="0.3">
      <c r="A745" t="s">
        <v>4273</v>
      </c>
      <c r="B745" t="s">
        <v>1399</v>
      </c>
      <c r="C745" t="s">
        <v>1400</v>
      </c>
      <c r="D745" t="s">
        <v>103</v>
      </c>
      <c r="E745" t="s">
        <v>3518</v>
      </c>
      <c r="F745" s="9">
        <v>44589</v>
      </c>
      <c r="G745">
        <v>3820000</v>
      </c>
      <c r="H745" t="s">
        <v>66</v>
      </c>
      <c r="I745">
        <v>9.25</v>
      </c>
      <c r="J745">
        <v>2748144</v>
      </c>
      <c r="K745" s="9"/>
      <c r="L745" t="s">
        <v>3519</v>
      </c>
      <c r="M745">
        <v>5826678</v>
      </c>
      <c r="N745" s="9">
        <v>45254</v>
      </c>
      <c r="O745" t="s">
        <v>3520</v>
      </c>
      <c r="P745" t="s">
        <v>3521</v>
      </c>
      <c r="Q745" s="12">
        <f t="shared" si="88"/>
        <v>0</v>
      </c>
      <c r="R745" s="11" t="str">
        <f t="shared" si="89"/>
        <v>Standard</v>
      </c>
      <c r="S745" s="11" t="str">
        <f t="shared" si="90"/>
        <v/>
      </c>
      <c r="T745" s="13">
        <f t="shared" si="91"/>
        <v>0</v>
      </c>
      <c r="U745" s="13">
        <f>IFERROR(INDEX(Delegation!$C$4:$C$12,MATCH(H745,Delegation!$A$4:$A$12,0)),0)</f>
        <v>5000000</v>
      </c>
      <c r="V745" s="11" t="str">
        <f t="shared" si="92"/>
        <v/>
      </c>
      <c r="W745" s="14">
        <f t="shared" si="93"/>
        <v>0.4716485105234921</v>
      </c>
      <c r="X745" s="11" t="str">
        <f t="shared" si="94"/>
        <v/>
      </c>
      <c r="Y745" s="11" t="str">
        <f t="shared" si="95"/>
        <v/>
      </c>
      <c r="Z745" s="11" t="str">
        <f>IF(AND(J745&gt;500000,INDEX(Bank_KYC!$D$4:$D$953,MATCH(B745,Bank_KYC!$A$4:$A$953,0))=""),"FLAG","")</f>
        <v/>
      </c>
    </row>
    <row r="746" spans="1:26" x14ac:dyDescent="0.3">
      <c r="A746" t="s">
        <v>4274</v>
      </c>
      <c r="B746" t="s">
        <v>1555</v>
      </c>
      <c r="C746" t="s">
        <v>1556</v>
      </c>
      <c r="D746" t="s">
        <v>114</v>
      </c>
      <c r="E746" t="s">
        <v>3535</v>
      </c>
      <c r="F746" s="9">
        <v>45700</v>
      </c>
      <c r="G746">
        <v>5846000</v>
      </c>
      <c r="H746" t="s">
        <v>68</v>
      </c>
      <c r="I746">
        <v>11.5</v>
      </c>
      <c r="J746">
        <v>3826491</v>
      </c>
      <c r="K746" s="9"/>
      <c r="L746" t="s">
        <v>3536</v>
      </c>
      <c r="M746">
        <v>7927151</v>
      </c>
      <c r="N746" s="9">
        <v>45776</v>
      </c>
      <c r="O746" t="s">
        <v>3520</v>
      </c>
      <c r="P746" t="s">
        <v>3521</v>
      </c>
      <c r="Q746" s="12">
        <f t="shared" si="88"/>
        <v>0</v>
      </c>
      <c r="R746" s="11" t="str">
        <f t="shared" si="89"/>
        <v>Standard</v>
      </c>
      <c r="S746" s="11" t="str">
        <f t="shared" si="90"/>
        <v/>
      </c>
      <c r="T746" s="13">
        <f t="shared" si="91"/>
        <v>0</v>
      </c>
      <c r="U746" s="13">
        <f>IFERROR(INDEX(Delegation!$C$4:$C$12,MATCH(H746,Delegation!$A$4:$A$12,0)),0)</f>
        <v>25000000</v>
      </c>
      <c r="V746" s="11" t="str">
        <f t="shared" si="92"/>
        <v/>
      </c>
      <c r="W746" s="14">
        <f t="shared" si="93"/>
        <v>0.48270696496130827</v>
      </c>
      <c r="X746" s="11" t="str">
        <f t="shared" si="94"/>
        <v/>
      </c>
      <c r="Y746" s="11" t="str">
        <f t="shared" si="95"/>
        <v/>
      </c>
      <c r="Z746" s="11" t="str">
        <f>IF(AND(J746&gt;500000,INDEX(Bank_KYC!$D$4:$D$953,MATCH(B746,Bank_KYC!$A$4:$A$953,0))=""),"FLAG","")</f>
        <v/>
      </c>
    </row>
    <row r="747" spans="1:26" x14ac:dyDescent="0.3">
      <c r="A747" t="s">
        <v>4275</v>
      </c>
      <c r="B747" t="s">
        <v>988</v>
      </c>
      <c r="C747" t="s">
        <v>989</v>
      </c>
      <c r="D747" t="s">
        <v>103</v>
      </c>
      <c r="E747" t="s">
        <v>3528</v>
      </c>
      <c r="F747" s="9">
        <v>44753</v>
      </c>
      <c r="G747">
        <v>113000</v>
      </c>
      <c r="H747" t="s">
        <v>61</v>
      </c>
      <c r="I747">
        <v>13.5</v>
      </c>
      <c r="J747">
        <v>44836</v>
      </c>
      <c r="K747" s="9">
        <v>45220</v>
      </c>
      <c r="L747" t="s">
        <v>3529</v>
      </c>
      <c r="M747">
        <v>0</v>
      </c>
      <c r="N747" s="9"/>
      <c r="O747" t="s">
        <v>3520</v>
      </c>
      <c r="P747" t="s">
        <v>3589</v>
      </c>
      <c r="Q747" s="12">
        <f t="shared" si="88"/>
        <v>892</v>
      </c>
      <c r="R747" s="11" t="str">
        <f t="shared" si="89"/>
        <v>Doubtful</v>
      </c>
      <c r="S747" s="11" t="str">
        <f t="shared" si="90"/>
        <v/>
      </c>
      <c r="T747" s="13">
        <f t="shared" si="91"/>
        <v>0</v>
      </c>
      <c r="U747" s="13">
        <f>IFERROR(INDEX(Delegation!$C$4:$C$12,MATCH(H747,Delegation!$A$4:$A$12,0)),0)</f>
        <v>1000000</v>
      </c>
      <c r="V747" s="11" t="str">
        <f t="shared" si="92"/>
        <v/>
      </c>
      <c r="W747" s="14" t="str">
        <f t="shared" si="93"/>
        <v/>
      </c>
      <c r="X747" s="11" t="str">
        <f t="shared" si="94"/>
        <v/>
      </c>
      <c r="Y747" s="11" t="str">
        <f t="shared" si="95"/>
        <v/>
      </c>
      <c r="Z747" s="11" t="str">
        <f>IF(AND(J747&gt;500000,INDEX(Bank_KYC!$D$4:$D$953,MATCH(B747,Bank_KYC!$A$4:$A$953,0))=""),"FLAG","")</f>
        <v/>
      </c>
    </row>
    <row r="748" spans="1:26" x14ac:dyDescent="0.3">
      <c r="A748" t="s">
        <v>4276</v>
      </c>
      <c r="B748" t="s">
        <v>212</v>
      </c>
      <c r="C748" t="s">
        <v>213</v>
      </c>
      <c r="D748" t="s">
        <v>114</v>
      </c>
      <c r="E748" t="s">
        <v>3528</v>
      </c>
      <c r="F748" s="9">
        <v>45343</v>
      </c>
      <c r="G748">
        <v>292000</v>
      </c>
      <c r="H748" t="s">
        <v>59</v>
      </c>
      <c r="I748">
        <v>13.5</v>
      </c>
      <c r="J748">
        <v>192721</v>
      </c>
      <c r="K748" s="9"/>
      <c r="L748" t="s">
        <v>3529</v>
      </c>
      <c r="M748">
        <v>0</v>
      </c>
      <c r="N748" s="9"/>
      <c r="O748" t="s">
        <v>3520</v>
      </c>
      <c r="P748" t="s">
        <v>3521</v>
      </c>
      <c r="Q748" s="12">
        <f t="shared" si="88"/>
        <v>0</v>
      </c>
      <c r="R748" s="11" t="str">
        <f t="shared" si="89"/>
        <v>Standard</v>
      </c>
      <c r="S748" s="11" t="str">
        <f t="shared" si="90"/>
        <v/>
      </c>
      <c r="T748" s="13">
        <f t="shared" si="91"/>
        <v>0</v>
      </c>
      <c r="U748" s="13">
        <f>IFERROR(INDEX(Delegation!$C$4:$C$12,MATCH(H748,Delegation!$A$4:$A$12,0)),0)</f>
        <v>1000000</v>
      </c>
      <c r="V748" s="11" t="str">
        <f t="shared" si="92"/>
        <v/>
      </c>
      <c r="W748" s="14" t="str">
        <f t="shared" si="93"/>
        <v/>
      </c>
      <c r="X748" s="11" t="str">
        <f t="shared" si="94"/>
        <v/>
      </c>
      <c r="Y748" s="11" t="str">
        <f t="shared" si="95"/>
        <v/>
      </c>
      <c r="Z748" s="11" t="str">
        <f>IF(AND(J748&gt;500000,INDEX(Bank_KYC!$D$4:$D$953,MATCH(B748,Bank_KYC!$A$4:$A$953,0))=""),"FLAG","")</f>
        <v/>
      </c>
    </row>
    <row r="749" spans="1:26" x14ac:dyDescent="0.3">
      <c r="A749" t="s">
        <v>4277</v>
      </c>
      <c r="B749" t="s">
        <v>1083</v>
      </c>
      <c r="C749" t="s">
        <v>937</v>
      </c>
      <c r="D749" t="s">
        <v>103</v>
      </c>
      <c r="E749" t="s">
        <v>3518</v>
      </c>
      <c r="F749" s="9">
        <v>45978</v>
      </c>
      <c r="G749">
        <v>4168000</v>
      </c>
      <c r="H749" t="s">
        <v>66</v>
      </c>
      <c r="I749">
        <v>9.25</v>
      </c>
      <c r="J749">
        <v>2938278</v>
      </c>
      <c r="K749" s="9"/>
      <c r="L749" t="s">
        <v>3519</v>
      </c>
      <c r="M749">
        <v>6310037</v>
      </c>
      <c r="N749" s="9">
        <v>46040</v>
      </c>
      <c r="O749" t="s">
        <v>3520</v>
      </c>
      <c r="P749" t="s">
        <v>3521</v>
      </c>
      <c r="Q749" s="12">
        <f t="shared" si="88"/>
        <v>0</v>
      </c>
      <c r="R749" s="11" t="str">
        <f t="shared" si="89"/>
        <v>Standard</v>
      </c>
      <c r="S749" s="11" t="str">
        <f t="shared" si="90"/>
        <v/>
      </c>
      <c r="T749" s="13">
        <f t="shared" si="91"/>
        <v>0</v>
      </c>
      <c r="U749" s="13">
        <f>IFERROR(INDEX(Delegation!$C$4:$C$12,MATCH(H749,Delegation!$A$4:$A$12,0)),0)</f>
        <v>5000000</v>
      </c>
      <c r="V749" s="11" t="str">
        <f t="shared" si="92"/>
        <v/>
      </c>
      <c r="W749" s="14">
        <f t="shared" si="93"/>
        <v>0.46565146923861145</v>
      </c>
      <c r="X749" s="11" t="str">
        <f t="shared" si="94"/>
        <v/>
      </c>
      <c r="Y749" s="11" t="str">
        <f t="shared" si="95"/>
        <v/>
      </c>
      <c r="Z749" s="11" t="str">
        <f>IF(AND(J749&gt;500000,INDEX(Bank_KYC!$D$4:$D$953,MATCH(B749,Bank_KYC!$A$4:$A$953,0))=""),"FLAG","")</f>
        <v/>
      </c>
    </row>
    <row r="750" spans="1:26" x14ac:dyDescent="0.3">
      <c r="A750" t="s">
        <v>4278</v>
      </c>
      <c r="B750" t="s">
        <v>3384</v>
      </c>
      <c r="C750" t="s">
        <v>787</v>
      </c>
      <c r="D750" t="s">
        <v>103</v>
      </c>
      <c r="E750" t="s">
        <v>3550</v>
      </c>
      <c r="F750" s="9">
        <v>44007</v>
      </c>
      <c r="G750">
        <v>652000</v>
      </c>
      <c r="H750" t="s">
        <v>61</v>
      </c>
      <c r="I750">
        <v>10.5</v>
      </c>
      <c r="J750">
        <v>549226</v>
      </c>
      <c r="K750" s="9"/>
      <c r="L750" t="s">
        <v>3551</v>
      </c>
      <c r="M750">
        <v>906036</v>
      </c>
      <c r="N750" s="9">
        <v>45219</v>
      </c>
      <c r="O750" t="s">
        <v>3520</v>
      </c>
      <c r="P750" t="s">
        <v>3521</v>
      </c>
      <c r="Q750" s="12">
        <f t="shared" si="88"/>
        <v>0</v>
      </c>
      <c r="R750" s="11" t="str">
        <f t="shared" si="89"/>
        <v>Standard</v>
      </c>
      <c r="S750" s="11" t="str">
        <f t="shared" si="90"/>
        <v/>
      </c>
      <c r="T750" s="13">
        <f t="shared" si="91"/>
        <v>0</v>
      </c>
      <c r="U750" s="13">
        <f>IFERROR(INDEX(Delegation!$C$4:$C$12,MATCH(H750,Delegation!$A$4:$A$12,0)),0)</f>
        <v>1000000</v>
      </c>
      <c r="V750" s="11" t="str">
        <f t="shared" si="92"/>
        <v/>
      </c>
      <c r="W750" s="14">
        <f t="shared" si="93"/>
        <v>0.60618562617820926</v>
      </c>
      <c r="X750" s="11" t="str">
        <f t="shared" si="94"/>
        <v/>
      </c>
      <c r="Y750" s="11" t="str">
        <f t="shared" si="95"/>
        <v/>
      </c>
      <c r="Z750" s="11" t="str">
        <f>IF(AND(J750&gt;500000,INDEX(Bank_KYC!$D$4:$D$953,MATCH(B750,Bank_KYC!$A$4:$A$953,0))=""),"FLAG","")</f>
        <v/>
      </c>
    </row>
    <row r="751" spans="1:26" x14ac:dyDescent="0.3">
      <c r="A751" t="s">
        <v>4279</v>
      </c>
      <c r="B751" t="s">
        <v>2896</v>
      </c>
      <c r="C751" t="s">
        <v>2101</v>
      </c>
      <c r="D751" t="s">
        <v>129</v>
      </c>
      <c r="E751" t="s">
        <v>3518</v>
      </c>
      <c r="F751" s="9">
        <v>45462</v>
      </c>
      <c r="G751">
        <v>4042000</v>
      </c>
      <c r="H751" t="s">
        <v>66</v>
      </c>
      <c r="I751">
        <v>9.25</v>
      </c>
      <c r="J751">
        <v>1197636</v>
      </c>
      <c r="K751" s="9"/>
      <c r="L751" t="s">
        <v>3519</v>
      </c>
      <c r="M751">
        <v>2406977</v>
      </c>
      <c r="N751" s="9">
        <v>45558</v>
      </c>
      <c r="O751" t="s">
        <v>3520</v>
      </c>
      <c r="P751" t="s">
        <v>3521</v>
      </c>
      <c r="Q751" s="12">
        <f t="shared" si="88"/>
        <v>0</v>
      </c>
      <c r="R751" s="11" t="str">
        <f t="shared" si="89"/>
        <v>Standard</v>
      </c>
      <c r="S751" s="11" t="str">
        <f t="shared" si="90"/>
        <v/>
      </c>
      <c r="T751" s="13">
        <f t="shared" si="91"/>
        <v>0</v>
      </c>
      <c r="U751" s="13">
        <f>IFERROR(INDEX(Delegation!$C$4:$C$12,MATCH(H751,Delegation!$A$4:$A$12,0)),0)</f>
        <v>5000000</v>
      </c>
      <c r="V751" s="11" t="str">
        <f t="shared" si="92"/>
        <v/>
      </c>
      <c r="W751" s="14">
        <f t="shared" si="93"/>
        <v>0.49756852682846575</v>
      </c>
      <c r="X751" s="11" t="str">
        <f t="shared" si="94"/>
        <v/>
      </c>
      <c r="Y751" s="11" t="str">
        <f t="shared" si="95"/>
        <v/>
      </c>
      <c r="Z751" s="11" t="str">
        <f>IF(AND(J751&gt;500000,INDEX(Bank_KYC!$D$4:$D$953,MATCH(B751,Bank_KYC!$A$4:$A$953,0))=""),"FLAG","")</f>
        <v/>
      </c>
    </row>
    <row r="752" spans="1:26" x14ac:dyDescent="0.3">
      <c r="A752" t="s">
        <v>4280</v>
      </c>
      <c r="B752" t="s">
        <v>3421</v>
      </c>
      <c r="C752" t="s">
        <v>1526</v>
      </c>
      <c r="D752" t="s">
        <v>129</v>
      </c>
      <c r="E752" t="s">
        <v>3518</v>
      </c>
      <c r="F752" s="9">
        <v>45200</v>
      </c>
      <c r="G752">
        <v>4060000</v>
      </c>
      <c r="H752" t="s">
        <v>66</v>
      </c>
      <c r="I752">
        <v>9.25</v>
      </c>
      <c r="J752">
        <v>1968268</v>
      </c>
      <c r="K752" s="9">
        <v>46055</v>
      </c>
      <c r="L752" t="s">
        <v>3519</v>
      </c>
      <c r="M752">
        <v>3224898</v>
      </c>
      <c r="N752" s="9">
        <v>46070</v>
      </c>
      <c r="O752" t="s">
        <v>3520</v>
      </c>
      <c r="P752" t="s">
        <v>3521</v>
      </c>
      <c r="Q752" s="12">
        <f t="shared" si="88"/>
        <v>57</v>
      </c>
      <c r="R752" s="11" t="str">
        <f t="shared" si="89"/>
        <v>Standard</v>
      </c>
      <c r="S752" s="11" t="str">
        <f t="shared" si="90"/>
        <v/>
      </c>
      <c r="T752" s="13">
        <f t="shared" si="91"/>
        <v>0</v>
      </c>
      <c r="U752" s="13">
        <f>IFERROR(INDEX(Delegation!$C$4:$C$12,MATCH(H752,Delegation!$A$4:$A$12,0)),0)</f>
        <v>5000000</v>
      </c>
      <c r="V752" s="11" t="str">
        <f t="shared" si="92"/>
        <v/>
      </c>
      <c r="W752" s="14">
        <f t="shared" si="93"/>
        <v>0.61033496253214825</v>
      </c>
      <c r="X752" s="11" t="str">
        <f t="shared" si="94"/>
        <v/>
      </c>
      <c r="Y752" s="11" t="str">
        <f t="shared" si="95"/>
        <v/>
      </c>
      <c r="Z752" s="11" t="str">
        <f>IF(AND(J752&gt;500000,INDEX(Bank_KYC!$D$4:$D$953,MATCH(B752,Bank_KYC!$A$4:$A$953,0))=""),"FLAG","")</f>
        <v/>
      </c>
    </row>
    <row r="753" spans="1:26" x14ac:dyDescent="0.3">
      <c r="A753" t="s">
        <v>4281</v>
      </c>
      <c r="B753" t="s">
        <v>2068</v>
      </c>
      <c r="C753" t="s">
        <v>2069</v>
      </c>
      <c r="D753" t="s">
        <v>114</v>
      </c>
      <c r="E753" t="s">
        <v>3518</v>
      </c>
      <c r="F753" s="9">
        <v>44729</v>
      </c>
      <c r="G753">
        <v>1473000</v>
      </c>
      <c r="H753" t="s">
        <v>66</v>
      </c>
      <c r="I753">
        <v>9.25</v>
      </c>
      <c r="J753">
        <v>1261271</v>
      </c>
      <c r="K753" s="9"/>
      <c r="L753" t="s">
        <v>3519</v>
      </c>
      <c r="M753">
        <v>2328148</v>
      </c>
      <c r="N753" s="9">
        <v>45931</v>
      </c>
      <c r="O753" t="s">
        <v>3520</v>
      </c>
      <c r="P753" t="s">
        <v>3521</v>
      </c>
      <c r="Q753" s="12">
        <f t="shared" si="88"/>
        <v>0</v>
      </c>
      <c r="R753" s="11" t="str">
        <f t="shared" si="89"/>
        <v>Standard</v>
      </c>
      <c r="S753" s="11" t="str">
        <f t="shared" si="90"/>
        <v/>
      </c>
      <c r="T753" s="13">
        <f t="shared" si="91"/>
        <v>0</v>
      </c>
      <c r="U753" s="13">
        <f>IFERROR(INDEX(Delegation!$C$4:$C$12,MATCH(H753,Delegation!$A$4:$A$12,0)),0)</f>
        <v>5000000</v>
      </c>
      <c r="V753" s="11" t="str">
        <f t="shared" si="92"/>
        <v/>
      </c>
      <c r="W753" s="14">
        <f t="shared" si="93"/>
        <v>0.54174863453697963</v>
      </c>
      <c r="X753" s="11" t="str">
        <f t="shared" si="94"/>
        <v/>
      </c>
      <c r="Y753" s="11" t="str">
        <f t="shared" si="95"/>
        <v/>
      </c>
      <c r="Z753" s="11" t="str">
        <f>IF(AND(J753&gt;500000,INDEX(Bank_KYC!$D$4:$D$953,MATCH(B753,Bank_KYC!$A$4:$A$953,0))=""),"FLAG","")</f>
        <v/>
      </c>
    </row>
    <row r="754" spans="1:26" x14ac:dyDescent="0.3">
      <c r="A754" t="s">
        <v>4282</v>
      </c>
      <c r="B754" t="s">
        <v>1583</v>
      </c>
      <c r="C754" t="s">
        <v>1584</v>
      </c>
      <c r="D754" t="s">
        <v>100</v>
      </c>
      <c r="E754" t="s">
        <v>3525</v>
      </c>
      <c r="F754" s="9">
        <v>45304</v>
      </c>
      <c r="G754">
        <v>432000</v>
      </c>
      <c r="H754" t="s">
        <v>64</v>
      </c>
      <c r="I754">
        <v>9.75</v>
      </c>
      <c r="J754">
        <v>388770</v>
      </c>
      <c r="K754" s="9">
        <v>46028</v>
      </c>
      <c r="L754" t="s">
        <v>3526</v>
      </c>
      <c r="M754">
        <v>529160</v>
      </c>
      <c r="N754" s="9">
        <v>45453</v>
      </c>
      <c r="O754" t="s">
        <v>3520</v>
      </c>
      <c r="P754" t="s">
        <v>3521</v>
      </c>
      <c r="Q754" s="12">
        <f t="shared" si="88"/>
        <v>84</v>
      </c>
      <c r="R754" s="11" t="str">
        <f t="shared" si="89"/>
        <v>Standard</v>
      </c>
      <c r="S754" s="11" t="str">
        <f t="shared" si="90"/>
        <v/>
      </c>
      <c r="T754" s="13">
        <f t="shared" si="91"/>
        <v>0</v>
      </c>
      <c r="U754" s="13">
        <f>IFERROR(INDEX(Delegation!$C$4:$C$12,MATCH(H754,Delegation!$A$4:$A$12,0)),0)</f>
        <v>1000000</v>
      </c>
      <c r="V754" s="11" t="str">
        <f t="shared" si="92"/>
        <v/>
      </c>
      <c r="W754" s="14">
        <f t="shared" si="93"/>
        <v>0.73469272053821155</v>
      </c>
      <c r="X754" s="11" t="str">
        <f t="shared" si="94"/>
        <v/>
      </c>
      <c r="Y754" s="11" t="str">
        <f t="shared" si="95"/>
        <v/>
      </c>
      <c r="Z754" s="11" t="str">
        <f>IF(AND(J754&gt;500000,INDEX(Bank_KYC!$D$4:$D$953,MATCH(B754,Bank_KYC!$A$4:$A$953,0))=""),"FLAG","")</f>
        <v/>
      </c>
    </row>
    <row r="755" spans="1:26" x14ac:dyDescent="0.3">
      <c r="A755" t="s">
        <v>4283</v>
      </c>
      <c r="B755" t="s">
        <v>1215</v>
      </c>
      <c r="C755" t="s">
        <v>1216</v>
      </c>
      <c r="D755" t="s">
        <v>134</v>
      </c>
      <c r="E755" t="s">
        <v>3525</v>
      </c>
      <c r="F755" s="9">
        <v>43835</v>
      </c>
      <c r="G755">
        <v>504000</v>
      </c>
      <c r="H755" t="s">
        <v>62</v>
      </c>
      <c r="I755">
        <v>9.75</v>
      </c>
      <c r="J755">
        <v>260538</v>
      </c>
      <c r="K755" s="9">
        <v>46044</v>
      </c>
      <c r="L755" t="s">
        <v>3526</v>
      </c>
      <c r="M755">
        <v>391259</v>
      </c>
      <c r="N755" s="9">
        <v>45739</v>
      </c>
      <c r="O755" t="s">
        <v>3520</v>
      </c>
      <c r="P755" t="s">
        <v>3521</v>
      </c>
      <c r="Q755" s="12">
        <f t="shared" si="88"/>
        <v>68</v>
      </c>
      <c r="R755" s="11" t="str">
        <f t="shared" si="89"/>
        <v>Standard</v>
      </c>
      <c r="S755" s="11" t="str">
        <f t="shared" si="90"/>
        <v/>
      </c>
      <c r="T755" s="13">
        <f t="shared" si="91"/>
        <v>0</v>
      </c>
      <c r="U755" s="13">
        <f>IFERROR(INDEX(Delegation!$C$4:$C$12,MATCH(H755,Delegation!$A$4:$A$12,0)),0)</f>
        <v>1000000</v>
      </c>
      <c r="V755" s="11" t="str">
        <f t="shared" si="92"/>
        <v/>
      </c>
      <c r="W755" s="14">
        <f t="shared" si="93"/>
        <v>0.66589650333922035</v>
      </c>
      <c r="X755" s="11" t="str">
        <f t="shared" si="94"/>
        <v/>
      </c>
      <c r="Y755" s="11" t="str">
        <f t="shared" si="95"/>
        <v/>
      </c>
      <c r="Z755" s="11" t="str">
        <f>IF(AND(J755&gt;500000,INDEX(Bank_KYC!$D$4:$D$953,MATCH(B755,Bank_KYC!$A$4:$A$953,0))=""),"FLAG","")</f>
        <v/>
      </c>
    </row>
    <row r="756" spans="1:26" x14ac:dyDescent="0.3">
      <c r="A756" t="s">
        <v>4284</v>
      </c>
      <c r="B756" t="s">
        <v>659</v>
      </c>
      <c r="C756" t="s">
        <v>660</v>
      </c>
      <c r="D756" t="s">
        <v>100</v>
      </c>
      <c r="E756" t="s">
        <v>3535</v>
      </c>
      <c r="F756" s="9">
        <v>43817</v>
      </c>
      <c r="G756">
        <v>4762000</v>
      </c>
      <c r="H756" t="s">
        <v>66</v>
      </c>
      <c r="I756">
        <v>11.5</v>
      </c>
      <c r="J756">
        <v>1641065</v>
      </c>
      <c r="K756" s="9"/>
      <c r="L756" t="s">
        <v>3536</v>
      </c>
      <c r="M756">
        <v>2796398</v>
      </c>
      <c r="N756" s="9">
        <v>45641</v>
      </c>
      <c r="O756" t="s">
        <v>3520</v>
      </c>
      <c r="P756" t="s">
        <v>3521</v>
      </c>
      <c r="Q756" s="12">
        <f t="shared" si="88"/>
        <v>0</v>
      </c>
      <c r="R756" s="11" t="str">
        <f t="shared" si="89"/>
        <v>Standard</v>
      </c>
      <c r="S756" s="11" t="str">
        <f t="shared" si="90"/>
        <v/>
      </c>
      <c r="T756" s="13">
        <f t="shared" si="91"/>
        <v>0</v>
      </c>
      <c r="U756" s="13">
        <f>IFERROR(INDEX(Delegation!$C$4:$C$12,MATCH(H756,Delegation!$A$4:$A$12,0)),0)</f>
        <v>5000000</v>
      </c>
      <c r="V756" s="11" t="str">
        <f t="shared" si="92"/>
        <v/>
      </c>
      <c r="W756" s="14">
        <f t="shared" si="93"/>
        <v>0.58684958292775202</v>
      </c>
      <c r="X756" s="11" t="str">
        <f t="shared" si="94"/>
        <v/>
      </c>
      <c r="Y756" s="11" t="str">
        <f t="shared" si="95"/>
        <v/>
      </c>
      <c r="Z756" s="11" t="str">
        <f>IF(AND(J756&gt;500000,INDEX(Bank_KYC!$D$4:$D$953,MATCH(B756,Bank_KYC!$A$4:$A$953,0))=""),"FLAG","")</f>
        <v/>
      </c>
    </row>
    <row r="757" spans="1:26" x14ac:dyDescent="0.3">
      <c r="A757" t="s">
        <v>4285</v>
      </c>
      <c r="B757" t="s">
        <v>2837</v>
      </c>
      <c r="C757" t="s">
        <v>1766</v>
      </c>
      <c r="D757" t="s">
        <v>95</v>
      </c>
      <c r="E757" t="s">
        <v>3518</v>
      </c>
      <c r="F757" s="9">
        <v>45717</v>
      </c>
      <c r="G757">
        <v>1543000</v>
      </c>
      <c r="H757" t="s">
        <v>66</v>
      </c>
      <c r="I757">
        <v>9.25</v>
      </c>
      <c r="J757">
        <v>1415895</v>
      </c>
      <c r="K757" s="9"/>
      <c r="L757" t="s">
        <v>3519</v>
      </c>
      <c r="M757">
        <v>2010073</v>
      </c>
      <c r="N757" s="9">
        <v>45746</v>
      </c>
      <c r="O757" t="s">
        <v>3520</v>
      </c>
      <c r="P757" t="s">
        <v>3521</v>
      </c>
      <c r="Q757" s="12">
        <f t="shared" si="88"/>
        <v>0</v>
      </c>
      <c r="R757" s="11" t="str">
        <f t="shared" si="89"/>
        <v>Standard</v>
      </c>
      <c r="S757" s="11" t="str">
        <f t="shared" si="90"/>
        <v/>
      </c>
      <c r="T757" s="13">
        <f t="shared" si="91"/>
        <v>0</v>
      </c>
      <c r="U757" s="13">
        <f>IFERROR(INDEX(Delegation!$C$4:$C$12,MATCH(H757,Delegation!$A$4:$A$12,0)),0)</f>
        <v>5000000</v>
      </c>
      <c r="V757" s="11" t="str">
        <f t="shared" si="92"/>
        <v/>
      </c>
      <c r="W757" s="14">
        <f t="shared" si="93"/>
        <v>0.70439979045537149</v>
      </c>
      <c r="X757" s="11" t="str">
        <f t="shared" si="94"/>
        <v/>
      </c>
      <c r="Y757" s="11" t="str">
        <f t="shared" si="95"/>
        <v/>
      </c>
      <c r="Z757" s="11" t="str">
        <f>IF(AND(J757&gt;500000,INDEX(Bank_KYC!$D$4:$D$953,MATCH(B757,Bank_KYC!$A$4:$A$953,0))=""),"FLAG","")</f>
        <v/>
      </c>
    </row>
    <row r="758" spans="1:26" x14ac:dyDescent="0.3">
      <c r="A758" t="s">
        <v>4286</v>
      </c>
      <c r="B758" t="s">
        <v>1674</v>
      </c>
      <c r="C758" t="s">
        <v>919</v>
      </c>
      <c r="D758" t="s">
        <v>129</v>
      </c>
      <c r="E758" t="s">
        <v>3535</v>
      </c>
      <c r="F758" s="9">
        <v>45387</v>
      </c>
      <c r="G758">
        <v>1676000</v>
      </c>
      <c r="H758" t="s">
        <v>66</v>
      </c>
      <c r="I758">
        <v>11.5</v>
      </c>
      <c r="J758">
        <v>1259021</v>
      </c>
      <c r="K758" s="9"/>
      <c r="L758" t="s">
        <v>3536</v>
      </c>
      <c r="M758">
        <v>2426667</v>
      </c>
      <c r="N758" s="9">
        <v>45450</v>
      </c>
      <c r="O758" t="s">
        <v>3520</v>
      </c>
      <c r="P758" t="s">
        <v>3521</v>
      </c>
      <c r="Q758" s="12">
        <f t="shared" si="88"/>
        <v>0</v>
      </c>
      <c r="R758" s="11" t="str">
        <f t="shared" si="89"/>
        <v>Standard</v>
      </c>
      <c r="S758" s="11" t="str">
        <f t="shared" si="90"/>
        <v/>
      </c>
      <c r="T758" s="13">
        <f t="shared" si="91"/>
        <v>0</v>
      </c>
      <c r="U758" s="13">
        <f>IFERROR(INDEX(Delegation!$C$4:$C$12,MATCH(H758,Delegation!$A$4:$A$12,0)),0)</f>
        <v>5000000</v>
      </c>
      <c r="V758" s="11" t="str">
        <f t="shared" si="92"/>
        <v/>
      </c>
      <c r="W758" s="14">
        <f t="shared" si="93"/>
        <v>0.5188272638973539</v>
      </c>
      <c r="X758" s="11" t="str">
        <f t="shared" si="94"/>
        <v/>
      </c>
      <c r="Y758" s="11" t="str">
        <f t="shared" si="95"/>
        <v/>
      </c>
      <c r="Z758" s="11" t="str">
        <f>IF(AND(J758&gt;500000,INDEX(Bank_KYC!$D$4:$D$953,MATCH(B758,Bank_KYC!$A$4:$A$953,0))=""),"FLAG","")</f>
        <v/>
      </c>
    </row>
    <row r="759" spans="1:26" x14ac:dyDescent="0.3">
      <c r="A759" t="s">
        <v>4287</v>
      </c>
      <c r="B759" t="s">
        <v>775</v>
      </c>
      <c r="C759" t="s">
        <v>776</v>
      </c>
      <c r="D759" t="s">
        <v>95</v>
      </c>
      <c r="E759" t="s">
        <v>3518</v>
      </c>
      <c r="F759" s="9">
        <v>43755</v>
      </c>
      <c r="G759">
        <v>4394000</v>
      </c>
      <c r="H759" t="s">
        <v>66</v>
      </c>
      <c r="I759">
        <v>9.25</v>
      </c>
      <c r="J759">
        <v>1424114</v>
      </c>
      <c r="K759" s="9">
        <v>45842</v>
      </c>
      <c r="L759" t="s">
        <v>3519</v>
      </c>
      <c r="M759">
        <v>3103287</v>
      </c>
      <c r="N759" s="9">
        <v>46059</v>
      </c>
      <c r="O759" t="s">
        <v>3520</v>
      </c>
      <c r="P759" t="s">
        <v>3523</v>
      </c>
      <c r="Q759" s="12">
        <f t="shared" si="88"/>
        <v>270</v>
      </c>
      <c r="R759" s="11" t="str">
        <f t="shared" si="89"/>
        <v>Sub-Standard</v>
      </c>
      <c r="S759" s="11" t="str">
        <f t="shared" si="90"/>
        <v/>
      </c>
      <c r="T759" s="13">
        <f t="shared" si="91"/>
        <v>0</v>
      </c>
      <c r="U759" s="13">
        <f>IFERROR(INDEX(Delegation!$C$4:$C$12,MATCH(H759,Delegation!$A$4:$A$12,0)),0)</f>
        <v>5000000</v>
      </c>
      <c r="V759" s="11" t="str">
        <f t="shared" si="92"/>
        <v/>
      </c>
      <c r="W759" s="14">
        <f t="shared" si="93"/>
        <v>0.4589050255422718</v>
      </c>
      <c r="X759" s="11" t="str">
        <f t="shared" si="94"/>
        <v/>
      </c>
      <c r="Y759" s="11" t="str">
        <f t="shared" si="95"/>
        <v/>
      </c>
      <c r="Z759" s="11" t="str">
        <f>IF(AND(J759&gt;500000,INDEX(Bank_KYC!$D$4:$D$953,MATCH(B759,Bank_KYC!$A$4:$A$953,0))=""),"FLAG","")</f>
        <v/>
      </c>
    </row>
    <row r="760" spans="1:26" x14ac:dyDescent="0.3">
      <c r="A760" t="s">
        <v>4288</v>
      </c>
      <c r="B760" t="s">
        <v>302</v>
      </c>
      <c r="C760" t="s">
        <v>303</v>
      </c>
      <c r="D760" t="s">
        <v>114</v>
      </c>
      <c r="E760" t="s">
        <v>3518</v>
      </c>
      <c r="F760" s="9">
        <v>45152</v>
      </c>
      <c r="G760">
        <v>2253000</v>
      </c>
      <c r="H760" t="s">
        <v>66</v>
      </c>
      <c r="I760">
        <v>9.25</v>
      </c>
      <c r="J760">
        <v>1542504</v>
      </c>
      <c r="K760" s="9">
        <v>45561</v>
      </c>
      <c r="L760" t="s">
        <v>3519</v>
      </c>
      <c r="M760">
        <v>3066270</v>
      </c>
      <c r="N760" s="9">
        <v>45641</v>
      </c>
      <c r="O760" t="s">
        <v>3520</v>
      </c>
      <c r="P760" t="s">
        <v>3589</v>
      </c>
      <c r="Q760" s="12">
        <f t="shared" si="88"/>
        <v>551</v>
      </c>
      <c r="R760" s="11" t="str">
        <f t="shared" si="89"/>
        <v>Doubtful</v>
      </c>
      <c r="S760" s="11" t="str">
        <f t="shared" si="90"/>
        <v/>
      </c>
      <c r="T760" s="13">
        <f t="shared" si="91"/>
        <v>0</v>
      </c>
      <c r="U760" s="13">
        <f>IFERROR(INDEX(Delegation!$C$4:$C$12,MATCH(H760,Delegation!$A$4:$A$12,0)),0)</f>
        <v>5000000</v>
      </c>
      <c r="V760" s="11" t="str">
        <f t="shared" si="92"/>
        <v/>
      </c>
      <c r="W760" s="14">
        <f t="shared" si="93"/>
        <v>0.50305550391844167</v>
      </c>
      <c r="X760" s="11" t="str">
        <f t="shared" si="94"/>
        <v/>
      </c>
      <c r="Y760" s="11" t="str">
        <f t="shared" si="95"/>
        <v/>
      </c>
      <c r="Z760" s="11" t="str">
        <f>IF(AND(J760&gt;500000,INDEX(Bank_KYC!$D$4:$D$953,MATCH(B760,Bank_KYC!$A$4:$A$953,0))=""),"FLAG","")</f>
        <v/>
      </c>
    </row>
    <row r="761" spans="1:26" x14ac:dyDescent="0.3">
      <c r="A761" t="s">
        <v>4289</v>
      </c>
      <c r="B761" t="s">
        <v>671</v>
      </c>
      <c r="C761" t="s">
        <v>672</v>
      </c>
      <c r="D761" t="s">
        <v>95</v>
      </c>
      <c r="E761" t="s">
        <v>3528</v>
      </c>
      <c r="F761" s="9">
        <v>45908</v>
      </c>
      <c r="G761">
        <v>272000</v>
      </c>
      <c r="H761" t="s">
        <v>63</v>
      </c>
      <c r="I761">
        <v>13.5</v>
      </c>
      <c r="J761">
        <v>172204</v>
      </c>
      <c r="K761" s="9"/>
      <c r="L761" t="s">
        <v>3529</v>
      </c>
      <c r="M761">
        <v>0</v>
      </c>
      <c r="N761" s="9"/>
      <c r="O761" t="s">
        <v>3520</v>
      </c>
      <c r="P761" t="s">
        <v>3521</v>
      </c>
      <c r="Q761" s="12">
        <f t="shared" si="88"/>
        <v>0</v>
      </c>
      <c r="R761" s="11" t="str">
        <f t="shared" si="89"/>
        <v>Standard</v>
      </c>
      <c r="S761" s="11" t="str">
        <f t="shared" si="90"/>
        <v/>
      </c>
      <c r="T761" s="13">
        <f t="shared" si="91"/>
        <v>0</v>
      </c>
      <c r="U761" s="13">
        <f>IFERROR(INDEX(Delegation!$C$4:$C$12,MATCH(H761,Delegation!$A$4:$A$12,0)),0)</f>
        <v>1000000</v>
      </c>
      <c r="V761" s="11" t="str">
        <f t="shared" si="92"/>
        <v/>
      </c>
      <c r="W761" s="14" t="str">
        <f t="shared" si="93"/>
        <v/>
      </c>
      <c r="X761" s="11" t="str">
        <f t="shared" si="94"/>
        <v/>
      </c>
      <c r="Y761" s="11" t="str">
        <f t="shared" si="95"/>
        <v/>
      </c>
      <c r="Z761" s="11" t="str">
        <f>IF(AND(J761&gt;500000,INDEX(Bank_KYC!$D$4:$D$953,MATCH(B761,Bank_KYC!$A$4:$A$953,0))=""),"FLAG","")</f>
        <v/>
      </c>
    </row>
    <row r="762" spans="1:26" x14ac:dyDescent="0.3">
      <c r="A762" t="s">
        <v>4290</v>
      </c>
      <c r="B762" t="s">
        <v>2789</v>
      </c>
      <c r="C762" t="s">
        <v>1335</v>
      </c>
      <c r="D762" t="s">
        <v>100</v>
      </c>
      <c r="E762" t="s">
        <v>3525</v>
      </c>
      <c r="F762" s="9">
        <v>44043</v>
      </c>
      <c r="G762">
        <v>236000</v>
      </c>
      <c r="H762" t="s">
        <v>64</v>
      </c>
      <c r="I762">
        <v>9.75</v>
      </c>
      <c r="J762">
        <v>106701</v>
      </c>
      <c r="K762" s="9"/>
      <c r="L762" t="s">
        <v>3526</v>
      </c>
      <c r="M762">
        <v>155752</v>
      </c>
      <c r="N762" s="9">
        <v>46023</v>
      </c>
      <c r="O762" t="s">
        <v>3520</v>
      </c>
      <c r="P762" t="s">
        <v>3521</v>
      </c>
      <c r="Q762" s="12">
        <f t="shared" si="88"/>
        <v>0</v>
      </c>
      <c r="R762" s="11" t="str">
        <f t="shared" si="89"/>
        <v>Standard</v>
      </c>
      <c r="S762" s="11" t="str">
        <f t="shared" si="90"/>
        <v/>
      </c>
      <c r="T762" s="13">
        <f t="shared" si="91"/>
        <v>0</v>
      </c>
      <c r="U762" s="13">
        <f>IFERROR(INDEX(Delegation!$C$4:$C$12,MATCH(H762,Delegation!$A$4:$A$12,0)),0)</f>
        <v>1000000</v>
      </c>
      <c r="V762" s="11" t="str">
        <f t="shared" si="92"/>
        <v/>
      </c>
      <c r="W762" s="14">
        <f t="shared" si="93"/>
        <v>0.68506985464071091</v>
      </c>
      <c r="X762" s="11" t="str">
        <f t="shared" si="94"/>
        <v/>
      </c>
      <c r="Y762" s="11" t="str">
        <f t="shared" si="95"/>
        <v/>
      </c>
      <c r="Z762" s="11" t="str">
        <f>IF(AND(J762&gt;500000,INDEX(Bank_KYC!$D$4:$D$953,MATCH(B762,Bank_KYC!$A$4:$A$953,0))=""),"FLAG","")</f>
        <v/>
      </c>
    </row>
    <row r="763" spans="1:26" x14ac:dyDescent="0.3">
      <c r="A763" t="s">
        <v>4291</v>
      </c>
      <c r="B763" t="s">
        <v>342</v>
      </c>
      <c r="C763" t="s">
        <v>343</v>
      </c>
      <c r="D763" t="s">
        <v>100</v>
      </c>
      <c r="E763" t="s">
        <v>3525</v>
      </c>
      <c r="F763" s="9">
        <v>45446</v>
      </c>
      <c r="G763">
        <v>402000</v>
      </c>
      <c r="H763" t="s">
        <v>64</v>
      </c>
      <c r="I763">
        <v>9.75</v>
      </c>
      <c r="J763">
        <v>160536</v>
      </c>
      <c r="K763" s="9"/>
      <c r="L763" t="s">
        <v>3526</v>
      </c>
      <c r="M763">
        <v>233364</v>
      </c>
      <c r="N763" s="9">
        <v>45753</v>
      </c>
      <c r="O763" t="s">
        <v>3520</v>
      </c>
      <c r="P763" t="s">
        <v>3521</v>
      </c>
      <c r="Q763" s="12">
        <f t="shared" si="88"/>
        <v>0</v>
      </c>
      <c r="R763" s="11" t="str">
        <f t="shared" si="89"/>
        <v>Standard</v>
      </c>
      <c r="S763" s="11" t="str">
        <f t="shared" si="90"/>
        <v/>
      </c>
      <c r="T763" s="13">
        <f t="shared" si="91"/>
        <v>0</v>
      </c>
      <c r="U763" s="13">
        <f>IFERROR(INDEX(Delegation!$C$4:$C$12,MATCH(H763,Delegation!$A$4:$A$12,0)),0)</f>
        <v>1000000</v>
      </c>
      <c r="V763" s="11" t="str">
        <f t="shared" si="92"/>
        <v/>
      </c>
      <c r="W763" s="14">
        <f t="shared" si="93"/>
        <v>0.68792101609502754</v>
      </c>
      <c r="X763" s="11" t="str">
        <f t="shared" si="94"/>
        <v/>
      </c>
      <c r="Y763" s="11" t="str">
        <f t="shared" si="95"/>
        <v/>
      </c>
      <c r="Z763" s="11" t="str">
        <f>IF(AND(J763&gt;500000,INDEX(Bank_KYC!$D$4:$D$953,MATCH(B763,Bank_KYC!$A$4:$A$953,0))=""),"FLAG","")</f>
        <v/>
      </c>
    </row>
    <row r="764" spans="1:26" x14ac:dyDescent="0.3">
      <c r="A764" t="s">
        <v>4292</v>
      </c>
      <c r="B764" t="s">
        <v>1393</v>
      </c>
      <c r="C764" t="s">
        <v>1394</v>
      </c>
      <c r="D764" t="s">
        <v>129</v>
      </c>
      <c r="E764" t="s">
        <v>3525</v>
      </c>
      <c r="F764" s="9">
        <v>43788</v>
      </c>
      <c r="G764">
        <v>597000</v>
      </c>
      <c r="H764" t="s">
        <v>65</v>
      </c>
      <c r="I764">
        <v>9.75</v>
      </c>
      <c r="J764">
        <v>370836</v>
      </c>
      <c r="K764" s="9"/>
      <c r="L764" t="s">
        <v>3526</v>
      </c>
      <c r="M764">
        <v>533772</v>
      </c>
      <c r="N764" s="9">
        <v>45830</v>
      </c>
      <c r="O764" t="s">
        <v>3520</v>
      </c>
      <c r="P764" t="s">
        <v>3521</v>
      </c>
      <c r="Q764" s="12">
        <f t="shared" si="88"/>
        <v>0</v>
      </c>
      <c r="R764" s="11" t="str">
        <f t="shared" si="89"/>
        <v>Standard</v>
      </c>
      <c r="S764" s="11" t="str">
        <f t="shared" si="90"/>
        <v/>
      </c>
      <c r="T764" s="13">
        <f t="shared" si="91"/>
        <v>0</v>
      </c>
      <c r="U764" s="13">
        <f>IFERROR(INDEX(Delegation!$C$4:$C$12,MATCH(H764,Delegation!$A$4:$A$12,0)),0)</f>
        <v>1000000</v>
      </c>
      <c r="V764" s="11" t="str">
        <f t="shared" si="92"/>
        <v/>
      </c>
      <c r="W764" s="14">
        <f t="shared" si="93"/>
        <v>0.69474607135630939</v>
      </c>
      <c r="X764" s="11" t="str">
        <f t="shared" si="94"/>
        <v/>
      </c>
      <c r="Y764" s="11" t="str">
        <f t="shared" si="95"/>
        <v/>
      </c>
      <c r="Z764" s="11" t="str">
        <f>IF(AND(J764&gt;500000,INDEX(Bank_KYC!$D$4:$D$953,MATCH(B764,Bank_KYC!$A$4:$A$953,0))=""),"FLAG","")</f>
        <v/>
      </c>
    </row>
    <row r="765" spans="1:26" x14ac:dyDescent="0.3">
      <c r="A765" t="s">
        <v>4293</v>
      </c>
      <c r="B765" t="s">
        <v>887</v>
      </c>
      <c r="C765" t="s">
        <v>888</v>
      </c>
      <c r="D765" t="s">
        <v>103</v>
      </c>
      <c r="E765" t="s">
        <v>3518</v>
      </c>
      <c r="F765" s="9">
        <v>44933</v>
      </c>
      <c r="G765">
        <v>1745000</v>
      </c>
      <c r="H765" t="s">
        <v>66</v>
      </c>
      <c r="I765">
        <v>9.25</v>
      </c>
      <c r="J765">
        <v>1030931</v>
      </c>
      <c r="K765" s="9"/>
      <c r="L765" t="s">
        <v>3519</v>
      </c>
      <c r="M765">
        <v>2057763</v>
      </c>
      <c r="N765" s="9">
        <v>45278</v>
      </c>
      <c r="O765" t="s">
        <v>3520</v>
      </c>
      <c r="P765" t="s">
        <v>3521</v>
      </c>
      <c r="Q765" s="12">
        <f t="shared" si="88"/>
        <v>0</v>
      </c>
      <c r="R765" s="11" t="str">
        <f t="shared" si="89"/>
        <v>Standard</v>
      </c>
      <c r="S765" s="11" t="str">
        <f t="shared" si="90"/>
        <v/>
      </c>
      <c r="T765" s="13">
        <f t="shared" si="91"/>
        <v>0</v>
      </c>
      <c r="U765" s="13">
        <f>IFERROR(INDEX(Delegation!$C$4:$C$12,MATCH(H765,Delegation!$A$4:$A$12,0)),0)</f>
        <v>5000000</v>
      </c>
      <c r="V765" s="11" t="str">
        <f t="shared" si="92"/>
        <v/>
      </c>
      <c r="W765" s="14">
        <f t="shared" si="93"/>
        <v>0.50099598447440252</v>
      </c>
      <c r="X765" s="11" t="str">
        <f t="shared" si="94"/>
        <v/>
      </c>
      <c r="Y765" s="11" t="str">
        <f t="shared" si="95"/>
        <v/>
      </c>
      <c r="Z765" s="11" t="str">
        <f>IF(AND(J765&gt;500000,INDEX(Bank_KYC!$D$4:$D$953,MATCH(B765,Bank_KYC!$A$4:$A$953,0))=""),"FLAG","")</f>
        <v/>
      </c>
    </row>
    <row r="766" spans="1:26" x14ac:dyDescent="0.3">
      <c r="A766" t="s">
        <v>4294</v>
      </c>
      <c r="B766" t="s">
        <v>236</v>
      </c>
      <c r="C766" t="s">
        <v>213</v>
      </c>
      <c r="D766" t="s">
        <v>95</v>
      </c>
      <c r="E766" t="s">
        <v>3535</v>
      </c>
      <c r="F766" s="9">
        <v>45758</v>
      </c>
      <c r="G766">
        <v>3811000</v>
      </c>
      <c r="H766" t="s">
        <v>66</v>
      </c>
      <c r="I766">
        <v>11.5</v>
      </c>
      <c r="J766">
        <v>1341657</v>
      </c>
      <c r="K766" s="9"/>
      <c r="L766" t="s">
        <v>3536</v>
      </c>
      <c r="M766">
        <v>1938381</v>
      </c>
      <c r="N766" s="9">
        <v>45962</v>
      </c>
      <c r="O766" t="s">
        <v>3520</v>
      </c>
      <c r="P766" t="s">
        <v>3521</v>
      </c>
      <c r="Q766" s="12">
        <f t="shared" si="88"/>
        <v>0</v>
      </c>
      <c r="R766" s="11" t="str">
        <f t="shared" si="89"/>
        <v>Standard</v>
      </c>
      <c r="S766" s="11" t="str">
        <f t="shared" si="90"/>
        <v/>
      </c>
      <c r="T766" s="13">
        <f t="shared" si="91"/>
        <v>0</v>
      </c>
      <c r="U766" s="13">
        <f>IFERROR(INDEX(Delegation!$C$4:$C$12,MATCH(H766,Delegation!$A$4:$A$12,0)),0)</f>
        <v>5000000</v>
      </c>
      <c r="V766" s="11" t="str">
        <f t="shared" si="92"/>
        <v/>
      </c>
      <c r="W766" s="14">
        <f t="shared" si="93"/>
        <v>0.69215340018293614</v>
      </c>
      <c r="X766" s="11" t="str">
        <f t="shared" si="94"/>
        <v/>
      </c>
      <c r="Y766" s="11" t="str">
        <f t="shared" si="95"/>
        <v/>
      </c>
      <c r="Z766" s="11" t="str">
        <f>IF(AND(J766&gt;500000,INDEX(Bank_KYC!$D$4:$D$953,MATCH(B766,Bank_KYC!$A$4:$A$953,0))=""),"FLAG","")</f>
        <v/>
      </c>
    </row>
    <row r="767" spans="1:26" x14ac:dyDescent="0.3">
      <c r="A767" t="s">
        <v>4295</v>
      </c>
      <c r="B767" t="s">
        <v>2398</v>
      </c>
      <c r="C767" t="s">
        <v>640</v>
      </c>
      <c r="D767" t="s">
        <v>129</v>
      </c>
      <c r="E767" t="s">
        <v>3518</v>
      </c>
      <c r="F767" s="9">
        <v>43602</v>
      </c>
      <c r="G767">
        <v>1210000</v>
      </c>
      <c r="H767" t="s">
        <v>66</v>
      </c>
      <c r="I767">
        <v>9.25</v>
      </c>
      <c r="J767">
        <v>571332</v>
      </c>
      <c r="K767" s="9"/>
      <c r="L767" t="s">
        <v>3519</v>
      </c>
      <c r="M767">
        <v>1116786</v>
      </c>
      <c r="N767" s="9">
        <v>45269</v>
      </c>
      <c r="O767" t="s">
        <v>3520</v>
      </c>
      <c r="P767" t="s">
        <v>3521</v>
      </c>
      <c r="Q767" s="12">
        <f t="shared" si="88"/>
        <v>0</v>
      </c>
      <c r="R767" s="11" t="str">
        <f t="shared" si="89"/>
        <v>Standard</v>
      </c>
      <c r="S767" s="11" t="str">
        <f t="shared" si="90"/>
        <v/>
      </c>
      <c r="T767" s="13">
        <f t="shared" si="91"/>
        <v>0</v>
      </c>
      <c r="U767" s="13">
        <f>IFERROR(INDEX(Delegation!$C$4:$C$12,MATCH(H767,Delegation!$A$4:$A$12,0)),0)</f>
        <v>5000000</v>
      </c>
      <c r="V767" s="11" t="str">
        <f t="shared" si="92"/>
        <v/>
      </c>
      <c r="W767" s="14">
        <f t="shared" si="93"/>
        <v>0.51158592604133646</v>
      </c>
      <c r="X767" s="11" t="str">
        <f t="shared" si="94"/>
        <v/>
      </c>
      <c r="Y767" s="11" t="str">
        <f t="shared" si="95"/>
        <v/>
      </c>
      <c r="Z767" s="11" t="str">
        <f>IF(AND(J767&gt;500000,INDEX(Bank_KYC!$D$4:$D$953,MATCH(B767,Bank_KYC!$A$4:$A$953,0))=""),"FLAG","")</f>
        <v/>
      </c>
    </row>
    <row r="768" spans="1:26" x14ac:dyDescent="0.3">
      <c r="A768" t="s">
        <v>4296</v>
      </c>
      <c r="B768" t="s">
        <v>2775</v>
      </c>
      <c r="C768" t="s">
        <v>2776</v>
      </c>
      <c r="D768" t="s">
        <v>103</v>
      </c>
      <c r="E768" t="s">
        <v>3535</v>
      </c>
      <c r="F768" s="9">
        <v>45021</v>
      </c>
      <c r="G768">
        <v>7176000</v>
      </c>
      <c r="H768" t="s">
        <v>68</v>
      </c>
      <c r="I768">
        <v>11.5</v>
      </c>
      <c r="J768">
        <v>1878658</v>
      </c>
      <c r="K768" s="9">
        <v>45416</v>
      </c>
      <c r="L768" t="s">
        <v>3536</v>
      </c>
      <c r="M768">
        <v>3841255</v>
      </c>
      <c r="N768" s="9">
        <v>45236</v>
      </c>
      <c r="O768" t="s">
        <v>3520</v>
      </c>
      <c r="P768" t="s">
        <v>3589</v>
      </c>
      <c r="Q768" s="12">
        <f t="shared" si="88"/>
        <v>696</v>
      </c>
      <c r="R768" s="11" t="str">
        <f t="shared" si="89"/>
        <v>Doubtful</v>
      </c>
      <c r="S768" s="11" t="str">
        <f t="shared" si="90"/>
        <v/>
      </c>
      <c r="T768" s="13">
        <f t="shared" si="91"/>
        <v>0</v>
      </c>
      <c r="U768" s="13">
        <f>IFERROR(INDEX(Delegation!$C$4:$C$12,MATCH(H768,Delegation!$A$4:$A$12,0)),0)</f>
        <v>25000000</v>
      </c>
      <c r="V768" s="11" t="str">
        <f t="shared" si="92"/>
        <v/>
      </c>
      <c r="W768" s="14">
        <f t="shared" si="93"/>
        <v>0.48907401357108549</v>
      </c>
      <c r="X768" s="11" t="str">
        <f t="shared" si="94"/>
        <v/>
      </c>
      <c r="Y768" s="11" t="str">
        <f t="shared" si="95"/>
        <v/>
      </c>
      <c r="Z768" s="11" t="str">
        <f>IF(AND(J768&gt;500000,INDEX(Bank_KYC!$D$4:$D$953,MATCH(B768,Bank_KYC!$A$4:$A$953,0))=""),"FLAG","")</f>
        <v/>
      </c>
    </row>
    <row r="769" spans="1:26" x14ac:dyDescent="0.3">
      <c r="A769" t="s">
        <v>4297</v>
      </c>
      <c r="B769" t="s">
        <v>2823</v>
      </c>
      <c r="C769" t="s">
        <v>1015</v>
      </c>
      <c r="D769" t="s">
        <v>103</v>
      </c>
      <c r="E769" t="s">
        <v>3518</v>
      </c>
      <c r="F769" s="9">
        <v>43726</v>
      </c>
      <c r="G769">
        <v>3176000</v>
      </c>
      <c r="H769" t="s">
        <v>66</v>
      </c>
      <c r="I769">
        <v>9.25</v>
      </c>
      <c r="J769">
        <v>1183216</v>
      </c>
      <c r="K769" s="9"/>
      <c r="L769" t="s">
        <v>3519</v>
      </c>
      <c r="M769">
        <v>2355442</v>
      </c>
      <c r="N769" s="9">
        <v>45925</v>
      </c>
      <c r="O769" t="s">
        <v>3520</v>
      </c>
      <c r="P769" t="s">
        <v>3521</v>
      </c>
      <c r="Q769" s="12">
        <f t="shared" si="88"/>
        <v>0</v>
      </c>
      <c r="R769" s="11" t="str">
        <f t="shared" si="89"/>
        <v>Standard</v>
      </c>
      <c r="S769" s="11" t="str">
        <f t="shared" si="90"/>
        <v/>
      </c>
      <c r="T769" s="13">
        <f t="shared" si="91"/>
        <v>0</v>
      </c>
      <c r="U769" s="13">
        <f>IFERROR(INDEX(Delegation!$C$4:$C$12,MATCH(H769,Delegation!$A$4:$A$12,0)),0)</f>
        <v>5000000</v>
      </c>
      <c r="V769" s="11" t="str">
        <f t="shared" si="92"/>
        <v/>
      </c>
      <c r="W769" s="14">
        <f t="shared" si="93"/>
        <v>0.50233289548203697</v>
      </c>
      <c r="X769" s="11" t="str">
        <f t="shared" si="94"/>
        <v/>
      </c>
      <c r="Y769" s="11" t="str">
        <f t="shared" si="95"/>
        <v/>
      </c>
      <c r="Z769" s="11" t="str">
        <f>IF(AND(J769&gt;500000,INDEX(Bank_KYC!$D$4:$D$953,MATCH(B769,Bank_KYC!$A$4:$A$953,0))=""),"FLAG","")</f>
        <v/>
      </c>
    </row>
    <row r="770" spans="1:26" x14ac:dyDescent="0.3">
      <c r="A770" t="s">
        <v>4298</v>
      </c>
      <c r="B770" t="s">
        <v>3226</v>
      </c>
      <c r="C770" t="s">
        <v>3227</v>
      </c>
      <c r="D770" t="s">
        <v>129</v>
      </c>
      <c r="E770" t="s">
        <v>3528</v>
      </c>
      <c r="F770" s="9">
        <v>45635</v>
      </c>
      <c r="G770">
        <v>272000</v>
      </c>
      <c r="H770" t="s">
        <v>65</v>
      </c>
      <c r="I770">
        <v>13.5</v>
      </c>
      <c r="J770">
        <v>72792</v>
      </c>
      <c r="K770" s="9"/>
      <c r="L770" t="s">
        <v>3529</v>
      </c>
      <c r="M770">
        <v>0</v>
      </c>
      <c r="N770" s="9"/>
      <c r="O770" t="s">
        <v>3520</v>
      </c>
      <c r="P770" t="s">
        <v>3521</v>
      </c>
      <c r="Q770" s="12">
        <f t="shared" si="88"/>
        <v>0</v>
      </c>
      <c r="R770" s="11" t="str">
        <f t="shared" si="89"/>
        <v>Standard</v>
      </c>
      <c r="S770" s="11" t="str">
        <f t="shared" si="90"/>
        <v/>
      </c>
      <c r="T770" s="13">
        <f t="shared" si="91"/>
        <v>0</v>
      </c>
      <c r="U770" s="13">
        <f>IFERROR(INDEX(Delegation!$C$4:$C$12,MATCH(H770,Delegation!$A$4:$A$12,0)),0)</f>
        <v>1000000</v>
      </c>
      <c r="V770" s="11" t="str">
        <f t="shared" si="92"/>
        <v/>
      </c>
      <c r="W770" s="14" t="str">
        <f t="shared" si="93"/>
        <v/>
      </c>
      <c r="X770" s="11" t="str">
        <f t="shared" si="94"/>
        <v/>
      </c>
      <c r="Y770" s="11" t="str">
        <f t="shared" si="95"/>
        <v/>
      </c>
      <c r="Z770" s="11" t="str">
        <f>IF(AND(J770&gt;500000,INDEX(Bank_KYC!$D$4:$D$953,MATCH(B770,Bank_KYC!$A$4:$A$953,0))=""),"FLAG","")</f>
        <v/>
      </c>
    </row>
    <row r="771" spans="1:26" x14ac:dyDescent="0.3">
      <c r="A771" t="s">
        <v>4299</v>
      </c>
      <c r="B771" t="s">
        <v>2496</v>
      </c>
      <c r="C771" t="s">
        <v>2497</v>
      </c>
      <c r="D771" t="s">
        <v>129</v>
      </c>
      <c r="E771" t="s">
        <v>3525</v>
      </c>
      <c r="F771" s="9">
        <v>45596</v>
      </c>
      <c r="G771">
        <v>497000</v>
      </c>
      <c r="H771" t="s">
        <v>65</v>
      </c>
      <c r="I771">
        <v>9.75</v>
      </c>
      <c r="J771">
        <v>335562</v>
      </c>
      <c r="K771" s="9"/>
      <c r="L771" t="s">
        <v>3526</v>
      </c>
      <c r="M771">
        <v>470298</v>
      </c>
      <c r="N771" s="9">
        <v>45685</v>
      </c>
      <c r="O771" t="s">
        <v>3520</v>
      </c>
      <c r="P771" t="s">
        <v>3521</v>
      </c>
      <c r="Q771" s="12">
        <f t="shared" si="88"/>
        <v>0</v>
      </c>
      <c r="R771" s="11" t="str">
        <f t="shared" si="89"/>
        <v>Standard</v>
      </c>
      <c r="S771" s="11" t="str">
        <f t="shared" si="90"/>
        <v/>
      </c>
      <c r="T771" s="13">
        <f t="shared" si="91"/>
        <v>0</v>
      </c>
      <c r="U771" s="13">
        <f>IFERROR(INDEX(Delegation!$C$4:$C$12,MATCH(H771,Delegation!$A$4:$A$12,0)),0)</f>
        <v>1000000</v>
      </c>
      <c r="V771" s="11" t="str">
        <f t="shared" si="92"/>
        <v/>
      </c>
      <c r="W771" s="14">
        <f t="shared" si="93"/>
        <v>0.71350930686500902</v>
      </c>
      <c r="X771" s="11" t="str">
        <f t="shared" si="94"/>
        <v/>
      </c>
      <c r="Y771" s="11" t="str">
        <f t="shared" si="95"/>
        <v/>
      </c>
      <c r="Z771" s="11" t="str">
        <f>IF(AND(J771&gt;500000,INDEX(Bank_KYC!$D$4:$D$953,MATCH(B771,Bank_KYC!$A$4:$A$953,0))=""),"FLAG","")</f>
        <v/>
      </c>
    </row>
    <row r="772" spans="1:26" x14ac:dyDescent="0.3">
      <c r="A772" t="s">
        <v>4300</v>
      </c>
      <c r="B772" t="s">
        <v>2536</v>
      </c>
      <c r="C772" t="s">
        <v>2537</v>
      </c>
      <c r="D772" t="s">
        <v>103</v>
      </c>
      <c r="E772" t="s">
        <v>3535</v>
      </c>
      <c r="F772" s="9">
        <v>45371</v>
      </c>
      <c r="G772">
        <v>3088000</v>
      </c>
      <c r="H772" t="s">
        <v>66</v>
      </c>
      <c r="I772">
        <v>11.5</v>
      </c>
      <c r="J772">
        <v>2580386</v>
      </c>
      <c r="K772" s="9">
        <v>46087</v>
      </c>
      <c r="L772" t="s">
        <v>3536</v>
      </c>
      <c r="M772">
        <v>4432500</v>
      </c>
      <c r="N772" s="9">
        <v>45572</v>
      </c>
      <c r="O772" t="s">
        <v>3520</v>
      </c>
      <c r="P772" t="s">
        <v>3521</v>
      </c>
      <c r="Q772" s="12">
        <f t="shared" ref="Q772:Q835" si="96">IF(K772="",0,DATE(2026,3,31)-K772)</f>
        <v>25</v>
      </c>
      <c r="R772" s="11" t="str">
        <f t="shared" ref="R772:R835" si="97">IF(Q772&lt;=90,"Standard",IF(Q772&lt;=455,"Sub-Standard","Doubtful"))</f>
        <v>Standard</v>
      </c>
      <c r="S772" s="11" t="str">
        <f t="shared" ref="S772:S835" si="98">IF(R772&lt;&gt;P772,"FLAG","")</f>
        <v/>
      </c>
      <c r="T772" s="13">
        <f t="shared" ref="T772:T835" si="99">IF(S772="FLAG",J772*IF(R772="Doubtful",25%,10%),0)</f>
        <v>0</v>
      </c>
      <c r="U772" s="13">
        <f>IFERROR(INDEX(Delegation!$C$4:$C$12,MATCH(H772,Delegation!$A$4:$A$12,0)),0)</f>
        <v>5000000</v>
      </c>
      <c r="V772" s="11" t="str">
        <f t="shared" ref="V772:V835" si="100">IF(G772&gt;U772,"FLAG","")</f>
        <v/>
      </c>
      <c r="W772" s="14">
        <f t="shared" ref="W772:W835" si="101">IF(M772&gt;0,J772/M772,"")</f>
        <v>0.58215138183869153</v>
      </c>
      <c r="X772" s="11" t="str">
        <f t="shared" ref="X772:X835" si="102">IF(AND(E772="Gold",N(W772)&gt;75%),"FLAG","")</f>
        <v/>
      </c>
      <c r="Y772" s="11" t="str">
        <f t="shared" ref="Y772:Y835" si="103">IF(AND(L772="Property",N772&lt;EDATE(DATE(2026,3,31),-36)),"FLAG","")</f>
        <v/>
      </c>
      <c r="Z772" s="11" t="str">
        <f>IF(AND(J772&gt;500000,INDEX(Bank_KYC!$D$4:$D$953,MATCH(B772,Bank_KYC!$A$4:$A$953,0))=""),"FLAG","")</f>
        <v/>
      </c>
    </row>
    <row r="773" spans="1:26" x14ac:dyDescent="0.3">
      <c r="A773" t="s">
        <v>4301</v>
      </c>
      <c r="B773" t="s">
        <v>1042</v>
      </c>
      <c r="C773" t="s">
        <v>1043</v>
      </c>
      <c r="D773" t="s">
        <v>100</v>
      </c>
      <c r="E773" t="s">
        <v>3535</v>
      </c>
      <c r="F773" s="9">
        <v>46048</v>
      </c>
      <c r="G773">
        <v>3571000</v>
      </c>
      <c r="H773" t="s">
        <v>66</v>
      </c>
      <c r="I773">
        <v>11.5</v>
      </c>
      <c r="J773">
        <v>1111319</v>
      </c>
      <c r="K773" s="9">
        <v>46078</v>
      </c>
      <c r="L773" t="s">
        <v>3536</v>
      </c>
      <c r="M773">
        <v>1757935</v>
      </c>
      <c r="N773" s="9">
        <v>46068</v>
      </c>
      <c r="O773" t="s">
        <v>3520</v>
      </c>
      <c r="P773" t="s">
        <v>3521</v>
      </c>
      <c r="Q773" s="12">
        <f t="shared" si="96"/>
        <v>34</v>
      </c>
      <c r="R773" s="11" t="str">
        <f t="shared" si="97"/>
        <v>Standard</v>
      </c>
      <c r="S773" s="11" t="str">
        <f t="shared" si="98"/>
        <v/>
      </c>
      <c r="T773" s="13">
        <f t="shared" si="99"/>
        <v>0</v>
      </c>
      <c r="U773" s="13">
        <f>IFERROR(INDEX(Delegation!$C$4:$C$12,MATCH(H773,Delegation!$A$4:$A$12,0)),0)</f>
        <v>5000000</v>
      </c>
      <c r="V773" s="11" t="str">
        <f t="shared" si="100"/>
        <v/>
      </c>
      <c r="W773" s="14">
        <f t="shared" si="101"/>
        <v>0.63217297567885045</v>
      </c>
      <c r="X773" s="11" t="str">
        <f t="shared" si="102"/>
        <v/>
      </c>
      <c r="Y773" s="11" t="str">
        <f t="shared" si="103"/>
        <v/>
      </c>
      <c r="Z773" s="11" t="str">
        <f>IF(AND(J773&gt;500000,INDEX(Bank_KYC!$D$4:$D$953,MATCH(B773,Bank_KYC!$A$4:$A$953,0))=""),"FLAG","")</f>
        <v/>
      </c>
    </row>
    <row r="774" spans="1:26" x14ac:dyDescent="0.3">
      <c r="A774" t="s">
        <v>4302</v>
      </c>
      <c r="B774" t="s">
        <v>2252</v>
      </c>
      <c r="C774" t="s">
        <v>2253</v>
      </c>
      <c r="D774" t="s">
        <v>129</v>
      </c>
      <c r="E774" t="s">
        <v>3535</v>
      </c>
      <c r="F774" s="9">
        <v>43812</v>
      </c>
      <c r="G774">
        <v>2683000</v>
      </c>
      <c r="H774" t="s">
        <v>66</v>
      </c>
      <c r="I774">
        <v>11.5</v>
      </c>
      <c r="J774">
        <v>2395846</v>
      </c>
      <c r="K774" s="9"/>
      <c r="L774" t="s">
        <v>3536</v>
      </c>
      <c r="M774">
        <v>3914245</v>
      </c>
      <c r="N774" s="9">
        <v>45585</v>
      </c>
      <c r="O774" t="s">
        <v>3520</v>
      </c>
      <c r="P774" t="s">
        <v>3521</v>
      </c>
      <c r="Q774" s="12">
        <f t="shared" si="96"/>
        <v>0</v>
      </c>
      <c r="R774" s="11" t="str">
        <f t="shared" si="97"/>
        <v>Standard</v>
      </c>
      <c r="S774" s="11" t="str">
        <f t="shared" si="98"/>
        <v/>
      </c>
      <c r="T774" s="13">
        <f t="shared" si="99"/>
        <v>0</v>
      </c>
      <c r="U774" s="13">
        <f>IFERROR(INDEX(Delegation!$C$4:$C$12,MATCH(H774,Delegation!$A$4:$A$12,0)),0)</f>
        <v>5000000</v>
      </c>
      <c r="V774" s="11" t="str">
        <f t="shared" si="100"/>
        <v/>
      </c>
      <c r="W774" s="14">
        <f t="shared" si="101"/>
        <v>0.6120838118206704</v>
      </c>
      <c r="X774" s="11" t="str">
        <f t="shared" si="102"/>
        <v/>
      </c>
      <c r="Y774" s="11" t="str">
        <f t="shared" si="103"/>
        <v/>
      </c>
      <c r="Z774" s="11" t="str">
        <f>IF(AND(J774&gt;500000,INDEX(Bank_KYC!$D$4:$D$953,MATCH(B774,Bank_KYC!$A$4:$A$953,0))=""),"FLAG","")</f>
        <v/>
      </c>
    </row>
    <row r="775" spans="1:26" x14ac:dyDescent="0.3">
      <c r="A775" t="s">
        <v>4303</v>
      </c>
      <c r="B775" t="s">
        <v>2671</v>
      </c>
      <c r="C775" t="s">
        <v>1656</v>
      </c>
      <c r="D775" t="s">
        <v>100</v>
      </c>
      <c r="E775" t="s">
        <v>3518</v>
      </c>
      <c r="F775" s="9">
        <v>43661</v>
      </c>
      <c r="G775">
        <v>3677000</v>
      </c>
      <c r="H775" t="s">
        <v>66</v>
      </c>
      <c r="I775">
        <v>9.25</v>
      </c>
      <c r="J775">
        <v>2830607</v>
      </c>
      <c r="K775" s="9"/>
      <c r="L775" t="s">
        <v>3519</v>
      </c>
      <c r="M775">
        <v>6164572</v>
      </c>
      <c r="N775" s="9">
        <v>45285</v>
      </c>
      <c r="O775" t="s">
        <v>3520</v>
      </c>
      <c r="P775" t="s">
        <v>3521</v>
      </c>
      <c r="Q775" s="12">
        <f t="shared" si="96"/>
        <v>0</v>
      </c>
      <c r="R775" s="11" t="str">
        <f t="shared" si="97"/>
        <v>Standard</v>
      </c>
      <c r="S775" s="11" t="str">
        <f t="shared" si="98"/>
        <v/>
      </c>
      <c r="T775" s="13">
        <f t="shared" si="99"/>
        <v>0</v>
      </c>
      <c r="U775" s="13">
        <f>IFERROR(INDEX(Delegation!$C$4:$C$12,MATCH(H775,Delegation!$A$4:$A$12,0)),0)</f>
        <v>5000000</v>
      </c>
      <c r="V775" s="11" t="str">
        <f t="shared" si="100"/>
        <v/>
      </c>
      <c r="W775" s="14">
        <f t="shared" si="101"/>
        <v>0.45917332135953637</v>
      </c>
      <c r="X775" s="11" t="str">
        <f t="shared" si="102"/>
        <v/>
      </c>
      <c r="Y775" s="11" t="str">
        <f t="shared" si="103"/>
        <v/>
      </c>
      <c r="Z775" s="11" t="str">
        <f>IF(AND(J775&gt;500000,INDEX(Bank_KYC!$D$4:$D$953,MATCH(B775,Bank_KYC!$A$4:$A$953,0))=""),"FLAG","")</f>
        <v/>
      </c>
    </row>
    <row r="776" spans="1:26" x14ac:dyDescent="0.3">
      <c r="A776" t="s">
        <v>4304</v>
      </c>
      <c r="B776" t="s">
        <v>3139</v>
      </c>
      <c r="C776" t="s">
        <v>1880</v>
      </c>
      <c r="D776" t="s">
        <v>129</v>
      </c>
      <c r="E776" t="s">
        <v>3550</v>
      </c>
      <c r="F776" s="9">
        <v>44293</v>
      </c>
      <c r="G776">
        <v>1003000</v>
      </c>
      <c r="H776" t="s">
        <v>66</v>
      </c>
      <c r="I776">
        <v>10.5</v>
      </c>
      <c r="J776">
        <v>440756</v>
      </c>
      <c r="K776" s="9"/>
      <c r="L776" t="s">
        <v>3551</v>
      </c>
      <c r="M776">
        <v>665077</v>
      </c>
      <c r="N776" s="9">
        <v>46001</v>
      </c>
      <c r="O776" t="s">
        <v>3520</v>
      </c>
      <c r="P776" t="s">
        <v>3521</v>
      </c>
      <c r="Q776" s="12">
        <f t="shared" si="96"/>
        <v>0</v>
      </c>
      <c r="R776" s="11" t="str">
        <f t="shared" si="97"/>
        <v>Standard</v>
      </c>
      <c r="S776" s="11" t="str">
        <f t="shared" si="98"/>
        <v/>
      </c>
      <c r="T776" s="13">
        <f t="shared" si="99"/>
        <v>0</v>
      </c>
      <c r="U776" s="13">
        <f>IFERROR(INDEX(Delegation!$C$4:$C$12,MATCH(H776,Delegation!$A$4:$A$12,0)),0)</f>
        <v>5000000</v>
      </c>
      <c r="V776" s="11" t="str">
        <f t="shared" si="100"/>
        <v/>
      </c>
      <c r="W776" s="14">
        <f t="shared" si="101"/>
        <v>0.66271424211031205</v>
      </c>
      <c r="X776" s="11" t="str">
        <f t="shared" si="102"/>
        <v/>
      </c>
      <c r="Y776" s="11" t="str">
        <f t="shared" si="103"/>
        <v/>
      </c>
      <c r="Z776" s="11" t="str">
        <f>IF(AND(J776&gt;500000,INDEX(Bank_KYC!$D$4:$D$953,MATCH(B776,Bank_KYC!$A$4:$A$953,0))=""),"FLAG","")</f>
        <v/>
      </c>
    </row>
    <row r="777" spans="1:26" x14ac:dyDescent="0.3">
      <c r="A777" t="s">
        <v>4305</v>
      </c>
      <c r="B777" t="s">
        <v>991</v>
      </c>
      <c r="C777" t="s">
        <v>992</v>
      </c>
      <c r="D777" t="s">
        <v>114</v>
      </c>
      <c r="E777" t="s">
        <v>3525</v>
      </c>
      <c r="F777" s="9">
        <v>45831</v>
      </c>
      <c r="G777">
        <v>507000</v>
      </c>
      <c r="H777" t="s">
        <v>59</v>
      </c>
      <c r="I777">
        <v>9.75</v>
      </c>
      <c r="J777">
        <v>292163</v>
      </c>
      <c r="K777" s="9">
        <v>46060</v>
      </c>
      <c r="L777" t="s">
        <v>3526</v>
      </c>
      <c r="M777">
        <v>434036</v>
      </c>
      <c r="N777" s="9">
        <v>45846</v>
      </c>
      <c r="O777" t="s">
        <v>3520</v>
      </c>
      <c r="P777" t="s">
        <v>3521</v>
      </c>
      <c r="Q777" s="12">
        <f t="shared" si="96"/>
        <v>52</v>
      </c>
      <c r="R777" s="11" t="str">
        <f t="shared" si="97"/>
        <v>Standard</v>
      </c>
      <c r="S777" s="11" t="str">
        <f t="shared" si="98"/>
        <v/>
      </c>
      <c r="T777" s="13">
        <f t="shared" si="99"/>
        <v>0</v>
      </c>
      <c r="U777" s="13">
        <f>IFERROR(INDEX(Delegation!$C$4:$C$12,MATCH(H777,Delegation!$A$4:$A$12,0)),0)</f>
        <v>1000000</v>
      </c>
      <c r="V777" s="11" t="str">
        <f t="shared" si="100"/>
        <v/>
      </c>
      <c r="W777" s="14">
        <f t="shared" si="101"/>
        <v>0.67313080021012084</v>
      </c>
      <c r="X777" s="11" t="str">
        <f t="shared" si="102"/>
        <v/>
      </c>
      <c r="Y777" s="11" t="str">
        <f t="shared" si="103"/>
        <v/>
      </c>
      <c r="Z777" s="11" t="str">
        <f>IF(AND(J777&gt;500000,INDEX(Bank_KYC!$D$4:$D$953,MATCH(B777,Bank_KYC!$A$4:$A$953,0))=""),"FLAG","")</f>
        <v/>
      </c>
    </row>
    <row r="778" spans="1:26" x14ac:dyDescent="0.3">
      <c r="A778" t="s">
        <v>4306</v>
      </c>
      <c r="B778" t="s">
        <v>2094</v>
      </c>
      <c r="C778" t="s">
        <v>1015</v>
      </c>
      <c r="D778" t="s">
        <v>103</v>
      </c>
      <c r="E778" t="s">
        <v>3550</v>
      </c>
      <c r="F778" s="9">
        <v>44891</v>
      </c>
      <c r="G778">
        <v>851000</v>
      </c>
      <c r="H778" t="s">
        <v>61</v>
      </c>
      <c r="I778">
        <v>10.5</v>
      </c>
      <c r="J778">
        <v>464812</v>
      </c>
      <c r="K778" s="9">
        <v>45986</v>
      </c>
      <c r="L778" t="s">
        <v>3551</v>
      </c>
      <c r="M778">
        <v>725044</v>
      </c>
      <c r="N778" s="9">
        <v>45728</v>
      </c>
      <c r="O778" t="s">
        <v>3520</v>
      </c>
      <c r="P778" t="s">
        <v>3523</v>
      </c>
      <c r="Q778" s="12">
        <f t="shared" si="96"/>
        <v>126</v>
      </c>
      <c r="R778" s="11" t="str">
        <f t="shared" si="97"/>
        <v>Sub-Standard</v>
      </c>
      <c r="S778" s="11" t="str">
        <f t="shared" si="98"/>
        <v/>
      </c>
      <c r="T778" s="13">
        <f t="shared" si="99"/>
        <v>0</v>
      </c>
      <c r="U778" s="13">
        <f>IFERROR(INDEX(Delegation!$C$4:$C$12,MATCH(H778,Delegation!$A$4:$A$12,0)),0)</f>
        <v>1000000</v>
      </c>
      <c r="V778" s="11" t="str">
        <f t="shared" si="100"/>
        <v/>
      </c>
      <c r="W778" s="14">
        <f t="shared" si="101"/>
        <v>0.64108109300952765</v>
      </c>
      <c r="X778" s="11" t="str">
        <f t="shared" si="102"/>
        <v/>
      </c>
      <c r="Y778" s="11" t="str">
        <f t="shared" si="103"/>
        <v/>
      </c>
      <c r="Z778" s="11" t="str">
        <f>IF(AND(J778&gt;500000,INDEX(Bank_KYC!$D$4:$D$953,MATCH(B778,Bank_KYC!$A$4:$A$953,0))=""),"FLAG","")</f>
        <v/>
      </c>
    </row>
    <row r="779" spans="1:26" x14ac:dyDescent="0.3">
      <c r="A779" t="s">
        <v>4307</v>
      </c>
      <c r="B779" t="s">
        <v>595</v>
      </c>
      <c r="C779" t="s">
        <v>596</v>
      </c>
      <c r="D779" t="s">
        <v>129</v>
      </c>
      <c r="E779" t="s">
        <v>3550</v>
      </c>
      <c r="F779" s="9">
        <v>44427</v>
      </c>
      <c r="G779">
        <v>1233000</v>
      </c>
      <c r="H779" t="s">
        <v>66</v>
      </c>
      <c r="I779">
        <v>10.5</v>
      </c>
      <c r="J779">
        <v>615136</v>
      </c>
      <c r="K779" s="9"/>
      <c r="L779" t="s">
        <v>3551</v>
      </c>
      <c r="M779">
        <v>1148535</v>
      </c>
      <c r="N779" s="9">
        <v>45462</v>
      </c>
      <c r="O779" t="s">
        <v>3520</v>
      </c>
      <c r="P779" t="s">
        <v>3521</v>
      </c>
      <c r="Q779" s="12">
        <f t="shared" si="96"/>
        <v>0</v>
      </c>
      <c r="R779" s="11" t="str">
        <f t="shared" si="97"/>
        <v>Standard</v>
      </c>
      <c r="S779" s="11" t="str">
        <f t="shared" si="98"/>
        <v/>
      </c>
      <c r="T779" s="13">
        <f t="shared" si="99"/>
        <v>0</v>
      </c>
      <c r="U779" s="13">
        <f>IFERROR(INDEX(Delegation!$C$4:$C$12,MATCH(H779,Delegation!$A$4:$A$12,0)),0)</f>
        <v>5000000</v>
      </c>
      <c r="V779" s="11" t="str">
        <f t="shared" si="100"/>
        <v/>
      </c>
      <c r="W779" s="14">
        <f t="shared" si="101"/>
        <v>0.5355831559334282</v>
      </c>
      <c r="X779" s="11" t="str">
        <f t="shared" si="102"/>
        <v/>
      </c>
      <c r="Y779" s="11" t="str">
        <f t="shared" si="103"/>
        <v/>
      </c>
      <c r="Z779" s="11" t="str">
        <f>IF(AND(J779&gt;500000,INDEX(Bank_KYC!$D$4:$D$953,MATCH(B779,Bank_KYC!$A$4:$A$953,0))=""),"FLAG","")</f>
        <v/>
      </c>
    </row>
    <row r="780" spans="1:26" x14ac:dyDescent="0.3">
      <c r="A780" t="s">
        <v>4308</v>
      </c>
      <c r="B780" t="s">
        <v>528</v>
      </c>
      <c r="C780" t="s">
        <v>529</v>
      </c>
      <c r="D780" t="s">
        <v>95</v>
      </c>
      <c r="E780" t="s">
        <v>3528</v>
      </c>
      <c r="F780" s="9">
        <v>44462</v>
      </c>
      <c r="G780">
        <v>273000</v>
      </c>
      <c r="H780" t="s">
        <v>63</v>
      </c>
      <c r="I780">
        <v>13.5</v>
      </c>
      <c r="J780">
        <v>81538</v>
      </c>
      <c r="K780" s="9">
        <v>46079</v>
      </c>
      <c r="L780" t="s">
        <v>3529</v>
      </c>
      <c r="M780">
        <v>0</v>
      </c>
      <c r="N780" s="9"/>
      <c r="O780" t="s">
        <v>3520</v>
      </c>
      <c r="P780" t="s">
        <v>3521</v>
      </c>
      <c r="Q780" s="12">
        <f t="shared" si="96"/>
        <v>33</v>
      </c>
      <c r="R780" s="11" t="str">
        <f t="shared" si="97"/>
        <v>Standard</v>
      </c>
      <c r="S780" s="11" t="str">
        <f t="shared" si="98"/>
        <v/>
      </c>
      <c r="T780" s="13">
        <f t="shared" si="99"/>
        <v>0</v>
      </c>
      <c r="U780" s="13">
        <f>IFERROR(INDEX(Delegation!$C$4:$C$12,MATCH(H780,Delegation!$A$4:$A$12,0)),0)</f>
        <v>1000000</v>
      </c>
      <c r="V780" s="11" t="str">
        <f t="shared" si="100"/>
        <v/>
      </c>
      <c r="W780" s="14" t="str">
        <f t="shared" si="101"/>
        <v/>
      </c>
      <c r="X780" s="11" t="str">
        <f t="shared" si="102"/>
        <v/>
      </c>
      <c r="Y780" s="11" t="str">
        <f t="shared" si="103"/>
        <v/>
      </c>
      <c r="Z780" s="11" t="str">
        <f>IF(AND(J780&gt;500000,INDEX(Bank_KYC!$D$4:$D$953,MATCH(B780,Bank_KYC!$A$4:$A$953,0))=""),"FLAG","")</f>
        <v/>
      </c>
    </row>
    <row r="781" spans="1:26" x14ac:dyDescent="0.3">
      <c r="A781" t="s">
        <v>4309</v>
      </c>
      <c r="B781" t="s">
        <v>911</v>
      </c>
      <c r="C781" t="s">
        <v>580</v>
      </c>
      <c r="D781" t="s">
        <v>103</v>
      </c>
      <c r="E781" t="s">
        <v>3525</v>
      </c>
      <c r="F781" s="9">
        <v>44594</v>
      </c>
      <c r="G781">
        <v>118000</v>
      </c>
      <c r="H781" t="s">
        <v>61</v>
      </c>
      <c r="I781">
        <v>9.75</v>
      </c>
      <c r="J781">
        <v>31651</v>
      </c>
      <c r="K781" s="9"/>
      <c r="L781" t="s">
        <v>3526</v>
      </c>
      <c r="M781">
        <v>49990</v>
      </c>
      <c r="N781" s="9">
        <v>45191</v>
      </c>
      <c r="O781" t="s">
        <v>3520</v>
      </c>
      <c r="P781" t="s">
        <v>3521</v>
      </c>
      <c r="Q781" s="12">
        <f t="shared" si="96"/>
        <v>0</v>
      </c>
      <c r="R781" s="11" t="str">
        <f t="shared" si="97"/>
        <v>Standard</v>
      </c>
      <c r="S781" s="11" t="str">
        <f t="shared" si="98"/>
        <v/>
      </c>
      <c r="T781" s="13">
        <f t="shared" si="99"/>
        <v>0</v>
      </c>
      <c r="U781" s="13">
        <f>IFERROR(INDEX(Delegation!$C$4:$C$12,MATCH(H781,Delegation!$A$4:$A$12,0)),0)</f>
        <v>1000000</v>
      </c>
      <c r="V781" s="11" t="str">
        <f t="shared" si="100"/>
        <v/>
      </c>
      <c r="W781" s="14">
        <f t="shared" si="101"/>
        <v>0.63314662932586518</v>
      </c>
      <c r="X781" s="11" t="str">
        <f t="shared" si="102"/>
        <v/>
      </c>
      <c r="Y781" s="11" t="str">
        <f t="shared" si="103"/>
        <v/>
      </c>
      <c r="Z781" s="11" t="str">
        <f>IF(AND(J781&gt;500000,INDEX(Bank_KYC!$D$4:$D$953,MATCH(B781,Bank_KYC!$A$4:$A$953,0))=""),"FLAG","")</f>
        <v/>
      </c>
    </row>
    <row r="782" spans="1:26" x14ac:dyDescent="0.3">
      <c r="A782" t="s">
        <v>4310</v>
      </c>
      <c r="B782" t="s">
        <v>3080</v>
      </c>
      <c r="C782" t="s">
        <v>726</v>
      </c>
      <c r="D782" t="s">
        <v>95</v>
      </c>
      <c r="E782" t="s">
        <v>3518</v>
      </c>
      <c r="F782" s="9">
        <v>45598</v>
      </c>
      <c r="G782">
        <v>4422000</v>
      </c>
      <c r="H782" t="s">
        <v>66</v>
      </c>
      <c r="I782">
        <v>9.25</v>
      </c>
      <c r="J782">
        <v>2136860</v>
      </c>
      <c r="K782" s="9"/>
      <c r="L782" t="s">
        <v>3519</v>
      </c>
      <c r="M782">
        <v>3538305</v>
      </c>
      <c r="N782" s="9">
        <v>45985</v>
      </c>
      <c r="O782" t="s">
        <v>3520</v>
      </c>
      <c r="P782" t="s">
        <v>3521</v>
      </c>
      <c r="Q782" s="12">
        <f t="shared" si="96"/>
        <v>0</v>
      </c>
      <c r="R782" s="11" t="str">
        <f t="shared" si="97"/>
        <v>Standard</v>
      </c>
      <c r="S782" s="11" t="str">
        <f t="shared" si="98"/>
        <v/>
      </c>
      <c r="T782" s="13">
        <f t="shared" si="99"/>
        <v>0</v>
      </c>
      <c r="U782" s="13">
        <f>IFERROR(INDEX(Delegation!$C$4:$C$12,MATCH(H782,Delegation!$A$4:$A$12,0)),0)</f>
        <v>5000000</v>
      </c>
      <c r="V782" s="11" t="str">
        <f t="shared" si="100"/>
        <v/>
      </c>
      <c r="W782" s="14">
        <f t="shared" si="101"/>
        <v>0.6039219343725315</v>
      </c>
      <c r="X782" s="11" t="str">
        <f t="shared" si="102"/>
        <v/>
      </c>
      <c r="Y782" s="11" t="str">
        <f t="shared" si="103"/>
        <v/>
      </c>
      <c r="Z782" s="11" t="str">
        <f>IF(AND(J782&gt;500000,INDEX(Bank_KYC!$D$4:$D$953,MATCH(B782,Bank_KYC!$A$4:$A$953,0))=""),"FLAG","")</f>
        <v/>
      </c>
    </row>
    <row r="783" spans="1:26" x14ac:dyDescent="0.3">
      <c r="A783" t="s">
        <v>4311</v>
      </c>
      <c r="B783" t="s">
        <v>271</v>
      </c>
      <c r="C783" t="s">
        <v>172</v>
      </c>
      <c r="D783" t="s">
        <v>103</v>
      </c>
      <c r="E783" t="s">
        <v>3550</v>
      </c>
      <c r="F783" s="9">
        <v>45783</v>
      </c>
      <c r="G783">
        <v>805000</v>
      </c>
      <c r="H783" t="s">
        <v>61</v>
      </c>
      <c r="I783">
        <v>10.5</v>
      </c>
      <c r="J783">
        <v>497876</v>
      </c>
      <c r="K783" s="9">
        <v>46023</v>
      </c>
      <c r="L783" t="s">
        <v>3551</v>
      </c>
      <c r="M783">
        <v>941807</v>
      </c>
      <c r="N783" s="9">
        <v>45953</v>
      </c>
      <c r="O783" t="s">
        <v>3520</v>
      </c>
      <c r="P783" t="s">
        <v>3521</v>
      </c>
      <c r="Q783" s="12">
        <f t="shared" si="96"/>
        <v>89</v>
      </c>
      <c r="R783" s="11" t="str">
        <f t="shared" si="97"/>
        <v>Standard</v>
      </c>
      <c r="S783" s="11" t="str">
        <f t="shared" si="98"/>
        <v/>
      </c>
      <c r="T783" s="13">
        <f t="shared" si="99"/>
        <v>0</v>
      </c>
      <c r="U783" s="13">
        <f>IFERROR(INDEX(Delegation!$C$4:$C$12,MATCH(H783,Delegation!$A$4:$A$12,0)),0)</f>
        <v>1000000</v>
      </c>
      <c r="V783" s="11" t="str">
        <f t="shared" si="100"/>
        <v/>
      </c>
      <c r="W783" s="14">
        <f t="shared" si="101"/>
        <v>0.52863909484639637</v>
      </c>
      <c r="X783" s="11" t="str">
        <f t="shared" si="102"/>
        <v/>
      </c>
      <c r="Y783" s="11" t="str">
        <f t="shared" si="103"/>
        <v/>
      </c>
      <c r="Z783" s="11" t="str">
        <f>IF(AND(J783&gt;500000,INDEX(Bank_KYC!$D$4:$D$953,MATCH(B783,Bank_KYC!$A$4:$A$953,0))=""),"FLAG","")</f>
        <v/>
      </c>
    </row>
    <row r="784" spans="1:26" x14ac:dyDescent="0.3">
      <c r="A784" t="s">
        <v>4312</v>
      </c>
      <c r="B784" t="s">
        <v>3172</v>
      </c>
      <c r="C784" t="s">
        <v>2292</v>
      </c>
      <c r="D784" t="s">
        <v>114</v>
      </c>
      <c r="E784" t="s">
        <v>3535</v>
      </c>
      <c r="F784" s="9">
        <v>45920</v>
      </c>
      <c r="G784">
        <v>6652000</v>
      </c>
      <c r="H784" t="s">
        <v>68</v>
      </c>
      <c r="I784">
        <v>11.5</v>
      </c>
      <c r="J784">
        <v>3684409</v>
      </c>
      <c r="K784" s="9"/>
      <c r="L784" t="s">
        <v>3536</v>
      </c>
      <c r="M784">
        <v>7598453</v>
      </c>
      <c r="N784" s="9">
        <v>46044</v>
      </c>
      <c r="O784" t="s">
        <v>3520</v>
      </c>
      <c r="P784" t="s">
        <v>3521</v>
      </c>
      <c r="Q784" s="12">
        <f t="shared" si="96"/>
        <v>0</v>
      </c>
      <c r="R784" s="11" t="str">
        <f t="shared" si="97"/>
        <v>Standard</v>
      </c>
      <c r="S784" s="11" t="str">
        <f t="shared" si="98"/>
        <v/>
      </c>
      <c r="T784" s="13">
        <f t="shared" si="99"/>
        <v>0</v>
      </c>
      <c r="U784" s="13">
        <f>IFERROR(INDEX(Delegation!$C$4:$C$12,MATCH(H784,Delegation!$A$4:$A$12,0)),0)</f>
        <v>25000000</v>
      </c>
      <c r="V784" s="11" t="str">
        <f t="shared" si="100"/>
        <v/>
      </c>
      <c r="W784" s="14">
        <f t="shared" si="101"/>
        <v>0.48488935839966374</v>
      </c>
      <c r="X784" s="11" t="str">
        <f t="shared" si="102"/>
        <v/>
      </c>
      <c r="Y784" s="11" t="str">
        <f t="shared" si="103"/>
        <v/>
      </c>
      <c r="Z784" s="11" t="str">
        <f>IF(AND(J784&gt;500000,INDEX(Bank_KYC!$D$4:$D$953,MATCH(B784,Bank_KYC!$A$4:$A$953,0))=""),"FLAG","")</f>
        <v/>
      </c>
    </row>
    <row r="785" spans="1:26" x14ac:dyDescent="0.3">
      <c r="A785" t="s">
        <v>4313</v>
      </c>
      <c r="B785" t="s">
        <v>1695</v>
      </c>
      <c r="C785" t="s">
        <v>1696</v>
      </c>
      <c r="D785" t="s">
        <v>129</v>
      </c>
      <c r="E785" t="s">
        <v>3518</v>
      </c>
      <c r="F785" s="9">
        <v>45220</v>
      </c>
      <c r="G785">
        <v>3692000</v>
      </c>
      <c r="H785" t="s">
        <v>66</v>
      </c>
      <c r="I785">
        <v>9.25</v>
      </c>
      <c r="J785">
        <v>1509494</v>
      </c>
      <c r="K785" s="9"/>
      <c r="L785" t="s">
        <v>3519</v>
      </c>
      <c r="M785">
        <v>2259433</v>
      </c>
      <c r="N785" s="9">
        <v>45698</v>
      </c>
      <c r="O785" t="s">
        <v>3520</v>
      </c>
      <c r="P785" t="s">
        <v>3521</v>
      </c>
      <c r="Q785" s="12">
        <f t="shared" si="96"/>
        <v>0</v>
      </c>
      <c r="R785" s="11" t="str">
        <f t="shared" si="97"/>
        <v>Standard</v>
      </c>
      <c r="S785" s="11" t="str">
        <f t="shared" si="98"/>
        <v/>
      </c>
      <c r="T785" s="13">
        <f t="shared" si="99"/>
        <v>0</v>
      </c>
      <c r="U785" s="13">
        <f>IFERROR(INDEX(Delegation!$C$4:$C$12,MATCH(H785,Delegation!$A$4:$A$12,0)),0)</f>
        <v>5000000</v>
      </c>
      <c r="V785" s="11" t="str">
        <f t="shared" si="100"/>
        <v/>
      </c>
      <c r="W785" s="14">
        <f t="shared" si="101"/>
        <v>0.66808531166890095</v>
      </c>
      <c r="X785" s="11" t="str">
        <f t="shared" si="102"/>
        <v/>
      </c>
      <c r="Y785" s="11" t="str">
        <f t="shared" si="103"/>
        <v/>
      </c>
      <c r="Z785" s="11" t="str">
        <f>IF(AND(J785&gt;500000,INDEX(Bank_KYC!$D$4:$D$953,MATCH(B785,Bank_KYC!$A$4:$A$953,0))=""),"FLAG","")</f>
        <v/>
      </c>
    </row>
    <row r="786" spans="1:26" x14ac:dyDescent="0.3">
      <c r="A786" t="s">
        <v>4314</v>
      </c>
      <c r="B786" t="s">
        <v>372</v>
      </c>
      <c r="C786" t="s">
        <v>373</v>
      </c>
      <c r="D786" t="s">
        <v>114</v>
      </c>
      <c r="E786" t="s">
        <v>3518</v>
      </c>
      <c r="F786" s="9">
        <v>46070</v>
      </c>
      <c r="G786">
        <v>1933000</v>
      </c>
      <c r="H786" t="s">
        <v>66</v>
      </c>
      <c r="I786">
        <v>9.25</v>
      </c>
      <c r="J786">
        <v>861618</v>
      </c>
      <c r="K786" s="9"/>
      <c r="L786" t="s">
        <v>3519</v>
      </c>
      <c r="M786">
        <v>1646574</v>
      </c>
      <c r="N786" s="9">
        <v>46077</v>
      </c>
      <c r="O786" t="s">
        <v>3520</v>
      </c>
      <c r="P786" t="s">
        <v>3521</v>
      </c>
      <c r="Q786" s="12">
        <f t="shared" si="96"/>
        <v>0</v>
      </c>
      <c r="R786" s="11" t="str">
        <f t="shared" si="97"/>
        <v>Standard</v>
      </c>
      <c r="S786" s="11" t="str">
        <f t="shared" si="98"/>
        <v/>
      </c>
      <c r="T786" s="13">
        <f t="shared" si="99"/>
        <v>0</v>
      </c>
      <c r="U786" s="13">
        <f>IFERROR(INDEX(Delegation!$C$4:$C$12,MATCH(H786,Delegation!$A$4:$A$12,0)),0)</f>
        <v>5000000</v>
      </c>
      <c r="V786" s="11" t="str">
        <f t="shared" si="100"/>
        <v/>
      </c>
      <c r="W786" s="14">
        <f t="shared" si="101"/>
        <v>0.52327924526926817</v>
      </c>
      <c r="X786" s="11" t="str">
        <f t="shared" si="102"/>
        <v/>
      </c>
      <c r="Y786" s="11" t="str">
        <f t="shared" si="103"/>
        <v/>
      </c>
      <c r="Z786" s="11" t="str">
        <f>IF(AND(J786&gt;500000,INDEX(Bank_KYC!$D$4:$D$953,MATCH(B786,Bank_KYC!$A$4:$A$953,0))=""),"FLAG","")</f>
        <v/>
      </c>
    </row>
    <row r="787" spans="1:26" x14ac:dyDescent="0.3">
      <c r="A787" t="s">
        <v>4315</v>
      </c>
      <c r="B787" t="s">
        <v>3139</v>
      </c>
      <c r="C787" t="s">
        <v>1880</v>
      </c>
      <c r="D787" t="s">
        <v>103</v>
      </c>
      <c r="E787" t="s">
        <v>3550</v>
      </c>
      <c r="F787" s="9">
        <v>45955</v>
      </c>
      <c r="G787">
        <v>394000</v>
      </c>
      <c r="H787" t="s">
        <v>61</v>
      </c>
      <c r="I787">
        <v>10.5</v>
      </c>
      <c r="J787">
        <v>165269</v>
      </c>
      <c r="K787" s="9"/>
      <c r="L787" t="s">
        <v>3551</v>
      </c>
      <c r="M787">
        <v>312195</v>
      </c>
      <c r="N787" s="9">
        <v>46054</v>
      </c>
      <c r="O787" t="s">
        <v>3520</v>
      </c>
      <c r="P787" t="s">
        <v>3521</v>
      </c>
      <c r="Q787" s="12">
        <f t="shared" si="96"/>
        <v>0</v>
      </c>
      <c r="R787" s="11" t="str">
        <f t="shared" si="97"/>
        <v>Standard</v>
      </c>
      <c r="S787" s="11" t="str">
        <f t="shared" si="98"/>
        <v/>
      </c>
      <c r="T787" s="13">
        <f t="shared" si="99"/>
        <v>0</v>
      </c>
      <c r="U787" s="13">
        <f>IFERROR(INDEX(Delegation!$C$4:$C$12,MATCH(H787,Delegation!$A$4:$A$12,0)),0)</f>
        <v>1000000</v>
      </c>
      <c r="V787" s="11" t="str">
        <f t="shared" si="100"/>
        <v/>
      </c>
      <c r="W787" s="14">
        <f t="shared" si="101"/>
        <v>0.5293774724130752</v>
      </c>
      <c r="X787" s="11" t="str">
        <f t="shared" si="102"/>
        <v/>
      </c>
      <c r="Y787" s="11" t="str">
        <f t="shared" si="103"/>
        <v/>
      </c>
      <c r="Z787" s="11" t="str">
        <f>IF(AND(J787&gt;500000,INDEX(Bank_KYC!$D$4:$D$953,MATCH(B787,Bank_KYC!$A$4:$A$953,0))=""),"FLAG","")</f>
        <v/>
      </c>
    </row>
    <row r="788" spans="1:26" x14ac:dyDescent="0.3">
      <c r="A788" t="s">
        <v>4316</v>
      </c>
      <c r="B788" t="s">
        <v>2310</v>
      </c>
      <c r="C788" t="s">
        <v>2311</v>
      </c>
      <c r="D788" t="s">
        <v>129</v>
      </c>
      <c r="E788" t="s">
        <v>3535</v>
      </c>
      <c r="F788" s="9">
        <v>44800</v>
      </c>
      <c r="G788">
        <v>3575000</v>
      </c>
      <c r="H788" t="s">
        <v>66</v>
      </c>
      <c r="I788">
        <v>11.5</v>
      </c>
      <c r="J788">
        <v>2096949</v>
      </c>
      <c r="K788" s="9"/>
      <c r="L788" t="s">
        <v>3536</v>
      </c>
      <c r="M788">
        <v>3860244</v>
      </c>
      <c r="N788" s="9">
        <v>45690</v>
      </c>
      <c r="O788" t="s">
        <v>3520</v>
      </c>
      <c r="P788" t="s">
        <v>3521</v>
      </c>
      <c r="Q788" s="12">
        <f t="shared" si="96"/>
        <v>0</v>
      </c>
      <c r="R788" s="11" t="str">
        <f t="shared" si="97"/>
        <v>Standard</v>
      </c>
      <c r="S788" s="11" t="str">
        <f t="shared" si="98"/>
        <v/>
      </c>
      <c r="T788" s="13">
        <f t="shared" si="99"/>
        <v>0</v>
      </c>
      <c r="U788" s="13">
        <f>IFERROR(INDEX(Delegation!$C$4:$C$12,MATCH(H788,Delegation!$A$4:$A$12,0)),0)</f>
        <v>5000000</v>
      </c>
      <c r="V788" s="11" t="str">
        <f t="shared" si="100"/>
        <v/>
      </c>
      <c r="W788" s="14">
        <f t="shared" si="101"/>
        <v>0.54321669821907625</v>
      </c>
      <c r="X788" s="11" t="str">
        <f t="shared" si="102"/>
        <v/>
      </c>
      <c r="Y788" s="11" t="str">
        <f t="shared" si="103"/>
        <v/>
      </c>
      <c r="Z788" s="11" t="str">
        <f>IF(AND(J788&gt;500000,INDEX(Bank_KYC!$D$4:$D$953,MATCH(B788,Bank_KYC!$A$4:$A$953,0))=""),"FLAG","")</f>
        <v/>
      </c>
    </row>
    <row r="789" spans="1:26" x14ac:dyDescent="0.3">
      <c r="A789" t="s">
        <v>4317</v>
      </c>
      <c r="B789" t="s">
        <v>2151</v>
      </c>
      <c r="C789" t="s">
        <v>2152</v>
      </c>
      <c r="D789" t="s">
        <v>95</v>
      </c>
      <c r="E789" t="s">
        <v>3528</v>
      </c>
      <c r="F789" s="9">
        <v>44474</v>
      </c>
      <c r="G789">
        <v>401000</v>
      </c>
      <c r="H789" t="s">
        <v>63</v>
      </c>
      <c r="I789">
        <v>13.5</v>
      </c>
      <c r="J789">
        <v>364899</v>
      </c>
      <c r="K789" s="9"/>
      <c r="L789" t="s">
        <v>3529</v>
      </c>
      <c r="M789">
        <v>0</v>
      </c>
      <c r="N789" s="9"/>
      <c r="O789" t="s">
        <v>3520</v>
      </c>
      <c r="P789" t="s">
        <v>3521</v>
      </c>
      <c r="Q789" s="12">
        <f t="shared" si="96"/>
        <v>0</v>
      </c>
      <c r="R789" s="11" t="str">
        <f t="shared" si="97"/>
        <v>Standard</v>
      </c>
      <c r="S789" s="11" t="str">
        <f t="shared" si="98"/>
        <v/>
      </c>
      <c r="T789" s="13">
        <f t="shared" si="99"/>
        <v>0</v>
      </c>
      <c r="U789" s="13">
        <f>IFERROR(INDEX(Delegation!$C$4:$C$12,MATCH(H789,Delegation!$A$4:$A$12,0)),0)</f>
        <v>1000000</v>
      </c>
      <c r="V789" s="11" t="str">
        <f t="shared" si="100"/>
        <v/>
      </c>
      <c r="W789" s="14" t="str">
        <f t="shared" si="101"/>
        <v/>
      </c>
      <c r="X789" s="11" t="str">
        <f t="shared" si="102"/>
        <v/>
      </c>
      <c r="Y789" s="11" t="str">
        <f t="shared" si="103"/>
        <v/>
      </c>
      <c r="Z789" s="11" t="str">
        <f>IF(AND(J789&gt;500000,INDEX(Bank_KYC!$D$4:$D$953,MATCH(B789,Bank_KYC!$A$4:$A$953,0))=""),"FLAG","")</f>
        <v/>
      </c>
    </row>
    <row r="790" spans="1:26" x14ac:dyDescent="0.3">
      <c r="A790" t="s">
        <v>4318</v>
      </c>
      <c r="B790" t="s">
        <v>474</v>
      </c>
      <c r="C790" t="s">
        <v>475</v>
      </c>
      <c r="D790" t="s">
        <v>100</v>
      </c>
      <c r="E790" t="s">
        <v>3535</v>
      </c>
      <c r="F790" s="9">
        <v>45385</v>
      </c>
      <c r="G790">
        <v>3263000</v>
      </c>
      <c r="H790" t="s">
        <v>66</v>
      </c>
      <c r="I790">
        <v>11.5</v>
      </c>
      <c r="J790">
        <v>2298502</v>
      </c>
      <c r="K790" s="9">
        <v>46085</v>
      </c>
      <c r="L790" t="s">
        <v>3536</v>
      </c>
      <c r="M790">
        <v>3729771</v>
      </c>
      <c r="N790" s="9">
        <v>45887</v>
      </c>
      <c r="O790" t="s">
        <v>3520</v>
      </c>
      <c r="P790" t="s">
        <v>3521</v>
      </c>
      <c r="Q790" s="12">
        <f t="shared" si="96"/>
        <v>27</v>
      </c>
      <c r="R790" s="11" t="str">
        <f t="shared" si="97"/>
        <v>Standard</v>
      </c>
      <c r="S790" s="11" t="str">
        <f t="shared" si="98"/>
        <v/>
      </c>
      <c r="T790" s="13">
        <f t="shared" si="99"/>
        <v>0</v>
      </c>
      <c r="U790" s="13">
        <f>IFERROR(INDEX(Delegation!$C$4:$C$12,MATCH(H790,Delegation!$A$4:$A$12,0)),0)</f>
        <v>5000000</v>
      </c>
      <c r="V790" s="11" t="str">
        <f t="shared" si="100"/>
        <v/>
      </c>
      <c r="W790" s="14">
        <f t="shared" si="101"/>
        <v>0.61625820995444491</v>
      </c>
      <c r="X790" s="11" t="str">
        <f t="shared" si="102"/>
        <v/>
      </c>
      <c r="Y790" s="11" t="str">
        <f t="shared" si="103"/>
        <v/>
      </c>
      <c r="Z790" s="11" t="str">
        <f>IF(AND(J790&gt;500000,INDEX(Bank_KYC!$D$4:$D$953,MATCH(B790,Bank_KYC!$A$4:$A$953,0))=""),"FLAG","")</f>
        <v/>
      </c>
    </row>
    <row r="791" spans="1:26" x14ac:dyDescent="0.3">
      <c r="A791" t="s">
        <v>4319</v>
      </c>
      <c r="B791" t="s">
        <v>2570</v>
      </c>
      <c r="C791" t="s">
        <v>2571</v>
      </c>
      <c r="D791" t="s">
        <v>95</v>
      </c>
      <c r="E791" t="s">
        <v>3525</v>
      </c>
      <c r="F791" s="9">
        <v>43693</v>
      </c>
      <c r="G791">
        <v>166000</v>
      </c>
      <c r="H791" t="s">
        <v>63</v>
      </c>
      <c r="I791">
        <v>9.75</v>
      </c>
      <c r="J791">
        <v>70387</v>
      </c>
      <c r="K791" s="9"/>
      <c r="L791" t="s">
        <v>3526</v>
      </c>
      <c r="M791">
        <v>104722</v>
      </c>
      <c r="N791" s="9">
        <v>45985</v>
      </c>
      <c r="O791" t="s">
        <v>3520</v>
      </c>
      <c r="P791" t="s">
        <v>3521</v>
      </c>
      <c r="Q791" s="12">
        <f t="shared" si="96"/>
        <v>0</v>
      </c>
      <c r="R791" s="11" t="str">
        <f t="shared" si="97"/>
        <v>Standard</v>
      </c>
      <c r="S791" s="11" t="str">
        <f t="shared" si="98"/>
        <v/>
      </c>
      <c r="T791" s="13">
        <f t="shared" si="99"/>
        <v>0</v>
      </c>
      <c r="U791" s="13">
        <f>IFERROR(INDEX(Delegation!$C$4:$C$12,MATCH(H791,Delegation!$A$4:$A$12,0)),0)</f>
        <v>1000000</v>
      </c>
      <c r="V791" s="11" t="str">
        <f t="shared" si="100"/>
        <v/>
      </c>
      <c r="W791" s="14">
        <f t="shared" si="101"/>
        <v>0.67213193025343287</v>
      </c>
      <c r="X791" s="11" t="str">
        <f t="shared" si="102"/>
        <v/>
      </c>
      <c r="Y791" s="11" t="str">
        <f t="shared" si="103"/>
        <v/>
      </c>
      <c r="Z791" s="11" t="str">
        <f>IF(AND(J791&gt;500000,INDEX(Bank_KYC!$D$4:$D$953,MATCH(B791,Bank_KYC!$A$4:$A$953,0))=""),"FLAG","")</f>
        <v/>
      </c>
    </row>
    <row r="792" spans="1:26" x14ac:dyDescent="0.3">
      <c r="A792" t="s">
        <v>4320</v>
      </c>
      <c r="B792" t="s">
        <v>891</v>
      </c>
      <c r="C792" t="s">
        <v>892</v>
      </c>
      <c r="D792" t="s">
        <v>95</v>
      </c>
      <c r="E792" t="s">
        <v>3535</v>
      </c>
      <c r="F792" s="9">
        <v>44366</v>
      </c>
      <c r="G792">
        <v>5508000</v>
      </c>
      <c r="H792" t="s">
        <v>68</v>
      </c>
      <c r="I792">
        <v>11.5</v>
      </c>
      <c r="J792">
        <v>1650368</v>
      </c>
      <c r="K792" s="9"/>
      <c r="L792" t="s">
        <v>3536</v>
      </c>
      <c r="M792">
        <v>2355263</v>
      </c>
      <c r="N792" s="9">
        <v>45088</v>
      </c>
      <c r="O792" t="s">
        <v>3520</v>
      </c>
      <c r="P792" t="s">
        <v>3521</v>
      </c>
      <c r="Q792" s="12">
        <f t="shared" si="96"/>
        <v>0</v>
      </c>
      <c r="R792" s="11" t="str">
        <f t="shared" si="97"/>
        <v>Standard</v>
      </c>
      <c r="S792" s="11" t="str">
        <f t="shared" si="98"/>
        <v/>
      </c>
      <c r="T792" s="13">
        <f t="shared" si="99"/>
        <v>0</v>
      </c>
      <c r="U792" s="13">
        <f>IFERROR(INDEX(Delegation!$C$4:$C$12,MATCH(H792,Delegation!$A$4:$A$12,0)),0)</f>
        <v>25000000</v>
      </c>
      <c r="V792" s="11" t="str">
        <f t="shared" si="100"/>
        <v/>
      </c>
      <c r="W792" s="14">
        <f t="shared" si="101"/>
        <v>0.70071495200323697</v>
      </c>
      <c r="X792" s="11" t="str">
        <f t="shared" si="102"/>
        <v/>
      </c>
      <c r="Y792" s="11" t="str">
        <f t="shared" si="103"/>
        <v/>
      </c>
      <c r="Z792" s="11" t="str">
        <f>IF(AND(J792&gt;500000,INDEX(Bank_KYC!$D$4:$D$953,MATCH(B792,Bank_KYC!$A$4:$A$953,0))=""),"FLAG","")</f>
        <v/>
      </c>
    </row>
    <row r="793" spans="1:26" x14ac:dyDescent="0.3">
      <c r="A793" t="s">
        <v>4321</v>
      </c>
      <c r="B793" t="s">
        <v>3156</v>
      </c>
      <c r="C793" t="s">
        <v>3157</v>
      </c>
      <c r="D793" t="s">
        <v>100</v>
      </c>
      <c r="E793" t="s">
        <v>3518</v>
      </c>
      <c r="F793" s="9">
        <v>44425</v>
      </c>
      <c r="G793">
        <v>1420000</v>
      </c>
      <c r="H793" t="s">
        <v>66</v>
      </c>
      <c r="I793">
        <v>9.25</v>
      </c>
      <c r="J793">
        <v>1299475</v>
      </c>
      <c r="K793" s="9"/>
      <c r="L793" t="s">
        <v>3519</v>
      </c>
      <c r="M793">
        <v>2533409</v>
      </c>
      <c r="N793" s="9">
        <v>45885</v>
      </c>
      <c r="O793" t="s">
        <v>3520</v>
      </c>
      <c r="P793" t="s">
        <v>3521</v>
      </c>
      <c r="Q793" s="12">
        <f t="shared" si="96"/>
        <v>0</v>
      </c>
      <c r="R793" s="11" t="str">
        <f t="shared" si="97"/>
        <v>Standard</v>
      </c>
      <c r="S793" s="11" t="str">
        <f t="shared" si="98"/>
        <v/>
      </c>
      <c r="T793" s="13">
        <f t="shared" si="99"/>
        <v>0</v>
      </c>
      <c r="U793" s="13">
        <f>IFERROR(INDEX(Delegation!$C$4:$C$12,MATCH(H793,Delegation!$A$4:$A$12,0)),0)</f>
        <v>5000000</v>
      </c>
      <c r="V793" s="11" t="str">
        <f t="shared" si="100"/>
        <v/>
      </c>
      <c r="W793" s="14">
        <f t="shared" si="101"/>
        <v>0.51293533732610885</v>
      </c>
      <c r="X793" s="11" t="str">
        <f t="shared" si="102"/>
        <v/>
      </c>
      <c r="Y793" s="11" t="str">
        <f t="shared" si="103"/>
        <v/>
      </c>
      <c r="Z793" s="11" t="str">
        <f>IF(AND(J793&gt;500000,INDEX(Bank_KYC!$D$4:$D$953,MATCH(B793,Bank_KYC!$A$4:$A$953,0))=""),"FLAG","")</f>
        <v/>
      </c>
    </row>
    <row r="794" spans="1:26" x14ac:dyDescent="0.3">
      <c r="A794" t="s">
        <v>4322</v>
      </c>
      <c r="B794" t="s">
        <v>2114</v>
      </c>
      <c r="C794" t="s">
        <v>2115</v>
      </c>
      <c r="D794" t="s">
        <v>114</v>
      </c>
      <c r="E794" t="s">
        <v>3525</v>
      </c>
      <c r="F794" s="9">
        <v>43969</v>
      </c>
      <c r="G794">
        <v>192000</v>
      </c>
      <c r="H794" t="s">
        <v>59</v>
      </c>
      <c r="I794">
        <v>9.75</v>
      </c>
      <c r="J794">
        <v>141750</v>
      </c>
      <c r="K794" s="9"/>
      <c r="L794" t="s">
        <v>3526</v>
      </c>
      <c r="M794">
        <v>215349</v>
      </c>
      <c r="N794" s="9">
        <v>45893</v>
      </c>
      <c r="O794" t="s">
        <v>3520</v>
      </c>
      <c r="P794" t="s">
        <v>3521</v>
      </c>
      <c r="Q794" s="12">
        <f t="shared" si="96"/>
        <v>0</v>
      </c>
      <c r="R794" s="11" t="str">
        <f t="shared" si="97"/>
        <v>Standard</v>
      </c>
      <c r="S794" s="11" t="str">
        <f t="shared" si="98"/>
        <v/>
      </c>
      <c r="T794" s="13">
        <f t="shared" si="99"/>
        <v>0</v>
      </c>
      <c r="U794" s="13">
        <f>IFERROR(INDEX(Delegation!$C$4:$C$12,MATCH(H794,Delegation!$A$4:$A$12,0)),0)</f>
        <v>1000000</v>
      </c>
      <c r="V794" s="11" t="str">
        <f t="shared" si="100"/>
        <v/>
      </c>
      <c r="W794" s="14">
        <f t="shared" si="101"/>
        <v>0.65823384366772075</v>
      </c>
      <c r="X794" s="11" t="str">
        <f t="shared" si="102"/>
        <v/>
      </c>
      <c r="Y794" s="11" t="str">
        <f t="shared" si="103"/>
        <v/>
      </c>
      <c r="Z794" s="11" t="str">
        <f>IF(AND(J794&gt;500000,INDEX(Bank_KYC!$D$4:$D$953,MATCH(B794,Bank_KYC!$A$4:$A$953,0))=""),"FLAG","")</f>
        <v/>
      </c>
    </row>
    <row r="795" spans="1:26" x14ac:dyDescent="0.3">
      <c r="A795" t="s">
        <v>4323</v>
      </c>
      <c r="B795" t="s">
        <v>1835</v>
      </c>
      <c r="C795" t="s">
        <v>1836</v>
      </c>
      <c r="D795" t="s">
        <v>95</v>
      </c>
      <c r="E795" t="s">
        <v>3518</v>
      </c>
      <c r="F795" s="9">
        <v>45217</v>
      </c>
      <c r="G795">
        <v>3855000</v>
      </c>
      <c r="H795" t="s">
        <v>66</v>
      </c>
      <c r="I795">
        <v>9.25</v>
      </c>
      <c r="J795">
        <v>3112540</v>
      </c>
      <c r="K795" s="9">
        <v>46076</v>
      </c>
      <c r="L795" t="s">
        <v>3519</v>
      </c>
      <c r="M795">
        <v>6276685</v>
      </c>
      <c r="N795" s="9">
        <v>45239</v>
      </c>
      <c r="O795" t="s">
        <v>3520</v>
      </c>
      <c r="P795" t="s">
        <v>3521</v>
      </c>
      <c r="Q795" s="12">
        <f t="shared" si="96"/>
        <v>36</v>
      </c>
      <c r="R795" s="11" t="str">
        <f t="shared" si="97"/>
        <v>Standard</v>
      </c>
      <c r="S795" s="11" t="str">
        <f t="shared" si="98"/>
        <v/>
      </c>
      <c r="T795" s="13">
        <f t="shared" si="99"/>
        <v>0</v>
      </c>
      <c r="U795" s="13">
        <f>IFERROR(INDEX(Delegation!$C$4:$C$12,MATCH(H795,Delegation!$A$4:$A$12,0)),0)</f>
        <v>5000000</v>
      </c>
      <c r="V795" s="11" t="str">
        <f t="shared" si="100"/>
        <v/>
      </c>
      <c r="W795" s="14">
        <f t="shared" si="101"/>
        <v>0.49588915167799563</v>
      </c>
      <c r="X795" s="11" t="str">
        <f t="shared" si="102"/>
        <v/>
      </c>
      <c r="Y795" s="11" t="str">
        <f t="shared" si="103"/>
        <v/>
      </c>
      <c r="Z795" s="11" t="str">
        <f>IF(AND(J795&gt;500000,INDEX(Bank_KYC!$D$4:$D$953,MATCH(B795,Bank_KYC!$A$4:$A$953,0))=""),"FLAG","")</f>
        <v/>
      </c>
    </row>
    <row r="796" spans="1:26" x14ac:dyDescent="0.3">
      <c r="A796" t="s">
        <v>4324</v>
      </c>
      <c r="B796" t="s">
        <v>794</v>
      </c>
      <c r="C796" t="s">
        <v>795</v>
      </c>
      <c r="D796" t="s">
        <v>134</v>
      </c>
      <c r="E796" t="s">
        <v>3535</v>
      </c>
      <c r="F796" s="9">
        <v>44562</v>
      </c>
      <c r="G796">
        <v>5397000</v>
      </c>
      <c r="H796" t="s">
        <v>68</v>
      </c>
      <c r="I796">
        <v>11.5</v>
      </c>
      <c r="J796">
        <v>3191389</v>
      </c>
      <c r="K796" s="9"/>
      <c r="L796" t="s">
        <v>3536</v>
      </c>
      <c r="M796">
        <v>5445533</v>
      </c>
      <c r="N796" s="9">
        <v>45254</v>
      </c>
      <c r="O796" t="s">
        <v>3520</v>
      </c>
      <c r="P796" t="s">
        <v>3521</v>
      </c>
      <c r="Q796" s="12">
        <f t="shared" si="96"/>
        <v>0</v>
      </c>
      <c r="R796" s="11" t="str">
        <f t="shared" si="97"/>
        <v>Standard</v>
      </c>
      <c r="S796" s="11" t="str">
        <f t="shared" si="98"/>
        <v/>
      </c>
      <c r="T796" s="13">
        <f t="shared" si="99"/>
        <v>0</v>
      </c>
      <c r="U796" s="13">
        <f>IFERROR(INDEX(Delegation!$C$4:$C$12,MATCH(H796,Delegation!$A$4:$A$12,0)),0)</f>
        <v>25000000</v>
      </c>
      <c r="V796" s="11" t="str">
        <f t="shared" si="100"/>
        <v/>
      </c>
      <c r="W796" s="14">
        <f t="shared" si="101"/>
        <v>0.58605631441403438</v>
      </c>
      <c r="X796" s="11" t="str">
        <f t="shared" si="102"/>
        <v/>
      </c>
      <c r="Y796" s="11" t="str">
        <f t="shared" si="103"/>
        <v/>
      </c>
      <c r="Z796" s="11" t="str">
        <f>IF(AND(J796&gt;500000,INDEX(Bank_KYC!$D$4:$D$953,MATCH(B796,Bank_KYC!$A$4:$A$953,0))=""),"FLAG","")</f>
        <v/>
      </c>
    </row>
    <row r="797" spans="1:26" x14ac:dyDescent="0.3">
      <c r="A797" t="s">
        <v>4325</v>
      </c>
      <c r="B797" t="s">
        <v>2142</v>
      </c>
      <c r="C797" t="s">
        <v>229</v>
      </c>
      <c r="D797" t="s">
        <v>100</v>
      </c>
      <c r="E797" t="s">
        <v>3535</v>
      </c>
      <c r="F797" s="9">
        <v>45449</v>
      </c>
      <c r="G797">
        <v>6472000</v>
      </c>
      <c r="H797" t="s">
        <v>68</v>
      </c>
      <c r="I797">
        <v>11.5</v>
      </c>
      <c r="J797">
        <v>3465926</v>
      </c>
      <c r="K797" s="9"/>
      <c r="L797" t="s">
        <v>3536</v>
      </c>
      <c r="M797">
        <v>6790111</v>
      </c>
      <c r="N797" s="9">
        <v>45556</v>
      </c>
      <c r="O797" t="s">
        <v>3520</v>
      </c>
      <c r="P797" t="s">
        <v>3521</v>
      </c>
      <c r="Q797" s="12">
        <f t="shared" si="96"/>
        <v>0</v>
      </c>
      <c r="R797" s="11" t="str">
        <f t="shared" si="97"/>
        <v>Standard</v>
      </c>
      <c r="S797" s="11" t="str">
        <f t="shared" si="98"/>
        <v/>
      </c>
      <c r="T797" s="13">
        <f t="shared" si="99"/>
        <v>0</v>
      </c>
      <c r="U797" s="13">
        <f>IFERROR(INDEX(Delegation!$C$4:$C$12,MATCH(H797,Delegation!$A$4:$A$12,0)),0)</f>
        <v>25000000</v>
      </c>
      <c r="V797" s="11" t="str">
        <f t="shared" si="100"/>
        <v/>
      </c>
      <c r="W797" s="14">
        <f t="shared" si="101"/>
        <v>0.51043731096590317</v>
      </c>
      <c r="X797" s="11" t="str">
        <f t="shared" si="102"/>
        <v/>
      </c>
      <c r="Y797" s="11" t="str">
        <f t="shared" si="103"/>
        <v/>
      </c>
      <c r="Z797" s="11" t="str">
        <f>IF(AND(J797&gt;500000,INDEX(Bank_KYC!$D$4:$D$953,MATCH(B797,Bank_KYC!$A$4:$A$953,0))=""),"FLAG","")</f>
        <v/>
      </c>
    </row>
    <row r="798" spans="1:26" x14ac:dyDescent="0.3">
      <c r="A798" t="s">
        <v>4326</v>
      </c>
      <c r="B798" t="s">
        <v>1381</v>
      </c>
      <c r="C798" t="s">
        <v>1277</v>
      </c>
      <c r="D798" t="s">
        <v>129</v>
      </c>
      <c r="E798" t="s">
        <v>3518</v>
      </c>
      <c r="F798" s="9">
        <v>44290</v>
      </c>
      <c r="G798">
        <v>3288000</v>
      </c>
      <c r="H798" t="s">
        <v>66</v>
      </c>
      <c r="I798">
        <v>9.25</v>
      </c>
      <c r="J798">
        <v>857862</v>
      </c>
      <c r="K798" s="9"/>
      <c r="L798" t="s">
        <v>3519</v>
      </c>
      <c r="M798">
        <v>1567679</v>
      </c>
      <c r="N798" s="9">
        <v>45344</v>
      </c>
      <c r="O798" t="s">
        <v>3520</v>
      </c>
      <c r="P798" t="s">
        <v>3521</v>
      </c>
      <c r="Q798" s="12">
        <f t="shared" si="96"/>
        <v>0</v>
      </c>
      <c r="R798" s="11" t="str">
        <f t="shared" si="97"/>
        <v>Standard</v>
      </c>
      <c r="S798" s="11" t="str">
        <f t="shared" si="98"/>
        <v/>
      </c>
      <c r="T798" s="13">
        <f t="shared" si="99"/>
        <v>0</v>
      </c>
      <c r="U798" s="13">
        <f>IFERROR(INDEX(Delegation!$C$4:$C$12,MATCH(H798,Delegation!$A$4:$A$12,0)),0)</f>
        <v>5000000</v>
      </c>
      <c r="V798" s="11" t="str">
        <f t="shared" si="100"/>
        <v/>
      </c>
      <c r="W798" s="14">
        <f t="shared" si="101"/>
        <v>0.54721789345905636</v>
      </c>
      <c r="X798" s="11" t="str">
        <f t="shared" si="102"/>
        <v/>
      </c>
      <c r="Y798" s="11" t="str">
        <f t="shared" si="103"/>
        <v/>
      </c>
      <c r="Z798" s="11" t="str">
        <f>IF(AND(J798&gt;500000,INDEX(Bank_KYC!$D$4:$D$953,MATCH(B798,Bank_KYC!$A$4:$A$953,0))=""),"FLAG","")</f>
        <v/>
      </c>
    </row>
    <row r="799" spans="1:26" x14ac:dyDescent="0.3">
      <c r="A799" t="s">
        <v>4327</v>
      </c>
      <c r="B799" t="s">
        <v>224</v>
      </c>
      <c r="C799" t="s">
        <v>225</v>
      </c>
      <c r="D799" t="s">
        <v>103</v>
      </c>
      <c r="E799" t="s">
        <v>3535</v>
      </c>
      <c r="F799" s="9">
        <v>44725</v>
      </c>
      <c r="G799">
        <v>4712000</v>
      </c>
      <c r="H799" t="s">
        <v>66</v>
      </c>
      <c r="I799">
        <v>11.5</v>
      </c>
      <c r="J799">
        <v>1250585</v>
      </c>
      <c r="K799" s="9">
        <v>45254</v>
      </c>
      <c r="L799" t="s">
        <v>3536</v>
      </c>
      <c r="M799">
        <v>2248096</v>
      </c>
      <c r="N799" s="9">
        <v>45382</v>
      </c>
      <c r="O799" t="s">
        <v>3520</v>
      </c>
      <c r="P799" t="s">
        <v>3589</v>
      </c>
      <c r="Q799" s="12">
        <f t="shared" si="96"/>
        <v>858</v>
      </c>
      <c r="R799" s="11" t="str">
        <f t="shared" si="97"/>
        <v>Doubtful</v>
      </c>
      <c r="S799" s="11" t="str">
        <f t="shared" si="98"/>
        <v/>
      </c>
      <c r="T799" s="13">
        <f t="shared" si="99"/>
        <v>0</v>
      </c>
      <c r="U799" s="13">
        <f>IFERROR(INDEX(Delegation!$C$4:$C$12,MATCH(H799,Delegation!$A$4:$A$12,0)),0)</f>
        <v>5000000</v>
      </c>
      <c r="V799" s="11" t="str">
        <f t="shared" si="100"/>
        <v/>
      </c>
      <c r="W799" s="14">
        <f t="shared" si="101"/>
        <v>0.55628629738231816</v>
      </c>
      <c r="X799" s="11" t="str">
        <f t="shared" si="102"/>
        <v/>
      </c>
      <c r="Y799" s="11" t="str">
        <f t="shared" si="103"/>
        <v/>
      </c>
      <c r="Z799" s="11" t="str">
        <f>IF(AND(J799&gt;500000,INDEX(Bank_KYC!$D$4:$D$953,MATCH(B799,Bank_KYC!$A$4:$A$953,0))=""),"FLAG","")</f>
        <v/>
      </c>
    </row>
    <row r="800" spans="1:26" x14ac:dyDescent="0.3">
      <c r="A800" t="s">
        <v>4328</v>
      </c>
      <c r="B800" t="s">
        <v>1509</v>
      </c>
      <c r="C800" t="s">
        <v>1510</v>
      </c>
      <c r="D800" t="s">
        <v>103</v>
      </c>
      <c r="E800" t="s">
        <v>3525</v>
      </c>
      <c r="F800" s="9">
        <v>44147</v>
      </c>
      <c r="G800">
        <v>57000</v>
      </c>
      <c r="H800" t="s">
        <v>61</v>
      </c>
      <c r="I800">
        <v>9.75</v>
      </c>
      <c r="J800">
        <v>27424</v>
      </c>
      <c r="K800" s="9">
        <v>46111</v>
      </c>
      <c r="L800" t="s">
        <v>3526</v>
      </c>
      <c r="M800">
        <v>38942</v>
      </c>
      <c r="N800" s="9">
        <v>45709</v>
      </c>
      <c r="O800" t="s">
        <v>3520</v>
      </c>
      <c r="P800" t="s">
        <v>3521</v>
      </c>
      <c r="Q800" s="12">
        <f t="shared" si="96"/>
        <v>1</v>
      </c>
      <c r="R800" s="11" t="str">
        <f t="shared" si="97"/>
        <v>Standard</v>
      </c>
      <c r="S800" s="11" t="str">
        <f t="shared" si="98"/>
        <v/>
      </c>
      <c r="T800" s="13">
        <f t="shared" si="99"/>
        <v>0</v>
      </c>
      <c r="U800" s="13">
        <f>IFERROR(INDEX(Delegation!$C$4:$C$12,MATCH(H800,Delegation!$A$4:$A$12,0)),0)</f>
        <v>1000000</v>
      </c>
      <c r="V800" s="11" t="str">
        <f t="shared" si="100"/>
        <v/>
      </c>
      <c r="W800" s="14">
        <f t="shared" si="101"/>
        <v>0.70422679882902783</v>
      </c>
      <c r="X800" s="11" t="str">
        <f t="shared" si="102"/>
        <v/>
      </c>
      <c r="Y800" s="11" t="str">
        <f t="shared" si="103"/>
        <v/>
      </c>
      <c r="Z800" s="11" t="str">
        <f>IF(AND(J800&gt;500000,INDEX(Bank_KYC!$D$4:$D$953,MATCH(B800,Bank_KYC!$A$4:$A$953,0))=""),"FLAG","")</f>
        <v/>
      </c>
    </row>
    <row r="801" spans="1:26" x14ac:dyDescent="0.3">
      <c r="A801" t="s">
        <v>4329</v>
      </c>
      <c r="B801" t="s">
        <v>2445</v>
      </c>
      <c r="C801" t="s">
        <v>2446</v>
      </c>
      <c r="D801" t="s">
        <v>134</v>
      </c>
      <c r="E801" t="s">
        <v>3535</v>
      </c>
      <c r="F801" s="9">
        <v>46064</v>
      </c>
      <c r="G801">
        <v>4837000</v>
      </c>
      <c r="H801" t="s">
        <v>66</v>
      </c>
      <c r="I801">
        <v>11.5</v>
      </c>
      <c r="J801">
        <v>3044589</v>
      </c>
      <c r="K801" s="9">
        <v>46046</v>
      </c>
      <c r="L801" t="s">
        <v>3536</v>
      </c>
      <c r="M801">
        <v>4282142</v>
      </c>
      <c r="N801" s="9">
        <v>46080</v>
      </c>
      <c r="O801" t="s">
        <v>3520</v>
      </c>
      <c r="P801" t="s">
        <v>3521</v>
      </c>
      <c r="Q801" s="12">
        <f t="shared" si="96"/>
        <v>66</v>
      </c>
      <c r="R801" s="11" t="str">
        <f t="shared" si="97"/>
        <v>Standard</v>
      </c>
      <c r="S801" s="11" t="str">
        <f t="shared" si="98"/>
        <v/>
      </c>
      <c r="T801" s="13">
        <f t="shared" si="99"/>
        <v>0</v>
      </c>
      <c r="U801" s="13">
        <f>IFERROR(INDEX(Delegation!$C$4:$C$12,MATCH(H801,Delegation!$A$4:$A$12,0)),0)</f>
        <v>5000000</v>
      </c>
      <c r="V801" s="11" t="str">
        <f t="shared" si="100"/>
        <v/>
      </c>
      <c r="W801" s="14">
        <f t="shared" si="101"/>
        <v>0.71099673948224973</v>
      </c>
      <c r="X801" s="11" t="str">
        <f t="shared" si="102"/>
        <v/>
      </c>
      <c r="Y801" s="11" t="str">
        <f t="shared" si="103"/>
        <v/>
      </c>
      <c r="Z801" s="11" t="str">
        <f>IF(AND(J801&gt;500000,INDEX(Bank_KYC!$D$4:$D$953,MATCH(B801,Bank_KYC!$A$4:$A$953,0))=""),"FLAG","")</f>
        <v/>
      </c>
    </row>
    <row r="802" spans="1:26" x14ac:dyDescent="0.3">
      <c r="A802" t="s">
        <v>4330</v>
      </c>
      <c r="B802" t="s">
        <v>2597</v>
      </c>
      <c r="C802" t="s">
        <v>2598</v>
      </c>
      <c r="D802" t="s">
        <v>134</v>
      </c>
      <c r="E802" t="s">
        <v>3518</v>
      </c>
      <c r="F802" s="9">
        <v>43757</v>
      </c>
      <c r="G802">
        <v>3710000</v>
      </c>
      <c r="H802" t="s">
        <v>66</v>
      </c>
      <c r="I802">
        <v>9.25</v>
      </c>
      <c r="J802">
        <v>1585110</v>
      </c>
      <c r="K802" s="9"/>
      <c r="L802" t="s">
        <v>3519</v>
      </c>
      <c r="M802">
        <v>3200486</v>
      </c>
      <c r="N802" s="9">
        <v>45219</v>
      </c>
      <c r="O802" t="s">
        <v>3520</v>
      </c>
      <c r="P802" t="s">
        <v>3521</v>
      </c>
      <c r="Q802" s="12">
        <f t="shared" si="96"/>
        <v>0</v>
      </c>
      <c r="R802" s="11" t="str">
        <f t="shared" si="97"/>
        <v>Standard</v>
      </c>
      <c r="S802" s="11" t="str">
        <f t="shared" si="98"/>
        <v/>
      </c>
      <c r="T802" s="13">
        <f t="shared" si="99"/>
        <v>0</v>
      </c>
      <c r="U802" s="13">
        <f>IFERROR(INDEX(Delegation!$C$4:$C$12,MATCH(H802,Delegation!$A$4:$A$12,0)),0)</f>
        <v>5000000</v>
      </c>
      <c r="V802" s="11" t="str">
        <f t="shared" si="100"/>
        <v/>
      </c>
      <c r="W802" s="14">
        <f t="shared" si="101"/>
        <v>0.49527165561730313</v>
      </c>
      <c r="X802" s="11" t="str">
        <f t="shared" si="102"/>
        <v/>
      </c>
      <c r="Y802" s="11" t="str">
        <f t="shared" si="103"/>
        <v/>
      </c>
      <c r="Z802" s="11" t="str">
        <f>IF(AND(J802&gt;500000,INDEX(Bank_KYC!$D$4:$D$953,MATCH(B802,Bank_KYC!$A$4:$A$953,0))=""),"FLAG","")</f>
        <v/>
      </c>
    </row>
    <row r="803" spans="1:26" x14ac:dyDescent="0.3">
      <c r="A803" t="s">
        <v>4331</v>
      </c>
      <c r="B803" t="s">
        <v>3302</v>
      </c>
      <c r="C803" t="s">
        <v>996</v>
      </c>
      <c r="D803" t="s">
        <v>95</v>
      </c>
      <c r="E803" t="s">
        <v>3535</v>
      </c>
      <c r="F803" s="9">
        <v>45589</v>
      </c>
      <c r="G803">
        <v>1455000</v>
      </c>
      <c r="H803" t="s">
        <v>66</v>
      </c>
      <c r="I803">
        <v>11.5</v>
      </c>
      <c r="J803">
        <v>1215763</v>
      </c>
      <c r="K803" s="9"/>
      <c r="L803" t="s">
        <v>3536</v>
      </c>
      <c r="M803">
        <v>1740611</v>
      </c>
      <c r="N803" s="9">
        <v>45693</v>
      </c>
      <c r="O803" t="s">
        <v>3520</v>
      </c>
      <c r="P803" t="s">
        <v>3521</v>
      </c>
      <c r="Q803" s="12">
        <f t="shared" si="96"/>
        <v>0</v>
      </c>
      <c r="R803" s="11" t="str">
        <f t="shared" si="97"/>
        <v>Standard</v>
      </c>
      <c r="S803" s="11" t="str">
        <f t="shared" si="98"/>
        <v/>
      </c>
      <c r="T803" s="13">
        <f t="shared" si="99"/>
        <v>0</v>
      </c>
      <c r="U803" s="13">
        <f>IFERROR(INDEX(Delegation!$C$4:$C$12,MATCH(H803,Delegation!$A$4:$A$12,0)),0)</f>
        <v>5000000</v>
      </c>
      <c r="V803" s="11" t="str">
        <f t="shared" si="100"/>
        <v/>
      </c>
      <c r="W803" s="14">
        <f t="shared" si="101"/>
        <v>0.69846910079276758</v>
      </c>
      <c r="X803" s="11" t="str">
        <f t="shared" si="102"/>
        <v/>
      </c>
      <c r="Y803" s="11" t="str">
        <f t="shared" si="103"/>
        <v/>
      </c>
      <c r="Z803" s="11" t="str">
        <f>IF(AND(J803&gt;500000,INDEX(Bank_KYC!$D$4:$D$953,MATCH(B803,Bank_KYC!$A$4:$A$953,0))=""),"FLAG","")</f>
        <v/>
      </c>
    </row>
    <row r="804" spans="1:26" x14ac:dyDescent="0.3">
      <c r="A804" t="s">
        <v>4332</v>
      </c>
      <c r="B804" t="s">
        <v>3183</v>
      </c>
      <c r="C804" t="s">
        <v>1245</v>
      </c>
      <c r="D804" t="s">
        <v>114</v>
      </c>
      <c r="E804" t="s">
        <v>3525</v>
      </c>
      <c r="F804" s="9">
        <v>44745</v>
      </c>
      <c r="G804">
        <v>510000</v>
      </c>
      <c r="H804" t="s">
        <v>59</v>
      </c>
      <c r="I804">
        <v>9.75</v>
      </c>
      <c r="J804">
        <v>481478</v>
      </c>
      <c r="K804" s="9"/>
      <c r="L804" t="s">
        <v>3526</v>
      </c>
      <c r="M804">
        <v>715293</v>
      </c>
      <c r="N804" s="9">
        <v>45978</v>
      </c>
      <c r="O804" t="s">
        <v>3520</v>
      </c>
      <c r="P804" t="s">
        <v>3521</v>
      </c>
      <c r="Q804" s="12">
        <f t="shared" si="96"/>
        <v>0</v>
      </c>
      <c r="R804" s="11" t="str">
        <f t="shared" si="97"/>
        <v>Standard</v>
      </c>
      <c r="S804" s="11" t="str">
        <f t="shared" si="98"/>
        <v/>
      </c>
      <c r="T804" s="13">
        <f t="shared" si="99"/>
        <v>0</v>
      </c>
      <c r="U804" s="13">
        <f>IFERROR(INDEX(Delegation!$C$4:$C$12,MATCH(H804,Delegation!$A$4:$A$12,0)),0)</f>
        <v>1000000</v>
      </c>
      <c r="V804" s="11" t="str">
        <f t="shared" si="100"/>
        <v/>
      </c>
      <c r="W804" s="14">
        <f t="shared" si="101"/>
        <v>0.67311996622363146</v>
      </c>
      <c r="X804" s="11" t="str">
        <f t="shared" si="102"/>
        <v/>
      </c>
      <c r="Y804" s="11" t="str">
        <f t="shared" si="103"/>
        <v/>
      </c>
      <c r="Z804" s="11" t="str">
        <f>IF(AND(J804&gt;500000,INDEX(Bank_KYC!$D$4:$D$953,MATCH(B804,Bank_KYC!$A$4:$A$953,0))=""),"FLAG","")</f>
        <v/>
      </c>
    </row>
    <row r="805" spans="1:26" x14ac:dyDescent="0.3">
      <c r="A805" t="s">
        <v>4333</v>
      </c>
      <c r="B805" t="s">
        <v>548</v>
      </c>
      <c r="C805" t="s">
        <v>233</v>
      </c>
      <c r="D805" t="s">
        <v>100</v>
      </c>
      <c r="E805" t="s">
        <v>3535</v>
      </c>
      <c r="F805" s="9">
        <v>43862</v>
      </c>
      <c r="G805">
        <v>4645000</v>
      </c>
      <c r="H805" t="s">
        <v>66</v>
      </c>
      <c r="I805">
        <v>11.5</v>
      </c>
      <c r="J805">
        <v>2812820</v>
      </c>
      <c r="K805" s="9">
        <v>45642</v>
      </c>
      <c r="L805" t="s">
        <v>3536</v>
      </c>
      <c r="M805">
        <v>3945307</v>
      </c>
      <c r="N805" s="9">
        <v>45374</v>
      </c>
      <c r="O805" t="s">
        <v>3520</v>
      </c>
      <c r="P805" t="s">
        <v>3589</v>
      </c>
      <c r="Q805" s="12">
        <f t="shared" si="96"/>
        <v>470</v>
      </c>
      <c r="R805" s="11" t="str">
        <f t="shared" si="97"/>
        <v>Doubtful</v>
      </c>
      <c r="S805" s="11" t="str">
        <f t="shared" si="98"/>
        <v/>
      </c>
      <c r="T805" s="13">
        <f t="shared" si="99"/>
        <v>0</v>
      </c>
      <c r="U805" s="13">
        <f>IFERROR(INDEX(Delegation!$C$4:$C$12,MATCH(H805,Delegation!$A$4:$A$12,0)),0)</f>
        <v>5000000</v>
      </c>
      <c r="V805" s="11" t="str">
        <f t="shared" si="100"/>
        <v/>
      </c>
      <c r="W805" s="14">
        <f t="shared" si="101"/>
        <v>0.71295338993898316</v>
      </c>
      <c r="X805" s="11" t="str">
        <f t="shared" si="102"/>
        <v/>
      </c>
      <c r="Y805" s="11" t="str">
        <f t="shared" si="103"/>
        <v/>
      </c>
      <c r="Z805" s="11" t="str">
        <f>IF(AND(J805&gt;500000,INDEX(Bank_KYC!$D$4:$D$953,MATCH(B805,Bank_KYC!$A$4:$A$953,0))=""),"FLAG","")</f>
        <v/>
      </c>
    </row>
    <row r="806" spans="1:26" x14ac:dyDescent="0.3">
      <c r="A806" t="s">
        <v>4334</v>
      </c>
      <c r="B806" t="s">
        <v>3374</v>
      </c>
      <c r="C806" t="s">
        <v>869</v>
      </c>
      <c r="D806" t="s">
        <v>114</v>
      </c>
      <c r="E806" t="s">
        <v>3528</v>
      </c>
      <c r="F806" s="9">
        <v>44734</v>
      </c>
      <c r="G806">
        <v>295000</v>
      </c>
      <c r="H806" t="s">
        <v>59</v>
      </c>
      <c r="I806">
        <v>13.5</v>
      </c>
      <c r="J806">
        <v>207903</v>
      </c>
      <c r="K806" s="9">
        <v>46071</v>
      </c>
      <c r="L806" t="s">
        <v>3529</v>
      </c>
      <c r="M806">
        <v>0</v>
      </c>
      <c r="N806" s="9"/>
      <c r="O806" t="s">
        <v>3520</v>
      </c>
      <c r="P806" t="s">
        <v>3521</v>
      </c>
      <c r="Q806" s="12">
        <f t="shared" si="96"/>
        <v>41</v>
      </c>
      <c r="R806" s="11" t="str">
        <f t="shared" si="97"/>
        <v>Standard</v>
      </c>
      <c r="S806" s="11" t="str">
        <f t="shared" si="98"/>
        <v/>
      </c>
      <c r="T806" s="13">
        <f t="shared" si="99"/>
        <v>0</v>
      </c>
      <c r="U806" s="13">
        <f>IFERROR(INDEX(Delegation!$C$4:$C$12,MATCH(H806,Delegation!$A$4:$A$12,0)),0)</f>
        <v>1000000</v>
      </c>
      <c r="V806" s="11" t="str">
        <f t="shared" si="100"/>
        <v/>
      </c>
      <c r="W806" s="14" t="str">
        <f t="shared" si="101"/>
        <v/>
      </c>
      <c r="X806" s="11" t="str">
        <f t="shared" si="102"/>
        <v/>
      </c>
      <c r="Y806" s="11" t="str">
        <f t="shared" si="103"/>
        <v/>
      </c>
      <c r="Z806" s="11" t="str">
        <f>IF(AND(J806&gt;500000,INDEX(Bank_KYC!$D$4:$D$953,MATCH(B806,Bank_KYC!$A$4:$A$953,0))=""),"FLAG","")</f>
        <v/>
      </c>
    </row>
    <row r="807" spans="1:26" x14ac:dyDescent="0.3">
      <c r="A807" t="s">
        <v>4335</v>
      </c>
      <c r="B807" t="s">
        <v>1835</v>
      </c>
      <c r="C807" t="s">
        <v>1836</v>
      </c>
      <c r="D807" t="s">
        <v>129</v>
      </c>
      <c r="E807" t="s">
        <v>3550</v>
      </c>
      <c r="F807" s="9">
        <v>43996</v>
      </c>
      <c r="G807">
        <v>346000</v>
      </c>
      <c r="H807" t="s">
        <v>65</v>
      </c>
      <c r="I807">
        <v>10.5</v>
      </c>
      <c r="J807">
        <v>263694</v>
      </c>
      <c r="K807" s="9"/>
      <c r="L807" t="s">
        <v>3551</v>
      </c>
      <c r="M807">
        <v>515928</v>
      </c>
      <c r="N807" s="9">
        <v>45314</v>
      </c>
      <c r="O807" t="s">
        <v>3520</v>
      </c>
      <c r="P807" t="s">
        <v>3521</v>
      </c>
      <c r="Q807" s="12">
        <f t="shared" si="96"/>
        <v>0</v>
      </c>
      <c r="R807" s="11" t="str">
        <f t="shared" si="97"/>
        <v>Standard</v>
      </c>
      <c r="S807" s="11" t="str">
        <f t="shared" si="98"/>
        <v/>
      </c>
      <c r="T807" s="13">
        <f t="shared" si="99"/>
        <v>0</v>
      </c>
      <c r="U807" s="13">
        <f>IFERROR(INDEX(Delegation!$C$4:$C$12,MATCH(H807,Delegation!$A$4:$A$12,0)),0)</f>
        <v>1000000</v>
      </c>
      <c r="V807" s="11" t="str">
        <f t="shared" si="100"/>
        <v/>
      </c>
      <c r="W807" s="14">
        <f t="shared" si="101"/>
        <v>0.51110620086523706</v>
      </c>
      <c r="X807" s="11" t="str">
        <f t="shared" si="102"/>
        <v/>
      </c>
      <c r="Y807" s="11" t="str">
        <f t="shared" si="103"/>
        <v/>
      </c>
      <c r="Z807" s="11" t="str">
        <f>IF(AND(J807&gt;500000,INDEX(Bank_KYC!$D$4:$D$953,MATCH(B807,Bank_KYC!$A$4:$A$953,0))=""),"FLAG","")</f>
        <v/>
      </c>
    </row>
    <row r="808" spans="1:26" x14ac:dyDescent="0.3">
      <c r="A808" t="s">
        <v>4336</v>
      </c>
      <c r="B808" t="s">
        <v>1611</v>
      </c>
      <c r="C808" t="s">
        <v>1612</v>
      </c>
      <c r="D808" t="s">
        <v>129</v>
      </c>
      <c r="E808" t="s">
        <v>3550</v>
      </c>
      <c r="F808" s="9">
        <v>46042</v>
      </c>
      <c r="G808">
        <v>1403000</v>
      </c>
      <c r="H808" t="s">
        <v>66</v>
      </c>
      <c r="I808">
        <v>10.5</v>
      </c>
      <c r="J808">
        <v>1222003</v>
      </c>
      <c r="K808" s="9"/>
      <c r="L808" t="s">
        <v>3551</v>
      </c>
      <c r="M808">
        <v>1815637</v>
      </c>
      <c r="N808" s="9">
        <v>46052</v>
      </c>
      <c r="O808" t="s">
        <v>3520</v>
      </c>
      <c r="P808" t="s">
        <v>3521</v>
      </c>
      <c r="Q808" s="12">
        <f t="shared" si="96"/>
        <v>0</v>
      </c>
      <c r="R808" s="11" t="str">
        <f t="shared" si="97"/>
        <v>Standard</v>
      </c>
      <c r="S808" s="11" t="str">
        <f t="shared" si="98"/>
        <v/>
      </c>
      <c r="T808" s="13">
        <f t="shared" si="99"/>
        <v>0</v>
      </c>
      <c r="U808" s="13">
        <f>IFERROR(INDEX(Delegation!$C$4:$C$12,MATCH(H808,Delegation!$A$4:$A$12,0)),0)</f>
        <v>5000000</v>
      </c>
      <c r="V808" s="11" t="str">
        <f t="shared" si="100"/>
        <v/>
      </c>
      <c r="W808" s="14">
        <f t="shared" si="101"/>
        <v>0.67304367558052625</v>
      </c>
      <c r="X808" s="11" t="str">
        <f t="shared" si="102"/>
        <v/>
      </c>
      <c r="Y808" s="11" t="str">
        <f t="shared" si="103"/>
        <v/>
      </c>
      <c r="Z808" s="11" t="str">
        <f>IF(AND(J808&gt;500000,INDEX(Bank_KYC!$D$4:$D$953,MATCH(B808,Bank_KYC!$A$4:$A$953,0))=""),"FLAG","")</f>
        <v/>
      </c>
    </row>
    <row r="809" spans="1:26" x14ac:dyDescent="0.3">
      <c r="A809" t="s">
        <v>4337</v>
      </c>
      <c r="B809" t="s">
        <v>1489</v>
      </c>
      <c r="C809" t="s">
        <v>1490</v>
      </c>
      <c r="D809" t="s">
        <v>103</v>
      </c>
      <c r="E809" t="s">
        <v>3550</v>
      </c>
      <c r="F809" s="9">
        <v>44458</v>
      </c>
      <c r="G809">
        <v>1242000</v>
      </c>
      <c r="H809" t="s">
        <v>66</v>
      </c>
      <c r="I809">
        <v>10.5</v>
      </c>
      <c r="J809">
        <v>577701</v>
      </c>
      <c r="K809" s="9"/>
      <c r="L809" t="s">
        <v>3551</v>
      </c>
      <c r="M809">
        <v>1150601</v>
      </c>
      <c r="N809" s="9">
        <v>45177</v>
      </c>
      <c r="O809" t="s">
        <v>3520</v>
      </c>
      <c r="P809" t="s">
        <v>3521</v>
      </c>
      <c r="Q809" s="12">
        <f t="shared" si="96"/>
        <v>0</v>
      </c>
      <c r="R809" s="11" t="str">
        <f t="shared" si="97"/>
        <v>Standard</v>
      </c>
      <c r="S809" s="11" t="str">
        <f t="shared" si="98"/>
        <v/>
      </c>
      <c r="T809" s="13">
        <f t="shared" si="99"/>
        <v>0</v>
      </c>
      <c r="U809" s="13">
        <f>IFERROR(INDEX(Delegation!$C$4:$C$12,MATCH(H809,Delegation!$A$4:$A$12,0)),0)</f>
        <v>5000000</v>
      </c>
      <c r="V809" s="11" t="str">
        <f t="shared" si="100"/>
        <v/>
      </c>
      <c r="W809" s="14">
        <f t="shared" si="101"/>
        <v>0.50208630098531115</v>
      </c>
      <c r="X809" s="11" t="str">
        <f t="shared" si="102"/>
        <v/>
      </c>
      <c r="Y809" s="11" t="str">
        <f t="shared" si="103"/>
        <v/>
      </c>
      <c r="Z809" s="11" t="str">
        <f>IF(AND(J809&gt;500000,INDEX(Bank_KYC!$D$4:$D$953,MATCH(B809,Bank_KYC!$A$4:$A$953,0))=""),"FLAG","")</f>
        <v/>
      </c>
    </row>
    <row r="810" spans="1:26" x14ac:dyDescent="0.3">
      <c r="A810" t="s">
        <v>4338</v>
      </c>
      <c r="B810" t="s">
        <v>2820</v>
      </c>
      <c r="C810" t="s">
        <v>1969</v>
      </c>
      <c r="D810" t="s">
        <v>114</v>
      </c>
      <c r="E810" t="s">
        <v>3550</v>
      </c>
      <c r="F810" s="9">
        <v>45728</v>
      </c>
      <c r="G810">
        <v>631000</v>
      </c>
      <c r="H810" t="s">
        <v>59</v>
      </c>
      <c r="I810">
        <v>10.5</v>
      </c>
      <c r="J810">
        <v>330711</v>
      </c>
      <c r="K810" s="9"/>
      <c r="L810" t="s">
        <v>3551</v>
      </c>
      <c r="M810">
        <v>470873</v>
      </c>
      <c r="N810" s="9">
        <v>46024</v>
      </c>
      <c r="O810" t="s">
        <v>3520</v>
      </c>
      <c r="P810" t="s">
        <v>3521</v>
      </c>
      <c r="Q810" s="12">
        <f t="shared" si="96"/>
        <v>0</v>
      </c>
      <c r="R810" s="11" t="str">
        <f t="shared" si="97"/>
        <v>Standard</v>
      </c>
      <c r="S810" s="11" t="str">
        <f t="shared" si="98"/>
        <v/>
      </c>
      <c r="T810" s="13">
        <f t="shared" si="99"/>
        <v>0</v>
      </c>
      <c r="U810" s="13">
        <f>IFERROR(INDEX(Delegation!$C$4:$C$12,MATCH(H810,Delegation!$A$4:$A$12,0)),0)</f>
        <v>1000000</v>
      </c>
      <c r="V810" s="11" t="str">
        <f t="shared" si="100"/>
        <v/>
      </c>
      <c r="W810" s="14">
        <f t="shared" si="101"/>
        <v>0.70233587400424313</v>
      </c>
      <c r="X810" s="11" t="str">
        <f t="shared" si="102"/>
        <v/>
      </c>
      <c r="Y810" s="11" t="str">
        <f t="shared" si="103"/>
        <v/>
      </c>
      <c r="Z810" s="11" t="str">
        <f>IF(AND(J810&gt;500000,INDEX(Bank_KYC!$D$4:$D$953,MATCH(B810,Bank_KYC!$A$4:$A$953,0))=""),"FLAG","")</f>
        <v/>
      </c>
    </row>
    <row r="811" spans="1:26" x14ac:dyDescent="0.3">
      <c r="A811" t="s">
        <v>4339</v>
      </c>
      <c r="B811" t="s">
        <v>1839</v>
      </c>
      <c r="C811" t="s">
        <v>1840</v>
      </c>
      <c r="D811" t="s">
        <v>134</v>
      </c>
      <c r="E811" t="s">
        <v>3518</v>
      </c>
      <c r="F811" s="9">
        <v>43911</v>
      </c>
      <c r="G811">
        <v>4471000</v>
      </c>
      <c r="H811" t="s">
        <v>66</v>
      </c>
      <c r="I811">
        <v>9.25</v>
      </c>
      <c r="J811">
        <v>2592755</v>
      </c>
      <c r="K811" s="9"/>
      <c r="L811" t="s">
        <v>3519</v>
      </c>
      <c r="M811">
        <v>4285411</v>
      </c>
      <c r="N811" s="9">
        <v>45466</v>
      </c>
      <c r="O811" t="s">
        <v>3520</v>
      </c>
      <c r="P811" t="s">
        <v>3521</v>
      </c>
      <c r="Q811" s="12">
        <f t="shared" si="96"/>
        <v>0</v>
      </c>
      <c r="R811" s="11" t="str">
        <f t="shared" si="97"/>
        <v>Standard</v>
      </c>
      <c r="S811" s="11" t="str">
        <f t="shared" si="98"/>
        <v/>
      </c>
      <c r="T811" s="13">
        <f t="shared" si="99"/>
        <v>0</v>
      </c>
      <c r="U811" s="13">
        <f>IFERROR(INDEX(Delegation!$C$4:$C$12,MATCH(H811,Delegation!$A$4:$A$12,0)),0)</f>
        <v>5000000</v>
      </c>
      <c r="V811" s="11" t="str">
        <f t="shared" si="100"/>
        <v/>
      </c>
      <c r="W811" s="14">
        <f t="shared" si="101"/>
        <v>0.60501898184328173</v>
      </c>
      <c r="X811" s="11" t="str">
        <f t="shared" si="102"/>
        <v/>
      </c>
      <c r="Y811" s="11" t="str">
        <f t="shared" si="103"/>
        <v/>
      </c>
      <c r="Z811" s="11" t="str">
        <f>IF(AND(J811&gt;500000,INDEX(Bank_KYC!$D$4:$D$953,MATCH(B811,Bank_KYC!$A$4:$A$953,0))=""),"FLAG","")</f>
        <v/>
      </c>
    </row>
    <row r="812" spans="1:26" x14ac:dyDescent="0.3">
      <c r="A812" t="s">
        <v>4340</v>
      </c>
      <c r="B812" t="s">
        <v>1284</v>
      </c>
      <c r="C812" t="s">
        <v>1285</v>
      </c>
      <c r="D812" t="s">
        <v>100</v>
      </c>
      <c r="E812" t="s">
        <v>3550</v>
      </c>
      <c r="F812" s="9">
        <v>45130</v>
      </c>
      <c r="G812">
        <v>1410000</v>
      </c>
      <c r="H812" t="s">
        <v>66</v>
      </c>
      <c r="I812">
        <v>10.5</v>
      </c>
      <c r="J812">
        <v>1107652</v>
      </c>
      <c r="K812" s="9"/>
      <c r="L812" t="s">
        <v>3551</v>
      </c>
      <c r="M812">
        <v>1754307</v>
      </c>
      <c r="N812" s="9">
        <v>45418</v>
      </c>
      <c r="O812" t="s">
        <v>3520</v>
      </c>
      <c r="P812" t="s">
        <v>3521</v>
      </c>
      <c r="Q812" s="12">
        <f t="shared" si="96"/>
        <v>0</v>
      </c>
      <c r="R812" s="11" t="str">
        <f t="shared" si="97"/>
        <v>Standard</v>
      </c>
      <c r="S812" s="11" t="str">
        <f t="shared" si="98"/>
        <v/>
      </c>
      <c r="T812" s="13">
        <f t="shared" si="99"/>
        <v>0</v>
      </c>
      <c r="U812" s="13">
        <f>IFERROR(INDEX(Delegation!$C$4:$C$12,MATCH(H812,Delegation!$A$4:$A$12,0)),0)</f>
        <v>5000000</v>
      </c>
      <c r="V812" s="11" t="str">
        <f t="shared" si="100"/>
        <v/>
      </c>
      <c r="W812" s="14">
        <f t="shared" si="101"/>
        <v>0.63139005886654953</v>
      </c>
      <c r="X812" s="11" t="str">
        <f t="shared" si="102"/>
        <v/>
      </c>
      <c r="Y812" s="11" t="str">
        <f t="shared" si="103"/>
        <v/>
      </c>
      <c r="Z812" s="11" t="str">
        <f>IF(AND(J812&gt;500000,INDEX(Bank_KYC!$D$4:$D$953,MATCH(B812,Bank_KYC!$A$4:$A$953,0))=""),"FLAG","")</f>
        <v/>
      </c>
    </row>
    <row r="813" spans="1:26" x14ac:dyDescent="0.3">
      <c r="A813" t="s">
        <v>4341</v>
      </c>
      <c r="B813" t="s">
        <v>1701</v>
      </c>
      <c r="C813" t="s">
        <v>1702</v>
      </c>
      <c r="D813" t="s">
        <v>103</v>
      </c>
      <c r="E813" t="s">
        <v>3518</v>
      </c>
      <c r="F813" s="9">
        <v>45128</v>
      </c>
      <c r="G813">
        <v>2184000</v>
      </c>
      <c r="H813" t="s">
        <v>66</v>
      </c>
      <c r="I813">
        <v>9.25</v>
      </c>
      <c r="J813">
        <v>1399784</v>
      </c>
      <c r="K813" s="9"/>
      <c r="L813" t="s">
        <v>3519</v>
      </c>
      <c r="M813">
        <v>2825479</v>
      </c>
      <c r="N813" s="9">
        <v>45872</v>
      </c>
      <c r="O813" t="s">
        <v>3520</v>
      </c>
      <c r="P813" t="s">
        <v>3521</v>
      </c>
      <c r="Q813" s="12">
        <f t="shared" si="96"/>
        <v>0</v>
      </c>
      <c r="R813" s="11" t="str">
        <f t="shared" si="97"/>
        <v>Standard</v>
      </c>
      <c r="S813" s="11" t="str">
        <f t="shared" si="98"/>
        <v/>
      </c>
      <c r="T813" s="13">
        <f t="shared" si="99"/>
        <v>0</v>
      </c>
      <c r="U813" s="13">
        <f>IFERROR(INDEX(Delegation!$C$4:$C$12,MATCH(H813,Delegation!$A$4:$A$12,0)),0)</f>
        <v>5000000</v>
      </c>
      <c r="V813" s="11" t="str">
        <f t="shared" si="100"/>
        <v/>
      </c>
      <c r="W813" s="14">
        <f t="shared" si="101"/>
        <v>0.49541475976285793</v>
      </c>
      <c r="X813" s="11" t="str">
        <f t="shared" si="102"/>
        <v/>
      </c>
      <c r="Y813" s="11" t="str">
        <f t="shared" si="103"/>
        <v/>
      </c>
      <c r="Z813" s="11" t="str">
        <f>IF(AND(J813&gt;500000,INDEX(Bank_KYC!$D$4:$D$953,MATCH(B813,Bank_KYC!$A$4:$A$953,0))=""),"FLAG","")</f>
        <v/>
      </c>
    </row>
    <row r="814" spans="1:26" x14ac:dyDescent="0.3">
      <c r="A814" t="s">
        <v>4342</v>
      </c>
      <c r="B814" t="s">
        <v>3104</v>
      </c>
      <c r="C814" t="s">
        <v>205</v>
      </c>
      <c r="D814" t="s">
        <v>103</v>
      </c>
      <c r="E814" t="s">
        <v>3550</v>
      </c>
      <c r="F814" s="9">
        <v>44905</v>
      </c>
      <c r="G814">
        <v>1133000</v>
      </c>
      <c r="H814" t="s">
        <v>66</v>
      </c>
      <c r="I814">
        <v>10.5</v>
      </c>
      <c r="J814">
        <v>1012802</v>
      </c>
      <c r="K814" s="9"/>
      <c r="L814" t="s">
        <v>3551</v>
      </c>
      <c r="M814">
        <v>2070101</v>
      </c>
      <c r="N814" s="9">
        <v>45629</v>
      </c>
      <c r="O814" t="s">
        <v>3520</v>
      </c>
      <c r="P814" t="s">
        <v>3521</v>
      </c>
      <c r="Q814" s="12">
        <f t="shared" si="96"/>
        <v>0</v>
      </c>
      <c r="R814" s="11" t="str">
        <f t="shared" si="97"/>
        <v>Standard</v>
      </c>
      <c r="S814" s="11" t="str">
        <f t="shared" si="98"/>
        <v/>
      </c>
      <c r="T814" s="13">
        <f t="shared" si="99"/>
        <v>0</v>
      </c>
      <c r="U814" s="13">
        <f>IFERROR(INDEX(Delegation!$C$4:$C$12,MATCH(H814,Delegation!$A$4:$A$12,0)),0)</f>
        <v>5000000</v>
      </c>
      <c r="V814" s="11" t="str">
        <f t="shared" si="100"/>
        <v/>
      </c>
      <c r="W814" s="14">
        <f t="shared" si="101"/>
        <v>0.48925245676418688</v>
      </c>
      <c r="X814" s="11" t="str">
        <f t="shared" si="102"/>
        <v/>
      </c>
      <c r="Y814" s="11" t="str">
        <f t="shared" si="103"/>
        <v/>
      </c>
      <c r="Z814" s="11" t="str">
        <f>IF(AND(J814&gt;500000,INDEX(Bank_KYC!$D$4:$D$953,MATCH(B814,Bank_KYC!$A$4:$A$953,0))=""),"FLAG","")</f>
        <v/>
      </c>
    </row>
    <row r="815" spans="1:26" x14ac:dyDescent="0.3">
      <c r="A815" t="s">
        <v>4343</v>
      </c>
      <c r="B815" t="s">
        <v>2260</v>
      </c>
      <c r="C815" t="s">
        <v>2261</v>
      </c>
      <c r="D815" t="s">
        <v>103</v>
      </c>
      <c r="E815" t="s">
        <v>3525</v>
      </c>
      <c r="F815" s="9">
        <v>45603</v>
      </c>
      <c r="G815">
        <v>527000</v>
      </c>
      <c r="H815" t="s">
        <v>61</v>
      </c>
      <c r="I815">
        <v>9.75</v>
      </c>
      <c r="J815">
        <v>314403</v>
      </c>
      <c r="K815" s="9"/>
      <c r="L815" t="s">
        <v>3526</v>
      </c>
      <c r="M815">
        <v>459817</v>
      </c>
      <c r="N815" s="9">
        <v>45940</v>
      </c>
      <c r="O815" t="s">
        <v>3520</v>
      </c>
      <c r="P815" t="s">
        <v>3521</v>
      </c>
      <c r="Q815" s="12">
        <f t="shared" si="96"/>
        <v>0</v>
      </c>
      <c r="R815" s="11" t="str">
        <f t="shared" si="97"/>
        <v>Standard</v>
      </c>
      <c r="S815" s="11" t="str">
        <f t="shared" si="98"/>
        <v/>
      </c>
      <c r="T815" s="13">
        <f t="shared" si="99"/>
        <v>0</v>
      </c>
      <c r="U815" s="13">
        <f>IFERROR(INDEX(Delegation!$C$4:$C$12,MATCH(H815,Delegation!$A$4:$A$12,0)),0)</f>
        <v>1000000</v>
      </c>
      <c r="V815" s="11" t="str">
        <f t="shared" si="100"/>
        <v/>
      </c>
      <c r="W815" s="14">
        <f t="shared" si="101"/>
        <v>0.68375679890043217</v>
      </c>
      <c r="X815" s="11" t="str">
        <f t="shared" si="102"/>
        <v/>
      </c>
      <c r="Y815" s="11" t="str">
        <f t="shared" si="103"/>
        <v/>
      </c>
      <c r="Z815" s="11" t="str">
        <f>IF(AND(J815&gt;500000,INDEX(Bank_KYC!$D$4:$D$953,MATCH(B815,Bank_KYC!$A$4:$A$953,0))=""),"FLAG","")</f>
        <v/>
      </c>
    </row>
    <row r="816" spans="1:26" x14ac:dyDescent="0.3">
      <c r="A816" t="s">
        <v>4344</v>
      </c>
      <c r="B816" t="s">
        <v>782</v>
      </c>
      <c r="C816" t="s">
        <v>783</v>
      </c>
      <c r="D816" t="s">
        <v>114</v>
      </c>
      <c r="E816" t="s">
        <v>3535</v>
      </c>
      <c r="F816" s="9">
        <v>45655</v>
      </c>
      <c r="G816">
        <v>531000</v>
      </c>
      <c r="H816" t="s">
        <v>59</v>
      </c>
      <c r="I816">
        <v>11.5</v>
      </c>
      <c r="J816">
        <v>155921</v>
      </c>
      <c r="K816" s="9"/>
      <c r="L816" t="s">
        <v>3536</v>
      </c>
      <c r="M816">
        <v>319223</v>
      </c>
      <c r="N816" s="9">
        <v>45808</v>
      </c>
      <c r="O816" t="s">
        <v>3520</v>
      </c>
      <c r="P816" t="s">
        <v>3521</v>
      </c>
      <c r="Q816" s="12">
        <f t="shared" si="96"/>
        <v>0</v>
      </c>
      <c r="R816" s="11" t="str">
        <f t="shared" si="97"/>
        <v>Standard</v>
      </c>
      <c r="S816" s="11" t="str">
        <f t="shared" si="98"/>
        <v/>
      </c>
      <c r="T816" s="13">
        <f t="shared" si="99"/>
        <v>0</v>
      </c>
      <c r="U816" s="13">
        <f>IFERROR(INDEX(Delegation!$C$4:$C$12,MATCH(H816,Delegation!$A$4:$A$12,0)),0)</f>
        <v>1000000</v>
      </c>
      <c r="V816" s="11" t="str">
        <f t="shared" si="100"/>
        <v/>
      </c>
      <c r="W816" s="14">
        <f t="shared" si="101"/>
        <v>0.48843911622909375</v>
      </c>
      <c r="X816" s="11" t="str">
        <f t="shared" si="102"/>
        <v/>
      </c>
      <c r="Y816" s="11" t="str">
        <f t="shared" si="103"/>
        <v/>
      </c>
      <c r="Z816" s="11" t="str">
        <f>IF(AND(J816&gt;500000,INDEX(Bank_KYC!$D$4:$D$953,MATCH(B816,Bank_KYC!$A$4:$A$953,0))=""),"FLAG","")</f>
        <v/>
      </c>
    </row>
    <row r="817" spans="1:26" x14ac:dyDescent="0.3">
      <c r="A817" t="s">
        <v>4345</v>
      </c>
      <c r="B817" t="s">
        <v>318</v>
      </c>
      <c r="C817" t="s">
        <v>319</v>
      </c>
      <c r="D817" t="s">
        <v>95</v>
      </c>
      <c r="E817" t="s">
        <v>3518</v>
      </c>
      <c r="F817" s="9">
        <v>44475</v>
      </c>
      <c r="G817">
        <v>2898000</v>
      </c>
      <c r="H817" t="s">
        <v>66</v>
      </c>
      <c r="I817">
        <v>9.25</v>
      </c>
      <c r="J817">
        <v>1399978</v>
      </c>
      <c r="K817" s="9"/>
      <c r="L817" t="s">
        <v>3519</v>
      </c>
      <c r="M817">
        <v>2329626</v>
      </c>
      <c r="N817" s="9">
        <v>45547</v>
      </c>
      <c r="O817" t="s">
        <v>3520</v>
      </c>
      <c r="P817" t="s">
        <v>3521</v>
      </c>
      <c r="Q817" s="12">
        <f t="shared" si="96"/>
        <v>0</v>
      </c>
      <c r="R817" s="11" t="str">
        <f t="shared" si="97"/>
        <v>Standard</v>
      </c>
      <c r="S817" s="11" t="str">
        <f t="shared" si="98"/>
        <v/>
      </c>
      <c r="T817" s="13">
        <f t="shared" si="99"/>
        <v>0</v>
      </c>
      <c r="U817" s="13">
        <f>IFERROR(INDEX(Delegation!$C$4:$C$12,MATCH(H817,Delegation!$A$4:$A$12,0)),0)</f>
        <v>5000000</v>
      </c>
      <c r="V817" s="11" t="str">
        <f t="shared" si="100"/>
        <v/>
      </c>
      <c r="W817" s="14">
        <f t="shared" si="101"/>
        <v>0.60094538780044526</v>
      </c>
      <c r="X817" s="11" t="str">
        <f t="shared" si="102"/>
        <v/>
      </c>
      <c r="Y817" s="11" t="str">
        <f t="shared" si="103"/>
        <v/>
      </c>
      <c r="Z817" s="11" t="str">
        <f>IF(AND(J817&gt;500000,INDEX(Bank_KYC!$D$4:$D$953,MATCH(B817,Bank_KYC!$A$4:$A$953,0))=""),"FLAG","")</f>
        <v/>
      </c>
    </row>
    <row r="818" spans="1:26" x14ac:dyDescent="0.3">
      <c r="A818" t="s">
        <v>4346</v>
      </c>
      <c r="B818" t="s">
        <v>1026</v>
      </c>
      <c r="C818" t="s">
        <v>1027</v>
      </c>
      <c r="D818" t="s">
        <v>114</v>
      </c>
      <c r="E818" t="s">
        <v>3525</v>
      </c>
      <c r="F818" s="9">
        <v>44192</v>
      </c>
      <c r="G818">
        <v>580000</v>
      </c>
      <c r="H818" t="s">
        <v>59</v>
      </c>
      <c r="I818">
        <v>9.75</v>
      </c>
      <c r="J818">
        <v>184455</v>
      </c>
      <c r="K818" s="9"/>
      <c r="L818" t="s">
        <v>3526</v>
      </c>
      <c r="M818">
        <v>277820</v>
      </c>
      <c r="N818" s="9">
        <v>46037</v>
      </c>
      <c r="O818" t="s">
        <v>3520</v>
      </c>
      <c r="P818" t="s">
        <v>3521</v>
      </c>
      <c r="Q818" s="12">
        <f t="shared" si="96"/>
        <v>0</v>
      </c>
      <c r="R818" s="11" t="str">
        <f t="shared" si="97"/>
        <v>Standard</v>
      </c>
      <c r="S818" s="11" t="str">
        <f t="shared" si="98"/>
        <v/>
      </c>
      <c r="T818" s="13">
        <f t="shared" si="99"/>
        <v>0</v>
      </c>
      <c r="U818" s="13">
        <f>IFERROR(INDEX(Delegation!$C$4:$C$12,MATCH(H818,Delegation!$A$4:$A$12,0)),0)</f>
        <v>1000000</v>
      </c>
      <c r="V818" s="11" t="str">
        <f t="shared" si="100"/>
        <v/>
      </c>
      <c r="W818" s="14">
        <f t="shared" si="101"/>
        <v>0.66393708156360232</v>
      </c>
      <c r="X818" s="11" t="str">
        <f t="shared" si="102"/>
        <v/>
      </c>
      <c r="Y818" s="11" t="str">
        <f t="shared" si="103"/>
        <v/>
      </c>
      <c r="Z818" s="11" t="str">
        <f>IF(AND(J818&gt;500000,INDEX(Bank_KYC!$D$4:$D$953,MATCH(B818,Bank_KYC!$A$4:$A$953,0))=""),"FLAG","")</f>
        <v/>
      </c>
    </row>
    <row r="819" spans="1:26" x14ac:dyDescent="0.3">
      <c r="A819" t="s">
        <v>4347</v>
      </c>
      <c r="B819" t="s">
        <v>1611</v>
      </c>
      <c r="C819" t="s">
        <v>1612</v>
      </c>
      <c r="D819" t="s">
        <v>103</v>
      </c>
      <c r="E819" t="s">
        <v>3525</v>
      </c>
      <c r="F819" s="9">
        <v>43836</v>
      </c>
      <c r="G819">
        <v>337000</v>
      </c>
      <c r="H819" t="s">
        <v>61</v>
      </c>
      <c r="I819">
        <v>9.75</v>
      </c>
      <c r="J819">
        <v>190320</v>
      </c>
      <c r="K819" s="9"/>
      <c r="L819" t="s">
        <v>3526</v>
      </c>
      <c r="M819">
        <v>204381</v>
      </c>
      <c r="N819" s="9">
        <v>45916</v>
      </c>
      <c r="O819" t="s">
        <v>3520</v>
      </c>
      <c r="P819" t="s">
        <v>3521</v>
      </c>
      <c r="Q819" s="12">
        <f t="shared" si="96"/>
        <v>0</v>
      </c>
      <c r="R819" s="11" t="str">
        <f t="shared" si="97"/>
        <v>Standard</v>
      </c>
      <c r="S819" s="11" t="str">
        <f t="shared" si="98"/>
        <v/>
      </c>
      <c r="T819" s="13">
        <f t="shared" si="99"/>
        <v>0</v>
      </c>
      <c r="U819" s="13">
        <f>IFERROR(INDEX(Delegation!$C$4:$C$12,MATCH(H819,Delegation!$A$4:$A$12,0)),0)</f>
        <v>1000000</v>
      </c>
      <c r="V819" s="11" t="str">
        <f t="shared" si="100"/>
        <v/>
      </c>
      <c r="W819" s="14">
        <f t="shared" si="101"/>
        <v>0.93120201975721817</v>
      </c>
      <c r="X819" s="11" t="str">
        <f t="shared" si="102"/>
        <v>FLAG</v>
      </c>
      <c r="Y819" s="11" t="str">
        <f t="shared" si="103"/>
        <v/>
      </c>
      <c r="Z819" s="11" t="str">
        <f>IF(AND(J819&gt;500000,INDEX(Bank_KYC!$D$4:$D$953,MATCH(B819,Bank_KYC!$A$4:$A$953,0))=""),"FLAG","")</f>
        <v/>
      </c>
    </row>
    <row r="820" spans="1:26" x14ac:dyDescent="0.3">
      <c r="A820" t="s">
        <v>4348</v>
      </c>
      <c r="B820" t="s">
        <v>2581</v>
      </c>
      <c r="C820" t="s">
        <v>2582</v>
      </c>
      <c r="D820" t="s">
        <v>129</v>
      </c>
      <c r="E820" t="s">
        <v>3525</v>
      </c>
      <c r="F820" s="9">
        <v>43999</v>
      </c>
      <c r="G820">
        <v>89000</v>
      </c>
      <c r="H820" t="s">
        <v>65</v>
      </c>
      <c r="I820">
        <v>9.75</v>
      </c>
      <c r="J820">
        <v>23566</v>
      </c>
      <c r="K820" s="9"/>
      <c r="L820" t="s">
        <v>3526</v>
      </c>
      <c r="M820">
        <v>34665</v>
      </c>
      <c r="N820" s="9">
        <v>45892</v>
      </c>
      <c r="O820" t="s">
        <v>3520</v>
      </c>
      <c r="P820" t="s">
        <v>3521</v>
      </c>
      <c r="Q820" s="12">
        <f t="shared" si="96"/>
        <v>0</v>
      </c>
      <c r="R820" s="11" t="str">
        <f t="shared" si="97"/>
        <v>Standard</v>
      </c>
      <c r="S820" s="11" t="str">
        <f t="shared" si="98"/>
        <v/>
      </c>
      <c r="T820" s="13">
        <f t="shared" si="99"/>
        <v>0</v>
      </c>
      <c r="U820" s="13">
        <f>IFERROR(INDEX(Delegation!$C$4:$C$12,MATCH(H820,Delegation!$A$4:$A$12,0)),0)</f>
        <v>1000000</v>
      </c>
      <c r="V820" s="11" t="str">
        <f t="shared" si="100"/>
        <v/>
      </c>
      <c r="W820" s="14">
        <f t="shared" si="101"/>
        <v>0.6798211452473677</v>
      </c>
      <c r="X820" s="11" t="str">
        <f t="shared" si="102"/>
        <v/>
      </c>
      <c r="Y820" s="11" t="str">
        <f t="shared" si="103"/>
        <v/>
      </c>
      <c r="Z820" s="11" t="str">
        <f>IF(AND(J820&gt;500000,INDEX(Bank_KYC!$D$4:$D$953,MATCH(B820,Bank_KYC!$A$4:$A$953,0))=""),"FLAG","")</f>
        <v/>
      </c>
    </row>
    <row r="821" spans="1:26" x14ac:dyDescent="0.3">
      <c r="A821" t="s">
        <v>4349</v>
      </c>
      <c r="B821" t="s">
        <v>171</v>
      </c>
      <c r="C821" t="s">
        <v>172</v>
      </c>
      <c r="D821" t="s">
        <v>103</v>
      </c>
      <c r="E821" t="s">
        <v>3535</v>
      </c>
      <c r="F821" s="9">
        <v>44156</v>
      </c>
      <c r="G821">
        <v>6963000</v>
      </c>
      <c r="H821" t="s">
        <v>68</v>
      </c>
      <c r="I821">
        <v>11.5</v>
      </c>
      <c r="J821">
        <v>3423128</v>
      </c>
      <c r="K821" s="9"/>
      <c r="L821" t="s">
        <v>3536</v>
      </c>
      <c r="M821">
        <v>5089566</v>
      </c>
      <c r="N821" s="9">
        <v>45558</v>
      </c>
      <c r="O821" t="s">
        <v>3520</v>
      </c>
      <c r="P821" t="s">
        <v>3521</v>
      </c>
      <c r="Q821" s="12">
        <f t="shared" si="96"/>
        <v>0</v>
      </c>
      <c r="R821" s="11" t="str">
        <f t="shared" si="97"/>
        <v>Standard</v>
      </c>
      <c r="S821" s="11" t="str">
        <f t="shared" si="98"/>
        <v/>
      </c>
      <c r="T821" s="13">
        <f t="shared" si="99"/>
        <v>0</v>
      </c>
      <c r="U821" s="13">
        <f>IFERROR(INDEX(Delegation!$C$4:$C$12,MATCH(H821,Delegation!$A$4:$A$12,0)),0)</f>
        <v>25000000</v>
      </c>
      <c r="V821" s="11" t="str">
        <f t="shared" si="100"/>
        <v/>
      </c>
      <c r="W821" s="14">
        <f t="shared" si="101"/>
        <v>0.67257758323597727</v>
      </c>
      <c r="X821" s="11" t="str">
        <f t="shared" si="102"/>
        <v/>
      </c>
      <c r="Y821" s="11" t="str">
        <f t="shared" si="103"/>
        <v/>
      </c>
      <c r="Z821" s="11" t="str">
        <f>IF(AND(J821&gt;500000,INDEX(Bank_KYC!$D$4:$D$953,MATCH(B821,Bank_KYC!$A$4:$A$953,0))=""),"FLAG","")</f>
        <v/>
      </c>
    </row>
    <row r="822" spans="1:26" x14ac:dyDescent="0.3">
      <c r="A822" t="s">
        <v>4350</v>
      </c>
      <c r="B822" t="s">
        <v>1140</v>
      </c>
      <c r="C822" t="s">
        <v>1141</v>
      </c>
      <c r="D822" t="s">
        <v>103</v>
      </c>
      <c r="E822" t="s">
        <v>3535</v>
      </c>
      <c r="F822" s="9">
        <v>44853</v>
      </c>
      <c r="G822">
        <v>6137000</v>
      </c>
      <c r="H822" t="s">
        <v>68</v>
      </c>
      <c r="I822">
        <v>11.5</v>
      </c>
      <c r="J822">
        <v>3694636</v>
      </c>
      <c r="K822" s="9"/>
      <c r="L822" t="s">
        <v>3536</v>
      </c>
      <c r="M822">
        <v>5743309</v>
      </c>
      <c r="N822" s="9">
        <v>45934</v>
      </c>
      <c r="O822" t="s">
        <v>3520</v>
      </c>
      <c r="P822" t="s">
        <v>3521</v>
      </c>
      <c r="Q822" s="12">
        <f t="shared" si="96"/>
        <v>0</v>
      </c>
      <c r="R822" s="11" t="str">
        <f t="shared" si="97"/>
        <v>Standard</v>
      </c>
      <c r="S822" s="11" t="str">
        <f t="shared" si="98"/>
        <v/>
      </c>
      <c r="T822" s="13">
        <f t="shared" si="99"/>
        <v>0</v>
      </c>
      <c r="U822" s="13">
        <f>IFERROR(INDEX(Delegation!$C$4:$C$12,MATCH(H822,Delegation!$A$4:$A$12,0)),0)</f>
        <v>25000000</v>
      </c>
      <c r="V822" s="11" t="str">
        <f t="shared" si="100"/>
        <v/>
      </c>
      <c r="W822" s="14">
        <f t="shared" si="101"/>
        <v>0.64329396172136999</v>
      </c>
      <c r="X822" s="11" t="str">
        <f t="shared" si="102"/>
        <v/>
      </c>
      <c r="Y822" s="11" t="str">
        <f t="shared" si="103"/>
        <v/>
      </c>
      <c r="Z822" s="11" t="str">
        <f>IF(AND(J822&gt;500000,INDEX(Bank_KYC!$D$4:$D$953,MATCH(B822,Bank_KYC!$A$4:$A$953,0))=""),"FLAG","")</f>
        <v/>
      </c>
    </row>
    <row r="823" spans="1:26" x14ac:dyDescent="0.3">
      <c r="A823" t="s">
        <v>4351</v>
      </c>
      <c r="B823" t="s">
        <v>3168</v>
      </c>
      <c r="C823" t="s">
        <v>3169</v>
      </c>
      <c r="D823" t="s">
        <v>114</v>
      </c>
      <c r="E823" t="s">
        <v>3550</v>
      </c>
      <c r="F823" s="9">
        <v>43977</v>
      </c>
      <c r="G823">
        <v>586000</v>
      </c>
      <c r="H823" t="s">
        <v>59</v>
      </c>
      <c r="I823">
        <v>10.5</v>
      </c>
      <c r="J823">
        <v>260507</v>
      </c>
      <c r="K823" s="9">
        <v>45733</v>
      </c>
      <c r="L823" t="s">
        <v>3551</v>
      </c>
      <c r="M823">
        <v>496953</v>
      </c>
      <c r="N823" s="9">
        <v>45703</v>
      </c>
      <c r="O823" t="s">
        <v>3520</v>
      </c>
      <c r="P823" t="s">
        <v>3523</v>
      </c>
      <c r="Q823" s="12">
        <f t="shared" si="96"/>
        <v>379</v>
      </c>
      <c r="R823" s="11" t="str">
        <f t="shared" si="97"/>
        <v>Sub-Standard</v>
      </c>
      <c r="S823" s="11" t="str">
        <f t="shared" si="98"/>
        <v/>
      </c>
      <c r="T823" s="13">
        <f t="shared" si="99"/>
        <v>0</v>
      </c>
      <c r="U823" s="13">
        <f>IFERROR(INDEX(Delegation!$C$4:$C$12,MATCH(H823,Delegation!$A$4:$A$12,0)),0)</f>
        <v>1000000</v>
      </c>
      <c r="V823" s="11" t="str">
        <f t="shared" si="100"/>
        <v/>
      </c>
      <c r="W823" s="14">
        <f t="shared" si="101"/>
        <v>0.52420852676208818</v>
      </c>
      <c r="X823" s="11" t="str">
        <f t="shared" si="102"/>
        <v/>
      </c>
      <c r="Y823" s="11" t="str">
        <f t="shared" si="103"/>
        <v/>
      </c>
      <c r="Z823" s="11" t="str">
        <f>IF(AND(J823&gt;500000,INDEX(Bank_KYC!$D$4:$D$953,MATCH(B823,Bank_KYC!$A$4:$A$953,0))=""),"FLAG","")</f>
        <v/>
      </c>
    </row>
    <row r="824" spans="1:26" x14ac:dyDescent="0.3">
      <c r="A824" t="s">
        <v>4352</v>
      </c>
      <c r="B824" t="s">
        <v>2940</v>
      </c>
      <c r="C824" t="s">
        <v>248</v>
      </c>
      <c r="D824" t="s">
        <v>100</v>
      </c>
      <c r="E824" t="s">
        <v>3528</v>
      </c>
      <c r="F824" s="9">
        <v>45563</v>
      </c>
      <c r="G824">
        <v>246000</v>
      </c>
      <c r="H824" t="s">
        <v>64</v>
      </c>
      <c r="I824">
        <v>13.5</v>
      </c>
      <c r="J824">
        <v>198672</v>
      </c>
      <c r="K824" s="9"/>
      <c r="L824" t="s">
        <v>3529</v>
      </c>
      <c r="M824">
        <v>0</v>
      </c>
      <c r="N824" s="9"/>
      <c r="O824" t="s">
        <v>3520</v>
      </c>
      <c r="P824" t="s">
        <v>3521</v>
      </c>
      <c r="Q824" s="12">
        <f t="shared" si="96"/>
        <v>0</v>
      </c>
      <c r="R824" s="11" t="str">
        <f t="shared" si="97"/>
        <v>Standard</v>
      </c>
      <c r="S824" s="11" t="str">
        <f t="shared" si="98"/>
        <v/>
      </c>
      <c r="T824" s="13">
        <f t="shared" si="99"/>
        <v>0</v>
      </c>
      <c r="U824" s="13">
        <f>IFERROR(INDEX(Delegation!$C$4:$C$12,MATCH(H824,Delegation!$A$4:$A$12,0)),0)</f>
        <v>1000000</v>
      </c>
      <c r="V824" s="11" t="str">
        <f t="shared" si="100"/>
        <v/>
      </c>
      <c r="W824" s="14" t="str">
        <f t="shared" si="101"/>
        <v/>
      </c>
      <c r="X824" s="11" t="str">
        <f t="shared" si="102"/>
        <v/>
      </c>
      <c r="Y824" s="11" t="str">
        <f t="shared" si="103"/>
        <v/>
      </c>
      <c r="Z824" s="11" t="str">
        <f>IF(AND(J824&gt;500000,INDEX(Bank_KYC!$D$4:$D$953,MATCH(B824,Bank_KYC!$A$4:$A$953,0))=""),"FLAG","")</f>
        <v/>
      </c>
    </row>
    <row r="825" spans="1:26" x14ac:dyDescent="0.3">
      <c r="A825" t="s">
        <v>4353</v>
      </c>
      <c r="B825" t="s">
        <v>104</v>
      </c>
      <c r="C825" t="s">
        <v>105</v>
      </c>
      <c r="D825" t="s">
        <v>129</v>
      </c>
      <c r="E825" t="s">
        <v>3550</v>
      </c>
      <c r="F825" s="9">
        <v>45283</v>
      </c>
      <c r="G825">
        <v>687000</v>
      </c>
      <c r="H825" t="s">
        <v>65</v>
      </c>
      <c r="I825">
        <v>10.5</v>
      </c>
      <c r="J825">
        <v>236410</v>
      </c>
      <c r="K825" s="9"/>
      <c r="L825" t="s">
        <v>3551</v>
      </c>
      <c r="M825">
        <v>350792</v>
      </c>
      <c r="N825" s="9">
        <v>45704</v>
      </c>
      <c r="O825" t="s">
        <v>3520</v>
      </c>
      <c r="P825" t="s">
        <v>3521</v>
      </c>
      <c r="Q825" s="12">
        <f t="shared" si="96"/>
        <v>0</v>
      </c>
      <c r="R825" s="11" t="str">
        <f t="shared" si="97"/>
        <v>Standard</v>
      </c>
      <c r="S825" s="11" t="str">
        <f t="shared" si="98"/>
        <v/>
      </c>
      <c r="T825" s="13">
        <f t="shared" si="99"/>
        <v>0</v>
      </c>
      <c r="U825" s="13">
        <f>IFERROR(INDEX(Delegation!$C$4:$C$12,MATCH(H825,Delegation!$A$4:$A$12,0)),0)</f>
        <v>1000000</v>
      </c>
      <c r="V825" s="11" t="str">
        <f t="shared" si="100"/>
        <v/>
      </c>
      <c r="W825" s="14">
        <f t="shared" si="101"/>
        <v>0.67393213072133917</v>
      </c>
      <c r="X825" s="11" t="str">
        <f t="shared" si="102"/>
        <v/>
      </c>
      <c r="Y825" s="11" t="str">
        <f t="shared" si="103"/>
        <v/>
      </c>
      <c r="Z825" s="11" t="str">
        <f>IF(AND(J825&gt;500000,INDEX(Bank_KYC!$D$4:$D$953,MATCH(B825,Bank_KYC!$A$4:$A$953,0))=""),"FLAG","")</f>
        <v/>
      </c>
    </row>
    <row r="826" spans="1:26" x14ac:dyDescent="0.3">
      <c r="A826" t="s">
        <v>4354</v>
      </c>
      <c r="B826" t="s">
        <v>2942</v>
      </c>
      <c r="C826" t="s">
        <v>2943</v>
      </c>
      <c r="D826" t="s">
        <v>114</v>
      </c>
      <c r="E826" t="s">
        <v>3535</v>
      </c>
      <c r="F826" s="9">
        <v>44985</v>
      </c>
      <c r="G826">
        <v>3018000</v>
      </c>
      <c r="H826" t="s">
        <v>66</v>
      </c>
      <c r="I826">
        <v>11.5</v>
      </c>
      <c r="J826">
        <v>2126139</v>
      </c>
      <c r="K826" s="9"/>
      <c r="L826" t="s">
        <v>3536</v>
      </c>
      <c r="M826">
        <v>3427121</v>
      </c>
      <c r="N826" s="9">
        <v>45405</v>
      </c>
      <c r="O826" t="s">
        <v>3520</v>
      </c>
      <c r="P826" t="s">
        <v>3521</v>
      </c>
      <c r="Q826" s="12">
        <f t="shared" si="96"/>
        <v>0</v>
      </c>
      <c r="R826" s="11" t="str">
        <f t="shared" si="97"/>
        <v>Standard</v>
      </c>
      <c r="S826" s="11" t="str">
        <f t="shared" si="98"/>
        <v/>
      </c>
      <c r="T826" s="13">
        <f t="shared" si="99"/>
        <v>0</v>
      </c>
      <c r="U826" s="13">
        <f>IFERROR(INDEX(Delegation!$C$4:$C$12,MATCH(H826,Delegation!$A$4:$A$12,0)),0)</f>
        <v>5000000</v>
      </c>
      <c r="V826" s="11" t="str">
        <f t="shared" si="100"/>
        <v/>
      </c>
      <c r="W826" s="14">
        <f t="shared" si="101"/>
        <v>0.62038632426459406</v>
      </c>
      <c r="X826" s="11" t="str">
        <f t="shared" si="102"/>
        <v/>
      </c>
      <c r="Y826" s="11" t="str">
        <f t="shared" si="103"/>
        <v/>
      </c>
      <c r="Z826" s="11" t="str">
        <f>IF(AND(J826&gt;500000,INDEX(Bank_KYC!$D$4:$D$953,MATCH(B826,Bank_KYC!$A$4:$A$953,0))=""),"FLAG","")</f>
        <v/>
      </c>
    </row>
    <row r="827" spans="1:26" x14ac:dyDescent="0.3">
      <c r="A827" t="s">
        <v>4355</v>
      </c>
      <c r="B827" t="s">
        <v>1708</v>
      </c>
      <c r="C827" t="s">
        <v>1709</v>
      </c>
      <c r="D827" t="s">
        <v>95</v>
      </c>
      <c r="E827" t="s">
        <v>3525</v>
      </c>
      <c r="F827" s="9">
        <v>44519</v>
      </c>
      <c r="G827">
        <v>391000</v>
      </c>
      <c r="H827" t="s">
        <v>63</v>
      </c>
      <c r="I827">
        <v>9.75</v>
      </c>
      <c r="J827">
        <v>286904</v>
      </c>
      <c r="K827" s="9">
        <v>46083</v>
      </c>
      <c r="L827" t="s">
        <v>3526</v>
      </c>
      <c r="M827">
        <v>421186</v>
      </c>
      <c r="N827" s="9">
        <v>45882</v>
      </c>
      <c r="O827" t="s">
        <v>3520</v>
      </c>
      <c r="P827" t="s">
        <v>3521</v>
      </c>
      <c r="Q827" s="12">
        <f t="shared" si="96"/>
        <v>29</v>
      </c>
      <c r="R827" s="11" t="str">
        <f t="shared" si="97"/>
        <v>Standard</v>
      </c>
      <c r="S827" s="11" t="str">
        <f t="shared" si="98"/>
        <v/>
      </c>
      <c r="T827" s="13">
        <f t="shared" si="99"/>
        <v>0</v>
      </c>
      <c r="U827" s="13">
        <f>IFERROR(INDEX(Delegation!$C$4:$C$12,MATCH(H827,Delegation!$A$4:$A$12,0)),0)</f>
        <v>1000000</v>
      </c>
      <c r="V827" s="11" t="str">
        <f t="shared" si="100"/>
        <v/>
      </c>
      <c r="W827" s="14">
        <f t="shared" si="101"/>
        <v>0.68118123584354651</v>
      </c>
      <c r="X827" s="11" t="str">
        <f t="shared" si="102"/>
        <v/>
      </c>
      <c r="Y827" s="11" t="str">
        <f t="shared" si="103"/>
        <v/>
      </c>
      <c r="Z827" s="11" t="str">
        <f>IF(AND(J827&gt;500000,INDEX(Bank_KYC!$D$4:$D$953,MATCH(B827,Bank_KYC!$A$4:$A$953,0))=""),"FLAG","")</f>
        <v/>
      </c>
    </row>
    <row r="828" spans="1:26" x14ac:dyDescent="0.3">
      <c r="A828" t="s">
        <v>4356</v>
      </c>
      <c r="B828" t="s">
        <v>1843</v>
      </c>
      <c r="C828" t="s">
        <v>1844</v>
      </c>
      <c r="D828" t="s">
        <v>129</v>
      </c>
      <c r="E828" t="s">
        <v>3518</v>
      </c>
      <c r="F828" s="9">
        <v>45770</v>
      </c>
      <c r="G828">
        <v>4422000</v>
      </c>
      <c r="H828" t="s">
        <v>66</v>
      </c>
      <c r="I828">
        <v>9.25</v>
      </c>
      <c r="J828">
        <v>1879476</v>
      </c>
      <c r="K828" s="9"/>
      <c r="L828" t="s">
        <v>3519</v>
      </c>
      <c r="M828">
        <v>3808633</v>
      </c>
      <c r="N828" s="9">
        <v>45811</v>
      </c>
      <c r="O828" t="s">
        <v>3520</v>
      </c>
      <c r="P828" t="s">
        <v>3521</v>
      </c>
      <c r="Q828" s="12">
        <f t="shared" si="96"/>
        <v>0</v>
      </c>
      <c r="R828" s="11" t="str">
        <f t="shared" si="97"/>
        <v>Standard</v>
      </c>
      <c r="S828" s="11" t="str">
        <f t="shared" si="98"/>
        <v/>
      </c>
      <c r="T828" s="13">
        <f t="shared" si="99"/>
        <v>0</v>
      </c>
      <c r="U828" s="13">
        <f>IFERROR(INDEX(Delegation!$C$4:$C$12,MATCH(H828,Delegation!$A$4:$A$12,0)),0)</f>
        <v>5000000</v>
      </c>
      <c r="V828" s="11" t="str">
        <f t="shared" si="100"/>
        <v/>
      </c>
      <c r="W828" s="14">
        <f t="shared" si="101"/>
        <v>0.49347784362525871</v>
      </c>
      <c r="X828" s="11" t="str">
        <f t="shared" si="102"/>
        <v/>
      </c>
      <c r="Y828" s="11" t="str">
        <f t="shared" si="103"/>
        <v/>
      </c>
      <c r="Z828" s="11" t="str">
        <f>IF(AND(J828&gt;500000,INDEX(Bank_KYC!$D$4:$D$953,MATCH(B828,Bank_KYC!$A$4:$A$953,0))=""),"FLAG","")</f>
        <v/>
      </c>
    </row>
    <row r="829" spans="1:26" x14ac:dyDescent="0.3">
      <c r="A829" t="s">
        <v>4357</v>
      </c>
      <c r="B829" t="s">
        <v>2394</v>
      </c>
      <c r="C829" t="s">
        <v>2395</v>
      </c>
      <c r="D829" t="s">
        <v>129</v>
      </c>
      <c r="E829" t="s">
        <v>3525</v>
      </c>
      <c r="F829" s="9">
        <v>43820</v>
      </c>
      <c r="G829">
        <v>242000</v>
      </c>
      <c r="H829" t="s">
        <v>65</v>
      </c>
      <c r="I829">
        <v>9.75</v>
      </c>
      <c r="J829">
        <v>223988</v>
      </c>
      <c r="K829" s="9"/>
      <c r="L829" t="s">
        <v>3526</v>
      </c>
      <c r="M829">
        <v>345706</v>
      </c>
      <c r="N829" s="9">
        <v>45095</v>
      </c>
      <c r="O829" t="s">
        <v>3520</v>
      </c>
      <c r="P829" t="s">
        <v>3521</v>
      </c>
      <c r="Q829" s="12">
        <f t="shared" si="96"/>
        <v>0</v>
      </c>
      <c r="R829" s="11" t="str">
        <f t="shared" si="97"/>
        <v>Standard</v>
      </c>
      <c r="S829" s="11" t="str">
        <f t="shared" si="98"/>
        <v/>
      </c>
      <c r="T829" s="13">
        <f t="shared" si="99"/>
        <v>0</v>
      </c>
      <c r="U829" s="13">
        <f>IFERROR(INDEX(Delegation!$C$4:$C$12,MATCH(H829,Delegation!$A$4:$A$12,0)),0)</f>
        <v>1000000</v>
      </c>
      <c r="V829" s="11" t="str">
        <f t="shared" si="100"/>
        <v/>
      </c>
      <c r="W829" s="14">
        <f t="shared" si="101"/>
        <v>0.64791470208790125</v>
      </c>
      <c r="X829" s="11" t="str">
        <f t="shared" si="102"/>
        <v/>
      </c>
      <c r="Y829" s="11" t="str">
        <f t="shared" si="103"/>
        <v/>
      </c>
      <c r="Z829" s="11" t="str">
        <f>IF(AND(J829&gt;500000,INDEX(Bank_KYC!$D$4:$D$953,MATCH(B829,Bank_KYC!$A$4:$A$953,0))=""),"FLAG","")</f>
        <v/>
      </c>
    </row>
    <row r="830" spans="1:26" x14ac:dyDescent="0.3">
      <c r="A830" t="s">
        <v>4358</v>
      </c>
      <c r="B830" t="s">
        <v>2636</v>
      </c>
      <c r="C830" t="s">
        <v>1458</v>
      </c>
      <c r="D830" t="s">
        <v>95</v>
      </c>
      <c r="E830" t="s">
        <v>3535</v>
      </c>
      <c r="F830" s="9">
        <v>44486</v>
      </c>
      <c r="G830">
        <v>5613000</v>
      </c>
      <c r="H830" t="s">
        <v>68</v>
      </c>
      <c r="I830">
        <v>11.5</v>
      </c>
      <c r="J830">
        <v>4094812</v>
      </c>
      <c r="K830" s="9"/>
      <c r="L830" t="s">
        <v>3536</v>
      </c>
      <c r="M830">
        <v>7444809</v>
      </c>
      <c r="N830" s="9">
        <v>46021</v>
      </c>
      <c r="O830" t="s">
        <v>3520</v>
      </c>
      <c r="P830" t="s">
        <v>3521</v>
      </c>
      <c r="Q830" s="12">
        <f t="shared" si="96"/>
        <v>0</v>
      </c>
      <c r="R830" s="11" t="str">
        <f t="shared" si="97"/>
        <v>Standard</v>
      </c>
      <c r="S830" s="11" t="str">
        <f t="shared" si="98"/>
        <v/>
      </c>
      <c r="T830" s="13">
        <f t="shared" si="99"/>
        <v>0</v>
      </c>
      <c r="U830" s="13">
        <f>IFERROR(INDEX(Delegation!$C$4:$C$12,MATCH(H830,Delegation!$A$4:$A$12,0)),0)</f>
        <v>25000000</v>
      </c>
      <c r="V830" s="11" t="str">
        <f t="shared" si="100"/>
        <v/>
      </c>
      <c r="W830" s="14">
        <f t="shared" si="101"/>
        <v>0.55002243845342436</v>
      </c>
      <c r="X830" s="11" t="str">
        <f t="shared" si="102"/>
        <v/>
      </c>
      <c r="Y830" s="11" t="str">
        <f t="shared" si="103"/>
        <v/>
      </c>
      <c r="Z830" s="11" t="str">
        <f>IF(AND(J830&gt;500000,INDEX(Bank_KYC!$D$4:$D$953,MATCH(B830,Bank_KYC!$A$4:$A$953,0))=""),"FLAG","")</f>
        <v/>
      </c>
    </row>
    <row r="831" spans="1:26" x14ac:dyDescent="0.3">
      <c r="A831" t="s">
        <v>4359</v>
      </c>
      <c r="B831" t="s">
        <v>1318</v>
      </c>
      <c r="C831" t="s">
        <v>1319</v>
      </c>
      <c r="D831" t="s">
        <v>100</v>
      </c>
      <c r="E831" t="s">
        <v>3525</v>
      </c>
      <c r="F831" s="9">
        <v>44137</v>
      </c>
      <c r="G831">
        <v>594000</v>
      </c>
      <c r="H831" t="s">
        <v>64</v>
      </c>
      <c r="I831">
        <v>9.75</v>
      </c>
      <c r="J831">
        <v>403507</v>
      </c>
      <c r="K831" s="9">
        <v>46024</v>
      </c>
      <c r="L831" t="s">
        <v>3526</v>
      </c>
      <c r="M831">
        <v>602034</v>
      </c>
      <c r="N831" s="9">
        <v>45188</v>
      </c>
      <c r="O831" t="s">
        <v>3520</v>
      </c>
      <c r="P831" t="s">
        <v>3521</v>
      </c>
      <c r="Q831" s="12">
        <f t="shared" si="96"/>
        <v>88</v>
      </c>
      <c r="R831" s="11" t="str">
        <f t="shared" si="97"/>
        <v>Standard</v>
      </c>
      <c r="S831" s="11" t="str">
        <f t="shared" si="98"/>
        <v/>
      </c>
      <c r="T831" s="13">
        <f t="shared" si="99"/>
        <v>0</v>
      </c>
      <c r="U831" s="13">
        <f>IFERROR(INDEX(Delegation!$C$4:$C$12,MATCH(H831,Delegation!$A$4:$A$12,0)),0)</f>
        <v>1000000</v>
      </c>
      <c r="V831" s="11" t="str">
        <f t="shared" si="100"/>
        <v/>
      </c>
      <c r="W831" s="14">
        <f t="shared" si="101"/>
        <v>0.67023955457665185</v>
      </c>
      <c r="X831" s="11" t="str">
        <f t="shared" si="102"/>
        <v/>
      </c>
      <c r="Y831" s="11" t="str">
        <f t="shared" si="103"/>
        <v/>
      </c>
      <c r="Z831" s="11" t="str">
        <f>IF(AND(J831&gt;500000,INDEX(Bank_KYC!$D$4:$D$953,MATCH(B831,Bank_KYC!$A$4:$A$953,0))=""),"FLAG","")</f>
        <v/>
      </c>
    </row>
    <row r="832" spans="1:26" x14ac:dyDescent="0.3">
      <c r="A832" t="s">
        <v>4360</v>
      </c>
      <c r="B832" t="s">
        <v>995</v>
      </c>
      <c r="C832" t="s">
        <v>996</v>
      </c>
      <c r="D832" t="s">
        <v>129</v>
      </c>
      <c r="E832" t="s">
        <v>3535</v>
      </c>
      <c r="F832" s="9">
        <v>44103</v>
      </c>
      <c r="G832">
        <v>2297000</v>
      </c>
      <c r="H832" t="s">
        <v>66</v>
      </c>
      <c r="I832">
        <v>11.5</v>
      </c>
      <c r="J832">
        <v>1359320</v>
      </c>
      <c r="K832" s="9"/>
      <c r="L832" t="s">
        <v>3536</v>
      </c>
      <c r="M832">
        <v>2036406</v>
      </c>
      <c r="N832" s="9">
        <v>46070</v>
      </c>
      <c r="O832" t="s">
        <v>3520</v>
      </c>
      <c r="P832" t="s">
        <v>3521</v>
      </c>
      <c r="Q832" s="12">
        <f t="shared" si="96"/>
        <v>0</v>
      </c>
      <c r="R832" s="11" t="str">
        <f t="shared" si="97"/>
        <v>Standard</v>
      </c>
      <c r="S832" s="11" t="str">
        <f t="shared" si="98"/>
        <v/>
      </c>
      <c r="T832" s="13">
        <f t="shared" si="99"/>
        <v>0</v>
      </c>
      <c r="U832" s="13">
        <f>IFERROR(INDEX(Delegation!$C$4:$C$12,MATCH(H832,Delegation!$A$4:$A$12,0)),0)</f>
        <v>5000000</v>
      </c>
      <c r="V832" s="11" t="str">
        <f t="shared" si="100"/>
        <v/>
      </c>
      <c r="W832" s="14">
        <f t="shared" si="101"/>
        <v>0.66750932770773608</v>
      </c>
      <c r="X832" s="11" t="str">
        <f t="shared" si="102"/>
        <v/>
      </c>
      <c r="Y832" s="11" t="str">
        <f t="shared" si="103"/>
        <v/>
      </c>
      <c r="Z832" s="11" t="str">
        <f>IF(AND(J832&gt;500000,INDEX(Bank_KYC!$D$4:$D$953,MATCH(B832,Bank_KYC!$A$4:$A$953,0))=""),"FLAG","")</f>
        <v>FLAG</v>
      </c>
    </row>
    <row r="833" spans="1:26" x14ac:dyDescent="0.3">
      <c r="A833" t="s">
        <v>4361</v>
      </c>
      <c r="B833" t="s">
        <v>1750</v>
      </c>
      <c r="C833" t="s">
        <v>1751</v>
      </c>
      <c r="D833" t="s">
        <v>100</v>
      </c>
      <c r="E833" t="s">
        <v>3528</v>
      </c>
      <c r="F833" s="9">
        <v>43804</v>
      </c>
      <c r="G833">
        <v>257000</v>
      </c>
      <c r="H833" t="s">
        <v>64</v>
      </c>
      <c r="I833">
        <v>13.5</v>
      </c>
      <c r="J833">
        <v>136962</v>
      </c>
      <c r="K833" s="9"/>
      <c r="L833" t="s">
        <v>3529</v>
      </c>
      <c r="M833">
        <v>0</v>
      </c>
      <c r="N833" s="9"/>
      <c r="O833" t="s">
        <v>3520</v>
      </c>
      <c r="P833" t="s">
        <v>3521</v>
      </c>
      <c r="Q833" s="12">
        <f t="shared" si="96"/>
        <v>0</v>
      </c>
      <c r="R833" s="11" t="str">
        <f t="shared" si="97"/>
        <v>Standard</v>
      </c>
      <c r="S833" s="11" t="str">
        <f t="shared" si="98"/>
        <v/>
      </c>
      <c r="T833" s="13">
        <f t="shared" si="99"/>
        <v>0</v>
      </c>
      <c r="U833" s="13">
        <f>IFERROR(INDEX(Delegation!$C$4:$C$12,MATCH(H833,Delegation!$A$4:$A$12,0)),0)</f>
        <v>1000000</v>
      </c>
      <c r="V833" s="11" t="str">
        <f t="shared" si="100"/>
        <v/>
      </c>
      <c r="W833" s="14" t="str">
        <f t="shared" si="101"/>
        <v/>
      </c>
      <c r="X833" s="11" t="str">
        <f t="shared" si="102"/>
        <v/>
      </c>
      <c r="Y833" s="11" t="str">
        <f t="shared" si="103"/>
        <v/>
      </c>
      <c r="Z833" s="11" t="str">
        <f>IF(AND(J833&gt;500000,INDEX(Bank_KYC!$D$4:$D$953,MATCH(B833,Bank_KYC!$A$4:$A$953,0))=""),"FLAG","")</f>
        <v/>
      </c>
    </row>
    <row r="834" spans="1:26" x14ac:dyDescent="0.3">
      <c r="A834" t="s">
        <v>4362</v>
      </c>
      <c r="B834" t="s">
        <v>1151</v>
      </c>
      <c r="C834" t="s">
        <v>455</v>
      </c>
      <c r="D834" t="s">
        <v>100</v>
      </c>
      <c r="E834" t="s">
        <v>3550</v>
      </c>
      <c r="F834" s="9">
        <v>44358</v>
      </c>
      <c r="G834">
        <v>333000</v>
      </c>
      <c r="H834" t="s">
        <v>64</v>
      </c>
      <c r="I834">
        <v>10.5</v>
      </c>
      <c r="J834">
        <v>180362</v>
      </c>
      <c r="K834" s="9">
        <v>45393</v>
      </c>
      <c r="L834" t="s">
        <v>3551</v>
      </c>
      <c r="M834">
        <v>338713</v>
      </c>
      <c r="N834" s="9">
        <v>45255</v>
      </c>
      <c r="O834" t="s">
        <v>3520</v>
      </c>
      <c r="P834" t="s">
        <v>3589</v>
      </c>
      <c r="Q834" s="12">
        <f t="shared" si="96"/>
        <v>719</v>
      </c>
      <c r="R834" s="11" t="str">
        <f t="shared" si="97"/>
        <v>Doubtful</v>
      </c>
      <c r="S834" s="11" t="str">
        <f t="shared" si="98"/>
        <v/>
      </c>
      <c r="T834" s="13">
        <f t="shared" si="99"/>
        <v>0</v>
      </c>
      <c r="U834" s="13">
        <f>IFERROR(INDEX(Delegation!$C$4:$C$12,MATCH(H834,Delegation!$A$4:$A$12,0)),0)</f>
        <v>1000000</v>
      </c>
      <c r="V834" s="11" t="str">
        <f t="shared" si="100"/>
        <v/>
      </c>
      <c r="W834" s="14">
        <f t="shared" si="101"/>
        <v>0.53249210983930351</v>
      </c>
      <c r="X834" s="11" t="str">
        <f t="shared" si="102"/>
        <v/>
      </c>
      <c r="Y834" s="11" t="str">
        <f t="shared" si="103"/>
        <v/>
      </c>
      <c r="Z834" s="11" t="str">
        <f>IF(AND(J834&gt;500000,INDEX(Bank_KYC!$D$4:$D$953,MATCH(B834,Bank_KYC!$A$4:$A$953,0))=""),"FLAG","")</f>
        <v/>
      </c>
    </row>
    <row r="835" spans="1:26" x14ac:dyDescent="0.3">
      <c r="A835" t="s">
        <v>4363</v>
      </c>
      <c r="B835" t="s">
        <v>1230</v>
      </c>
      <c r="C835" t="s">
        <v>1231</v>
      </c>
      <c r="D835" t="s">
        <v>103</v>
      </c>
      <c r="E835" t="s">
        <v>3525</v>
      </c>
      <c r="F835" s="9">
        <v>44727</v>
      </c>
      <c r="G835">
        <v>423000</v>
      </c>
      <c r="H835" t="s">
        <v>61</v>
      </c>
      <c r="I835">
        <v>9.75</v>
      </c>
      <c r="J835">
        <v>273939</v>
      </c>
      <c r="K835" s="9"/>
      <c r="L835" t="s">
        <v>3526</v>
      </c>
      <c r="M835">
        <v>419061</v>
      </c>
      <c r="N835" s="9">
        <v>45934</v>
      </c>
      <c r="O835" t="s">
        <v>3520</v>
      </c>
      <c r="P835" t="s">
        <v>3521</v>
      </c>
      <c r="Q835" s="12">
        <f t="shared" si="96"/>
        <v>0</v>
      </c>
      <c r="R835" s="11" t="str">
        <f t="shared" si="97"/>
        <v>Standard</v>
      </c>
      <c r="S835" s="11" t="str">
        <f t="shared" si="98"/>
        <v/>
      </c>
      <c r="T835" s="13">
        <f t="shared" si="99"/>
        <v>0</v>
      </c>
      <c r="U835" s="13">
        <f>IFERROR(INDEX(Delegation!$C$4:$C$12,MATCH(H835,Delegation!$A$4:$A$12,0)),0)</f>
        <v>1000000</v>
      </c>
      <c r="V835" s="11" t="str">
        <f t="shared" si="100"/>
        <v/>
      </c>
      <c r="W835" s="14">
        <f t="shared" si="101"/>
        <v>0.65369719444185925</v>
      </c>
      <c r="X835" s="11" t="str">
        <f t="shared" si="102"/>
        <v/>
      </c>
      <c r="Y835" s="11" t="str">
        <f t="shared" si="103"/>
        <v/>
      </c>
      <c r="Z835" s="11" t="str">
        <f>IF(AND(J835&gt;500000,INDEX(Bank_KYC!$D$4:$D$953,MATCH(B835,Bank_KYC!$A$4:$A$953,0))=""),"FLAG","")</f>
        <v/>
      </c>
    </row>
    <row r="836" spans="1:26" x14ac:dyDescent="0.3">
      <c r="A836" t="s">
        <v>4364</v>
      </c>
      <c r="B836" t="s">
        <v>2755</v>
      </c>
      <c r="C836" t="s">
        <v>2756</v>
      </c>
      <c r="D836" t="s">
        <v>103</v>
      </c>
      <c r="E836" t="s">
        <v>3518</v>
      </c>
      <c r="F836" s="9">
        <v>43773</v>
      </c>
      <c r="G836">
        <v>2464000</v>
      </c>
      <c r="H836" t="s">
        <v>66</v>
      </c>
      <c r="I836">
        <v>9.25</v>
      </c>
      <c r="J836">
        <v>1994161</v>
      </c>
      <c r="K836" s="9"/>
      <c r="L836" t="s">
        <v>3519</v>
      </c>
      <c r="M836">
        <v>3321382</v>
      </c>
      <c r="N836" s="9">
        <v>45433</v>
      </c>
      <c r="O836" t="s">
        <v>3520</v>
      </c>
      <c r="P836" t="s">
        <v>3521</v>
      </c>
      <c r="Q836" s="12">
        <f t="shared" ref="Q836:Q903" si="104">IF(K836="",0,DATE(2026,3,31)-K836)</f>
        <v>0</v>
      </c>
      <c r="R836" s="11" t="str">
        <f t="shared" ref="R836:R899" si="105">IF(Q836&lt;=90,"Standard",IF(Q836&lt;=455,"Sub-Standard","Doubtful"))</f>
        <v>Standard</v>
      </c>
      <c r="S836" s="11" t="str">
        <f t="shared" ref="S836:S899" si="106">IF(R836&lt;&gt;P836,"FLAG","")</f>
        <v/>
      </c>
      <c r="T836" s="13">
        <f t="shared" ref="T836:T899" si="107">IF(S836="FLAG",J836*IF(R836="Doubtful",25%,10%),0)</f>
        <v>0</v>
      </c>
      <c r="U836" s="13">
        <f>IFERROR(INDEX(Delegation!$C$4:$C$12,MATCH(H836,Delegation!$A$4:$A$12,0)),0)</f>
        <v>5000000</v>
      </c>
      <c r="V836" s="11" t="str">
        <f t="shared" ref="V836:V899" si="108">IF(G836&gt;U836,"FLAG","")</f>
        <v/>
      </c>
      <c r="W836" s="14">
        <f t="shared" ref="W836:W903" si="109">IF(M836&gt;0,J836/M836,"")</f>
        <v>0.60040097766532119</v>
      </c>
      <c r="X836" s="11" t="str">
        <f t="shared" ref="X836:X899" si="110">IF(AND(E836="Gold",N(W836)&gt;75%),"FLAG","")</f>
        <v/>
      </c>
      <c r="Y836" s="11" t="str">
        <f t="shared" ref="Y836:Y903" si="111">IF(AND(L836="Property",N836&lt;EDATE(DATE(2026,3,31),-36)),"FLAG","")</f>
        <v/>
      </c>
      <c r="Z836" s="11" t="str">
        <f>IF(AND(J836&gt;500000,INDEX(Bank_KYC!$D$4:$D$953,MATCH(B836,Bank_KYC!$A$4:$A$953,0))=""),"FLAG","")</f>
        <v/>
      </c>
    </row>
    <row r="837" spans="1:26" x14ac:dyDescent="0.3">
      <c r="A837" t="s">
        <v>4365</v>
      </c>
      <c r="B837" t="s">
        <v>224</v>
      </c>
      <c r="C837" t="s">
        <v>225</v>
      </c>
      <c r="D837" t="s">
        <v>103</v>
      </c>
      <c r="E837" t="s">
        <v>3518</v>
      </c>
      <c r="F837" s="9">
        <v>44399</v>
      </c>
      <c r="G837">
        <v>2384000</v>
      </c>
      <c r="H837" t="s">
        <v>66</v>
      </c>
      <c r="I837">
        <v>9.25</v>
      </c>
      <c r="J837">
        <v>2032949</v>
      </c>
      <c r="K837" s="9"/>
      <c r="L837" t="s">
        <v>3519</v>
      </c>
      <c r="M837">
        <v>3655890</v>
      </c>
      <c r="N837" s="9">
        <v>46071</v>
      </c>
      <c r="O837" t="s">
        <v>3520</v>
      </c>
      <c r="P837" t="s">
        <v>3521</v>
      </c>
      <c r="Q837" s="12">
        <f t="shared" si="104"/>
        <v>0</v>
      </c>
      <c r="R837" s="11" t="str">
        <f t="shared" si="105"/>
        <v>Standard</v>
      </c>
      <c r="S837" s="11" t="str">
        <f t="shared" si="106"/>
        <v/>
      </c>
      <c r="T837" s="13">
        <f t="shared" si="107"/>
        <v>0</v>
      </c>
      <c r="U837" s="13">
        <f>IFERROR(INDEX(Delegation!$C$4:$C$12,MATCH(H837,Delegation!$A$4:$A$12,0)),0)</f>
        <v>5000000</v>
      </c>
      <c r="V837" s="11" t="str">
        <f t="shared" si="108"/>
        <v/>
      </c>
      <c r="W837" s="14">
        <f t="shared" si="109"/>
        <v>0.55607499131538418</v>
      </c>
      <c r="X837" s="11" t="str">
        <f t="shared" si="110"/>
        <v/>
      </c>
      <c r="Y837" s="11" t="str">
        <f t="shared" si="111"/>
        <v/>
      </c>
      <c r="Z837" s="11" t="str">
        <f>IF(AND(J837&gt;500000,INDEX(Bank_KYC!$D$4:$D$953,MATCH(B837,Bank_KYC!$A$4:$A$953,0))=""),"FLAG","")</f>
        <v/>
      </c>
    </row>
    <row r="838" spans="1:26" x14ac:dyDescent="0.3">
      <c r="A838" t="s">
        <v>4366</v>
      </c>
      <c r="B838" t="s">
        <v>2800</v>
      </c>
      <c r="C838" t="s">
        <v>2801</v>
      </c>
      <c r="D838" t="s">
        <v>114</v>
      </c>
      <c r="E838" t="s">
        <v>3525</v>
      </c>
      <c r="F838" s="9">
        <v>43894</v>
      </c>
      <c r="G838">
        <v>420000</v>
      </c>
      <c r="H838" t="s">
        <v>59</v>
      </c>
      <c r="I838">
        <v>9.75</v>
      </c>
      <c r="J838">
        <v>274341</v>
      </c>
      <c r="K838" s="9"/>
      <c r="L838" t="s">
        <v>3526</v>
      </c>
      <c r="M838">
        <v>422317</v>
      </c>
      <c r="N838" s="9">
        <v>45408</v>
      </c>
      <c r="O838" t="s">
        <v>3520</v>
      </c>
      <c r="P838" t="s">
        <v>3521</v>
      </c>
      <c r="Q838" s="12">
        <f t="shared" si="104"/>
        <v>0</v>
      </c>
      <c r="R838" s="11" t="str">
        <f t="shared" si="105"/>
        <v>Standard</v>
      </c>
      <c r="S838" s="11" t="str">
        <f t="shared" si="106"/>
        <v/>
      </c>
      <c r="T838" s="13">
        <f t="shared" si="107"/>
        <v>0</v>
      </c>
      <c r="U838" s="13">
        <f>IFERROR(INDEX(Delegation!$C$4:$C$12,MATCH(H838,Delegation!$A$4:$A$12,0)),0)</f>
        <v>1000000</v>
      </c>
      <c r="V838" s="11" t="str">
        <f t="shared" si="108"/>
        <v/>
      </c>
      <c r="W838" s="14">
        <f t="shared" si="109"/>
        <v>0.64960917983410571</v>
      </c>
      <c r="X838" s="11" t="str">
        <f t="shared" si="110"/>
        <v/>
      </c>
      <c r="Y838" s="11" t="str">
        <f t="shared" si="111"/>
        <v/>
      </c>
      <c r="Z838" s="11" t="str">
        <f>IF(AND(J838&gt;500000,INDEX(Bank_KYC!$D$4:$D$953,MATCH(B838,Bank_KYC!$A$4:$A$953,0))=""),"FLAG","")</f>
        <v/>
      </c>
    </row>
    <row r="839" spans="1:26" x14ac:dyDescent="0.3">
      <c r="A839" t="s">
        <v>4367</v>
      </c>
      <c r="B839" t="s">
        <v>2873</v>
      </c>
      <c r="C839" t="s">
        <v>2069</v>
      </c>
      <c r="D839" t="s">
        <v>100</v>
      </c>
      <c r="E839" t="s">
        <v>3535</v>
      </c>
      <c r="F839" s="9">
        <v>44168</v>
      </c>
      <c r="G839">
        <v>2448000</v>
      </c>
      <c r="H839" t="s">
        <v>66</v>
      </c>
      <c r="I839">
        <v>11.5</v>
      </c>
      <c r="J839">
        <v>2029417</v>
      </c>
      <c r="K839" s="9"/>
      <c r="L839" t="s">
        <v>3536</v>
      </c>
      <c r="M839">
        <v>3203787</v>
      </c>
      <c r="N839" s="9">
        <v>45389</v>
      </c>
      <c r="O839" t="s">
        <v>3520</v>
      </c>
      <c r="P839" t="s">
        <v>3521</v>
      </c>
      <c r="Q839" s="12">
        <f t="shared" si="104"/>
        <v>0</v>
      </c>
      <c r="R839" s="11" t="str">
        <f t="shared" si="105"/>
        <v>Standard</v>
      </c>
      <c r="S839" s="11" t="str">
        <f t="shared" si="106"/>
        <v/>
      </c>
      <c r="T839" s="13">
        <f t="shared" si="107"/>
        <v>0</v>
      </c>
      <c r="U839" s="13">
        <f>IFERROR(INDEX(Delegation!$C$4:$C$12,MATCH(H839,Delegation!$A$4:$A$12,0)),0)</f>
        <v>5000000</v>
      </c>
      <c r="V839" s="11" t="str">
        <f t="shared" si="108"/>
        <v/>
      </c>
      <c r="W839" s="14">
        <f t="shared" si="109"/>
        <v>0.63344317209602263</v>
      </c>
      <c r="X839" s="11" t="str">
        <f t="shared" si="110"/>
        <v/>
      </c>
      <c r="Y839" s="11" t="str">
        <f t="shared" si="111"/>
        <v/>
      </c>
      <c r="Z839" s="11" t="str">
        <f>IF(AND(J839&gt;500000,INDEX(Bank_KYC!$D$4:$D$953,MATCH(B839,Bank_KYC!$A$4:$A$953,0))=""),"FLAG","")</f>
        <v/>
      </c>
    </row>
    <row r="840" spans="1:26" x14ac:dyDescent="0.3">
      <c r="A840" t="s">
        <v>4368</v>
      </c>
      <c r="B840" t="s">
        <v>1718</v>
      </c>
      <c r="C840" t="s">
        <v>1719</v>
      </c>
      <c r="D840" t="s">
        <v>129</v>
      </c>
      <c r="E840" t="s">
        <v>3525</v>
      </c>
      <c r="F840" s="9">
        <v>45721</v>
      </c>
      <c r="G840">
        <v>396000</v>
      </c>
      <c r="H840" t="s">
        <v>65</v>
      </c>
      <c r="I840">
        <v>9.75</v>
      </c>
      <c r="J840">
        <v>174612</v>
      </c>
      <c r="K840" s="9"/>
      <c r="L840" t="s">
        <v>3526</v>
      </c>
      <c r="M840">
        <v>278360</v>
      </c>
      <c r="N840" s="9">
        <v>46015</v>
      </c>
      <c r="O840" t="s">
        <v>3520</v>
      </c>
      <c r="P840" t="s">
        <v>3521</v>
      </c>
      <c r="Q840" s="12">
        <f t="shared" si="104"/>
        <v>0</v>
      </c>
      <c r="R840" s="11" t="str">
        <f t="shared" si="105"/>
        <v>Standard</v>
      </c>
      <c r="S840" s="11" t="str">
        <f t="shared" si="106"/>
        <v/>
      </c>
      <c r="T840" s="13">
        <f t="shared" si="107"/>
        <v>0</v>
      </c>
      <c r="U840" s="13">
        <f>IFERROR(INDEX(Delegation!$C$4:$C$12,MATCH(H840,Delegation!$A$4:$A$12,0)),0)</f>
        <v>1000000</v>
      </c>
      <c r="V840" s="11" t="str">
        <f t="shared" si="108"/>
        <v/>
      </c>
      <c r="W840" s="14">
        <f t="shared" si="109"/>
        <v>0.62728840350625092</v>
      </c>
      <c r="X840" s="11" t="str">
        <f t="shared" si="110"/>
        <v/>
      </c>
      <c r="Y840" s="11" t="str">
        <f t="shared" si="111"/>
        <v/>
      </c>
      <c r="Z840" s="11" t="str">
        <f>IF(AND(J840&gt;500000,INDEX(Bank_KYC!$D$4:$D$953,MATCH(B840,Bank_KYC!$A$4:$A$953,0))=""),"FLAG","")</f>
        <v/>
      </c>
    </row>
    <row r="841" spans="1:26" x14ac:dyDescent="0.3">
      <c r="A841" t="s">
        <v>4369</v>
      </c>
      <c r="B841" t="s">
        <v>3248</v>
      </c>
      <c r="C841" t="s">
        <v>1880</v>
      </c>
      <c r="D841" t="s">
        <v>95</v>
      </c>
      <c r="E841" t="s">
        <v>3550</v>
      </c>
      <c r="F841" s="9">
        <v>44428</v>
      </c>
      <c r="G841">
        <v>1271000</v>
      </c>
      <c r="H841" t="s">
        <v>66</v>
      </c>
      <c r="I841">
        <v>10.5</v>
      </c>
      <c r="J841">
        <v>1131180</v>
      </c>
      <c r="K841" s="9"/>
      <c r="L841" t="s">
        <v>3551</v>
      </c>
      <c r="M841">
        <v>1601381</v>
      </c>
      <c r="N841" s="9">
        <v>45456</v>
      </c>
      <c r="O841" t="s">
        <v>3520</v>
      </c>
      <c r="P841" t="s">
        <v>3521</v>
      </c>
      <c r="Q841" s="12">
        <f t="shared" si="104"/>
        <v>0</v>
      </c>
      <c r="R841" s="11" t="str">
        <f t="shared" si="105"/>
        <v>Standard</v>
      </c>
      <c r="S841" s="11" t="str">
        <f t="shared" si="106"/>
        <v/>
      </c>
      <c r="T841" s="13">
        <f t="shared" si="107"/>
        <v>0</v>
      </c>
      <c r="U841" s="13">
        <f>IFERROR(INDEX(Delegation!$C$4:$C$12,MATCH(H841,Delegation!$A$4:$A$12,0)),0)</f>
        <v>5000000</v>
      </c>
      <c r="V841" s="11" t="str">
        <f t="shared" si="108"/>
        <v/>
      </c>
      <c r="W841" s="14">
        <f t="shared" si="109"/>
        <v>0.70637780765476799</v>
      </c>
      <c r="X841" s="11" t="str">
        <f t="shared" si="110"/>
        <v/>
      </c>
      <c r="Y841" s="11" t="str">
        <f t="shared" si="111"/>
        <v/>
      </c>
      <c r="Z841" s="11" t="str">
        <f>IF(AND(J841&gt;500000,INDEX(Bank_KYC!$D$4:$D$953,MATCH(B841,Bank_KYC!$A$4:$A$953,0))=""),"FLAG","")</f>
        <v/>
      </c>
    </row>
    <row r="842" spans="1:26" x14ac:dyDescent="0.3">
      <c r="A842" t="s">
        <v>4370</v>
      </c>
      <c r="B842" t="s">
        <v>1306</v>
      </c>
      <c r="C842" t="s">
        <v>1307</v>
      </c>
      <c r="D842" t="s">
        <v>100</v>
      </c>
      <c r="E842" t="s">
        <v>3550</v>
      </c>
      <c r="F842" s="9">
        <v>44573</v>
      </c>
      <c r="G842">
        <v>304000</v>
      </c>
      <c r="H842" t="s">
        <v>64</v>
      </c>
      <c r="I842">
        <v>10.5</v>
      </c>
      <c r="J842">
        <v>178190</v>
      </c>
      <c r="K842" s="9"/>
      <c r="L842" t="s">
        <v>3551</v>
      </c>
      <c r="M842">
        <v>337388</v>
      </c>
      <c r="N842" s="9">
        <v>45174</v>
      </c>
      <c r="O842" t="s">
        <v>3520</v>
      </c>
      <c r="P842" t="s">
        <v>3521</v>
      </c>
      <c r="Q842" s="12">
        <f t="shared" si="104"/>
        <v>0</v>
      </c>
      <c r="R842" s="11" t="str">
        <f t="shared" si="105"/>
        <v>Standard</v>
      </c>
      <c r="S842" s="11" t="str">
        <f t="shared" si="106"/>
        <v/>
      </c>
      <c r="T842" s="13">
        <f t="shared" si="107"/>
        <v>0</v>
      </c>
      <c r="U842" s="13">
        <f>IFERROR(INDEX(Delegation!$C$4:$C$12,MATCH(H842,Delegation!$A$4:$A$12,0)),0)</f>
        <v>1000000</v>
      </c>
      <c r="V842" s="11" t="str">
        <f t="shared" si="108"/>
        <v/>
      </c>
      <c r="W842" s="14">
        <f t="shared" si="109"/>
        <v>0.52814563647788304</v>
      </c>
      <c r="X842" s="11" t="str">
        <f t="shared" si="110"/>
        <v/>
      </c>
      <c r="Y842" s="11" t="str">
        <f t="shared" si="111"/>
        <v/>
      </c>
      <c r="Z842" s="11" t="str">
        <f>IF(AND(J842&gt;500000,INDEX(Bank_KYC!$D$4:$D$953,MATCH(B842,Bank_KYC!$A$4:$A$953,0))=""),"FLAG","")</f>
        <v/>
      </c>
    </row>
    <row r="843" spans="1:26" x14ac:dyDescent="0.3">
      <c r="A843" t="s">
        <v>4371</v>
      </c>
      <c r="B843" t="s">
        <v>3294</v>
      </c>
      <c r="C843" t="s">
        <v>2567</v>
      </c>
      <c r="D843" t="s">
        <v>100</v>
      </c>
      <c r="E843" t="s">
        <v>3525</v>
      </c>
      <c r="F843" s="9">
        <v>45234</v>
      </c>
      <c r="G843">
        <v>588000</v>
      </c>
      <c r="H843" t="s">
        <v>64</v>
      </c>
      <c r="I843">
        <v>9.75</v>
      </c>
      <c r="J843">
        <v>536528</v>
      </c>
      <c r="K843" s="9"/>
      <c r="L843" t="s">
        <v>3526</v>
      </c>
      <c r="M843">
        <v>819362</v>
      </c>
      <c r="N843" s="9">
        <v>45984</v>
      </c>
      <c r="O843" t="s">
        <v>3520</v>
      </c>
      <c r="P843" t="s">
        <v>3521</v>
      </c>
      <c r="Q843" s="12">
        <f t="shared" si="104"/>
        <v>0</v>
      </c>
      <c r="R843" s="11" t="str">
        <f t="shared" si="105"/>
        <v>Standard</v>
      </c>
      <c r="S843" s="11" t="str">
        <f t="shared" si="106"/>
        <v/>
      </c>
      <c r="T843" s="13">
        <f t="shared" si="107"/>
        <v>0</v>
      </c>
      <c r="U843" s="13">
        <f>IFERROR(INDEX(Delegation!$C$4:$C$12,MATCH(H843,Delegation!$A$4:$A$12,0)),0)</f>
        <v>1000000</v>
      </c>
      <c r="V843" s="11" t="str">
        <f t="shared" si="108"/>
        <v/>
      </c>
      <c r="W843" s="14">
        <f t="shared" si="109"/>
        <v>0.65481191463602173</v>
      </c>
      <c r="X843" s="11" t="str">
        <f t="shared" si="110"/>
        <v/>
      </c>
      <c r="Y843" s="11" t="str">
        <f t="shared" si="111"/>
        <v/>
      </c>
      <c r="Z843" s="11" t="str">
        <f>IF(AND(J843&gt;500000,INDEX(Bank_KYC!$D$4:$D$953,MATCH(B843,Bank_KYC!$A$4:$A$953,0))=""),"FLAG","")</f>
        <v/>
      </c>
    </row>
    <row r="844" spans="1:26" x14ac:dyDescent="0.3">
      <c r="A844" t="s">
        <v>4372</v>
      </c>
      <c r="B844" t="s">
        <v>3186</v>
      </c>
      <c r="C844" t="s">
        <v>541</v>
      </c>
      <c r="D844" t="s">
        <v>129</v>
      </c>
      <c r="E844" t="s">
        <v>3518</v>
      </c>
      <c r="F844" s="9">
        <v>44974</v>
      </c>
      <c r="G844">
        <v>3895000</v>
      </c>
      <c r="H844" t="s">
        <v>66</v>
      </c>
      <c r="I844">
        <v>9.25</v>
      </c>
      <c r="J844">
        <v>3601582</v>
      </c>
      <c r="K844" s="9"/>
      <c r="L844" t="s">
        <v>3519</v>
      </c>
      <c r="M844">
        <v>5196020</v>
      </c>
      <c r="N844" s="9">
        <v>45477</v>
      </c>
      <c r="O844" t="s">
        <v>3520</v>
      </c>
      <c r="P844" t="s">
        <v>3521</v>
      </c>
      <c r="Q844" s="12">
        <f t="shared" si="104"/>
        <v>0</v>
      </c>
      <c r="R844" s="11" t="str">
        <f t="shared" si="105"/>
        <v>Standard</v>
      </c>
      <c r="S844" s="11" t="str">
        <f t="shared" si="106"/>
        <v/>
      </c>
      <c r="T844" s="13">
        <f t="shared" si="107"/>
        <v>0</v>
      </c>
      <c r="U844" s="13">
        <f>IFERROR(INDEX(Delegation!$C$4:$C$12,MATCH(H844,Delegation!$A$4:$A$12,0)),0)</f>
        <v>5000000</v>
      </c>
      <c r="V844" s="11" t="str">
        <f t="shared" si="108"/>
        <v/>
      </c>
      <c r="W844" s="14">
        <f t="shared" si="109"/>
        <v>0.69314244363955491</v>
      </c>
      <c r="X844" s="11" t="str">
        <f t="shared" si="110"/>
        <v/>
      </c>
      <c r="Y844" s="11" t="str">
        <f t="shared" si="111"/>
        <v/>
      </c>
      <c r="Z844" s="11" t="str">
        <f>IF(AND(J844&gt;500000,INDEX(Bank_KYC!$D$4:$D$953,MATCH(B844,Bank_KYC!$A$4:$A$953,0))=""),"FLAG","")</f>
        <v/>
      </c>
    </row>
    <row r="845" spans="1:26" x14ac:dyDescent="0.3">
      <c r="A845" t="s">
        <v>4373</v>
      </c>
      <c r="B845" t="s">
        <v>3328</v>
      </c>
      <c r="C845" t="s">
        <v>3329</v>
      </c>
      <c r="D845" t="s">
        <v>134</v>
      </c>
      <c r="E845" t="s">
        <v>3550</v>
      </c>
      <c r="F845" s="9">
        <v>44851</v>
      </c>
      <c r="G845">
        <v>1489000</v>
      </c>
      <c r="H845" t="s">
        <v>66</v>
      </c>
      <c r="I845">
        <v>10.5</v>
      </c>
      <c r="J845">
        <v>1373871</v>
      </c>
      <c r="K845" s="9">
        <v>46039</v>
      </c>
      <c r="L845" t="s">
        <v>3551</v>
      </c>
      <c r="M845">
        <v>2910965</v>
      </c>
      <c r="N845" s="9">
        <v>45579</v>
      </c>
      <c r="O845" t="s">
        <v>3520</v>
      </c>
      <c r="P845" t="s">
        <v>3521</v>
      </c>
      <c r="Q845" s="12">
        <f t="shared" si="104"/>
        <v>73</v>
      </c>
      <c r="R845" s="11" t="str">
        <f t="shared" si="105"/>
        <v>Standard</v>
      </c>
      <c r="S845" s="11" t="str">
        <f t="shared" si="106"/>
        <v/>
      </c>
      <c r="T845" s="13">
        <f t="shared" si="107"/>
        <v>0</v>
      </c>
      <c r="U845" s="13">
        <f>IFERROR(INDEX(Delegation!$C$4:$C$12,MATCH(H845,Delegation!$A$4:$A$12,0)),0)</f>
        <v>5000000</v>
      </c>
      <c r="V845" s="11" t="str">
        <f t="shared" si="108"/>
        <v/>
      </c>
      <c r="W845" s="14">
        <f t="shared" si="109"/>
        <v>0.47196410812222062</v>
      </c>
      <c r="X845" s="11" t="str">
        <f t="shared" si="110"/>
        <v/>
      </c>
      <c r="Y845" s="11" t="str">
        <f t="shared" si="111"/>
        <v/>
      </c>
      <c r="Z845" s="11" t="str">
        <f>IF(AND(J845&gt;500000,INDEX(Bank_KYC!$D$4:$D$953,MATCH(B845,Bank_KYC!$A$4:$A$953,0))=""),"FLAG","")</f>
        <v/>
      </c>
    </row>
    <row r="846" spans="1:26" x14ac:dyDescent="0.3">
      <c r="A846" t="s">
        <v>4374</v>
      </c>
      <c r="B846" t="s">
        <v>2461</v>
      </c>
      <c r="C846" t="s">
        <v>699</v>
      </c>
      <c r="D846" t="s">
        <v>114</v>
      </c>
      <c r="E846" t="s">
        <v>3535</v>
      </c>
      <c r="F846" s="9">
        <v>44746</v>
      </c>
      <c r="G846">
        <v>1032000</v>
      </c>
      <c r="H846" t="s">
        <v>66</v>
      </c>
      <c r="I846">
        <v>11.5</v>
      </c>
      <c r="J846">
        <v>399755</v>
      </c>
      <c r="K846" s="9"/>
      <c r="L846" t="s">
        <v>3536</v>
      </c>
      <c r="M846">
        <v>860617</v>
      </c>
      <c r="N846" s="9">
        <v>45831</v>
      </c>
      <c r="O846" t="s">
        <v>3520</v>
      </c>
      <c r="P846" t="s">
        <v>3521</v>
      </c>
      <c r="Q846" s="12">
        <f t="shared" si="104"/>
        <v>0</v>
      </c>
      <c r="R846" s="11" t="str">
        <f t="shared" si="105"/>
        <v>Standard</v>
      </c>
      <c r="S846" s="11" t="str">
        <f t="shared" si="106"/>
        <v/>
      </c>
      <c r="T846" s="13">
        <f t="shared" si="107"/>
        <v>0</v>
      </c>
      <c r="U846" s="13">
        <f>IFERROR(INDEX(Delegation!$C$4:$C$12,MATCH(H846,Delegation!$A$4:$A$12,0)),0)</f>
        <v>5000000</v>
      </c>
      <c r="V846" s="11" t="str">
        <f t="shared" si="108"/>
        <v/>
      </c>
      <c r="W846" s="14">
        <f t="shared" si="109"/>
        <v>0.46449814493555203</v>
      </c>
      <c r="X846" s="11" t="str">
        <f t="shared" si="110"/>
        <v/>
      </c>
      <c r="Y846" s="11" t="str">
        <f t="shared" si="111"/>
        <v/>
      </c>
      <c r="Z846" s="11" t="str">
        <f>IF(AND(J846&gt;500000,INDEX(Bank_KYC!$D$4:$D$953,MATCH(B846,Bank_KYC!$A$4:$A$953,0))=""),"FLAG","")</f>
        <v/>
      </c>
    </row>
    <row r="847" spans="1:26" x14ac:dyDescent="0.3">
      <c r="A847" t="s">
        <v>4375</v>
      </c>
      <c r="B847" t="s">
        <v>829</v>
      </c>
      <c r="C847" t="s">
        <v>830</v>
      </c>
      <c r="D847" t="s">
        <v>134</v>
      </c>
      <c r="E847" t="s">
        <v>3525</v>
      </c>
      <c r="F847" s="9">
        <v>46069</v>
      </c>
      <c r="G847">
        <v>90000</v>
      </c>
      <c r="H847" t="s">
        <v>62</v>
      </c>
      <c r="I847">
        <v>9.75</v>
      </c>
      <c r="J847">
        <v>24124</v>
      </c>
      <c r="K847" s="9"/>
      <c r="L847" t="s">
        <v>3526</v>
      </c>
      <c r="M847">
        <v>33742</v>
      </c>
      <c r="N847" s="9">
        <v>46074</v>
      </c>
      <c r="O847" t="s">
        <v>3520</v>
      </c>
      <c r="P847" t="s">
        <v>3521</v>
      </c>
      <c r="Q847" s="12">
        <f t="shared" si="104"/>
        <v>0</v>
      </c>
      <c r="R847" s="11" t="str">
        <f t="shared" si="105"/>
        <v>Standard</v>
      </c>
      <c r="S847" s="11" t="str">
        <f t="shared" si="106"/>
        <v/>
      </c>
      <c r="T847" s="13">
        <f t="shared" si="107"/>
        <v>0</v>
      </c>
      <c r="U847" s="13">
        <f>IFERROR(INDEX(Delegation!$C$4:$C$12,MATCH(H847,Delegation!$A$4:$A$12,0)),0)</f>
        <v>1000000</v>
      </c>
      <c r="V847" s="11" t="str">
        <f t="shared" si="108"/>
        <v/>
      </c>
      <c r="W847" s="14">
        <f t="shared" si="109"/>
        <v>0.71495465591843987</v>
      </c>
      <c r="X847" s="11" t="str">
        <f t="shared" si="110"/>
        <v/>
      </c>
      <c r="Y847" s="11" t="str">
        <f t="shared" si="111"/>
        <v/>
      </c>
      <c r="Z847" s="11" t="str">
        <f>IF(AND(J847&gt;500000,INDEX(Bank_KYC!$D$4:$D$953,MATCH(B847,Bank_KYC!$A$4:$A$953,0))=""),"FLAG","")</f>
        <v/>
      </c>
    </row>
    <row r="848" spans="1:26" x14ac:dyDescent="0.3">
      <c r="A848" t="s">
        <v>4376</v>
      </c>
      <c r="B848" t="s">
        <v>408</v>
      </c>
      <c r="C848" t="s">
        <v>409</v>
      </c>
      <c r="D848" t="s">
        <v>134</v>
      </c>
      <c r="E848" t="s">
        <v>3535</v>
      </c>
      <c r="F848" s="9">
        <v>44935</v>
      </c>
      <c r="G848">
        <v>1454000</v>
      </c>
      <c r="H848" t="s">
        <v>66</v>
      </c>
      <c r="I848">
        <v>11.5</v>
      </c>
      <c r="J848">
        <v>1367881</v>
      </c>
      <c r="K848" s="9"/>
      <c r="L848" t="s">
        <v>3536</v>
      </c>
      <c r="M848">
        <v>2559891</v>
      </c>
      <c r="N848" s="9">
        <v>45135</v>
      </c>
      <c r="O848" t="s">
        <v>3520</v>
      </c>
      <c r="P848" t="s">
        <v>3521</v>
      </c>
      <c r="Q848" s="12">
        <f t="shared" si="104"/>
        <v>0</v>
      </c>
      <c r="R848" s="11" t="str">
        <f t="shared" si="105"/>
        <v>Standard</v>
      </c>
      <c r="S848" s="11" t="str">
        <f t="shared" si="106"/>
        <v/>
      </c>
      <c r="T848" s="13">
        <f t="shared" si="107"/>
        <v>0</v>
      </c>
      <c r="U848" s="13">
        <f>IFERROR(INDEX(Delegation!$C$4:$C$12,MATCH(H848,Delegation!$A$4:$A$12,0)),0)</f>
        <v>5000000</v>
      </c>
      <c r="V848" s="11" t="str">
        <f t="shared" si="108"/>
        <v/>
      </c>
      <c r="W848" s="14">
        <f t="shared" si="109"/>
        <v>0.534351267300053</v>
      </c>
      <c r="X848" s="11" t="str">
        <f t="shared" si="110"/>
        <v/>
      </c>
      <c r="Y848" s="11" t="str">
        <f t="shared" si="111"/>
        <v/>
      </c>
      <c r="Z848" s="11" t="str">
        <f>IF(AND(J848&gt;500000,INDEX(Bank_KYC!$D$4:$D$953,MATCH(B848,Bank_KYC!$A$4:$A$953,0))=""),"FLAG","")</f>
        <v/>
      </c>
    </row>
    <row r="849" spans="1:26" x14ac:dyDescent="0.3">
      <c r="A849" t="s">
        <v>4377</v>
      </c>
      <c r="B849" t="s">
        <v>3435</v>
      </c>
      <c r="C849" t="s">
        <v>730</v>
      </c>
      <c r="D849" t="s">
        <v>103</v>
      </c>
      <c r="E849" t="s">
        <v>3525</v>
      </c>
      <c r="F849" s="9">
        <v>44954</v>
      </c>
      <c r="G849">
        <v>154000</v>
      </c>
      <c r="H849" t="s">
        <v>61</v>
      </c>
      <c r="I849">
        <v>9.75</v>
      </c>
      <c r="J849">
        <v>64261</v>
      </c>
      <c r="K849" s="9"/>
      <c r="L849" t="s">
        <v>3526</v>
      </c>
      <c r="M849">
        <v>90820</v>
      </c>
      <c r="N849" s="9">
        <v>45179</v>
      </c>
      <c r="O849" t="s">
        <v>3520</v>
      </c>
      <c r="P849" t="s">
        <v>3521</v>
      </c>
      <c r="Q849" s="12">
        <f t="shared" si="104"/>
        <v>0</v>
      </c>
      <c r="R849" s="11" t="str">
        <f t="shared" si="105"/>
        <v>Standard</v>
      </c>
      <c r="S849" s="11" t="str">
        <f t="shared" si="106"/>
        <v/>
      </c>
      <c r="T849" s="13">
        <f t="shared" si="107"/>
        <v>0</v>
      </c>
      <c r="U849" s="13">
        <f>IFERROR(INDEX(Delegation!$C$4:$C$12,MATCH(H849,Delegation!$A$4:$A$12,0)),0)</f>
        <v>1000000</v>
      </c>
      <c r="V849" s="11" t="str">
        <f t="shared" si="108"/>
        <v/>
      </c>
      <c r="W849" s="14">
        <f t="shared" si="109"/>
        <v>0.7075644131248624</v>
      </c>
      <c r="X849" s="11" t="str">
        <f t="shared" si="110"/>
        <v/>
      </c>
      <c r="Y849" s="11" t="str">
        <f t="shared" si="111"/>
        <v/>
      </c>
      <c r="Z849" s="11" t="str">
        <f>IF(AND(J849&gt;500000,INDEX(Bank_KYC!$D$4:$D$953,MATCH(B849,Bank_KYC!$A$4:$A$953,0))=""),"FLAG","")</f>
        <v/>
      </c>
    </row>
    <row r="850" spans="1:26" x14ac:dyDescent="0.3">
      <c r="A850" t="s">
        <v>4378</v>
      </c>
      <c r="B850" t="s">
        <v>1226</v>
      </c>
      <c r="C850" t="s">
        <v>1227</v>
      </c>
      <c r="D850" t="s">
        <v>100</v>
      </c>
      <c r="E850" t="s">
        <v>3528</v>
      </c>
      <c r="F850" s="9">
        <v>45068</v>
      </c>
      <c r="G850">
        <v>320000</v>
      </c>
      <c r="H850" t="s">
        <v>64</v>
      </c>
      <c r="I850">
        <v>13.5</v>
      </c>
      <c r="J850">
        <v>160102</v>
      </c>
      <c r="K850" s="9"/>
      <c r="L850" t="s">
        <v>3529</v>
      </c>
      <c r="M850">
        <v>0</v>
      </c>
      <c r="N850" s="9"/>
      <c r="O850" t="s">
        <v>3520</v>
      </c>
      <c r="P850" t="s">
        <v>3521</v>
      </c>
      <c r="Q850" s="12">
        <f t="shared" si="104"/>
        <v>0</v>
      </c>
      <c r="R850" s="11" t="str">
        <f t="shared" si="105"/>
        <v>Standard</v>
      </c>
      <c r="S850" s="11" t="str">
        <f t="shared" si="106"/>
        <v/>
      </c>
      <c r="T850" s="13">
        <f t="shared" si="107"/>
        <v>0</v>
      </c>
      <c r="U850" s="13">
        <f>IFERROR(INDEX(Delegation!$C$4:$C$12,MATCH(H850,Delegation!$A$4:$A$12,0)),0)</f>
        <v>1000000</v>
      </c>
      <c r="V850" s="11" t="str">
        <f t="shared" si="108"/>
        <v/>
      </c>
      <c r="W850" s="14" t="str">
        <f t="shared" si="109"/>
        <v/>
      </c>
      <c r="X850" s="11" t="str">
        <f t="shared" si="110"/>
        <v/>
      </c>
      <c r="Y850" s="11" t="str">
        <f t="shared" si="111"/>
        <v/>
      </c>
      <c r="Z850" s="11" t="str">
        <f>IF(AND(J850&gt;500000,INDEX(Bank_KYC!$D$4:$D$953,MATCH(B850,Bank_KYC!$A$4:$A$953,0))=""),"FLAG","")</f>
        <v/>
      </c>
    </row>
    <row r="851" spans="1:26" x14ac:dyDescent="0.3">
      <c r="A851" t="s">
        <v>4379</v>
      </c>
      <c r="B851" t="s">
        <v>2342</v>
      </c>
      <c r="C851" t="s">
        <v>2343</v>
      </c>
      <c r="D851" t="s">
        <v>134</v>
      </c>
      <c r="E851" t="s">
        <v>3518</v>
      </c>
      <c r="F851" s="9">
        <v>44753</v>
      </c>
      <c r="G851">
        <v>2625000</v>
      </c>
      <c r="H851" t="s">
        <v>66</v>
      </c>
      <c r="I851">
        <v>9.25</v>
      </c>
      <c r="J851">
        <v>1028950</v>
      </c>
      <c r="K851" s="9"/>
      <c r="L851" t="s">
        <v>3519</v>
      </c>
      <c r="M851">
        <v>1793507</v>
      </c>
      <c r="N851" s="9">
        <v>45170</v>
      </c>
      <c r="O851" t="s">
        <v>3520</v>
      </c>
      <c r="P851" t="s">
        <v>3521</v>
      </c>
      <c r="Q851" s="12">
        <f t="shared" si="104"/>
        <v>0</v>
      </c>
      <c r="R851" s="11" t="str">
        <f t="shared" si="105"/>
        <v>Standard</v>
      </c>
      <c r="S851" s="11" t="str">
        <f t="shared" si="106"/>
        <v/>
      </c>
      <c r="T851" s="13">
        <f t="shared" si="107"/>
        <v>0</v>
      </c>
      <c r="U851" s="13">
        <f>IFERROR(INDEX(Delegation!$C$4:$C$12,MATCH(H851,Delegation!$A$4:$A$12,0)),0)</f>
        <v>5000000</v>
      </c>
      <c r="V851" s="11" t="str">
        <f t="shared" si="108"/>
        <v/>
      </c>
      <c r="W851" s="14">
        <f t="shared" si="109"/>
        <v>0.57370838251537348</v>
      </c>
      <c r="X851" s="11" t="str">
        <f t="shared" si="110"/>
        <v/>
      </c>
      <c r="Y851" s="11" t="str">
        <f t="shared" si="111"/>
        <v/>
      </c>
      <c r="Z851" s="11" t="str">
        <f>IF(AND(J851&gt;500000,INDEX(Bank_KYC!$D$4:$D$953,MATCH(B851,Bank_KYC!$A$4:$A$953,0))=""),"FLAG","")</f>
        <v/>
      </c>
    </row>
    <row r="852" spans="1:26" x14ac:dyDescent="0.3">
      <c r="A852" t="s">
        <v>4380</v>
      </c>
      <c r="B852" t="s">
        <v>2718</v>
      </c>
      <c r="C852" t="s">
        <v>1367</v>
      </c>
      <c r="D852" t="s">
        <v>134</v>
      </c>
      <c r="E852" t="s">
        <v>3518</v>
      </c>
      <c r="F852" s="9">
        <v>44849</v>
      </c>
      <c r="G852">
        <v>3223000</v>
      </c>
      <c r="H852" t="s">
        <v>66</v>
      </c>
      <c r="I852">
        <v>9.25</v>
      </c>
      <c r="J852">
        <v>1242068</v>
      </c>
      <c r="K852" s="9"/>
      <c r="L852" t="s">
        <v>3519</v>
      </c>
      <c r="M852">
        <v>2132179</v>
      </c>
      <c r="N852" s="9">
        <v>45096</v>
      </c>
      <c r="O852" t="s">
        <v>3520</v>
      </c>
      <c r="P852" t="s">
        <v>3521</v>
      </c>
      <c r="Q852" s="12">
        <f t="shared" si="104"/>
        <v>0</v>
      </c>
      <c r="R852" s="11" t="str">
        <f t="shared" si="105"/>
        <v>Standard</v>
      </c>
      <c r="S852" s="11" t="str">
        <f t="shared" si="106"/>
        <v/>
      </c>
      <c r="T852" s="13">
        <f t="shared" si="107"/>
        <v>0</v>
      </c>
      <c r="U852" s="13">
        <f>IFERROR(INDEX(Delegation!$C$4:$C$12,MATCH(H852,Delegation!$A$4:$A$12,0)),0)</f>
        <v>5000000</v>
      </c>
      <c r="V852" s="11" t="str">
        <f t="shared" si="108"/>
        <v/>
      </c>
      <c r="W852" s="14">
        <f t="shared" si="109"/>
        <v>0.58253458082084097</v>
      </c>
      <c r="X852" s="11" t="str">
        <f t="shared" si="110"/>
        <v/>
      </c>
      <c r="Y852" s="11" t="str">
        <f t="shared" si="111"/>
        <v/>
      </c>
      <c r="Z852" s="11" t="str">
        <f>IF(AND(J852&gt;500000,INDEX(Bank_KYC!$D$4:$D$953,MATCH(B852,Bank_KYC!$A$4:$A$953,0))=""),"FLAG","")</f>
        <v/>
      </c>
    </row>
    <row r="853" spans="1:26" x14ac:dyDescent="0.3">
      <c r="A853" t="s">
        <v>4381</v>
      </c>
      <c r="B853" t="s">
        <v>2082</v>
      </c>
      <c r="C853" t="s">
        <v>2083</v>
      </c>
      <c r="D853" t="s">
        <v>95</v>
      </c>
      <c r="E853" t="s">
        <v>3518</v>
      </c>
      <c r="F853" s="9">
        <v>45532</v>
      </c>
      <c r="G853">
        <v>3303000</v>
      </c>
      <c r="H853" t="s">
        <v>66</v>
      </c>
      <c r="I853">
        <v>9.25</v>
      </c>
      <c r="J853">
        <v>3089957</v>
      </c>
      <c r="K853" s="9">
        <v>46045</v>
      </c>
      <c r="L853" t="s">
        <v>3519</v>
      </c>
      <c r="M853">
        <v>6119272</v>
      </c>
      <c r="N853" s="9">
        <v>45841</v>
      </c>
      <c r="O853" t="s">
        <v>3520</v>
      </c>
      <c r="P853" t="s">
        <v>3521</v>
      </c>
      <c r="Q853" s="12">
        <f t="shared" si="104"/>
        <v>67</v>
      </c>
      <c r="R853" s="11" t="str">
        <f t="shared" si="105"/>
        <v>Standard</v>
      </c>
      <c r="S853" s="11" t="str">
        <f t="shared" si="106"/>
        <v/>
      </c>
      <c r="T853" s="13">
        <f t="shared" si="107"/>
        <v>0</v>
      </c>
      <c r="U853" s="13">
        <f>IFERROR(INDEX(Delegation!$C$4:$C$12,MATCH(H853,Delegation!$A$4:$A$12,0)),0)</f>
        <v>5000000</v>
      </c>
      <c r="V853" s="11" t="str">
        <f t="shared" si="108"/>
        <v/>
      </c>
      <c r="W853" s="14">
        <f t="shared" si="109"/>
        <v>0.50495500118314729</v>
      </c>
      <c r="X853" s="11" t="str">
        <f t="shared" si="110"/>
        <v/>
      </c>
      <c r="Y853" s="11" t="str">
        <f t="shared" si="111"/>
        <v/>
      </c>
      <c r="Z853" s="11" t="str">
        <f>IF(AND(J853&gt;500000,INDEX(Bank_KYC!$D$4:$D$953,MATCH(B853,Bank_KYC!$A$4:$A$953,0))=""),"FLAG","")</f>
        <v/>
      </c>
    </row>
    <row r="854" spans="1:26" x14ac:dyDescent="0.3">
      <c r="A854" t="s">
        <v>4382</v>
      </c>
      <c r="B854" t="s">
        <v>306</v>
      </c>
      <c r="C854" t="s">
        <v>307</v>
      </c>
      <c r="D854" t="s">
        <v>95</v>
      </c>
      <c r="E854" t="s">
        <v>3525</v>
      </c>
      <c r="F854" s="9">
        <v>45408</v>
      </c>
      <c r="G854">
        <v>425000</v>
      </c>
      <c r="H854" t="s">
        <v>63</v>
      </c>
      <c r="I854">
        <v>9.75</v>
      </c>
      <c r="J854">
        <v>398870</v>
      </c>
      <c r="K854" s="9"/>
      <c r="L854" t="s">
        <v>3526</v>
      </c>
      <c r="M854">
        <v>580345</v>
      </c>
      <c r="N854" s="9">
        <v>45950</v>
      </c>
      <c r="O854" t="s">
        <v>3520</v>
      </c>
      <c r="P854" t="s">
        <v>3521</v>
      </c>
      <c r="Q854" s="12">
        <f t="shared" si="104"/>
        <v>0</v>
      </c>
      <c r="R854" s="11" t="str">
        <f t="shared" si="105"/>
        <v>Standard</v>
      </c>
      <c r="S854" s="11" t="str">
        <f t="shared" si="106"/>
        <v/>
      </c>
      <c r="T854" s="13">
        <f t="shared" si="107"/>
        <v>0</v>
      </c>
      <c r="U854" s="13">
        <f>IFERROR(INDEX(Delegation!$C$4:$C$12,MATCH(H854,Delegation!$A$4:$A$12,0)),0)</f>
        <v>1000000</v>
      </c>
      <c r="V854" s="11" t="str">
        <f t="shared" si="108"/>
        <v/>
      </c>
      <c r="W854" s="14">
        <f t="shared" si="109"/>
        <v>0.68729807269813648</v>
      </c>
      <c r="X854" s="11" t="str">
        <f t="shared" si="110"/>
        <v/>
      </c>
      <c r="Y854" s="11" t="str">
        <f t="shared" si="111"/>
        <v/>
      </c>
      <c r="Z854" s="11" t="str">
        <f>IF(AND(J854&gt;500000,INDEX(Bank_KYC!$D$4:$D$953,MATCH(B854,Bank_KYC!$A$4:$A$953,0))=""),"FLAG","")</f>
        <v/>
      </c>
    </row>
    <row r="855" spans="1:26" x14ac:dyDescent="0.3">
      <c r="A855" t="s">
        <v>4383</v>
      </c>
      <c r="B855" t="s">
        <v>1482</v>
      </c>
      <c r="C855" t="s">
        <v>1095</v>
      </c>
      <c r="D855" t="s">
        <v>95</v>
      </c>
      <c r="E855" t="s">
        <v>3535</v>
      </c>
      <c r="F855" s="9">
        <v>45938</v>
      </c>
      <c r="G855">
        <v>2866000</v>
      </c>
      <c r="H855" t="s">
        <v>66</v>
      </c>
      <c r="I855">
        <v>11.5</v>
      </c>
      <c r="J855">
        <v>1751572</v>
      </c>
      <c r="K855" s="9"/>
      <c r="L855" t="s">
        <v>3536</v>
      </c>
      <c r="M855">
        <v>3318310</v>
      </c>
      <c r="N855" s="9">
        <v>46000</v>
      </c>
      <c r="O855" t="s">
        <v>3520</v>
      </c>
      <c r="P855" t="s">
        <v>3521</v>
      </c>
      <c r="Q855" s="12">
        <f t="shared" si="104"/>
        <v>0</v>
      </c>
      <c r="R855" s="11" t="str">
        <f t="shared" si="105"/>
        <v>Standard</v>
      </c>
      <c r="S855" s="11" t="str">
        <f t="shared" si="106"/>
        <v/>
      </c>
      <c r="T855" s="13">
        <f t="shared" si="107"/>
        <v>0</v>
      </c>
      <c r="U855" s="13">
        <f>IFERROR(INDEX(Delegation!$C$4:$C$12,MATCH(H855,Delegation!$A$4:$A$12,0)),0)</f>
        <v>5000000</v>
      </c>
      <c r="V855" s="11" t="str">
        <f t="shared" si="108"/>
        <v/>
      </c>
      <c r="W855" s="14">
        <f t="shared" si="109"/>
        <v>0.52785062275676475</v>
      </c>
      <c r="X855" s="11" t="str">
        <f t="shared" si="110"/>
        <v/>
      </c>
      <c r="Y855" s="11" t="str">
        <f t="shared" si="111"/>
        <v/>
      </c>
      <c r="Z855" s="11" t="str">
        <f>IF(AND(J855&gt;500000,INDEX(Bank_KYC!$D$4:$D$953,MATCH(B855,Bank_KYC!$A$4:$A$953,0))=""),"FLAG","")</f>
        <v/>
      </c>
    </row>
    <row r="856" spans="1:26" x14ac:dyDescent="0.3">
      <c r="A856" t="s">
        <v>4384</v>
      </c>
      <c r="B856" t="s">
        <v>3245</v>
      </c>
      <c r="C856" t="s">
        <v>1458</v>
      </c>
      <c r="D856" t="s">
        <v>95</v>
      </c>
      <c r="E856" t="s">
        <v>3550</v>
      </c>
      <c r="F856" s="9">
        <v>43841</v>
      </c>
      <c r="G856">
        <v>659000</v>
      </c>
      <c r="H856" t="s">
        <v>63</v>
      </c>
      <c r="I856">
        <v>10.5</v>
      </c>
      <c r="J856">
        <v>537983</v>
      </c>
      <c r="K856" s="9"/>
      <c r="L856" t="s">
        <v>3551</v>
      </c>
      <c r="M856">
        <v>1137789</v>
      </c>
      <c r="N856" s="9">
        <v>45183</v>
      </c>
      <c r="O856" t="s">
        <v>3520</v>
      </c>
      <c r="P856" t="s">
        <v>3521</v>
      </c>
      <c r="Q856" s="12">
        <f t="shared" si="104"/>
        <v>0</v>
      </c>
      <c r="R856" s="11" t="str">
        <f t="shared" si="105"/>
        <v>Standard</v>
      </c>
      <c r="S856" s="11" t="str">
        <f t="shared" si="106"/>
        <v/>
      </c>
      <c r="T856" s="13">
        <f t="shared" si="107"/>
        <v>0</v>
      </c>
      <c r="U856" s="13">
        <f>IFERROR(INDEX(Delegation!$C$4:$C$12,MATCH(H856,Delegation!$A$4:$A$12,0)),0)</f>
        <v>1000000</v>
      </c>
      <c r="V856" s="11" t="str">
        <f t="shared" si="108"/>
        <v/>
      </c>
      <c r="W856" s="14">
        <f t="shared" si="109"/>
        <v>0.47283195741917</v>
      </c>
      <c r="X856" s="11" t="str">
        <f t="shared" si="110"/>
        <v/>
      </c>
      <c r="Y856" s="11" t="str">
        <f t="shared" si="111"/>
        <v/>
      </c>
      <c r="Z856" s="11" t="str">
        <f>IF(AND(J856&gt;500000,INDEX(Bank_KYC!$D$4:$D$953,MATCH(B856,Bank_KYC!$A$4:$A$953,0))=""),"FLAG","")</f>
        <v/>
      </c>
    </row>
    <row r="857" spans="1:26" x14ac:dyDescent="0.3">
      <c r="A857" t="s">
        <v>4385</v>
      </c>
      <c r="B857" t="s">
        <v>2540</v>
      </c>
      <c r="C857" t="s">
        <v>2541</v>
      </c>
      <c r="D857" t="s">
        <v>129</v>
      </c>
      <c r="E857" t="s">
        <v>3535</v>
      </c>
      <c r="F857" s="9">
        <v>43613</v>
      </c>
      <c r="G857">
        <v>7097000</v>
      </c>
      <c r="H857" t="s">
        <v>68</v>
      </c>
      <c r="I857">
        <v>11.5</v>
      </c>
      <c r="J857">
        <v>5122691</v>
      </c>
      <c r="K857" s="9"/>
      <c r="L857" t="s">
        <v>3536</v>
      </c>
      <c r="M857">
        <v>11246948</v>
      </c>
      <c r="N857" s="9">
        <v>45257</v>
      </c>
      <c r="O857" t="s">
        <v>3520</v>
      </c>
      <c r="P857" t="s">
        <v>3521</v>
      </c>
      <c r="Q857" s="12">
        <f t="shared" si="104"/>
        <v>0</v>
      </c>
      <c r="R857" s="11" t="str">
        <f t="shared" si="105"/>
        <v>Standard</v>
      </c>
      <c r="S857" s="11" t="str">
        <f t="shared" si="106"/>
        <v/>
      </c>
      <c r="T857" s="13">
        <f t="shared" si="107"/>
        <v>0</v>
      </c>
      <c r="U857" s="13">
        <f>IFERROR(INDEX(Delegation!$C$4:$C$12,MATCH(H857,Delegation!$A$4:$A$12,0)),0)</f>
        <v>25000000</v>
      </c>
      <c r="V857" s="11" t="str">
        <f t="shared" si="108"/>
        <v/>
      </c>
      <c r="W857" s="14">
        <f t="shared" si="109"/>
        <v>0.45547387611287971</v>
      </c>
      <c r="X857" s="11" t="str">
        <f t="shared" si="110"/>
        <v/>
      </c>
      <c r="Y857" s="11" t="str">
        <f t="shared" si="111"/>
        <v/>
      </c>
      <c r="Z857" s="11" t="str">
        <f>IF(AND(J857&gt;500000,INDEX(Bank_KYC!$D$4:$D$953,MATCH(B857,Bank_KYC!$A$4:$A$953,0))=""),"FLAG","")</f>
        <v/>
      </c>
    </row>
    <row r="858" spans="1:26" x14ac:dyDescent="0.3">
      <c r="A858" t="s">
        <v>4386</v>
      </c>
      <c r="B858" t="s">
        <v>1193</v>
      </c>
      <c r="C858" t="s">
        <v>161</v>
      </c>
      <c r="D858" t="s">
        <v>103</v>
      </c>
      <c r="E858" t="s">
        <v>3528</v>
      </c>
      <c r="F858" s="9">
        <v>45498</v>
      </c>
      <c r="G858">
        <v>480000</v>
      </c>
      <c r="H858" t="s">
        <v>61</v>
      </c>
      <c r="I858">
        <v>13.5</v>
      </c>
      <c r="J858">
        <v>289126</v>
      </c>
      <c r="K858" s="9"/>
      <c r="L858" t="s">
        <v>3529</v>
      </c>
      <c r="M858">
        <v>0</v>
      </c>
      <c r="N858" s="9"/>
      <c r="O858" t="s">
        <v>3520</v>
      </c>
      <c r="P858" t="s">
        <v>3521</v>
      </c>
      <c r="Q858" s="12">
        <f t="shared" si="104"/>
        <v>0</v>
      </c>
      <c r="R858" s="11" t="str">
        <f t="shared" si="105"/>
        <v>Standard</v>
      </c>
      <c r="S858" s="11" t="str">
        <f t="shared" si="106"/>
        <v/>
      </c>
      <c r="T858" s="13">
        <f t="shared" si="107"/>
        <v>0</v>
      </c>
      <c r="U858" s="13">
        <f>IFERROR(INDEX(Delegation!$C$4:$C$12,MATCH(H858,Delegation!$A$4:$A$12,0)),0)</f>
        <v>1000000</v>
      </c>
      <c r="V858" s="11" t="str">
        <f t="shared" si="108"/>
        <v/>
      </c>
      <c r="W858" s="14" t="str">
        <f t="shared" si="109"/>
        <v/>
      </c>
      <c r="X858" s="11" t="str">
        <f t="shared" si="110"/>
        <v/>
      </c>
      <c r="Y858" s="11" t="str">
        <f t="shared" si="111"/>
        <v/>
      </c>
      <c r="Z858" s="11" t="str">
        <f>IF(AND(J858&gt;500000,INDEX(Bank_KYC!$D$4:$D$953,MATCH(B858,Bank_KYC!$A$4:$A$953,0))=""),"FLAG","")</f>
        <v/>
      </c>
    </row>
    <row r="859" spans="1:26" x14ac:dyDescent="0.3">
      <c r="A859" t="s">
        <v>4387</v>
      </c>
      <c r="B859" t="s">
        <v>829</v>
      </c>
      <c r="C859" t="s">
        <v>830</v>
      </c>
      <c r="D859" t="s">
        <v>95</v>
      </c>
      <c r="E859" t="s">
        <v>3535</v>
      </c>
      <c r="F859" s="9">
        <v>44488</v>
      </c>
      <c r="G859">
        <v>3865000</v>
      </c>
      <c r="H859" t="s">
        <v>66</v>
      </c>
      <c r="I859">
        <v>11.5</v>
      </c>
      <c r="J859">
        <v>3141561</v>
      </c>
      <c r="K859" s="9"/>
      <c r="L859" t="s">
        <v>3536</v>
      </c>
      <c r="M859">
        <v>5584694</v>
      </c>
      <c r="N859" s="9">
        <v>45525</v>
      </c>
      <c r="O859" t="s">
        <v>3520</v>
      </c>
      <c r="P859" t="s">
        <v>3521</v>
      </c>
      <c r="Q859" s="12">
        <f t="shared" si="104"/>
        <v>0</v>
      </c>
      <c r="R859" s="11" t="str">
        <f t="shared" si="105"/>
        <v>Standard</v>
      </c>
      <c r="S859" s="11" t="str">
        <f t="shared" si="106"/>
        <v/>
      </c>
      <c r="T859" s="13">
        <f t="shared" si="107"/>
        <v>0</v>
      </c>
      <c r="U859" s="13">
        <f>IFERROR(INDEX(Delegation!$C$4:$C$12,MATCH(H859,Delegation!$A$4:$A$12,0)),0)</f>
        <v>5000000</v>
      </c>
      <c r="V859" s="11" t="str">
        <f t="shared" si="108"/>
        <v/>
      </c>
      <c r="W859" s="14">
        <f t="shared" si="109"/>
        <v>0.56253055225586224</v>
      </c>
      <c r="X859" s="11" t="str">
        <f t="shared" si="110"/>
        <v/>
      </c>
      <c r="Y859" s="11" t="str">
        <f t="shared" si="111"/>
        <v/>
      </c>
      <c r="Z859" s="11" t="str">
        <f>IF(AND(J859&gt;500000,INDEX(Bank_KYC!$D$4:$D$953,MATCH(B859,Bank_KYC!$A$4:$A$953,0))=""),"FLAG","")</f>
        <v/>
      </c>
    </row>
    <row r="860" spans="1:26" x14ac:dyDescent="0.3">
      <c r="A860" t="s">
        <v>4388</v>
      </c>
      <c r="B860" t="s">
        <v>3226</v>
      </c>
      <c r="C860" t="s">
        <v>3227</v>
      </c>
      <c r="D860" t="s">
        <v>129</v>
      </c>
      <c r="E860" t="s">
        <v>3550</v>
      </c>
      <c r="F860" s="9">
        <v>44821</v>
      </c>
      <c r="G860">
        <v>927000</v>
      </c>
      <c r="H860" t="s">
        <v>65</v>
      </c>
      <c r="I860">
        <v>10.5</v>
      </c>
      <c r="J860">
        <v>371260</v>
      </c>
      <c r="K860" s="9">
        <v>46026</v>
      </c>
      <c r="L860" t="s">
        <v>3551</v>
      </c>
      <c r="M860">
        <v>549665</v>
      </c>
      <c r="N860" s="9">
        <v>45990</v>
      </c>
      <c r="O860" t="s">
        <v>3520</v>
      </c>
      <c r="P860" t="s">
        <v>3521</v>
      </c>
      <c r="Q860" s="12">
        <f t="shared" si="104"/>
        <v>86</v>
      </c>
      <c r="R860" s="11" t="str">
        <f t="shared" si="105"/>
        <v>Standard</v>
      </c>
      <c r="S860" s="11" t="str">
        <f t="shared" si="106"/>
        <v/>
      </c>
      <c r="T860" s="13">
        <f t="shared" si="107"/>
        <v>0</v>
      </c>
      <c r="U860" s="13">
        <f>IFERROR(INDEX(Delegation!$C$4:$C$12,MATCH(H860,Delegation!$A$4:$A$12,0)),0)</f>
        <v>1000000</v>
      </c>
      <c r="V860" s="11" t="str">
        <f t="shared" si="108"/>
        <v/>
      </c>
      <c r="W860" s="14">
        <f t="shared" si="109"/>
        <v>0.67542957983499041</v>
      </c>
      <c r="X860" s="11" t="str">
        <f t="shared" si="110"/>
        <v/>
      </c>
      <c r="Y860" s="11" t="str">
        <f t="shared" si="111"/>
        <v/>
      </c>
      <c r="Z860" s="11" t="str">
        <f>IF(AND(J860&gt;500000,INDEX(Bank_KYC!$D$4:$D$953,MATCH(B860,Bank_KYC!$A$4:$A$953,0))=""),"FLAG","")</f>
        <v/>
      </c>
    </row>
    <row r="861" spans="1:26" x14ac:dyDescent="0.3">
      <c r="A861" t="s">
        <v>4389</v>
      </c>
      <c r="B861" t="s">
        <v>2514</v>
      </c>
      <c r="C861" t="s">
        <v>826</v>
      </c>
      <c r="D861" t="s">
        <v>100</v>
      </c>
      <c r="E861" t="s">
        <v>3525</v>
      </c>
      <c r="F861" s="9">
        <v>43709</v>
      </c>
      <c r="G861">
        <v>262000</v>
      </c>
      <c r="H861" t="s">
        <v>64</v>
      </c>
      <c r="I861">
        <v>9.75</v>
      </c>
      <c r="J861">
        <v>251722</v>
      </c>
      <c r="K861" s="9"/>
      <c r="L861" t="s">
        <v>3526</v>
      </c>
      <c r="M861">
        <v>344455</v>
      </c>
      <c r="N861" s="9">
        <v>45478</v>
      </c>
      <c r="O861" t="s">
        <v>3520</v>
      </c>
      <c r="P861" t="s">
        <v>3521</v>
      </c>
      <c r="Q861" s="12">
        <f t="shared" si="104"/>
        <v>0</v>
      </c>
      <c r="R861" s="11" t="str">
        <f t="shared" si="105"/>
        <v>Standard</v>
      </c>
      <c r="S861" s="11" t="str">
        <f t="shared" si="106"/>
        <v/>
      </c>
      <c r="T861" s="13">
        <f t="shared" si="107"/>
        <v>0</v>
      </c>
      <c r="U861" s="13">
        <f>IFERROR(INDEX(Delegation!$C$4:$C$12,MATCH(H861,Delegation!$A$4:$A$12,0)),0)</f>
        <v>1000000</v>
      </c>
      <c r="V861" s="11" t="str">
        <f t="shared" si="108"/>
        <v/>
      </c>
      <c r="W861" s="14">
        <f t="shared" si="109"/>
        <v>0.73078341147609993</v>
      </c>
      <c r="X861" s="11" t="str">
        <f t="shared" si="110"/>
        <v/>
      </c>
      <c r="Y861" s="11" t="str">
        <f t="shared" si="111"/>
        <v/>
      </c>
      <c r="Z861" s="11" t="str">
        <f>IF(AND(J861&gt;500000,INDEX(Bank_KYC!$D$4:$D$953,MATCH(B861,Bank_KYC!$A$4:$A$953,0))=""),"FLAG","")</f>
        <v/>
      </c>
    </row>
    <row r="862" spans="1:26" x14ac:dyDescent="0.3">
      <c r="A862" t="s">
        <v>4390</v>
      </c>
      <c r="B862" t="s">
        <v>1761</v>
      </c>
      <c r="C862" t="s">
        <v>1762</v>
      </c>
      <c r="D862" t="s">
        <v>134</v>
      </c>
      <c r="E862" t="s">
        <v>3518</v>
      </c>
      <c r="F862" s="9">
        <v>44350</v>
      </c>
      <c r="G862">
        <v>3309000</v>
      </c>
      <c r="H862" t="s">
        <v>66</v>
      </c>
      <c r="I862">
        <v>9.25</v>
      </c>
      <c r="J862">
        <v>1750283</v>
      </c>
      <c r="K862" s="9"/>
      <c r="L862" t="s">
        <v>3519</v>
      </c>
      <c r="M862">
        <v>3552632</v>
      </c>
      <c r="N862" s="9">
        <v>45645</v>
      </c>
      <c r="O862" t="s">
        <v>3520</v>
      </c>
      <c r="P862" t="s">
        <v>3521</v>
      </c>
      <c r="Q862" s="12">
        <f t="shared" si="104"/>
        <v>0</v>
      </c>
      <c r="R862" s="11" t="str">
        <f t="shared" si="105"/>
        <v>Standard</v>
      </c>
      <c r="S862" s="11" t="str">
        <f t="shared" si="106"/>
        <v/>
      </c>
      <c r="T862" s="13">
        <f t="shared" si="107"/>
        <v>0</v>
      </c>
      <c r="U862" s="13">
        <f>IFERROR(INDEX(Delegation!$C$4:$C$12,MATCH(H862,Delegation!$A$4:$A$12,0)),0)</f>
        <v>5000000</v>
      </c>
      <c r="V862" s="11" t="str">
        <f t="shared" si="108"/>
        <v/>
      </c>
      <c r="W862" s="14">
        <f t="shared" si="109"/>
        <v>0.49267219346107338</v>
      </c>
      <c r="X862" s="11" t="str">
        <f t="shared" si="110"/>
        <v/>
      </c>
      <c r="Y862" s="11" t="str">
        <f t="shared" si="111"/>
        <v/>
      </c>
      <c r="Z862" s="11" t="str">
        <f>IF(AND(J862&gt;500000,INDEX(Bank_KYC!$D$4:$D$953,MATCH(B862,Bank_KYC!$A$4:$A$953,0))=""),"FLAG","")</f>
        <v/>
      </c>
    </row>
    <row r="863" spans="1:26" x14ac:dyDescent="0.3">
      <c r="A863" t="s">
        <v>4391</v>
      </c>
      <c r="B863" t="s">
        <v>255</v>
      </c>
      <c r="C863" t="s">
        <v>256</v>
      </c>
      <c r="D863" t="s">
        <v>103</v>
      </c>
      <c r="E863" t="s">
        <v>3550</v>
      </c>
      <c r="F863" s="9">
        <v>43734</v>
      </c>
      <c r="G863">
        <v>556000</v>
      </c>
      <c r="H863" t="s">
        <v>61</v>
      </c>
      <c r="I863">
        <v>10.5</v>
      </c>
      <c r="J863">
        <v>285738</v>
      </c>
      <c r="K863" s="9"/>
      <c r="L863" t="s">
        <v>3551</v>
      </c>
      <c r="M863">
        <v>527507</v>
      </c>
      <c r="N863" s="9">
        <v>45876</v>
      </c>
      <c r="O863" t="s">
        <v>3520</v>
      </c>
      <c r="P863" t="s">
        <v>3521</v>
      </c>
      <c r="Q863" s="12">
        <f t="shared" si="104"/>
        <v>0</v>
      </c>
      <c r="R863" s="11" t="str">
        <f t="shared" si="105"/>
        <v>Standard</v>
      </c>
      <c r="S863" s="11" t="str">
        <f t="shared" si="106"/>
        <v/>
      </c>
      <c r="T863" s="13">
        <f t="shared" si="107"/>
        <v>0</v>
      </c>
      <c r="U863" s="13">
        <f>IFERROR(INDEX(Delegation!$C$4:$C$12,MATCH(H863,Delegation!$A$4:$A$12,0)),0)</f>
        <v>1000000</v>
      </c>
      <c r="V863" s="11" t="str">
        <f t="shared" si="108"/>
        <v/>
      </c>
      <c r="W863" s="14">
        <f t="shared" si="109"/>
        <v>0.5416762242017642</v>
      </c>
      <c r="X863" s="11" t="str">
        <f t="shared" si="110"/>
        <v/>
      </c>
      <c r="Y863" s="11" t="str">
        <f t="shared" si="111"/>
        <v/>
      </c>
      <c r="Z863" s="11" t="str">
        <f>IF(AND(J863&gt;500000,INDEX(Bank_KYC!$D$4:$D$953,MATCH(B863,Bank_KYC!$A$4:$A$953,0))=""),"FLAG","")</f>
        <v/>
      </c>
    </row>
    <row r="864" spans="1:26" x14ac:dyDescent="0.3">
      <c r="A864" t="s">
        <v>4392</v>
      </c>
      <c r="B864" t="s">
        <v>782</v>
      </c>
      <c r="C864" t="s">
        <v>783</v>
      </c>
      <c r="D864" t="s">
        <v>134</v>
      </c>
      <c r="E864" t="s">
        <v>3535</v>
      </c>
      <c r="F864" s="9">
        <v>44354</v>
      </c>
      <c r="G864">
        <v>2408000</v>
      </c>
      <c r="H864" t="s">
        <v>66</v>
      </c>
      <c r="I864">
        <v>11.5</v>
      </c>
      <c r="J864">
        <v>1581413</v>
      </c>
      <c r="K864" s="9">
        <v>46073</v>
      </c>
      <c r="L864" t="s">
        <v>3536</v>
      </c>
      <c r="M864">
        <v>3054931</v>
      </c>
      <c r="N864" s="9">
        <v>45378</v>
      </c>
      <c r="O864" t="s">
        <v>3520</v>
      </c>
      <c r="P864" t="s">
        <v>3521</v>
      </c>
      <c r="Q864" s="12">
        <f t="shared" si="104"/>
        <v>39</v>
      </c>
      <c r="R864" s="11" t="str">
        <f t="shared" si="105"/>
        <v>Standard</v>
      </c>
      <c r="S864" s="11" t="str">
        <f t="shared" si="106"/>
        <v/>
      </c>
      <c r="T864" s="13">
        <f t="shared" si="107"/>
        <v>0</v>
      </c>
      <c r="U864" s="13">
        <f>IFERROR(INDEX(Delegation!$C$4:$C$12,MATCH(H864,Delegation!$A$4:$A$12,0)),0)</f>
        <v>5000000</v>
      </c>
      <c r="V864" s="11" t="str">
        <f t="shared" si="108"/>
        <v/>
      </c>
      <c r="W864" s="14">
        <f t="shared" si="109"/>
        <v>0.5176591549858246</v>
      </c>
      <c r="X864" s="11" t="str">
        <f t="shared" si="110"/>
        <v/>
      </c>
      <c r="Y864" s="11" t="str">
        <f t="shared" si="111"/>
        <v/>
      </c>
      <c r="Z864" s="11" t="str">
        <f>IF(AND(J864&gt;500000,INDEX(Bank_KYC!$D$4:$D$953,MATCH(B864,Bank_KYC!$A$4:$A$953,0))=""),"FLAG","")</f>
        <v/>
      </c>
    </row>
    <row r="865" spans="1:26" x14ac:dyDescent="0.3">
      <c r="A865" t="s">
        <v>4393</v>
      </c>
      <c r="B865" t="s">
        <v>416</v>
      </c>
      <c r="C865" t="s">
        <v>417</v>
      </c>
      <c r="D865" t="s">
        <v>114</v>
      </c>
      <c r="E865" t="s">
        <v>3528</v>
      </c>
      <c r="F865" s="9">
        <v>43591</v>
      </c>
      <c r="G865">
        <v>188000</v>
      </c>
      <c r="H865" t="s">
        <v>59</v>
      </c>
      <c r="I865">
        <v>13.5</v>
      </c>
      <c r="J865">
        <v>121752</v>
      </c>
      <c r="K865" s="9"/>
      <c r="L865" t="s">
        <v>3529</v>
      </c>
      <c r="M865">
        <v>0</v>
      </c>
      <c r="N865" s="9"/>
      <c r="O865" t="s">
        <v>3520</v>
      </c>
      <c r="P865" t="s">
        <v>3521</v>
      </c>
      <c r="Q865" s="12">
        <f t="shared" si="104"/>
        <v>0</v>
      </c>
      <c r="R865" s="11" t="str">
        <f t="shared" si="105"/>
        <v>Standard</v>
      </c>
      <c r="S865" s="11" t="str">
        <f t="shared" si="106"/>
        <v/>
      </c>
      <c r="T865" s="13">
        <f t="shared" si="107"/>
        <v>0</v>
      </c>
      <c r="U865" s="13">
        <f>IFERROR(INDEX(Delegation!$C$4:$C$12,MATCH(H865,Delegation!$A$4:$A$12,0)),0)</f>
        <v>1000000</v>
      </c>
      <c r="V865" s="11" t="str">
        <f t="shared" si="108"/>
        <v/>
      </c>
      <c r="W865" s="14" t="str">
        <f t="shared" si="109"/>
        <v/>
      </c>
      <c r="X865" s="11" t="str">
        <f t="shared" si="110"/>
        <v/>
      </c>
      <c r="Y865" s="11" t="str">
        <f t="shared" si="111"/>
        <v/>
      </c>
      <c r="Z865" s="11" t="str">
        <f>IF(AND(J865&gt;500000,INDEX(Bank_KYC!$D$4:$D$953,MATCH(B865,Bank_KYC!$A$4:$A$953,0))=""),"FLAG","")</f>
        <v/>
      </c>
    </row>
    <row r="866" spans="1:26" x14ac:dyDescent="0.3">
      <c r="A866" t="s">
        <v>4394</v>
      </c>
      <c r="B866" t="s">
        <v>2130</v>
      </c>
      <c r="C866" t="s">
        <v>503</v>
      </c>
      <c r="D866" t="s">
        <v>103</v>
      </c>
      <c r="E866" t="s">
        <v>3525</v>
      </c>
      <c r="F866" s="9">
        <v>45865</v>
      </c>
      <c r="G866">
        <v>572000</v>
      </c>
      <c r="H866" t="s">
        <v>61</v>
      </c>
      <c r="I866">
        <v>9.75</v>
      </c>
      <c r="J866">
        <v>529176</v>
      </c>
      <c r="K866" s="9"/>
      <c r="L866" t="s">
        <v>3526</v>
      </c>
      <c r="M866">
        <v>783872</v>
      </c>
      <c r="N866" s="9">
        <v>46056</v>
      </c>
      <c r="O866" t="s">
        <v>3520</v>
      </c>
      <c r="P866" t="s">
        <v>3521</v>
      </c>
      <c r="Q866" s="12">
        <f t="shared" si="104"/>
        <v>0</v>
      </c>
      <c r="R866" s="11" t="str">
        <f t="shared" si="105"/>
        <v>Standard</v>
      </c>
      <c r="S866" s="11" t="str">
        <f t="shared" si="106"/>
        <v/>
      </c>
      <c r="T866" s="13">
        <f t="shared" si="107"/>
        <v>0</v>
      </c>
      <c r="U866" s="13">
        <f>IFERROR(INDEX(Delegation!$C$4:$C$12,MATCH(H866,Delegation!$A$4:$A$12,0)),0)</f>
        <v>1000000</v>
      </c>
      <c r="V866" s="11" t="str">
        <f t="shared" si="108"/>
        <v/>
      </c>
      <c r="W866" s="14">
        <f t="shared" si="109"/>
        <v>0.6750796048334422</v>
      </c>
      <c r="X866" s="11" t="str">
        <f t="shared" si="110"/>
        <v/>
      </c>
      <c r="Y866" s="11" t="str">
        <f t="shared" si="111"/>
        <v/>
      </c>
      <c r="Z866" s="11" t="str">
        <f>IF(AND(J866&gt;500000,INDEX(Bank_KYC!$D$4:$D$953,MATCH(B866,Bank_KYC!$A$4:$A$953,0))=""),"FLAG","")</f>
        <v/>
      </c>
    </row>
    <row r="867" spans="1:26" x14ac:dyDescent="0.3">
      <c r="A867" t="s">
        <v>4395</v>
      </c>
      <c r="B867" t="s">
        <v>2127</v>
      </c>
      <c r="C867" t="s">
        <v>608</v>
      </c>
      <c r="D867" t="s">
        <v>95</v>
      </c>
      <c r="E867" t="s">
        <v>3550</v>
      </c>
      <c r="F867" s="9">
        <v>44768</v>
      </c>
      <c r="G867">
        <v>996000</v>
      </c>
      <c r="H867" t="s">
        <v>63</v>
      </c>
      <c r="I867">
        <v>10.5</v>
      </c>
      <c r="J867">
        <v>882207</v>
      </c>
      <c r="K867" s="9"/>
      <c r="L867" t="s">
        <v>3551</v>
      </c>
      <c r="M867">
        <v>1595270</v>
      </c>
      <c r="N867" s="9">
        <v>45524</v>
      </c>
      <c r="O867" t="s">
        <v>3520</v>
      </c>
      <c r="P867" t="s">
        <v>3521</v>
      </c>
      <c r="Q867" s="12">
        <f t="shared" si="104"/>
        <v>0</v>
      </c>
      <c r="R867" s="11" t="str">
        <f t="shared" si="105"/>
        <v>Standard</v>
      </c>
      <c r="S867" s="11" t="str">
        <f t="shared" si="106"/>
        <v/>
      </c>
      <c r="T867" s="13">
        <f t="shared" si="107"/>
        <v>0</v>
      </c>
      <c r="U867" s="13">
        <f>IFERROR(INDEX(Delegation!$C$4:$C$12,MATCH(H867,Delegation!$A$4:$A$12,0)),0)</f>
        <v>1000000</v>
      </c>
      <c r="V867" s="11" t="str">
        <f t="shared" si="108"/>
        <v/>
      </c>
      <c r="W867" s="14">
        <f t="shared" si="109"/>
        <v>0.55301422329762362</v>
      </c>
      <c r="X867" s="11" t="str">
        <f t="shared" si="110"/>
        <v/>
      </c>
      <c r="Y867" s="11" t="str">
        <f t="shared" si="111"/>
        <v/>
      </c>
      <c r="Z867" s="11" t="str">
        <f>IF(AND(J867&gt;500000,INDEX(Bank_KYC!$D$4:$D$953,MATCH(B867,Bank_KYC!$A$4:$A$953,0))=""),"FLAG","")</f>
        <v/>
      </c>
    </row>
    <row r="868" spans="1:26" x14ac:dyDescent="0.3">
      <c r="A868" t="s">
        <v>4396</v>
      </c>
      <c r="B868" t="s">
        <v>3318</v>
      </c>
      <c r="C868" t="s">
        <v>3319</v>
      </c>
      <c r="D868" t="s">
        <v>95</v>
      </c>
      <c r="E868" t="s">
        <v>3535</v>
      </c>
      <c r="F868" s="9">
        <v>45092</v>
      </c>
      <c r="G868">
        <v>5343000</v>
      </c>
      <c r="H868" t="s">
        <v>68</v>
      </c>
      <c r="I868">
        <v>11.5</v>
      </c>
      <c r="J868">
        <v>5076669</v>
      </c>
      <c r="K868" s="9">
        <v>46073</v>
      </c>
      <c r="L868" t="s">
        <v>3536</v>
      </c>
      <c r="M868">
        <v>8724804</v>
      </c>
      <c r="N868" s="9">
        <v>45306</v>
      </c>
      <c r="O868" t="s">
        <v>3520</v>
      </c>
      <c r="P868" t="s">
        <v>3521</v>
      </c>
      <c r="Q868" s="12">
        <f t="shared" si="104"/>
        <v>39</v>
      </c>
      <c r="R868" s="11" t="str">
        <f t="shared" si="105"/>
        <v>Standard</v>
      </c>
      <c r="S868" s="11" t="str">
        <f t="shared" si="106"/>
        <v/>
      </c>
      <c r="T868" s="13">
        <f t="shared" si="107"/>
        <v>0</v>
      </c>
      <c r="U868" s="13">
        <f>IFERROR(INDEX(Delegation!$C$4:$C$12,MATCH(H868,Delegation!$A$4:$A$12,0)),0)</f>
        <v>25000000</v>
      </c>
      <c r="V868" s="11" t="str">
        <f t="shared" si="108"/>
        <v/>
      </c>
      <c r="W868" s="14">
        <f t="shared" si="109"/>
        <v>0.58186625166593997</v>
      </c>
      <c r="X868" s="11" t="str">
        <f t="shared" si="110"/>
        <v/>
      </c>
      <c r="Y868" s="11" t="str">
        <f t="shared" si="111"/>
        <v/>
      </c>
      <c r="Z868" s="11" t="str">
        <f>IF(AND(J868&gt;500000,INDEX(Bank_KYC!$D$4:$D$953,MATCH(B868,Bank_KYC!$A$4:$A$953,0))=""),"FLAG","")</f>
        <v/>
      </c>
    </row>
    <row r="869" spans="1:26" x14ac:dyDescent="0.3">
      <c r="A869" t="s">
        <v>4397</v>
      </c>
      <c r="B869" t="s">
        <v>3428</v>
      </c>
      <c r="C869" t="s">
        <v>3029</v>
      </c>
      <c r="D869" t="s">
        <v>129</v>
      </c>
      <c r="E869" t="s">
        <v>3528</v>
      </c>
      <c r="F869" s="9">
        <v>44432</v>
      </c>
      <c r="G869">
        <v>489000</v>
      </c>
      <c r="H869" t="s">
        <v>65</v>
      </c>
      <c r="I869">
        <v>13.5</v>
      </c>
      <c r="J869">
        <v>211526</v>
      </c>
      <c r="K869" s="9"/>
      <c r="L869" t="s">
        <v>3529</v>
      </c>
      <c r="M869">
        <v>0</v>
      </c>
      <c r="N869" s="9"/>
      <c r="O869" t="s">
        <v>3520</v>
      </c>
      <c r="P869" t="s">
        <v>3521</v>
      </c>
      <c r="Q869" s="12">
        <f t="shared" si="104"/>
        <v>0</v>
      </c>
      <c r="R869" s="11" t="str">
        <f t="shared" si="105"/>
        <v>Standard</v>
      </c>
      <c r="S869" s="11" t="str">
        <f t="shared" si="106"/>
        <v/>
      </c>
      <c r="T869" s="13">
        <f t="shared" si="107"/>
        <v>0</v>
      </c>
      <c r="U869" s="13">
        <f>IFERROR(INDEX(Delegation!$C$4:$C$12,MATCH(H869,Delegation!$A$4:$A$12,0)),0)</f>
        <v>1000000</v>
      </c>
      <c r="V869" s="11" t="str">
        <f t="shared" si="108"/>
        <v/>
      </c>
      <c r="W869" s="14" t="str">
        <f t="shared" si="109"/>
        <v/>
      </c>
      <c r="X869" s="11" t="str">
        <f t="shared" si="110"/>
        <v/>
      </c>
      <c r="Y869" s="11" t="str">
        <f t="shared" si="111"/>
        <v/>
      </c>
      <c r="Z869" s="11" t="str">
        <f>IF(AND(J869&gt;500000,INDEX(Bank_KYC!$D$4:$D$953,MATCH(B869,Bank_KYC!$A$4:$A$953,0))=""),"FLAG","")</f>
        <v/>
      </c>
    </row>
    <row r="870" spans="1:26" x14ac:dyDescent="0.3">
      <c r="A870" t="s">
        <v>4398</v>
      </c>
      <c r="B870" t="s">
        <v>1595</v>
      </c>
      <c r="C870" t="s">
        <v>1596</v>
      </c>
      <c r="D870" t="s">
        <v>95</v>
      </c>
      <c r="E870" t="s">
        <v>3550</v>
      </c>
      <c r="F870" s="9">
        <v>44189</v>
      </c>
      <c r="G870">
        <v>1455000</v>
      </c>
      <c r="H870" t="s">
        <v>66</v>
      </c>
      <c r="I870">
        <v>10.5</v>
      </c>
      <c r="J870">
        <v>398434</v>
      </c>
      <c r="K870" s="9"/>
      <c r="L870" t="s">
        <v>3551</v>
      </c>
      <c r="M870">
        <v>647940</v>
      </c>
      <c r="N870" s="9">
        <v>45736</v>
      </c>
      <c r="O870" t="s">
        <v>3520</v>
      </c>
      <c r="P870" t="s">
        <v>3521</v>
      </c>
      <c r="Q870" s="12">
        <f t="shared" si="104"/>
        <v>0</v>
      </c>
      <c r="R870" s="11" t="str">
        <f t="shared" si="105"/>
        <v>Standard</v>
      </c>
      <c r="S870" s="11" t="str">
        <f t="shared" si="106"/>
        <v/>
      </c>
      <c r="T870" s="13">
        <f t="shared" si="107"/>
        <v>0</v>
      </c>
      <c r="U870" s="13">
        <f>IFERROR(INDEX(Delegation!$C$4:$C$12,MATCH(H870,Delegation!$A$4:$A$12,0)),0)</f>
        <v>5000000</v>
      </c>
      <c r="V870" s="11" t="str">
        <f t="shared" si="108"/>
        <v/>
      </c>
      <c r="W870" s="14">
        <f t="shared" si="109"/>
        <v>0.61492422137852265</v>
      </c>
      <c r="X870" s="11" t="str">
        <f t="shared" si="110"/>
        <v/>
      </c>
      <c r="Y870" s="11" t="str">
        <f t="shared" si="111"/>
        <v/>
      </c>
      <c r="Z870" s="11" t="str">
        <f>IF(AND(J870&gt;500000,INDEX(Bank_KYC!$D$4:$D$953,MATCH(B870,Bank_KYC!$A$4:$A$953,0))=""),"FLAG","")</f>
        <v/>
      </c>
    </row>
    <row r="871" spans="1:26" x14ac:dyDescent="0.3">
      <c r="A871" t="s">
        <v>4399</v>
      </c>
      <c r="B871" t="s">
        <v>575</v>
      </c>
      <c r="C871" t="s">
        <v>576</v>
      </c>
      <c r="D871" t="s">
        <v>95</v>
      </c>
      <c r="E871" t="s">
        <v>3535</v>
      </c>
      <c r="F871" s="9">
        <v>43820</v>
      </c>
      <c r="G871">
        <v>3455000</v>
      </c>
      <c r="H871" t="s">
        <v>66</v>
      </c>
      <c r="I871">
        <v>11.5</v>
      </c>
      <c r="J871">
        <v>2704218</v>
      </c>
      <c r="K871" s="9"/>
      <c r="L871" t="s">
        <v>3536</v>
      </c>
      <c r="M871">
        <v>4041751</v>
      </c>
      <c r="N871" s="9">
        <v>46025</v>
      </c>
      <c r="O871" t="s">
        <v>3520</v>
      </c>
      <c r="P871" t="s">
        <v>3521</v>
      </c>
      <c r="Q871" s="12">
        <f t="shared" si="104"/>
        <v>0</v>
      </c>
      <c r="R871" s="11" t="str">
        <f t="shared" si="105"/>
        <v>Standard</v>
      </c>
      <c r="S871" s="11" t="str">
        <f t="shared" si="106"/>
        <v/>
      </c>
      <c r="T871" s="13">
        <f t="shared" si="107"/>
        <v>0</v>
      </c>
      <c r="U871" s="13">
        <f>IFERROR(INDEX(Delegation!$C$4:$C$12,MATCH(H871,Delegation!$A$4:$A$12,0)),0)</f>
        <v>5000000</v>
      </c>
      <c r="V871" s="11" t="str">
        <f t="shared" si="108"/>
        <v/>
      </c>
      <c r="W871" s="14">
        <f t="shared" si="109"/>
        <v>0.6690709051596696</v>
      </c>
      <c r="X871" s="11" t="str">
        <f t="shared" si="110"/>
        <v/>
      </c>
      <c r="Y871" s="11" t="str">
        <f t="shared" si="111"/>
        <v/>
      </c>
      <c r="Z871" s="11" t="str">
        <f>IF(AND(J871&gt;500000,INDEX(Bank_KYC!$D$4:$D$953,MATCH(B871,Bank_KYC!$A$4:$A$953,0))=""),"FLAG","")</f>
        <v/>
      </c>
    </row>
    <row r="872" spans="1:26" x14ac:dyDescent="0.3">
      <c r="A872" t="s">
        <v>4400</v>
      </c>
      <c r="B872" t="s">
        <v>3133</v>
      </c>
      <c r="C872" t="s">
        <v>915</v>
      </c>
      <c r="D872" t="s">
        <v>95</v>
      </c>
      <c r="E872" t="s">
        <v>3518</v>
      </c>
      <c r="F872" s="9">
        <v>44620</v>
      </c>
      <c r="G872">
        <v>1469000</v>
      </c>
      <c r="H872" t="s">
        <v>66</v>
      </c>
      <c r="I872">
        <v>9.25</v>
      </c>
      <c r="J872">
        <v>666631</v>
      </c>
      <c r="K872" s="9"/>
      <c r="L872" t="s">
        <v>3519</v>
      </c>
      <c r="M872">
        <v>1268180</v>
      </c>
      <c r="N872" s="9">
        <v>45654</v>
      </c>
      <c r="O872" t="s">
        <v>3520</v>
      </c>
      <c r="P872" t="s">
        <v>3521</v>
      </c>
      <c r="Q872" s="12">
        <f t="shared" si="104"/>
        <v>0</v>
      </c>
      <c r="R872" s="11" t="str">
        <f t="shared" si="105"/>
        <v>Standard</v>
      </c>
      <c r="S872" s="11" t="str">
        <f t="shared" si="106"/>
        <v/>
      </c>
      <c r="T872" s="13">
        <f t="shared" si="107"/>
        <v>0</v>
      </c>
      <c r="U872" s="13">
        <f>IFERROR(INDEX(Delegation!$C$4:$C$12,MATCH(H872,Delegation!$A$4:$A$12,0)),0)</f>
        <v>5000000</v>
      </c>
      <c r="V872" s="11" t="str">
        <f t="shared" si="108"/>
        <v/>
      </c>
      <c r="W872" s="14">
        <f t="shared" si="109"/>
        <v>0.52565960668043965</v>
      </c>
      <c r="X872" s="11" t="str">
        <f t="shared" si="110"/>
        <v/>
      </c>
      <c r="Y872" s="11" t="str">
        <f t="shared" si="111"/>
        <v/>
      </c>
      <c r="Z872" s="11" t="str">
        <f>IF(AND(J872&gt;500000,INDEX(Bank_KYC!$D$4:$D$953,MATCH(B872,Bank_KYC!$A$4:$A$953,0))=""),"FLAG","")</f>
        <v/>
      </c>
    </row>
    <row r="873" spans="1:26" x14ac:dyDescent="0.3">
      <c r="A873" t="s">
        <v>4401</v>
      </c>
      <c r="B873" t="s">
        <v>1576</v>
      </c>
      <c r="C873" t="s">
        <v>221</v>
      </c>
      <c r="D873" t="s">
        <v>129</v>
      </c>
      <c r="E873" t="s">
        <v>3535</v>
      </c>
      <c r="F873" s="9">
        <v>44221</v>
      </c>
      <c r="G873">
        <v>5816000</v>
      </c>
      <c r="H873" t="s">
        <v>68</v>
      </c>
      <c r="I873">
        <v>11.5</v>
      </c>
      <c r="J873">
        <v>4259065</v>
      </c>
      <c r="K873" s="9"/>
      <c r="L873" t="s">
        <v>3536</v>
      </c>
      <c r="M873">
        <v>9167985</v>
      </c>
      <c r="N873" s="9">
        <v>45196</v>
      </c>
      <c r="O873" t="s">
        <v>3520</v>
      </c>
      <c r="P873" t="s">
        <v>3521</v>
      </c>
      <c r="Q873" s="12">
        <f t="shared" si="104"/>
        <v>0</v>
      </c>
      <c r="R873" s="11" t="str">
        <f t="shared" si="105"/>
        <v>Standard</v>
      </c>
      <c r="S873" s="11" t="str">
        <f t="shared" si="106"/>
        <v/>
      </c>
      <c r="T873" s="13">
        <f t="shared" si="107"/>
        <v>0</v>
      </c>
      <c r="U873" s="13">
        <f>IFERROR(INDEX(Delegation!$C$4:$C$12,MATCH(H873,Delegation!$A$4:$A$12,0)),0)</f>
        <v>25000000</v>
      </c>
      <c r="V873" s="11" t="str">
        <f t="shared" si="108"/>
        <v/>
      </c>
      <c r="W873" s="14">
        <f t="shared" si="109"/>
        <v>0.46455846077409596</v>
      </c>
      <c r="X873" s="11" t="str">
        <f t="shared" si="110"/>
        <v/>
      </c>
      <c r="Y873" s="11" t="str">
        <f t="shared" si="111"/>
        <v/>
      </c>
      <c r="Z873" s="11" t="str">
        <f>IF(AND(J873&gt;500000,INDEX(Bank_KYC!$D$4:$D$953,MATCH(B873,Bank_KYC!$A$4:$A$953,0))=""),"FLAG","")</f>
        <v/>
      </c>
    </row>
    <row r="874" spans="1:26" x14ac:dyDescent="0.3">
      <c r="A874" t="s">
        <v>4402</v>
      </c>
      <c r="B874" t="s">
        <v>2342</v>
      </c>
      <c r="C874" t="s">
        <v>2343</v>
      </c>
      <c r="D874" t="s">
        <v>100</v>
      </c>
      <c r="E874" t="s">
        <v>3518</v>
      </c>
      <c r="F874" s="9">
        <v>43591</v>
      </c>
      <c r="G874">
        <v>3361000</v>
      </c>
      <c r="H874" t="s">
        <v>66</v>
      </c>
      <c r="I874">
        <v>9.25</v>
      </c>
      <c r="J874">
        <v>1525486</v>
      </c>
      <c r="K874" s="9"/>
      <c r="L874" t="s">
        <v>3519</v>
      </c>
      <c r="M874">
        <v>2702568</v>
      </c>
      <c r="N874" s="9">
        <v>45115</v>
      </c>
      <c r="O874" t="s">
        <v>3520</v>
      </c>
      <c r="P874" t="s">
        <v>3521</v>
      </c>
      <c r="Q874" s="12">
        <f t="shared" si="104"/>
        <v>0</v>
      </c>
      <c r="R874" s="11" t="str">
        <f t="shared" si="105"/>
        <v>Standard</v>
      </c>
      <c r="S874" s="11" t="str">
        <f t="shared" si="106"/>
        <v/>
      </c>
      <c r="T874" s="13">
        <f t="shared" si="107"/>
        <v>0</v>
      </c>
      <c r="U874" s="13">
        <f>IFERROR(INDEX(Delegation!$C$4:$C$12,MATCH(H874,Delegation!$A$4:$A$12,0)),0)</f>
        <v>5000000</v>
      </c>
      <c r="V874" s="11" t="str">
        <f t="shared" si="108"/>
        <v/>
      </c>
      <c r="W874" s="14">
        <f t="shared" si="109"/>
        <v>0.56445795258435683</v>
      </c>
      <c r="X874" s="11" t="str">
        <f t="shared" si="110"/>
        <v/>
      </c>
      <c r="Y874" s="11" t="str">
        <f t="shared" si="111"/>
        <v/>
      </c>
      <c r="Z874" s="11" t="str">
        <f>IF(AND(J874&gt;500000,INDEX(Bank_KYC!$D$4:$D$953,MATCH(B874,Bank_KYC!$A$4:$A$953,0))=""),"FLAG","")</f>
        <v/>
      </c>
    </row>
    <row r="875" spans="1:26" x14ac:dyDescent="0.3">
      <c r="A875" t="s">
        <v>4403</v>
      </c>
      <c r="B875" t="s">
        <v>1562</v>
      </c>
      <c r="C875" t="s">
        <v>385</v>
      </c>
      <c r="D875" t="s">
        <v>100</v>
      </c>
      <c r="E875" t="s">
        <v>3518</v>
      </c>
      <c r="F875" s="9">
        <v>44467</v>
      </c>
      <c r="G875">
        <v>2359000</v>
      </c>
      <c r="H875" t="s">
        <v>66</v>
      </c>
      <c r="I875">
        <v>9.25</v>
      </c>
      <c r="J875">
        <v>799700</v>
      </c>
      <c r="K875" s="9"/>
      <c r="L875" t="s">
        <v>3519</v>
      </c>
      <c r="M875">
        <v>1534207</v>
      </c>
      <c r="N875" s="9">
        <v>45112</v>
      </c>
      <c r="O875" t="s">
        <v>3520</v>
      </c>
      <c r="P875" t="s">
        <v>3521</v>
      </c>
      <c r="Q875" s="12">
        <f t="shared" si="104"/>
        <v>0</v>
      </c>
      <c r="R875" s="11" t="str">
        <f t="shared" si="105"/>
        <v>Standard</v>
      </c>
      <c r="S875" s="11" t="str">
        <f t="shared" si="106"/>
        <v/>
      </c>
      <c r="T875" s="13">
        <f t="shared" si="107"/>
        <v>0</v>
      </c>
      <c r="U875" s="13">
        <f>IFERROR(INDEX(Delegation!$C$4:$C$12,MATCH(H875,Delegation!$A$4:$A$12,0)),0)</f>
        <v>5000000</v>
      </c>
      <c r="V875" s="11" t="str">
        <f t="shared" si="108"/>
        <v/>
      </c>
      <c r="W875" s="14">
        <f t="shared" si="109"/>
        <v>0.52124648108110572</v>
      </c>
      <c r="X875" s="11" t="str">
        <f t="shared" si="110"/>
        <v/>
      </c>
      <c r="Y875" s="11" t="str">
        <f t="shared" si="111"/>
        <v/>
      </c>
      <c r="Z875" s="11" t="str">
        <f>IF(AND(J875&gt;500000,INDEX(Bank_KYC!$D$4:$D$953,MATCH(B875,Bank_KYC!$A$4:$A$953,0))=""),"FLAG","")</f>
        <v/>
      </c>
    </row>
    <row r="876" spans="1:26" x14ac:dyDescent="0.3">
      <c r="A876" t="s">
        <v>4404</v>
      </c>
      <c r="B876" t="s">
        <v>544</v>
      </c>
      <c r="C876" t="s">
        <v>545</v>
      </c>
      <c r="D876" t="s">
        <v>129</v>
      </c>
      <c r="E876" t="s">
        <v>3518</v>
      </c>
      <c r="F876" s="9">
        <v>44680</v>
      </c>
      <c r="G876">
        <v>1442000</v>
      </c>
      <c r="H876" t="s">
        <v>66</v>
      </c>
      <c r="I876">
        <v>9.25</v>
      </c>
      <c r="J876">
        <v>450569</v>
      </c>
      <c r="K876" s="9"/>
      <c r="L876" t="s">
        <v>3519</v>
      </c>
      <c r="M876">
        <v>905944</v>
      </c>
      <c r="N876" s="9">
        <v>45630</v>
      </c>
      <c r="O876" t="s">
        <v>3520</v>
      </c>
      <c r="P876" t="s">
        <v>3521</v>
      </c>
      <c r="Q876" s="12">
        <f t="shared" si="104"/>
        <v>0</v>
      </c>
      <c r="R876" s="11" t="str">
        <f t="shared" si="105"/>
        <v>Standard</v>
      </c>
      <c r="S876" s="11" t="str">
        <f t="shared" si="106"/>
        <v/>
      </c>
      <c r="T876" s="13">
        <f t="shared" si="107"/>
        <v>0</v>
      </c>
      <c r="U876" s="13">
        <f>IFERROR(INDEX(Delegation!$C$4:$C$12,MATCH(H876,Delegation!$A$4:$A$12,0)),0)</f>
        <v>5000000</v>
      </c>
      <c r="V876" s="11" t="str">
        <f t="shared" si="108"/>
        <v/>
      </c>
      <c r="W876" s="14">
        <f t="shared" si="109"/>
        <v>0.49734751816889344</v>
      </c>
      <c r="X876" s="11" t="str">
        <f t="shared" si="110"/>
        <v/>
      </c>
      <c r="Y876" s="11" t="str">
        <f t="shared" si="111"/>
        <v/>
      </c>
      <c r="Z876" s="11" t="str">
        <f>IF(AND(J876&gt;500000,INDEX(Bank_KYC!$D$4:$D$953,MATCH(B876,Bank_KYC!$A$4:$A$953,0))=""),"FLAG","")</f>
        <v/>
      </c>
    </row>
    <row r="877" spans="1:26" x14ac:dyDescent="0.3">
      <c r="A877" t="s">
        <v>4405</v>
      </c>
      <c r="B877" t="s">
        <v>2165</v>
      </c>
      <c r="C877" t="s">
        <v>2069</v>
      </c>
      <c r="D877" t="s">
        <v>103</v>
      </c>
      <c r="E877" t="s">
        <v>3528</v>
      </c>
      <c r="F877" s="9">
        <v>45506</v>
      </c>
      <c r="G877">
        <v>439000</v>
      </c>
      <c r="H877" t="s">
        <v>61</v>
      </c>
      <c r="I877">
        <v>13.5</v>
      </c>
      <c r="J877">
        <v>249421</v>
      </c>
      <c r="K877" s="9"/>
      <c r="L877" t="s">
        <v>3529</v>
      </c>
      <c r="M877">
        <v>0</v>
      </c>
      <c r="N877" s="9"/>
      <c r="O877" t="s">
        <v>3520</v>
      </c>
      <c r="P877" t="s">
        <v>3521</v>
      </c>
      <c r="Q877" s="12">
        <f t="shared" si="104"/>
        <v>0</v>
      </c>
      <c r="R877" s="11" t="str">
        <f t="shared" si="105"/>
        <v>Standard</v>
      </c>
      <c r="S877" s="11" t="str">
        <f t="shared" si="106"/>
        <v/>
      </c>
      <c r="T877" s="13">
        <f t="shared" si="107"/>
        <v>0</v>
      </c>
      <c r="U877" s="13">
        <f>IFERROR(INDEX(Delegation!$C$4:$C$12,MATCH(H877,Delegation!$A$4:$A$12,0)),0)</f>
        <v>1000000</v>
      </c>
      <c r="V877" s="11" t="str">
        <f t="shared" si="108"/>
        <v/>
      </c>
      <c r="W877" s="14" t="str">
        <f t="shared" si="109"/>
        <v/>
      </c>
      <c r="X877" s="11" t="str">
        <f t="shared" si="110"/>
        <v/>
      </c>
      <c r="Y877" s="11" t="str">
        <f t="shared" si="111"/>
        <v/>
      </c>
      <c r="Z877" s="11" t="str">
        <f>IF(AND(J877&gt;500000,INDEX(Bank_KYC!$D$4:$D$953,MATCH(B877,Bank_KYC!$A$4:$A$953,0))=""),"FLAG","")</f>
        <v/>
      </c>
    </row>
    <row r="878" spans="1:26" x14ac:dyDescent="0.3">
      <c r="A878" t="s">
        <v>4406</v>
      </c>
      <c r="B878" t="s">
        <v>278</v>
      </c>
      <c r="C878" t="s">
        <v>279</v>
      </c>
      <c r="D878" t="s">
        <v>103</v>
      </c>
      <c r="E878" t="s">
        <v>3535</v>
      </c>
      <c r="F878" s="9">
        <v>45828</v>
      </c>
      <c r="G878">
        <v>2247000</v>
      </c>
      <c r="H878" t="s">
        <v>66</v>
      </c>
      <c r="I878">
        <v>11.5</v>
      </c>
      <c r="J878">
        <v>948335</v>
      </c>
      <c r="K878" s="9"/>
      <c r="L878" t="s">
        <v>3536</v>
      </c>
      <c r="M878">
        <v>2052511</v>
      </c>
      <c r="N878" s="9">
        <v>45829</v>
      </c>
      <c r="O878" t="s">
        <v>3520</v>
      </c>
      <c r="P878" t="s">
        <v>3521</v>
      </c>
      <c r="Q878" s="12">
        <f t="shared" si="104"/>
        <v>0</v>
      </c>
      <c r="R878" s="11" t="str">
        <f t="shared" si="105"/>
        <v>Standard</v>
      </c>
      <c r="S878" s="11" t="str">
        <f t="shared" si="106"/>
        <v/>
      </c>
      <c r="T878" s="13">
        <f t="shared" si="107"/>
        <v>0</v>
      </c>
      <c r="U878" s="13">
        <f>IFERROR(INDEX(Delegation!$C$4:$C$12,MATCH(H878,Delegation!$A$4:$A$12,0)),0)</f>
        <v>5000000</v>
      </c>
      <c r="V878" s="11" t="str">
        <f t="shared" si="108"/>
        <v/>
      </c>
      <c r="W878" s="14">
        <f t="shared" si="109"/>
        <v>0.46203650065700014</v>
      </c>
      <c r="X878" s="11" t="str">
        <f t="shared" si="110"/>
        <v/>
      </c>
      <c r="Y878" s="11" t="str">
        <f t="shared" si="111"/>
        <v/>
      </c>
      <c r="Z878" s="11" t="str">
        <f>IF(AND(J878&gt;500000,INDEX(Bank_KYC!$D$4:$D$953,MATCH(B878,Bank_KYC!$A$4:$A$953,0))=""),"FLAG","")</f>
        <v/>
      </c>
    </row>
    <row r="879" spans="1:26" x14ac:dyDescent="0.3">
      <c r="A879" t="s">
        <v>4407</v>
      </c>
      <c r="B879" t="s">
        <v>1054</v>
      </c>
      <c r="C879" t="s">
        <v>1055</v>
      </c>
      <c r="D879" t="s">
        <v>114</v>
      </c>
      <c r="E879" t="s">
        <v>3550</v>
      </c>
      <c r="F879" s="9">
        <v>44450</v>
      </c>
      <c r="G879">
        <v>1096000</v>
      </c>
      <c r="H879" t="s">
        <v>66</v>
      </c>
      <c r="I879">
        <v>10.5</v>
      </c>
      <c r="J879">
        <v>849683</v>
      </c>
      <c r="K879" s="9"/>
      <c r="L879" t="s">
        <v>3551</v>
      </c>
      <c r="M879">
        <v>1421043</v>
      </c>
      <c r="N879" s="9">
        <v>45468</v>
      </c>
      <c r="O879" t="s">
        <v>3520</v>
      </c>
      <c r="P879" t="s">
        <v>3521</v>
      </c>
      <c r="Q879" s="12">
        <f t="shared" si="104"/>
        <v>0</v>
      </c>
      <c r="R879" s="11" t="str">
        <f t="shared" si="105"/>
        <v>Standard</v>
      </c>
      <c r="S879" s="11" t="str">
        <f t="shared" si="106"/>
        <v/>
      </c>
      <c r="T879" s="13">
        <f t="shared" si="107"/>
        <v>0</v>
      </c>
      <c r="U879" s="13">
        <f>IFERROR(INDEX(Delegation!$C$4:$C$12,MATCH(H879,Delegation!$A$4:$A$12,0)),0)</f>
        <v>5000000</v>
      </c>
      <c r="V879" s="11" t="str">
        <f t="shared" si="108"/>
        <v/>
      </c>
      <c r="W879" s="14">
        <f t="shared" si="109"/>
        <v>0.59792912670482179</v>
      </c>
      <c r="X879" s="11" t="str">
        <f t="shared" si="110"/>
        <v/>
      </c>
      <c r="Y879" s="11" t="str">
        <f t="shared" si="111"/>
        <v/>
      </c>
      <c r="Z879" s="11" t="str">
        <f>IF(AND(J879&gt;500000,INDEX(Bank_KYC!$D$4:$D$953,MATCH(B879,Bank_KYC!$A$4:$A$953,0))=""),"FLAG","")</f>
        <v/>
      </c>
    </row>
    <row r="880" spans="1:26" x14ac:dyDescent="0.3">
      <c r="A880" t="s">
        <v>4408</v>
      </c>
      <c r="B880" t="s">
        <v>936</v>
      </c>
      <c r="C880" t="s">
        <v>937</v>
      </c>
      <c r="D880" t="s">
        <v>95</v>
      </c>
      <c r="E880" t="s">
        <v>3518</v>
      </c>
      <c r="F880" s="9">
        <v>45143</v>
      </c>
      <c r="G880">
        <v>4152000</v>
      </c>
      <c r="H880" t="s">
        <v>66</v>
      </c>
      <c r="I880">
        <v>9.25</v>
      </c>
      <c r="J880">
        <v>1381690</v>
      </c>
      <c r="K880" s="9"/>
      <c r="L880" t="s">
        <v>3519</v>
      </c>
      <c r="M880">
        <v>1942264</v>
      </c>
      <c r="N880" s="9">
        <v>45581</v>
      </c>
      <c r="O880" t="s">
        <v>3520</v>
      </c>
      <c r="P880" t="s">
        <v>3521</v>
      </c>
      <c r="Q880" s="12">
        <f t="shared" si="104"/>
        <v>0</v>
      </c>
      <c r="R880" s="11" t="str">
        <f t="shared" si="105"/>
        <v>Standard</v>
      </c>
      <c r="S880" s="11" t="str">
        <f t="shared" si="106"/>
        <v/>
      </c>
      <c r="T880" s="13">
        <f t="shared" si="107"/>
        <v>0</v>
      </c>
      <c r="U880" s="13">
        <f>IFERROR(INDEX(Delegation!$C$4:$C$12,MATCH(H880,Delegation!$A$4:$A$12,0)),0)</f>
        <v>5000000</v>
      </c>
      <c r="V880" s="11" t="str">
        <f t="shared" si="108"/>
        <v/>
      </c>
      <c r="W880" s="14">
        <f t="shared" si="109"/>
        <v>0.71138115106906163</v>
      </c>
      <c r="X880" s="11" t="str">
        <f t="shared" si="110"/>
        <v/>
      </c>
      <c r="Y880" s="11" t="str">
        <f t="shared" si="111"/>
        <v/>
      </c>
      <c r="Z880" s="11" t="str">
        <f>IF(AND(J880&gt;500000,INDEX(Bank_KYC!$D$4:$D$953,MATCH(B880,Bank_KYC!$A$4:$A$953,0))=""),"FLAG","")</f>
        <v/>
      </c>
    </row>
    <row r="881" spans="1:26" x14ac:dyDescent="0.3">
      <c r="A881" t="s">
        <v>4409</v>
      </c>
      <c r="B881" t="s">
        <v>121</v>
      </c>
      <c r="C881" t="s">
        <v>122</v>
      </c>
      <c r="D881" t="s">
        <v>95</v>
      </c>
      <c r="E881" t="s">
        <v>3550</v>
      </c>
      <c r="F881" s="9">
        <v>43913</v>
      </c>
      <c r="G881">
        <v>1034000</v>
      </c>
      <c r="H881" t="s">
        <v>66</v>
      </c>
      <c r="I881">
        <v>10.5</v>
      </c>
      <c r="J881">
        <v>797675</v>
      </c>
      <c r="K881" s="9"/>
      <c r="L881" t="s">
        <v>3551</v>
      </c>
      <c r="M881">
        <v>1663790</v>
      </c>
      <c r="N881" s="9">
        <v>45983</v>
      </c>
      <c r="O881" t="s">
        <v>3520</v>
      </c>
      <c r="P881" t="s">
        <v>3521</v>
      </c>
      <c r="Q881" s="12">
        <f t="shared" si="104"/>
        <v>0</v>
      </c>
      <c r="R881" s="11" t="str">
        <f t="shared" si="105"/>
        <v>Standard</v>
      </c>
      <c r="S881" s="11" t="str">
        <f t="shared" si="106"/>
        <v/>
      </c>
      <c r="T881" s="13">
        <f t="shared" si="107"/>
        <v>0</v>
      </c>
      <c r="U881" s="13">
        <f>IFERROR(INDEX(Delegation!$C$4:$C$12,MATCH(H881,Delegation!$A$4:$A$12,0)),0)</f>
        <v>5000000</v>
      </c>
      <c r="V881" s="11" t="str">
        <f t="shared" si="108"/>
        <v/>
      </c>
      <c r="W881" s="14">
        <f t="shared" si="109"/>
        <v>0.47943250049585584</v>
      </c>
      <c r="X881" s="11" t="str">
        <f t="shared" si="110"/>
        <v/>
      </c>
      <c r="Y881" s="11" t="str">
        <f t="shared" si="111"/>
        <v/>
      </c>
      <c r="Z881" s="11" t="str">
        <f>IF(AND(J881&gt;500000,INDEX(Bank_KYC!$D$4:$D$953,MATCH(B881,Bank_KYC!$A$4:$A$953,0))=""),"FLAG","")</f>
        <v/>
      </c>
    </row>
    <row r="882" spans="1:26" x14ac:dyDescent="0.3">
      <c r="A882" t="s">
        <v>4410</v>
      </c>
      <c r="B882" t="s">
        <v>368</v>
      </c>
      <c r="C882" t="s">
        <v>369</v>
      </c>
      <c r="D882" t="s">
        <v>95</v>
      </c>
      <c r="E882" t="s">
        <v>3550</v>
      </c>
      <c r="F882" s="9">
        <v>46075</v>
      </c>
      <c r="G882">
        <v>1147000</v>
      </c>
      <c r="H882" t="s">
        <v>66</v>
      </c>
      <c r="I882">
        <v>10.5</v>
      </c>
      <c r="J882">
        <v>368741</v>
      </c>
      <c r="K882" s="9"/>
      <c r="L882" t="s">
        <v>3551</v>
      </c>
      <c r="M882">
        <v>757931</v>
      </c>
      <c r="N882" s="9">
        <v>46075</v>
      </c>
      <c r="O882" t="s">
        <v>3520</v>
      </c>
      <c r="P882" t="s">
        <v>3521</v>
      </c>
      <c r="Q882" s="12">
        <f t="shared" si="104"/>
        <v>0</v>
      </c>
      <c r="R882" s="11" t="str">
        <f t="shared" si="105"/>
        <v>Standard</v>
      </c>
      <c r="S882" s="11" t="str">
        <f t="shared" si="106"/>
        <v/>
      </c>
      <c r="T882" s="13">
        <f t="shared" si="107"/>
        <v>0</v>
      </c>
      <c r="U882" s="13">
        <f>IFERROR(INDEX(Delegation!$C$4:$C$12,MATCH(H882,Delegation!$A$4:$A$12,0)),0)</f>
        <v>5000000</v>
      </c>
      <c r="V882" s="11" t="str">
        <f t="shared" si="108"/>
        <v/>
      </c>
      <c r="W882" s="14">
        <f t="shared" si="109"/>
        <v>0.48650998573748799</v>
      </c>
      <c r="X882" s="11" t="str">
        <f t="shared" si="110"/>
        <v/>
      </c>
      <c r="Y882" s="11" t="str">
        <f t="shared" si="111"/>
        <v/>
      </c>
      <c r="Z882" s="11" t="str">
        <f>IF(AND(J882&gt;500000,INDEX(Bank_KYC!$D$4:$D$953,MATCH(B882,Bank_KYC!$A$4:$A$953,0))=""),"FLAG","")</f>
        <v/>
      </c>
    </row>
    <row r="883" spans="1:26" x14ac:dyDescent="0.3">
      <c r="A883" t="s">
        <v>4411</v>
      </c>
      <c r="B883" t="s">
        <v>1555</v>
      </c>
      <c r="C883" t="s">
        <v>1556</v>
      </c>
      <c r="D883" t="s">
        <v>95</v>
      </c>
      <c r="E883" t="s">
        <v>3525</v>
      </c>
      <c r="F883" s="9">
        <v>43642</v>
      </c>
      <c r="G883">
        <v>312000</v>
      </c>
      <c r="H883" t="s">
        <v>63</v>
      </c>
      <c r="I883">
        <v>9.75</v>
      </c>
      <c r="J883">
        <v>287940</v>
      </c>
      <c r="K883" s="9"/>
      <c r="L883" t="s">
        <v>3526</v>
      </c>
      <c r="M883">
        <v>444586</v>
      </c>
      <c r="N883" s="9">
        <v>45220</v>
      </c>
      <c r="O883" t="s">
        <v>3520</v>
      </c>
      <c r="P883" t="s">
        <v>3521</v>
      </c>
      <c r="Q883" s="12">
        <f t="shared" si="104"/>
        <v>0</v>
      </c>
      <c r="R883" s="11" t="str">
        <f t="shared" si="105"/>
        <v>Standard</v>
      </c>
      <c r="S883" s="11" t="str">
        <f t="shared" si="106"/>
        <v/>
      </c>
      <c r="T883" s="13">
        <f t="shared" si="107"/>
        <v>0</v>
      </c>
      <c r="U883" s="13">
        <f>IFERROR(INDEX(Delegation!$C$4:$C$12,MATCH(H883,Delegation!$A$4:$A$12,0)),0)</f>
        <v>1000000</v>
      </c>
      <c r="V883" s="11" t="str">
        <f t="shared" si="108"/>
        <v/>
      </c>
      <c r="W883" s="14">
        <f t="shared" si="109"/>
        <v>0.64765872069745789</v>
      </c>
      <c r="X883" s="11" t="str">
        <f t="shared" si="110"/>
        <v/>
      </c>
      <c r="Y883" s="11" t="str">
        <f t="shared" si="111"/>
        <v/>
      </c>
      <c r="Z883" s="11" t="str">
        <f>IF(AND(J883&gt;500000,INDEX(Bank_KYC!$D$4:$D$953,MATCH(B883,Bank_KYC!$A$4:$A$953,0))=""),"FLAG","")</f>
        <v/>
      </c>
    </row>
    <row r="884" spans="1:26" x14ac:dyDescent="0.3">
      <c r="A884" t="s">
        <v>4412</v>
      </c>
      <c r="B884" t="s">
        <v>3255</v>
      </c>
      <c r="C884" t="s">
        <v>2724</v>
      </c>
      <c r="D884" t="s">
        <v>134</v>
      </c>
      <c r="E884" t="s">
        <v>3535</v>
      </c>
      <c r="F884" s="9">
        <v>43760</v>
      </c>
      <c r="G884">
        <v>4999000</v>
      </c>
      <c r="H884" t="s">
        <v>66</v>
      </c>
      <c r="I884">
        <v>11.5</v>
      </c>
      <c r="J884">
        <v>1447480</v>
      </c>
      <c r="K884" s="9"/>
      <c r="L884" t="s">
        <v>3536</v>
      </c>
      <c r="M884">
        <v>2993224</v>
      </c>
      <c r="N884" s="9">
        <v>45402</v>
      </c>
      <c r="O884" t="s">
        <v>3520</v>
      </c>
      <c r="P884" t="s">
        <v>3521</v>
      </c>
      <c r="Q884" s="12">
        <f t="shared" si="104"/>
        <v>0</v>
      </c>
      <c r="R884" s="11" t="str">
        <f t="shared" si="105"/>
        <v>Standard</v>
      </c>
      <c r="S884" s="11" t="str">
        <f t="shared" si="106"/>
        <v/>
      </c>
      <c r="T884" s="13">
        <f t="shared" si="107"/>
        <v>0</v>
      </c>
      <c r="U884" s="13">
        <f>IFERROR(INDEX(Delegation!$C$4:$C$12,MATCH(H884,Delegation!$A$4:$A$12,0)),0)</f>
        <v>5000000</v>
      </c>
      <c r="V884" s="11" t="str">
        <f t="shared" si="108"/>
        <v/>
      </c>
      <c r="W884" s="14">
        <f t="shared" si="109"/>
        <v>0.48358559199044243</v>
      </c>
      <c r="X884" s="11" t="str">
        <f t="shared" si="110"/>
        <v/>
      </c>
      <c r="Y884" s="11" t="str">
        <f t="shared" si="111"/>
        <v/>
      </c>
      <c r="Z884" s="11" t="str">
        <f>IF(AND(J884&gt;500000,INDEX(Bank_KYC!$D$4:$D$953,MATCH(B884,Bank_KYC!$A$4:$A$953,0))=""),"FLAG","")</f>
        <v/>
      </c>
    </row>
    <row r="885" spans="1:26" x14ac:dyDescent="0.3">
      <c r="A885" t="s">
        <v>4413</v>
      </c>
      <c r="B885" t="s">
        <v>925</v>
      </c>
      <c r="C885" t="s">
        <v>908</v>
      </c>
      <c r="D885" t="s">
        <v>129</v>
      </c>
      <c r="E885" t="s">
        <v>3535</v>
      </c>
      <c r="F885" s="9">
        <v>45120</v>
      </c>
      <c r="G885">
        <v>3392000</v>
      </c>
      <c r="H885" t="s">
        <v>66</v>
      </c>
      <c r="I885">
        <v>11.5</v>
      </c>
      <c r="J885">
        <v>1170959</v>
      </c>
      <c r="K885" s="9"/>
      <c r="L885" t="s">
        <v>3536</v>
      </c>
      <c r="M885">
        <v>2314485</v>
      </c>
      <c r="N885" s="9">
        <v>45573</v>
      </c>
      <c r="O885" t="s">
        <v>3520</v>
      </c>
      <c r="P885" t="s">
        <v>3521</v>
      </c>
      <c r="Q885" s="12">
        <f t="shared" si="104"/>
        <v>0</v>
      </c>
      <c r="R885" s="11" t="str">
        <f t="shared" si="105"/>
        <v>Standard</v>
      </c>
      <c r="S885" s="11" t="str">
        <f t="shared" si="106"/>
        <v/>
      </c>
      <c r="T885" s="13">
        <f t="shared" si="107"/>
        <v>0</v>
      </c>
      <c r="U885" s="13">
        <f>IFERROR(INDEX(Delegation!$C$4:$C$12,MATCH(H885,Delegation!$A$4:$A$12,0)),0)</f>
        <v>5000000</v>
      </c>
      <c r="V885" s="11" t="str">
        <f t="shared" si="108"/>
        <v/>
      </c>
      <c r="W885" s="14">
        <f t="shared" si="109"/>
        <v>0.50592637238953808</v>
      </c>
      <c r="X885" s="11" t="str">
        <f t="shared" si="110"/>
        <v/>
      </c>
      <c r="Y885" s="11" t="str">
        <f t="shared" si="111"/>
        <v/>
      </c>
      <c r="Z885" s="11" t="str">
        <f>IF(AND(J885&gt;500000,INDEX(Bank_KYC!$D$4:$D$953,MATCH(B885,Bank_KYC!$A$4:$A$953,0))=""),"FLAG","")</f>
        <v/>
      </c>
    </row>
    <row r="886" spans="1:26" x14ac:dyDescent="0.3">
      <c r="A886" t="s">
        <v>4414</v>
      </c>
      <c r="B886" t="s">
        <v>2260</v>
      </c>
      <c r="C886" t="s">
        <v>2261</v>
      </c>
      <c r="D886" t="s">
        <v>100</v>
      </c>
      <c r="E886" t="s">
        <v>3550</v>
      </c>
      <c r="F886" s="9">
        <v>45836</v>
      </c>
      <c r="G886">
        <v>363000</v>
      </c>
      <c r="H886" t="s">
        <v>64</v>
      </c>
      <c r="I886">
        <v>10.5</v>
      </c>
      <c r="J886">
        <v>244135</v>
      </c>
      <c r="K886" s="9">
        <v>46104</v>
      </c>
      <c r="L886" t="s">
        <v>3551</v>
      </c>
      <c r="M886">
        <v>460219</v>
      </c>
      <c r="N886" s="9">
        <v>45923</v>
      </c>
      <c r="O886" t="s">
        <v>3520</v>
      </c>
      <c r="P886" t="s">
        <v>3521</v>
      </c>
      <c r="Q886" s="12">
        <f t="shared" si="104"/>
        <v>8</v>
      </c>
      <c r="R886" s="11" t="str">
        <f t="shared" si="105"/>
        <v>Standard</v>
      </c>
      <c r="S886" s="11" t="str">
        <f t="shared" si="106"/>
        <v/>
      </c>
      <c r="T886" s="13">
        <f t="shared" si="107"/>
        <v>0</v>
      </c>
      <c r="U886" s="13">
        <f>IFERROR(INDEX(Delegation!$C$4:$C$12,MATCH(H886,Delegation!$A$4:$A$12,0)),0)</f>
        <v>1000000</v>
      </c>
      <c r="V886" s="11" t="str">
        <f t="shared" si="108"/>
        <v/>
      </c>
      <c r="W886" s="14">
        <f t="shared" si="109"/>
        <v>0.53047570830408997</v>
      </c>
      <c r="X886" s="11" t="str">
        <f t="shared" si="110"/>
        <v/>
      </c>
      <c r="Y886" s="11" t="str">
        <f t="shared" si="111"/>
        <v/>
      </c>
      <c r="Z886" s="11" t="str">
        <f>IF(AND(J886&gt;500000,INDEX(Bank_KYC!$D$4:$D$953,MATCH(B886,Bank_KYC!$A$4:$A$953,0))=""),"FLAG","")</f>
        <v/>
      </c>
    </row>
    <row r="887" spans="1:26" x14ac:dyDescent="0.3">
      <c r="A887" t="s">
        <v>4415</v>
      </c>
      <c r="B887" t="s">
        <v>607</v>
      </c>
      <c r="C887" t="s">
        <v>608</v>
      </c>
      <c r="D887" t="s">
        <v>114</v>
      </c>
      <c r="E887" t="s">
        <v>3525</v>
      </c>
      <c r="F887" s="9">
        <v>46075</v>
      </c>
      <c r="G887">
        <v>499000</v>
      </c>
      <c r="H887" t="s">
        <v>59</v>
      </c>
      <c r="I887">
        <v>9.75</v>
      </c>
      <c r="J887">
        <v>275692</v>
      </c>
      <c r="K887" s="9"/>
      <c r="L887" t="s">
        <v>3526</v>
      </c>
      <c r="M887">
        <v>373719</v>
      </c>
      <c r="N887" s="9">
        <v>46076</v>
      </c>
      <c r="O887" t="s">
        <v>3520</v>
      </c>
      <c r="P887" t="s">
        <v>3521</v>
      </c>
      <c r="Q887" s="12">
        <f t="shared" si="104"/>
        <v>0</v>
      </c>
      <c r="R887" s="11" t="str">
        <f t="shared" si="105"/>
        <v>Standard</v>
      </c>
      <c r="S887" s="11" t="str">
        <f t="shared" si="106"/>
        <v/>
      </c>
      <c r="T887" s="13">
        <f t="shared" si="107"/>
        <v>0</v>
      </c>
      <c r="U887" s="13">
        <f>IFERROR(INDEX(Delegation!$C$4:$C$12,MATCH(H887,Delegation!$A$4:$A$12,0)),0)</f>
        <v>1000000</v>
      </c>
      <c r="V887" s="11" t="str">
        <f t="shared" si="108"/>
        <v/>
      </c>
      <c r="W887" s="14">
        <f t="shared" si="109"/>
        <v>0.73769864523880246</v>
      </c>
      <c r="X887" s="11" t="str">
        <f t="shared" si="110"/>
        <v/>
      </c>
      <c r="Y887" s="11" t="str">
        <f t="shared" si="111"/>
        <v/>
      </c>
      <c r="Z887" s="11" t="str">
        <f>IF(AND(J887&gt;500000,INDEX(Bank_KYC!$D$4:$D$953,MATCH(B887,Bank_KYC!$A$4:$A$953,0))=""),"FLAG","")</f>
        <v/>
      </c>
    </row>
    <row r="888" spans="1:26" x14ac:dyDescent="0.3">
      <c r="A888" t="s">
        <v>4416</v>
      </c>
      <c r="B888" t="s">
        <v>2217</v>
      </c>
      <c r="C888" t="s">
        <v>2218</v>
      </c>
      <c r="D888" t="s">
        <v>100</v>
      </c>
      <c r="E888" t="s">
        <v>3550</v>
      </c>
      <c r="F888" s="9">
        <v>44330</v>
      </c>
      <c r="G888">
        <v>1193000</v>
      </c>
      <c r="H888" t="s">
        <v>66</v>
      </c>
      <c r="I888">
        <v>10.5</v>
      </c>
      <c r="J888">
        <v>880622</v>
      </c>
      <c r="K888" s="9"/>
      <c r="L888" t="s">
        <v>3551</v>
      </c>
      <c r="M888">
        <v>1700744</v>
      </c>
      <c r="N888" s="9">
        <v>45531</v>
      </c>
      <c r="O888" t="s">
        <v>3520</v>
      </c>
      <c r="P888" t="s">
        <v>3521</v>
      </c>
      <c r="Q888" s="12">
        <f t="shared" si="104"/>
        <v>0</v>
      </c>
      <c r="R888" s="11" t="str">
        <f t="shared" si="105"/>
        <v>Standard</v>
      </c>
      <c r="S888" s="11" t="str">
        <f t="shared" si="106"/>
        <v/>
      </c>
      <c r="T888" s="13">
        <f t="shared" si="107"/>
        <v>0</v>
      </c>
      <c r="U888" s="13">
        <f>IFERROR(INDEX(Delegation!$C$4:$C$12,MATCH(H888,Delegation!$A$4:$A$12,0)),0)</f>
        <v>5000000</v>
      </c>
      <c r="V888" s="11" t="str">
        <f t="shared" si="108"/>
        <v/>
      </c>
      <c r="W888" s="14">
        <f t="shared" si="109"/>
        <v>0.51778633351051073</v>
      </c>
      <c r="X888" s="11" t="str">
        <f t="shared" si="110"/>
        <v/>
      </c>
      <c r="Y888" s="11" t="str">
        <f t="shared" si="111"/>
        <v/>
      </c>
      <c r="Z888" s="11" t="str">
        <f>IF(AND(J888&gt;500000,INDEX(Bank_KYC!$D$4:$D$953,MATCH(B888,Bank_KYC!$A$4:$A$953,0))=""),"FLAG","")</f>
        <v/>
      </c>
    </row>
    <row r="889" spans="1:26" x14ac:dyDescent="0.3">
      <c r="A889" t="s">
        <v>4417</v>
      </c>
      <c r="B889" t="s">
        <v>632</v>
      </c>
      <c r="C889" t="s">
        <v>596</v>
      </c>
      <c r="D889" t="s">
        <v>114</v>
      </c>
      <c r="E889" t="s">
        <v>3550</v>
      </c>
      <c r="F889" s="9">
        <v>43645</v>
      </c>
      <c r="G889">
        <v>1395000</v>
      </c>
      <c r="H889" t="s">
        <v>66</v>
      </c>
      <c r="I889">
        <v>10.5</v>
      </c>
      <c r="J889">
        <v>1329663</v>
      </c>
      <c r="K889" s="9"/>
      <c r="L889" t="s">
        <v>3551</v>
      </c>
      <c r="M889">
        <v>2254834</v>
      </c>
      <c r="N889" s="9">
        <v>45869</v>
      </c>
      <c r="O889" t="s">
        <v>3520</v>
      </c>
      <c r="P889" t="s">
        <v>3521</v>
      </c>
      <c r="Q889" s="12">
        <f t="shared" si="104"/>
        <v>0</v>
      </c>
      <c r="R889" s="11" t="str">
        <f t="shared" si="105"/>
        <v>Standard</v>
      </c>
      <c r="S889" s="11" t="str">
        <f t="shared" si="106"/>
        <v/>
      </c>
      <c r="T889" s="13">
        <f t="shared" si="107"/>
        <v>0</v>
      </c>
      <c r="U889" s="13">
        <f>IFERROR(INDEX(Delegation!$C$4:$C$12,MATCH(H889,Delegation!$A$4:$A$12,0)),0)</f>
        <v>5000000</v>
      </c>
      <c r="V889" s="11" t="str">
        <f t="shared" si="108"/>
        <v/>
      </c>
      <c r="W889" s="14">
        <f t="shared" si="109"/>
        <v>0.58969440765927783</v>
      </c>
      <c r="X889" s="11" t="str">
        <f t="shared" si="110"/>
        <v/>
      </c>
      <c r="Y889" s="11" t="str">
        <f t="shared" si="111"/>
        <v/>
      </c>
      <c r="Z889" s="11" t="str">
        <f>IF(AND(J889&gt;500000,INDEX(Bank_KYC!$D$4:$D$953,MATCH(B889,Bank_KYC!$A$4:$A$953,0))=""),"FLAG","")</f>
        <v/>
      </c>
    </row>
    <row r="890" spans="1:26" x14ac:dyDescent="0.3">
      <c r="A890" t="s">
        <v>4418</v>
      </c>
      <c r="B890" t="s">
        <v>160</v>
      </c>
      <c r="C890" t="s">
        <v>161</v>
      </c>
      <c r="D890" t="s">
        <v>114</v>
      </c>
      <c r="E890" t="s">
        <v>3518</v>
      </c>
      <c r="F890" s="9">
        <v>45833</v>
      </c>
      <c r="G890">
        <v>3264000</v>
      </c>
      <c r="H890" t="s">
        <v>66</v>
      </c>
      <c r="I890">
        <v>9.25</v>
      </c>
      <c r="J890">
        <v>2341019</v>
      </c>
      <c r="K890" s="9"/>
      <c r="L890" t="s">
        <v>3519</v>
      </c>
      <c r="M890">
        <v>3376954</v>
      </c>
      <c r="N890" s="9">
        <v>45955</v>
      </c>
      <c r="O890" t="s">
        <v>3520</v>
      </c>
      <c r="P890" t="s">
        <v>3521</v>
      </c>
      <c r="Q890" s="12">
        <f t="shared" si="104"/>
        <v>0</v>
      </c>
      <c r="R890" s="11" t="str">
        <f t="shared" si="105"/>
        <v>Standard</v>
      </c>
      <c r="S890" s="11" t="str">
        <f t="shared" si="106"/>
        <v/>
      </c>
      <c r="T890" s="13">
        <f t="shared" si="107"/>
        <v>0</v>
      </c>
      <c r="U890" s="13">
        <f>IFERROR(INDEX(Delegation!$C$4:$C$12,MATCH(H890,Delegation!$A$4:$A$12,0)),0)</f>
        <v>5000000</v>
      </c>
      <c r="V890" s="11" t="str">
        <f t="shared" si="108"/>
        <v/>
      </c>
      <c r="W890" s="14">
        <f t="shared" si="109"/>
        <v>0.69323390250503858</v>
      </c>
      <c r="X890" s="11" t="str">
        <f t="shared" si="110"/>
        <v/>
      </c>
      <c r="Y890" s="11" t="str">
        <f t="shared" si="111"/>
        <v/>
      </c>
      <c r="Z890" s="11" t="str">
        <f>IF(AND(J890&gt;500000,INDEX(Bank_KYC!$D$4:$D$953,MATCH(B890,Bank_KYC!$A$4:$A$953,0))=""),"FLAG","")</f>
        <v>FLAG</v>
      </c>
    </row>
    <row r="891" spans="1:26" x14ac:dyDescent="0.3">
      <c r="A891" t="s">
        <v>4419</v>
      </c>
      <c r="B891" t="s">
        <v>1611</v>
      </c>
      <c r="C891" t="s">
        <v>1612</v>
      </c>
      <c r="D891" t="s">
        <v>100</v>
      </c>
      <c r="E891" t="s">
        <v>3550</v>
      </c>
      <c r="F891" s="9">
        <v>44290</v>
      </c>
      <c r="G891">
        <v>1020000</v>
      </c>
      <c r="H891" t="s">
        <v>66</v>
      </c>
      <c r="I891">
        <v>10.5</v>
      </c>
      <c r="J891">
        <v>631279</v>
      </c>
      <c r="K891" s="9">
        <v>46065</v>
      </c>
      <c r="L891" t="s">
        <v>3551</v>
      </c>
      <c r="M891">
        <v>1232649</v>
      </c>
      <c r="N891" s="9">
        <v>45865</v>
      </c>
      <c r="O891" t="s">
        <v>3520</v>
      </c>
      <c r="P891" t="s">
        <v>3521</v>
      </c>
      <c r="Q891" s="12">
        <f t="shared" si="104"/>
        <v>47</v>
      </c>
      <c r="R891" s="11" t="str">
        <f t="shared" si="105"/>
        <v>Standard</v>
      </c>
      <c r="S891" s="11" t="str">
        <f t="shared" si="106"/>
        <v/>
      </c>
      <c r="T891" s="13">
        <f t="shared" si="107"/>
        <v>0</v>
      </c>
      <c r="U891" s="13">
        <f>IFERROR(INDEX(Delegation!$C$4:$C$12,MATCH(H891,Delegation!$A$4:$A$12,0)),0)</f>
        <v>5000000</v>
      </c>
      <c r="V891" s="11" t="str">
        <f t="shared" si="108"/>
        <v/>
      </c>
      <c r="W891" s="14">
        <f t="shared" si="109"/>
        <v>0.51213200189186059</v>
      </c>
      <c r="X891" s="11" t="str">
        <f t="shared" si="110"/>
        <v/>
      </c>
      <c r="Y891" s="11" t="str">
        <f t="shared" si="111"/>
        <v/>
      </c>
      <c r="Z891" s="11" t="str">
        <f>IF(AND(J891&gt;500000,INDEX(Bank_KYC!$D$4:$D$953,MATCH(B891,Bank_KYC!$A$4:$A$953,0))=""),"FLAG","")</f>
        <v/>
      </c>
    </row>
    <row r="892" spans="1:26" x14ac:dyDescent="0.3">
      <c r="A892" t="s">
        <v>4420</v>
      </c>
      <c r="B892" t="s">
        <v>3358</v>
      </c>
      <c r="C892" t="s">
        <v>3359</v>
      </c>
      <c r="D892" t="s">
        <v>100</v>
      </c>
      <c r="E892" t="s">
        <v>3550</v>
      </c>
      <c r="F892" s="9">
        <v>44285</v>
      </c>
      <c r="G892">
        <v>1172000</v>
      </c>
      <c r="H892" t="s">
        <v>66</v>
      </c>
      <c r="I892">
        <v>10.5</v>
      </c>
      <c r="J892">
        <v>514959</v>
      </c>
      <c r="K892" s="9"/>
      <c r="L892" t="s">
        <v>3551</v>
      </c>
      <c r="M892">
        <v>810325</v>
      </c>
      <c r="N892" s="9">
        <v>45532</v>
      </c>
      <c r="O892" t="s">
        <v>3520</v>
      </c>
      <c r="P892" t="s">
        <v>3521</v>
      </c>
      <c r="Q892" s="12">
        <f t="shared" si="104"/>
        <v>0</v>
      </c>
      <c r="R892" s="11" t="str">
        <f t="shared" si="105"/>
        <v>Standard</v>
      </c>
      <c r="S892" s="11" t="str">
        <f t="shared" si="106"/>
        <v/>
      </c>
      <c r="T892" s="13">
        <f t="shared" si="107"/>
        <v>0</v>
      </c>
      <c r="U892" s="13">
        <f>IFERROR(INDEX(Delegation!$C$4:$C$12,MATCH(H892,Delegation!$A$4:$A$12,0)),0)</f>
        <v>5000000</v>
      </c>
      <c r="V892" s="11" t="str">
        <f t="shared" si="108"/>
        <v/>
      </c>
      <c r="W892" s="14">
        <f t="shared" si="109"/>
        <v>0.63549686854040044</v>
      </c>
      <c r="X892" s="11" t="str">
        <f t="shared" si="110"/>
        <v/>
      </c>
      <c r="Y892" s="11" t="str">
        <f t="shared" si="111"/>
        <v/>
      </c>
      <c r="Z892" s="11" t="str">
        <f>IF(AND(J892&gt;500000,INDEX(Bank_KYC!$D$4:$D$953,MATCH(B892,Bank_KYC!$A$4:$A$953,0))=""),"FLAG","")</f>
        <v/>
      </c>
    </row>
    <row r="893" spans="1:26" x14ac:dyDescent="0.3">
      <c r="A893" t="s">
        <v>4421</v>
      </c>
      <c r="B893" t="s">
        <v>125</v>
      </c>
      <c r="C893" t="s">
        <v>126</v>
      </c>
      <c r="D893" t="s">
        <v>95</v>
      </c>
      <c r="E893" t="s">
        <v>3518</v>
      </c>
      <c r="F893" s="9">
        <v>44013</v>
      </c>
      <c r="G893">
        <v>1579000</v>
      </c>
      <c r="H893" t="s">
        <v>66</v>
      </c>
      <c r="I893">
        <v>9.25</v>
      </c>
      <c r="J893">
        <v>1101727</v>
      </c>
      <c r="K893" s="9"/>
      <c r="L893" t="s">
        <v>3519</v>
      </c>
      <c r="M893">
        <v>2408871</v>
      </c>
      <c r="N893" s="9">
        <v>45397</v>
      </c>
      <c r="O893" t="s">
        <v>3520</v>
      </c>
      <c r="P893" t="s">
        <v>3521</v>
      </c>
      <c r="Q893" s="12">
        <f t="shared" si="104"/>
        <v>0</v>
      </c>
      <c r="R893" s="11" t="str">
        <f t="shared" si="105"/>
        <v>Standard</v>
      </c>
      <c r="S893" s="11" t="str">
        <f t="shared" si="106"/>
        <v/>
      </c>
      <c r="T893" s="13">
        <f t="shared" si="107"/>
        <v>0</v>
      </c>
      <c r="U893" s="13">
        <f>IFERROR(INDEX(Delegation!$C$4:$C$12,MATCH(H893,Delegation!$A$4:$A$12,0)),0)</f>
        <v>5000000</v>
      </c>
      <c r="V893" s="11" t="str">
        <f t="shared" si="108"/>
        <v/>
      </c>
      <c r="W893" s="14">
        <f t="shared" si="109"/>
        <v>0.45736239092919462</v>
      </c>
      <c r="X893" s="11" t="str">
        <f t="shared" si="110"/>
        <v/>
      </c>
      <c r="Y893" s="11" t="str">
        <f t="shared" si="111"/>
        <v/>
      </c>
      <c r="Z893" s="11" t="str">
        <f>IF(AND(J893&gt;500000,INDEX(Bank_KYC!$D$4:$D$953,MATCH(B893,Bank_KYC!$A$4:$A$953,0))=""),"FLAG","")</f>
        <v/>
      </c>
    </row>
    <row r="894" spans="1:26" x14ac:dyDescent="0.3">
      <c r="A894" t="s">
        <v>4422</v>
      </c>
      <c r="B894" t="s">
        <v>1555</v>
      </c>
      <c r="C894" t="s">
        <v>1556</v>
      </c>
      <c r="D894" t="s">
        <v>95</v>
      </c>
      <c r="E894" t="s">
        <v>3528</v>
      </c>
      <c r="F894" s="9">
        <v>45336</v>
      </c>
      <c r="G894">
        <v>486000</v>
      </c>
      <c r="H894" t="s">
        <v>63</v>
      </c>
      <c r="I894">
        <v>13.5</v>
      </c>
      <c r="J894">
        <v>241210</v>
      </c>
      <c r="K894" s="9"/>
      <c r="L894" t="s">
        <v>3529</v>
      </c>
      <c r="M894">
        <v>0</v>
      </c>
      <c r="N894" s="9"/>
      <c r="O894" t="s">
        <v>3520</v>
      </c>
      <c r="P894" t="s">
        <v>3521</v>
      </c>
      <c r="Q894" s="12">
        <f t="shared" si="104"/>
        <v>0</v>
      </c>
      <c r="R894" s="11" t="str">
        <f t="shared" si="105"/>
        <v>Standard</v>
      </c>
      <c r="S894" s="11" t="str">
        <f t="shared" si="106"/>
        <v/>
      </c>
      <c r="T894" s="13">
        <f t="shared" si="107"/>
        <v>0</v>
      </c>
      <c r="U894" s="13">
        <f>IFERROR(INDEX(Delegation!$C$4:$C$12,MATCH(H894,Delegation!$A$4:$A$12,0)),0)</f>
        <v>1000000</v>
      </c>
      <c r="V894" s="11" t="str">
        <f t="shared" si="108"/>
        <v/>
      </c>
      <c r="W894" s="14" t="str">
        <f t="shared" si="109"/>
        <v/>
      </c>
      <c r="X894" s="11" t="str">
        <f t="shared" si="110"/>
        <v/>
      </c>
      <c r="Y894" s="11" t="str">
        <f t="shared" si="111"/>
        <v/>
      </c>
      <c r="Z894" s="11" t="str">
        <f>IF(AND(J894&gt;500000,INDEX(Bank_KYC!$D$4:$D$953,MATCH(B894,Bank_KYC!$A$4:$A$953,0))=""),"FLAG","")</f>
        <v/>
      </c>
    </row>
    <row r="895" spans="1:26" x14ac:dyDescent="0.3">
      <c r="A895" t="s">
        <v>4423</v>
      </c>
      <c r="B895" t="s">
        <v>1355</v>
      </c>
      <c r="C895" t="s">
        <v>1356</v>
      </c>
      <c r="D895" t="s">
        <v>103</v>
      </c>
      <c r="E895" t="s">
        <v>3525</v>
      </c>
      <c r="F895" s="9">
        <v>45412</v>
      </c>
      <c r="G895">
        <v>464000</v>
      </c>
      <c r="H895" t="s">
        <v>61</v>
      </c>
      <c r="I895">
        <v>9.75</v>
      </c>
      <c r="J895">
        <v>367887</v>
      </c>
      <c r="K895" s="9">
        <v>45934</v>
      </c>
      <c r="L895" t="s">
        <v>3526</v>
      </c>
      <c r="M895">
        <v>509120</v>
      </c>
      <c r="N895" s="9">
        <v>45688</v>
      </c>
      <c r="O895" t="s">
        <v>3520</v>
      </c>
      <c r="P895" t="s">
        <v>3523</v>
      </c>
      <c r="Q895" s="12">
        <f t="shared" si="104"/>
        <v>178</v>
      </c>
      <c r="R895" s="11" t="str">
        <f t="shared" si="105"/>
        <v>Sub-Standard</v>
      </c>
      <c r="S895" s="11" t="str">
        <f t="shared" si="106"/>
        <v/>
      </c>
      <c r="T895" s="13">
        <f t="shared" si="107"/>
        <v>0</v>
      </c>
      <c r="U895" s="13">
        <f>IFERROR(INDEX(Delegation!$C$4:$C$12,MATCH(H895,Delegation!$A$4:$A$12,0)),0)</f>
        <v>1000000</v>
      </c>
      <c r="V895" s="11" t="str">
        <f t="shared" si="108"/>
        <v/>
      </c>
      <c r="W895" s="14">
        <f t="shared" si="109"/>
        <v>0.72259388749214326</v>
      </c>
      <c r="X895" s="11" t="str">
        <f t="shared" si="110"/>
        <v/>
      </c>
      <c r="Y895" s="11" t="str">
        <f t="shared" si="111"/>
        <v/>
      </c>
      <c r="Z895" s="11" t="str">
        <f>IF(AND(J895&gt;500000,INDEX(Bank_KYC!$D$4:$D$953,MATCH(B895,Bank_KYC!$A$4:$A$953,0))=""),"FLAG","")</f>
        <v/>
      </c>
    </row>
    <row r="896" spans="1:26" x14ac:dyDescent="0.3">
      <c r="A896" t="s">
        <v>4424</v>
      </c>
      <c r="B896" t="s">
        <v>2383</v>
      </c>
      <c r="C896" t="s">
        <v>2384</v>
      </c>
      <c r="D896" t="s">
        <v>103</v>
      </c>
      <c r="E896" t="s">
        <v>3518</v>
      </c>
      <c r="F896" s="9">
        <v>43759</v>
      </c>
      <c r="G896">
        <v>3260000</v>
      </c>
      <c r="H896" t="s">
        <v>66</v>
      </c>
      <c r="I896">
        <v>9.25</v>
      </c>
      <c r="J896">
        <v>1677032</v>
      </c>
      <c r="K896" s="9"/>
      <c r="L896" t="s">
        <v>3519</v>
      </c>
      <c r="M896">
        <v>2817305</v>
      </c>
      <c r="N896" s="9">
        <v>45164</v>
      </c>
      <c r="O896" t="s">
        <v>3520</v>
      </c>
      <c r="P896" t="s">
        <v>3521</v>
      </c>
      <c r="Q896" s="12">
        <f t="shared" si="104"/>
        <v>0</v>
      </c>
      <c r="R896" s="11" t="str">
        <f t="shared" si="105"/>
        <v>Standard</v>
      </c>
      <c r="S896" s="11" t="str">
        <f t="shared" si="106"/>
        <v/>
      </c>
      <c r="T896" s="13">
        <f t="shared" si="107"/>
        <v>0</v>
      </c>
      <c r="U896" s="13">
        <f>IFERROR(INDEX(Delegation!$C$4:$C$12,MATCH(H896,Delegation!$A$4:$A$12,0)),0)</f>
        <v>5000000</v>
      </c>
      <c r="V896" s="11" t="str">
        <f t="shared" si="108"/>
        <v/>
      </c>
      <c r="W896" s="14">
        <f t="shared" si="109"/>
        <v>0.59526107396962702</v>
      </c>
      <c r="X896" s="11" t="str">
        <f t="shared" si="110"/>
        <v/>
      </c>
      <c r="Y896" s="11" t="str">
        <f t="shared" si="111"/>
        <v/>
      </c>
      <c r="Z896" s="11" t="str">
        <f>IF(AND(J896&gt;500000,INDEX(Bank_KYC!$D$4:$D$953,MATCH(B896,Bank_KYC!$A$4:$A$953,0))=""),"FLAG","")</f>
        <v/>
      </c>
    </row>
    <row r="897" spans="1:26" x14ac:dyDescent="0.3">
      <c r="A897" t="s">
        <v>4425</v>
      </c>
      <c r="B897" t="s">
        <v>1306</v>
      </c>
      <c r="C897" t="s">
        <v>1307</v>
      </c>
      <c r="D897" t="s">
        <v>129</v>
      </c>
      <c r="E897" t="s">
        <v>3525</v>
      </c>
      <c r="F897" s="9">
        <v>45996</v>
      </c>
      <c r="G897">
        <v>146000</v>
      </c>
      <c r="H897" t="s">
        <v>65</v>
      </c>
      <c r="I897">
        <v>9.75</v>
      </c>
      <c r="J897">
        <v>97724</v>
      </c>
      <c r="K897" s="9"/>
      <c r="L897" t="s">
        <v>3526</v>
      </c>
      <c r="M897">
        <v>115881</v>
      </c>
      <c r="N897" s="9">
        <v>46047</v>
      </c>
      <c r="O897" t="s">
        <v>3520</v>
      </c>
      <c r="P897" t="s">
        <v>3521</v>
      </c>
      <c r="Q897" s="12">
        <f t="shared" si="104"/>
        <v>0</v>
      </c>
      <c r="R897" s="11" t="str">
        <f t="shared" si="105"/>
        <v>Standard</v>
      </c>
      <c r="S897" s="11" t="str">
        <f t="shared" si="106"/>
        <v/>
      </c>
      <c r="T897" s="13">
        <f t="shared" si="107"/>
        <v>0</v>
      </c>
      <c r="U897" s="13">
        <f>IFERROR(INDEX(Delegation!$C$4:$C$12,MATCH(H897,Delegation!$A$4:$A$12,0)),0)</f>
        <v>1000000</v>
      </c>
      <c r="V897" s="11" t="str">
        <f t="shared" si="108"/>
        <v/>
      </c>
      <c r="W897" s="14">
        <f t="shared" si="109"/>
        <v>0.84331339909044623</v>
      </c>
      <c r="X897" s="11" t="str">
        <f t="shared" si="110"/>
        <v>FLAG</v>
      </c>
      <c r="Y897" s="11" t="str">
        <f t="shared" si="111"/>
        <v/>
      </c>
      <c r="Z897" s="11" t="str">
        <f>IF(AND(J897&gt;500000,INDEX(Bank_KYC!$D$4:$D$953,MATCH(B897,Bank_KYC!$A$4:$A$953,0))=""),"FLAG","")</f>
        <v/>
      </c>
    </row>
    <row r="898" spans="1:26" x14ac:dyDescent="0.3">
      <c r="A898" t="s">
        <v>4426</v>
      </c>
      <c r="B898" t="s">
        <v>1030</v>
      </c>
      <c r="C898" t="s">
        <v>1031</v>
      </c>
      <c r="D898" t="s">
        <v>114</v>
      </c>
      <c r="E898" t="s">
        <v>3535</v>
      </c>
      <c r="F898" s="9">
        <v>45938</v>
      </c>
      <c r="G898">
        <v>2328000</v>
      </c>
      <c r="H898" t="s">
        <v>66</v>
      </c>
      <c r="I898">
        <v>11.5</v>
      </c>
      <c r="J898">
        <v>756124</v>
      </c>
      <c r="K898" s="9"/>
      <c r="L898" t="s">
        <v>3536</v>
      </c>
      <c r="M898">
        <v>1601730</v>
      </c>
      <c r="N898" s="9">
        <v>45962</v>
      </c>
      <c r="O898" t="s">
        <v>3520</v>
      </c>
      <c r="P898" t="s">
        <v>3521</v>
      </c>
      <c r="Q898" s="12">
        <f t="shared" si="104"/>
        <v>0</v>
      </c>
      <c r="R898" s="11" t="str">
        <f t="shared" si="105"/>
        <v>Standard</v>
      </c>
      <c r="S898" s="11" t="str">
        <f t="shared" si="106"/>
        <v/>
      </c>
      <c r="T898" s="13">
        <f t="shared" si="107"/>
        <v>0</v>
      </c>
      <c r="U898" s="13">
        <f>IFERROR(INDEX(Delegation!$C$4:$C$12,MATCH(H898,Delegation!$A$4:$A$12,0)),0)</f>
        <v>5000000</v>
      </c>
      <c r="V898" s="11" t="str">
        <f t="shared" si="108"/>
        <v/>
      </c>
      <c r="W898" s="14">
        <f t="shared" si="109"/>
        <v>0.47206707747248289</v>
      </c>
      <c r="X898" s="11" t="str">
        <f t="shared" si="110"/>
        <v/>
      </c>
      <c r="Y898" s="11" t="str">
        <f t="shared" si="111"/>
        <v/>
      </c>
      <c r="Z898" s="11" t="str">
        <f>IF(AND(J898&gt;500000,INDEX(Bank_KYC!$D$4:$D$953,MATCH(B898,Bank_KYC!$A$4:$A$953,0))=""),"FLAG","")</f>
        <v/>
      </c>
    </row>
    <row r="899" spans="1:26" x14ac:dyDescent="0.3">
      <c r="A899" t="s">
        <v>4427</v>
      </c>
      <c r="B899" t="s">
        <v>1835</v>
      </c>
      <c r="C899" t="s">
        <v>1836</v>
      </c>
      <c r="D899" t="s">
        <v>134</v>
      </c>
      <c r="E899" t="s">
        <v>3535</v>
      </c>
      <c r="F899" s="9">
        <v>44201</v>
      </c>
      <c r="G899">
        <v>1886000</v>
      </c>
      <c r="H899" t="s">
        <v>66</v>
      </c>
      <c r="I899">
        <v>11.5</v>
      </c>
      <c r="J899">
        <v>836627</v>
      </c>
      <c r="K899" s="9"/>
      <c r="L899" t="s">
        <v>3536</v>
      </c>
      <c r="M899">
        <v>1325985</v>
      </c>
      <c r="N899" s="9">
        <v>45554</v>
      </c>
      <c r="O899" t="s">
        <v>3520</v>
      </c>
      <c r="P899" t="s">
        <v>3521</v>
      </c>
      <c r="Q899" s="12">
        <f t="shared" si="104"/>
        <v>0</v>
      </c>
      <c r="R899" s="11" t="str">
        <f t="shared" si="105"/>
        <v>Standard</v>
      </c>
      <c r="S899" s="11" t="str">
        <f t="shared" si="106"/>
        <v/>
      </c>
      <c r="T899" s="13">
        <f t="shared" si="107"/>
        <v>0</v>
      </c>
      <c r="U899" s="13">
        <f>IFERROR(INDEX(Delegation!$C$4:$C$12,MATCH(H899,Delegation!$A$4:$A$12,0)),0)</f>
        <v>5000000</v>
      </c>
      <c r="V899" s="11" t="str">
        <f t="shared" si="108"/>
        <v/>
      </c>
      <c r="W899" s="14">
        <f t="shared" si="109"/>
        <v>0.63094755973860939</v>
      </c>
      <c r="X899" s="11" t="str">
        <f t="shared" si="110"/>
        <v/>
      </c>
      <c r="Y899" s="11" t="str">
        <f t="shared" si="111"/>
        <v/>
      </c>
      <c r="Z899" s="11" t="str">
        <f>IF(AND(J899&gt;500000,INDEX(Bank_KYC!$D$4:$D$953,MATCH(B899,Bank_KYC!$A$4:$A$953,0))=""),"FLAG","")</f>
        <v/>
      </c>
    </row>
    <row r="900" spans="1:26" x14ac:dyDescent="0.3">
      <c r="A900" t="s">
        <v>4428</v>
      </c>
      <c r="B900" t="s">
        <v>2533</v>
      </c>
      <c r="C900" t="s">
        <v>2446</v>
      </c>
      <c r="D900" t="s">
        <v>129</v>
      </c>
      <c r="E900" t="s">
        <v>3518</v>
      </c>
      <c r="F900" s="9">
        <v>45156</v>
      </c>
      <c r="G900">
        <v>2478000</v>
      </c>
      <c r="H900" t="s">
        <v>66</v>
      </c>
      <c r="I900">
        <v>9.25</v>
      </c>
      <c r="J900">
        <v>1051600</v>
      </c>
      <c r="K900" s="9">
        <v>46081</v>
      </c>
      <c r="L900" t="s">
        <v>3519</v>
      </c>
      <c r="M900">
        <v>1738037</v>
      </c>
      <c r="N900" s="9">
        <v>45812</v>
      </c>
      <c r="O900" t="s">
        <v>3520</v>
      </c>
      <c r="P900" t="s">
        <v>3521</v>
      </c>
      <c r="Q900" s="12">
        <f t="shared" si="104"/>
        <v>31</v>
      </c>
      <c r="R900" s="11" t="str">
        <f t="shared" ref="R900:R963" si="112">IF(Q900&lt;=90,"Standard",IF(Q900&lt;=455,"Sub-Standard","Doubtful"))</f>
        <v>Standard</v>
      </c>
      <c r="S900" s="11" t="str">
        <f t="shared" ref="S900:S963" si="113">IF(R900&lt;&gt;P900,"FLAG","")</f>
        <v/>
      </c>
      <c r="T900" s="13">
        <f t="shared" ref="T900:T963" si="114">IF(S900="FLAG",J900*IF(R900="Doubtful",25%,10%),0)</f>
        <v>0</v>
      </c>
      <c r="U900" s="13">
        <f>IFERROR(INDEX(Delegation!$C$4:$C$12,MATCH(H900,Delegation!$A$4:$A$12,0)),0)</f>
        <v>5000000</v>
      </c>
      <c r="V900" s="11" t="str">
        <f t="shared" ref="V900:V963" si="115">IF(G900&gt;U900,"FLAG","")</f>
        <v/>
      </c>
      <c r="W900" s="14">
        <f t="shared" si="109"/>
        <v>0.6050504103192279</v>
      </c>
      <c r="X900" s="11" t="str">
        <f t="shared" ref="X900:X963" si="116">IF(AND(E900="Gold",N(W900)&gt;75%),"FLAG","")</f>
        <v/>
      </c>
      <c r="Y900" s="11" t="str">
        <f t="shared" si="111"/>
        <v/>
      </c>
      <c r="Z900" s="11" t="str">
        <f>IF(AND(J900&gt;500000,INDEX(Bank_KYC!$D$4:$D$953,MATCH(B900,Bank_KYC!$A$4:$A$953,0))=""),"FLAG","")</f>
        <v/>
      </c>
    </row>
    <row r="901" spans="1:26" x14ac:dyDescent="0.3">
      <c r="A901" t="s">
        <v>4429</v>
      </c>
      <c r="B901" t="s">
        <v>3397</v>
      </c>
      <c r="C901" t="s">
        <v>181</v>
      </c>
      <c r="D901" t="s">
        <v>100</v>
      </c>
      <c r="E901" t="s">
        <v>3518</v>
      </c>
      <c r="F901" s="9">
        <v>45071</v>
      </c>
      <c r="G901">
        <v>1469000</v>
      </c>
      <c r="H901" t="s">
        <v>66</v>
      </c>
      <c r="I901">
        <v>9.25</v>
      </c>
      <c r="J901">
        <v>734590</v>
      </c>
      <c r="K901" s="9">
        <v>46027</v>
      </c>
      <c r="L901" t="s">
        <v>3519</v>
      </c>
      <c r="M901">
        <v>1151400</v>
      </c>
      <c r="N901" s="9">
        <v>45085</v>
      </c>
      <c r="O901" t="s">
        <v>3520</v>
      </c>
      <c r="P901" t="s">
        <v>3521</v>
      </c>
      <c r="Q901" s="12">
        <f t="shared" si="104"/>
        <v>85</v>
      </c>
      <c r="R901" s="11" t="str">
        <f t="shared" si="112"/>
        <v>Standard</v>
      </c>
      <c r="S901" s="11" t="str">
        <f t="shared" si="113"/>
        <v/>
      </c>
      <c r="T901" s="13">
        <f t="shared" si="114"/>
        <v>0</v>
      </c>
      <c r="U901" s="13">
        <f>IFERROR(INDEX(Delegation!$C$4:$C$12,MATCH(H901,Delegation!$A$4:$A$12,0)),0)</f>
        <v>5000000</v>
      </c>
      <c r="V901" s="11" t="str">
        <f t="shared" si="115"/>
        <v/>
      </c>
      <c r="W901" s="14">
        <f t="shared" si="109"/>
        <v>0.637997220774709</v>
      </c>
      <c r="X901" s="11" t="str">
        <f t="shared" si="116"/>
        <v/>
      </c>
      <c r="Y901" s="11" t="str">
        <f t="shared" si="111"/>
        <v/>
      </c>
      <c r="Z901" s="11" t="str">
        <f>IF(AND(J901&gt;500000,INDEX(Bank_KYC!$D$4:$D$953,MATCH(B901,Bank_KYC!$A$4:$A$953,0))=""),"FLAG","")</f>
        <v/>
      </c>
    </row>
    <row r="902" spans="1:26" x14ac:dyDescent="0.3">
      <c r="A902" t="s">
        <v>4430</v>
      </c>
      <c r="B902" t="s">
        <v>1241</v>
      </c>
      <c r="C902" t="s">
        <v>529</v>
      </c>
      <c r="D902" t="s">
        <v>95</v>
      </c>
      <c r="E902" t="s">
        <v>3550</v>
      </c>
      <c r="F902" s="9">
        <v>45191</v>
      </c>
      <c r="G902">
        <v>759000</v>
      </c>
      <c r="H902" t="s">
        <v>63</v>
      </c>
      <c r="I902">
        <v>10.5</v>
      </c>
      <c r="J902">
        <v>428678</v>
      </c>
      <c r="K902" s="9"/>
      <c r="L902" t="s">
        <v>3551</v>
      </c>
      <c r="M902">
        <v>911483</v>
      </c>
      <c r="N902" s="9">
        <v>45545</v>
      </c>
      <c r="O902" t="s">
        <v>3520</v>
      </c>
      <c r="P902" t="s">
        <v>3521</v>
      </c>
      <c r="Q902" s="12">
        <f t="shared" si="104"/>
        <v>0</v>
      </c>
      <c r="R902" s="11" t="str">
        <f t="shared" si="112"/>
        <v>Standard</v>
      </c>
      <c r="S902" s="11" t="str">
        <f t="shared" si="113"/>
        <v/>
      </c>
      <c r="T902" s="13">
        <f t="shared" si="114"/>
        <v>0</v>
      </c>
      <c r="U902" s="13">
        <f>IFERROR(INDEX(Delegation!$C$4:$C$12,MATCH(H902,Delegation!$A$4:$A$12,0)),0)</f>
        <v>1000000</v>
      </c>
      <c r="V902" s="11" t="str">
        <f t="shared" si="115"/>
        <v/>
      </c>
      <c r="W902" s="14">
        <f t="shared" si="109"/>
        <v>0.47030827782854973</v>
      </c>
      <c r="X902" s="11" t="str">
        <f t="shared" si="116"/>
        <v/>
      </c>
      <c r="Y902" s="11" t="str">
        <f t="shared" si="111"/>
        <v/>
      </c>
      <c r="Z902" s="11" t="str">
        <f>IF(AND(J902&gt;500000,INDEX(Bank_KYC!$D$4:$D$953,MATCH(B902,Bank_KYC!$A$4:$A$953,0))=""),"FLAG","")</f>
        <v/>
      </c>
    </row>
    <row r="903" spans="1:26" x14ac:dyDescent="0.3">
      <c r="A903" t="s">
        <v>4431</v>
      </c>
      <c r="B903" t="s">
        <v>1769</v>
      </c>
      <c r="C903" t="s">
        <v>933</v>
      </c>
      <c r="D903" t="s">
        <v>114</v>
      </c>
      <c r="E903" t="s">
        <v>3525</v>
      </c>
      <c r="F903" s="9">
        <v>44559</v>
      </c>
      <c r="G903">
        <v>271000</v>
      </c>
      <c r="H903" t="s">
        <v>59</v>
      </c>
      <c r="I903">
        <v>9.75</v>
      </c>
      <c r="J903">
        <v>205036</v>
      </c>
      <c r="K903" s="9">
        <v>46083</v>
      </c>
      <c r="L903" t="s">
        <v>3526</v>
      </c>
      <c r="M903">
        <v>312879</v>
      </c>
      <c r="N903" s="9">
        <v>45332</v>
      </c>
      <c r="O903" t="s">
        <v>3520</v>
      </c>
      <c r="P903" t="s">
        <v>3521</v>
      </c>
      <c r="Q903" s="12">
        <f t="shared" si="104"/>
        <v>29</v>
      </c>
      <c r="R903" s="11" t="str">
        <f t="shared" si="112"/>
        <v>Standard</v>
      </c>
      <c r="S903" s="11" t="str">
        <f t="shared" si="113"/>
        <v/>
      </c>
      <c r="T903" s="13">
        <f t="shared" si="114"/>
        <v>0</v>
      </c>
      <c r="U903" s="13">
        <f>IFERROR(INDEX(Delegation!$C$4:$C$12,MATCH(H903,Delegation!$A$4:$A$12,0)),0)</f>
        <v>1000000</v>
      </c>
      <c r="V903" s="11" t="str">
        <f t="shared" si="115"/>
        <v/>
      </c>
      <c r="W903" s="14">
        <f t="shared" si="109"/>
        <v>0.65532042738566665</v>
      </c>
      <c r="X903" s="11" t="str">
        <f t="shared" si="116"/>
        <v/>
      </c>
      <c r="Y903" s="11" t="str">
        <f t="shared" si="111"/>
        <v/>
      </c>
      <c r="Z903" s="11" t="str">
        <f>IF(AND(J903&gt;500000,INDEX(Bank_KYC!$D$4:$D$953,MATCH(B903,Bank_KYC!$A$4:$A$953,0))=""),"FLAG","")</f>
        <v/>
      </c>
    </row>
  </sheetData>
  <autoFilter ref="A3:Z903" xr:uid="{00000000-0009-0000-0000-000003000000}"/>
  <conditionalFormatting sqref="S4:S903">
    <cfRule type="cellIs" dxfId="10" priority="1" operator="equal">
      <formula>"FLAG"</formula>
    </cfRule>
  </conditionalFormatting>
  <conditionalFormatting sqref="V4:V903">
    <cfRule type="cellIs" dxfId="9" priority="2" operator="equal">
      <formula>"FLAG"</formula>
    </cfRule>
  </conditionalFormatting>
  <conditionalFormatting sqref="X4:Z903">
    <cfRule type="cellIs" dxfId="8" priority="3" operator="equal">
      <formula>"FLAG"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30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" customWidth="1"/>
    <col min="2" max="2" width="11" customWidth="1"/>
    <col min="3" max="3" width="20" customWidth="1"/>
    <col min="4" max="5" width="10" customWidth="1"/>
    <col min="6" max="6" width="12" customWidth="1"/>
    <col min="7" max="8" width="21" customWidth="1"/>
    <col min="9" max="9" width="17" customWidth="1"/>
    <col min="10" max="10" width="11" customWidth="1"/>
    <col min="11" max="11" width="17" customWidth="1"/>
    <col min="12" max="13" width="14" customWidth="1"/>
    <col min="14" max="14" width="12" customWidth="1"/>
    <col min="15" max="15" width="10" customWidth="1"/>
    <col min="16" max="16" width="22" customWidth="1"/>
    <col min="17" max="17" width="10" customWidth="1"/>
    <col min="18" max="18" width="17" customWidth="1"/>
    <col min="19" max="19" width="8" customWidth="1"/>
    <col min="20" max="21" width="14" customWidth="1"/>
  </cols>
  <sheetData>
    <row r="1" spans="1:21" ht="15.6" x14ac:dyDescent="0.3">
      <c r="A1" s="6" t="s">
        <v>4432</v>
      </c>
    </row>
    <row r="2" spans="1:21" x14ac:dyDescent="0.3">
      <c r="A2" s="2" t="s">
        <v>72</v>
      </c>
    </row>
    <row r="3" spans="1:21" ht="31.95" customHeight="1" x14ac:dyDescent="0.3">
      <c r="A3" s="7" t="s">
        <v>4433</v>
      </c>
      <c r="B3" s="7" t="s">
        <v>4434</v>
      </c>
      <c r="C3" s="7" t="s">
        <v>4435</v>
      </c>
      <c r="D3" s="7" t="s">
        <v>4436</v>
      </c>
      <c r="E3" s="7" t="s">
        <v>4437</v>
      </c>
      <c r="F3" s="7" t="s">
        <v>78</v>
      </c>
      <c r="G3" s="7" t="s">
        <v>4438</v>
      </c>
      <c r="H3" s="7" t="s">
        <v>4439</v>
      </c>
      <c r="I3" s="7" t="s">
        <v>4440</v>
      </c>
      <c r="J3" s="7" t="s">
        <v>4441</v>
      </c>
      <c r="K3" s="7" t="s">
        <v>4442</v>
      </c>
      <c r="L3" s="7" t="s">
        <v>4443</v>
      </c>
      <c r="M3" s="7" t="s">
        <v>4444</v>
      </c>
      <c r="N3" s="7" t="s">
        <v>4445</v>
      </c>
      <c r="O3" s="7" t="s">
        <v>4446</v>
      </c>
      <c r="P3" s="7" t="s">
        <v>4447</v>
      </c>
      <c r="Q3" s="7" t="s">
        <v>4448</v>
      </c>
      <c r="R3" s="7" t="s">
        <v>4449</v>
      </c>
      <c r="S3" s="8" t="s">
        <v>4450</v>
      </c>
      <c r="T3" s="8" t="s">
        <v>4451</v>
      </c>
      <c r="U3" s="8" t="s">
        <v>4452</v>
      </c>
    </row>
    <row r="4" spans="1:21" x14ac:dyDescent="0.3">
      <c r="A4" t="s">
        <v>4453</v>
      </c>
      <c r="B4" t="s">
        <v>4454</v>
      </c>
      <c r="C4" t="s">
        <v>4455</v>
      </c>
      <c r="D4">
        <v>46</v>
      </c>
      <c r="E4" t="s">
        <v>4456</v>
      </c>
      <c r="F4">
        <v>6339199427</v>
      </c>
      <c r="G4" s="9">
        <v>45897</v>
      </c>
      <c r="H4" s="9">
        <v>45900</v>
      </c>
      <c r="I4" t="s">
        <v>4457</v>
      </c>
      <c r="J4" t="s">
        <v>4458</v>
      </c>
      <c r="K4" t="s">
        <v>4459</v>
      </c>
      <c r="L4" t="s">
        <v>4460</v>
      </c>
      <c r="M4">
        <v>4</v>
      </c>
      <c r="N4">
        <v>53845</v>
      </c>
      <c r="O4">
        <v>0</v>
      </c>
      <c r="Q4">
        <v>53845</v>
      </c>
      <c r="R4">
        <v>0</v>
      </c>
      <c r="S4" s="14">
        <f t="shared" ref="S4:S67" si="0">O4/N4</f>
        <v>0</v>
      </c>
      <c r="T4" s="11" t="str">
        <f t="shared" ref="T4:T67" si="1">IF(AND(S4&gt;10%,P4&lt;&gt;"MS_DR_BORA"),"FLAG","")</f>
        <v/>
      </c>
      <c r="U4" s="11" t="str">
        <f t="shared" ref="U4:U67" si="2">IF(AND(K4="Cash",R4&lt;Q4),"FLAG","")</f>
        <v/>
      </c>
    </row>
    <row r="5" spans="1:21" x14ac:dyDescent="0.3">
      <c r="A5" t="s">
        <v>4461</v>
      </c>
      <c r="B5" t="s">
        <v>4462</v>
      </c>
      <c r="C5" t="s">
        <v>944</v>
      </c>
      <c r="D5">
        <v>87</v>
      </c>
      <c r="E5" t="s">
        <v>4463</v>
      </c>
      <c r="F5">
        <v>8625002951</v>
      </c>
      <c r="G5" s="9">
        <v>45986</v>
      </c>
      <c r="H5" s="9">
        <v>45989</v>
      </c>
      <c r="I5" t="s">
        <v>4464</v>
      </c>
      <c r="J5" t="s">
        <v>4465</v>
      </c>
      <c r="K5" t="s">
        <v>4466</v>
      </c>
      <c r="L5" t="s">
        <v>4467</v>
      </c>
      <c r="M5">
        <v>3</v>
      </c>
      <c r="N5">
        <v>71857</v>
      </c>
      <c r="O5">
        <v>4173</v>
      </c>
      <c r="P5" t="s">
        <v>4468</v>
      </c>
      <c r="Q5">
        <v>67684</v>
      </c>
      <c r="R5">
        <v>0</v>
      </c>
      <c r="S5" s="14">
        <f t="shared" si="0"/>
        <v>5.8073674102731815E-2</v>
      </c>
      <c r="T5" s="11" t="str">
        <f t="shared" si="1"/>
        <v/>
      </c>
      <c r="U5" s="11" t="str">
        <f t="shared" si="2"/>
        <v/>
      </c>
    </row>
    <row r="6" spans="1:21" x14ac:dyDescent="0.3">
      <c r="A6" t="s">
        <v>4469</v>
      </c>
      <c r="B6" t="s">
        <v>4470</v>
      </c>
      <c r="C6" t="s">
        <v>2693</v>
      </c>
      <c r="D6">
        <v>33</v>
      </c>
      <c r="E6" t="s">
        <v>4456</v>
      </c>
      <c r="F6">
        <v>6479641376</v>
      </c>
      <c r="G6" s="9">
        <v>45807</v>
      </c>
      <c r="H6" s="9">
        <v>45810</v>
      </c>
      <c r="I6" t="s">
        <v>4457</v>
      </c>
      <c r="J6" t="s">
        <v>4458</v>
      </c>
      <c r="K6" t="s">
        <v>4471</v>
      </c>
      <c r="L6" t="s">
        <v>4460</v>
      </c>
      <c r="M6">
        <v>4</v>
      </c>
      <c r="N6">
        <v>51159</v>
      </c>
      <c r="O6">
        <v>0</v>
      </c>
      <c r="Q6">
        <v>51159</v>
      </c>
      <c r="R6">
        <v>0</v>
      </c>
      <c r="S6" s="14">
        <f t="shared" si="0"/>
        <v>0</v>
      </c>
      <c r="T6" s="11" t="str">
        <f t="shared" si="1"/>
        <v/>
      </c>
      <c r="U6" s="11" t="str">
        <f t="shared" si="2"/>
        <v/>
      </c>
    </row>
    <row r="7" spans="1:21" x14ac:dyDescent="0.3">
      <c r="A7" t="s">
        <v>4472</v>
      </c>
      <c r="B7" t="s">
        <v>4473</v>
      </c>
      <c r="C7" t="s">
        <v>1624</v>
      </c>
      <c r="D7">
        <v>8</v>
      </c>
      <c r="E7" t="s">
        <v>4456</v>
      </c>
      <c r="F7">
        <v>9569158796</v>
      </c>
      <c r="G7" s="9">
        <v>45966</v>
      </c>
      <c r="H7" s="9">
        <v>45970</v>
      </c>
      <c r="I7" t="s">
        <v>4474</v>
      </c>
      <c r="J7" t="s">
        <v>4475</v>
      </c>
      <c r="K7" t="s">
        <v>4476</v>
      </c>
      <c r="L7" t="s">
        <v>4477</v>
      </c>
      <c r="M7">
        <v>5</v>
      </c>
      <c r="N7">
        <v>112250</v>
      </c>
      <c r="O7">
        <v>0</v>
      </c>
      <c r="Q7">
        <v>112250</v>
      </c>
      <c r="R7">
        <v>0</v>
      </c>
      <c r="S7" s="14">
        <f t="shared" si="0"/>
        <v>0</v>
      </c>
      <c r="T7" s="11" t="str">
        <f t="shared" si="1"/>
        <v/>
      </c>
      <c r="U7" s="11" t="str">
        <f t="shared" si="2"/>
        <v/>
      </c>
    </row>
    <row r="8" spans="1:21" x14ac:dyDescent="0.3">
      <c r="A8" t="s">
        <v>4478</v>
      </c>
      <c r="B8" t="s">
        <v>4479</v>
      </c>
      <c r="C8" t="s">
        <v>373</v>
      </c>
      <c r="D8">
        <v>50</v>
      </c>
      <c r="E8" t="s">
        <v>4456</v>
      </c>
      <c r="F8">
        <v>7957578149</v>
      </c>
      <c r="G8" s="9">
        <v>45978</v>
      </c>
      <c r="H8" s="9">
        <v>45983</v>
      </c>
      <c r="I8" t="s">
        <v>4480</v>
      </c>
      <c r="J8" t="s">
        <v>4481</v>
      </c>
      <c r="K8" t="s">
        <v>4482</v>
      </c>
      <c r="L8" t="s">
        <v>4483</v>
      </c>
      <c r="M8">
        <v>6</v>
      </c>
      <c r="N8">
        <v>217573</v>
      </c>
      <c r="O8">
        <v>0</v>
      </c>
      <c r="Q8">
        <v>217573</v>
      </c>
      <c r="R8">
        <v>217573</v>
      </c>
      <c r="S8" s="14">
        <f t="shared" si="0"/>
        <v>0</v>
      </c>
      <c r="T8" s="11" t="str">
        <f t="shared" si="1"/>
        <v/>
      </c>
      <c r="U8" s="11" t="str">
        <f t="shared" si="2"/>
        <v/>
      </c>
    </row>
    <row r="9" spans="1:21" x14ac:dyDescent="0.3">
      <c r="A9" t="s">
        <v>4484</v>
      </c>
      <c r="B9" t="s">
        <v>4485</v>
      </c>
      <c r="C9" t="s">
        <v>2276</v>
      </c>
      <c r="D9">
        <v>32</v>
      </c>
      <c r="E9" t="s">
        <v>4463</v>
      </c>
      <c r="F9">
        <v>7933370669</v>
      </c>
      <c r="G9" s="9">
        <v>45820</v>
      </c>
      <c r="H9" s="9">
        <v>45825</v>
      </c>
      <c r="I9" t="s">
        <v>4457</v>
      </c>
      <c r="J9" t="s">
        <v>4458</v>
      </c>
      <c r="K9" t="s">
        <v>4482</v>
      </c>
      <c r="L9" t="s">
        <v>4460</v>
      </c>
      <c r="M9">
        <v>4</v>
      </c>
      <c r="N9">
        <v>54522</v>
      </c>
      <c r="O9">
        <v>0</v>
      </c>
      <c r="Q9">
        <v>54522</v>
      </c>
      <c r="R9">
        <v>54522</v>
      </c>
      <c r="S9" s="14">
        <f t="shared" si="0"/>
        <v>0</v>
      </c>
      <c r="T9" s="11" t="str">
        <f t="shared" si="1"/>
        <v/>
      </c>
      <c r="U9" s="11" t="str">
        <f t="shared" si="2"/>
        <v/>
      </c>
    </row>
    <row r="10" spans="1:21" x14ac:dyDescent="0.3">
      <c r="A10" t="s">
        <v>4486</v>
      </c>
      <c r="B10" t="s">
        <v>4487</v>
      </c>
      <c r="C10" t="s">
        <v>966</v>
      </c>
      <c r="D10">
        <v>63</v>
      </c>
      <c r="E10" t="s">
        <v>4463</v>
      </c>
      <c r="F10">
        <v>6423561182</v>
      </c>
      <c r="G10" s="9">
        <v>45990</v>
      </c>
      <c r="H10" s="9">
        <v>45995</v>
      </c>
      <c r="I10" t="s">
        <v>4474</v>
      </c>
      <c r="J10" t="s">
        <v>4475</v>
      </c>
      <c r="K10" t="s">
        <v>4488</v>
      </c>
      <c r="L10" t="s">
        <v>4477</v>
      </c>
      <c r="M10">
        <v>5</v>
      </c>
      <c r="N10">
        <v>68440</v>
      </c>
      <c r="O10">
        <v>0</v>
      </c>
      <c r="Q10">
        <v>68440</v>
      </c>
      <c r="R10">
        <v>0</v>
      </c>
      <c r="S10" s="14">
        <f t="shared" si="0"/>
        <v>0</v>
      </c>
      <c r="T10" s="11" t="str">
        <f t="shared" si="1"/>
        <v/>
      </c>
      <c r="U10" s="11" t="str">
        <f t="shared" si="2"/>
        <v/>
      </c>
    </row>
    <row r="11" spans="1:21" x14ac:dyDescent="0.3">
      <c r="A11" t="s">
        <v>4489</v>
      </c>
      <c r="B11" t="s">
        <v>4490</v>
      </c>
      <c r="C11" t="s">
        <v>185</v>
      </c>
      <c r="D11">
        <v>33</v>
      </c>
      <c r="E11" t="s">
        <v>4463</v>
      </c>
      <c r="F11">
        <v>7557192729</v>
      </c>
      <c r="G11" s="9">
        <v>45832</v>
      </c>
      <c r="H11" s="9">
        <v>45835</v>
      </c>
      <c r="I11" t="s">
        <v>4491</v>
      </c>
      <c r="J11" t="s">
        <v>4492</v>
      </c>
      <c r="K11" t="s">
        <v>4459</v>
      </c>
      <c r="L11" t="s">
        <v>4493</v>
      </c>
      <c r="M11">
        <v>3</v>
      </c>
      <c r="N11">
        <v>79592</v>
      </c>
      <c r="O11">
        <v>0</v>
      </c>
      <c r="Q11">
        <v>79592</v>
      </c>
      <c r="R11">
        <v>0</v>
      </c>
      <c r="S11" s="14">
        <f t="shared" si="0"/>
        <v>0</v>
      </c>
      <c r="T11" s="11" t="str">
        <f t="shared" si="1"/>
        <v/>
      </c>
      <c r="U11" s="11" t="str">
        <f t="shared" si="2"/>
        <v/>
      </c>
    </row>
    <row r="12" spans="1:21" x14ac:dyDescent="0.3">
      <c r="A12" t="s">
        <v>4494</v>
      </c>
      <c r="B12" t="s">
        <v>4495</v>
      </c>
      <c r="C12" t="s">
        <v>4496</v>
      </c>
      <c r="D12">
        <v>18</v>
      </c>
      <c r="E12" t="s">
        <v>4456</v>
      </c>
      <c r="F12">
        <v>6241761334</v>
      </c>
      <c r="G12" s="9">
        <v>45846</v>
      </c>
      <c r="H12" s="9">
        <v>45850</v>
      </c>
      <c r="I12" t="s">
        <v>4497</v>
      </c>
      <c r="J12" t="s">
        <v>4498</v>
      </c>
      <c r="K12" t="s">
        <v>4488</v>
      </c>
      <c r="L12" t="s">
        <v>4477</v>
      </c>
      <c r="M12">
        <v>4</v>
      </c>
      <c r="N12">
        <v>47105</v>
      </c>
      <c r="O12">
        <v>0</v>
      </c>
      <c r="Q12">
        <v>47105</v>
      </c>
      <c r="R12">
        <v>0</v>
      </c>
      <c r="S12" s="14">
        <f t="shared" si="0"/>
        <v>0</v>
      </c>
      <c r="T12" s="11" t="str">
        <f t="shared" si="1"/>
        <v/>
      </c>
      <c r="U12" s="11" t="str">
        <f t="shared" si="2"/>
        <v/>
      </c>
    </row>
    <row r="13" spans="1:21" x14ac:dyDescent="0.3">
      <c r="A13" t="s">
        <v>4499</v>
      </c>
      <c r="B13" t="s">
        <v>4500</v>
      </c>
      <c r="C13" t="s">
        <v>2860</v>
      </c>
      <c r="D13">
        <v>44</v>
      </c>
      <c r="E13" t="s">
        <v>4463</v>
      </c>
      <c r="F13">
        <v>6461779531</v>
      </c>
      <c r="G13" s="9">
        <v>46035</v>
      </c>
      <c r="H13" s="9">
        <v>46042</v>
      </c>
      <c r="I13" t="s">
        <v>4497</v>
      </c>
      <c r="J13" t="s">
        <v>4498</v>
      </c>
      <c r="K13" t="s">
        <v>4482</v>
      </c>
      <c r="L13" t="s">
        <v>4477</v>
      </c>
      <c r="M13">
        <v>4</v>
      </c>
      <c r="N13">
        <v>104814</v>
      </c>
      <c r="O13">
        <v>6788</v>
      </c>
      <c r="P13" t="s">
        <v>4468</v>
      </c>
      <c r="Q13">
        <v>98026</v>
      </c>
      <c r="R13">
        <v>98026</v>
      </c>
      <c r="S13" s="14">
        <f t="shared" si="0"/>
        <v>6.4762340908657234E-2</v>
      </c>
      <c r="T13" s="11" t="str">
        <f t="shared" si="1"/>
        <v/>
      </c>
      <c r="U13" s="11" t="str">
        <f t="shared" si="2"/>
        <v/>
      </c>
    </row>
    <row r="14" spans="1:21" x14ac:dyDescent="0.3">
      <c r="A14" t="s">
        <v>4501</v>
      </c>
      <c r="B14" t="s">
        <v>4502</v>
      </c>
      <c r="C14" t="s">
        <v>4503</v>
      </c>
      <c r="D14">
        <v>62</v>
      </c>
      <c r="E14" t="s">
        <v>4463</v>
      </c>
      <c r="F14">
        <v>9659893594</v>
      </c>
      <c r="G14" s="9">
        <v>45910</v>
      </c>
      <c r="H14" s="9">
        <v>45912</v>
      </c>
      <c r="I14" t="s">
        <v>4497</v>
      </c>
      <c r="J14" t="s">
        <v>4498</v>
      </c>
      <c r="K14" t="s">
        <v>4459</v>
      </c>
      <c r="L14" t="s">
        <v>4477</v>
      </c>
      <c r="M14">
        <v>4</v>
      </c>
      <c r="N14">
        <v>123173</v>
      </c>
      <c r="O14">
        <v>4166</v>
      </c>
      <c r="P14" t="s">
        <v>4468</v>
      </c>
      <c r="Q14">
        <v>119007</v>
      </c>
      <c r="R14">
        <v>0</v>
      </c>
      <c r="S14" s="14">
        <f t="shared" si="0"/>
        <v>3.3822347430037425E-2</v>
      </c>
      <c r="T14" s="11" t="str">
        <f t="shared" si="1"/>
        <v/>
      </c>
      <c r="U14" s="11" t="str">
        <f t="shared" si="2"/>
        <v/>
      </c>
    </row>
    <row r="15" spans="1:21" x14ac:dyDescent="0.3">
      <c r="A15" t="s">
        <v>4504</v>
      </c>
      <c r="B15" t="s">
        <v>4505</v>
      </c>
      <c r="C15" t="s">
        <v>268</v>
      </c>
      <c r="D15">
        <v>29</v>
      </c>
      <c r="E15" t="s">
        <v>4463</v>
      </c>
      <c r="F15">
        <v>6235295317</v>
      </c>
      <c r="G15" s="9">
        <v>45816</v>
      </c>
      <c r="H15" s="9">
        <v>45818</v>
      </c>
      <c r="I15" t="s">
        <v>4506</v>
      </c>
      <c r="J15" t="s">
        <v>4507</v>
      </c>
      <c r="K15" t="s">
        <v>4471</v>
      </c>
      <c r="L15" t="s">
        <v>4508</v>
      </c>
      <c r="M15">
        <v>1</v>
      </c>
      <c r="N15">
        <v>2609</v>
      </c>
      <c r="O15">
        <v>0</v>
      </c>
      <c r="Q15">
        <v>2609</v>
      </c>
      <c r="R15">
        <v>0</v>
      </c>
      <c r="S15" s="14">
        <f t="shared" si="0"/>
        <v>0</v>
      </c>
      <c r="T15" s="11" t="str">
        <f t="shared" si="1"/>
        <v/>
      </c>
      <c r="U15" s="11" t="str">
        <f t="shared" si="2"/>
        <v/>
      </c>
    </row>
    <row r="16" spans="1:21" x14ac:dyDescent="0.3">
      <c r="A16" t="s">
        <v>4509</v>
      </c>
      <c r="B16" t="s">
        <v>4510</v>
      </c>
      <c r="C16" t="s">
        <v>1238</v>
      </c>
      <c r="D16">
        <v>12</v>
      </c>
      <c r="E16" t="s">
        <v>4463</v>
      </c>
      <c r="F16">
        <v>6850226852</v>
      </c>
      <c r="G16" s="9">
        <v>45860</v>
      </c>
      <c r="H16" s="9">
        <v>45862</v>
      </c>
      <c r="I16" t="s">
        <v>4464</v>
      </c>
      <c r="J16" t="s">
        <v>4465</v>
      </c>
      <c r="K16" t="s">
        <v>4476</v>
      </c>
      <c r="L16" t="s">
        <v>4467</v>
      </c>
      <c r="M16">
        <v>3</v>
      </c>
      <c r="N16">
        <v>82670</v>
      </c>
      <c r="O16">
        <v>0</v>
      </c>
      <c r="Q16">
        <v>82670</v>
      </c>
      <c r="R16">
        <v>0</v>
      </c>
      <c r="S16" s="14">
        <f t="shared" si="0"/>
        <v>0</v>
      </c>
      <c r="T16" s="11" t="str">
        <f t="shared" si="1"/>
        <v/>
      </c>
      <c r="U16" s="11" t="str">
        <f t="shared" si="2"/>
        <v/>
      </c>
    </row>
    <row r="17" spans="1:21" x14ac:dyDescent="0.3">
      <c r="A17" t="s">
        <v>4511</v>
      </c>
      <c r="B17" t="s">
        <v>4512</v>
      </c>
      <c r="C17" t="s">
        <v>4513</v>
      </c>
      <c r="D17">
        <v>30</v>
      </c>
      <c r="E17" t="s">
        <v>4463</v>
      </c>
      <c r="F17">
        <v>6757039636</v>
      </c>
      <c r="G17" s="9">
        <v>46102</v>
      </c>
      <c r="H17" s="9">
        <v>46106</v>
      </c>
      <c r="I17" t="s">
        <v>4474</v>
      </c>
      <c r="J17" t="s">
        <v>4475</v>
      </c>
      <c r="K17" t="s">
        <v>4476</v>
      </c>
      <c r="L17" t="s">
        <v>4477</v>
      </c>
      <c r="M17">
        <v>5</v>
      </c>
      <c r="N17">
        <v>21470</v>
      </c>
      <c r="O17">
        <v>0</v>
      </c>
      <c r="Q17">
        <v>21470</v>
      </c>
      <c r="R17">
        <v>0</v>
      </c>
      <c r="S17" s="14">
        <f t="shared" si="0"/>
        <v>0</v>
      </c>
      <c r="T17" s="11" t="str">
        <f t="shared" si="1"/>
        <v/>
      </c>
      <c r="U17" s="11" t="str">
        <f t="shared" si="2"/>
        <v/>
      </c>
    </row>
    <row r="18" spans="1:21" x14ac:dyDescent="0.3">
      <c r="A18" t="s">
        <v>4514</v>
      </c>
      <c r="B18" t="s">
        <v>4515</v>
      </c>
      <c r="C18" t="s">
        <v>4516</v>
      </c>
      <c r="D18">
        <v>45</v>
      </c>
      <c r="E18" t="s">
        <v>4456</v>
      </c>
      <c r="F18">
        <v>7870897767</v>
      </c>
      <c r="G18" s="9">
        <v>45981</v>
      </c>
      <c r="H18" s="9">
        <v>45985</v>
      </c>
      <c r="I18" t="s">
        <v>4497</v>
      </c>
      <c r="J18" t="s">
        <v>4498</v>
      </c>
      <c r="K18" t="s">
        <v>4482</v>
      </c>
      <c r="L18" t="s">
        <v>4477</v>
      </c>
      <c r="M18">
        <v>4</v>
      </c>
      <c r="N18">
        <v>18824</v>
      </c>
      <c r="O18">
        <v>0</v>
      </c>
      <c r="Q18">
        <v>18824</v>
      </c>
      <c r="R18">
        <v>18824</v>
      </c>
      <c r="S18" s="14">
        <f t="shared" si="0"/>
        <v>0</v>
      </c>
      <c r="T18" s="11" t="str">
        <f t="shared" si="1"/>
        <v/>
      </c>
      <c r="U18" s="11" t="str">
        <f t="shared" si="2"/>
        <v/>
      </c>
    </row>
    <row r="19" spans="1:21" x14ac:dyDescent="0.3">
      <c r="A19" t="s">
        <v>4517</v>
      </c>
      <c r="B19" t="s">
        <v>4518</v>
      </c>
      <c r="C19" t="s">
        <v>1378</v>
      </c>
      <c r="D19">
        <v>71</v>
      </c>
      <c r="E19" t="s">
        <v>4463</v>
      </c>
      <c r="F19">
        <v>9609736678</v>
      </c>
      <c r="G19" s="9">
        <v>45930</v>
      </c>
      <c r="H19" s="9">
        <v>45931</v>
      </c>
      <c r="I19" t="s">
        <v>4491</v>
      </c>
      <c r="J19" t="s">
        <v>4492</v>
      </c>
      <c r="K19" t="s">
        <v>4459</v>
      </c>
      <c r="L19" t="s">
        <v>4493</v>
      </c>
      <c r="M19">
        <v>3</v>
      </c>
      <c r="N19">
        <v>76605</v>
      </c>
      <c r="O19">
        <v>6231</v>
      </c>
      <c r="P19" t="s">
        <v>4468</v>
      </c>
      <c r="Q19">
        <v>70374</v>
      </c>
      <c r="R19">
        <v>0</v>
      </c>
      <c r="S19" s="14">
        <f t="shared" si="0"/>
        <v>8.1339338163305269E-2</v>
      </c>
      <c r="T19" s="11" t="str">
        <f t="shared" si="1"/>
        <v/>
      </c>
      <c r="U19" s="11" t="str">
        <f t="shared" si="2"/>
        <v/>
      </c>
    </row>
    <row r="20" spans="1:21" x14ac:dyDescent="0.3">
      <c r="A20" t="s">
        <v>4519</v>
      </c>
      <c r="B20" t="s">
        <v>4520</v>
      </c>
      <c r="C20" t="s">
        <v>193</v>
      </c>
      <c r="D20">
        <v>47</v>
      </c>
      <c r="E20" t="s">
        <v>4456</v>
      </c>
      <c r="F20">
        <v>6640035750</v>
      </c>
      <c r="G20" s="9">
        <v>46043</v>
      </c>
      <c r="H20" s="9">
        <v>46046</v>
      </c>
      <c r="I20" t="s">
        <v>4497</v>
      </c>
      <c r="J20" t="s">
        <v>4498</v>
      </c>
      <c r="K20" t="s">
        <v>4476</v>
      </c>
      <c r="L20" t="s">
        <v>4477</v>
      </c>
      <c r="M20">
        <v>4</v>
      </c>
      <c r="N20">
        <v>33697</v>
      </c>
      <c r="O20">
        <v>0</v>
      </c>
      <c r="Q20">
        <v>33697</v>
      </c>
      <c r="R20">
        <v>0</v>
      </c>
      <c r="S20" s="14">
        <f t="shared" si="0"/>
        <v>0</v>
      </c>
      <c r="T20" s="11" t="str">
        <f t="shared" si="1"/>
        <v/>
      </c>
      <c r="U20" s="11" t="str">
        <f t="shared" si="2"/>
        <v/>
      </c>
    </row>
    <row r="21" spans="1:21" x14ac:dyDescent="0.3">
      <c r="A21" t="s">
        <v>4521</v>
      </c>
      <c r="B21" t="s">
        <v>4522</v>
      </c>
      <c r="C21" t="s">
        <v>1812</v>
      </c>
      <c r="D21">
        <v>21</v>
      </c>
      <c r="E21" t="s">
        <v>4463</v>
      </c>
      <c r="F21">
        <v>9824035947</v>
      </c>
      <c r="G21" s="9">
        <v>45936</v>
      </c>
      <c r="H21" s="9">
        <v>45940</v>
      </c>
      <c r="I21" t="s">
        <v>4523</v>
      </c>
      <c r="J21" t="s">
        <v>4524</v>
      </c>
      <c r="K21" t="s">
        <v>4482</v>
      </c>
      <c r="L21" t="s">
        <v>4525</v>
      </c>
      <c r="M21">
        <v>4</v>
      </c>
      <c r="N21">
        <v>179258</v>
      </c>
      <c r="O21">
        <v>0</v>
      </c>
      <c r="Q21">
        <v>179258</v>
      </c>
      <c r="R21">
        <v>179258</v>
      </c>
      <c r="S21" s="14">
        <f t="shared" si="0"/>
        <v>0</v>
      </c>
      <c r="T21" s="11" t="str">
        <f t="shared" si="1"/>
        <v/>
      </c>
      <c r="U21" s="11" t="str">
        <f t="shared" si="2"/>
        <v/>
      </c>
    </row>
    <row r="22" spans="1:21" x14ac:dyDescent="0.3">
      <c r="A22" t="s">
        <v>4526</v>
      </c>
      <c r="B22" t="s">
        <v>4527</v>
      </c>
      <c r="C22" t="s">
        <v>1514</v>
      </c>
      <c r="D22">
        <v>12</v>
      </c>
      <c r="E22" t="s">
        <v>4456</v>
      </c>
      <c r="F22">
        <v>7209096850</v>
      </c>
      <c r="G22" s="9">
        <v>45895</v>
      </c>
      <c r="H22" s="9">
        <v>45899</v>
      </c>
      <c r="I22" t="s">
        <v>4474</v>
      </c>
      <c r="J22" t="s">
        <v>4475</v>
      </c>
      <c r="K22" t="s">
        <v>4471</v>
      </c>
      <c r="L22" t="s">
        <v>4477</v>
      </c>
      <c r="M22">
        <v>5</v>
      </c>
      <c r="N22">
        <v>100155</v>
      </c>
      <c r="O22">
        <v>0</v>
      </c>
      <c r="Q22">
        <v>100155</v>
      </c>
      <c r="R22">
        <v>0</v>
      </c>
      <c r="S22" s="14">
        <f t="shared" si="0"/>
        <v>0</v>
      </c>
      <c r="T22" s="11" t="str">
        <f t="shared" si="1"/>
        <v/>
      </c>
      <c r="U22" s="11" t="str">
        <f t="shared" si="2"/>
        <v/>
      </c>
    </row>
    <row r="23" spans="1:21" x14ac:dyDescent="0.3">
      <c r="A23" t="s">
        <v>4528</v>
      </c>
      <c r="B23" t="s">
        <v>4529</v>
      </c>
      <c r="C23" t="s">
        <v>4530</v>
      </c>
      <c r="D23">
        <v>74</v>
      </c>
      <c r="E23" t="s">
        <v>4463</v>
      </c>
      <c r="F23">
        <v>8619227245</v>
      </c>
      <c r="G23" s="9">
        <v>45926</v>
      </c>
      <c r="H23" s="9">
        <v>45930</v>
      </c>
      <c r="I23" t="s">
        <v>4474</v>
      </c>
      <c r="J23" t="s">
        <v>4475</v>
      </c>
      <c r="K23" t="s">
        <v>4482</v>
      </c>
      <c r="L23" t="s">
        <v>4477</v>
      </c>
      <c r="M23">
        <v>5</v>
      </c>
      <c r="N23">
        <v>34813</v>
      </c>
      <c r="O23">
        <v>0</v>
      </c>
      <c r="Q23">
        <v>34813</v>
      </c>
      <c r="R23">
        <v>34813</v>
      </c>
      <c r="S23" s="14">
        <f t="shared" si="0"/>
        <v>0</v>
      </c>
      <c r="T23" s="11" t="str">
        <f t="shared" si="1"/>
        <v/>
      </c>
      <c r="U23" s="11" t="str">
        <f t="shared" si="2"/>
        <v/>
      </c>
    </row>
    <row r="24" spans="1:21" x14ac:dyDescent="0.3">
      <c r="A24" t="s">
        <v>4531</v>
      </c>
      <c r="B24" t="s">
        <v>4532</v>
      </c>
      <c r="C24" t="s">
        <v>4533</v>
      </c>
      <c r="D24">
        <v>37</v>
      </c>
      <c r="E24" t="s">
        <v>4463</v>
      </c>
      <c r="F24">
        <v>6190450869</v>
      </c>
      <c r="G24" s="9">
        <v>45844</v>
      </c>
      <c r="H24" s="9">
        <v>45848</v>
      </c>
      <c r="I24" t="s">
        <v>4480</v>
      </c>
      <c r="J24" t="s">
        <v>4481</v>
      </c>
      <c r="K24" t="s">
        <v>4482</v>
      </c>
      <c r="L24" t="s">
        <v>4483</v>
      </c>
      <c r="M24">
        <v>6</v>
      </c>
      <c r="N24">
        <v>230022</v>
      </c>
      <c r="O24">
        <v>0</v>
      </c>
      <c r="Q24">
        <v>230022</v>
      </c>
      <c r="R24">
        <v>230022</v>
      </c>
      <c r="S24" s="14">
        <f t="shared" si="0"/>
        <v>0</v>
      </c>
      <c r="T24" s="11" t="str">
        <f t="shared" si="1"/>
        <v/>
      </c>
      <c r="U24" s="11" t="str">
        <f t="shared" si="2"/>
        <v/>
      </c>
    </row>
    <row r="25" spans="1:21" x14ac:dyDescent="0.3">
      <c r="A25" t="s">
        <v>4534</v>
      </c>
      <c r="B25" t="s">
        <v>4535</v>
      </c>
      <c r="C25" t="s">
        <v>4536</v>
      </c>
      <c r="D25">
        <v>85</v>
      </c>
      <c r="E25" t="s">
        <v>4456</v>
      </c>
      <c r="F25">
        <v>9466366216</v>
      </c>
      <c r="G25" s="9">
        <v>46025</v>
      </c>
      <c r="H25" s="9">
        <v>46030</v>
      </c>
      <c r="I25" t="s">
        <v>4474</v>
      </c>
      <c r="J25" t="s">
        <v>4475</v>
      </c>
      <c r="K25" t="s">
        <v>4476</v>
      </c>
      <c r="L25" t="s">
        <v>4477</v>
      </c>
      <c r="M25">
        <v>5</v>
      </c>
      <c r="N25">
        <v>88419</v>
      </c>
      <c r="O25">
        <v>0</v>
      </c>
      <c r="Q25">
        <v>88419</v>
      </c>
      <c r="R25">
        <v>0</v>
      </c>
      <c r="S25" s="14">
        <f t="shared" si="0"/>
        <v>0</v>
      </c>
      <c r="T25" s="11" t="str">
        <f t="shared" si="1"/>
        <v/>
      </c>
      <c r="U25" s="11" t="str">
        <f t="shared" si="2"/>
        <v/>
      </c>
    </row>
    <row r="26" spans="1:21" x14ac:dyDescent="0.3">
      <c r="A26" t="s">
        <v>4537</v>
      </c>
      <c r="B26" t="s">
        <v>4538</v>
      </c>
      <c r="C26" t="s">
        <v>2797</v>
      </c>
      <c r="D26">
        <v>56</v>
      </c>
      <c r="E26" t="s">
        <v>4456</v>
      </c>
      <c r="F26">
        <v>7330908234</v>
      </c>
      <c r="G26" s="9">
        <v>45994</v>
      </c>
      <c r="H26" s="9">
        <v>46000</v>
      </c>
      <c r="I26" t="s">
        <v>4480</v>
      </c>
      <c r="J26" t="s">
        <v>4539</v>
      </c>
      <c r="K26" t="s">
        <v>4476</v>
      </c>
      <c r="L26" t="s">
        <v>4483</v>
      </c>
      <c r="M26">
        <v>6</v>
      </c>
      <c r="N26">
        <v>199164</v>
      </c>
      <c r="O26">
        <v>0</v>
      </c>
      <c r="Q26">
        <v>199164</v>
      </c>
      <c r="R26">
        <v>0</v>
      </c>
      <c r="S26" s="14">
        <f t="shared" si="0"/>
        <v>0</v>
      </c>
      <c r="T26" s="11" t="str">
        <f t="shared" si="1"/>
        <v/>
      </c>
      <c r="U26" s="11" t="str">
        <f t="shared" si="2"/>
        <v/>
      </c>
    </row>
    <row r="27" spans="1:21" x14ac:dyDescent="0.3">
      <c r="A27" t="s">
        <v>4540</v>
      </c>
      <c r="B27" t="s">
        <v>4541</v>
      </c>
      <c r="C27" t="s">
        <v>4542</v>
      </c>
      <c r="D27">
        <v>48</v>
      </c>
      <c r="E27" t="s">
        <v>4456</v>
      </c>
      <c r="F27">
        <v>9393568028</v>
      </c>
      <c r="G27" s="9">
        <v>45868</v>
      </c>
      <c r="H27" s="9">
        <v>45872</v>
      </c>
      <c r="I27" t="s">
        <v>4491</v>
      </c>
      <c r="J27" t="s">
        <v>4543</v>
      </c>
      <c r="K27" t="s">
        <v>4482</v>
      </c>
      <c r="L27" t="s">
        <v>4493</v>
      </c>
      <c r="M27">
        <v>3</v>
      </c>
      <c r="N27">
        <v>71404</v>
      </c>
      <c r="O27">
        <v>3176</v>
      </c>
      <c r="P27" t="s">
        <v>4468</v>
      </c>
      <c r="Q27">
        <v>68228</v>
      </c>
      <c r="R27">
        <v>68228</v>
      </c>
      <c r="S27" s="14">
        <f t="shared" si="0"/>
        <v>4.4479300879502547E-2</v>
      </c>
      <c r="T27" s="11" t="str">
        <f t="shared" si="1"/>
        <v/>
      </c>
      <c r="U27" s="11" t="str">
        <f t="shared" si="2"/>
        <v/>
      </c>
    </row>
    <row r="28" spans="1:21" x14ac:dyDescent="0.3">
      <c r="A28" t="s">
        <v>4544</v>
      </c>
      <c r="B28" t="s">
        <v>4545</v>
      </c>
      <c r="C28" t="s">
        <v>4546</v>
      </c>
      <c r="D28">
        <v>28</v>
      </c>
      <c r="E28" t="s">
        <v>4463</v>
      </c>
      <c r="F28">
        <v>6659499848</v>
      </c>
      <c r="G28" s="9">
        <v>46038</v>
      </c>
      <c r="H28" s="9">
        <v>46043</v>
      </c>
      <c r="I28" t="s">
        <v>4480</v>
      </c>
      <c r="J28" t="s">
        <v>4481</v>
      </c>
      <c r="K28" t="s">
        <v>4476</v>
      </c>
      <c r="L28" t="s">
        <v>4483</v>
      </c>
      <c r="M28">
        <v>6</v>
      </c>
      <c r="N28">
        <v>202347</v>
      </c>
      <c r="O28">
        <v>20056</v>
      </c>
      <c r="P28" t="s">
        <v>4468</v>
      </c>
      <c r="Q28">
        <v>182291</v>
      </c>
      <c r="R28">
        <v>0</v>
      </c>
      <c r="S28" s="14">
        <f t="shared" si="0"/>
        <v>9.9116863605588426E-2</v>
      </c>
      <c r="T28" s="11" t="str">
        <f t="shared" si="1"/>
        <v/>
      </c>
      <c r="U28" s="11" t="str">
        <f t="shared" si="2"/>
        <v/>
      </c>
    </row>
    <row r="29" spans="1:21" x14ac:dyDescent="0.3">
      <c r="A29" t="s">
        <v>4547</v>
      </c>
      <c r="B29" t="s">
        <v>4548</v>
      </c>
      <c r="C29" t="s">
        <v>2530</v>
      </c>
      <c r="D29">
        <v>52</v>
      </c>
      <c r="E29" t="s">
        <v>4463</v>
      </c>
      <c r="F29">
        <v>7257881424</v>
      </c>
      <c r="G29" s="9">
        <v>45825</v>
      </c>
      <c r="H29" s="9">
        <v>45830</v>
      </c>
      <c r="I29" t="s">
        <v>4480</v>
      </c>
      <c r="J29" t="s">
        <v>4539</v>
      </c>
      <c r="K29" t="s">
        <v>4482</v>
      </c>
      <c r="L29" t="s">
        <v>4483</v>
      </c>
      <c r="M29">
        <v>6</v>
      </c>
      <c r="N29">
        <v>195286</v>
      </c>
      <c r="O29">
        <v>0</v>
      </c>
      <c r="Q29">
        <v>195286</v>
      </c>
      <c r="R29">
        <v>195286</v>
      </c>
      <c r="S29" s="14">
        <f t="shared" si="0"/>
        <v>0</v>
      </c>
      <c r="T29" s="11" t="str">
        <f t="shared" si="1"/>
        <v/>
      </c>
      <c r="U29" s="11" t="str">
        <f t="shared" si="2"/>
        <v/>
      </c>
    </row>
    <row r="30" spans="1:21" x14ac:dyDescent="0.3">
      <c r="A30" t="s">
        <v>4549</v>
      </c>
      <c r="B30" t="s">
        <v>4550</v>
      </c>
      <c r="C30" t="s">
        <v>287</v>
      </c>
      <c r="D30">
        <v>78</v>
      </c>
      <c r="E30" t="s">
        <v>4456</v>
      </c>
      <c r="F30">
        <v>6848513543</v>
      </c>
      <c r="G30" s="9">
        <v>45797</v>
      </c>
      <c r="H30" s="9">
        <v>45798</v>
      </c>
      <c r="I30" t="s">
        <v>4464</v>
      </c>
      <c r="J30" t="s">
        <v>4465</v>
      </c>
      <c r="K30" t="s">
        <v>4476</v>
      </c>
      <c r="L30" t="s">
        <v>4467</v>
      </c>
      <c r="M30">
        <v>3</v>
      </c>
      <c r="N30">
        <v>78978</v>
      </c>
      <c r="O30">
        <v>0</v>
      </c>
      <c r="Q30">
        <v>78978</v>
      </c>
      <c r="R30">
        <v>0</v>
      </c>
      <c r="S30" s="14">
        <f t="shared" si="0"/>
        <v>0</v>
      </c>
      <c r="T30" s="11" t="str">
        <f t="shared" si="1"/>
        <v/>
      </c>
      <c r="U30" s="11" t="str">
        <f t="shared" si="2"/>
        <v/>
      </c>
    </row>
    <row r="31" spans="1:21" x14ac:dyDescent="0.3">
      <c r="A31" t="s">
        <v>4551</v>
      </c>
      <c r="B31" t="s">
        <v>4552</v>
      </c>
      <c r="C31" t="s">
        <v>1829</v>
      </c>
      <c r="D31">
        <v>15</v>
      </c>
      <c r="E31" t="s">
        <v>4456</v>
      </c>
      <c r="F31">
        <v>9619938161</v>
      </c>
      <c r="G31" s="9">
        <v>46035</v>
      </c>
      <c r="H31" s="9">
        <v>46038</v>
      </c>
      <c r="I31" t="s">
        <v>4523</v>
      </c>
      <c r="J31" t="s">
        <v>4524</v>
      </c>
      <c r="K31" t="s">
        <v>4488</v>
      </c>
      <c r="L31" t="s">
        <v>4525</v>
      </c>
      <c r="M31">
        <v>4</v>
      </c>
      <c r="N31">
        <v>192276</v>
      </c>
      <c r="O31">
        <v>0</v>
      </c>
      <c r="Q31">
        <v>192276</v>
      </c>
      <c r="R31">
        <v>0</v>
      </c>
      <c r="S31" s="14">
        <f t="shared" si="0"/>
        <v>0</v>
      </c>
      <c r="T31" s="11" t="str">
        <f t="shared" si="1"/>
        <v/>
      </c>
      <c r="U31" s="11" t="str">
        <f t="shared" si="2"/>
        <v/>
      </c>
    </row>
    <row r="32" spans="1:21" x14ac:dyDescent="0.3">
      <c r="A32" t="s">
        <v>4553</v>
      </c>
      <c r="B32" t="s">
        <v>4554</v>
      </c>
      <c r="C32" t="s">
        <v>4555</v>
      </c>
      <c r="D32">
        <v>57</v>
      </c>
      <c r="E32" t="s">
        <v>4463</v>
      </c>
      <c r="F32">
        <v>7617479978</v>
      </c>
      <c r="G32" s="9">
        <v>46033</v>
      </c>
      <c r="H32" s="9">
        <v>46038</v>
      </c>
      <c r="I32" t="s">
        <v>4474</v>
      </c>
      <c r="J32" t="s">
        <v>4556</v>
      </c>
      <c r="K32" t="s">
        <v>4488</v>
      </c>
      <c r="L32" t="s">
        <v>4477</v>
      </c>
      <c r="M32">
        <v>5</v>
      </c>
      <c r="N32">
        <v>62787</v>
      </c>
      <c r="O32">
        <v>1874</v>
      </c>
      <c r="P32" t="s">
        <v>4468</v>
      </c>
      <c r="Q32">
        <v>60913</v>
      </c>
      <c r="R32">
        <v>0</v>
      </c>
      <c r="S32" s="14">
        <f t="shared" si="0"/>
        <v>2.9846942838485675E-2</v>
      </c>
      <c r="T32" s="11" t="str">
        <f t="shared" si="1"/>
        <v/>
      </c>
      <c r="U32" s="11" t="str">
        <f t="shared" si="2"/>
        <v/>
      </c>
    </row>
    <row r="33" spans="1:21" x14ac:dyDescent="0.3">
      <c r="A33" t="s">
        <v>4557</v>
      </c>
      <c r="B33" t="s">
        <v>4558</v>
      </c>
      <c r="C33" t="s">
        <v>3008</v>
      </c>
      <c r="D33">
        <v>1</v>
      </c>
      <c r="E33" t="s">
        <v>4463</v>
      </c>
      <c r="F33">
        <v>9762253678</v>
      </c>
      <c r="G33" s="9">
        <v>46081</v>
      </c>
      <c r="H33" s="9">
        <v>46082</v>
      </c>
      <c r="I33" t="s">
        <v>4491</v>
      </c>
      <c r="J33" t="s">
        <v>4492</v>
      </c>
      <c r="K33" t="s">
        <v>4488</v>
      </c>
      <c r="L33" t="s">
        <v>4493</v>
      </c>
      <c r="M33">
        <v>3</v>
      </c>
      <c r="N33">
        <v>70945</v>
      </c>
      <c r="O33">
        <v>0</v>
      </c>
      <c r="Q33">
        <v>70945</v>
      </c>
      <c r="R33">
        <v>0</v>
      </c>
      <c r="S33" s="14">
        <f t="shared" si="0"/>
        <v>0</v>
      </c>
      <c r="T33" s="11" t="str">
        <f t="shared" si="1"/>
        <v/>
      </c>
      <c r="U33" s="11" t="str">
        <f t="shared" si="2"/>
        <v/>
      </c>
    </row>
    <row r="34" spans="1:21" x14ac:dyDescent="0.3">
      <c r="A34" t="s">
        <v>4559</v>
      </c>
      <c r="B34" t="s">
        <v>4560</v>
      </c>
      <c r="C34" t="s">
        <v>2710</v>
      </c>
      <c r="D34">
        <v>66</v>
      </c>
      <c r="E34" t="s">
        <v>4463</v>
      </c>
      <c r="F34">
        <v>8319792612</v>
      </c>
      <c r="G34" s="9">
        <v>46044</v>
      </c>
      <c r="H34" s="9">
        <v>46048</v>
      </c>
      <c r="I34" t="s">
        <v>4491</v>
      </c>
      <c r="J34" t="s">
        <v>4492</v>
      </c>
      <c r="K34" t="s">
        <v>4482</v>
      </c>
      <c r="L34" t="s">
        <v>4493</v>
      </c>
      <c r="M34">
        <v>3</v>
      </c>
      <c r="N34">
        <v>73021</v>
      </c>
      <c r="O34">
        <v>0</v>
      </c>
      <c r="Q34">
        <v>73021</v>
      </c>
      <c r="R34">
        <v>73021</v>
      </c>
      <c r="S34" s="14">
        <f t="shared" si="0"/>
        <v>0</v>
      </c>
      <c r="T34" s="11" t="str">
        <f t="shared" si="1"/>
        <v/>
      </c>
      <c r="U34" s="11" t="str">
        <f t="shared" si="2"/>
        <v/>
      </c>
    </row>
    <row r="35" spans="1:21" x14ac:dyDescent="0.3">
      <c r="A35" t="s">
        <v>4561</v>
      </c>
      <c r="B35" t="s">
        <v>4562</v>
      </c>
      <c r="C35" t="s">
        <v>229</v>
      </c>
      <c r="D35">
        <v>45</v>
      </c>
      <c r="E35" t="s">
        <v>4456</v>
      </c>
      <c r="F35">
        <v>8280402801</v>
      </c>
      <c r="G35" s="9">
        <v>46104</v>
      </c>
      <c r="H35" s="9">
        <v>46111</v>
      </c>
      <c r="I35" t="s">
        <v>4523</v>
      </c>
      <c r="J35" t="s">
        <v>4524</v>
      </c>
      <c r="K35" t="s">
        <v>4459</v>
      </c>
      <c r="L35" t="s">
        <v>4525</v>
      </c>
      <c r="M35">
        <v>4</v>
      </c>
      <c r="N35">
        <v>162238</v>
      </c>
      <c r="O35">
        <v>0</v>
      </c>
      <c r="Q35">
        <v>162238</v>
      </c>
      <c r="R35">
        <v>0</v>
      </c>
      <c r="S35" s="14">
        <f t="shared" si="0"/>
        <v>0</v>
      </c>
      <c r="T35" s="11" t="str">
        <f t="shared" si="1"/>
        <v/>
      </c>
      <c r="U35" s="11" t="str">
        <f t="shared" si="2"/>
        <v/>
      </c>
    </row>
    <row r="36" spans="1:21" x14ac:dyDescent="0.3">
      <c r="A36" t="s">
        <v>4563</v>
      </c>
      <c r="B36" t="s">
        <v>4564</v>
      </c>
      <c r="C36" t="s">
        <v>221</v>
      </c>
      <c r="D36">
        <v>12</v>
      </c>
      <c r="E36" t="s">
        <v>4463</v>
      </c>
      <c r="F36">
        <v>8145836218</v>
      </c>
      <c r="G36" s="9">
        <v>46004</v>
      </c>
      <c r="H36" s="9">
        <v>46008</v>
      </c>
      <c r="I36" t="s">
        <v>4523</v>
      </c>
      <c r="J36" t="s">
        <v>4524</v>
      </c>
      <c r="K36" t="s">
        <v>4459</v>
      </c>
      <c r="L36" t="s">
        <v>4525</v>
      </c>
      <c r="M36">
        <v>4</v>
      </c>
      <c r="N36">
        <v>183697</v>
      </c>
      <c r="O36">
        <v>8805</v>
      </c>
      <c r="P36" t="s">
        <v>4468</v>
      </c>
      <c r="Q36">
        <v>174892</v>
      </c>
      <c r="R36">
        <v>0</v>
      </c>
      <c r="S36" s="14">
        <f t="shared" si="0"/>
        <v>4.7932192686870226E-2</v>
      </c>
      <c r="T36" s="11" t="str">
        <f t="shared" si="1"/>
        <v/>
      </c>
      <c r="U36" s="11" t="str">
        <f t="shared" si="2"/>
        <v/>
      </c>
    </row>
    <row r="37" spans="1:21" x14ac:dyDescent="0.3">
      <c r="A37" t="s">
        <v>4565</v>
      </c>
      <c r="B37" t="s">
        <v>4566</v>
      </c>
      <c r="C37" t="s">
        <v>1844</v>
      </c>
      <c r="D37">
        <v>5</v>
      </c>
      <c r="E37" t="s">
        <v>4463</v>
      </c>
      <c r="F37">
        <v>7735525773</v>
      </c>
      <c r="G37" s="9">
        <v>45939</v>
      </c>
      <c r="H37" s="9">
        <v>45944</v>
      </c>
      <c r="I37" t="s">
        <v>4523</v>
      </c>
      <c r="J37" t="s">
        <v>4524</v>
      </c>
      <c r="K37" t="s">
        <v>4482</v>
      </c>
      <c r="L37" t="s">
        <v>4525</v>
      </c>
      <c r="M37">
        <v>4</v>
      </c>
      <c r="N37">
        <v>199959</v>
      </c>
      <c r="O37">
        <v>0</v>
      </c>
      <c r="Q37">
        <v>199959</v>
      </c>
      <c r="R37">
        <v>199959</v>
      </c>
      <c r="S37" s="14">
        <f t="shared" si="0"/>
        <v>0</v>
      </c>
      <c r="T37" s="11" t="str">
        <f t="shared" si="1"/>
        <v/>
      </c>
      <c r="U37" s="11" t="str">
        <f t="shared" si="2"/>
        <v/>
      </c>
    </row>
    <row r="38" spans="1:21" x14ac:dyDescent="0.3">
      <c r="A38" t="s">
        <v>4567</v>
      </c>
      <c r="B38" t="s">
        <v>4568</v>
      </c>
      <c r="C38" t="s">
        <v>433</v>
      </c>
      <c r="D38">
        <v>8</v>
      </c>
      <c r="E38" t="s">
        <v>4456</v>
      </c>
      <c r="F38">
        <v>9577215866</v>
      </c>
      <c r="G38" s="9">
        <v>45891</v>
      </c>
      <c r="H38" s="9">
        <v>45895</v>
      </c>
      <c r="I38" t="s">
        <v>4491</v>
      </c>
      <c r="J38" t="s">
        <v>4543</v>
      </c>
      <c r="K38" t="s">
        <v>4488</v>
      </c>
      <c r="L38" t="s">
        <v>4493</v>
      </c>
      <c r="M38">
        <v>3</v>
      </c>
      <c r="N38">
        <v>69510</v>
      </c>
      <c r="O38">
        <v>0</v>
      </c>
      <c r="Q38">
        <v>69510</v>
      </c>
      <c r="R38">
        <v>0</v>
      </c>
      <c r="S38" s="14">
        <f t="shared" si="0"/>
        <v>0</v>
      </c>
      <c r="T38" s="11" t="str">
        <f t="shared" si="1"/>
        <v/>
      </c>
      <c r="U38" s="11" t="str">
        <f t="shared" si="2"/>
        <v/>
      </c>
    </row>
    <row r="39" spans="1:21" x14ac:dyDescent="0.3">
      <c r="A39" t="s">
        <v>4569</v>
      </c>
      <c r="B39" t="s">
        <v>4570</v>
      </c>
      <c r="C39" t="s">
        <v>525</v>
      </c>
      <c r="D39">
        <v>85</v>
      </c>
      <c r="E39" t="s">
        <v>4463</v>
      </c>
      <c r="F39">
        <v>8767820521</v>
      </c>
      <c r="G39" s="9">
        <v>46042</v>
      </c>
      <c r="H39" s="9">
        <v>46043</v>
      </c>
      <c r="I39" t="s">
        <v>4506</v>
      </c>
      <c r="J39" t="s">
        <v>4507</v>
      </c>
      <c r="K39" t="s">
        <v>4476</v>
      </c>
      <c r="L39" t="s">
        <v>4508</v>
      </c>
      <c r="M39">
        <v>1</v>
      </c>
      <c r="N39">
        <v>3016</v>
      </c>
      <c r="O39">
        <v>745</v>
      </c>
      <c r="Q39">
        <v>2271</v>
      </c>
      <c r="R39">
        <v>0</v>
      </c>
      <c r="S39" s="14">
        <f t="shared" si="0"/>
        <v>0.24701591511936338</v>
      </c>
      <c r="T39" s="11" t="str">
        <f t="shared" si="1"/>
        <v>FLAG</v>
      </c>
      <c r="U39" s="11" t="str">
        <f t="shared" si="2"/>
        <v/>
      </c>
    </row>
    <row r="40" spans="1:21" x14ac:dyDescent="0.3">
      <c r="A40" t="s">
        <v>4571</v>
      </c>
      <c r="B40" t="s">
        <v>4572</v>
      </c>
      <c r="C40" t="s">
        <v>680</v>
      </c>
      <c r="D40">
        <v>82</v>
      </c>
      <c r="E40" t="s">
        <v>4456</v>
      </c>
      <c r="F40">
        <v>7113482826</v>
      </c>
      <c r="G40" s="9">
        <v>46000</v>
      </c>
      <c r="H40" s="9">
        <v>46004</v>
      </c>
      <c r="I40" t="s">
        <v>4497</v>
      </c>
      <c r="J40" t="s">
        <v>4498</v>
      </c>
      <c r="K40" t="s">
        <v>4471</v>
      </c>
      <c r="L40" t="s">
        <v>4477</v>
      </c>
      <c r="M40">
        <v>4</v>
      </c>
      <c r="N40">
        <v>64868</v>
      </c>
      <c r="O40">
        <v>0</v>
      </c>
      <c r="Q40">
        <v>64868</v>
      </c>
      <c r="R40">
        <v>0</v>
      </c>
      <c r="S40" s="14">
        <f t="shared" si="0"/>
        <v>0</v>
      </c>
      <c r="T40" s="11" t="str">
        <f t="shared" si="1"/>
        <v/>
      </c>
      <c r="U40" s="11" t="str">
        <f t="shared" si="2"/>
        <v/>
      </c>
    </row>
    <row r="41" spans="1:21" x14ac:dyDescent="0.3">
      <c r="A41" t="s">
        <v>4573</v>
      </c>
      <c r="B41" t="s">
        <v>4574</v>
      </c>
      <c r="C41" t="s">
        <v>229</v>
      </c>
      <c r="D41">
        <v>5</v>
      </c>
      <c r="E41" t="s">
        <v>4463</v>
      </c>
      <c r="F41">
        <v>9354094662</v>
      </c>
      <c r="G41" s="9">
        <v>46037</v>
      </c>
      <c r="H41" s="9">
        <v>46042</v>
      </c>
      <c r="I41" t="s">
        <v>4480</v>
      </c>
      <c r="J41" t="s">
        <v>4539</v>
      </c>
      <c r="K41" t="s">
        <v>4466</v>
      </c>
      <c r="L41" t="s">
        <v>4483</v>
      </c>
      <c r="M41">
        <v>6</v>
      </c>
      <c r="N41">
        <v>190931</v>
      </c>
      <c r="O41">
        <v>0</v>
      </c>
      <c r="Q41">
        <v>190931</v>
      </c>
      <c r="R41">
        <v>0</v>
      </c>
      <c r="S41" s="14">
        <f t="shared" si="0"/>
        <v>0</v>
      </c>
      <c r="T41" s="11" t="str">
        <f t="shared" si="1"/>
        <v/>
      </c>
      <c r="U41" s="11" t="str">
        <f t="shared" si="2"/>
        <v/>
      </c>
    </row>
    <row r="42" spans="1:21" x14ac:dyDescent="0.3">
      <c r="A42" t="s">
        <v>4575</v>
      </c>
      <c r="B42" t="s">
        <v>4576</v>
      </c>
      <c r="C42" t="s">
        <v>1471</v>
      </c>
      <c r="D42">
        <v>21</v>
      </c>
      <c r="E42" t="s">
        <v>4456</v>
      </c>
      <c r="F42">
        <v>8134604568</v>
      </c>
      <c r="G42" s="9">
        <v>45984</v>
      </c>
      <c r="H42" s="9">
        <v>45988</v>
      </c>
      <c r="I42" t="s">
        <v>4497</v>
      </c>
      <c r="J42" t="s">
        <v>4498</v>
      </c>
      <c r="K42" t="s">
        <v>4482</v>
      </c>
      <c r="L42" t="s">
        <v>4477</v>
      </c>
      <c r="M42">
        <v>4</v>
      </c>
      <c r="N42">
        <v>119335</v>
      </c>
      <c r="O42">
        <v>0</v>
      </c>
      <c r="Q42">
        <v>119335</v>
      </c>
      <c r="R42">
        <v>119335</v>
      </c>
      <c r="S42" s="14">
        <f t="shared" si="0"/>
        <v>0</v>
      </c>
      <c r="T42" s="11" t="str">
        <f t="shared" si="1"/>
        <v/>
      </c>
      <c r="U42" s="11" t="str">
        <f t="shared" si="2"/>
        <v/>
      </c>
    </row>
    <row r="43" spans="1:21" x14ac:dyDescent="0.3">
      <c r="A43" t="s">
        <v>4577</v>
      </c>
      <c r="B43" t="s">
        <v>4578</v>
      </c>
      <c r="C43" t="s">
        <v>264</v>
      </c>
      <c r="D43">
        <v>85</v>
      </c>
      <c r="E43" t="s">
        <v>4456</v>
      </c>
      <c r="F43">
        <v>9300695351</v>
      </c>
      <c r="G43" s="9">
        <v>45818</v>
      </c>
      <c r="H43" s="9">
        <v>45822</v>
      </c>
      <c r="I43" t="s">
        <v>4464</v>
      </c>
      <c r="J43" t="s">
        <v>4465</v>
      </c>
      <c r="K43" t="s">
        <v>4482</v>
      </c>
      <c r="L43" t="s">
        <v>4467</v>
      </c>
      <c r="M43">
        <v>3</v>
      </c>
      <c r="N43">
        <v>82708</v>
      </c>
      <c r="O43">
        <v>2157</v>
      </c>
      <c r="P43" t="s">
        <v>4468</v>
      </c>
      <c r="Q43">
        <v>80551</v>
      </c>
      <c r="R43">
        <v>80551</v>
      </c>
      <c r="S43" s="14">
        <f t="shared" si="0"/>
        <v>2.6079702084441651E-2</v>
      </c>
      <c r="T43" s="11" t="str">
        <f t="shared" si="1"/>
        <v/>
      </c>
      <c r="U43" s="11" t="str">
        <f t="shared" si="2"/>
        <v/>
      </c>
    </row>
    <row r="44" spans="1:21" x14ac:dyDescent="0.3">
      <c r="A44" t="s">
        <v>4579</v>
      </c>
      <c r="B44" t="s">
        <v>4580</v>
      </c>
      <c r="C44" t="s">
        <v>229</v>
      </c>
      <c r="D44">
        <v>61</v>
      </c>
      <c r="E44" t="s">
        <v>4456</v>
      </c>
      <c r="F44">
        <v>7748831732</v>
      </c>
      <c r="G44" s="9">
        <v>45866</v>
      </c>
      <c r="H44" s="9">
        <v>45868</v>
      </c>
      <c r="I44" t="s">
        <v>4464</v>
      </c>
      <c r="J44" t="s">
        <v>4465</v>
      </c>
      <c r="K44" t="s">
        <v>4466</v>
      </c>
      <c r="L44" t="s">
        <v>4467</v>
      </c>
      <c r="M44">
        <v>3</v>
      </c>
      <c r="N44">
        <v>71326</v>
      </c>
      <c r="O44">
        <v>0</v>
      </c>
      <c r="Q44">
        <v>71326</v>
      </c>
      <c r="R44">
        <v>0</v>
      </c>
      <c r="S44" s="14">
        <f t="shared" si="0"/>
        <v>0</v>
      </c>
      <c r="T44" s="11" t="str">
        <f t="shared" si="1"/>
        <v/>
      </c>
      <c r="U44" s="11" t="str">
        <f t="shared" si="2"/>
        <v/>
      </c>
    </row>
    <row r="45" spans="1:21" x14ac:dyDescent="0.3">
      <c r="A45" t="s">
        <v>4581</v>
      </c>
      <c r="B45" t="s">
        <v>4582</v>
      </c>
      <c r="C45" t="s">
        <v>2957</v>
      </c>
      <c r="D45">
        <v>83</v>
      </c>
      <c r="E45" t="s">
        <v>4456</v>
      </c>
      <c r="F45">
        <v>6438844809</v>
      </c>
      <c r="G45" s="9">
        <v>45920</v>
      </c>
      <c r="H45" s="9">
        <v>45924</v>
      </c>
      <c r="I45" t="s">
        <v>4457</v>
      </c>
      <c r="J45" t="s">
        <v>4458</v>
      </c>
      <c r="K45" t="s">
        <v>4482</v>
      </c>
      <c r="L45" t="s">
        <v>4460</v>
      </c>
      <c r="M45">
        <v>4</v>
      </c>
      <c r="N45">
        <v>55184</v>
      </c>
      <c r="O45">
        <v>0</v>
      </c>
      <c r="Q45">
        <v>55184</v>
      </c>
      <c r="R45">
        <v>55184</v>
      </c>
      <c r="S45" s="14">
        <f t="shared" si="0"/>
        <v>0</v>
      </c>
      <c r="T45" s="11" t="str">
        <f t="shared" si="1"/>
        <v/>
      </c>
      <c r="U45" s="11" t="str">
        <f t="shared" si="2"/>
        <v/>
      </c>
    </row>
    <row r="46" spans="1:21" x14ac:dyDescent="0.3">
      <c r="A46" t="s">
        <v>4583</v>
      </c>
      <c r="B46" t="s">
        <v>4584</v>
      </c>
      <c r="C46" t="s">
        <v>4513</v>
      </c>
      <c r="D46">
        <v>42</v>
      </c>
      <c r="E46" t="s">
        <v>4463</v>
      </c>
      <c r="F46">
        <v>9552573086</v>
      </c>
      <c r="G46" s="9">
        <v>45963</v>
      </c>
      <c r="H46" s="9">
        <v>45970</v>
      </c>
      <c r="I46" t="s">
        <v>4480</v>
      </c>
      <c r="J46" t="s">
        <v>4539</v>
      </c>
      <c r="K46" t="s">
        <v>4476</v>
      </c>
      <c r="L46" t="s">
        <v>4483</v>
      </c>
      <c r="M46">
        <v>6</v>
      </c>
      <c r="N46">
        <v>218810</v>
      </c>
      <c r="O46">
        <v>0</v>
      </c>
      <c r="Q46">
        <v>218810</v>
      </c>
      <c r="R46">
        <v>0</v>
      </c>
      <c r="S46" s="14">
        <f t="shared" si="0"/>
        <v>0</v>
      </c>
      <c r="T46" s="11" t="str">
        <f t="shared" si="1"/>
        <v/>
      </c>
      <c r="U46" s="11" t="str">
        <f t="shared" si="2"/>
        <v/>
      </c>
    </row>
    <row r="47" spans="1:21" x14ac:dyDescent="0.3">
      <c r="A47" t="s">
        <v>4585</v>
      </c>
      <c r="B47" t="s">
        <v>4586</v>
      </c>
      <c r="C47" t="s">
        <v>4587</v>
      </c>
      <c r="D47">
        <v>48</v>
      </c>
      <c r="E47" t="s">
        <v>4456</v>
      </c>
      <c r="F47">
        <v>9619373660</v>
      </c>
      <c r="G47" s="9">
        <v>46078</v>
      </c>
      <c r="H47" s="9">
        <v>46081</v>
      </c>
      <c r="I47" t="s">
        <v>4457</v>
      </c>
      <c r="J47" t="s">
        <v>4588</v>
      </c>
      <c r="K47" t="s">
        <v>4476</v>
      </c>
      <c r="L47" t="s">
        <v>4460</v>
      </c>
      <c r="M47">
        <v>4</v>
      </c>
      <c r="N47">
        <v>54706</v>
      </c>
      <c r="O47">
        <v>2451</v>
      </c>
      <c r="P47" t="s">
        <v>4468</v>
      </c>
      <c r="Q47">
        <v>52255</v>
      </c>
      <c r="R47">
        <v>0</v>
      </c>
      <c r="S47" s="14">
        <f t="shared" si="0"/>
        <v>4.4803129455635582E-2</v>
      </c>
      <c r="T47" s="11" t="str">
        <f t="shared" si="1"/>
        <v/>
      </c>
      <c r="U47" s="11" t="str">
        <f t="shared" si="2"/>
        <v/>
      </c>
    </row>
    <row r="48" spans="1:21" x14ac:dyDescent="0.3">
      <c r="A48" t="s">
        <v>4589</v>
      </c>
      <c r="B48" t="s">
        <v>4590</v>
      </c>
      <c r="C48" t="s">
        <v>989</v>
      </c>
      <c r="D48">
        <v>3</v>
      </c>
      <c r="E48" t="s">
        <v>4456</v>
      </c>
      <c r="F48">
        <v>6733660518</v>
      </c>
      <c r="G48" s="9">
        <v>45873</v>
      </c>
      <c r="H48" s="9">
        <v>45880</v>
      </c>
      <c r="I48" t="s">
        <v>4474</v>
      </c>
      <c r="J48" t="s">
        <v>4475</v>
      </c>
      <c r="K48" t="s">
        <v>4466</v>
      </c>
      <c r="L48" t="s">
        <v>4477</v>
      </c>
      <c r="M48">
        <v>5</v>
      </c>
      <c r="N48">
        <v>52163</v>
      </c>
      <c r="O48">
        <v>0</v>
      </c>
      <c r="Q48">
        <v>52163</v>
      </c>
      <c r="R48">
        <v>0</v>
      </c>
      <c r="S48" s="14">
        <f t="shared" si="0"/>
        <v>0</v>
      </c>
      <c r="T48" s="11" t="str">
        <f t="shared" si="1"/>
        <v/>
      </c>
      <c r="U48" s="11" t="str">
        <f t="shared" si="2"/>
        <v/>
      </c>
    </row>
    <row r="49" spans="1:21" x14ac:dyDescent="0.3">
      <c r="A49" t="s">
        <v>4591</v>
      </c>
      <c r="B49" t="s">
        <v>4592</v>
      </c>
      <c r="C49" t="s">
        <v>401</v>
      </c>
      <c r="D49">
        <v>79</v>
      </c>
      <c r="E49" t="s">
        <v>4456</v>
      </c>
      <c r="F49">
        <v>7124246807</v>
      </c>
      <c r="G49" s="9">
        <v>45772</v>
      </c>
      <c r="H49" s="9">
        <v>45775</v>
      </c>
      <c r="I49" t="s">
        <v>4474</v>
      </c>
      <c r="J49" t="s">
        <v>4475</v>
      </c>
      <c r="K49" t="s">
        <v>4488</v>
      </c>
      <c r="L49" t="s">
        <v>4477</v>
      </c>
      <c r="M49">
        <v>5</v>
      </c>
      <c r="N49">
        <v>35332</v>
      </c>
      <c r="O49">
        <v>3018</v>
      </c>
      <c r="P49" t="s">
        <v>4468</v>
      </c>
      <c r="Q49">
        <v>32314</v>
      </c>
      <c r="R49">
        <v>0</v>
      </c>
      <c r="S49" s="14">
        <f t="shared" si="0"/>
        <v>8.5418317672364991E-2</v>
      </c>
      <c r="T49" s="11" t="str">
        <f t="shared" si="1"/>
        <v/>
      </c>
      <c r="U49" s="11" t="str">
        <f t="shared" si="2"/>
        <v/>
      </c>
    </row>
    <row r="50" spans="1:21" x14ac:dyDescent="0.3">
      <c r="A50" t="s">
        <v>4593</v>
      </c>
      <c r="B50" t="s">
        <v>4594</v>
      </c>
      <c r="C50" t="s">
        <v>1836</v>
      </c>
      <c r="D50">
        <v>27</v>
      </c>
      <c r="E50" t="s">
        <v>4456</v>
      </c>
      <c r="F50">
        <v>9926293521</v>
      </c>
      <c r="G50" s="9">
        <v>46030</v>
      </c>
      <c r="H50" s="9">
        <v>46036</v>
      </c>
      <c r="I50" t="s">
        <v>4480</v>
      </c>
      <c r="J50" t="s">
        <v>4481</v>
      </c>
      <c r="K50" t="s">
        <v>4471</v>
      </c>
      <c r="L50" t="s">
        <v>4483</v>
      </c>
      <c r="M50">
        <v>6</v>
      </c>
      <c r="N50">
        <v>189465</v>
      </c>
      <c r="O50">
        <v>12383</v>
      </c>
      <c r="P50" t="s">
        <v>4468</v>
      </c>
      <c r="Q50">
        <v>177082</v>
      </c>
      <c r="R50">
        <v>0</v>
      </c>
      <c r="S50" s="14">
        <f t="shared" si="0"/>
        <v>6.5357717784287339E-2</v>
      </c>
      <c r="T50" s="11" t="str">
        <f t="shared" si="1"/>
        <v/>
      </c>
      <c r="U50" s="11" t="str">
        <f t="shared" si="2"/>
        <v/>
      </c>
    </row>
    <row r="51" spans="1:21" x14ac:dyDescent="0.3">
      <c r="A51" t="s">
        <v>4595</v>
      </c>
      <c r="B51" t="s">
        <v>4596</v>
      </c>
      <c r="C51" t="s">
        <v>4597</v>
      </c>
      <c r="D51">
        <v>8</v>
      </c>
      <c r="E51" t="s">
        <v>4456</v>
      </c>
      <c r="F51">
        <v>6373706749</v>
      </c>
      <c r="G51" s="9">
        <v>45921</v>
      </c>
      <c r="H51" s="9">
        <v>45925</v>
      </c>
      <c r="I51" t="s">
        <v>4480</v>
      </c>
      <c r="J51" t="s">
        <v>4481</v>
      </c>
      <c r="K51" t="s">
        <v>4482</v>
      </c>
      <c r="L51" t="s">
        <v>4483</v>
      </c>
      <c r="M51">
        <v>6</v>
      </c>
      <c r="N51">
        <v>200328</v>
      </c>
      <c r="O51">
        <v>0</v>
      </c>
      <c r="Q51">
        <v>200328</v>
      </c>
      <c r="R51">
        <v>200328</v>
      </c>
      <c r="S51" s="14">
        <f t="shared" si="0"/>
        <v>0</v>
      </c>
      <c r="T51" s="11" t="str">
        <f t="shared" si="1"/>
        <v/>
      </c>
      <c r="U51" s="11" t="str">
        <f t="shared" si="2"/>
        <v/>
      </c>
    </row>
    <row r="52" spans="1:21" x14ac:dyDescent="0.3">
      <c r="A52" t="s">
        <v>4598</v>
      </c>
      <c r="B52" t="s">
        <v>4599</v>
      </c>
      <c r="C52" t="s">
        <v>4600</v>
      </c>
      <c r="D52">
        <v>81</v>
      </c>
      <c r="E52" t="s">
        <v>4456</v>
      </c>
      <c r="F52">
        <v>7145084248</v>
      </c>
      <c r="G52" s="9">
        <v>45963</v>
      </c>
      <c r="H52" s="9">
        <v>45964</v>
      </c>
      <c r="I52" t="s">
        <v>4506</v>
      </c>
      <c r="J52" t="s">
        <v>4507</v>
      </c>
      <c r="K52" t="s">
        <v>4476</v>
      </c>
      <c r="L52" t="s">
        <v>4508</v>
      </c>
      <c r="M52">
        <v>1</v>
      </c>
      <c r="N52">
        <v>2512</v>
      </c>
      <c r="O52">
        <v>240</v>
      </c>
      <c r="P52" t="s">
        <v>4468</v>
      </c>
      <c r="Q52">
        <v>2272</v>
      </c>
      <c r="R52">
        <v>0</v>
      </c>
      <c r="S52" s="14">
        <f t="shared" si="0"/>
        <v>9.5541401273885357E-2</v>
      </c>
      <c r="T52" s="11" t="str">
        <f t="shared" si="1"/>
        <v/>
      </c>
      <c r="U52" s="11" t="str">
        <f t="shared" si="2"/>
        <v/>
      </c>
    </row>
    <row r="53" spans="1:21" x14ac:dyDescent="0.3">
      <c r="A53" t="s">
        <v>4601</v>
      </c>
      <c r="B53" t="s">
        <v>4602</v>
      </c>
      <c r="C53" t="s">
        <v>4603</v>
      </c>
      <c r="D53">
        <v>26</v>
      </c>
      <c r="E53" t="s">
        <v>4463</v>
      </c>
      <c r="F53">
        <v>6480812096</v>
      </c>
      <c r="G53" s="9">
        <v>45872</v>
      </c>
      <c r="H53" s="9">
        <v>45875</v>
      </c>
      <c r="I53" t="s">
        <v>4491</v>
      </c>
      <c r="J53" t="s">
        <v>4543</v>
      </c>
      <c r="K53" t="s">
        <v>4482</v>
      </c>
      <c r="L53" t="s">
        <v>4493</v>
      </c>
      <c r="M53">
        <v>3</v>
      </c>
      <c r="N53">
        <v>80338</v>
      </c>
      <c r="O53">
        <v>4449</v>
      </c>
      <c r="P53" t="s">
        <v>4468</v>
      </c>
      <c r="Q53">
        <v>75889</v>
      </c>
      <c r="R53">
        <v>75889</v>
      </c>
      <c r="S53" s="14">
        <f t="shared" si="0"/>
        <v>5.5378525728795841E-2</v>
      </c>
      <c r="T53" s="11" t="str">
        <f t="shared" si="1"/>
        <v/>
      </c>
      <c r="U53" s="11" t="str">
        <f t="shared" si="2"/>
        <v/>
      </c>
    </row>
    <row r="54" spans="1:21" x14ac:dyDescent="0.3">
      <c r="A54" t="s">
        <v>4604</v>
      </c>
      <c r="B54" t="s">
        <v>4605</v>
      </c>
      <c r="C54" t="s">
        <v>287</v>
      </c>
      <c r="D54">
        <v>81</v>
      </c>
      <c r="E54" t="s">
        <v>4456</v>
      </c>
      <c r="F54">
        <v>7229434992</v>
      </c>
      <c r="G54" s="9">
        <v>45956</v>
      </c>
      <c r="H54" s="9">
        <v>45963</v>
      </c>
      <c r="I54" t="s">
        <v>4474</v>
      </c>
      <c r="J54" t="s">
        <v>4556</v>
      </c>
      <c r="K54" t="s">
        <v>4482</v>
      </c>
      <c r="L54" t="s">
        <v>4477</v>
      </c>
      <c r="M54">
        <v>5</v>
      </c>
      <c r="N54">
        <v>96445</v>
      </c>
      <c r="O54">
        <v>0</v>
      </c>
      <c r="Q54">
        <v>96445</v>
      </c>
      <c r="R54">
        <v>96445</v>
      </c>
      <c r="S54" s="14">
        <f t="shared" si="0"/>
        <v>0</v>
      </c>
      <c r="T54" s="11" t="str">
        <f t="shared" si="1"/>
        <v/>
      </c>
      <c r="U54" s="11" t="str">
        <f t="shared" si="2"/>
        <v/>
      </c>
    </row>
    <row r="55" spans="1:21" x14ac:dyDescent="0.3">
      <c r="A55" t="s">
        <v>4606</v>
      </c>
      <c r="B55" t="s">
        <v>4607</v>
      </c>
      <c r="C55" t="s">
        <v>4608</v>
      </c>
      <c r="D55">
        <v>81</v>
      </c>
      <c r="E55" t="s">
        <v>4463</v>
      </c>
      <c r="F55">
        <v>8840453611</v>
      </c>
      <c r="G55" s="9">
        <v>45768</v>
      </c>
      <c r="H55" s="9">
        <v>45771</v>
      </c>
      <c r="I55" t="s">
        <v>4523</v>
      </c>
      <c r="J55" t="s">
        <v>4524</v>
      </c>
      <c r="K55" t="s">
        <v>4488</v>
      </c>
      <c r="L55" t="s">
        <v>4525</v>
      </c>
      <c r="M55">
        <v>4</v>
      </c>
      <c r="N55">
        <v>189507</v>
      </c>
      <c r="O55">
        <v>0</v>
      </c>
      <c r="Q55">
        <v>189507</v>
      </c>
      <c r="R55">
        <v>0</v>
      </c>
      <c r="S55" s="14">
        <f t="shared" si="0"/>
        <v>0</v>
      </c>
      <c r="T55" s="11" t="str">
        <f t="shared" si="1"/>
        <v/>
      </c>
      <c r="U55" s="11" t="str">
        <f t="shared" si="2"/>
        <v/>
      </c>
    </row>
    <row r="56" spans="1:21" x14ac:dyDescent="0.3">
      <c r="A56" t="s">
        <v>4609</v>
      </c>
      <c r="B56" t="s">
        <v>4610</v>
      </c>
      <c r="C56" t="s">
        <v>772</v>
      </c>
      <c r="D56">
        <v>71</v>
      </c>
      <c r="E56" t="s">
        <v>4456</v>
      </c>
      <c r="F56">
        <v>6689328697</v>
      </c>
      <c r="G56" s="9">
        <v>46072</v>
      </c>
      <c r="H56" s="9">
        <v>46076</v>
      </c>
      <c r="I56" t="s">
        <v>4523</v>
      </c>
      <c r="J56" t="s">
        <v>4524</v>
      </c>
      <c r="K56" t="s">
        <v>4466</v>
      </c>
      <c r="L56" t="s">
        <v>4525</v>
      </c>
      <c r="M56">
        <v>4</v>
      </c>
      <c r="N56">
        <v>166633</v>
      </c>
      <c r="O56">
        <v>5342</v>
      </c>
      <c r="P56" t="s">
        <v>4468</v>
      </c>
      <c r="Q56">
        <v>161291</v>
      </c>
      <c r="R56">
        <v>0</v>
      </c>
      <c r="S56" s="14">
        <f t="shared" si="0"/>
        <v>3.2058475812114046E-2</v>
      </c>
      <c r="T56" s="11" t="str">
        <f t="shared" si="1"/>
        <v/>
      </c>
      <c r="U56" s="11" t="str">
        <f t="shared" si="2"/>
        <v/>
      </c>
    </row>
    <row r="57" spans="1:21" x14ac:dyDescent="0.3">
      <c r="A57" t="s">
        <v>4611</v>
      </c>
      <c r="B57" t="s">
        <v>4612</v>
      </c>
      <c r="C57" t="s">
        <v>4516</v>
      </c>
      <c r="D57">
        <v>5</v>
      </c>
      <c r="E57" t="s">
        <v>4463</v>
      </c>
      <c r="F57">
        <v>9443497538</v>
      </c>
      <c r="G57" s="9">
        <v>45934</v>
      </c>
      <c r="H57" s="9">
        <v>45941</v>
      </c>
      <c r="I57" t="s">
        <v>4480</v>
      </c>
      <c r="J57" t="s">
        <v>4481</v>
      </c>
      <c r="K57" t="s">
        <v>4482</v>
      </c>
      <c r="L57" t="s">
        <v>4483</v>
      </c>
      <c r="M57">
        <v>6</v>
      </c>
      <c r="N57">
        <v>198493</v>
      </c>
      <c r="O57">
        <v>0</v>
      </c>
      <c r="Q57">
        <v>198493</v>
      </c>
      <c r="R57">
        <v>198493</v>
      </c>
      <c r="S57" s="14">
        <f t="shared" si="0"/>
        <v>0</v>
      </c>
      <c r="T57" s="11" t="str">
        <f t="shared" si="1"/>
        <v/>
      </c>
      <c r="U57" s="11" t="str">
        <f t="shared" si="2"/>
        <v/>
      </c>
    </row>
    <row r="58" spans="1:21" x14ac:dyDescent="0.3">
      <c r="A58" t="s">
        <v>4613</v>
      </c>
      <c r="B58" t="s">
        <v>4614</v>
      </c>
      <c r="C58" t="s">
        <v>389</v>
      </c>
      <c r="D58">
        <v>77</v>
      </c>
      <c r="E58" t="s">
        <v>4456</v>
      </c>
      <c r="F58">
        <v>6232692084</v>
      </c>
      <c r="G58" s="9">
        <v>45931</v>
      </c>
      <c r="H58" s="9">
        <v>45934</v>
      </c>
      <c r="I58" t="s">
        <v>4497</v>
      </c>
      <c r="J58" t="s">
        <v>4498</v>
      </c>
      <c r="K58" t="s">
        <v>4482</v>
      </c>
      <c r="L58" t="s">
        <v>4477</v>
      </c>
      <c r="M58">
        <v>4</v>
      </c>
      <c r="N58">
        <v>30241</v>
      </c>
      <c r="O58">
        <v>3022</v>
      </c>
      <c r="P58" t="s">
        <v>4468</v>
      </c>
      <c r="Q58">
        <v>27219</v>
      </c>
      <c r="R58">
        <v>27219</v>
      </c>
      <c r="S58" s="14">
        <f t="shared" si="0"/>
        <v>9.9930557851922883E-2</v>
      </c>
      <c r="T58" s="11" t="str">
        <f t="shared" si="1"/>
        <v/>
      </c>
      <c r="U58" s="11" t="str">
        <f t="shared" si="2"/>
        <v/>
      </c>
    </row>
    <row r="59" spans="1:21" x14ac:dyDescent="0.3">
      <c r="A59" t="s">
        <v>4615</v>
      </c>
      <c r="B59" t="s">
        <v>4616</v>
      </c>
      <c r="C59" t="s">
        <v>2933</v>
      </c>
      <c r="D59">
        <v>7</v>
      </c>
      <c r="E59" t="s">
        <v>4456</v>
      </c>
      <c r="F59">
        <v>7574834112</v>
      </c>
      <c r="G59" s="9">
        <v>46014</v>
      </c>
      <c r="H59" s="9">
        <v>46020</v>
      </c>
      <c r="I59" t="s">
        <v>4523</v>
      </c>
      <c r="J59" t="s">
        <v>4524</v>
      </c>
      <c r="K59" t="s">
        <v>4471</v>
      </c>
      <c r="L59" t="s">
        <v>4525</v>
      </c>
      <c r="M59">
        <v>4</v>
      </c>
      <c r="N59">
        <v>189579</v>
      </c>
      <c r="O59">
        <v>0</v>
      </c>
      <c r="Q59">
        <v>189579</v>
      </c>
      <c r="R59">
        <v>0</v>
      </c>
      <c r="S59" s="14">
        <f t="shared" si="0"/>
        <v>0</v>
      </c>
      <c r="T59" s="11" t="str">
        <f t="shared" si="1"/>
        <v/>
      </c>
      <c r="U59" s="11" t="str">
        <f t="shared" si="2"/>
        <v/>
      </c>
    </row>
    <row r="60" spans="1:21" x14ac:dyDescent="0.3">
      <c r="A60" t="s">
        <v>4617</v>
      </c>
      <c r="B60" t="s">
        <v>4618</v>
      </c>
      <c r="C60" t="s">
        <v>4619</v>
      </c>
      <c r="D60">
        <v>6</v>
      </c>
      <c r="E60" t="s">
        <v>4456</v>
      </c>
      <c r="F60">
        <v>8706229817</v>
      </c>
      <c r="G60" s="9">
        <v>45931</v>
      </c>
      <c r="H60" s="9">
        <v>45935</v>
      </c>
      <c r="I60" t="s">
        <v>4491</v>
      </c>
      <c r="J60" t="s">
        <v>4543</v>
      </c>
      <c r="K60" t="s">
        <v>4488</v>
      </c>
      <c r="L60" t="s">
        <v>4493</v>
      </c>
      <c r="M60">
        <v>3</v>
      </c>
      <c r="N60">
        <v>69129</v>
      </c>
      <c r="O60">
        <v>0</v>
      </c>
      <c r="Q60">
        <v>69129</v>
      </c>
      <c r="R60">
        <v>0</v>
      </c>
      <c r="S60" s="14">
        <f t="shared" si="0"/>
        <v>0</v>
      </c>
      <c r="T60" s="11" t="str">
        <f t="shared" si="1"/>
        <v/>
      </c>
      <c r="U60" s="11" t="str">
        <f t="shared" si="2"/>
        <v/>
      </c>
    </row>
    <row r="61" spans="1:21" x14ac:dyDescent="0.3">
      <c r="A61" t="s">
        <v>4620</v>
      </c>
      <c r="B61" t="s">
        <v>4621</v>
      </c>
      <c r="C61" t="s">
        <v>4622</v>
      </c>
      <c r="D61">
        <v>29</v>
      </c>
      <c r="E61" t="s">
        <v>4456</v>
      </c>
      <c r="F61">
        <v>9491648020</v>
      </c>
      <c r="G61" s="9">
        <v>46008</v>
      </c>
      <c r="H61" s="9">
        <v>46012</v>
      </c>
      <c r="I61" t="s">
        <v>4497</v>
      </c>
      <c r="J61" t="s">
        <v>4498</v>
      </c>
      <c r="K61" t="s">
        <v>4488</v>
      </c>
      <c r="L61" t="s">
        <v>4477</v>
      </c>
      <c r="M61">
        <v>4</v>
      </c>
      <c r="N61">
        <v>119285</v>
      </c>
      <c r="O61">
        <v>0</v>
      </c>
      <c r="Q61">
        <v>119285</v>
      </c>
      <c r="R61">
        <v>0</v>
      </c>
      <c r="S61" s="14">
        <f t="shared" si="0"/>
        <v>0</v>
      </c>
      <c r="T61" s="11" t="str">
        <f t="shared" si="1"/>
        <v/>
      </c>
      <c r="U61" s="11" t="str">
        <f t="shared" si="2"/>
        <v/>
      </c>
    </row>
    <row r="62" spans="1:21" x14ac:dyDescent="0.3">
      <c r="A62" t="s">
        <v>4623</v>
      </c>
      <c r="B62" t="s">
        <v>4624</v>
      </c>
      <c r="C62" t="s">
        <v>4625</v>
      </c>
      <c r="D62">
        <v>25</v>
      </c>
      <c r="E62" t="s">
        <v>4456</v>
      </c>
      <c r="F62">
        <v>8482842472</v>
      </c>
      <c r="G62" s="9">
        <v>46014</v>
      </c>
      <c r="H62" s="9">
        <v>46015</v>
      </c>
      <c r="I62" t="s">
        <v>4464</v>
      </c>
      <c r="J62" t="s">
        <v>4465</v>
      </c>
      <c r="K62" t="s">
        <v>4482</v>
      </c>
      <c r="L62" t="s">
        <v>4467</v>
      </c>
      <c r="M62">
        <v>3</v>
      </c>
      <c r="N62">
        <v>76680</v>
      </c>
      <c r="O62">
        <v>0</v>
      </c>
      <c r="Q62">
        <v>76680</v>
      </c>
      <c r="R62">
        <v>76680</v>
      </c>
      <c r="S62" s="14">
        <f t="shared" si="0"/>
        <v>0</v>
      </c>
      <c r="T62" s="11" t="str">
        <f t="shared" si="1"/>
        <v/>
      </c>
      <c r="U62" s="11" t="str">
        <f t="shared" si="2"/>
        <v/>
      </c>
    </row>
    <row r="63" spans="1:21" x14ac:dyDescent="0.3">
      <c r="A63" t="s">
        <v>4626</v>
      </c>
      <c r="B63" t="s">
        <v>4627</v>
      </c>
      <c r="C63" t="s">
        <v>4628</v>
      </c>
      <c r="D63">
        <v>34</v>
      </c>
      <c r="E63" t="s">
        <v>4463</v>
      </c>
      <c r="F63">
        <v>7626923073</v>
      </c>
      <c r="G63" s="9">
        <v>45874</v>
      </c>
      <c r="H63" s="9">
        <v>45879</v>
      </c>
      <c r="I63" t="s">
        <v>4480</v>
      </c>
      <c r="J63" t="s">
        <v>4481</v>
      </c>
      <c r="K63" t="s">
        <v>4459</v>
      </c>
      <c r="L63" t="s">
        <v>4483</v>
      </c>
      <c r="M63">
        <v>6</v>
      </c>
      <c r="N63">
        <v>196001</v>
      </c>
      <c r="O63">
        <v>0</v>
      </c>
      <c r="Q63">
        <v>196001</v>
      </c>
      <c r="R63">
        <v>0</v>
      </c>
      <c r="S63" s="14">
        <f t="shared" si="0"/>
        <v>0</v>
      </c>
      <c r="T63" s="11" t="str">
        <f t="shared" si="1"/>
        <v/>
      </c>
      <c r="U63" s="11" t="str">
        <f t="shared" si="2"/>
        <v/>
      </c>
    </row>
    <row r="64" spans="1:21" x14ac:dyDescent="0.3">
      <c r="A64" t="s">
        <v>4629</v>
      </c>
      <c r="B64" t="s">
        <v>4630</v>
      </c>
      <c r="C64" t="s">
        <v>2060</v>
      </c>
      <c r="D64">
        <v>54</v>
      </c>
      <c r="E64" t="s">
        <v>4463</v>
      </c>
      <c r="F64">
        <v>9480729318</v>
      </c>
      <c r="G64" s="9">
        <v>45995</v>
      </c>
      <c r="H64" s="9">
        <v>45998</v>
      </c>
      <c r="I64" t="s">
        <v>4497</v>
      </c>
      <c r="J64" t="s">
        <v>4498</v>
      </c>
      <c r="K64" t="s">
        <v>4476</v>
      </c>
      <c r="L64" t="s">
        <v>4477</v>
      </c>
      <c r="M64">
        <v>4</v>
      </c>
      <c r="N64">
        <v>110706</v>
      </c>
      <c r="O64">
        <v>10308</v>
      </c>
      <c r="P64" t="s">
        <v>4468</v>
      </c>
      <c r="Q64">
        <v>100398</v>
      </c>
      <c r="R64">
        <v>0</v>
      </c>
      <c r="S64" s="14">
        <f t="shared" si="0"/>
        <v>9.3111484472386319E-2</v>
      </c>
      <c r="T64" s="11" t="str">
        <f t="shared" si="1"/>
        <v/>
      </c>
      <c r="U64" s="11" t="str">
        <f t="shared" si="2"/>
        <v/>
      </c>
    </row>
    <row r="65" spans="1:21" x14ac:dyDescent="0.3">
      <c r="A65" t="s">
        <v>4631</v>
      </c>
      <c r="B65" t="s">
        <v>4632</v>
      </c>
      <c r="C65" t="s">
        <v>1859</v>
      </c>
      <c r="D65">
        <v>62</v>
      </c>
      <c r="E65" t="s">
        <v>4463</v>
      </c>
      <c r="F65">
        <v>9920686550</v>
      </c>
      <c r="G65" s="9">
        <v>46054</v>
      </c>
      <c r="H65" s="9">
        <v>46057</v>
      </c>
      <c r="I65" t="s">
        <v>4464</v>
      </c>
      <c r="J65" t="s">
        <v>4465</v>
      </c>
      <c r="K65" t="s">
        <v>4488</v>
      </c>
      <c r="L65" t="s">
        <v>4467</v>
      </c>
      <c r="M65">
        <v>3</v>
      </c>
      <c r="N65">
        <v>75759</v>
      </c>
      <c r="O65">
        <v>5845</v>
      </c>
      <c r="P65" t="s">
        <v>4468</v>
      </c>
      <c r="Q65">
        <v>69914</v>
      </c>
      <c r="R65">
        <v>0</v>
      </c>
      <c r="S65" s="14">
        <f t="shared" si="0"/>
        <v>7.7152549532068793E-2</v>
      </c>
      <c r="T65" s="11" t="str">
        <f t="shared" si="1"/>
        <v/>
      </c>
      <c r="U65" s="11" t="str">
        <f t="shared" si="2"/>
        <v/>
      </c>
    </row>
    <row r="66" spans="1:21" x14ac:dyDescent="0.3">
      <c r="A66" t="s">
        <v>4633</v>
      </c>
      <c r="B66" t="s">
        <v>4634</v>
      </c>
      <c r="C66" t="s">
        <v>1836</v>
      </c>
      <c r="D66">
        <v>12</v>
      </c>
      <c r="E66" t="s">
        <v>4456</v>
      </c>
      <c r="F66">
        <v>8909443055</v>
      </c>
      <c r="G66" s="9">
        <v>46053</v>
      </c>
      <c r="H66" s="9">
        <v>46054</v>
      </c>
      <c r="I66" t="s">
        <v>4491</v>
      </c>
      <c r="J66" t="s">
        <v>4543</v>
      </c>
      <c r="K66" t="s">
        <v>4482</v>
      </c>
      <c r="L66" t="s">
        <v>4493</v>
      </c>
      <c r="M66">
        <v>3</v>
      </c>
      <c r="N66">
        <v>66090</v>
      </c>
      <c r="O66">
        <v>0</v>
      </c>
      <c r="Q66">
        <v>66090</v>
      </c>
      <c r="R66">
        <v>66090</v>
      </c>
      <c r="S66" s="14">
        <f t="shared" si="0"/>
        <v>0</v>
      </c>
      <c r="T66" s="11" t="str">
        <f t="shared" si="1"/>
        <v/>
      </c>
      <c r="U66" s="11" t="str">
        <f t="shared" si="2"/>
        <v/>
      </c>
    </row>
    <row r="67" spans="1:21" x14ac:dyDescent="0.3">
      <c r="A67" t="s">
        <v>4635</v>
      </c>
      <c r="B67" t="s">
        <v>4636</v>
      </c>
      <c r="C67" t="s">
        <v>4637</v>
      </c>
      <c r="D67">
        <v>8</v>
      </c>
      <c r="E67" t="s">
        <v>4456</v>
      </c>
      <c r="F67">
        <v>6352044246</v>
      </c>
      <c r="G67" s="9">
        <v>46041</v>
      </c>
      <c r="H67" s="9">
        <v>46045</v>
      </c>
      <c r="I67" t="s">
        <v>4497</v>
      </c>
      <c r="J67" t="s">
        <v>4498</v>
      </c>
      <c r="K67" t="s">
        <v>4482</v>
      </c>
      <c r="L67" t="s">
        <v>4477</v>
      </c>
      <c r="M67">
        <v>4</v>
      </c>
      <c r="N67">
        <v>22992</v>
      </c>
      <c r="O67">
        <v>0</v>
      </c>
      <c r="Q67">
        <v>22992</v>
      </c>
      <c r="R67">
        <v>22992</v>
      </c>
      <c r="S67" s="14">
        <f t="shared" si="0"/>
        <v>0</v>
      </c>
      <c r="T67" s="11" t="str">
        <f t="shared" si="1"/>
        <v/>
      </c>
      <c r="U67" s="11" t="str">
        <f t="shared" si="2"/>
        <v/>
      </c>
    </row>
    <row r="68" spans="1:21" x14ac:dyDescent="0.3">
      <c r="A68" t="s">
        <v>4638</v>
      </c>
      <c r="B68" t="s">
        <v>4639</v>
      </c>
      <c r="C68" t="s">
        <v>3359</v>
      </c>
      <c r="D68">
        <v>74</v>
      </c>
      <c r="E68" t="s">
        <v>4456</v>
      </c>
      <c r="F68">
        <v>7176938525</v>
      </c>
      <c r="G68" s="9">
        <v>45812</v>
      </c>
      <c r="H68" s="9">
        <v>45818</v>
      </c>
      <c r="I68" t="s">
        <v>4480</v>
      </c>
      <c r="J68" t="s">
        <v>4481</v>
      </c>
      <c r="K68" t="s">
        <v>4482</v>
      </c>
      <c r="L68" t="s">
        <v>4483</v>
      </c>
      <c r="M68">
        <v>6</v>
      </c>
      <c r="N68">
        <v>186786</v>
      </c>
      <c r="O68">
        <v>0</v>
      </c>
      <c r="Q68">
        <v>186786</v>
      </c>
      <c r="R68">
        <v>186786</v>
      </c>
      <c r="S68" s="14">
        <f t="shared" ref="S68:S131" si="3">O68/N68</f>
        <v>0</v>
      </c>
      <c r="T68" s="11" t="str">
        <f t="shared" ref="T68:T131" si="4">IF(AND(S68&gt;10%,P68&lt;&gt;"MS_DR_BORA"),"FLAG","")</f>
        <v/>
      </c>
      <c r="U68" s="11" t="str">
        <f t="shared" ref="U68:U131" si="5">IF(AND(K68="Cash",R68&lt;Q68),"FLAG","")</f>
        <v/>
      </c>
    </row>
    <row r="69" spans="1:21" x14ac:dyDescent="0.3">
      <c r="A69" t="s">
        <v>4640</v>
      </c>
      <c r="B69" t="s">
        <v>4641</v>
      </c>
      <c r="C69" t="s">
        <v>1307</v>
      </c>
      <c r="D69">
        <v>48</v>
      </c>
      <c r="E69" t="s">
        <v>4456</v>
      </c>
      <c r="F69">
        <v>8869690621</v>
      </c>
      <c r="G69" s="9">
        <v>45934</v>
      </c>
      <c r="H69" s="9">
        <v>45936</v>
      </c>
      <c r="I69" t="s">
        <v>4491</v>
      </c>
      <c r="J69" t="s">
        <v>4492</v>
      </c>
      <c r="K69" t="s">
        <v>4488</v>
      </c>
      <c r="L69" t="s">
        <v>4493</v>
      </c>
      <c r="M69">
        <v>3</v>
      </c>
      <c r="N69">
        <v>75792</v>
      </c>
      <c r="O69">
        <v>2124</v>
      </c>
      <c r="P69" t="s">
        <v>4468</v>
      </c>
      <c r="Q69">
        <v>73668</v>
      </c>
      <c r="R69">
        <v>0</v>
      </c>
      <c r="S69" s="14">
        <f t="shared" si="3"/>
        <v>2.8024065864471183E-2</v>
      </c>
      <c r="T69" s="11" t="str">
        <f t="shared" si="4"/>
        <v/>
      </c>
      <c r="U69" s="11" t="str">
        <f t="shared" si="5"/>
        <v/>
      </c>
    </row>
    <row r="70" spans="1:21" x14ac:dyDescent="0.3">
      <c r="A70" t="s">
        <v>4642</v>
      </c>
      <c r="B70" t="s">
        <v>4643</v>
      </c>
      <c r="C70" t="s">
        <v>4644</v>
      </c>
      <c r="D70">
        <v>79</v>
      </c>
      <c r="E70" t="s">
        <v>4456</v>
      </c>
      <c r="F70">
        <v>6645961240</v>
      </c>
      <c r="G70" s="9">
        <v>45761</v>
      </c>
      <c r="H70" s="9">
        <v>45769</v>
      </c>
      <c r="I70" t="s">
        <v>4480</v>
      </c>
      <c r="J70" t="s">
        <v>4481</v>
      </c>
      <c r="K70" t="s">
        <v>4482</v>
      </c>
      <c r="L70" t="s">
        <v>4483</v>
      </c>
      <c r="M70">
        <v>6</v>
      </c>
      <c r="N70">
        <v>227492</v>
      </c>
      <c r="O70">
        <v>7598</v>
      </c>
      <c r="P70" t="s">
        <v>4468</v>
      </c>
      <c r="Q70">
        <v>219894</v>
      </c>
      <c r="R70">
        <v>219894</v>
      </c>
      <c r="S70" s="14">
        <f t="shared" si="3"/>
        <v>3.3398976667311377E-2</v>
      </c>
      <c r="T70" s="11" t="str">
        <f t="shared" si="4"/>
        <v/>
      </c>
      <c r="U70" s="11" t="str">
        <f t="shared" si="5"/>
        <v/>
      </c>
    </row>
    <row r="71" spans="1:21" x14ac:dyDescent="0.3">
      <c r="A71" t="s">
        <v>4645</v>
      </c>
      <c r="B71" t="s">
        <v>4646</v>
      </c>
      <c r="C71" t="s">
        <v>2990</v>
      </c>
      <c r="D71">
        <v>11</v>
      </c>
      <c r="E71" t="s">
        <v>4456</v>
      </c>
      <c r="F71">
        <v>8162479240</v>
      </c>
      <c r="G71" s="9">
        <v>45875</v>
      </c>
      <c r="H71" s="9">
        <v>45877</v>
      </c>
      <c r="I71" t="s">
        <v>4474</v>
      </c>
      <c r="J71" t="s">
        <v>4475</v>
      </c>
      <c r="K71" t="s">
        <v>4466</v>
      </c>
      <c r="L71" t="s">
        <v>4477</v>
      </c>
      <c r="M71">
        <v>5</v>
      </c>
      <c r="N71">
        <v>75201</v>
      </c>
      <c r="O71">
        <v>0</v>
      </c>
      <c r="Q71">
        <v>75201</v>
      </c>
      <c r="R71">
        <v>0</v>
      </c>
      <c r="S71" s="14">
        <f t="shared" si="3"/>
        <v>0</v>
      </c>
      <c r="T71" s="11" t="str">
        <f t="shared" si="4"/>
        <v/>
      </c>
      <c r="U71" s="11" t="str">
        <f t="shared" si="5"/>
        <v/>
      </c>
    </row>
    <row r="72" spans="1:21" x14ac:dyDescent="0.3">
      <c r="A72" t="s">
        <v>4647</v>
      </c>
      <c r="B72" t="s">
        <v>4648</v>
      </c>
      <c r="C72" t="s">
        <v>331</v>
      </c>
      <c r="D72">
        <v>4</v>
      </c>
      <c r="E72" t="s">
        <v>4463</v>
      </c>
      <c r="F72">
        <v>9674185169</v>
      </c>
      <c r="G72" s="9">
        <v>46056</v>
      </c>
      <c r="H72" s="9">
        <v>46058</v>
      </c>
      <c r="I72" t="s">
        <v>4457</v>
      </c>
      <c r="J72" t="s">
        <v>4458</v>
      </c>
      <c r="K72" t="s">
        <v>4482</v>
      </c>
      <c r="L72" t="s">
        <v>4460</v>
      </c>
      <c r="M72">
        <v>4</v>
      </c>
      <c r="N72">
        <v>51104</v>
      </c>
      <c r="O72">
        <v>4832</v>
      </c>
      <c r="P72" t="s">
        <v>4468</v>
      </c>
      <c r="Q72">
        <v>46272</v>
      </c>
      <c r="R72">
        <v>46272</v>
      </c>
      <c r="S72" s="14">
        <f t="shared" si="3"/>
        <v>9.4552285535378838E-2</v>
      </c>
      <c r="T72" s="11" t="str">
        <f t="shared" si="4"/>
        <v/>
      </c>
      <c r="U72" s="11" t="str">
        <f t="shared" si="5"/>
        <v/>
      </c>
    </row>
    <row r="73" spans="1:21" x14ac:dyDescent="0.3">
      <c r="A73" t="s">
        <v>4649</v>
      </c>
      <c r="B73" t="s">
        <v>4650</v>
      </c>
      <c r="C73" t="s">
        <v>2083</v>
      </c>
      <c r="D73">
        <v>25</v>
      </c>
      <c r="E73" t="s">
        <v>4456</v>
      </c>
      <c r="F73">
        <v>8612381847</v>
      </c>
      <c r="G73" s="9">
        <v>45923</v>
      </c>
      <c r="H73" s="9">
        <v>45926</v>
      </c>
      <c r="I73" t="s">
        <v>4497</v>
      </c>
      <c r="J73" t="s">
        <v>4498</v>
      </c>
      <c r="K73" t="s">
        <v>4482</v>
      </c>
      <c r="L73" t="s">
        <v>4477</v>
      </c>
      <c r="M73">
        <v>4</v>
      </c>
      <c r="N73">
        <v>88469</v>
      </c>
      <c r="O73">
        <v>0</v>
      </c>
      <c r="Q73">
        <v>88469</v>
      </c>
      <c r="R73">
        <v>88469</v>
      </c>
      <c r="S73" s="14">
        <f t="shared" si="3"/>
        <v>0</v>
      </c>
      <c r="T73" s="11" t="str">
        <f t="shared" si="4"/>
        <v/>
      </c>
      <c r="U73" s="11" t="str">
        <f t="shared" si="5"/>
        <v/>
      </c>
    </row>
    <row r="74" spans="1:21" x14ac:dyDescent="0.3">
      <c r="A74" t="s">
        <v>4651</v>
      </c>
      <c r="B74" t="s">
        <v>4652</v>
      </c>
      <c r="C74" t="s">
        <v>4653</v>
      </c>
      <c r="D74">
        <v>14</v>
      </c>
      <c r="E74" t="s">
        <v>4463</v>
      </c>
      <c r="F74">
        <v>7486586476</v>
      </c>
      <c r="G74" s="9">
        <v>45777</v>
      </c>
      <c r="H74" s="9">
        <v>45778</v>
      </c>
      <c r="I74" t="s">
        <v>4506</v>
      </c>
      <c r="J74" t="s">
        <v>4507</v>
      </c>
      <c r="K74" t="s">
        <v>4488</v>
      </c>
      <c r="L74" t="s">
        <v>4508</v>
      </c>
      <c r="M74">
        <v>1</v>
      </c>
      <c r="N74">
        <v>2533</v>
      </c>
      <c r="O74">
        <v>65</v>
      </c>
      <c r="P74" t="s">
        <v>4468</v>
      </c>
      <c r="Q74">
        <v>2468</v>
      </c>
      <c r="R74">
        <v>0</v>
      </c>
      <c r="S74" s="14">
        <f t="shared" si="3"/>
        <v>2.5661271219897353E-2</v>
      </c>
      <c r="T74" s="11" t="str">
        <f t="shared" si="4"/>
        <v/>
      </c>
      <c r="U74" s="11" t="str">
        <f t="shared" si="5"/>
        <v/>
      </c>
    </row>
    <row r="75" spans="1:21" x14ac:dyDescent="0.3">
      <c r="A75" t="s">
        <v>4654</v>
      </c>
      <c r="B75" t="s">
        <v>4655</v>
      </c>
      <c r="C75" t="s">
        <v>4656</v>
      </c>
      <c r="D75">
        <v>71</v>
      </c>
      <c r="E75" t="s">
        <v>4463</v>
      </c>
      <c r="F75">
        <v>9459486209</v>
      </c>
      <c r="G75" s="9">
        <v>45938</v>
      </c>
      <c r="H75" s="9">
        <v>45944</v>
      </c>
      <c r="I75" t="s">
        <v>4523</v>
      </c>
      <c r="J75" t="s">
        <v>4524</v>
      </c>
      <c r="K75" t="s">
        <v>4476</v>
      </c>
      <c r="L75" t="s">
        <v>4525</v>
      </c>
      <c r="M75">
        <v>4</v>
      </c>
      <c r="N75">
        <v>192935</v>
      </c>
      <c r="O75">
        <v>0</v>
      </c>
      <c r="Q75">
        <v>192935</v>
      </c>
      <c r="R75">
        <v>0</v>
      </c>
      <c r="S75" s="14">
        <f t="shared" si="3"/>
        <v>0</v>
      </c>
      <c r="T75" s="11" t="str">
        <f t="shared" si="4"/>
        <v/>
      </c>
      <c r="U75" s="11" t="str">
        <f t="shared" si="5"/>
        <v/>
      </c>
    </row>
    <row r="76" spans="1:21" x14ac:dyDescent="0.3">
      <c r="A76" t="s">
        <v>4657</v>
      </c>
      <c r="B76" t="s">
        <v>4658</v>
      </c>
      <c r="C76" t="s">
        <v>4659</v>
      </c>
      <c r="D76">
        <v>55</v>
      </c>
      <c r="E76" t="s">
        <v>4456</v>
      </c>
      <c r="F76">
        <v>8931588477</v>
      </c>
      <c r="G76" s="9">
        <v>46003</v>
      </c>
      <c r="H76" s="9">
        <v>46008</v>
      </c>
      <c r="I76" t="s">
        <v>4457</v>
      </c>
      <c r="J76" t="s">
        <v>4458</v>
      </c>
      <c r="K76" t="s">
        <v>4459</v>
      </c>
      <c r="L76" t="s">
        <v>4460</v>
      </c>
      <c r="M76">
        <v>4</v>
      </c>
      <c r="N76">
        <v>50561</v>
      </c>
      <c r="O76">
        <v>3454</v>
      </c>
      <c r="P76" t="s">
        <v>4468</v>
      </c>
      <c r="Q76">
        <v>47107</v>
      </c>
      <c r="R76">
        <v>0</v>
      </c>
      <c r="S76" s="14">
        <f t="shared" si="3"/>
        <v>6.8313522280018191E-2</v>
      </c>
      <c r="T76" s="11" t="str">
        <f t="shared" si="4"/>
        <v/>
      </c>
      <c r="U76" s="11" t="str">
        <f t="shared" si="5"/>
        <v/>
      </c>
    </row>
    <row r="77" spans="1:21" x14ac:dyDescent="0.3">
      <c r="A77" t="s">
        <v>4660</v>
      </c>
      <c r="B77" t="s">
        <v>4661</v>
      </c>
      <c r="C77" t="s">
        <v>2186</v>
      </c>
      <c r="D77">
        <v>29</v>
      </c>
      <c r="E77" t="s">
        <v>4463</v>
      </c>
      <c r="F77">
        <v>9100039308</v>
      </c>
      <c r="G77" s="9">
        <v>46094</v>
      </c>
      <c r="H77" s="9">
        <v>46098</v>
      </c>
      <c r="I77" t="s">
        <v>4457</v>
      </c>
      <c r="J77" t="s">
        <v>4458</v>
      </c>
      <c r="K77" t="s">
        <v>4471</v>
      </c>
      <c r="L77" t="s">
        <v>4460</v>
      </c>
      <c r="M77">
        <v>4</v>
      </c>
      <c r="N77">
        <v>50606</v>
      </c>
      <c r="O77">
        <v>0</v>
      </c>
      <c r="Q77">
        <v>50606</v>
      </c>
      <c r="R77">
        <v>0</v>
      </c>
      <c r="S77" s="14">
        <f t="shared" si="3"/>
        <v>0</v>
      </c>
      <c r="T77" s="11" t="str">
        <f t="shared" si="4"/>
        <v/>
      </c>
      <c r="U77" s="11" t="str">
        <f t="shared" si="5"/>
        <v/>
      </c>
    </row>
    <row r="78" spans="1:21" x14ac:dyDescent="0.3">
      <c r="A78" t="s">
        <v>4662</v>
      </c>
      <c r="B78" t="s">
        <v>4663</v>
      </c>
      <c r="C78" t="s">
        <v>3401</v>
      </c>
      <c r="D78">
        <v>46</v>
      </c>
      <c r="E78" t="s">
        <v>4463</v>
      </c>
      <c r="F78">
        <v>6206522335</v>
      </c>
      <c r="G78" s="9">
        <v>45971</v>
      </c>
      <c r="H78" s="9">
        <v>45974</v>
      </c>
      <c r="I78" t="s">
        <v>4474</v>
      </c>
      <c r="J78" t="s">
        <v>4556</v>
      </c>
      <c r="K78" t="s">
        <v>4482</v>
      </c>
      <c r="L78" t="s">
        <v>4477</v>
      </c>
      <c r="M78">
        <v>5</v>
      </c>
      <c r="N78">
        <v>131234</v>
      </c>
      <c r="O78">
        <v>0</v>
      </c>
      <c r="Q78">
        <v>131234</v>
      </c>
      <c r="R78">
        <v>131234</v>
      </c>
      <c r="S78" s="14">
        <f t="shared" si="3"/>
        <v>0</v>
      </c>
      <c r="T78" s="11" t="str">
        <f t="shared" si="4"/>
        <v/>
      </c>
      <c r="U78" s="11" t="str">
        <f t="shared" si="5"/>
        <v/>
      </c>
    </row>
    <row r="79" spans="1:21" x14ac:dyDescent="0.3">
      <c r="A79" t="s">
        <v>4664</v>
      </c>
      <c r="B79" t="s">
        <v>4665</v>
      </c>
      <c r="C79" t="s">
        <v>4666</v>
      </c>
      <c r="D79">
        <v>26</v>
      </c>
      <c r="E79" t="s">
        <v>4463</v>
      </c>
      <c r="F79">
        <v>8997547973</v>
      </c>
      <c r="G79" s="9">
        <v>45931</v>
      </c>
      <c r="H79" s="9">
        <v>45932</v>
      </c>
      <c r="I79" t="s">
        <v>4506</v>
      </c>
      <c r="J79" t="s">
        <v>4507</v>
      </c>
      <c r="K79" t="s">
        <v>4482</v>
      </c>
      <c r="L79" t="s">
        <v>4508</v>
      </c>
      <c r="M79">
        <v>1</v>
      </c>
      <c r="N79">
        <v>2903</v>
      </c>
      <c r="O79">
        <v>235</v>
      </c>
      <c r="P79" t="s">
        <v>4468</v>
      </c>
      <c r="Q79">
        <v>2668</v>
      </c>
      <c r="R79">
        <v>2668</v>
      </c>
      <c r="S79" s="14">
        <f t="shared" si="3"/>
        <v>8.0950740613158795E-2</v>
      </c>
      <c r="T79" s="11" t="str">
        <f t="shared" si="4"/>
        <v/>
      </c>
      <c r="U79" s="11" t="str">
        <f t="shared" si="5"/>
        <v/>
      </c>
    </row>
    <row r="80" spans="1:21" x14ac:dyDescent="0.3">
      <c r="A80" t="s">
        <v>4667</v>
      </c>
      <c r="B80" t="s">
        <v>4668</v>
      </c>
      <c r="C80" t="s">
        <v>746</v>
      </c>
      <c r="D80">
        <v>59</v>
      </c>
      <c r="E80" t="s">
        <v>4456</v>
      </c>
      <c r="F80">
        <v>9185798070</v>
      </c>
      <c r="G80" s="9">
        <v>45996</v>
      </c>
      <c r="H80" s="9">
        <v>46000</v>
      </c>
      <c r="I80" t="s">
        <v>4480</v>
      </c>
      <c r="J80" t="s">
        <v>4539</v>
      </c>
      <c r="K80" t="s">
        <v>4482</v>
      </c>
      <c r="L80" t="s">
        <v>4483</v>
      </c>
      <c r="M80">
        <v>6</v>
      </c>
      <c r="N80">
        <v>216849</v>
      </c>
      <c r="O80">
        <v>7843</v>
      </c>
      <c r="P80" t="s">
        <v>4468</v>
      </c>
      <c r="Q80">
        <v>209006</v>
      </c>
      <c r="R80">
        <v>209006</v>
      </c>
      <c r="S80" s="14">
        <f t="shared" si="3"/>
        <v>3.6168024754552705E-2</v>
      </c>
      <c r="T80" s="11" t="str">
        <f t="shared" si="4"/>
        <v/>
      </c>
      <c r="U80" s="11" t="str">
        <f t="shared" si="5"/>
        <v/>
      </c>
    </row>
    <row r="81" spans="1:21" x14ac:dyDescent="0.3">
      <c r="A81" t="s">
        <v>4669</v>
      </c>
      <c r="B81" t="s">
        <v>4670</v>
      </c>
      <c r="C81" t="s">
        <v>2582</v>
      </c>
      <c r="D81">
        <v>31</v>
      </c>
      <c r="E81" t="s">
        <v>4463</v>
      </c>
      <c r="F81">
        <v>9990791453</v>
      </c>
      <c r="G81" s="9">
        <v>46075</v>
      </c>
      <c r="H81" s="9">
        <v>46082</v>
      </c>
      <c r="I81" t="s">
        <v>4480</v>
      </c>
      <c r="J81" t="s">
        <v>4539</v>
      </c>
      <c r="K81" t="s">
        <v>4488</v>
      </c>
      <c r="L81" t="s">
        <v>4483</v>
      </c>
      <c r="M81">
        <v>6</v>
      </c>
      <c r="N81">
        <v>197731</v>
      </c>
      <c r="O81">
        <v>5545</v>
      </c>
      <c r="P81" t="s">
        <v>4468</v>
      </c>
      <c r="Q81">
        <v>192186</v>
      </c>
      <c r="R81">
        <v>0</v>
      </c>
      <c r="S81" s="14">
        <f t="shared" si="3"/>
        <v>2.8043149531434119E-2</v>
      </c>
      <c r="T81" s="11" t="str">
        <f t="shared" si="4"/>
        <v/>
      </c>
      <c r="U81" s="11" t="str">
        <f t="shared" si="5"/>
        <v/>
      </c>
    </row>
    <row r="82" spans="1:21" x14ac:dyDescent="0.3">
      <c r="A82" t="s">
        <v>4671</v>
      </c>
      <c r="B82" t="s">
        <v>4672</v>
      </c>
      <c r="C82" t="s">
        <v>4673</v>
      </c>
      <c r="D82">
        <v>79</v>
      </c>
      <c r="E82" t="s">
        <v>4463</v>
      </c>
      <c r="F82">
        <v>7738526904</v>
      </c>
      <c r="G82" s="9">
        <v>45989</v>
      </c>
      <c r="H82" s="9">
        <v>45992</v>
      </c>
      <c r="I82" t="s">
        <v>4474</v>
      </c>
      <c r="J82" t="s">
        <v>4556</v>
      </c>
      <c r="K82" t="s">
        <v>4466</v>
      </c>
      <c r="L82" t="s">
        <v>4477</v>
      </c>
      <c r="M82">
        <v>5</v>
      </c>
      <c r="N82">
        <v>60849</v>
      </c>
      <c r="O82">
        <v>0</v>
      </c>
      <c r="Q82">
        <v>60849</v>
      </c>
      <c r="R82">
        <v>0</v>
      </c>
      <c r="S82" s="14">
        <f t="shared" si="3"/>
        <v>0</v>
      </c>
      <c r="T82" s="11" t="str">
        <f t="shared" si="4"/>
        <v/>
      </c>
      <c r="U82" s="11" t="str">
        <f t="shared" si="5"/>
        <v/>
      </c>
    </row>
    <row r="83" spans="1:21" x14ac:dyDescent="0.3">
      <c r="A83" t="s">
        <v>4674</v>
      </c>
      <c r="B83" t="s">
        <v>4675</v>
      </c>
      <c r="C83" t="s">
        <v>331</v>
      </c>
      <c r="D83">
        <v>21</v>
      </c>
      <c r="E83" t="s">
        <v>4456</v>
      </c>
      <c r="F83">
        <v>8297978125</v>
      </c>
      <c r="G83" s="9">
        <v>45757</v>
      </c>
      <c r="H83" s="9">
        <v>45762</v>
      </c>
      <c r="I83" t="s">
        <v>4491</v>
      </c>
      <c r="J83" t="s">
        <v>4543</v>
      </c>
      <c r="K83" t="s">
        <v>4482</v>
      </c>
      <c r="L83" t="s">
        <v>4493</v>
      </c>
      <c r="M83">
        <v>3</v>
      </c>
      <c r="N83">
        <v>80720</v>
      </c>
      <c r="O83">
        <v>0</v>
      </c>
      <c r="Q83">
        <v>80720</v>
      </c>
      <c r="R83">
        <v>80720</v>
      </c>
      <c r="S83" s="14">
        <f t="shared" si="3"/>
        <v>0</v>
      </c>
      <c r="T83" s="11" t="str">
        <f t="shared" si="4"/>
        <v/>
      </c>
      <c r="U83" s="11" t="str">
        <f t="shared" si="5"/>
        <v/>
      </c>
    </row>
    <row r="84" spans="1:21" x14ac:dyDescent="0.3">
      <c r="A84" t="s">
        <v>4676</v>
      </c>
      <c r="B84" t="s">
        <v>4677</v>
      </c>
      <c r="C84" t="s">
        <v>652</v>
      </c>
      <c r="D84">
        <v>27</v>
      </c>
      <c r="E84" t="s">
        <v>4463</v>
      </c>
      <c r="F84">
        <v>6461878988</v>
      </c>
      <c r="G84" s="9">
        <v>45853</v>
      </c>
      <c r="H84" s="9">
        <v>45854</v>
      </c>
      <c r="I84" t="s">
        <v>4506</v>
      </c>
      <c r="J84" t="s">
        <v>4507</v>
      </c>
      <c r="K84" t="s">
        <v>4482</v>
      </c>
      <c r="L84" t="s">
        <v>4508</v>
      </c>
      <c r="M84">
        <v>1</v>
      </c>
      <c r="N84">
        <v>2563</v>
      </c>
      <c r="O84">
        <v>0</v>
      </c>
      <c r="Q84">
        <v>2563</v>
      </c>
      <c r="R84">
        <v>2563</v>
      </c>
      <c r="S84" s="14">
        <f t="shared" si="3"/>
        <v>0</v>
      </c>
      <c r="T84" s="11" t="str">
        <f t="shared" si="4"/>
        <v/>
      </c>
      <c r="U84" s="11" t="str">
        <f t="shared" si="5"/>
        <v/>
      </c>
    </row>
    <row r="85" spans="1:21" x14ac:dyDescent="0.3">
      <c r="A85" t="s">
        <v>4678</v>
      </c>
      <c r="B85" t="s">
        <v>4679</v>
      </c>
      <c r="C85" t="s">
        <v>4680</v>
      </c>
      <c r="D85">
        <v>71</v>
      </c>
      <c r="E85" t="s">
        <v>4463</v>
      </c>
      <c r="F85">
        <v>6593485159</v>
      </c>
      <c r="G85" s="9">
        <v>46082</v>
      </c>
      <c r="H85" s="9">
        <v>46086</v>
      </c>
      <c r="I85" t="s">
        <v>4497</v>
      </c>
      <c r="J85" t="s">
        <v>4498</v>
      </c>
      <c r="K85" t="s">
        <v>4482</v>
      </c>
      <c r="L85" t="s">
        <v>4477</v>
      </c>
      <c r="M85">
        <v>4</v>
      </c>
      <c r="N85">
        <v>39104</v>
      </c>
      <c r="O85">
        <v>1434</v>
      </c>
      <c r="P85" t="s">
        <v>4468</v>
      </c>
      <c r="Q85">
        <v>37670</v>
      </c>
      <c r="R85">
        <v>37670</v>
      </c>
      <c r="S85" s="14">
        <f t="shared" si="3"/>
        <v>3.6671440261865793E-2</v>
      </c>
      <c r="T85" s="11" t="str">
        <f t="shared" si="4"/>
        <v/>
      </c>
      <c r="U85" s="11" t="str">
        <f t="shared" si="5"/>
        <v/>
      </c>
    </row>
    <row r="86" spans="1:21" x14ac:dyDescent="0.3">
      <c r="A86" t="s">
        <v>4681</v>
      </c>
      <c r="B86" t="s">
        <v>4682</v>
      </c>
      <c r="C86" t="s">
        <v>4683</v>
      </c>
      <c r="D86">
        <v>38</v>
      </c>
      <c r="E86" t="s">
        <v>4463</v>
      </c>
      <c r="F86">
        <v>9518675690</v>
      </c>
      <c r="G86" s="9">
        <v>45852</v>
      </c>
      <c r="H86" s="9">
        <v>45857</v>
      </c>
      <c r="I86" t="s">
        <v>4474</v>
      </c>
      <c r="J86" t="s">
        <v>4475</v>
      </c>
      <c r="K86" t="s">
        <v>4459</v>
      </c>
      <c r="L86" t="s">
        <v>4477</v>
      </c>
      <c r="M86">
        <v>5</v>
      </c>
      <c r="N86">
        <v>52781</v>
      </c>
      <c r="O86">
        <v>2698</v>
      </c>
      <c r="P86" t="s">
        <v>4468</v>
      </c>
      <c r="Q86">
        <v>50083</v>
      </c>
      <c r="R86">
        <v>0</v>
      </c>
      <c r="S86" s="14">
        <f t="shared" si="3"/>
        <v>5.1116879180007957E-2</v>
      </c>
      <c r="T86" s="11" t="str">
        <f t="shared" si="4"/>
        <v/>
      </c>
      <c r="U86" s="11" t="str">
        <f t="shared" si="5"/>
        <v/>
      </c>
    </row>
    <row r="87" spans="1:21" x14ac:dyDescent="0.3">
      <c r="A87" t="s">
        <v>4684</v>
      </c>
      <c r="B87" t="s">
        <v>4685</v>
      </c>
      <c r="C87" t="s">
        <v>4686</v>
      </c>
      <c r="D87">
        <v>74</v>
      </c>
      <c r="E87" t="s">
        <v>4463</v>
      </c>
      <c r="F87">
        <v>8820024804</v>
      </c>
      <c r="G87" s="9">
        <v>45971</v>
      </c>
      <c r="H87" s="9">
        <v>45973</v>
      </c>
      <c r="I87" t="s">
        <v>4464</v>
      </c>
      <c r="J87" t="s">
        <v>4465</v>
      </c>
      <c r="K87" t="s">
        <v>4482</v>
      </c>
      <c r="L87" t="s">
        <v>4467</v>
      </c>
      <c r="M87">
        <v>3</v>
      </c>
      <c r="N87">
        <v>78914</v>
      </c>
      <c r="O87">
        <v>2627</v>
      </c>
      <c r="P87" t="s">
        <v>4468</v>
      </c>
      <c r="Q87">
        <v>76287</v>
      </c>
      <c r="R87">
        <v>76287</v>
      </c>
      <c r="S87" s="14">
        <f t="shared" si="3"/>
        <v>3.3289403654611346E-2</v>
      </c>
      <c r="T87" s="11" t="str">
        <f t="shared" si="4"/>
        <v/>
      </c>
      <c r="U87" s="11" t="str">
        <f t="shared" si="5"/>
        <v/>
      </c>
    </row>
    <row r="88" spans="1:21" x14ac:dyDescent="0.3">
      <c r="A88" t="s">
        <v>4687</v>
      </c>
      <c r="B88" t="s">
        <v>4688</v>
      </c>
      <c r="C88" t="s">
        <v>1490</v>
      </c>
      <c r="D88">
        <v>22</v>
      </c>
      <c r="E88" t="s">
        <v>4456</v>
      </c>
      <c r="F88">
        <v>8433533805</v>
      </c>
      <c r="G88" s="9">
        <v>45946</v>
      </c>
      <c r="H88" s="9">
        <v>45951</v>
      </c>
      <c r="I88" t="s">
        <v>4474</v>
      </c>
      <c r="J88" t="s">
        <v>4556</v>
      </c>
      <c r="K88" t="s">
        <v>4459</v>
      </c>
      <c r="L88" t="s">
        <v>4477</v>
      </c>
      <c r="M88">
        <v>5</v>
      </c>
      <c r="N88">
        <v>47026</v>
      </c>
      <c r="O88">
        <v>3013</v>
      </c>
      <c r="P88" t="s">
        <v>4468</v>
      </c>
      <c r="Q88">
        <v>44013</v>
      </c>
      <c r="R88">
        <v>0</v>
      </c>
      <c r="S88" s="14">
        <f t="shared" si="3"/>
        <v>6.4070939480287498E-2</v>
      </c>
      <c r="T88" s="11" t="str">
        <f t="shared" si="4"/>
        <v/>
      </c>
      <c r="U88" s="11" t="str">
        <f t="shared" si="5"/>
        <v/>
      </c>
    </row>
    <row r="89" spans="1:21" x14ac:dyDescent="0.3">
      <c r="A89" t="s">
        <v>4689</v>
      </c>
      <c r="B89" t="s">
        <v>4690</v>
      </c>
      <c r="C89" t="s">
        <v>4691</v>
      </c>
      <c r="D89">
        <v>40</v>
      </c>
      <c r="E89" t="s">
        <v>4456</v>
      </c>
      <c r="F89">
        <v>8158056347</v>
      </c>
      <c r="G89" s="9">
        <v>46035</v>
      </c>
      <c r="H89" s="9">
        <v>46036</v>
      </c>
      <c r="I89" t="s">
        <v>4491</v>
      </c>
      <c r="J89" t="s">
        <v>4492</v>
      </c>
      <c r="K89" t="s">
        <v>4482</v>
      </c>
      <c r="L89" t="s">
        <v>4493</v>
      </c>
      <c r="M89">
        <v>3</v>
      </c>
      <c r="N89">
        <v>76904</v>
      </c>
      <c r="O89">
        <v>0</v>
      </c>
      <c r="Q89">
        <v>76904</v>
      </c>
      <c r="R89">
        <v>76904</v>
      </c>
      <c r="S89" s="14">
        <f t="shared" si="3"/>
        <v>0</v>
      </c>
      <c r="T89" s="11" t="str">
        <f t="shared" si="4"/>
        <v/>
      </c>
      <c r="U89" s="11" t="str">
        <f t="shared" si="5"/>
        <v/>
      </c>
    </row>
    <row r="90" spans="1:21" x14ac:dyDescent="0.3">
      <c r="A90" t="s">
        <v>4692</v>
      </c>
      <c r="B90" t="s">
        <v>4693</v>
      </c>
      <c r="C90" t="s">
        <v>4680</v>
      </c>
      <c r="D90">
        <v>79</v>
      </c>
      <c r="E90" t="s">
        <v>4456</v>
      </c>
      <c r="F90">
        <v>6255131665</v>
      </c>
      <c r="G90" s="9">
        <v>46012</v>
      </c>
      <c r="H90" s="9">
        <v>46014</v>
      </c>
      <c r="I90" t="s">
        <v>4497</v>
      </c>
      <c r="J90" t="s">
        <v>4498</v>
      </c>
      <c r="K90" t="s">
        <v>4471</v>
      </c>
      <c r="L90" t="s">
        <v>4477</v>
      </c>
      <c r="M90">
        <v>4</v>
      </c>
      <c r="N90">
        <v>125456</v>
      </c>
      <c r="O90">
        <v>0</v>
      </c>
      <c r="Q90">
        <v>125456</v>
      </c>
      <c r="R90">
        <v>0</v>
      </c>
      <c r="S90" s="14">
        <f t="shared" si="3"/>
        <v>0</v>
      </c>
      <c r="T90" s="11" t="str">
        <f t="shared" si="4"/>
        <v/>
      </c>
      <c r="U90" s="11" t="str">
        <f t="shared" si="5"/>
        <v/>
      </c>
    </row>
    <row r="91" spans="1:21" x14ac:dyDescent="0.3">
      <c r="A91" t="s">
        <v>4694</v>
      </c>
      <c r="B91" t="s">
        <v>4695</v>
      </c>
      <c r="C91" t="s">
        <v>4696</v>
      </c>
      <c r="D91">
        <v>75</v>
      </c>
      <c r="E91" t="s">
        <v>4463</v>
      </c>
      <c r="F91">
        <v>7739989378</v>
      </c>
      <c r="G91" s="9">
        <v>45831</v>
      </c>
      <c r="H91" s="9">
        <v>45832</v>
      </c>
      <c r="I91" t="s">
        <v>4491</v>
      </c>
      <c r="J91" t="s">
        <v>4492</v>
      </c>
      <c r="K91" t="s">
        <v>4476</v>
      </c>
      <c r="L91" t="s">
        <v>4493</v>
      </c>
      <c r="M91">
        <v>3</v>
      </c>
      <c r="N91">
        <v>80811</v>
      </c>
      <c r="O91">
        <v>0</v>
      </c>
      <c r="Q91">
        <v>80811</v>
      </c>
      <c r="R91">
        <v>0</v>
      </c>
      <c r="S91" s="14">
        <f t="shared" si="3"/>
        <v>0</v>
      </c>
      <c r="T91" s="11" t="str">
        <f t="shared" si="4"/>
        <v/>
      </c>
      <c r="U91" s="11" t="str">
        <f t="shared" si="5"/>
        <v/>
      </c>
    </row>
    <row r="92" spans="1:21" x14ac:dyDescent="0.3">
      <c r="A92" t="s">
        <v>4697</v>
      </c>
      <c r="B92" t="s">
        <v>4698</v>
      </c>
      <c r="C92" t="s">
        <v>4699</v>
      </c>
      <c r="D92">
        <v>69</v>
      </c>
      <c r="E92" t="s">
        <v>4456</v>
      </c>
      <c r="F92">
        <v>8830832299</v>
      </c>
      <c r="G92" s="9">
        <v>45906</v>
      </c>
      <c r="H92" s="9">
        <v>45909</v>
      </c>
      <c r="I92" t="s">
        <v>4491</v>
      </c>
      <c r="J92" t="s">
        <v>4543</v>
      </c>
      <c r="K92" t="s">
        <v>4482</v>
      </c>
      <c r="L92" t="s">
        <v>4493</v>
      </c>
      <c r="M92">
        <v>3</v>
      </c>
      <c r="N92">
        <v>79034</v>
      </c>
      <c r="O92">
        <v>0</v>
      </c>
      <c r="Q92">
        <v>79034</v>
      </c>
      <c r="R92">
        <v>79034</v>
      </c>
      <c r="S92" s="14">
        <f t="shared" si="3"/>
        <v>0</v>
      </c>
      <c r="T92" s="11" t="str">
        <f t="shared" si="4"/>
        <v/>
      </c>
      <c r="U92" s="11" t="str">
        <f t="shared" si="5"/>
        <v/>
      </c>
    </row>
    <row r="93" spans="1:21" x14ac:dyDescent="0.3">
      <c r="A93" t="s">
        <v>4700</v>
      </c>
      <c r="B93" t="s">
        <v>4701</v>
      </c>
      <c r="C93" t="s">
        <v>2916</v>
      </c>
      <c r="D93">
        <v>25</v>
      </c>
      <c r="E93" t="s">
        <v>4456</v>
      </c>
      <c r="F93">
        <v>8596497657</v>
      </c>
      <c r="G93" s="9">
        <v>46081</v>
      </c>
      <c r="H93" s="9">
        <v>46083</v>
      </c>
      <c r="I93" t="s">
        <v>4474</v>
      </c>
      <c r="J93" t="s">
        <v>4556</v>
      </c>
      <c r="K93" t="s">
        <v>4476</v>
      </c>
      <c r="L93" t="s">
        <v>4477</v>
      </c>
      <c r="M93">
        <v>5</v>
      </c>
      <c r="N93">
        <v>133425</v>
      </c>
      <c r="O93">
        <v>8730</v>
      </c>
      <c r="P93" t="s">
        <v>4468</v>
      </c>
      <c r="Q93">
        <v>124695</v>
      </c>
      <c r="R93">
        <v>0</v>
      </c>
      <c r="S93" s="14">
        <f t="shared" si="3"/>
        <v>6.5430016863406409E-2</v>
      </c>
      <c r="T93" s="11" t="str">
        <f t="shared" si="4"/>
        <v/>
      </c>
      <c r="U93" s="11" t="str">
        <f t="shared" si="5"/>
        <v/>
      </c>
    </row>
    <row r="94" spans="1:21" x14ac:dyDescent="0.3">
      <c r="A94" t="s">
        <v>4702</v>
      </c>
      <c r="B94" t="s">
        <v>4703</v>
      </c>
      <c r="C94" t="s">
        <v>1099</v>
      </c>
      <c r="D94">
        <v>32</v>
      </c>
      <c r="E94" t="s">
        <v>4463</v>
      </c>
      <c r="F94">
        <v>6310148931</v>
      </c>
      <c r="G94" s="9">
        <v>45866</v>
      </c>
      <c r="H94" s="9">
        <v>45869</v>
      </c>
      <c r="I94" t="s">
        <v>4497</v>
      </c>
      <c r="J94" t="s">
        <v>4498</v>
      </c>
      <c r="K94" t="s">
        <v>4482</v>
      </c>
      <c r="L94" t="s">
        <v>4477</v>
      </c>
      <c r="M94">
        <v>4</v>
      </c>
      <c r="N94">
        <v>71249</v>
      </c>
      <c r="O94">
        <v>0</v>
      </c>
      <c r="Q94">
        <v>71249</v>
      </c>
      <c r="R94">
        <v>71249</v>
      </c>
      <c r="S94" s="14">
        <f t="shared" si="3"/>
        <v>0</v>
      </c>
      <c r="T94" s="11" t="str">
        <f t="shared" si="4"/>
        <v/>
      </c>
      <c r="U94" s="11" t="str">
        <f t="shared" si="5"/>
        <v/>
      </c>
    </row>
    <row r="95" spans="1:21" x14ac:dyDescent="0.3">
      <c r="A95" t="s">
        <v>4704</v>
      </c>
      <c r="B95" t="s">
        <v>4705</v>
      </c>
      <c r="C95" t="s">
        <v>3341</v>
      </c>
      <c r="D95">
        <v>16</v>
      </c>
      <c r="E95" t="s">
        <v>4463</v>
      </c>
      <c r="F95">
        <v>8924374913</v>
      </c>
      <c r="G95" s="9">
        <v>46055</v>
      </c>
      <c r="H95" s="9">
        <v>46058</v>
      </c>
      <c r="I95" t="s">
        <v>4464</v>
      </c>
      <c r="J95" t="s">
        <v>4465</v>
      </c>
      <c r="K95" t="s">
        <v>4482</v>
      </c>
      <c r="L95" t="s">
        <v>4467</v>
      </c>
      <c r="M95">
        <v>3</v>
      </c>
      <c r="N95">
        <v>75507</v>
      </c>
      <c r="O95">
        <v>0</v>
      </c>
      <c r="Q95">
        <v>75507</v>
      </c>
      <c r="R95">
        <v>75507</v>
      </c>
      <c r="S95" s="14">
        <f t="shared" si="3"/>
        <v>0</v>
      </c>
      <c r="T95" s="11" t="str">
        <f t="shared" si="4"/>
        <v/>
      </c>
      <c r="U95" s="11" t="str">
        <f t="shared" si="5"/>
        <v/>
      </c>
    </row>
    <row r="96" spans="1:21" x14ac:dyDescent="0.3">
      <c r="A96" t="s">
        <v>4706</v>
      </c>
      <c r="B96" t="s">
        <v>4707</v>
      </c>
      <c r="C96" t="s">
        <v>4708</v>
      </c>
      <c r="D96">
        <v>71</v>
      </c>
      <c r="E96" t="s">
        <v>4456</v>
      </c>
      <c r="F96">
        <v>6377177229</v>
      </c>
      <c r="G96" s="9">
        <v>45890</v>
      </c>
      <c r="H96" s="9">
        <v>45891</v>
      </c>
      <c r="I96" t="s">
        <v>4506</v>
      </c>
      <c r="J96" t="s">
        <v>4507</v>
      </c>
      <c r="K96" t="s">
        <v>4459</v>
      </c>
      <c r="L96" t="s">
        <v>4508</v>
      </c>
      <c r="M96">
        <v>1</v>
      </c>
      <c r="N96">
        <v>2814</v>
      </c>
      <c r="O96">
        <v>0</v>
      </c>
      <c r="Q96">
        <v>2814</v>
      </c>
      <c r="R96">
        <v>0</v>
      </c>
      <c r="S96" s="14">
        <f t="shared" si="3"/>
        <v>0</v>
      </c>
      <c r="T96" s="11" t="str">
        <f t="shared" si="4"/>
        <v/>
      </c>
      <c r="U96" s="11" t="str">
        <f t="shared" si="5"/>
        <v/>
      </c>
    </row>
    <row r="97" spans="1:21" x14ac:dyDescent="0.3">
      <c r="A97" t="s">
        <v>4709</v>
      </c>
      <c r="B97" t="s">
        <v>4710</v>
      </c>
      <c r="C97" t="s">
        <v>2091</v>
      </c>
      <c r="D97">
        <v>51</v>
      </c>
      <c r="E97" t="s">
        <v>4456</v>
      </c>
      <c r="F97">
        <v>9150241643</v>
      </c>
      <c r="G97" s="9">
        <v>45823</v>
      </c>
      <c r="H97" s="9">
        <v>45825</v>
      </c>
      <c r="I97" t="s">
        <v>4464</v>
      </c>
      <c r="J97" t="s">
        <v>4465</v>
      </c>
      <c r="K97" t="s">
        <v>4466</v>
      </c>
      <c r="L97" t="s">
        <v>4467</v>
      </c>
      <c r="M97">
        <v>3</v>
      </c>
      <c r="N97">
        <v>85344</v>
      </c>
      <c r="O97">
        <v>0</v>
      </c>
      <c r="Q97">
        <v>85344</v>
      </c>
      <c r="R97">
        <v>0</v>
      </c>
      <c r="S97" s="14">
        <f t="shared" si="3"/>
        <v>0</v>
      </c>
      <c r="T97" s="11" t="str">
        <f t="shared" si="4"/>
        <v/>
      </c>
      <c r="U97" s="11" t="str">
        <f t="shared" si="5"/>
        <v/>
      </c>
    </row>
    <row r="98" spans="1:21" x14ac:dyDescent="0.3">
      <c r="A98" t="s">
        <v>4711</v>
      </c>
      <c r="B98" t="s">
        <v>4712</v>
      </c>
      <c r="C98" t="s">
        <v>4713</v>
      </c>
      <c r="D98">
        <v>20</v>
      </c>
      <c r="E98" t="s">
        <v>4456</v>
      </c>
      <c r="F98">
        <v>6568078281</v>
      </c>
      <c r="G98" s="9">
        <v>45819</v>
      </c>
      <c r="H98" s="9">
        <v>45822</v>
      </c>
      <c r="I98" t="s">
        <v>4474</v>
      </c>
      <c r="J98" t="s">
        <v>4475</v>
      </c>
      <c r="K98" t="s">
        <v>4476</v>
      </c>
      <c r="L98" t="s">
        <v>4477</v>
      </c>
      <c r="M98">
        <v>5</v>
      </c>
      <c r="N98">
        <v>111985</v>
      </c>
      <c r="O98">
        <v>11009</v>
      </c>
      <c r="P98" t="s">
        <v>4468</v>
      </c>
      <c r="Q98">
        <v>100976</v>
      </c>
      <c r="R98">
        <v>0</v>
      </c>
      <c r="S98" s="14">
        <f t="shared" si="3"/>
        <v>9.8307809081573425E-2</v>
      </c>
      <c r="T98" s="11" t="str">
        <f t="shared" si="4"/>
        <v/>
      </c>
      <c r="U98" s="11" t="str">
        <f t="shared" si="5"/>
        <v/>
      </c>
    </row>
    <row r="99" spans="1:21" x14ac:dyDescent="0.3">
      <c r="A99" t="s">
        <v>4714</v>
      </c>
      <c r="B99" t="s">
        <v>4715</v>
      </c>
      <c r="C99" t="s">
        <v>3371</v>
      </c>
      <c r="D99">
        <v>58</v>
      </c>
      <c r="E99" t="s">
        <v>4456</v>
      </c>
      <c r="F99">
        <v>9640484137</v>
      </c>
      <c r="G99" s="9">
        <v>45995</v>
      </c>
      <c r="H99" s="9">
        <v>46000</v>
      </c>
      <c r="I99" t="s">
        <v>4480</v>
      </c>
      <c r="J99" t="s">
        <v>4539</v>
      </c>
      <c r="K99" t="s">
        <v>4476</v>
      </c>
      <c r="L99" t="s">
        <v>4483</v>
      </c>
      <c r="M99">
        <v>6</v>
      </c>
      <c r="N99">
        <v>213214</v>
      </c>
      <c r="O99">
        <v>0</v>
      </c>
      <c r="Q99">
        <v>213214</v>
      </c>
      <c r="R99">
        <v>0</v>
      </c>
      <c r="S99" s="14">
        <f t="shared" si="3"/>
        <v>0</v>
      </c>
      <c r="T99" s="11" t="str">
        <f t="shared" si="4"/>
        <v/>
      </c>
      <c r="U99" s="11" t="str">
        <f t="shared" si="5"/>
        <v/>
      </c>
    </row>
    <row r="100" spans="1:21" x14ac:dyDescent="0.3">
      <c r="A100" t="s">
        <v>4716</v>
      </c>
      <c r="B100" t="s">
        <v>4717</v>
      </c>
      <c r="C100" t="s">
        <v>4718</v>
      </c>
      <c r="D100">
        <v>39</v>
      </c>
      <c r="E100" t="s">
        <v>4456</v>
      </c>
      <c r="F100">
        <v>8756870321</v>
      </c>
      <c r="G100" s="9">
        <v>46008</v>
      </c>
      <c r="H100" s="9">
        <v>46011</v>
      </c>
      <c r="I100" t="s">
        <v>4491</v>
      </c>
      <c r="J100" t="s">
        <v>4543</v>
      </c>
      <c r="K100" t="s">
        <v>4482</v>
      </c>
      <c r="L100" t="s">
        <v>4493</v>
      </c>
      <c r="M100">
        <v>3</v>
      </c>
      <c r="N100">
        <v>67717</v>
      </c>
      <c r="O100">
        <v>0</v>
      </c>
      <c r="Q100">
        <v>67717</v>
      </c>
      <c r="R100">
        <v>67717</v>
      </c>
      <c r="S100" s="14">
        <f t="shared" si="3"/>
        <v>0</v>
      </c>
      <c r="T100" s="11" t="str">
        <f t="shared" si="4"/>
        <v/>
      </c>
      <c r="U100" s="11" t="str">
        <f t="shared" si="5"/>
        <v/>
      </c>
    </row>
    <row r="101" spans="1:21" x14ac:dyDescent="0.3">
      <c r="A101" t="s">
        <v>4719</v>
      </c>
      <c r="B101" t="s">
        <v>4720</v>
      </c>
      <c r="C101" t="s">
        <v>3252</v>
      </c>
      <c r="D101">
        <v>82</v>
      </c>
      <c r="E101" t="s">
        <v>4456</v>
      </c>
      <c r="F101">
        <v>9837421027</v>
      </c>
      <c r="G101" s="9">
        <v>45943</v>
      </c>
      <c r="H101" s="9">
        <v>45948</v>
      </c>
      <c r="I101" t="s">
        <v>4480</v>
      </c>
      <c r="J101" t="s">
        <v>4481</v>
      </c>
      <c r="K101" t="s">
        <v>4488</v>
      </c>
      <c r="L101" t="s">
        <v>4483</v>
      </c>
      <c r="M101">
        <v>6</v>
      </c>
      <c r="N101">
        <v>199772</v>
      </c>
      <c r="O101">
        <v>0</v>
      </c>
      <c r="Q101">
        <v>199772</v>
      </c>
      <c r="R101">
        <v>0</v>
      </c>
      <c r="S101" s="14">
        <f t="shared" si="3"/>
        <v>0</v>
      </c>
      <c r="T101" s="11" t="str">
        <f t="shared" si="4"/>
        <v/>
      </c>
      <c r="U101" s="11" t="str">
        <f t="shared" si="5"/>
        <v/>
      </c>
    </row>
    <row r="102" spans="1:21" x14ac:dyDescent="0.3">
      <c r="A102" t="s">
        <v>4721</v>
      </c>
      <c r="B102" t="s">
        <v>4722</v>
      </c>
      <c r="C102" t="s">
        <v>148</v>
      </c>
      <c r="D102">
        <v>53</v>
      </c>
      <c r="E102" t="s">
        <v>4463</v>
      </c>
      <c r="F102">
        <v>8457915137</v>
      </c>
      <c r="G102" s="9">
        <v>46083</v>
      </c>
      <c r="H102" s="9">
        <v>46088</v>
      </c>
      <c r="I102" t="s">
        <v>4480</v>
      </c>
      <c r="J102" t="s">
        <v>4539</v>
      </c>
      <c r="K102" t="s">
        <v>4482</v>
      </c>
      <c r="L102" t="s">
        <v>4483</v>
      </c>
      <c r="M102">
        <v>6</v>
      </c>
      <c r="N102">
        <v>230888</v>
      </c>
      <c r="O102">
        <v>0</v>
      </c>
      <c r="Q102">
        <v>230888</v>
      </c>
      <c r="R102">
        <v>230888</v>
      </c>
      <c r="S102" s="14">
        <f t="shared" si="3"/>
        <v>0</v>
      </c>
      <c r="T102" s="11" t="str">
        <f t="shared" si="4"/>
        <v/>
      </c>
      <c r="U102" s="11" t="str">
        <f t="shared" si="5"/>
        <v/>
      </c>
    </row>
    <row r="103" spans="1:21" x14ac:dyDescent="0.3">
      <c r="A103" t="s">
        <v>4723</v>
      </c>
      <c r="B103" t="s">
        <v>4724</v>
      </c>
      <c r="C103" t="s">
        <v>3252</v>
      </c>
      <c r="D103">
        <v>3</v>
      </c>
      <c r="E103" t="s">
        <v>4463</v>
      </c>
      <c r="F103">
        <v>7547981952</v>
      </c>
      <c r="G103" s="9">
        <v>45833</v>
      </c>
      <c r="H103" s="9">
        <v>45838</v>
      </c>
      <c r="I103" t="s">
        <v>4474</v>
      </c>
      <c r="J103" t="s">
        <v>4556</v>
      </c>
      <c r="K103" t="s">
        <v>4482</v>
      </c>
      <c r="L103" t="s">
        <v>4477</v>
      </c>
      <c r="M103">
        <v>5</v>
      </c>
      <c r="N103">
        <v>98997</v>
      </c>
      <c r="O103">
        <v>0</v>
      </c>
      <c r="Q103">
        <v>98997</v>
      </c>
      <c r="R103">
        <v>98997</v>
      </c>
      <c r="S103" s="14">
        <f t="shared" si="3"/>
        <v>0</v>
      </c>
      <c r="T103" s="11" t="str">
        <f t="shared" si="4"/>
        <v/>
      </c>
      <c r="U103" s="11" t="str">
        <f t="shared" si="5"/>
        <v/>
      </c>
    </row>
    <row r="104" spans="1:21" x14ac:dyDescent="0.3">
      <c r="A104" t="s">
        <v>4725</v>
      </c>
      <c r="B104" t="s">
        <v>4726</v>
      </c>
      <c r="C104" t="s">
        <v>4727</v>
      </c>
      <c r="D104">
        <v>25</v>
      </c>
      <c r="E104" t="s">
        <v>4463</v>
      </c>
      <c r="F104">
        <v>9379619597</v>
      </c>
      <c r="G104" s="9">
        <v>45844</v>
      </c>
      <c r="H104" s="9">
        <v>45852</v>
      </c>
      <c r="I104" t="s">
        <v>4480</v>
      </c>
      <c r="J104" t="s">
        <v>4539</v>
      </c>
      <c r="K104" t="s">
        <v>4476</v>
      </c>
      <c r="L104" t="s">
        <v>4483</v>
      </c>
      <c r="M104">
        <v>6</v>
      </c>
      <c r="N104">
        <v>214278</v>
      </c>
      <c r="O104">
        <v>17203</v>
      </c>
      <c r="P104" t="s">
        <v>4468</v>
      </c>
      <c r="Q104">
        <v>197075</v>
      </c>
      <c r="R104">
        <v>0</v>
      </c>
      <c r="S104" s="14">
        <f t="shared" si="3"/>
        <v>8.0283556874714154E-2</v>
      </c>
      <c r="T104" s="11" t="str">
        <f t="shared" si="4"/>
        <v/>
      </c>
      <c r="U104" s="11" t="str">
        <f t="shared" si="5"/>
        <v/>
      </c>
    </row>
    <row r="105" spans="1:21" x14ac:dyDescent="0.3">
      <c r="A105" t="s">
        <v>4728</v>
      </c>
      <c r="B105" t="s">
        <v>4729</v>
      </c>
      <c r="C105" t="s">
        <v>4730</v>
      </c>
      <c r="D105">
        <v>42</v>
      </c>
      <c r="E105" t="s">
        <v>4456</v>
      </c>
      <c r="F105">
        <v>8892344591</v>
      </c>
      <c r="G105" s="9">
        <v>45891</v>
      </c>
      <c r="H105" s="9">
        <v>45896</v>
      </c>
      <c r="I105" t="s">
        <v>4457</v>
      </c>
      <c r="J105" t="s">
        <v>4588</v>
      </c>
      <c r="K105" t="s">
        <v>4488</v>
      </c>
      <c r="L105" t="s">
        <v>4460</v>
      </c>
      <c r="M105">
        <v>4</v>
      </c>
      <c r="N105">
        <v>45430</v>
      </c>
      <c r="O105">
        <v>0</v>
      </c>
      <c r="Q105">
        <v>45430</v>
      </c>
      <c r="R105">
        <v>0</v>
      </c>
      <c r="S105" s="14">
        <f t="shared" si="3"/>
        <v>0</v>
      </c>
      <c r="T105" s="11" t="str">
        <f t="shared" si="4"/>
        <v/>
      </c>
      <c r="U105" s="11" t="str">
        <f t="shared" si="5"/>
        <v/>
      </c>
    </row>
    <row r="106" spans="1:21" x14ac:dyDescent="0.3">
      <c r="A106" t="s">
        <v>4731</v>
      </c>
      <c r="B106" t="s">
        <v>4732</v>
      </c>
      <c r="C106" t="s">
        <v>560</v>
      </c>
      <c r="D106">
        <v>31</v>
      </c>
      <c r="E106" t="s">
        <v>4456</v>
      </c>
      <c r="F106">
        <v>8740708947</v>
      </c>
      <c r="G106" s="9">
        <v>45788</v>
      </c>
      <c r="H106" s="9">
        <v>45792</v>
      </c>
      <c r="I106" t="s">
        <v>4497</v>
      </c>
      <c r="J106" t="s">
        <v>4498</v>
      </c>
      <c r="K106" t="s">
        <v>4476</v>
      </c>
      <c r="L106" t="s">
        <v>4477</v>
      </c>
      <c r="M106">
        <v>4</v>
      </c>
      <c r="N106">
        <v>65386</v>
      </c>
      <c r="O106">
        <v>0</v>
      </c>
      <c r="Q106">
        <v>65386</v>
      </c>
      <c r="R106">
        <v>0</v>
      </c>
      <c r="S106" s="14">
        <f t="shared" si="3"/>
        <v>0</v>
      </c>
      <c r="T106" s="11" t="str">
        <f t="shared" si="4"/>
        <v/>
      </c>
      <c r="U106" s="11" t="str">
        <f t="shared" si="5"/>
        <v/>
      </c>
    </row>
    <row r="107" spans="1:21" x14ac:dyDescent="0.3">
      <c r="A107" t="s">
        <v>4733</v>
      </c>
      <c r="B107" t="s">
        <v>4734</v>
      </c>
      <c r="C107" t="s">
        <v>4735</v>
      </c>
      <c r="D107">
        <v>28</v>
      </c>
      <c r="E107" t="s">
        <v>4456</v>
      </c>
      <c r="F107">
        <v>9125179458</v>
      </c>
      <c r="G107" s="9">
        <v>46071</v>
      </c>
      <c r="H107" s="9">
        <v>46075</v>
      </c>
      <c r="I107" t="s">
        <v>4523</v>
      </c>
      <c r="J107" t="s">
        <v>4524</v>
      </c>
      <c r="K107" t="s">
        <v>4466</v>
      </c>
      <c r="L107" t="s">
        <v>4525</v>
      </c>
      <c r="M107">
        <v>4</v>
      </c>
      <c r="N107">
        <v>180174</v>
      </c>
      <c r="O107">
        <v>0</v>
      </c>
      <c r="Q107">
        <v>180174</v>
      </c>
      <c r="R107">
        <v>0</v>
      </c>
      <c r="S107" s="14">
        <f t="shared" si="3"/>
        <v>0</v>
      </c>
      <c r="T107" s="11" t="str">
        <f t="shared" si="4"/>
        <v/>
      </c>
      <c r="U107" s="11" t="str">
        <f t="shared" si="5"/>
        <v/>
      </c>
    </row>
    <row r="108" spans="1:21" x14ac:dyDescent="0.3">
      <c r="A108" t="s">
        <v>4736</v>
      </c>
      <c r="B108" t="s">
        <v>4737</v>
      </c>
      <c r="C108" t="s">
        <v>152</v>
      </c>
      <c r="D108">
        <v>78</v>
      </c>
      <c r="E108" t="s">
        <v>4456</v>
      </c>
      <c r="F108">
        <v>9989928440</v>
      </c>
      <c r="G108" s="9">
        <v>46011</v>
      </c>
      <c r="H108" s="9">
        <v>46016</v>
      </c>
      <c r="I108" t="s">
        <v>4523</v>
      </c>
      <c r="J108" t="s">
        <v>4524</v>
      </c>
      <c r="K108" t="s">
        <v>4466</v>
      </c>
      <c r="L108" t="s">
        <v>4525</v>
      </c>
      <c r="M108">
        <v>4</v>
      </c>
      <c r="N108">
        <v>189659</v>
      </c>
      <c r="O108">
        <v>0</v>
      </c>
      <c r="Q108">
        <v>189659</v>
      </c>
      <c r="R108">
        <v>0</v>
      </c>
      <c r="S108" s="14">
        <f t="shared" si="3"/>
        <v>0</v>
      </c>
      <c r="T108" s="11" t="str">
        <f t="shared" si="4"/>
        <v/>
      </c>
      <c r="U108" s="11" t="str">
        <f t="shared" si="5"/>
        <v/>
      </c>
    </row>
    <row r="109" spans="1:21" x14ac:dyDescent="0.3">
      <c r="A109" t="s">
        <v>4738</v>
      </c>
      <c r="B109" t="s">
        <v>4739</v>
      </c>
      <c r="C109" t="s">
        <v>1937</v>
      </c>
      <c r="D109">
        <v>8</v>
      </c>
      <c r="E109" t="s">
        <v>4456</v>
      </c>
      <c r="F109">
        <v>6420150432</v>
      </c>
      <c r="G109" s="9">
        <v>45946</v>
      </c>
      <c r="H109" s="9">
        <v>45949</v>
      </c>
      <c r="I109" t="s">
        <v>4457</v>
      </c>
      <c r="J109" t="s">
        <v>4458</v>
      </c>
      <c r="K109" t="s">
        <v>4476</v>
      </c>
      <c r="L109" t="s">
        <v>4460</v>
      </c>
      <c r="M109">
        <v>4</v>
      </c>
      <c r="N109">
        <v>45166</v>
      </c>
      <c r="O109">
        <v>0</v>
      </c>
      <c r="Q109">
        <v>45166</v>
      </c>
      <c r="R109">
        <v>0</v>
      </c>
      <c r="S109" s="14">
        <f t="shared" si="3"/>
        <v>0</v>
      </c>
      <c r="T109" s="11" t="str">
        <f t="shared" si="4"/>
        <v/>
      </c>
      <c r="U109" s="11" t="str">
        <f t="shared" si="5"/>
        <v/>
      </c>
    </row>
    <row r="110" spans="1:21" x14ac:dyDescent="0.3">
      <c r="A110" t="s">
        <v>4740</v>
      </c>
      <c r="B110" t="s">
        <v>4741</v>
      </c>
      <c r="C110" t="s">
        <v>4742</v>
      </c>
      <c r="D110">
        <v>75</v>
      </c>
      <c r="E110" t="s">
        <v>4456</v>
      </c>
      <c r="F110">
        <v>9263489087</v>
      </c>
      <c r="G110" s="9">
        <v>46087</v>
      </c>
      <c r="H110" s="9">
        <v>46092</v>
      </c>
      <c r="I110" t="s">
        <v>4480</v>
      </c>
      <c r="J110" t="s">
        <v>4481</v>
      </c>
      <c r="K110" t="s">
        <v>4482</v>
      </c>
      <c r="L110" t="s">
        <v>4483</v>
      </c>
      <c r="M110">
        <v>6</v>
      </c>
      <c r="N110">
        <v>204566</v>
      </c>
      <c r="O110">
        <v>0</v>
      </c>
      <c r="Q110">
        <v>204566</v>
      </c>
      <c r="R110">
        <v>204566</v>
      </c>
      <c r="S110" s="14">
        <f t="shared" si="3"/>
        <v>0</v>
      </c>
      <c r="T110" s="11" t="str">
        <f t="shared" si="4"/>
        <v/>
      </c>
      <c r="U110" s="11" t="str">
        <f t="shared" si="5"/>
        <v/>
      </c>
    </row>
    <row r="111" spans="1:21" x14ac:dyDescent="0.3">
      <c r="A111" t="s">
        <v>4743</v>
      </c>
      <c r="B111" t="s">
        <v>4744</v>
      </c>
      <c r="C111" t="s">
        <v>4603</v>
      </c>
      <c r="D111">
        <v>35</v>
      </c>
      <c r="E111" t="s">
        <v>4456</v>
      </c>
      <c r="F111">
        <v>8402394306</v>
      </c>
      <c r="G111" s="9">
        <v>45922</v>
      </c>
      <c r="H111" s="9">
        <v>45926</v>
      </c>
      <c r="I111" t="s">
        <v>4464</v>
      </c>
      <c r="J111" t="s">
        <v>4465</v>
      </c>
      <c r="K111" t="s">
        <v>4488</v>
      </c>
      <c r="L111" t="s">
        <v>4467</v>
      </c>
      <c r="M111">
        <v>3</v>
      </c>
      <c r="N111">
        <v>82716</v>
      </c>
      <c r="O111">
        <v>6565</v>
      </c>
      <c r="P111" t="s">
        <v>4468</v>
      </c>
      <c r="Q111">
        <v>76151</v>
      </c>
      <c r="R111">
        <v>0</v>
      </c>
      <c r="S111" s="14">
        <f t="shared" si="3"/>
        <v>7.9367957831616612E-2</v>
      </c>
      <c r="T111" s="11" t="str">
        <f t="shared" si="4"/>
        <v/>
      </c>
      <c r="U111" s="11" t="str">
        <f t="shared" si="5"/>
        <v/>
      </c>
    </row>
    <row r="112" spans="1:21" x14ac:dyDescent="0.3">
      <c r="A112" t="s">
        <v>4745</v>
      </c>
      <c r="B112" t="s">
        <v>4746</v>
      </c>
      <c r="C112" t="s">
        <v>761</v>
      </c>
      <c r="D112">
        <v>85</v>
      </c>
      <c r="E112" t="s">
        <v>4456</v>
      </c>
      <c r="F112">
        <v>8722813259</v>
      </c>
      <c r="G112" s="9">
        <v>45809</v>
      </c>
      <c r="H112" s="9">
        <v>45810</v>
      </c>
      <c r="I112" t="s">
        <v>4506</v>
      </c>
      <c r="J112" t="s">
        <v>4507</v>
      </c>
      <c r="K112" t="s">
        <v>4488</v>
      </c>
      <c r="L112" t="s">
        <v>4508</v>
      </c>
      <c r="M112">
        <v>1</v>
      </c>
      <c r="N112">
        <v>3113</v>
      </c>
      <c r="O112">
        <v>111</v>
      </c>
      <c r="P112" t="s">
        <v>4468</v>
      </c>
      <c r="Q112">
        <v>3002</v>
      </c>
      <c r="R112">
        <v>0</v>
      </c>
      <c r="S112" s="14">
        <f t="shared" si="3"/>
        <v>3.5656922582717639E-2</v>
      </c>
      <c r="T112" s="11" t="str">
        <f t="shared" si="4"/>
        <v/>
      </c>
      <c r="U112" s="11" t="str">
        <f t="shared" si="5"/>
        <v/>
      </c>
    </row>
    <row r="113" spans="1:21" x14ac:dyDescent="0.3">
      <c r="A113" t="s">
        <v>4747</v>
      </c>
      <c r="B113" t="s">
        <v>4748</v>
      </c>
      <c r="C113" t="s">
        <v>4749</v>
      </c>
      <c r="D113">
        <v>50</v>
      </c>
      <c r="E113" t="s">
        <v>4456</v>
      </c>
      <c r="F113">
        <v>7424917632</v>
      </c>
      <c r="G113" s="9">
        <v>45924</v>
      </c>
      <c r="H113" s="9">
        <v>45926</v>
      </c>
      <c r="I113" t="s">
        <v>4464</v>
      </c>
      <c r="J113" t="s">
        <v>4465</v>
      </c>
      <c r="K113" t="s">
        <v>4459</v>
      </c>
      <c r="L113" t="s">
        <v>4467</v>
      </c>
      <c r="M113">
        <v>3</v>
      </c>
      <c r="N113">
        <v>80232</v>
      </c>
      <c r="O113">
        <v>0</v>
      </c>
      <c r="Q113">
        <v>80232</v>
      </c>
      <c r="R113">
        <v>0</v>
      </c>
      <c r="S113" s="14">
        <f t="shared" si="3"/>
        <v>0</v>
      </c>
      <c r="T113" s="11" t="str">
        <f t="shared" si="4"/>
        <v/>
      </c>
      <c r="U113" s="11" t="str">
        <f t="shared" si="5"/>
        <v/>
      </c>
    </row>
    <row r="114" spans="1:21" x14ac:dyDescent="0.3">
      <c r="A114" t="s">
        <v>4750</v>
      </c>
      <c r="B114" t="s">
        <v>4751</v>
      </c>
      <c r="C114" t="s">
        <v>4546</v>
      </c>
      <c r="D114">
        <v>15</v>
      </c>
      <c r="E114" t="s">
        <v>4463</v>
      </c>
      <c r="F114">
        <v>9828015292</v>
      </c>
      <c r="G114" s="9">
        <v>45930</v>
      </c>
      <c r="H114" s="9">
        <v>45932</v>
      </c>
      <c r="I114" t="s">
        <v>4464</v>
      </c>
      <c r="J114" t="s">
        <v>4465</v>
      </c>
      <c r="K114" t="s">
        <v>4482</v>
      </c>
      <c r="L114" t="s">
        <v>4467</v>
      </c>
      <c r="M114">
        <v>3</v>
      </c>
      <c r="N114">
        <v>73583</v>
      </c>
      <c r="O114">
        <v>0</v>
      </c>
      <c r="Q114">
        <v>73583</v>
      </c>
      <c r="R114">
        <v>73583</v>
      </c>
      <c r="S114" s="14">
        <f t="shared" si="3"/>
        <v>0</v>
      </c>
      <c r="T114" s="11" t="str">
        <f t="shared" si="4"/>
        <v/>
      </c>
      <c r="U114" s="11" t="str">
        <f t="shared" si="5"/>
        <v/>
      </c>
    </row>
    <row r="115" spans="1:21" x14ac:dyDescent="0.3">
      <c r="A115" t="s">
        <v>4752</v>
      </c>
      <c r="B115" t="s">
        <v>4753</v>
      </c>
      <c r="C115" t="s">
        <v>726</v>
      </c>
      <c r="D115">
        <v>88</v>
      </c>
      <c r="E115" t="s">
        <v>4456</v>
      </c>
      <c r="F115">
        <v>6676879612</v>
      </c>
      <c r="G115" s="9">
        <v>45890</v>
      </c>
      <c r="H115" s="9">
        <v>45895</v>
      </c>
      <c r="I115" t="s">
        <v>4474</v>
      </c>
      <c r="J115" t="s">
        <v>4556</v>
      </c>
      <c r="K115" t="s">
        <v>4488</v>
      </c>
      <c r="L115" t="s">
        <v>4477</v>
      </c>
      <c r="M115">
        <v>5</v>
      </c>
      <c r="N115">
        <v>130786</v>
      </c>
      <c r="O115">
        <v>8072</v>
      </c>
      <c r="P115" t="s">
        <v>4468</v>
      </c>
      <c r="Q115">
        <v>122714</v>
      </c>
      <c r="R115">
        <v>0</v>
      </c>
      <c r="S115" s="14">
        <f t="shared" si="3"/>
        <v>6.1719144250913703E-2</v>
      </c>
      <c r="T115" s="11" t="str">
        <f t="shared" si="4"/>
        <v/>
      </c>
      <c r="U115" s="11" t="str">
        <f t="shared" si="5"/>
        <v/>
      </c>
    </row>
    <row r="116" spans="1:21" x14ac:dyDescent="0.3">
      <c r="A116" t="s">
        <v>4754</v>
      </c>
      <c r="B116" t="s">
        <v>4755</v>
      </c>
      <c r="C116" t="s">
        <v>1840</v>
      </c>
      <c r="D116">
        <v>83</v>
      </c>
      <c r="E116" t="s">
        <v>4456</v>
      </c>
      <c r="F116">
        <v>8147746187</v>
      </c>
      <c r="G116" s="9">
        <v>46020</v>
      </c>
      <c r="H116" s="9">
        <v>46021</v>
      </c>
      <c r="I116" t="s">
        <v>4457</v>
      </c>
      <c r="J116" t="s">
        <v>4588</v>
      </c>
      <c r="K116" t="s">
        <v>4488</v>
      </c>
      <c r="L116" t="s">
        <v>4460</v>
      </c>
      <c r="M116">
        <v>4</v>
      </c>
      <c r="N116">
        <v>54925</v>
      </c>
      <c r="O116">
        <v>0</v>
      </c>
      <c r="Q116">
        <v>54925</v>
      </c>
      <c r="R116">
        <v>0</v>
      </c>
      <c r="S116" s="14">
        <f t="shared" si="3"/>
        <v>0</v>
      </c>
      <c r="T116" s="11" t="str">
        <f t="shared" si="4"/>
        <v/>
      </c>
      <c r="U116" s="11" t="str">
        <f t="shared" si="5"/>
        <v/>
      </c>
    </row>
    <row r="117" spans="1:21" x14ac:dyDescent="0.3">
      <c r="A117" t="s">
        <v>4756</v>
      </c>
      <c r="B117" t="s">
        <v>4757</v>
      </c>
      <c r="C117" t="s">
        <v>4758</v>
      </c>
      <c r="D117">
        <v>44</v>
      </c>
      <c r="E117" t="s">
        <v>4456</v>
      </c>
      <c r="F117">
        <v>6808578926</v>
      </c>
      <c r="G117" s="9">
        <v>45815</v>
      </c>
      <c r="H117" s="9">
        <v>45816</v>
      </c>
      <c r="I117" t="s">
        <v>4506</v>
      </c>
      <c r="J117" t="s">
        <v>4507</v>
      </c>
      <c r="K117" t="s">
        <v>4471</v>
      </c>
      <c r="L117" t="s">
        <v>4508</v>
      </c>
      <c r="M117">
        <v>1</v>
      </c>
      <c r="N117">
        <v>2579</v>
      </c>
      <c r="O117">
        <v>0</v>
      </c>
      <c r="Q117">
        <v>2579</v>
      </c>
      <c r="R117">
        <v>0</v>
      </c>
      <c r="S117" s="14">
        <f t="shared" si="3"/>
        <v>0</v>
      </c>
      <c r="T117" s="11" t="str">
        <f t="shared" si="4"/>
        <v/>
      </c>
      <c r="U117" s="11" t="str">
        <f t="shared" si="5"/>
        <v/>
      </c>
    </row>
    <row r="118" spans="1:21" x14ac:dyDescent="0.3">
      <c r="A118" t="s">
        <v>4759</v>
      </c>
      <c r="B118" t="s">
        <v>4760</v>
      </c>
      <c r="C118" t="s">
        <v>3114</v>
      </c>
      <c r="D118">
        <v>88</v>
      </c>
      <c r="E118" t="s">
        <v>4463</v>
      </c>
      <c r="F118">
        <v>9324176282</v>
      </c>
      <c r="G118" s="9">
        <v>46101</v>
      </c>
      <c r="H118" s="9">
        <v>46106</v>
      </c>
      <c r="I118" t="s">
        <v>4480</v>
      </c>
      <c r="J118" t="s">
        <v>4539</v>
      </c>
      <c r="K118" t="s">
        <v>4466</v>
      </c>
      <c r="L118" t="s">
        <v>4483</v>
      </c>
      <c r="M118">
        <v>6</v>
      </c>
      <c r="N118">
        <v>187665</v>
      </c>
      <c r="O118">
        <v>0</v>
      </c>
      <c r="Q118">
        <v>187665</v>
      </c>
      <c r="R118">
        <v>0</v>
      </c>
      <c r="S118" s="14">
        <f t="shared" si="3"/>
        <v>0</v>
      </c>
      <c r="T118" s="11" t="str">
        <f t="shared" si="4"/>
        <v/>
      </c>
      <c r="U118" s="11" t="str">
        <f t="shared" si="5"/>
        <v/>
      </c>
    </row>
    <row r="119" spans="1:21" x14ac:dyDescent="0.3">
      <c r="A119" t="s">
        <v>4761</v>
      </c>
      <c r="B119" t="s">
        <v>4762</v>
      </c>
      <c r="C119" t="s">
        <v>279</v>
      </c>
      <c r="D119">
        <v>38</v>
      </c>
      <c r="E119" t="s">
        <v>4456</v>
      </c>
      <c r="F119">
        <v>8702266793</v>
      </c>
      <c r="G119" s="9">
        <v>45987</v>
      </c>
      <c r="H119" s="9">
        <v>45988</v>
      </c>
      <c r="I119" t="s">
        <v>4506</v>
      </c>
      <c r="J119" t="s">
        <v>4507</v>
      </c>
      <c r="K119" t="s">
        <v>4482</v>
      </c>
      <c r="L119" t="s">
        <v>4508</v>
      </c>
      <c r="M119">
        <v>1</v>
      </c>
      <c r="N119">
        <v>2877</v>
      </c>
      <c r="O119">
        <v>163</v>
      </c>
      <c r="P119" t="s">
        <v>4468</v>
      </c>
      <c r="Q119">
        <v>2714</v>
      </c>
      <c r="R119">
        <v>2714</v>
      </c>
      <c r="S119" s="14">
        <f t="shared" si="3"/>
        <v>5.6656239137990963E-2</v>
      </c>
      <c r="T119" s="11" t="str">
        <f t="shared" si="4"/>
        <v/>
      </c>
      <c r="U119" s="11" t="str">
        <f t="shared" si="5"/>
        <v/>
      </c>
    </row>
    <row r="120" spans="1:21" x14ac:dyDescent="0.3">
      <c r="A120" t="s">
        <v>4763</v>
      </c>
      <c r="B120" t="s">
        <v>4764</v>
      </c>
      <c r="C120" t="s">
        <v>4765</v>
      </c>
      <c r="D120">
        <v>4</v>
      </c>
      <c r="E120" t="s">
        <v>4456</v>
      </c>
      <c r="F120">
        <v>8528100542</v>
      </c>
      <c r="G120" s="9">
        <v>45977</v>
      </c>
      <c r="H120" s="9">
        <v>45979</v>
      </c>
      <c r="I120" t="s">
        <v>4523</v>
      </c>
      <c r="J120" t="s">
        <v>4524</v>
      </c>
      <c r="K120" t="s">
        <v>4476</v>
      </c>
      <c r="L120" t="s">
        <v>4525</v>
      </c>
      <c r="M120">
        <v>4</v>
      </c>
      <c r="N120">
        <v>196924</v>
      </c>
      <c r="O120">
        <v>0</v>
      </c>
      <c r="Q120">
        <v>196924</v>
      </c>
      <c r="R120">
        <v>0</v>
      </c>
      <c r="S120" s="14">
        <f t="shared" si="3"/>
        <v>0</v>
      </c>
      <c r="T120" s="11" t="str">
        <f t="shared" si="4"/>
        <v/>
      </c>
      <c r="U120" s="11" t="str">
        <f t="shared" si="5"/>
        <v/>
      </c>
    </row>
    <row r="121" spans="1:21" x14ac:dyDescent="0.3">
      <c r="A121" t="s">
        <v>4766</v>
      </c>
      <c r="B121" t="s">
        <v>4767</v>
      </c>
      <c r="C121" t="s">
        <v>2265</v>
      </c>
      <c r="D121">
        <v>65</v>
      </c>
      <c r="E121" t="s">
        <v>4456</v>
      </c>
      <c r="F121">
        <v>9611480174</v>
      </c>
      <c r="G121" s="9">
        <v>45797</v>
      </c>
      <c r="H121" s="9">
        <v>45800</v>
      </c>
      <c r="I121" t="s">
        <v>4523</v>
      </c>
      <c r="J121" t="s">
        <v>4524</v>
      </c>
      <c r="K121" t="s">
        <v>4482</v>
      </c>
      <c r="L121" t="s">
        <v>4525</v>
      </c>
      <c r="M121">
        <v>4</v>
      </c>
      <c r="N121">
        <v>181889</v>
      </c>
      <c r="O121">
        <v>0</v>
      </c>
      <c r="Q121">
        <v>181889</v>
      </c>
      <c r="R121">
        <v>181889</v>
      </c>
      <c r="S121" s="14">
        <f t="shared" si="3"/>
        <v>0</v>
      </c>
      <c r="T121" s="11" t="str">
        <f t="shared" si="4"/>
        <v/>
      </c>
      <c r="U121" s="11" t="str">
        <f t="shared" si="5"/>
        <v/>
      </c>
    </row>
    <row r="122" spans="1:21" x14ac:dyDescent="0.3">
      <c r="A122" t="s">
        <v>4768</v>
      </c>
      <c r="B122" t="s">
        <v>4769</v>
      </c>
      <c r="C122" t="s">
        <v>4770</v>
      </c>
      <c r="D122">
        <v>38</v>
      </c>
      <c r="E122" t="s">
        <v>4456</v>
      </c>
      <c r="F122">
        <v>9846143522</v>
      </c>
      <c r="G122" s="9">
        <v>46000</v>
      </c>
      <c r="H122" s="9">
        <v>46003</v>
      </c>
      <c r="I122" t="s">
        <v>4480</v>
      </c>
      <c r="J122" t="s">
        <v>4539</v>
      </c>
      <c r="K122" t="s">
        <v>4476</v>
      </c>
      <c r="L122" t="s">
        <v>4483</v>
      </c>
      <c r="M122">
        <v>6</v>
      </c>
      <c r="N122">
        <v>192260</v>
      </c>
      <c r="O122">
        <v>0</v>
      </c>
      <c r="Q122">
        <v>192260</v>
      </c>
      <c r="R122">
        <v>0</v>
      </c>
      <c r="S122" s="14">
        <f t="shared" si="3"/>
        <v>0</v>
      </c>
      <c r="T122" s="11" t="str">
        <f t="shared" si="4"/>
        <v/>
      </c>
      <c r="U122" s="11" t="str">
        <f t="shared" si="5"/>
        <v/>
      </c>
    </row>
    <row r="123" spans="1:21" x14ac:dyDescent="0.3">
      <c r="A123" t="s">
        <v>4771</v>
      </c>
      <c r="B123" t="s">
        <v>4772</v>
      </c>
      <c r="C123" t="s">
        <v>2438</v>
      </c>
      <c r="D123">
        <v>35</v>
      </c>
      <c r="E123" t="s">
        <v>4463</v>
      </c>
      <c r="F123">
        <v>9192097722</v>
      </c>
      <c r="G123" s="9">
        <v>46098</v>
      </c>
      <c r="H123" s="9">
        <v>46100</v>
      </c>
      <c r="I123" t="s">
        <v>4491</v>
      </c>
      <c r="J123" t="s">
        <v>4543</v>
      </c>
      <c r="K123" t="s">
        <v>4459</v>
      </c>
      <c r="L123" t="s">
        <v>4493</v>
      </c>
      <c r="M123">
        <v>3</v>
      </c>
      <c r="N123">
        <v>65949</v>
      </c>
      <c r="O123">
        <v>0</v>
      </c>
      <c r="Q123">
        <v>65949</v>
      </c>
      <c r="R123">
        <v>0</v>
      </c>
      <c r="S123" s="14">
        <f t="shared" si="3"/>
        <v>0</v>
      </c>
      <c r="T123" s="11" t="str">
        <f t="shared" si="4"/>
        <v/>
      </c>
      <c r="U123" s="11" t="str">
        <f t="shared" si="5"/>
        <v/>
      </c>
    </row>
    <row r="124" spans="1:21" x14ac:dyDescent="0.3">
      <c r="A124" t="s">
        <v>4773</v>
      </c>
      <c r="B124" t="s">
        <v>4774</v>
      </c>
      <c r="C124" t="s">
        <v>4775</v>
      </c>
      <c r="D124">
        <v>47</v>
      </c>
      <c r="E124" t="s">
        <v>4456</v>
      </c>
      <c r="F124">
        <v>7648423613</v>
      </c>
      <c r="G124" s="9">
        <v>45910</v>
      </c>
      <c r="H124" s="9">
        <v>45916</v>
      </c>
      <c r="I124" t="s">
        <v>4480</v>
      </c>
      <c r="J124" t="s">
        <v>4539</v>
      </c>
      <c r="K124" t="s">
        <v>4488</v>
      </c>
      <c r="L124" t="s">
        <v>4483</v>
      </c>
      <c r="M124">
        <v>6</v>
      </c>
      <c r="N124">
        <v>186395</v>
      </c>
      <c r="O124">
        <v>18072</v>
      </c>
      <c r="P124" t="s">
        <v>4468</v>
      </c>
      <c r="Q124">
        <v>168323</v>
      </c>
      <c r="R124">
        <v>0</v>
      </c>
      <c r="S124" s="14">
        <f t="shared" si="3"/>
        <v>9.6955390434292771E-2</v>
      </c>
      <c r="T124" s="11" t="str">
        <f t="shared" si="4"/>
        <v/>
      </c>
      <c r="U124" s="11" t="str">
        <f t="shared" si="5"/>
        <v/>
      </c>
    </row>
    <row r="125" spans="1:21" x14ac:dyDescent="0.3">
      <c r="A125" t="s">
        <v>4776</v>
      </c>
      <c r="B125" t="s">
        <v>4777</v>
      </c>
      <c r="C125" t="s">
        <v>1281</v>
      </c>
      <c r="D125">
        <v>2</v>
      </c>
      <c r="E125" t="s">
        <v>4463</v>
      </c>
      <c r="F125">
        <v>8382054069</v>
      </c>
      <c r="G125" s="9">
        <v>46061</v>
      </c>
      <c r="H125" s="9">
        <v>46064</v>
      </c>
      <c r="I125" t="s">
        <v>4523</v>
      </c>
      <c r="J125" t="s">
        <v>4524</v>
      </c>
      <c r="K125" t="s">
        <v>4459</v>
      </c>
      <c r="L125" t="s">
        <v>4525</v>
      </c>
      <c r="M125">
        <v>4</v>
      </c>
      <c r="N125">
        <v>189779</v>
      </c>
      <c r="O125">
        <v>0</v>
      </c>
      <c r="Q125">
        <v>189779</v>
      </c>
      <c r="R125">
        <v>0</v>
      </c>
      <c r="S125" s="14">
        <f t="shared" si="3"/>
        <v>0</v>
      </c>
      <c r="T125" s="11" t="str">
        <f t="shared" si="4"/>
        <v/>
      </c>
      <c r="U125" s="11" t="str">
        <f t="shared" si="5"/>
        <v/>
      </c>
    </row>
    <row r="126" spans="1:21" x14ac:dyDescent="0.3">
      <c r="A126" t="s">
        <v>4778</v>
      </c>
      <c r="B126" t="s">
        <v>4779</v>
      </c>
      <c r="C126" t="s">
        <v>2482</v>
      </c>
      <c r="D126">
        <v>11</v>
      </c>
      <c r="E126" t="s">
        <v>4463</v>
      </c>
      <c r="F126">
        <v>7340189832</v>
      </c>
      <c r="G126" s="9">
        <v>45845</v>
      </c>
      <c r="H126" s="9">
        <v>45847</v>
      </c>
      <c r="I126" t="s">
        <v>4491</v>
      </c>
      <c r="J126" t="s">
        <v>4492</v>
      </c>
      <c r="K126" t="s">
        <v>4482</v>
      </c>
      <c r="L126" t="s">
        <v>4493</v>
      </c>
      <c r="M126">
        <v>3</v>
      </c>
      <c r="N126">
        <v>79683</v>
      </c>
      <c r="O126">
        <v>4113</v>
      </c>
      <c r="P126" t="s">
        <v>4468</v>
      </c>
      <c r="Q126">
        <v>75570</v>
      </c>
      <c r="R126">
        <v>60235</v>
      </c>
      <c r="S126" s="14">
        <f t="shared" si="3"/>
        <v>5.1617032491246564E-2</v>
      </c>
      <c r="T126" s="11" t="str">
        <f t="shared" si="4"/>
        <v/>
      </c>
      <c r="U126" s="11" t="str">
        <f t="shared" si="5"/>
        <v>FLAG</v>
      </c>
    </row>
    <row r="127" spans="1:21" x14ac:dyDescent="0.3">
      <c r="A127" t="s">
        <v>4780</v>
      </c>
      <c r="B127" t="s">
        <v>4781</v>
      </c>
      <c r="C127" t="s">
        <v>4782</v>
      </c>
      <c r="D127">
        <v>21</v>
      </c>
      <c r="E127" t="s">
        <v>4463</v>
      </c>
      <c r="F127">
        <v>7255416065</v>
      </c>
      <c r="G127" s="9">
        <v>45952</v>
      </c>
      <c r="H127" s="9">
        <v>45953</v>
      </c>
      <c r="I127" t="s">
        <v>4491</v>
      </c>
      <c r="J127" t="s">
        <v>4492</v>
      </c>
      <c r="K127" t="s">
        <v>4471</v>
      </c>
      <c r="L127" t="s">
        <v>4493</v>
      </c>
      <c r="M127">
        <v>3</v>
      </c>
      <c r="N127">
        <v>71996</v>
      </c>
      <c r="O127">
        <v>0</v>
      </c>
      <c r="Q127">
        <v>71996</v>
      </c>
      <c r="R127">
        <v>0</v>
      </c>
      <c r="S127" s="14">
        <f t="shared" si="3"/>
        <v>0</v>
      </c>
      <c r="T127" s="11" t="str">
        <f t="shared" si="4"/>
        <v/>
      </c>
      <c r="U127" s="11" t="str">
        <f t="shared" si="5"/>
        <v/>
      </c>
    </row>
    <row r="128" spans="1:21" x14ac:dyDescent="0.3">
      <c r="A128" t="s">
        <v>4783</v>
      </c>
      <c r="B128" t="s">
        <v>4784</v>
      </c>
      <c r="C128" t="s">
        <v>807</v>
      </c>
      <c r="D128">
        <v>52</v>
      </c>
      <c r="E128" t="s">
        <v>4456</v>
      </c>
      <c r="F128">
        <v>6466207218</v>
      </c>
      <c r="G128" s="9">
        <v>45961</v>
      </c>
      <c r="H128" s="9">
        <v>45966</v>
      </c>
      <c r="I128" t="s">
        <v>4480</v>
      </c>
      <c r="J128" t="s">
        <v>4481</v>
      </c>
      <c r="K128" t="s">
        <v>4471</v>
      </c>
      <c r="L128" t="s">
        <v>4483</v>
      </c>
      <c r="M128">
        <v>6</v>
      </c>
      <c r="N128">
        <v>186047</v>
      </c>
      <c r="O128">
        <v>7108</v>
      </c>
      <c r="P128" t="s">
        <v>4468</v>
      </c>
      <c r="Q128">
        <v>178939</v>
      </c>
      <c r="R128">
        <v>0</v>
      </c>
      <c r="S128" s="14">
        <f t="shared" si="3"/>
        <v>3.820539971082576E-2</v>
      </c>
      <c r="T128" s="11" t="str">
        <f t="shared" si="4"/>
        <v/>
      </c>
      <c r="U128" s="11" t="str">
        <f t="shared" si="5"/>
        <v/>
      </c>
    </row>
    <row r="129" spans="1:21" x14ac:dyDescent="0.3">
      <c r="A129" t="s">
        <v>4785</v>
      </c>
      <c r="B129" t="s">
        <v>4786</v>
      </c>
      <c r="C129" t="s">
        <v>1866</v>
      </c>
      <c r="D129">
        <v>46</v>
      </c>
      <c r="E129" t="s">
        <v>4463</v>
      </c>
      <c r="F129">
        <v>6125588174</v>
      </c>
      <c r="G129" s="9">
        <v>45809</v>
      </c>
      <c r="H129" s="9">
        <v>45811</v>
      </c>
      <c r="I129" t="s">
        <v>4464</v>
      </c>
      <c r="J129" t="s">
        <v>4465</v>
      </c>
      <c r="K129" t="s">
        <v>4476</v>
      </c>
      <c r="L129" t="s">
        <v>4467</v>
      </c>
      <c r="M129">
        <v>3</v>
      </c>
      <c r="N129">
        <v>74390</v>
      </c>
      <c r="O129">
        <v>0</v>
      </c>
      <c r="Q129">
        <v>74390</v>
      </c>
      <c r="R129">
        <v>0</v>
      </c>
      <c r="S129" s="14">
        <f t="shared" si="3"/>
        <v>0</v>
      </c>
      <c r="T129" s="11" t="str">
        <f t="shared" si="4"/>
        <v/>
      </c>
      <c r="U129" s="11" t="str">
        <f t="shared" si="5"/>
        <v/>
      </c>
    </row>
    <row r="130" spans="1:21" x14ac:dyDescent="0.3">
      <c r="A130" t="s">
        <v>4787</v>
      </c>
      <c r="B130" t="s">
        <v>4788</v>
      </c>
      <c r="C130" t="s">
        <v>4789</v>
      </c>
      <c r="D130">
        <v>20</v>
      </c>
      <c r="E130" t="s">
        <v>4463</v>
      </c>
      <c r="F130">
        <v>8515859498</v>
      </c>
      <c r="G130" s="9">
        <v>45912</v>
      </c>
      <c r="H130" s="9">
        <v>45919</v>
      </c>
      <c r="I130" t="s">
        <v>4497</v>
      </c>
      <c r="J130" t="s">
        <v>4498</v>
      </c>
      <c r="K130" t="s">
        <v>4482</v>
      </c>
      <c r="L130" t="s">
        <v>4477</v>
      </c>
      <c r="M130">
        <v>4</v>
      </c>
      <c r="N130">
        <v>33952</v>
      </c>
      <c r="O130">
        <v>2904</v>
      </c>
      <c r="P130" t="s">
        <v>4468</v>
      </c>
      <c r="Q130">
        <v>31048</v>
      </c>
      <c r="R130">
        <v>31048</v>
      </c>
      <c r="S130" s="14">
        <f t="shared" si="3"/>
        <v>8.5532516493873709E-2</v>
      </c>
      <c r="T130" s="11" t="str">
        <f t="shared" si="4"/>
        <v/>
      </c>
      <c r="U130" s="11" t="str">
        <f t="shared" si="5"/>
        <v/>
      </c>
    </row>
    <row r="131" spans="1:21" x14ac:dyDescent="0.3">
      <c r="A131" t="s">
        <v>4790</v>
      </c>
      <c r="B131" t="s">
        <v>4791</v>
      </c>
      <c r="C131" t="s">
        <v>3190</v>
      </c>
      <c r="D131">
        <v>33</v>
      </c>
      <c r="E131" t="s">
        <v>4463</v>
      </c>
      <c r="F131">
        <v>9803744497</v>
      </c>
      <c r="G131" s="9">
        <v>46083</v>
      </c>
      <c r="H131" s="9">
        <v>46087</v>
      </c>
      <c r="I131" t="s">
        <v>4523</v>
      </c>
      <c r="J131" t="s">
        <v>4524</v>
      </c>
      <c r="K131" t="s">
        <v>4488</v>
      </c>
      <c r="L131" t="s">
        <v>4525</v>
      </c>
      <c r="M131">
        <v>4</v>
      </c>
      <c r="N131">
        <v>187850</v>
      </c>
      <c r="O131">
        <v>0</v>
      </c>
      <c r="Q131">
        <v>187850</v>
      </c>
      <c r="R131">
        <v>0</v>
      </c>
      <c r="S131" s="14">
        <f t="shared" si="3"/>
        <v>0</v>
      </c>
      <c r="T131" s="11" t="str">
        <f t="shared" si="4"/>
        <v/>
      </c>
      <c r="U131" s="11" t="str">
        <f t="shared" si="5"/>
        <v/>
      </c>
    </row>
    <row r="132" spans="1:21" x14ac:dyDescent="0.3">
      <c r="A132" t="s">
        <v>4792</v>
      </c>
      <c r="B132" t="s">
        <v>4793</v>
      </c>
      <c r="C132" t="s">
        <v>4794</v>
      </c>
      <c r="D132">
        <v>1</v>
      </c>
      <c r="E132" t="s">
        <v>4456</v>
      </c>
      <c r="F132">
        <v>8807596970</v>
      </c>
      <c r="G132" s="9">
        <v>46019</v>
      </c>
      <c r="H132" s="9">
        <v>46024</v>
      </c>
      <c r="I132" t="s">
        <v>4464</v>
      </c>
      <c r="J132" t="s">
        <v>4465</v>
      </c>
      <c r="K132" t="s">
        <v>4471</v>
      </c>
      <c r="L132" t="s">
        <v>4467</v>
      </c>
      <c r="M132">
        <v>3</v>
      </c>
      <c r="N132">
        <v>81746</v>
      </c>
      <c r="O132">
        <v>5965</v>
      </c>
      <c r="P132" t="s">
        <v>4468</v>
      </c>
      <c r="Q132">
        <v>75781</v>
      </c>
      <c r="R132">
        <v>0</v>
      </c>
      <c r="S132" s="14">
        <f t="shared" ref="S132:S195" si="6">O132/N132</f>
        <v>7.2969931250458739E-2</v>
      </c>
      <c r="T132" s="11" t="str">
        <f t="shared" ref="T132:T195" si="7">IF(AND(S132&gt;10%,P132&lt;&gt;"MS_DR_BORA"),"FLAG","")</f>
        <v/>
      </c>
      <c r="U132" s="11" t="str">
        <f t="shared" ref="U132:U195" si="8">IF(AND(K132="Cash",R132&lt;Q132),"FLAG","")</f>
        <v/>
      </c>
    </row>
    <row r="133" spans="1:21" x14ac:dyDescent="0.3">
      <c r="A133" t="s">
        <v>4795</v>
      </c>
      <c r="B133" t="s">
        <v>4796</v>
      </c>
      <c r="C133" t="s">
        <v>287</v>
      </c>
      <c r="D133">
        <v>30</v>
      </c>
      <c r="E133" t="s">
        <v>4463</v>
      </c>
      <c r="F133">
        <v>9541356399</v>
      </c>
      <c r="G133" s="9">
        <v>46096</v>
      </c>
      <c r="H133" s="9">
        <v>46101</v>
      </c>
      <c r="I133" t="s">
        <v>4480</v>
      </c>
      <c r="J133" t="s">
        <v>4539</v>
      </c>
      <c r="K133" t="s">
        <v>4471</v>
      </c>
      <c r="L133" t="s">
        <v>4483</v>
      </c>
      <c r="M133">
        <v>6</v>
      </c>
      <c r="N133">
        <v>216395</v>
      </c>
      <c r="O133">
        <v>0</v>
      </c>
      <c r="Q133">
        <v>216395</v>
      </c>
      <c r="R133">
        <v>0</v>
      </c>
      <c r="S133" s="14">
        <f t="shared" si="6"/>
        <v>0</v>
      </c>
      <c r="T133" s="11" t="str">
        <f t="shared" si="7"/>
        <v/>
      </c>
      <c r="U133" s="11" t="str">
        <f t="shared" si="8"/>
        <v/>
      </c>
    </row>
    <row r="134" spans="1:21" x14ac:dyDescent="0.3">
      <c r="A134" t="s">
        <v>4797</v>
      </c>
      <c r="B134" t="s">
        <v>4798</v>
      </c>
      <c r="C134" t="s">
        <v>1159</v>
      </c>
      <c r="D134">
        <v>27</v>
      </c>
      <c r="E134" t="s">
        <v>4456</v>
      </c>
      <c r="F134">
        <v>9353585476</v>
      </c>
      <c r="G134" s="9">
        <v>45896</v>
      </c>
      <c r="H134" s="9">
        <v>45901</v>
      </c>
      <c r="I134" t="s">
        <v>4474</v>
      </c>
      <c r="J134" t="s">
        <v>4556</v>
      </c>
      <c r="K134" t="s">
        <v>4482</v>
      </c>
      <c r="L134" t="s">
        <v>4477</v>
      </c>
      <c r="M134">
        <v>5</v>
      </c>
      <c r="N134">
        <v>88446</v>
      </c>
      <c r="O134">
        <v>8787</v>
      </c>
      <c r="P134" t="s">
        <v>4468</v>
      </c>
      <c r="Q134">
        <v>79659</v>
      </c>
      <c r="R134">
        <v>79659</v>
      </c>
      <c r="S134" s="14">
        <f t="shared" si="6"/>
        <v>9.9348755172647712E-2</v>
      </c>
      <c r="T134" s="11" t="str">
        <f t="shared" si="7"/>
        <v/>
      </c>
      <c r="U134" s="11" t="str">
        <f t="shared" si="8"/>
        <v/>
      </c>
    </row>
    <row r="135" spans="1:21" x14ac:dyDescent="0.3">
      <c r="A135" t="s">
        <v>4799</v>
      </c>
      <c r="B135" t="s">
        <v>4800</v>
      </c>
      <c r="C135" t="s">
        <v>3143</v>
      </c>
      <c r="D135">
        <v>33</v>
      </c>
      <c r="E135" t="s">
        <v>4456</v>
      </c>
      <c r="F135">
        <v>9953626821</v>
      </c>
      <c r="G135" s="9">
        <v>45984</v>
      </c>
      <c r="H135" s="9">
        <v>45987</v>
      </c>
      <c r="I135" t="s">
        <v>4457</v>
      </c>
      <c r="J135" t="s">
        <v>4588</v>
      </c>
      <c r="K135" t="s">
        <v>4482</v>
      </c>
      <c r="L135" t="s">
        <v>4460</v>
      </c>
      <c r="M135">
        <v>4</v>
      </c>
      <c r="N135">
        <v>54509</v>
      </c>
      <c r="O135">
        <v>4795</v>
      </c>
      <c r="P135" t="s">
        <v>4468</v>
      </c>
      <c r="Q135">
        <v>49714</v>
      </c>
      <c r="R135">
        <v>49714</v>
      </c>
      <c r="S135" s="14">
        <f t="shared" si="6"/>
        <v>8.7967124695004492E-2</v>
      </c>
      <c r="T135" s="11" t="str">
        <f t="shared" si="7"/>
        <v/>
      </c>
      <c r="U135" s="11" t="str">
        <f t="shared" si="8"/>
        <v/>
      </c>
    </row>
    <row r="136" spans="1:21" x14ac:dyDescent="0.3">
      <c r="A136" t="s">
        <v>4801</v>
      </c>
      <c r="B136" t="s">
        <v>4802</v>
      </c>
      <c r="C136" t="s">
        <v>1204</v>
      </c>
      <c r="D136">
        <v>18</v>
      </c>
      <c r="E136" t="s">
        <v>4463</v>
      </c>
      <c r="F136">
        <v>6235168033</v>
      </c>
      <c r="G136" s="9">
        <v>46083</v>
      </c>
      <c r="H136" s="9">
        <v>46087</v>
      </c>
      <c r="I136" t="s">
        <v>4497</v>
      </c>
      <c r="J136" t="s">
        <v>4498</v>
      </c>
      <c r="K136" t="s">
        <v>4476</v>
      </c>
      <c r="L136" t="s">
        <v>4477</v>
      </c>
      <c r="M136">
        <v>4</v>
      </c>
      <c r="N136">
        <v>126228</v>
      </c>
      <c r="O136">
        <v>0</v>
      </c>
      <c r="Q136">
        <v>126228</v>
      </c>
      <c r="R136">
        <v>0</v>
      </c>
      <c r="S136" s="14">
        <f t="shared" si="6"/>
        <v>0</v>
      </c>
      <c r="T136" s="11" t="str">
        <f t="shared" si="7"/>
        <v/>
      </c>
      <c r="U136" s="11" t="str">
        <f t="shared" si="8"/>
        <v/>
      </c>
    </row>
    <row r="137" spans="1:21" x14ac:dyDescent="0.3">
      <c r="A137" t="s">
        <v>4803</v>
      </c>
      <c r="B137" t="s">
        <v>4804</v>
      </c>
      <c r="C137" t="s">
        <v>4680</v>
      </c>
      <c r="D137">
        <v>36</v>
      </c>
      <c r="E137" t="s">
        <v>4463</v>
      </c>
      <c r="F137">
        <v>6117109541</v>
      </c>
      <c r="G137" s="9">
        <v>45974</v>
      </c>
      <c r="H137" s="9">
        <v>45977</v>
      </c>
      <c r="I137" t="s">
        <v>4523</v>
      </c>
      <c r="J137" t="s">
        <v>4524</v>
      </c>
      <c r="K137" t="s">
        <v>4482</v>
      </c>
      <c r="L137" t="s">
        <v>4525</v>
      </c>
      <c r="M137">
        <v>4</v>
      </c>
      <c r="N137">
        <v>166703</v>
      </c>
      <c r="O137">
        <v>0</v>
      </c>
      <c r="Q137">
        <v>166703</v>
      </c>
      <c r="R137">
        <v>166703</v>
      </c>
      <c r="S137" s="14">
        <f t="shared" si="6"/>
        <v>0</v>
      </c>
      <c r="T137" s="11" t="str">
        <f t="shared" si="7"/>
        <v/>
      </c>
      <c r="U137" s="11" t="str">
        <f t="shared" si="8"/>
        <v/>
      </c>
    </row>
    <row r="138" spans="1:21" x14ac:dyDescent="0.3">
      <c r="A138" t="s">
        <v>4805</v>
      </c>
      <c r="B138" t="s">
        <v>4806</v>
      </c>
      <c r="C138" t="s">
        <v>136</v>
      </c>
      <c r="D138">
        <v>61</v>
      </c>
      <c r="E138" t="s">
        <v>4456</v>
      </c>
      <c r="F138">
        <v>8535693759</v>
      </c>
      <c r="G138" s="9">
        <v>46058</v>
      </c>
      <c r="H138" s="9">
        <v>46063</v>
      </c>
      <c r="I138" t="s">
        <v>4480</v>
      </c>
      <c r="J138" t="s">
        <v>4539</v>
      </c>
      <c r="K138" t="s">
        <v>4482</v>
      </c>
      <c r="L138" t="s">
        <v>4483</v>
      </c>
      <c r="M138">
        <v>6</v>
      </c>
      <c r="N138">
        <v>213512</v>
      </c>
      <c r="O138">
        <v>8750</v>
      </c>
      <c r="P138" t="s">
        <v>4468</v>
      </c>
      <c r="Q138">
        <v>204762</v>
      </c>
      <c r="R138">
        <v>204762</v>
      </c>
      <c r="S138" s="14">
        <f t="shared" si="6"/>
        <v>4.0981303158604668E-2</v>
      </c>
      <c r="T138" s="11" t="str">
        <f t="shared" si="7"/>
        <v/>
      </c>
      <c r="U138" s="11" t="str">
        <f t="shared" si="8"/>
        <v/>
      </c>
    </row>
    <row r="139" spans="1:21" x14ac:dyDescent="0.3">
      <c r="A139" t="s">
        <v>4807</v>
      </c>
      <c r="B139" t="s">
        <v>4808</v>
      </c>
      <c r="C139" t="s">
        <v>4809</v>
      </c>
      <c r="D139">
        <v>49</v>
      </c>
      <c r="E139" t="s">
        <v>4456</v>
      </c>
      <c r="F139">
        <v>6747960385</v>
      </c>
      <c r="G139" s="9">
        <v>45825</v>
      </c>
      <c r="H139" s="9">
        <v>45826</v>
      </c>
      <c r="I139" t="s">
        <v>4506</v>
      </c>
      <c r="J139" t="s">
        <v>4507</v>
      </c>
      <c r="K139" t="s">
        <v>4482</v>
      </c>
      <c r="L139" t="s">
        <v>4508</v>
      </c>
      <c r="M139">
        <v>1</v>
      </c>
      <c r="N139">
        <v>2673</v>
      </c>
      <c r="O139">
        <v>0</v>
      </c>
      <c r="Q139">
        <v>2673</v>
      </c>
      <c r="R139">
        <v>2673</v>
      </c>
      <c r="S139" s="14">
        <f t="shared" si="6"/>
        <v>0</v>
      </c>
      <c r="T139" s="11" t="str">
        <f t="shared" si="7"/>
        <v/>
      </c>
      <c r="U139" s="11" t="str">
        <f t="shared" si="8"/>
        <v/>
      </c>
    </row>
    <row r="140" spans="1:21" x14ac:dyDescent="0.3">
      <c r="A140" t="s">
        <v>4810</v>
      </c>
      <c r="B140" t="s">
        <v>4811</v>
      </c>
      <c r="C140" t="s">
        <v>4812</v>
      </c>
      <c r="D140">
        <v>41</v>
      </c>
      <c r="E140" t="s">
        <v>4463</v>
      </c>
      <c r="F140">
        <v>7806320457</v>
      </c>
      <c r="G140" s="9">
        <v>46055</v>
      </c>
      <c r="H140" s="9">
        <v>46058</v>
      </c>
      <c r="I140" t="s">
        <v>4457</v>
      </c>
      <c r="J140" t="s">
        <v>4458</v>
      </c>
      <c r="K140" t="s">
        <v>4459</v>
      </c>
      <c r="L140" t="s">
        <v>4460</v>
      </c>
      <c r="M140">
        <v>4</v>
      </c>
      <c r="N140">
        <v>49790</v>
      </c>
      <c r="O140">
        <v>0</v>
      </c>
      <c r="Q140">
        <v>49790</v>
      </c>
      <c r="R140">
        <v>0</v>
      </c>
      <c r="S140" s="14">
        <f t="shared" si="6"/>
        <v>0</v>
      </c>
      <c r="T140" s="11" t="str">
        <f t="shared" si="7"/>
        <v/>
      </c>
      <c r="U140" s="11" t="str">
        <f t="shared" si="8"/>
        <v/>
      </c>
    </row>
    <row r="141" spans="1:21" x14ac:dyDescent="0.3">
      <c r="A141" t="s">
        <v>4813</v>
      </c>
      <c r="B141" t="s">
        <v>4814</v>
      </c>
      <c r="C141" t="s">
        <v>1880</v>
      </c>
      <c r="D141">
        <v>47</v>
      </c>
      <c r="E141" t="s">
        <v>4463</v>
      </c>
      <c r="F141">
        <v>7466683601</v>
      </c>
      <c r="G141" s="9">
        <v>46048</v>
      </c>
      <c r="H141" s="9">
        <v>46053</v>
      </c>
      <c r="I141" t="s">
        <v>4474</v>
      </c>
      <c r="J141" t="s">
        <v>4556</v>
      </c>
      <c r="K141" t="s">
        <v>4488</v>
      </c>
      <c r="L141" t="s">
        <v>4477</v>
      </c>
      <c r="M141">
        <v>5</v>
      </c>
      <c r="N141">
        <v>95448</v>
      </c>
      <c r="O141">
        <v>0</v>
      </c>
      <c r="Q141">
        <v>95448</v>
      </c>
      <c r="R141">
        <v>0</v>
      </c>
      <c r="S141" s="14">
        <f t="shared" si="6"/>
        <v>0</v>
      </c>
      <c r="T141" s="11" t="str">
        <f t="shared" si="7"/>
        <v/>
      </c>
      <c r="U141" s="11" t="str">
        <f t="shared" si="8"/>
        <v/>
      </c>
    </row>
    <row r="142" spans="1:21" x14ac:dyDescent="0.3">
      <c r="A142" t="s">
        <v>4815</v>
      </c>
      <c r="B142" t="s">
        <v>4816</v>
      </c>
      <c r="C142" t="s">
        <v>164</v>
      </c>
      <c r="D142">
        <v>71</v>
      </c>
      <c r="E142" t="s">
        <v>4456</v>
      </c>
      <c r="F142">
        <v>7918472098</v>
      </c>
      <c r="G142" s="9">
        <v>45815</v>
      </c>
      <c r="H142" s="9">
        <v>45816</v>
      </c>
      <c r="I142" t="s">
        <v>4457</v>
      </c>
      <c r="J142" t="s">
        <v>4458</v>
      </c>
      <c r="K142" t="s">
        <v>4482</v>
      </c>
      <c r="L142" t="s">
        <v>4460</v>
      </c>
      <c r="M142">
        <v>4</v>
      </c>
      <c r="N142">
        <v>54533</v>
      </c>
      <c r="O142">
        <v>0</v>
      </c>
      <c r="Q142">
        <v>54533</v>
      </c>
      <c r="R142">
        <v>54533</v>
      </c>
      <c r="S142" s="14">
        <f t="shared" si="6"/>
        <v>0</v>
      </c>
      <c r="T142" s="11" t="str">
        <f t="shared" si="7"/>
        <v/>
      </c>
      <c r="U142" s="11" t="str">
        <f t="shared" si="8"/>
        <v/>
      </c>
    </row>
    <row r="143" spans="1:21" x14ac:dyDescent="0.3">
      <c r="A143" t="s">
        <v>4817</v>
      </c>
      <c r="B143" t="s">
        <v>4818</v>
      </c>
      <c r="C143" t="s">
        <v>499</v>
      </c>
      <c r="D143">
        <v>57</v>
      </c>
      <c r="E143" t="s">
        <v>4463</v>
      </c>
      <c r="F143">
        <v>7150704632</v>
      </c>
      <c r="G143" s="9">
        <v>45969</v>
      </c>
      <c r="H143" s="9">
        <v>45975</v>
      </c>
      <c r="I143" t="s">
        <v>4480</v>
      </c>
      <c r="J143" t="s">
        <v>4481</v>
      </c>
      <c r="K143" t="s">
        <v>4459</v>
      </c>
      <c r="L143" t="s">
        <v>4483</v>
      </c>
      <c r="M143">
        <v>6</v>
      </c>
      <c r="N143">
        <v>213548</v>
      </c>
      <c r="O143">
        <v>11366</v>
      </c>
      <c r="P143" t="s">
        <v>4468</v>
      </c>
      <c r="Q143">
        <v>202182</v>
      </c>
      <c r="R143">
        <v>0</v>
      </c>
      <c r="S143" s="14">
        <f t="shared" si="6"/>
        <v>5.322456777867271E-2</v>
      </c>
      <c r="T143" s="11" t="str">
        <f t="shared" si="7"/>
        <v/>
      </c>
      <c r="U143" s="11" t="str">
        <f t="shared" si="8"/>
        <v/>
      </c>
    </row>
    <row r="144" spans="1:21" x14ac:dyDescent="0.3">
      <c r="A144" t="s">
        <v>4819</v>
      </c>
      <c r="B144" t="s">
        <v>4820</v>
      </c>
      <c r="C144" t="s">
        <v>2354</v>
      </c>
      <c r="D144">
        <v>52</v>
      </c>
      <c r="E144" t="s">
        <v>4456</v>
      </c>
      <c r="F144">
        <v>7150771380</v>
      </c>
      <c r="G144" s="9">
        <v>45761</v>
      </c>
      <c r="H144" s="9">
        <v>45767</v>
      </c>
      <c r="I144" t="s">
        <v>4480</v>
      </c>
      <c r="J144" t="s">
        <v>4481</v>
      </c>
      <c r="K144" t="s">
        <v>4476</v>
      </c>
      <c r="L144" t="s">
        <v>4483</v>
      </c>
      <c r="M144">
        <v>6</v>
      </c>
      <c r="N144">
        <v>229112</v>
      </c>
      <c r="O144">
        <v>22626</v>
      </c>
      <c r="P144" t="s">
        <v>4468</v>
      </c>
      <c r="Q144">
        <v>206486</v>
      </c>
      <c r="R144">
        <v>0</v>
      </c>
      <c r="S144" s="14">
        <f t="shared" si="6"/>
        <v>9.8755193966269778E-2</v>
      </c>
      <c r="T144" s="11" t="str">
        <f t="shared" si="7"/>
        <v/>
      </c>
      <c r="U144" s="11" t="str">
        <f t="shared" si="8"/>
        <v/>
      </c>
    </row>
    <row r="145" spans="1:21" x14ac:dyDescent="0.3">
      <c r="A145" t="s">
        <v>4821</v>
      </c>
      <c r="B145" t="s">
        <v>4822</v>
      </c>
      <c r="C145" t="s">
        <v>962</v>
      </c>
      <c r="D145">
        <v>53</v>
      </c>
      <c r="E145" t="s">
        <v>4463</v>
      </c>
      <c r="F145">
        <v>6450234388</v>
      </c>
      <c r="G145" s="9">
        <v>45833</v>
      </c>
      <c r="H145" s="9">
        <v>45839</v>
      </c>
      <c r="I145" t="s">
        <v>4457</v>
      </c>
      <c r="J145" t="s">
        <v>4458</v>
      </c>
      <c r="K145" t="s">
        <v>4466</v>
      </c>
      <c r="L145" t="s">
        <v>4460</v>
      </c>
      <c r="M145">
        <v>4</v>
      </c>
      <c r="N145">
        <v>51730</v>
      </c>
      <c r="O145">
        <v>3452</v>
      </c>
      <c r="P145" t="s">
        <v>4468</v>
      </c>
      <c r="Q145">
        <v>48278</v>
      </c>
      <c r="R145">
        <v>0</v>
      </c>
      <c r="S145" s="14">
        <f t="shared" si="6"/>
        <v>6.6731103808235062E-2</v>
      </c>
      <c r="T145" s="11" t="str">
        <f t="shared" si="7"/>
        <v/>
      </c>
      <c r="U145" s="11" t="str">
        <f t="shared" si="8"/>
        <v/>
      </c>
    </row>
    <row r="146" spans="1:21" x14ac:dyDescent="0.3">
      <c r="A146" t="s">
        <v>4823</v>
      </c>
      <c r="B146" t="s">
        <v>4824</v>
      </c>
      <c r="C146" t="s">
        <v>4825</v>
      </c>
      <c r="D146">
        <v>40</v>
      </c>
      <c r="E146" t="s">
        <v>4463</v>
      </c>
      <c r="F146">
        <v>7477218541</v>
      </c>
      <c r="G146" s="9">
        <v>46052</v>
      </c>
      <c r="H146" s="9">
        <v>46058</v>
      </c>
      <c r="I146" t="s">
        <v>4480</v>
      </c>
      <c r="J146" t="s">
        <v>4481</v>
      </c>
      <c r="K146" t="s">
        <v>4488</v>
      </c>
      <c r="L146" t="s">
        <v>4483</v>
      </c>
      <c r="M146">
        <v>6</v>
      </c>
      <c r="N146">
        <v>188788</v>
      </c>
      <c r="O146">
        <v>0</v>
      </c>
      <c r="Q146">
        <v>188788</v>
      </c>
      <c r="R146">
        <v>0</v>
      </c>
      <c r="S146" s="14">
        <f t="shared" si="6"/>
        <v>0</v>
      </c>
      <c r="T146" s="11" t="str">
        <f t="shared" si="7"/>
        <v/>
      </c>
      <c r="U146" s="11" t="str">
        <f t="shared" si="8"/>
        <v/>
      </c>
    </row>
    <row r="147" spans="1:21" x14ac:dyDescent="0.3">
      <c r="A147" t="s">
        <v>4826</v>
      </c>
      <c r="B147" t="s">
        <v>4827</v>
      </c>
      <c r="C147" t="s">
        <v>122</v>
      </c>
      <c r="D147">
        <v>44</v>
      </c>
      <c r="E147" t="s">
        <v>4463</v>
      </c>
      <c r="F147">
        <v>9260159681</v>
      </c>
      <c r="G147" s="9">
        <v>45894</v>
      </c>
      <c r="H147" s="9">
        <v>45899</v>
      </c>
      <c r="I147" t="s">
        <v>4474</v>
      </c>
      <c r="J147" t="s">
        <v>4475</v>
      </c>
      <c r="K147" t="s">
        <v>4482</v>
      </c>
      <c r="L147" t="s">
        <v>4477</v>
      </c>
      <c r="M147">
        <v>5</v>
      </c>
      <c r="N147">
        <v>74640</v>
      </c>
      <c r="O147">
        <v>0</v>
      </c>
      <c r="Q147">
        <v>74640</v>
      </c>
      <c r="R147">
        <v>74640</v>
      </c>
      <c r="S147" s="14">
        <f t="shared" si="6"/>
        <v>0</v>
      </c>
      <c r="T147" s="11" t="str">
        <f t="shared" si="7"/>
        <v/>
      </c>
      <c r="U147" s="11" t="str">
        <f t="shared" si="8"/>
        <v/>
      </c>
    </row>
    <row r="148" spans="1:21" x14ac:dyDescent="0.3">
      <c r="A148" t="s">
        <v>4828</v>
      </c>
      <c r="B148" t="s">
        <v>4829</v>
      </c>
      <c r="C148" t="s">
        <v>664</v>
      </c>
      <c r="D148">
        <v>8</v>
      </c>
      <c r="E148" t="s">
        <v>4456</v>
      </c>
      <c r="F148">
        <v>8306220374</v>
      </c>
      <c r="G148" s="9">
        <v>45794</v>
      </c>
      <c r="H148" s="9">
        <v>45797</v>
      </c>
      <c r="I148" t="s">
        <v>4523</v>
      </c>
      <c r="J148" t="s">
        <v>4524</v>
      </c>
      <c r="K148" t="s">
        <v>4471</v>
      </c>
      <c r="L148" t="s">
        <v>4525</v>
      </c>
      <c r="M148">
        <v>4</v>
      </c>
      <c r="N148">
        <v>181416</v>
      </c>
      <c r="O148">
        <v>0</v>
      </c>
      <c r="Q148">
        <v>181416</v>
      </c>
      <c r="R148">
        <v>0</v>
      </c>
      <c r="S148" s="14">
        <f t="shared" si="6"/>
        <v>0</v>
      </c>
      <c r="T148" s="11" t="str">
        <f t="shared" si="7"/>
        <v/>
      </c>
      <c r="U148" s="11" t="str">
        <f t="shared" si="8"/>
        <v/>
      </c>
    </row>
    <row r="149" spans="1:21" x14ac:dyDescent="0.3">
      <c r="A149" t="s">
        <v>4830</v>
      </c>
      <c r="B149" t="s">
        <v>4831</v>
      </c>
      <c r="C149" t="s">
        <v>2586</v>
      </c>
      <c r="D149">
        <v>6</v>
      </c>
      <c r="E149" t="s">
        <v>4456</v>
      </c>
      <c r="F149">
        <v>9212537099</v>
      </c>
      <c r="G149" s="9">
        <v>45788</v>
      </c>
      <c r="H149" s="9">
        <v>45793</v>
      </c>
      <c r="I149" t="s">
        <v>4474</v>
      </c>
      <c r="J149" t="s">
        <v>4475</v>
      </c>
      <c r="K149" t="s">
        <v>4476</v>
      </c>
      <c r="L149" t="s">
        <v>4477</v>
      </c>
      <c r="M149">
        <v>5</v>
      </c>
      <c r="N149">
        <v>114831</v>
      </c>
      <c r="O149">
        <v>0</v>
      </c>
      <c r="Q149">
        <v>114831</v>
      </c>
      <c r="R149">
        <v>0</v>
      </c>
      <c r="S149" s="14">
        <f t="shared" si="6"/>
        <v>0</v>
      </c>
      <c r="T149" s="11" t="str">
        <f t="shared" si="7"/>
        <v/>
      </c>
      <c r="U149" s="11" t="str">
        <f t="shared" si="8"/>
        <v/>
      </c>
    </row>
    <row r="150" spans="1:21" x14ac:dyDescent="0.3">
      <c r="A150" t="s">
        <v>4832</v>
      </c>
      <c r="B150" t="s">
        <v>4833</v>
      </c>
      <c r="C150" t="s">
        <v>1167</v>
      </c>
      <c r="D150">
        <v>21</v>
      </c>
      <c r="E150" t="s">
        <v>4456</v>
      </c>
      <c r="F150">
        <v>6226934643</v>
      </c>
      <c r="G150" s="9">
        <v>45873</v>
      </c>
      <c r="H150" s="9">
        <v>45875</v>
      </c>
      <c r="I150" t="s">
        <v>4491</v>
      </c>
      <c r="J150" t="s">
        <v>4543</v>
      </c>
      <c r="K150" t="s">
        <v>4459</v>
      </c>
      <c r="L150" t="s">
        <v>4493</v>
      </c>
      <c r="M150">
        <v>3</v>
      </c>
      <c r="N150">
        <v>71662</v>
      </c>
      <c r="O150">
        <v>0</v>
      </c>
      <c r="Q150">
        <v>71662</v>
      </c>
      <c r="R150">
        <v>0</v>
      </c>
      <c r="S150" s="14">
        <f t="shared" si="6"/>
        <v>0</v>
      </c>
      <c r="T150" s="11" t="str">
        <f t="shared" si="7"/>
        <v/>
      </c>
      <c r="U150" s="11" t="str">
        <f t="shared" si="8"/>
        <v/>
      </c>
    </row>
    <row r="151" spans="1:21" x14ac:dyDescent="0.3">
      <c r="A151" t="s">
        <v>4834</v>
      </c>
      <c r="B151" t="s">
        <v>4835</v>
      </c>
      <c r="C151" t="s">
        <v>2438</v>
      </c>
      <c r="D151">
        <v>3</v>
      </c>
      <c r="E151" t="s">
        <v>4456</v>
      </c>
      <c r="F151">
        <v>6546620046</v>
      </c>
      <c r="G151" s="9">
        <v>45768</v>
      </c>
      <c r="H151" s="9">
        <v>45772</v>
      </c>
      <c r="I151" t="s">
        <v>4491</v>
      </c>
      <c r="J151" t="s">
        <v>4543</v>
      </c>
      <c r="K151" t="s">
        <v>4482</v>
      </c>
      <c r="L151" t="s">
        <v>4493</v>
      </c>
      <c r="M151">
        <v>3</v>
      </c>
      <c r="N151">
        <v>75322</v>
      </c>
      <c r="O151">
        <v>0</v>
      </c>
      <c r="Q151">
        <v>75322</v>
      </c>
      <c r="R151">
        <v>75322</v>
      </c>
      <c r="S151" s="14">
        <f t="shared" si="6"/>
        <v>0</v>
      </c>
      <c r="T151" s="11" t="str">
        <f t="shared" si="7"/>
        <v/>
      </c>
      <c r="U151" s="11" t="str">
        <f t="shared" si="8"/>
        <v/>
      </c>
    </row>
    <row r="152" spans="1:21" x14ac:dyDescent="0.3">
      <c r="A152" t="s">
        <v>4836</v>
      </c>
      <c r="B152" t="s">
        <v>4837</v>
      </c>
      <c r="C152" t="s">
        <v>4838</v>
      </c>
      <c r="D152">
        <v>60</v>
      </c>
      <c r="E152" t="s">
        <v>4463</v>
      </c>
      <c r="F152">
        <v>8132003292</v>
      </c>
      <c r="G152" s="9">
        <v>45916</v>
      </c>
      <c r="H152" s="9">
        <v>45918</v>
      </c>
      <c r="I152" t="s">
        <v>4464</v>
      </c>
      <c r="J152" t="s">
        <v>4465</v>
      </c>
      <c r="K152" t="s">
        <v>4471</v>
      </c>
      <c r="L152" t="s">
        <v>4467</v>
      </c>
      <c r="M152">
        <v>3</v>
      </c>
      <c r="N152">
        <v>74352</v>
      </c>
      <c r="O152">
        <v>2764</v>
      </c>
      <c r="P152" t="s">
        <v>4468</v>
      </c>
      <c r="Q152">
        <v>71588</v>
      </c>
      <c r="R152">
        <v>0</v>
      </c>
      <c r="S152" s="14">
        <f t="shared" si="6"/>
        <v>3.7174521196470842E-2</v>
      </c>
      <c r="T152" s="11" t="str">
        <f t="shared" si="7"/>
        <v/>
      </c>
      <c r="U152" s="11" t="str">
        <f t="shared" si="8"/>
        <v/>
      </c>
    </row>
    <row r="153" spans="1:21" x14ac:dyDescent="0.3">
      <c r="A153" t="s">
        <v>4839</v>
      </c>
      <c r="B153" t="s">
        <v>4840</v>
      </c>
      <c r="C153" t="s">
        <v>4841</v>
      </c>
      <c r="D153">
        <v>57</v>
      </c>
      <c r="E153" t="s">
        <v>4456</v>
      </c>
      <c r="F153">
        <v>6734439730</v>
      </c>
      <c r="G153" s="9">
        <v>45985</v>
      </c>
      <c r="H153" s="9">
        <v>45990</v>
      </c>
      <c r="I153" t="s">
        <v>4480</v>
      </c>
      <c r="J153" t="s">
        <v>4539</v>
      </c>
      <c r="K153" t="s">
        <v>4476</v>
      </c>
      <c r="L153" t="s">
        <v>4483</v>
      </c>
      <c r="M153">
        <v>6</v>
      </c>
      <c r="N153">
        <v>211666</v>
      </c>
      <c r="O153">
        <v>0</v>
      </c>
      <c r="Q153">
        <v>211666</v>
      </c>
      <c r="R153">
        <v>0</v>
      </c>
      <c r="S153" s="14">
        <f t="shared" si="6"/>
        <v>0</v>
      </c>
      <c r="T153" s="11" t="str">
        <f t="shared" si="7"/>
        <v/>
      </c>
      <c r="U153" s="11" t="str">
        <f t="shared" si="8"/>
        <v/>
      </c>
    </row>
    <row r="154" spans="1:21" x14ac:dyDescent="0.3">
      <c r="A154" t="s">
        <v>4842</v>
      </c>
      <c r="B154" t="s">
        <v>4843</v>
      </c>
      <c r="C154" t="s">
        <v>4730</v>
      </c>
      <c r="D154">
        <v>32</v>
      </c>
      <c r="E154" t="s">
        <v>4463</v>
      </c>
      <c r="F154">
        <v>9440056947</v>
      </c>
      <c r="G154" s="9">
        <v>45956</v>
      </c>
      <c r="H154" s="9">
        <v>45964</v>
      </c>
      <c r="I154" t="s">
        <v>4480</v>
      </c>
      <c r="J154" t="s">
        <v>4539</v>
      </c>
      <c r="K154" t="s">
        <v>4466</v>
      </c>
      <c r="L154" t="s">
        <v>4483</v>
      </c>
      <c r="M154">
        <v>6</v>
      </c>
      <c r="N154">
        <v>200709</v>
      </c>
      <c r="O154">
        <v>10613</v>
      </c>
      <c r="P154" t="s">
        <v>4468</v>
      </c>
      <c r="Q154">
        <v>190096</v>
      </c>
      <c r="R154">
        <v>0</v>
      </c>
      <c r="S154" s="14">
        <f t="shared" si="6"/>
        <v>5.2877549088481336E-2</v>
      </c>
      <c r="T154" s="11" t="str">
        <f t="shared" si="7"/>
        <v/>
      </c>
      <c r="U154" s="11" t="str">
        <f t="shared" si="8"/>
        <v/>
      </c>
    </row>
    <row r="155" spans="1:21" x14ac:dyDescent="0.3">
      <c r="A155" t="s">
        <v>4844</v>
      </c>
      <c r="B155" t="s">
        <v>4845</v>
      </c>
      <c r="C155" t="s">
        <v>4846</v>
      </c>
      <c r="D155">
        <v>69</v>
      </c>
      <c r="E155" t="s">
        <v>4463</v>
      </c>
      <c r="F155">
        <v>9649029089</v>
      </c>
      <c r="G155" s="9">
        <v>46057</v>
      </c>
      <c r="H155" s="9">
        <v>46061</v>
      </c>
      <c r="I155" t="s">
        <v>4457</v>
      </c>
      <c r="J155" t="s">
        <v>4588</v>
      </c>
      <c r="K155" t="s">
        <v>4476</v>
      </c>
      <c r="L155" t="s">
        <v>4460</v>
      </c>
      <c r="M155">
        <v>4</v>
      </c>
      <c r="N155">
        <v>52222</v>
      </c>
      <c r="O155">
        <v>0</v>
      </c>
      <c r="Q155">
        <v>52222</v>
      </c>
      <c r="R155">
        <v>0</v>
      </c>
      <c r="S155" s="14">
        <f t="shared" si="6"/>
        <v>0</v>
      </c>
      <c r="T155" s="11" t="str">
        <f t="shared" si="7"/>
        <v/>
      </c>
      <c r="U155" s="11" t="str">
        <f t="shared" si="8"/>
        <v/>
      </c>
    </row>
    <row r="156" spans="1:21" x14ac:dyDescent="0.3">
      <c r="A156" t="s">
        <v>4847</v>
      </c>
      <c r="B156" t="s">
        <v>4848</v>
      </c>
      <c r="C156" t="s">
        <v>3059</v>
      </c>
      <c r="D156">
        <v>9</v>
      </c>
      <c r="E156" t="s">
        <v>4463</v>
      </c>
      <c r="F156">
        <v>7925748936</v>
      </c>
      <c r="G156" s="9">
        <v>45895</v>
      </c>
      <c r="H156" s="9">
        <v>45896</v>
      </c>
      <c r="I156" t="s">
        <v>4464</v>
      </c>
      <c r="J156" t="s">
        <v>4465</v>
      </c>
      <c r="K156" t="s">
        <v>4488</v>
      </c>
      <c r="L156" t="s">
        <v>4467</v>
      </c>
      <c r="M156">
        <v>3</v>
      </c>
      <c r="N156">
        <v>71523</v>
      </c>
      <c r="O156">
        <v>5067</v>
      </c>
      <c r="P156" t="s">
        <v>4468</v>
      </c>
      <c r="Q156">
        <v>66456</v>
      </c>
      <c r="R156">
        <v>0</v>
      </c>
      <c r="S156" s="14">
        <f t="shared" si="6"/>
        <v>7.0844343777526117E-2</v>
      </c>
      <c r="T156" s="11" t="str">
        <f t="shared" si="7"/>
        <v/>
      </c>
      <c r="U156" s="11" t="str">
        <f t="shared" si="8"/>
        <v/>
      </c>
    </row>
    <row r="157" spans="1:21" x14ac:dyDescent="0.3">
      <c r="A157" t="s">
        <v>4849</v>
      </c>
      <c r="B157" t="s">
        <v>4850</v>
      </c>
      <c r="C157" t="s">
        <v>541</v>
      </c>
      <c r="D157">
        <v>60</v>
      </c>
      <c r="E157" t="s">
        <v>4463</v>
      </c>
      <c r="F157">
        <v>8270942008</v>
      </c>
      <c r="G157" s="9">
        <v>45891</v>
      </c>
      <c r="H157" s="9">
        <v>45894</v>
      </c>
      <c r="I157" t="s">
        <v>4523</v>
      </c>
      <c r="J157" t="s">
        <v>4524</v>
      </c>
      <c r="K157" t="s">
        <v>4476</v>
      </c>
      <c r="L157" t="s">
        <v>4525</v>
      </c>
      <c r="M157">
        <v>4</v>
      </c>
      <c r="N157">
        <v>160252</v>
      </c>
      <c r="O157">
        <v>0</v>
      </c>
      <c r="Q157">
        <v>160252</v>
      </c>
      <c r="R157">
        <v>0</v>
      </c>
      <c r="S157" s="14">
        <f t="shared" si="6"/>
        <v>0</v>
      </c>
      <c r="T157" s="11" t="str">
        <f t="shared" si="7"/>
        <v/>
      </c>
      <c r="U157" s="11" t="str">
        <f t="shared" si="8"/>
        <v/>
      </c>
    </row>
    <row r="158" spans="1:21" x14ac:dyDescent="0.3">
      <c r="A158" t="s">
        <v>4851</v>
      </c>
      <c r="B158" t="s">
        <v>4852</v>
      </c>
      <c r="C158" t="s">
        <v>1755</v>
      </c>
      <c r="D158">
        <v>50</v>
      </c>
      <c r="E158" t="s">
        <v>4456</v>
      </c>
      <c r="F158">
        <v>8599719697</v>
      </c>
      <c r="G158" s="9">
        <v>45977</v>
      </c>
      <c r="H158" s="9">
        <v>45983</v>
      </c>
      <c r="I158" t="s">
        <v>4480</v>
      </c>
      <c r="J158" t="s">
        <v>4539</v>
      </c>
      <c r="K158" t="s">
        <v>4459</v>
      </c>
      <c r="L158" t="s">
        <v>4483</v>
      </c>
      <c r="M158">
        <v>6</v>
      </c>
      <c r="N158">
        <v>221269</v>
      </c>
      <c r="O158">
        <v>0</v>
      </c>
      <c r="Q158">
        <v>221269</v>
      </c>
      <c r="R158">
        <v>0</v>
      </c>
      <c r="S158" s="14">
        <f t="shared" si="6"/>
        <v>0</v>
      </c>
      <c r="T158" s="11" t="str">
        <f t="shared" si="7"/>
        <v/>
      </c>
      <c r="U158" s="11" t="str">
        <f t="shared" si="8"/>
        <v/>
      </c>
    </row>
    <row r="159" spans="1:21" x14ac:dyDescent="0.3">
      <c r="A159" t="s">
        <v>4853</v>
      </c>
      <c r="B159" t="s">
        <v>4854</v>
      </c>
      <c r="C159" t="s">
        <v>1400</v>
      </c>
      <c r="D159">
        <v>7</v>
      </c>
      <c r="E159" t="s">
        <v>4456</v>
      </c>
      <c r="F159">
        <v>9513871414</v>
      </c>
      <c r="G159" s="9">
        <v>45838</v>
      </c>
      <c r="H159" s="9">
        <v>45840</v>
      </c>
      <c r="I159" t="s">
        <v>4457</v>
      </c>
      <c r="J159" t="s">
        <v>4458</v>
      </c>
      <c r="K159" t="s">
        <v>4488</v>
      </c>
      <c r="L159" t="s">
        <v>4460</v>
      </c>
      <c r="M159">
        <v>4</v>
      </c>
      <c r="N159">
        <v>47027</v>
      </c>
      <c r="O159">
        <v>1113</v>
      </c>
      <c r="P159" t="s">
        <v>4468</v>
      </c>
      <c r="Q159">
        <v>45914</v>
      </c>
      <c r="R159">
        <v>0</v>
      </c>
      <c r="S159" s="14">
        <f t="shared" si="6"/>
        <v>2.3667254981181024E-2</v>
      </c>
      <c r="T159" s="11" t="str">
        <f t="shared" si="7"/>
        <v/>
      </c>
      <c r="U159" s="11" t="str">
        <f t="shared" si="8"/>
        <v/>
      </c>
    </row>
    <row r="160" spans="1:21" x14ac:dyDescent="0.3">
      <c r="A160" t="s">
        <v>4855</v>
      </c>
      <c r="B160" t="s">
        <v>4856</v>
      </c>
      <c r="C160" t="s">
        <v>4857</v>
      </c>
      <c r="D160">
        <v>74</v>
      </c>
      <c r="E160" t="s">
        <v>4463</v>
      </c>
      <c r="F160">
        <v>6628586543</v>
      </c>
      <c r="G160" s="9">
        <v>46047</v>
      </c>
      <c r="H160" s="9">
        <v>46050</v>
      </c>
      <c r="I160" t="s">
        <v>4497</v>
      </c>
      <c r="J160" t="s">
        <v>4498</v>
      </c>
      <c r="K160" t="s">
        <v>4482</v>
      </c>
      <c r="L160" t="s">
        <v>4477</v>
      </c>
      <c r="M160">
        <v>4</v>
      </c>
      <c r="N160">
        <v>79629</v>
      </c>
      <c r="O160">
        <v>2255</v>
      </c>
      <c r="P160" t="s">
        <v>4468</v>
      </c>
      <c r="Q160">
        <v>77374</v>
      </c>
      <c r="R160">
        <v>77374</v>
      </c>
      <c r="S160" s="14">
        <f t="shared" si="6"/>
        <v>2.8318828567481698E-2</v>
      </c>
      <c r="T160" s="11" t="str">
        <f t="shared" si="7"/>
        <v/>
      </c>
      <c r="U160" s="11" t="str">
        <f t="shared" si="8"/>
        <v/>
      </c>
    </row>
    <row r="161" spans="1:21" x14ac:dyDescent="0.3">
      <c r="A161" t="s">
        <v>4858</v>
      </c>
      <c r="B161" t="s">
        <v>4859</v>
      </c>
      <c r="C161" t="s">
        <v>4860</v>
      </c>
      <c r="D161">
        <v>73</v>
      </c>
      <c r="E161" t="s">
        <v>4463</v>
      </c>
      <c r="F161">
        <v>6659919852</v>
      </c>
      <c r="G161" s="9">
        <v>46024</v>
      </c>
      <c r="H161" s="9">
        <v>46029</v>
      </c>
      <c r="I161" t="s">
        <v>4523</v>
      </c>
      <c r="J161" t="s">
        <v>4524</v>
      </c>
      <c r="K161" t="s">
        <v>4488</v>
      </c>
      <c r="L161" t="s">
        <v>4525</v>
      </c>
      <c r="M161">
        <v>4</v>
      </c>
      <c r="N161">
        <v>188933</v>
      </c>
      <c r="O161">
        <v>11997</v>
      </c>
      <c r="P161" t="s">
        <v>4468</v>
      </c>
      <c r="Q161">
        <v>176936</v>
      </c>
      <c r="R161">
        <v>0</v>
      </c>
      <c r="S161" s="14">
        <f t="shared" si="6"/>
        <v>6.3498700597566335E-2</v>
      </c>
      <c r="T161" s="11" t="str">
        <f t="shared" si="7"/>
        <v/>
      </c>
      <c r="U161" s="11" t="str">
        <f t="shared" si="8"/>
        <v/>
      </c>
    </row>
    <row r="162" spans="1:21" x14ac:dyDescent="0.3">
      <c r="A162" t="s">
        <v>4861</v>
      </c>
      <c r="B162" t="s">
        <v>4862</v>
      </c>
      <c r="C162" t="s">
        <v>4863</v>
      </c>
      <c r="D162">
        <v>56</v>
      </c>
      <c r="E162" t="s">
        <v>4463</v>
      </c>
      <c r="F162">
        <v>7290426491</v>
      </c>
      <c r="G162" s="9">
        <v>45816</v>
      </c>
      <c r="H162" s="9">
        <v>45823</v>
      </c>
      <c r="I162" t="s">
        <v>4523</v>
      </c>
      <c r="J162" t="s">
        <v>4524</v>
      </c>
      <c r="K162" t="s">
        <v>4488</v>
      </c>
      <c r="L162" t="s">
        <v>4525</v>
      </c>
      <c r="M162">
        <v>4</v>
      </c>
      <c r="N162">
        <v>162284</v>
      </c>
      <c r="O162">
        <v>0</v>
      </c>
      <c r="Q162">
        <v>162284</v>
      </c>
      <c r="R162">
        <v>0</v>
      </c>
      <c r="S162" s="14">
        <f t="shared" si="6"/>
        <v>0</v>
      </c>
      <c r="T162" s="11" t="str">
        <f t="shared" si="7"/>
        <v/>
      </c>
      <c r="U162" s="11" t="str">
        <f t="shared" si="8"/>
        <v/>
      </c>
    </row>
    <row r="163" spans="1:21" x14ac:dyDescent="0.3">
      <c r="A163" t="s">
        <v>4864</v>
      </c>
      <c r="B163" t="s">
        <v>4865</v>
      </c>
      <c r="C163" t="s">
        <v>1910</v>
      </c>
      <c r="D163">
        <v>64</v>
      </c>
      <c r="E163" t="s">
        <v>4456</v>
      </c>
      <c r="F163">
        <v>6513821082</v>
      </c>
      <c r="G163" s="9">
        <v>46005</v>
      </c>
      <c r="H163" s="9">
        <v>46007</v>
      </c>
      <c r="I163" t="s">
        <v>4474</v>
      </c>
      <c r="J163" t="s">
        <v>4556</v>
      </c>
      <c r="K163" t="s">
        <v>4482</v>
      </c>
      <c r="L163" t="s">
        <v>4477</v>
      </c>
      <c r="M163">
        <v>5</v>
      </c>
      <c r="N163">
        <v>97854</v>
      </c>
      <c r="O163">
        <v>6636</v>
      </c>
      <c r="P163" t="s">
        <v>4468</v>
      </c>
      <c r="Q163">
        <v>91218</v>
      </c>
      <c r="R163">
        <v>91218</v>
      </c>
      <c r="S163" s="14">
        <f t="shared" si="6"/>
        <v>6.7815316696302655E-2</v>
      </c>
      <c r="T163" s="11" t="str">
        <f t="shared" si="7"/>
        <v/>
      </c>
      <c r="U163" s="11" t="str">
        <f t="shared" si="8"/>
        <v/>
      </c>
    </row>
    <row r="164" spans="1:21" x14ac:dyDescent="0.3">
      <c r="A164" t="s">
        <v>4866</v>
      </c>
      <c r="B164" t="s">
        <v>4867</v>
      </c>
      <c r="C164" t="s">
        <v>2107</v>
      </c>
      <c r="D164">
        <v>33</v>
      </c>
      <c r="E164" t="s">
        <v>4463</v>
      </c>
      <c r="F164">
        <v>7970003221</v>
      </c>
      <c r="G164" s="9">
        <v>45828</v>
      </c>
      <c r="H164" s="9">
        <v>45829</v>
      </c>
      <c r="I164" t="s">
        <v>4506</v>
      </c>
      <c r="J164" t="s">
        <v>4507</v>
      </c>
      <c r="K164" t="s">
        <v>4459</v>
      </c>
      <c r="L164" t="s">
        <v>4508</v>
      </c>
      <c r="M164">
        <v>1</v>
      </c>
      <c r="N164">
        <v>2661</v>
      </c>
      <c r="O164">
        <v>0</v>
      </c>
      <c r="Q164">
        <v>2661</v>
      </c>
      <c r="R164">
        <v>0</v>
      </c>
      <c r="S164" s="14">
        <f t="shared" si="6"/>
        <v>0</v>
      </c>
      <c r="T164" s="11" t="str">
        <f t="shared" si="7"/>
        <v/>
      </c>
      <c r="U164" s="11" t="str">
        <f t="shared" si="8"/>
        <v/>
      </c>
    </row>
    <row r="165" spans="1:21" x14ac:dyDescent="0.3">
      <c r="A165" t="s">
        <v>4868</v>
      </c>
      <c r="B165" t="s">
        <v>4869</v>
      </c>
      <c r="C165" t="s">
        <v>2175</v>
      </c>
      <c r="D165">
        <v>71</v>
      </c>
      <c r="E165" t="s">
        <v>4456</v>
      </c>
      <c r="F165">
        <v>7972798458</v>
      </c>
      <c r="G165" s="9">
        <v>46082</v>
      </c>
      <c r="H165" s="9">
        <v>46088</v>
      </c>
      <c r="I165" t="s">
        <v>4480</v>
      </c>
      <c r="J165" t="s">
        <v>4481</v>
      </c>
      <c r="K165" t="s">
        <v>4471</v>
      </c>
      <c r="L165" t="s">
        <v>4483</v>
      </c>
      <c r="M165">
        <v>6</v>
      </c>
      <c r="N165">
        <v>229046</v>
      </c>
      <c r="O165">
        <v>0</v>
      </c>
      <c r="Q165">
        <v>229046</v>
      </c>
      <c r="R165">
        <v>0</v>
      </c>
      <c r="S165" s="14">
        <f t="shared" si="6"/>
        <v>0</v>
      </c>
      <c r="T165" s="11" t="str">
        <f t="shared" si="7"/>
        <v/>
      </c>
      <c r="U165" s="11" t="str">
        <f t="shared" si="8"/>
        <v/>
      </c>
    </row>
    <row r="166" spans="1:21" x14ac:dyDescent="0.3">
      <c r="A166" t="s">
        <v>4870</v>
      </c>
      <c r="B166" t="s">
        <v>4871</v>
      </c>
      <c r="C166" t="s">
        <v>4872</v>
      </c>
      <c r="D166">
        <v>28</v>
      </c>
      <c r="E166" t="s">
        <v>4456</v>
      </c>
      <c r="F166">
        <v>8957902216</v>
      </c>
      <c r="G166" s="9">
        <v>45970</v>
      </c>
      <c r="H166" s="9">
        <v>45971</v>
      </c>
      <c r="I166" t="s">
        <v>4491</v>
      </c>
      <c r="J166" t="s">
        <v>4543</v>
      </c>
      <c r="K166" t="s">
        <v>4471</v>
      </c>
      <c r="L166" t="s">
        <v>4493</v>
      </c>
      <c r="M166">
        <v>3</v>
      </c>
      <c r="N166">
        <v>68344</v>
      </c>
      <c r="O166">
        <v>0</v>
      </c>
      <c r="Q166">
        <v>68344</v>
      </c>
      <c r="R166">
        <v>0</v>
      </c>
      <c r="S166" s="14">
        <f t="shared" si="6"/>
        <v>0</v>
      </c>
      <c r="T166" s="11" t="str">
        <f t="shared" si="7"/>
        <v/>
      </c>
      <c r="U166" s="11" t="str">
        <f t="shared" si="8"/>
        <v/>
      </c>
    </row>
    <row r="167" spans="1:21" x14ac:dyDescent="0.3">
      <c r="A167" t="s">
        <v>4873</v>
      </c>
      <c r="B167" t="s">
        <v>4874</v>
      </c>
      <c r="C167" t="s">
        <v>4875</v>
      </c>
      <c r="D167">
        <v>23</v>
      </c>
      <c r="E167" t="s">
        <v>4456</v>
      </c>
      <c r="F167">
        <v>8714426876</v>
      </c>
      <c r="G167" s="9">
        <v>45990</v>
      </c>
      <c r="H167" s="9">
        <v>45995</v>
      </c>
      <c r="I167" t="s">
        <v>4497</v>
      </c>
      <c r="J167" t="s">
        <v>4498</v>
      </c>
      <c r="K167" t="s">
        <v>4459</v>
      </c>
      <c r="L167" t="s">
        <v>4477</v>
      </c>
      <c r="M167">
        <v>4</v>
      </c>
      <c r="N167">
        <v>124840</v>
      </c>
      <c r="O167">
        <v>3393</v>
      </c>
      <c r="P167" t="s">
        <v>4468</v>
      </c>
      <c r="Q167">
        <v>121447</v>
      </c>
      <c r="R167">
        <v>0</v>
      </c>
      <c r="S167" s="14">
        <f t="shared" si="6"/>
        <v>2.7178788849727652E-2</v>
      </c>
      <c r="T167" s="11" t="str">
        <f t="shared" si="7"/>
        <v/>
      </c>
      <c r="U167" s="11" t="str">
        <f t="shared" si="8"/>
        <v/>
      </c>
    </row>
    <row r="168" spans="1:21" x14ac:dyDescent="0.3">
      <c r="A168" t="s">
        <v>4876</v>
      </c>
      <c r="B168" t="s">
        <v>4877</v>
      </c>
      <c r="C168" t="s">
        <v>2323</v>
      </c>
      <c r="D168">
        <v>57</v>
      </c>
      <c r="E168" t="s">
        <v>4456</v>
      </c>
      <c r="F168">
        <v>9126283116</v>
      </c>
      <c r="G168" s="9">
        <v>46090</v>
      </c>
      <c r="H168" s="9">
        <v>46094</v>
      </c>
      <c r="I168" t="s">
        <v>4457</v>
      </c>
      <c r="J168" t="s">
        <v>4458</v>
      </c>
      <c r="K168" t="s">
        <v>4471</v>
      </c>
      <c r="L168" t="s">
        <v>4460</v>
      </c>
      <c r="M168">
        <v>4</v>
      </c>
      <c r="N168">
        <v>46391</v>
      </c>
      <c r="O168">
        <v>3940</v>
      </c>
      <c r="P168" t="s">
        <v>4468</v>
      </c>
      <c r="Q168">
        <v>42451</v>
      </c>
      <c r="R168">
        <v>0</v>
      </c>
      <c r="S168" s="14">
        <f t="shared" si="6"/>
        <v>8.493026664654782E-2</v>
      </c>
      <c r="T168" s="11" t="str">
        <f t="shared" si="7"/>
        <v/>
      </c>
      <c r="U168" s="11" t="str">
        <f t="shared" si="8"/>
        <v/>
      </c>
    </row>
    <row r="169" spans="1:21" x14ac:dyDescent="0.3">
      <c r="A169" t="s">
        <v>4878</v>
      </c>
      <c r="B169" t="s">
        <v>4879</v>
      </c>
      <c r="C169" t="s">
        <v>4880</v>
      </c>
      <c r="D169">
        <v>22</v>
      </c>
      <c r="E169" t="s">
        <v>4463</v>
      </c>
      <c r="F169">
        <v>7407129593</v>
      </c>
      <c r="G169" s="9">
        <v>46079</v>
      </c>
      <c r="H169" s="9">
        <v>46082</v>
      </c>
      <c r="I169" t="s">
        <v>4497</v>
      </c>
      <c r="J169" t="s">
        <v>4498</v>
      </c>
      <c r="K169" t="s">
        <v>4459</v>
      </c>
      <c r="L169" t="s">
        <v>4477</v>
      </c>
      <c r="M169">
        <v>4</v>
      </c>
      <c r="N169">
        <v>28601</v>
      </c>
      <c r="O169">
        <v>0</v>
      </c>
      <c r="Q169">
        <v>28601</v>
      </c>
      <c r="R169">
        <v>0</v>
      </c>
      <c r="S169" s="14">
        <f t="shared" si="6"/>
        <v>0</v>
      </c>
      <c r="T169" s="11" t="str">
        <f t="shared" si="7"/>
        <v/>
      </c>
      <c r="U169" s="11" t="str">
        <f t="shared" si="8"/>
        <v/>
      </c>
    </row>
    <row r="170" spans="1:21" x14ac:dyDescent="0.3">
      <c r="A170" t="s">
        <v>4881</v>
      </c>
      <c r="B170" t="s">
        <v>4882</v>
      </c>
      <c r="C170" t="s">
        <v>4883</v>
      </c>
      <c r="D170">
        <v>72</v>
      </c>
      <c r="E170" t="s">
        <v>4456</v>
      </c>
      <c r="F170">
        <v>7252987686</v>
      </c>
      <c r="G170" s="9">
        <v>45757</v>
      </c>
      <c r="H170" s="9">
        <v>45761</v>
      </c>
      <c r="I170" t="s">
        <v>4523</v>
      </c>
      <c r="J170" t="s">
        <v>4524</v>
      </c>
      <c r="K170" t="s">
        <v>4459</v>
      </c>
      <c r="L170" t="s">
        <v>4525</v>
      </c>
      <c r="M170">
        <v>4</v>
      </c>
      <c r="N170">
        <v>179814</v>
      </c>
      <c r="O170">
        <v>0</v>
      </c>
      <c r="Q170">
        <v>179814</v>
      </c>
      <c r="R170">
        <v>0</v>
      </c>
      <c r="S170" s="14">
        <f t="shared" si="6"/>
        <v>0</v>
      </c>
      <c r="T170" s="11" t="str">
        <f t="shared" si="7"/>
        <v/>
      </c>
      <c r="U170" s="11" t="str">
        <f t="shared" si="8"/>
        <v/>
      </c>
    </row>
    <row r="171" spans="1:21" x14ac:dyDescent="0.3">
      <c r="A171" t="s">
        <v>4884</v>
      </c>
      <c r="B171" t="s">
        <v>4885</v>
      </c>
      <c r="C171" t="s">
        <v>1859</v>
      </c>
      <c r="D171">
        <v>49</v>
      </c>
      <c r="E171" t="s">
        <v>4456</v>
      </c>
      <c r="F171">
        <v>8203474495</v>
      </c>
      <c r="G171" s="9">
        <v>45894</v>
      </c>
      <c r="H171" s="9">
        <v>45897</v>
      </c>
      <c r="I171" t="s">
        <v>4474</v>
      </c>
      <c r="J171" t="s">
        <v>4475</v>
      </c>
      <c r="K171" t="s">
        <v>4482</v>
      </c>
      <c r="L171" t="s">
        <v>4477</v>
      </c>
      <c r="M171">
        <v>5</v>
      </c>
      <c r="N171">
        <v>63902</v>
      </c>
      <c r="O171">
        <v>3928</v>
      </c>
      <c r="P171" t="s">
        <v>4468</v>
      </c>
      <c r="Q171">
        <v>59974</v>
      </c>
      <c r="R171">
        <v>59974</v>
      </c>
      <c r="S171" s="14">
        <f t="shared" si="6"/>
        <v>6.1469124597039217E-2</v>
      </c>
      <c r="T171" s="11" t="str">
        <f t="shared" si="7"/>
        <v/>
      </c>
      <c r="U171" s="11" t="str">
        <f t="shared" si="8"/>
        <v/>
      </c>
    </row>
    <row r="172" spans="1:21" x14ac:dyDescent="0.3">
      <c r="A172" t="s">
        <v>4886</v>
      </c>
      <c r="B172" t="s">
        <v>4887</v>
      </c>
      <c r="C172" t="s">
        <v>413</v>
      </c>
      <c r="D172">
        <v>66</v>
      </c>
      <c r="E172" t="s">
        <v>4463</v>
      </c>
      <c r="F172">
        <v>6405641039</v>
      </c>
      <c r="G172" s="9">
        <v>45909</v>
      </c>
      <c r="H172" s="9">
        <v>45912</v>
      </c>
      <c r="I172" t="s">
        <v>4491</v>
      </c>
      <c r="J172" t="s">
        <v>4492</v>
      </c>
      <c r="K172" t="s">
        <v>4476</v>
      </c>
      <c r="L172" t="s">
        <v>4493</v>
      </c>
      <c r="M172">
        <v>3</v>
      </c>
      <c r="N172">
        <v>67128</v>
      </c>
      <c r="O172">
        <v>0</v>
      </c>
      <c r="Q172">
        <v>67128</v>
      </c>
      <c r="R172">
        <v>0</v>
      </c>
      <c r="S172" s="14">
        <f t="shared" si="6"/>
        <v>0</v>
      </c>
      <c r="T172" s="11" t="str">
        <f t="shared" si="7"/>
        <v/>
      </c>
      <c r="U172" s="11" t="str">
        <f t="shared" si="8"/>
        <v/>
      </c>
    </row>
    <row r="173" spans="1:21" x14ac:dyDescent="0.3">
      <c r="A173" t="s">
        <v>4888</v>
      </c>
      <c r="B173" t="s">
        <v>4889</v>
      </c>
      <c r="C173" t="s">
        <v>2431</v>
      </c>
      <c r="D173">
        <v>35</v>
      </c>
      <c r="E173" t="s">
        <v>4463</v>
      </c>
      <c r="F173">
        <v>7116605207</v>
      </c>
      <c r="G173" s="9">
        <v>45757</v>
      </c>
      <c r="H173" s="9">
        <v>45758</v>
      </c>
      <c r="I173" t="s">
        <v>4506</v>
      </c>
      <c r="J173" t="s">
        <v>4507</v>
      </c>
      <c r="K173" t="s">
        <v>4482</v>
      </c>
      <c r="L173" t="s">
        <v>4508</v>
      </c>
      <c r="M173">
        <v>1</v>
      </c>
      <c r="N173">
        <v>3098</v>
      </c>
      <c r="O173">
        <v>0</v>
      </c>
      <c r="Q173">
        <v>3098</v>
      </c>
      <c r="R173">
        <v>3098</v>
      </c>
      <c r="S173" s="14">
        <f t="shared" si="6"/>
        <v>0</v>
      </c>
      <c r="T173" s="11" t="str">
        <f t="shared" si="7"/>
        <v/>
      </c>
      <c r="U173" s="11" t="str">
        <f t="shared" si="8"/>
        <v/>
      </c>
    </row>
    <row r="174" spans="1:21" x14ac:dyDescent="0.3">
      <c r="A174" t="s">
        <v>4890</v>
      </c>
      <c r="B174" t="s">
        <v>4891</v>
      </c>
      <c r="C174" t="s">
        <v>1888</v>
      </c>
      <c r="D174">
        <v>25</v>
      </c>
      <c r="E174" t="s">
        <v>4463</v>
      </c>
      <c r="F174">
        <v>8287910726</v>
      </c>
      <c r="G174" s="9">
        <v>45807</v>
      </c>
      <c r="H174" s="9">
        <v>45808</v>
      </c>
      <c r="I174" t="s">
        <v>4506</v>
      </c>
      <c r="J174" t="s">
        <v>4507</v>
      </c>
      <c r="K174" t="s">
        <v>4488</v>
      </c>
      <c r="L174" t="s">
        <v>4508</v>
      </c>
      <c r="M174">
        <v>1</v>
      </c>
      <c r="N174">
        <v>3003</v>
      </c>
      <c r="O174">
        <v>0</v>
      </c>
      <c r="Q174">
        <v>3003</v>
      </c>
      <c r="R174">
        <v>0</v>
      </c>
      <c r="S174" s="14">
        <f t="shared" si="6"/>
        <v>0</v>
      </c>
      <c r="T174" s="11" t="str">
        <f t="shared" si="7"/>
        <v/>
      </c>
      <c r="U174" s="11" t="str">
        <f t="shared" si="8"/>
        <v/>
      </c>
    </row>
    <row r="175" spans="1:21" x14ac:dyDescent="0.3">
      <c r="A175" t="s">
        <v>4892</v>
      </c>
      <c r="B175" t="s">
        <v>4893</v>
      </c>
      <c r="C175" t="s">
        <v>2076</v>
      </c>
      <c r="D175">
        <v>75</v>
      </c>
      <c r="E175" t="s">
        <v>4463</v>
      </c>
      <c r="F175">
        <v>6423845837</v>
      </c>
      <c r="G175" s="9">
        <v>45958</v>
      </c>
      <c r="H175" s="9">
        <v>45961</v>
      </c>
      <c r="I175" t="s">
        <v>4491</v>
      </c>
      <c r="J175" t="s">
        <v>4492</v>
      </c>
      <c r="K175" t="s">
        <v>4482</v>
      </c>
      <c r="L175" t="s">
        <v>4493</v>
      </c>
      <c r="M175">
        <v>3</v>
      </c>
      <c r="N175">
        <v>71171</v>
      </c>
      <c r="O175">
        <v>0</v>
      </c>
      <c r="Q175">
        <v>71171</v>
      </c>
      <c r="R175">
        <v>71171</v>
      </c>
      <c r="S175" s="14">
        <f t="shared" si="6"/>
        <v>0</v>
      </c>
      <c r="T175" s="11" t="str">
        <f t="shared" si="7"/>
        <v/>
      </c>
      <c r="U175" s="11" t="str">
        <f t="shared" si="8"/>
        <v/>
      </c>
    </row>
    <row r="176" spans="1:21" x14ac:dyDescent="0.3">
      <c r="A176" t="s">
        <v>4894</v>
      </c>
      <c r="B176" t="s">
        <v>4895</v>
      </c>
      <c r="C176" t="s">
        <v>584</v>
      </c>
      <c r="D176">
        <v>69</v>
      </c>
      <c r="E176" t="s">
        <v>4463</v>
      </c>
      <c r="F176">
        <v>7904754036</v>
      </c>
      <c r="G176" s="9">
        <v>46007</v>
      </c>
      <c r="H176" s="9">
        <v>46009</v>
      </c>
      <c r="I176" t="s">
        <v>4464</v>
      </c>
      <c r="J176" t="s">
        <v>4465</v>
      </c>
      <c r="K176" t="s">
        <v>4488</v>
      </c>
      <c r="L176" t="s">
        <v>4467</v>
      </c>
      <c r="M176">
        <v>3</v>
      </c>
      <c r="N176">
        <v>86109</v>
      </c>
      <c r="O176">
        <v>0</v>
      </c>
      <c r="Q176">
        <v>86109</v>
      </c>
      <c r="R176">
        <v>0</v>
      </c>
      <c r="S176" s="14">
        <f t="shared" si="6"/>
        <v>0</v>
      </c>
      <c r="T176" s="11" t="str">
        <f t="shared" si="7"/>
        <v/>
      </c>
      <c r="U176" s="11" t="str">
        <f t="shared" si="8"/>
        <v/>
      </c>
    </row>
    <row r="177" spans="1:21" x14ac:dyDescent="0.3">
      <c r="A177" t="s">
        <v>4896</v>
      </c>
      <c r="B177" t="s">
        <v>4897</v>
      </c>
      <c r="C177" t="s">
        <v>1327</v>
      </c>
      <c r="D177">
        <v>43</v>
      </c>
      <c r="E177" t="s">
        <v>4456</v>
      </c>
      <c r="F177">
        <v>8511441888</v>
      </c>
      <c r="G177" s="9">
        <v>45993</v>
      </c>
      <c r="H177" s="9">
        <v>45998</v>
      </c>
      <c r="I177" t="s">
        <v>4523</v>
      </c>
      <c r="J177" t="s">
        <v>4524</v>
      </c>
      <c r="K177" t="s">
        <v>4466</v>
      </c>
      <c r="L177" t="s">
        <v>4525</v>
      </c>
      <c r="M177">
        <v>4</v>
      </c>
      <c r="N177">
        <v>177831</v>
      </c>
      <c r="O177">
        <v>7168</v>
      </c>
      <c r="P177" t="s">
        <v>4468</v>
      </c>
      <c r="Q177">
        <v>170663</v>
      </c>
      <c r="R177">
        <v>0</v>
      </c>
      <c r="S177" s="14">
        <f t="shared" si="6"/>
        <v>4.0307932812614224E-2</v>
      </c>
      <c r="T177" s="11" t="str">
        <f t="shared" si="7"/>
        <v/>
      </c>
      <c r="U177" s="11" t="str">
        <f t="shared" si="8"/>
        <v/>
      </c>
    </row>
    <row r="178" spans="1:21" x14ac:dyDescent="0.3">
      <c r="A178" t="s">
        <v>4898</v>
      </c>
      <c r="B178" t="s">
        <v>4899</v>
      </c>
      <c r="C178" t="s">
        <v>2923</v>
      </c>
      <c r="D178">
        <v>70</v>
      </c>
      <c r="E178" t="s">
        <v>4456</v>
      </c>
      <c r="F178">
        <v>9386029507</v>
      </c>
      <c r="G178" s="9">
        <v>46055</v>
      </c>
      <c r="H178" s="9">
        <v>46057</v>
      </c>
      <c r="I178" t="s">
        <v>4491</v>
      </c>
      <c r="J178" t="s">
        <v>4492</v>
      </c>
      <c r="K178" t="s">
        <v>4471</v>
      </c>
      <c r="L178" t="s">
        <v>4493</v>
      </c>
      <c r="M178">
        <v>3</v>
      </c>
      <c r="N178">
        <v>80994</v>
      </c>
      <c r="O178">
        <v>6885</v>
      </c>
      <c r="P178" t="s">
        <v>4468</v>
      </c>
      <c r="Q178">
        <v>74109</v>
      </c>
      <c r="R178">
        <v>0</v>
      </c>
      <c r="S178" s="14">
        <f t="shared" si="6"/>
        <v>8.5006296762723171E-2</v>
      </c>
      <c r="T178" s="11" t="str">
        <f t="shared" si="7"/>
        <v/>
      </c>
      <c r="U178" s="11" t="str">
        <f t="shared" si="8"/>
        <v/>
      </c>
    </row>
    <row r="179" spans="1:21" x14ac:dyDescent="0.3">
      <c r="A179" t="s">
        <v>4900</v>
      </c>
      <c r="B179" t="s">
        <v>4901</v>
      </c>
      <c r="C179" t="s">
        <v>2033</v>
      </c>
      <c r="D179">
        <v>14</v>
      </c>
      <c r="E179" t="s">
        <v>4456</v>
      </c>
      <c r="F179">
        <v>6604198342</v>
      </c>
      <c r="G179" s="9">
        <v>45762</v>
      </c>
      <c r="H179" s="9">
        <v>45767</v>
      </c>
      <c r="I179" t="s">
        <v>4464</v>
      </c>
      <c r="J179" t="s">
        <v>4465</v>
      </c>
      <c r="K179" t="s">
        <v>4476</v>
      </c>
      <c r="L179" t="s">
        <v>4467</v>
      </c>
      <c r="M179">
        <v>3</v>
      </c>
      <c r="N179">
        <v>73410</v>
      </c>
      <c r="O179">
        <v>0</v>
      </c>
      <c r="Q179">
        <v>73410</v>
      </c>
      <c r="R179">
        <v>0</v>
      </c>
      <c r="S179" s="14">
        <f t="shared" si="6"/>
        <v>0</v>
      </c>
      <c r="T179" s="11" t="str">
        <f t="shared" si="7"/>
        <v/>
      </c>
      <c r="U179" s="11" t="str">
        <f t="shared" si="8"/>
        <v/>
      </c>
    </row>
    <row r="180" spans="1:21" x14ac:dyDescent="0.3">
      <c r="A180" t="s">
        <v>4902</v>
      </c>
      <c r="B180" t="s">
        <v>4903</v>
      </c>
      <c r="C180" t="s">
        <v>4904</v>
      </c>
      <c r="D180">
        <v>75</v>
      </c>
      <c r="E180" t="s">
        <v>4456</v>
      </c>
      <c r="F180">
        <v>8880517021</v>
      </c>
      <c r="G180" s="9">
        <v>45909</v>
      </c>
      <c r="H180" s="9">
        <v>45914</v>
      </c>
      <c r="I180" t="s">
        <v>4474</v>
      </c>
      <c r="J180" t="s">
        <v>4556</v>
      </c>
      <c r="K180" t="s">
        <v>4482</v>
      </c>
      <c r="L180" t="s">
        <v>4477</v>
      </c>
      <c r="M180">
        <v>5</v>
      </c>
      <c r="N180">
        <v>46383</v>
      </c>
      <c r="O180">
        <v>3815</v>
      </c>
      <c r="P180" t="s">
        <v>4468</v>
      </c>
      <c r="Q180">
        <v>42568</v>
      </c>
      <c r="R180">
        <v>42568</v>
      </c>
      <c r="S180" s="14">
        <f t="shared" si="6"/>
        <v>8.2249962270659505E-2</v>
      </c>
      <c r="T180" s="11" t="str">
        <f t="shared" si="7"/>
        <v/>
      </c>
      <c r="U180" s="11" t="str">
        <f t="shared" si="8"/>
        <v/>
      </c>
    </row>
    <row r="181" spans="1:21" x14ac:dyDescent="0.3">
      <c r="A181" t="s">
        <v>4905</v>
      </c>
      <c r="B181" t="s">
        <v>4906</v>
      </c>
      <c r="C181" t="s">
        <v>2056</v>
      </c>
      <c r="D181">
        <v>70</v>
      </c>
      <c r="E181" t="s">
        <v>4463</v>
      </c>
      <c r="F181">
        <v>9386868883</v>
      </c>
      <c r="G181" s="9">
        <v>46088</v>
      </c>
      <c r="H181" s="9">
        <v>46091</v>
      </c>
      <c r="I181" t="s">
        <v>4480</v>
      </c>
      <c r="J181" t="s">
        <v>4481</v>
      </c>
      <c r="K181" t="s">
        <v>4471</v>
      </c>
      <c r="L181" t="s">
        <v>4483</v>
      </c>
      <c r="M181">
        <v>6</v>
      </c>
      <c r="N181">
        <v>204550</v>
      </c>
      <c r="O181">
        <v>0</v>
      </c>
      <c r="Q181">
        <v>204550</v>
      </c>
      <c r="R181">
        <v>0</v>
      </c>
      <c r="S181" s="14">
        <f t="shared" si="6"/>
        <v>0</v>
      </c>
      <c r="T181" s="11" t="str">
        <f t="shared" si="7"/>
        <v/>
      </c>
      <c r="U181" s="11" t="str">
        <f t="shared" si="8"/>
        <v/>
      </c>
    </row>
    <row r="182" spans="1:21" x14ac:dyDescent="0.3">
      <c r="A182" t="s">
        <v>4907</v>
      </c>
      <c r="B182" t="s">
        <v>4908</v>
      </c>
      <c r="C182" t="s">
        <v>1238</v>
      </c>
      <c r="D182">
        <v>39</v>
      </c>
      <c r="E182" t="s">
        <v>4456</v>
      </c>
      <c r="F182">
        <v>7982733975</v>
      </c>
      <c r="G182" s="9">
        <v>45763</v>
      </c>
      <c r="H182" s="9">
        <v>45766</v>
      </c>
      <c r="I182" t="s">
        <v>4497</v>
      </c>
      <c r="J182" t="s">
        <v>4498</v>
      </c>
      <c r="K182" t="s">
        <v>4476</v>
      </c>
      <c r="L182" t="s">
        <v>4477</v>
      </c>
      <c r="M182">
        <v>4</v>
      </c>
      <c r="N182">
        <v>129673</v>
      </c>
      <c r="O182">
        <v>0</v>
      </c>
      <c r="Q182">
        <v>129673</v>
      </c>
      <c r="R182">
        <v>0</v>
      </c>
      <c r="S182" s="14">
        <f t="shared" si="6"/>
        <v>0</v>
      </c>
      <c r="T182" s="11" t="str">
        <f t="shared" si="7"/>
        <v/>
      </c>
      <c r="U182" s="11" t="str">
        <f t="shared" si="8"/>
        <v/>
      </c>
    </row>
    <row r="183" spans="1:21" x14ac:dyDescent="0.3">
      <c r="A183" t="s">
        <v>4909</v>
      </c>
      <c r="B183" t="s">
        <v>4910</v>
      </c>
      <c r="C183" t="s">
        <v>4911</v>
      </c>
      <c r="D183">
        <v>56</v>
      </c>
      <c r="E183" t="s">
        <v>4463</v>
      </c>
      <c r="F183">
        <v>7754451415</v>
      </c>
      <c r="G183" s="9">
        <v>45859</v>
      </c>
      <c r="H183" s="9">
        <v>45861</v>
      </c>
      <c r="I183" t="s">
        <v>4464</v>
      </c>
      <c r="J183" t="s">
        <v>4465</v>
      </c>
      <c r="K183" t="s">
        <v>4482</v>
      </c>
      <c r="L183" t="s">
        <v>4467</v>
      </c>
      <c r="M183">
        <v>3</v>
      </c>
      <c r="N183">
        <v>87117</v>
      </c>
      <c r="O183">
        <v>0</v>
      </c>
      <c r="Q183">
        <v>87117</v>
      </c>
      <c r="R183">
        <v>87117</v>
      </c>
      <c r="S183" s="14">
        <f t="shared" si="6"/>
        <v>0</v>
      </c>
      <c r="T183" s="11" t="str">
        <f t="shared" si="7"/>
        <v/>
      </c>
      <c r="U183" s="11" t="str">
        <f t="shared" si="8"/>
        <v/>
      </c>
    </row>
    <row r="184" spans="1:21" x14ac:dyDescent="0.3">
      <c r="A184" t="s">
        <v>4912</v>
      </c>
      <c r="B184" t="s">
        <v>4913</v>
      </c>
      <c r="C184" t="s">
        <v>2115</v>
      </c>
      <c r="D184">
        <v>64</v>
      </c>
      <c r="E184" t="s">
        <v>4463</v>
      </c>
      <c r="F184">
        <v>8225934896</v>
      </c>
      <c r="G184" s="9">
        <v>46056</v>
      </c>
      <c r="H184" s="9">
        <v>46061</v>
      </c>
      <c r="I184" t="s">
        <v>4474</v>
      </c>
      <c r="J184" t="s">
        <v>4556</v>
      </c>
      <c r="K184" t="s">
        <v>4482</v>
      </c>
      <c r="L184" t="s">
        <v>4477</v>
      </c>
      <c r="M184">
        <v>5</v>
      </c>
      <c r="N184">
        <v>45347</v>
      </c>
      <c r="O184">
        <v>0</v>
      </c>
      <c r="Q184">
        <v>45347</v>
      </c>
      <c r="R184">
        <v>45347</v>
      </c>
      <c r="S184" s="14">
        <f t="shared" si="6"/>
        <v>0</v>
      </c>
      <c r="T184" s="11" t="str">
        <f t="shared" si="7"/>
        <v/>
      </c>
      <c r="U184" s="11" t="str">
        <f t="shared" si="8"/>
        <v/>
      </c>
    </row>
    <row r="185" spans="1:21" x14ac:dyDescent="0.3">
      <c r="A185" t="s">
        <v>4914</v>
      </c>
      <c r="B185" t="s">
        <v>4915</v>
      </c>
      <c r="C185" t="s">
        <v>2261</v>
      </c>
      <c r="D185">
        <v>5</v>
      </c>
      <c r="E185" t="s">
        <v>4463</v>
      </c>
      <c r="F185">
        <v>7513831050</v>
      </c>
      <c r="G185" s="9">
        <v>45915</v>
      </c>
      <c r="H185" s="9">
        <v>45919</v>
      </c>
      <c r="I185" t="s">
        <v>4474</v>
      </c>
      <c r="J185" t="s">
        <v>4475</v>
      </c>
      <c r="K185" t="s">
        <v>4459</v>
      </c>
      <c r="L185" t="s">
        <v>4477</v>
      </c>
      <c r="M185">
        <v>5</v>
      </c>
      <c r="N185">
        <v>80537</v>
      </c>
      <c r="O185">
        <v>5196</v>
      </c>
      <c r="P185" t="s">
        <v>4468</v>
      </c>
      <c r="Q185">
        <v>75341</v>
      </c>
      <c r="R185">
        <v>0</v>
      </c>
      <c r="S185" s="14">
        <f t="shared" si="6"/>
        <v>6.4516930106659057E-2</v>
      </c>
      <c r="T185" s="11" t="str">
        <f t="shared" si="7"/>
        <v/>
      </c>
      <c r="U185" s="11" t="str">
        <f t="shared" si="8"/>
        <v/>
      </c>
    </row>
    <row r="186" spans="1:21" x14ac:dyDescent="0.3">
      <c r="A186" t="s">
        <v>4916</v>
      </c>
      <c r="B186" t="s">
        <v>4917</v>
      </c>
      <c r="C186" t="s">
        <v>1319</v>
      </c>
      <c r="D186">
        <v>72</v>
      </c>
      <c r="E186" t="s">
        <v>4463</v>
      </c>
      <c r="F186">
        <v>7309385585</v>
      </c>
      <c r="G186" s="9">
        <v>45859</v>
      </c>
      <c r="H186" s="9">
        <v>45863</v>
      </c>
      <c r="I186" t="s">
        <v>4480</v>
      </c>
      <c r="J186" t="s">
        <v>4539</v>
      </c>
      <c r="K186" t="s">
        <v>4459</v>
      </c>
      <c r="L186" t="s">
        <v>4483</v>
      </c>
      <c r="M186">
        <v>6</v>
      </c>
      <c r="N186">
        <v>207333</v>
      </c>
      <c r="O186">
        <v>4973</v>
      </c>
      <c r="P186" t="s">
        <v>4468</v>
      </c>
      <c r="Q186">
        <v>202360</v>
      </c>
      <c r="R186">
        <v>0</v>
      </c>
      <c r="S186" s="14">
        <f t="shared" si="6"/>
        <v>2.3985569108632008E-2</v>
      </c>
      <c r="T186" s="11" t="str">
        <f t="shared" si="7"/>
        <v/>
      </c>
      <c r="U186" s="11" t="str">
        <f t="shared" si="8"/>
        <v/>
      </c>
    </row>
    <row r="187" spans="1:21" x14ac:dyDescent="0.3">
      <c r="A187" t="s">
        <v>4918</v>
      </c>
      <c r="B187" t="s">
        <v>4919</v>
      </c>
      <c r="C187" t="s">
        <v>4686</v>
      </c>
      <c r="D187">
        <v>39</v>
      </c>
      <c r="E187" t="s">
        <v>4463</v>
      </c>
      <c r="F187">
        <v>7370829559</v>
      </c>
      <c r="G187" s="9">
        <v>46097</v>
      </c>
      <c r="H187" s="9">
        <v>46100</v>
      </c>
      <c r="I187" t="s">
        <v>4464</v>
      </c>
      <c r="J187" t="s">
        <v>4465</v>
      </c>
      <c r="K187" t="s">
        <v>4471</v>
      </c>
      <c r="L187" t="s">
        <v>4467</v>
      </c>
      <c r="M187">
        <v>3</v>
      </c>
      <c r="N187">
        <v>78252</v>
      </c>
      <c r="O187">
        <v>0</v>
      </c>
      <c r="Q187">
        <v>78252</v>
      </c>
      <c r="R187">
        <v>0</v>
      </c>
      <c r="S187" s="14">
        <f t="shared" si="6"/>
        <v>0</v>
      </c>
      <c r="T187" s="11" t="str">
        <f t="shared" si="7"/>
        <v/>
      </c>
      <c r="U187" s="11" t="str">
        <f t="shared" si="8"/>
        <v/>
      </c>
    </row>
    <row r="188" spans="1:21" x14ac:dyDescent="0.3">
      <c r="A188" t="s">
        <v>4920</v>
      </c>
      <c r="B188" t="s">
        <v>4921</v>
      </c>
      <c r="C188" t="s">
        <v>4922</v>
      </c>
      <c r="D188">
        <v>54</v>
      </c>
      <c r="E188" t="s">
        <v>4456</v>
      </c>
      <c r="F188">
        <v>6526972143</v>
      </c>
      <c r="G188" s="9">
        <v>45791</v>
      </c>
      <c r="H188" s="9">
        <v>45792</v>
      </c>
      <c r="I188" t="s">
        <v>4506</v>
      </c>
      <c r="J188" t="s">
        <v>4507</v>
      </c>
      <c r="K188" t="s">
        <v>4476</v>
      </c>
      <c r="L188" t="s">
        <v>4508</v>
      </c>
      <c r="M188">
        <v>1</v>
      </c>
      <c r="N188">
        <v>2863</v>
      </c>
      <c r="O188">
        <v>165</v>
      </c>
      <c r="P188" t="s">
        <v>4468</v>
      </c>
      <c r="Q188">
        <v>2698</v>
      </c>
      <c r="R188">
        <v>0</v>
      </c>
      <c r="S188" s="14">
        <f t="shared" si="6"/>
        <v>5.763185469786937E-2</v>
      </c>
      <c r="T188" s="11" t="str">
        <f t="shared" si="7"/>
        <v/>
      </c>
      <c r="U188" s="11" t="str">
        <f t="shared" si="8"/>
        <v/>
      </c>
    </row>
    <row r="189" spans="1:21" x14ac:dyDescent="0.3">
      <c r="A189" t="s">
        <v>4923</v>
      </c>
      <c r="B189" t="s">
        <v>4924</v>
      </c>
      <c r="C189" t="s">
        <v>1766</v>
      </c>
      <c r="D189">
        <v>48</v>
      </c>
      <c r="E189" t="s">
        <v>4456</v>
      </c>
      <c r="F189">
        <v>8962909074</v>
      </c>
      <c r="G189" s="9">
        <v>46034</v>
      </c>
      <c r="H189" s="9">
        <v>46039</v>
      </c>
      <c r="I189" t="s">
        <v>4480</v>
      </c>
      <c r="J189" t="s">
        <v>4481</v>
      </c>
      <c r="K189" t="s">
        <v>4466</v>
      </c>
      <c r="L189" t="s">
        <v>4483</v>
      </c>
      <c r="M189">
        <v>6</v>
      </c>
      <c r="N189">
        <v>187152</v>
      </c>
      <c r="O189">
        <v>0</v>
      </c>
      <c r="Q189">
        <v>187152</v>
      </c>
      <c r="R189">
        <v>0</v>
      </c>
      <c r="S189" s="14">
        <f t="shared" si="6"/>
        <v>0</v>
      </c>
      <c r="T189" s="11" t="str">
        <f t="shared" si="7"/>
        <v/>
      </c>
      <c r="U189" s="11" t="str">
        <f t="shared" si="8"/>
        <v/>
      </c>
    </row>
    <row r="190" spans="1:21" x14ac:dyDescent="0.3">
      <c r="A190" t="s">
        <v>4925</v>
      </c>
      <c r="B190" t="s">
        <v>4926</v>
      </c>
      <c r="C190" t="s">
        <v>1969</v>
      </c>
      <c r="D190">
        <v>84</v>
      </c>
      <c r="E190" t="s">
        <v>4463</v>
      </c>
      <c r="F190">
        <v>7825395391</v>
      </c>
      <c r="G190" s="9">
        <v>45765</v>
      </c>
      <c r="H190" s="9">
        <v>45766</v>
      </c>
      <c r="I190" t="s">
        <v>4464</v>
      </c>
      <c r="J190" t="s">
        <v>4465</v>
      </c>
      <c r="K190" t="s">
        <v>4488</v>
      </c>
      <c r="L190" t="s">
        <v>4467</v>
      </c>
      <c r="M190">
        <v>3</v>
      </c>
      <c r="N190">
        <v>74619</v>
      </c>
      <c r="O190">
        <v>0</v>
      </c>
      <c r="Q190">
        <v>74619</v>
      </c>
      <c r="R190">
        <v>0</v>
      </c>
      <c r="S190" s="14">
        <f t="shared" si="6"/>
        <v>0</v>
      </c>
      <c r="T190" s="11" t="str">
        <f t="shared" si="7"/>
        <v/>
      </c>
      <c r="U190" s="11" t="str">
        <f t="shared" si="8"/>
        <v/>
      </c>
    </row>
    <row r="191" spans="1:21" x14ac:dyDescent="0.3">
      <c r="A191" t="s">
        <v>4927</v>
      </c>
      <c r="B191" t="s">
        <v>4928</v>
      </c>
      <c r="C191" t="s">
        <v>941</v>
      </c>
      <c r="D191">
        <v>69</v>
      </c>
      <c r="E191" t="s">
        <v>4456</v>
      </c>
      <c r="F191">
        <v>7264800748</v>
      </c>
      <c r="G191" s="9">
        <v>45755</v>
      </c>
      <c r="H191" s="9">
        <v>45760</v>
      </c>
      <c r="I191" t="s">
        <v>4474</v>
      </c>
      <c r="J191" t="s">
        <v>4475</v>
      </c>
      <c r="K191" t="s">
        <v>4476</v>
      </c>
      <c r="L191" t="s">
        <v>4477</v>
      </c>
      <c r="M191">
        <v>5</v>
      </c>
      <c r="N191">
        <v>57502</v>
      </c>
      <c r="O191">
        <v>0</v>
      </c>
      <c r="Q191">
        <v>57502</v>
      </c>
      <c r="R191">
        <v>0</v>
      </c>
      <c r="S191" s="14">
        <f t="shared" si="6"/>
        <v>0</v>
      </c>
      <c r="T191" s="11" t="str">
        <f t="shared" si="7"/>
        <v/>
      </c>
      <c r="U191" s="11" t="str">
        <f t="shared" si="8"/>
        <v/>
      </c>
    </row>
    <row r="192" spans="1:21" x14ac:dyDescent="0.3">
      <c r="A192" t="s">
        <v>4929</v>
      </c>
      <c r="B192" t="s">
        <v>4930</v>
      </c>
      <c r="C192" t="s">
        <v>4931</v>
      </c>
      <c r="D192">
        <v>64</v>
      </c>
      <c r="E192" t="s">
        <v>4456</v>
      </c>
      <c r="F192">
        <v>6328950446</v>
      </c>
      <c r="G192" s="9">
        <v>45861</v>
      </c>
      <c r="H192" s="9">
        <v>45866</v>
      </c>
      <c r="I192" t="s">
        <v>4474</v>
      </c>
      <c r="J192" t="s">
        <v>4475</v>
      </c>
      <c r="K192" t="s">
        <v>4482</v>
      </c>
      <c r="L192" t="s">
        <v>4477</v>
      </c>
      <c r="M192">
        <v>5</v>
      </c>
      <c r="N192">
        <v>117351</v>
      </c>
      <c r="O192">
        <v>0</v>
      </c>
      <c r="Q192">
        <v>117351</v>
      </c>
      <c r="R192">
        <v>117351</v>
      </c>
      <c r="S192" s="14">
        <f t="shared" si="6"/>
        <v>0</v>
      </c>
      <c r="T192" s="11" t="str">
        <f t="shared" si="7"/>
        <v/>
      </c>
      <c r="U192" s="11" t="str">
        <f t="shared" si="8"/>
        <v/>
      </c>
    </row>
    <row r="193" spans="1:21" x14ac:dyDescent="0.3">
      <c r="A193" t="s">
        <v>4932</v>
      </c>
      <c r="B193" t="s">
        <v>4933</v>
      </c>
      <c r="C193" t="s">
        <v>4934</v>
      </c>
      <c r="D193">
        <v>34</v>
      </c>
      <c r="E193" t="s">
        <v>4463</v>
      </c>
      <c r="F193">
        <v>6686597624</v>
      </c>
      <c r="G193" s="9">
        <v>45930</v>
      </c>
      <c r="H193" s="9">
        <v>45933</v>
      </c>
      <c r="I193" t="s">
        <v>4491</v>
      </c>
      <c r="J193" t="s">
        <v>4492</v>
      </c>
      <c r="K193" t="s">
        <v>4482</v>
      </c>
      <c r="L193" t="s">
        <v>4493</v>
      </c>
      <c r="M193">
        <v>3</v>
      </c>
      <c r="N193">
        <v>72370</v>
      </c>
      <c r="O193">
        <v>0</v>
      </c>
      <c r="Q193">
        <v>72370</v>
      </c>
      <c r="R193">
        <v>72370</v>
      </c>
      <c r="S193" s="14">
        <f t="shared" si="6"/>
        <v>0</v>
      </c>
      <c r="T193" s="11" t="str">
        <f t="shared" si="7"/>
        <v/>
      </c>
      <c r="U193" s="11" t="str">
        <f t="shared" si="8"/>
        <v/>
      </c>
    </row>
    <row r="194" spans="1:21" x14ac:dyDescent="0.3">
      <c r="A194" t="s">
        <v>4935</v>
      </c>
      <c r="B194" t="s">
        <v>4936</v>
      </c>
      <c r="C194" t="s">
        <v>4937</v>
      </c>
      <c r="D194">
        <v>67</v>
      </c>
      <c r="E194" t="s">
        <v>4456</v>
      </c>
      <c r="F194">
        <v>7417174527</v>
      </c>
      <c r="G194" s="9">
        <v>45942</v>
      </c>
      <c r="H194" s="9">
        <v>45946</v>
      </c>
      <c r="I194" t="s">
        <v>4457</v>
      </c>
      <c r="J194" t="s">
        <v>4588</v>
      </c>
      <c r="K194" t="s">
        <v>4482</v>
      </c>
      <c r="L194" t="s">
        <v>4460</v>
      </c>
      <c r="M194">
        <v>4</v>
      </c>
      <c r="N194">
        <v>53344</v>
      </c>
      <c r="O194">
        <v>0</v>
      </c>
      <c r="Q194">
        <v>53344</v>
      </c>
      <c r="R194">
        <v>53344</v>
      </c>
      <c r="S194" s="14">
        <f t="shared" si="6"/>
        <v>0</v>
      </c>
      <c r="T194" s="11" t="str">
        <f t="shared" si="7"/>
        <v/>
      </c>
      <c r="U194" s="11" t="str">
        <f t="shared" si="8"/>
        <v/>
      </c>
    </row>
    <row r="195" spans="1:21" x14ac:dyDescent="0.3">
      <c r="A195" t="s">
        <v>4938</v>
      </c>
      <c r="B195" t="s">
        <v>4939</v>
      </c>
      <c r="C195" t="s">
        <v>861</v>
      </c>
      <c r="D195">
        <v>52</v>
      </c>
      <c r="E195" t="s">
        <v>4456</v>
      </c>
      <c r="F195">
        <v>8649310988</v>
      </c>
      <c r="G195" s="9">
        <v>45790</v>
      </c>
      <c r="H195" s="9">
        <v>45792</v>
      </c>
      <c r="I195" t="s">
        <v>4464</v>
      </c>
      <c r="J195" t="s">
        <v>4465</v>
      </c>
      <c r="K195" t="s">
        <v>4482</v>
      </c>
      <c r="L195" t="s">
        <v>4467</v>
      </c>
      <c r="M195">
        <v>3</v>
      </c>
      <c r="N195">
        <v>86294</v>
      </c>
      <c r="O195">
        <v>0</v>
      </c>
      <c r="Q195">
        <v>86294</v>
      </c>
      <c r="R195">
        <v>86294</v>
      </c>
      <c r="S195" s="14">
        <f t="shared" si="6"/>
        <v>0</v>
      </c>
      <c r="T195" s="11" t="str">
        <f t="shared" si="7"/>
        <v/>
      </c>
      <c r="U195" s="11" t="str">
        <f t="shared" si="8"/>
        <v/>
      </c>
    </row>
    <row r="196" spans="1:21" x14ac:dyDescent="0.3">
      <c r="A196" t="s">
        <v>4940</v>
      </c>
      <c r="B196" t="s">
        <v>4941</v>
      </c>
      <c r="C196" t="s">
        <v>2590</v>
      </c>
      <c r="D196">
        <v>20</v>
      </c>
      <c r="E196" t="s">
        <v>4463</v>
      </c>
      <c r="F196">
        <v>6897134582</v>
      </c>
      <c r="G196" s="9">
        <v>45823</v>
      </c>
      <c r="H196" s="9">
        <v>45826</v>
      </c>
      <c r="I196" t="s">
        <v>4457</v>
      </c>
      <c r="J196" t="s">
        <v>4588</v>
      </c>
      <c r="K196" t="s">
        <v>4482</v>
      </c>
      <c r="L196" t="s">
        <v>4460</v>
      </c>
      <c r="M196">
        <v>4</v>
      </c>
      <c r="N196">
        <v>55433</v>
      </c>
      <c r="O196">
        <v>0</v>
      </c>
      <c r="Q196">
        <v>55433</v>
      </c>
      <c r="R196">
        <v>55433</v>
      </c>
      <c r="S196" s="14">
        <f t="shared" ref="S196:S259" si="9">O196/N196</f>
        <v>0</v>
      </c>
      <c r="T196" s="11" t="str">
        <f t="shared" ref="T196:T259" si="10">IF(AND(S196&gt;10%,P196&lt;&gt;"MS_DR_BORA"),"FLAG","")</f>
        <v/>
      </c>
      <c r="U196" s="11" t="str">
        <f t="shared" ref="U196:U259" si="11">IF(AND(K196="Cash",R196&lt;Q196),"FLAG","")</f>
        <v/>
      </c>
    </row>
    <row r="197" spans="1:21" x14ac:dyDescent="0.3">
      <c r="A197" t="s">
        <v>4942</v>
      </c>
      <c r="B197" t="s">
        <v>4943</v>
      </c>
      <c r="C197" t="s">
        <v>1471</v>
      </c>
      <c r="D197">
        <v>56</v>
      </c>
      <c r="E197" t="s">
        <v>4463</v>
      </c>
      <c r="F197">
        <v>9774373376</v>
      </c>
      <c r="G197" s="9">
        <v>45860</v>
      </c>
      <c r="H197" s="9">
        <v>45863</v>
      </c>
      <c r="I197" t="s">
        <v>4491</v>
      </c>
      <c r="J197" t="s">
        <v>4492</v>
      </c>
      <c r="K197" t="s">
        <v>4471</v>
      </c>
      <c r="L197" t="s">
        <v>4493</v>
      </c>
      <c r="M197">
        <v>3</v>
      </c>
      <c r="N197">
        <v>78425</v>
      </c>
      <c r="O197">
        <v>0</v>
      </c>
      <c r="Q197">
        <v>78425</v>
      </c>
      <c r="R197">
        <v>0</v>
      </c>
      <c r="S197" s="14">
        <f t="shared" si="9"/>
        <v>0</v>
      </c>
      <c r="T197" s="11" t="str">
        <f t="shared" si="10"/>
        <v/>
      </c>
      <c r="U197" s="11" t="str">
        <f t="shared" si="11"/>
        <v/>
      </c>
    </row>
    <row r="198" spans="1:21" x14ac:dyDescent="0.3">
      <c r="A198" t="s">
        <v>4944</v>
      </c>
      <c r="B198" t="s">
        <v>4945</v>
      </c>
      <c r="C198" t="s">
        <v>4946</v>
      </c>
      <c r="D198">
        <v>64</v>
      </c>
      <c r="E198" t="s">
        <v>4463</v>
      </c>
      <c r="F198">
        <v>9335433744</v>
      </c>
      <c r="G198" s="9">
        <v>45814</v>
      </c>
      <c r="H198" s="9">
        <v>45816</v>
      </c>
      <c r="I198" t="s">
        <v>4506</v>
      </c>
      <c r="J198" t="s">
        <v>4507</v>
      </c>
      <c r="K198" t="s">
        <v>4476</v>
      </c>
      <c r="L198" t="s">
        <v>4508</v>
      </c>
      <c r="M198">
        <v>1</v>
      </c>
      <c r="N198">
        <v>2932</v>
      </c>
      <c r="O198">
        <v>112</v>
      </c>
      <c r="P198" t="s">
        <v>4468</v>
      </c>
      <c r="Q198">
        <v>2820</v>
      </c>
      <c r="R198">
        <v>0</v>
      </c>
      <c r="S198" s="14">
        <f t="shared" si="9"/>
        <v>3.8199181446111868E-2</v>
      </c>
      <c r="T198" s="11" t="str">
        <f t="shared" si="10"/>
        <v/>
      </c>
      <c r="U198" s="11" t="str">
        <f t="shared" si="11"/>
        <v/>
      </c>
    </row>
    <row r="199" spans="1:21" x14ac:dyDescent="0.3">
      <c r="A199" t="s">
        <v>4947</v>
      </c>
      <c r="B199" t="s">
        <v>4948</v>
      </c>
      <c r="C199" t="s">
        <v>2630</v>
      </c>
      <c r="D199">
        <v>7</v>
      </c>
      <c r="E199" t="s">
        <v>4456</v>
      </c>
      <c r="F199">
        <v>8633365973</v>
      </c>
      <c r="G199" s="9">
        <v>45998</v>
      </c>
      <c r="H199" s="9">
        <v>46002</v>
      </c>
      <c r="I199" t="s">
        <v>4491</v>
      </c>
      <c r="J199" t="s">
        <v>4543</v>
      </c>
      <c r="K199" t="s">
        <v>4471</v>
      </c>
      <c r="L199" t="s">
        <v>4493</v>
      </c>
      <c r="M199">
        <v>3</v>
      </c>
      <c r="N199">
        <v>70328</v>
      </c>
      <c r="O199">
        <v>0</v>
      </c>
      <c r="Q199">
        <v>70328</v>
      </c>
      <c r="R199">
        <v>0</v>
      </c>
      <c r="S199" s="14">
        <f t="shared" si="9"/>
        <v>0</v>
      </c>
      <c r="T199" s="11" t="str">
        <f t="shared" si="10"/>
        <v/>
      </c>
      <c r="U199" s="11" t="str">
        <f t="shared" si="11"/>
        <v/>
      </c>
    </row>
    <row r="200" spans="1:21" x14ac:dyDescent="0.3">
      <c r="A200" t="s">
        <v>4949</v>
      </c>
      <c r="B200" t="s">
        <v>4950</v>
      </c>
      <c r="C200" t="s">
        <v>4951</v>
      </c>
      <c r="D200">
        <v>48</v>
      </c>
      <c r="E200" t="s">
        <v>4456</v>
      </c>
      <c r="F200">
        <v>6184580475</v>
      </c>
      <c r="G200" s="9">
        <v>45871</v>
      </c>
      <c r="H200" s="9">
        <v>45873</v>
      </c>
      <c r="I200" t="s">
        <v>4506</v>
      </c>
      <c r="J200" t="s">
        <v>4507</v>
      </c>
      <c r="K200" t="s">
        <v>4476</v>
      </c>
      <c r="L200" t="s">
        <v>4508</v>
      </c>
      <c r="M200">
        <v>1</v>
      </c>
      <c r="N200">
        <v>2635</v>
      </c>
      <c r="O200">
        <v>55</v>
      </c>
      <c r="P200" t="s">
        <v>4468</v>
      </c>
      <c r="Q200">
        <v>2580</v>
      </c>
      <c r="R200">
        <v>0</v>
      </c>
      <c r="S200" s="14">
        <f t="shared" si="9"/>
        <v>2.0872865275142316E-2</v>
      </c>
      <c r="T200" s="11" t="str">
        <f t="shared" si="10"/>
        <v/>
      </c>
      <c r="U200" s="11" t="str">
        <f t="shared" si="11"/>
        <v/>
      </c>
    </row>
    <row r="201" spans="1:21" x14ac:dyDescent="0.3">
      <c r="A201" t="s">
        <v>4952</v>
      </c>
      <c r="B201" t="s">
        <v>4953</v>
      </c>
      <c r="C201" t="s">
        <v>4954</v>
      </c>
      <c r="D201">
        <v>78</v>
      </c>
      <c r="E201" t="s">
        <v>4456</v>
      </c>
      <c r="F201">
        <v>6973785606</v>
      </c>
      <c r="G201" s="9">
        <v>45767</v>
      </c>
      <c r="H201" s="9">
        <v>45768</v>
      </c>
      <c r="I201" t="s">
        <v>4506</v>
      </c>
      <c r="J201" t="s">
        <v>4507</v>
      </c>
      <c r="K201" t="s">
        <v>4471</v>
      </c>
      <c r="L201" t="s">
        <v>4508</v>
      </c>
      <c r="M201">
        <v>1</v>
      </c>
      <c r="N201">
        <v>2666</v>
      </c>
      <c r="O201">
        <v>0</v>
      </c>
      <c r="Q201">
        <v>2666</v>
      </c>
      <c r="R201">
        <v>0</v>
      </c>
      <c r="S201" s="14">
        <f t="shared" si="9"/>
        <v>0</v>
      </c>
      <c r="T201" s="11" t="str">
        <f t="shared" si="10"/>
        <v/>
      </c>
      <c r="U201" s="11" t="str">
        <f t="shared" si="11"/>
        <v/>
      </c>
    </row>
    <row r="202" spans="1:21" x14ac:dyDescent="0.3">
      <c r="A202" t="s">
        <v>4955</v>
      </c>
      <c r="B202" t="s">
        <v>4956</v>
      </c>
      <c r="C202" t="s">
        <v>1059</v>
      </c>
      <c r="D202">
        <v>37</v>
      </c>
      <c r="E202" t="s">
        <v>4463</v>
      </c>
      <c r="F202">
        <v>6444431615</v>
      </c>
      <c r="G202" s="9">
        <v>45897</v>
      </c>
      <c r="H202" s="9">
        <v>45901</v>
      </c>
      <c r="I202" t="s">
        <v>4457</v>
      </c>
      <c r="J202" t="s">
        <v>4588</v>
      </c>
      <c r="K202" t="s">
        <v>4482</v>
      </c>
      <c r="L202" t="s">
        <v>4460</v>
      </c>
      <c r="M202">
        <v>4</v>
      </c>
      <c r="N202">
        <v>50714</v>
      </c>
      <c r="O202">
        <v>0</v>
      </c>
      <c r="Q202">
        <v>50714</v>
      </c>
      <c r="R202">
        <v>50714</v>
      </c>
      <c r="S202" s="14">
        <f t="shared" si="9"/>
        <v>0</v>
      </c>
      <c r="T202" s="11" t="str">
        <f t="shared" si="10"/>
        <v/>
      </c>
      <c r="U202" s="11" t="str">
        <f t="shared" si="11"/>
        <v/>
      </c>
    </row>
    <row r="203" spans="1:21" x14ac:dyDescent="0.3">
      <c r="A203" t="s">
        <v>4957</v>
      </c>
      <c r="B203" t="s">
        <v>4958</v>
      </c>
      <c r="C203" t="s">
        <v>233</v>
      </c>
      <c r="D203">
        <v>23</v>
      </c>
      <c r="E203" t="s">
        <v>4463</v>
      </c>
      <c r="F203">
        <v>6268316486</v>
      </c>
      <c r="G203" s="9">
        <v>46070</v>
      </c>
      <c r="H203" s="9">
        <v>46074</v>
      </c>
      <c r="I203" t="s">
        <v>4480</v>
      </c>
      <c r="J203" t="s">
        <v>4481</v>
      </c>
      <c r="K203" t="s">
        <v>4466</v>
      </c>
      <c r="L203" t="s">
        <v>4483</v>
      </c>
      <c r="M203">
        <v>6</v>
      </c>
      <c r="N203">
        <v>228542</v>
      </c>
      <c r="O203">
        <v>0</v>
      </c>
      <c r="Q203">
        <v>228542</v>
      </c>
      <c r="R203">
        <v>0</v>
      </c>
      <c r="S203" s="14">
        <f t="shared" si="9"/>
        <v>0</v>
      </c>
      <c r="T203" s="11" t="str">
        <f t="shared" si="10"/>
        <v/>
      </c>
      <c r="U203" s="11" t="str">
        <f t="shared" si="11"/>
        <v/>
      </c>
    </row>
    <row r="204" spans="1:21" x14ac:dyDescent="0.3">
      <c r="A204" t="s">
        <v>4959</v>
      </c>
      <c r="B204" t="s">
        <v>4960</v>
      </c>
      <c r="C204" t="s">
        <v>4961</v>
      </c>
      <c r="D204">
        <v>88</v>
      </c>
      <c r="E204" t="s">
        <v>4463</v>
      </c>
      <c r="F204">
        <v>6624674023</v>
      </c>
      <c r="G204" s="9">
        <v>45835</v>
      </c>
      <c r="H204" s="9">
        <v>45836</v>
      </c>
      <c r="I204" t="s">
        <v>4506</v>
      </c>
      <c r="J204" t="s">
        <v>4507</v>
      </c>
      <c r="K204" t="s">
        <v>4482</v>
      </c>
      <c r="L204" t="s">
        <v>4508</v>
      </c>
      <c r="M204">
        <v>1</v>
      </c>
      <c r="N204">
        <v>2775</v>
      </c>
      <c r="O204">
        <v>172</v>
      </c>
      <c r="P204" t="s">
        <v>4468</v>
      </c>
      <c r="Q204">
        <v>2603</v>
      </c>
      <c r="R204">
        <v>2603</v>
      </c>
      <c r="S204" s="14">
        <f t="shared" si="9"/>
        <v>6.198198198198198E-2</v>
      </c>
      <c r="T204" s="11" t="str">
        <f t="shared" si="10"/>
        <v/>
      </c>
      <c r="U204" s="11" t="str">
        <f t="shared" si="11"/>
        <v/>
      </c>
    </row>
    <row r="205" spans="1:21" x14ac:dyDescent="0.3">
      <c r="A205" t="s">
        <v>4962</v>
      </c>
      <c r="B205" t="s">
        <v>4963</v>
      </c>
      <c r="C205" t="s">
        <v>4964</v>
      </c>
      <c r="D205">
        <v>42</v>
      </c>
      <c r="E205" t="s">
        <v>4456</v>
      </c>
      <c r="F205">
        <v>8737528908</v>
      </c>
      <c r="G205" s="9">
        <v>45750</v>
      </c>
      <c r="H205" s="9">
        <v>45751</v>
      </c>
      <c r="I205" t="s">
        <v>4506</v>
      </c>
      <c r="J205" t="s">
        <v>4507</v>
      </c>
      <c r="K205" t="s">
        <v>4482</v>
      </c>
      <c r="L205" t="s">
        <v>4508</v>
      </c>
      <c r="M205">
        <v>1</v>
      </c>
      <c r="N205">
        <v>3069</v>
      </c>
      <c r="O205">
        <v>0</v>
      </c>
      <c r="Q205">
        <v>3069</v>
      </c>
      <c r="R205">
        <v>3069</v>
      </c>
      <c r="S205" s="14">
        <f t="shared" si="9"/>
        <v>0</v>
      </c>
      <c r="T205" s="11" t="str">
        <f t="shared" si="10"/>
        <v/>
      </c>
      <c r="U205" s="11" t="str">
        <f t="shared" si="11"/>
        <v/>
      </c>
    </row>
    <row r="206" spans="1:21" x14ac:dyDescent="0.3">
      <c r="A206" t="s">
        <v>4965</v>
      </c>
      <c r="B206" t="s">
        <v>4966</v>
      </c>
      <c r="C206" t="s">
        <v>4967</v>
      </c>
      <c r="D206">
        <v>34</v>
      </c>
      <c r="E206" t="s">
        <v>4456</v>
      </c>
      <c r="F206">
        <v>8415637014</v>
      </c>
      <c r="G206" s="9">
        <v>45906</v>
      </c>
      <c r="H206" s="9">
        <v>45909</v>
      </c>
      <c r="I206" t="s">
        <v>4497</v>
      </c>
      <c r="J206" t="s">
        <v>4498</v>
      </c>
      <c r="K206" t="s">
        <v>4482</v>
      </c>
      <c r="L206" t="s">
        <v>4477</v>
      </c>
      <c r="M206">
        <v>4</v>
      </c>
      <c r="N206">
        <v>84355</v>
      </c>
      <c r="O206">
        <v>0</v>
      </c>
      <c r="Q206">
        <v>84355</v>
      </c>
      <c r="R206">
        <v>84355</v>
      </c>
      <c r="S206" s="14">
        <f t="shared" si="9"/>
        <v>0</v>
      </c>
      <c r="T206" s="11" t="str">
        <f t="shared" si="10"/>
        <v/>
      </c>
      <c r="U206" s="11" t="str">
        <f t="shared" si="11"/>
        <v/>
      </c>
    </row>
    <row r="207" spans="1:21" x14ac:dyDescent="0.3">
      <c r="A207" t="s">
        <v>4968</v>
      </c>
      <c r="B207" t="s">
        <v>4969</v>
      </c>
      <c r="C207" t="s">
        <v>4970</v>
      </c>
      <c r="D207">
        <v>62</v>
      </c>
      <c r="E207" t="s">
        <v>4456</v>
      </c>
      <c r="F207">
        <v>7643102645</v>
      </c>
      <c r="G207" s="9">
        <v>45956</v>
      </c>
      <c r="H207" s="9">
        <v>45957</v>
      </c>
      <c r="I207" t="s">
        <v>4506</v>
      </c>
      <c r="J207" t="s">
        <v>4507</v>
      </c>
      <c r="K207" t="s">
        <v>4459</v>
      </c>
      <c r="L207" t="s">
        <v>4508</v>
      </c>
      <c r="M207">
        <v>1</v>
      </c>
      <c r="N207">
        <v>2677</v>
      </c>
      <c r="O207">
        <v>0</v>
      </c>
      <c r="Q207">
        <v>2677</v>
      </c>
      <c r="R207">
        <v>0</v>
      </c>
      <c r="S207" s="14">
        <f t="shared" si="9"/>
        <v>0</v>
      </c>
      <c r="T207" s="11" t="str">
        <f t="shared" si="10"/>
        <v/>
      </c>
      <c r="U207" s="11" t="str">
        <f t="shared" si="11"/>
        <v/>
      </c>
    </row>
    <row r="208" spans="1:21" x14ac:dyDescent="0.3">
      <c r="A208" t="s">
        <v>4971</v>
      </c>
      <c r="B208" t="s">
        <v>4972</v>
      </c>
      <c r="C208" t="s">
        <v>358</v>
      </c>
      <c r="D208">
        <v>44</v>
      </c>
      <c r="E208" t="s">
        <v>4456</v>
      </c>
      <c r="F208">
        <v>8268825382</v>
      </c>
      <c r="G208" s="9">
        <v>46017</v>
      </c>
      <c r="H208" s="9">
        <v>46023</v>
      </c>
      <c r="I208" t="s">
        <v>4480</v>
      </c>
      <c r="J208" t="s">
        <v>4481</v>
      </c>
      <c r="K208" t="s">
        <v>4476</v>
      </c>
      <c r="L208" t="s">
        <v>4483</v>
      </c>
      <c r="M208">
        <v>6</v>
      </c>
      <c r="N208">
        <v>188670</v>
      </c>
      <c r="O208">
        <v>14448</v>
      </c>
      <c r="P208" t="s">
        <v>4468</v>
      </c>
      <c r="Q208">
        <v>174222</v>
      </c>
      <c r="R208">
        <v>0</v>
      </c>
      <c r="S208" s="14">
        <f t="shared" si="9"/>
        <v>7.6578152329464147E-2</v>
      </c>
      <c r="T208" s="11" t="str">
        <f t="shared" si="10"/>
        <v/>
      </c>
      <c r="U208" s="11" t="str">
        <f t="shared" si="11"/>
        <v/>
      </c>
    </row>
    <row r="209" spans="1:21" x14ac:dyDescent="0.3">
      <c r="A209" t="s">
        <v>4973</v>
      </c>
      <c r="B209" t="s">
        <v>4974</v>
      </c>
      <c r="C209" t="s">
        <v>2060</v>
      </c>
      <c r="D209">
        <v>40</v>
      </c>
      <c r="E209" t="s">
        <v>4456</v>
      </c>
      <c r="F209">
        <v>8144665442</v>
      </c>
      <c r="G209" s="9">
        <v>45790</v>
      </c>
      <c r="H209" s="9">
        <v>45791</v>
      </c>
      <c r="I209" t="s">
        <v>4506</v>
      </c>
      <c r="J209" t="s">
        <v>4507</v>
      </c>
      <c r="K209" t="s">
        <v>4488</v>
      </c>
      <c r="L209" t="s">
        <v>4508</v>
      </c>
      <c r="M209">
        <v>1</v>
      </c>
      <c r="N209">
        <v>2843</v>
      </c>
      <c r="O209">
        <v>194</v>
      </c>
      <c r="P209" t="s">
        <v>4468</v>
      </c>
      <c r="Q209">
        <v>2649</v>
      </c>
      <c r="R209">
        <v>0</v>
      </c>
      <c r="S209" s="14">
        <f t="shared" si="9"/>
        <v>6.8237776996130844E-2</v>
      </c>
      <c r="T209" s="11" t="str">
        <f t="shared" si="10"/>
        <v/>
      </c>
      <c r="U209" s="11" t="str">
        <f t="shared" si="11"/>
        <v/>
      </c>
    </row>
    <row r="210" spans="1:21" x14ac:dyDescent="0.3">
      <c r="A210" t="s">
        <v>4975</v>
      </c>
      <c r="B210" t="s">
        <v>4976</v>
      </c>
      <c r="C210" t="s">
        <v>4977</v>
      </c>
      <c r="D210">
        <v>32</v>
      </c>
      <c r="E210" t="s">
        <v>4463</v>
      </c>
      <c r="F210">
        <v>6522103750</v>
      </c>
      <c r="G210" s="9">
        <v>45941</v>
      </c>
      <c r="H210" s="9">
        <v>45946</v>
      </c>
      <c r="I210" t="s">
        <v>4480</v>
      </c>
      <c r="J210" t="s">
        <v>4539</v>
      </c>
      <c r="K210" t="s">
        <v>4482</v>
      </c>
      <c r="L210" t="s">
        <v>4483</v>
      </c>
      <c r="M210">
        <v>6</v>
      </c>
      <c r="N210">
        <v>195973</v>
      </c>
      <c r="O210">
        <v>0</v>
      </c>
      <c r="Q210">
        <v>195973</v>
      </c>
      <c r="R210">
        <v>195973</v>
      </c>
      <c r="S210" s="14">
        <f t="shared" si="9"/>
        <v>0</v>
      </c>
      <c r="T210" s="11" t="str">
        <f t="shared" si="10"/>
        <v/>
      </c>
      <c r="U210" s="11" t="str">
        <f t="shared" si="11"/>
        <v/>
      </c>
    </row>
    <row r="211" spans="1:21" x14ac:dyDescent="0.3">
      <c r="A211" t="s">
        <v>4978</v>
      </c>
      <c r="B211" t="s">
        <v>4979</v>
      </c>
      <c r="C211" t="s">
        <v>718</v>
      </c>
      <c r="D211">
        <v>80</v>
      </c>
      <c r="E211" t="s">
        <v>4463</v>
      </c>
      <c r="F211">
        <v>6867702874</v>
      </c>
      <c r="G211" s="9">
        <v>45975</v>
      </c>
      <c r="H211" s="9">
        <v>45979</v>
      </c>
      <c r="I211" t="s">
        <v>4457</v>
      </c>
      <c r="J211" t="s">
        <v>4588</v>
      </c>
      <c r="K211" t="s">
        <v>4471</v>
      </c>
      <c r="L211" t="s">
        <v>4460</v>
      </c>
      <c r="M211">
        <v>4</v>
      </c>
      <c r="N211">
        <v>48291</v>
      </c>
      <c r="O211">
        <v>2801</v>
      </c>
      <c r="P211" t="s">
        <v>4468</v>
      </c>
      <c r="Q211">
        <v>45490</v>
      </c>
      <c r="R211">
        <v>0</v>
      </c>
      <c r="S211" s="14">
        <f t="shared" si="9"/>
        <v>5.8002526350665752E-2</v>
      </c>
      <c r="T211" s="11" t="str">
        <f t="shared" si="10"/>
        <v/>
      </c>
      <c r="U211" s="11" t="str">
        <f t="shared" si="11"/>
        <v/>
      </c>
    </row>
    <row r="212" spans="1:21" x14ac:dyDescent="0.3">
      <c r="A212" t="s">
        <v>4980</v>
      </c>
      <c r="B212" t="s">
        <v>4981</v>
      </c>
      <c r="C212" t="s">
        <v>4982</v>
      </c>
      <c r="D212">
        <v>58</v>
      </c>
      <c r="E212" t="s">
        <v>4456</v>
      </c>
      <c r="F212">
        <v>7798365610</v>
      </c>
      <c r="G212" s="9">
        <v>45978</v>
      </c>
      <c r="H212" s="9">
        <v>45983</v>
      </c>
      <c r="I212" t="s">
        <v>4497</v>
      </c>
      <c r="J212" t="s">
        <v>4498</v>
      </c>
      <c r="K212" t="s">
        <v>4482</v>
      </c>
      <c r="L212" t="s">
        <v>4477</v>
      </c>
      <c r="M212">
        <v>4</v>
      </c>
      <c r="N212">
        <v>91657</v>
      </c>
      <c r="O212">
        <v>0</v>
      </c>
      <c r="Q212">
        <v>91657</v>
      </c>
      <c r="R212">
        <v>91657</v>
      </c>
      <c r="S212" s="14">
        <f t="shared" si="9"/>
        <v>0</v>
      </c>
      <c r="T212" s="11" t="str">
        <f t="shared" si="10"/>
        <v/>
      </c>
      <c r="U212" s="11" t="str">
        <f t="shared" si="11"/>
        <v/>
      </c>
    </row>
    <row r="213" spans="1:21" x14ac:dyDescent="0.3">
      <c r="A213" t="s">
        <v>4983</v>
      </c>
      <c r="B213" t="s">
        <v>4984</v>
      </c>
      <c r="C213" t="s">
        <v>656</v>
      </c>
      <c r="D213">
        <v>37</v>
      </c>
      <c r="E213" t="s">
        <v>4456</v>
      </c>
      <c r="F213">
        <v>7220257996</v>
      </c>
      <c r="G213" s="9">
        <v>46049</v>
      </c>
      <c r="H213" s="9">
        <v>46052</v>
      </c>
      <c r="I213" t="s">
        <v>4523</v>
      </c>
      <c r="J213" t="s">
        <v>4524</v>
      </c>
      <c r="K213" t="s">
        <v>4476</v>
      </c>
      <c r="L213" t="s">
        <v>4525</v>
      </c>
      <c r="M213">
        <v>4</v>
      </c>
      <c r="N213">
        <v>160749</v>
      </c>
      <c r="O213">
        <v>0</v>
      </c>
      <c r="Q213">
        <v>160749</v>
      </c>
      <c r="R213">
        <v>0</v>
      </c>
      <c r="S213" s="14">
        <f t="shared" si="9"/>
        <v>0</v>
      </c>
      <c r="T213" s="11" t="str">
        <f t="shared" si="10"/>
        <v/>
      </c>
      <c r="U213" s="11" t="str">
        <f t="shared" si="11"/>
        <v/>
      </c>
    </row>
    <row r="214" spans="1:21" x14ac:dyDescent="0.3">
      <c r="A214" t="s">
        <v>4985</v>
      </c>
      <c r="B214" t="s">
        <v>4986</v>
      </c>
      <c r="C214" t="s">
        <v>1793</v>
      </c>
      <c r="D214">
        <v>25</v>
      </c>
      <c r="E214" t="s">
        <v>4456</v>
      </c>
      <c r="F214">
        <v>8143934315</v>
      </c>
      <c r="G214" s="9">
        <v>45903</v>
      </c>
      <c r="H214" s="9">
        <v>45908</v>
      </c>
      <c r="I214" t="s">
        <v>4474</v>
      </c>
      <c r="J214" t="s">
        <v>4475</v>
      </c>
      <c r="K214" t="s">
        <v>4471</v>
      </c>
      <c r="L214" t="s">
        <v>4477</v>
      </c>
      <c r="M214">
        <v>5</v>
      </c>
      <c r="N214">
        <v>37487</v>
      </c>
      <c r="O214">
        <v>0</v>
      </c>
      <c r="Q214">
        <v>37487</v>
      </c>
      <c r="R214">
        <v>0</v>
      </c>
      <c r="S214" s="14">
        <f t="shared" si="9"/>
        <v>0</v>
      </c>
      <c r="T214" s="11" t="str">
        <f t="shared" si="10"/>
        <v/>
      </c>
      <c r="U214" s="11" t="str">
        <f t="shared" si="11"/>
        <v/>
      </c>
    </row>
    <row r="215" spans="1:21" x14ac:dyDescent="0.3">
      <c r="A215" t="s">
        <v>4987</v>
      </c>
      <c r="B215" t="s">
        <v>4988</v>
      </c>
      <c r="C215" t="s">
        <v>4989</v>
      </c>
      <c r="D215">
        <v>45</v>
      </c>
      <c r="E215" t="s">
        <v>4463</v>
      </c>
      <c r="F215">
        <v>9180135858</v>
      </c>
      <c r="G215" s="9">
        <v>46005</v>
      </c>
      <c r="H215" s="9">
        <v>46010</v>
      </c>
      <c r="I215" t="s">
        <v>4474</v>
      </c>
      <c r="J215" t="s">
        <v>4475</v>
      </c>
      <c r="K215" t="s">
        <v>4482</v>
      </c>
      <c r="L215" t="s">
        <v>4477</v>
      </c>
      <c r="M215">
        <v>5</v>
      </c>
      <c r="N215">
        <v>74525</v>
      </c>
      <c r="O215">
        <v>0</v>
      </c>
      <c r="Q215">
        <v>74525</v>
      </c>
      <c r="R215">
        <v>74525</v>
      </c>
      <c r="S215" s="14">
        <f t="shared" si="9"/>
        <v>0</v>
      </c>
      <c r="T215" s="11" t="str">
        <f t="shared" si="10"/>
        <v/>
      </c>
      <c r="U215" s="11" t="str">
        <f t="shared" si="11"/>
        <v/>
      </c>
    </row>
    <row r="216" spans="1:21" x14ac:dyDescent="0.3">
      <c r="A216" t="s">
        <v>4990</v>
      </c>
      <c r="B216" t="s">
        <v>4991</v>
      </c>
      <c r="C216" t="s">
        <v>4992</v>
      </c>
      <c r="D216">
        <v>4</v>
      </c>
      <c r="E216" t="s">
        <v>4456</v>
      </c>
      <c r="F216">
        <v>6614130292</v>
      </c>
      <c r="G216" s="9">
        <v>45916</v>
      </c>
      <c r="H216" s="9">
        <v>45920</v>
      </c>
      <c r="I216" t="s">
        <v>4480</v>
      </c>
      <c r="J216" t="s">
        <v>4481</v>
      </c>
      <c r="K216" t="s">
        <v>4482</v>
      </c>
      <c r="L216" t="s">
        <v>4483</v>
      </c>
      <c r="M216">
        <v>6</v>
      </c>
      <c r="N216">
        <v>206380</v>
      </c>
      <c r="O216">
        <v>17553</v>
      </c>
      <c r="P216" t="s">
        <v>4468</v>
      </c>
      <c r="Q216">
        <v>188827</v>
      </c>
      <c r="R216">
        <v>188827</v>
      </c>
      <c r="S216" s="14">
        <f t="shared" si="9"/>
        <v>8.5051846109119103E-2</v>
      </c>
      <c r="T216" s="11" t="str">
        <f t="shared" si="10"/>
        <v/>
      </c>
      <c r="U216" s="11" t="str">
        <f t="shared" si="11"/>
        <v/>
      </c>
    </row>
    <row r="217" spans="1:21" x14ac:dyDescent="0.3">
      <c r="A217" t="s">
        <v>4993</v>
      </c>
      <c r="B217" t="s">
        <v>4994</v>
      </c>
      <c r="C217" t="s">
        <v>3315</v>
      </c>
      <c r="D217">
        <v>20</v>
      </c>
      <c r="E217" t="s">
        <v>4463</v>
      </c>
      <c r="F217">
        <v>9391809376</v>
      </c>
      <c r="G217" s="9">
        <v>45892</v>
      </c>
      <c r="H217" s="9">
        <v>45897</v>
      </c>
      <c r="I217" t="s">
        <v>4474</v>
      </c>
      <c r="J217" t="s">
        <v>4475</v>
      </c>
      <c r="K217" t="s">
        <v>4482</v>
      </c>
      <c r="L217" t="s">
        <v>4477</v>
      </c>
      <c r="M217">
        <v>5</v>
      </c>
      <c r="N217">
        <v>131354</v>
      </c>
      <c r="O217">
        <v>6050</v>
      </c>
      <c r="P217" t="s">
        <v>4468</v>
      </c>
      <c r="Q217">
        <v>125304</v>
      </c>
      <c r="R217">
        <v>125304</v>
      </c>
      <c r="S217" s="14">
        <f t="shared" si="9"/>
        <v>4.605874202536657E-2</v>
      </c>
      <c r="T217" s="11" t="str">
        <f t="shared" si="10"/>
        <v/>
      </c>
      <c r="U217" s="11" t="str">
        <f t="shared" si="11"/>
        <v/>
      </c>
    </row>
    <row r="218" spans="1:21" x14ac:dyDescent="0.3">
      <c r="A218" t="s">
        <v>4995</v>
      </c>
      <c r="B218" t="s">
        <v>4996</v>
      </c>
      <c r="C218" t="s">
        <v>455</v>
      </c>
      <c r="D218">
        <v>61</v>
      </c>
      <c r="E218" t="s">
        <v>4456</v>
      </c>
      <c r="F218">
        <v>7115459134</v>
      </c>
      <c r="G218" s="9">
        <v>45845</v>
      </c>
      <c r="H218" s="9">
        <v>45849</v>
      </c>
      <c r="I218" t="s">
        <v>4457</v>
      </c>
      <c r="J218" t="s">
        <v>4458</v>
      </c>
      <c r="K218" t="s">
        <v>4476</v>
      </c>
      <c r="L218" t="s">
        <v>4460</v>
      </c>
      <c r="M218">
        <v>4</v>
      </c>
      <c r="N218">
        <v>49597</v>
      </c>
      <c r="O218">
        <v>2650</v>
      </c>
      <c r="P218" t="s">
        <v>4468</v>
      </c>
      <c r="Q218">
        <v>46947</v>
      </c>
      <c r="R218">
        <v>0</v>
      </c>
      <c r="S218" s="14">
        <f t="shared" si="9"/>
        <v>5.3430651047442386E-2</v>
      </c>
      <c r="T218" s="11" t="str">
        <f t="shared" si="10"/>
        <v/>
      </c>
      <c r="U218" s="11" t="str">
        <f t="shared" si="11"/>
        <v/>
      </c>
    </row>
    <row r="219" spans="1:21" x14ac:dyDescent="0.3">
      <c r="A219" t="s">
        <v>4997</v>
      </c>
      <c r="B219" t="s">
        <v>4998</v>
      </c>
      <c r="C219" t="s">
        <v>996</v>
      </c>
      <c r="D219">
        <v>77</v>
      </c>
      <c r="E219" t="s">
        <v>4463</v>
      </c>
      <c r="F219">
        <v>8503254363</v>
      </c>
      <c r="G219" s="9">
        <v>46057</v>
      </c>
      <c r="H219" s="9">
        <v>46061</v>
      </c>
      <c r="I219" t="s">
        <v>4497</v>
      </c>
      <c r="J219" t="s">
        <v>4498</v>
      </c>
      <c r="K219" t="s">
        <v>4488</v>
      </c>
      <c r="L219" t="s">
        <v>4477</v>
      </c>
      <c r="M219">
        <v>4</v>
      </c>
      <c r="N219">
        <v>76140</v>
      </c>
      <c r="O219">
        <v>4172</v>
      </c>
      <c r="P219" t="s">
        <v>4468</v>
      </c>
      <c r="Q219">
        <v>71968</v>
      </c>
      <c r="R219">
        <v>0</v>
      </c>
      <c r="S219" s="14">
        <f t="shared" si="9"/>
        <v>5.4793800893091674E-2</v>
      </c>
      <c r="T219" s="11" t="str">
        <f t="shared" si="10"/>
        <v/>
      </c>
      <c r="U219" s="11" t="str">
        <f t="shared" si="11"/>
        <v/>
      </c>
    </row>
    <row r="220" spans="1:21" x14ac:dyDescent="0.3">
      <c r="A220" t="s">
        <v>4999</v>
      </c>
      <c r="B220" t="s">
        <v>5000</v>
      </c>
      <c r="C220" t="s">
        <v>966</v>
      </c>
      <c r="D220">
        <v>9</v>
      </c>
      <c r="E220" t="s">
        <v>4456</v>
      </c>
      <c r="F220">
        <v>6565180215</v>
      </c>
      <c r="G220" s="9">
        <v>46046</v>
      </c>
      <c r="H220" s="9">
        <v>46048</v>
      </c>
      <c r="I220" t="s">
        <v>4491</v>
      </c>
      <c r="J220" t="s">
        <v>4543</v>
      </c>
      <c r="K220" t="s">
        <v>4482</v>
      </c>
      <c r="L220" t="s">
        <v>4493</v>
      </c>
      <c r="M220">
        <v>3</v>
      </c>
      <c r="N220">
        <v>79686</v>
      </c>
      <c r="O220">
        <v>0</v>
      </c>
      <c r="Q220">
        <v>79686</v>
      </c>
      <c r="R220">
        <v>79686</v>
      </c>
      <c r="S220" s="14">
        <f t="shared" si="9"/>
        <v>0</v>
      </c>
      <c r="T220" s="11" t="str">
        <f t="shared" si="10"/>
        <v/>
      </c>
      <c r="U220" s="11" t="str">
        <f t="shared" si="11"/>
        <v/>
      </c>
    </row>
    <row r="221" spans="1:21" x14ac:dyDescent="0.3">
      <c r="A221" t="s">
        <v>5001</v>
      </c>
      <c r="B221" t="s">
        <v>5002</v>
      </c>
      <c r="C221" t="s">
        <v>299</v>
      </c>
      <c r="D221">
        <v>43</v>
      </c>
      <c r="E221" t="s">
        <v>4456</v>
      </c>
      <c r="F221">
        <v>7521249056</v>
      </c>
      <c r="G221" s="9">
        <v>45795</v>
      </c>
      <c r="H221" s="9">
        <v>45796</v>
      </c>
      <c r="I221" t="s">
        <v>4506</v>
      </c>
      <c r="J221" t="s">
        <v>4507</v>
      </c>
      <c r="K221" t="s">
        <v>4482</v>
      </c>
      <c r="L221" t="s">
        <v>4508</v>
      </c>
      <c r="M221">
        <v>1</v>
      </c>
      <c r="N221">
        <v>2867</v>
      </c>
      <c r="O221">
        <v>0</v>
      </c>
      <c r="Q221">
        <v>2867</v>
      </c>
      <c r="R221">
        <v>2867</v>
      </c>
      <c r="S221" s="14">
        <f t="shared" si="9"/>
        <v>0</v>
      </c>
      <c r="T221" s="11" t="str">
        <f t="shared" si="10"/>
        <v/>
      </c>
      <c r="U221" s="11" t="str">
        <f t="shared" si="11"/>
        <v/>
      </c>
    </row>
    <row r="222" spans="1:21" x14ac:dyDescent="0.3">
      <c r="A222" t="s">
        <v>5003</v>
      </c>
      <c r="B222" t="s">
        <v>5004</v>
      </c>
      <c r="C222" t="s">
        <v>652</v>
      </c>
      <c r="D222">
        <v>6</v>
      </c>
      <c r="E222" t="s">
        <v>4463</v>
      </c>
      <c r="F222">
        <v>8855971364</v>
      </c>
      <c r="G222" s="9">
        <v>46103</v>
      </c>
      <c r="H222" s="9">
        <v>46110</v>
      </c>
      <c r="I222" t="s">
        <v>4480</v>
      </c>
      <c r="J222" t="s">
        <v>4539</v>
      </c>
      <c r="K222" t="s">
        <v>4482</v>
      </c>
      <c r="L222" t="s">
        <v>4483</v>
      </c>
      <c r="M222">
        <v>6</v>
      </c>
      <c r="N222">
        <v>196146</v>
      </c>
      <c r="O222">
        <v>0</v>
      </c>
      <c r="Q222">
        <v>196146</v>
      </c>
      <c r="R222">
        <v>196146</v>
      </c>
      <c r="S222" s="14">
        <f t="shared" si="9"/>
        <v>0</v>
      </c>
      <c r="T222" s="11" t="str">
        <f t="shared" si="10"/>
        <v/>
      </c>
      <c r="U222" s="11" t="str">
        <f t="shared" si="11"/>
        <v/>
      </c>
    </row>
    <row r="223" spans="1:21" x14ac:dyDescent="0.3">
      <c r="A223" t="s">
        <v>5005</v>
      </c>
      <c r="B223" t="s">
        <v>5006</v>
      </c>
      <c r="C223" t="s">
        <v>791</v>
      </c>
      <c r="D223">
        <v>75</v>
      </c>
      <c r="E223" t="s">
        <v>4463</v>
      </c>
      <c r="F223">
        <v>7674635745</v>
      </c>
      <c r="G223" s="9">
        <v>45983</v>
      </c>
      <c r="H223" s="9">
        <v>45989</v>
      </c>
      <c r="I223" t="s">
        <v>4474</v>
      </c>
      <c r="J223" t="s">
        <v>4475</v>
      </c>
      <c r="K223" t="s">
        <v>4482</v>
      </c>
      <c r="L223" t="s">
        <v>4477</v>
      </c>
      <c r="M223">
        <v>5</v>
      </c>
      <c r="N223">
        <v>56233</v>
      </c>
      <c r="O223">
        <v>0</v>
      </c>
      <c r="Q223">
        <v>56233</v>
      </c>
      <c r="R223">
        <v>56233</v>
      </c>
      <c r="S223" s="14">
        <f t="shared" si="9"/>
        <v>0</v>
      </c>
      <c r="T223" s="11" t="str">
        <f t="shared" si="10"/>
        <v/>
      </c>
      <c r="U223" s="11" t="str">
        <f t="shared" si="11"/>
        <v/>
      </c>
    </row>
    <row r="224" spans="1:21" x14ac:dyDescent="0.3">
      <c r="A224" t="s">
        <v>5007</v>
      </c>
      <c r="B224" t="s">
        <v>5008</v>
      </c>
      <c r="C224" t="s">
        <v>5009</v>
      </c>
      <c r="D224">
        <v>81</v>
      </c>
      <c r="E224" t="s">
        <v>4456</v>
      </c>
      <c r="F224">
        <v>8356999413</v>
      </c>
      <c r="G224" s="9">
        <v>45883</v>
      </c>
      <c r="H224" s="9">
        <v>45887</v>
      </c>
      <c r="I224" t="s">
        <v>4474</v>
      </c>
      <c r="J224" t="s">
        <v>4556</v>
      </c>
      <c r="K224" t="s">
        <v>4459</v>
      </c>
      <c r="L224" t="s">
        <v>4477</v>
      </c>
      <c r="M224">
        <v>5</v>
      </c>
      <c r="N224">
        <v>26969</v>
      </c>
      <c r="O224">
        <v>0</v>
      </c>
      <c r="Q224">
        <v>26969</v>
      </c>
      <c r="R224">
        <v>0</v>
      </c>
      <c r="S224" s="14">
        <f t="shared" si="9"/>
        <v>0</v>
      </c>
      <c r="T224" s="11" t="str">
        <f t="shared" si="10"/>
        <v/>
      </c>
      <c r="U224" s="11" t="str">
        <f t="shared" si="11"/>
        <v/>
      </c>
    </row>
    <row r="225" spans="1:21" x14ac:dyDescent="0.3">
      <c r="A225" t="s">
        <v>5010</v>
      </c>
      <c r="B225" t="s">
        <v>5011</v>
      </c>
      <c r="C225" t="s">
        <v>5012</v>
      </c>
      <c r="D225">
        <v>17</v>
      </c>
      <c r="E225" t="s">
        <v>4463</v>
      </c>
      <c r="F225">
        <v>8778390754</v>
      </c>
      <c r="G225" s="9">
        <v>45928</v>
      </c>
      <c r="H225" s="9">
        <v>45931</v>
      </c>
      <c r="I225" t="s">
        <v>4523</v>
      </c>
      <c r="J225" t="s">
        <v>4524</v>
      </c>
      <c r="K225" t="s">
        <v>4482</v>
      </c>
      <c r="L225" t="s">
        <v>4525</v>
      </c>
      <c r="M225">
        <v>4</v>
      </c>
      <c r="N225">
        <v>168674</v>
      </c>
      <c r="O225">
        <v>0</v>
      </c>
      <c r="Q225">
        <v>168674</v>
      </c>
      <c r="R225">
        <v>168674</v>
      </c>
      <c r="S225" s="14">
        <f t="shared" si="9"/>
        <v>0</v>
      </c>
      <c r="T225" s="11" t="str">
        <f t="shared" si="10"/>
        <v/>
      </c>
      <c r="U225" s="11" t="str">
        <f t="shared" si="11"/>
        <v/>
      </c>
    </row>
    <row r="226" spans="1:21" x14ac:dyDescent="0.3">
      <c r="A226" t="s">
        <v>5013</v>
      </c>
      <c r="B226" t="s">
        <v>5014</v>
      </c>
      <c r="C226" t="s">
        <v>1737</v>
      </c>
      <c r="D226">
        <v>39</v>
      </c>
      <c r="E226" t="s">
        <v>4456</v>
      </c>
      <c r="F226">
        <v>9620207055</v>
      </c>
      <c r="G226" s="9">
        <v>45857</v>
      </c>
      <c r="H226" s="9">
        <v>45861</v>
      </c>
      <c r="I226" t="s">
        <v>4457</v>
      </c>
      <c r="J226" t="s">
        <v>4458</v>
      </c>
      <c r="K226" t="s">
        <v>4482</v>
      </c>
      <c r="L226" t="s">
        <v>4460</v>
      </c>
      <c r="M226">
        <v>4</v>
      </c>
      <c r="N226">
        <v>49586</v>
      </c>
      <c r="O226">
        <v>2771</v>
      </c>
      <c r="P226" t="s">
        <v>4468</v>
      </c>
      <c r="Q226">
        <v>46815</v>
      </c>
      <c r="R226">
        <v>46815</v>
      </c>
      <c r="S226" s="14">
        <f t="shared" si="9"/>
        <v>5.5882708829104989E-2</v>
      </c>
      <c r="T226" s="11" t="str">
        <f t="shared" si="10"/>
        <v/>
      </c>
      <c r="U226" s="11" t="str">
        <f t="shared" si="11"/>
        <v/>
      </c>
    </row>
    <row r="227" spans="1:21" x14ac:dyDescent="0.3">
      <c r="A227" t="s">
        <v>5015</v>
      </c>
      <c r="B227" t="s">
        <v>5016</v>
      </c>
      <c r="C227" t="s">
        <v>608</v>
      </c>
      <c r="D227">
        <v>44</v>
      </c>
      <c r="E227" t="s">
        <v>4463</v>
      </c>
      <c r="F227">
        <v>8516486359</v>
      </c>
      <c r="G227" s="9">
        <v>45849</v>
      </c>
      <c r="H227" s="9">
        <v>45853</v>
      </c>
      <c r="I227" t="s">
        <v>4480</v>
      </c>
      <c r="J227" t="s">
        <v>4539</v>
      </c>
      <c r="K227" t="s">
        <v>4482</v>
      </c>
      <c r="L227" t="s">
        <v>4483</v>
      </c>
      <c r="M227">
        <v>6</v>
      </c>
      <c r="N227">
        <v>212575</v>
      </c>
      <c r="O227">
        <v>0</v>
      </c>
      <c r="Q227">
        <v>212575</v>
      </c>
      <c r="R227">
        <v>212575</v>
      </c>
      <c r="S227" s="14">
        <f t="shared" si="9"/>
        <v>0</v>
      </c>
      <c r="T227" s="11" t="str">
        <f t="shared" si="10"/>
        <v/>
      </c>
      <c r="U227" s="11" t="str">
        <f t="shared" si="11"/>
        <v/>
      </c>
    </row>
    <row r="228" spans="1:21" x14ac:dyDescent="0.3">
      <c r="A228" t="s">
        <v>5017</v>
      </c>
      <c r="B228" t="s">
        <v>5018</v>
      </c>
      <c r="C228" t="s">
        <v>5019</v>
      </c>
      <c r="D228">
        <v>17</v>
      </c>
      <c r="E228" t="s">
        <v>4456</v>
      </c>
      <c r="F228">
        <v>8536191220</v>
      </c>
      <c r="G228" s="9">
        <v>46096</v>
      </c>
      <c r="H228" s="9">
        <v>46098</v>
      </c>
      <c r="I228" t="s">
        <v>4491</v>
      </c>
      <c r="J228" t="s">
        <v>4492</v>
      </c>
      <c r="K228" t="s">
        <v>4482</v>
      </c>
      <c r="L228" t="s">
        <v>4493</v>
      </c>
      <c r="M228">
        <v>3</v>
      </c>
      <c r="N228">
        <v>70726</v>
      </c>
      <c r="O228">
        <v>0</v>
      </c>
      <c r="Q228">
        <v>70726</v>
      </c>
      <c r="R228">
        <v>70726</v>
      </c>
      <c r="S228" s="14">
        <f t="shared" si="9"/>
        <v>0</v>
      </c>
      <c r="T228" s="11" t="str">
        <f t="shared" si="10"/>
        <v/>
      </c>
      <c r="U228" s="11" t="str">
        <f t="shared" si="11"/>
        <v/>
      </c>
    </row>
    <row r="229" spans="1:21" x14ac:dyDescent="0.3">
      <c r="A229" t="s">
        <v>5020</v>
      </c>
      <c r="B229" t="s">
        <v>5021</v>
      </c>
      <c r="C229" t="s">
        <v>1702</v>
      </c>
      <c r="D229">
        <v>44</v>
      </c>
      <c r="E229" t="s">
        <v>4456</v>
      </c>
      <c r="F229">
        <v>9572480531</v>
      </c>
      <c r="G229" s="9">
        <v>45890</v>
      </c>
      <c r="H229" s="9">
        <v>45892</v>
      </c>
      <c r="I229" t="s">
        <v>4506</v>
      </c>
      <c r="J229" t="s">
        <v>4507</v>
      </c>
      <c r="K229" t="s">
        <v>4471</v>
      </c>
      <c r="L229" t="s">
        <v>4508</v>
      </c>
      <c r="M229">
        <v>1</v>
      </c>
      <c r="N229">
        <v>2830</v>
      </c>
      <c r="O229">
        <v>0</v>
      </c>
      <c r="Q229">
        <v>2830</v>
      </c>
      <c r="R229">
        <v>0</v>
      </c>
      <c r="S229" s="14">
        <f t="shared" si="9"/>
        <v>0</v>
      </c>
      <c r="T229" s="11" t="str">
        <f t="shared" si="10"/>
        <v/>
      </c>
      <c r="U229" s="11" t="str">
        <f t="shared" si="11"/>
        <v/>
      </c>
    </row>
    <row r="230" spans="1:21" x14ac:dyDescent="0.3">
      <c r="A230" t="s">
        <v>5022</v>
      </c>
      <c r="B230" t="s">
        <v>5023</v>
      </c>
      <c r="C230" t="s">
        <v>425</v>
      </c>
      <c r="D230">
        <v>32</v>
      </c>
      <c r="E230" t="s">
        <v>4463</v>
      </c>
      <c r="F230">
        <v>7915504936</v>
      </c>
      <c r="G230" s="9">
        <v>45783</v>
      </c>
      <c r="H230" s="9">
        <v>45786</v>
      </c>
      <c r="I230" t="s">
        <v>4497</v>
      </c>
      <c r="J230" t="s">
        <v>4498</v>
      </c>
      <c r="K230" t="s">
        <v>4482</v>
      </c>
      <c r="L230" t="s">
        <v>4477</v>
      </c>
      <c r="M230">
        <v>4</v>
      </c>
      <c r="N230">
        <v>124562</v>
      </c>
      <c r="O230">
        <v>0</v>
      </c>
      <c r="Q230">
        <v>124562</v>
      </c>
      <c r="R230">
        <v>124562</v>
      </c>
      <c r="S230" s="14">
        <f t="shared" si="9"/>
        <v>0</v>
      </c>
      <c r="T230" s="11" t="str">
        <f t="shared" si="10"/>
        <v/>
      </c>
      <c r="U230" s="11" t="str">
        <f t="shared" si="11"/>
        <v/>
      </c>
    </row>
    <row r="231" spans="1:21" x14ac:dyDescent="0.3">
      <c r="A231" t="s">
        <v>5024</v>
      </c>
      <c r="B231" t="s">
        <v>5025</v>
      </c>
      <c r="C231" t="s">
        <v>2001</v>
      </c>
      <c r="D231">
        <v>49</v>
      </c>
      <c r="E231" t="s">
        <v>4463</v>
      </c>
      <c r="F231">
        <v>7205280091</v>
      </c>
      <c r="G231" s="9">
        <v>46001</v>
      </c>
      <c r="H231" s="9">
        <v>46005</v>
      </c>
      <c r="I231" t="s">
        <v>4474</v>
      </c>
      <c r="J231" t="s">
        <v>4475</v>
      </c>
      <c r="K231" t="s">
        <v>4471</v>
      </c>
      <c r="L231" t="s">
        <v>4477</v>
      </c>
      <c r="M231">
        <v>5</v>
      </c>
      <c r="N231">
        <v>82735</v>
      </c>
      <c r="O231">
        <v>6572</v>
      </c>
      <c r="P231" t="s">
        <v>4468</v>
      </c>
      <c r="Q231">
        <v>76163</v>
      </c>
      <c r="R231">
        <v>0</v>
      </c>
      <c r="S231" s="14">
        <f t="shared" si="9"/>
        <v>7.9434338550794709E-2</v>
      </c>
      <c r="T231" s="11" t="str">
        <f t="shared" si="10"/>
        <v/>
      </c>
      <c r="U231" s="11" t="str">
        <f t="shared" si="11"/>
        <v/>
      </c>
    </row>
    <row r="232" spans="1:21" x14ac:dyDescent="0.3">
      <c r="A232" t="s">
        <v>5026</v>
      </c>
      <c r="B232" t="s">
        <v>5027</v>
      </c>
      <c r="C232" t="s">
        <v>5028</v>
      </c>
      <c r="D232">
        <v>60</v>
      </c>
      <c r="E232" t="s">
        <v>4456</v>
      </c>
      <c r="F232">
        <v>7754473152</v>
      </c>
      <c r="G232" s="9">
        <v>46050</v>
      </c>
      <c r="H232" s="9">
        <v>46052</v>
      </c>
      <c r="I232" t="s">
        <v>4506</v>
      </c>
      <c r="J232" t="s">
        <v>4507</v>
      </c>
      <c r="K232" t="s">
        <v>4459</v>
      </c>
      <c r="L232" t="s">
        <v>4508</v>
      </c>
      <c r="M232">
        <v>1</v>
      </c>
      <c r="N232">
        <v>2905</v>
      </c>
      <c r="O232">
        <v>0</v>
      </c>
      <c r="Q232">
        <v>2905</v>
      </c>
      <c r="R232">
        <v>0</v>
      </c>
      <c r="S232" s="14">
        <f t="shared" si="9"/>
        <v>0</v>
      </c>
      <c r="T232" s="11" t="str">
        <f t="shared" si="10"/>
        <v/>
      </c>
      <c r="U232" s="11" t="str">
        <f t="shared" si="11"/>
        <v/>
      </c>
    </row>
    <row r="233" spans="1:21" x14ac:dyDescent="0.3">
      <c r="A233" t="s">
        <v>5029</v>
      </c>
      <c r="B233" t="s">
        <v>5030</v>
      </c>
      <c r="C233" t="s">
        <v>608</v>
      </c>
      <c r="D233">
        <v>39</v>
      </c>
      <c r="E233" t="s">
        <v>4456</v>
      </c>
      <c r="F233">
        <v>7776809973</v>
      </c>
      <c r="G233" s="9">
        <v>46091</v>
      </c>
      <c r="H233" s="9">
        <v>46094</v>
      </c>
      <c r="I233" t="s">
        <v>4491</v>
      </c>
      <c r="J233" t="s">
        <v>4543</v>
      </c>
      <c r="K233" t="s">
        <v>4482</v>
      </c>
      <c r="L233" t="s">
        <v>4493</v>
      </c>
      <c r="M233">
        <v>3</v>
      </c>
      <c r="N233">
        <v>75447</v>
      </c>
      <c r="O233">
        <v>0</v>
      </c>
      <c r="Q233">
        <v>75447</v>
      </c>
      <c r="R233">
        <v>75447</v>
      </c>
      <c r="S233" s="14">
        <f t="shared" si="9"/>
        <v>0</v>
      </c>
      <c r="T233" s="11" t="str">
        <f t="shared" si="10"/>
        <v/>
      </c>
      <c r="U233" s="11" t="str">
        <f t="shared" si="11"/>
        <v/>
      </c>
    </row>
    <row r="234" spans="1:21" x14ac:dyDescent="0.3">
      <c r="A234" t="s">
        <v>5031</v>
      </c>
      <c r="B234" t="s">
        <v>5032</v>
      </c>
      <c r="C234" t="s">
        <v>2330</v>
      </c>
      <c r="D234">
        <v>70</v>
      </c>
      <c r="E234" t="s">
        <v>4463</v>
      </c>
      <c r="F234">
        <v>6519537107</v>
      </c>
      <c r="G234" s="9">
        <v>46000</v>
      </c>
      <c r="H234" s="9">
        <v>46005</v>
      </c>
      <c r="I234" t="s">
        <v>4497</v>
      </c>
      <c r="J234" t="s">
        <v>4498</v>
      </c>
      <c r="K234" t="s">
        <v>4488</v>
      </c>
      <c r="L234" t="s">
        <v>4477</v>
      </c>
      <c r="M234">
        <v>4</v>
      </c>
      <c r="N234">
        <v>28316</v>
      </c>
      <c r="O234">
        <v>0</v>
      </c>
      <c r="Q234">
        <v>28316</v>
      </c>
      <c r="R234">
        <v>0</v>
      </c>
      <c r="S234" s="14">
        <f t="shared" si="9"/>
        <v>0</v>
      </c>
      <c r="T234" s="11" t="str">
        <f t="shared" si="10"/>
        <v/>
      </c>
      <c r="U234" s="11" t="str">
        <f t="shared" si="11"/>
        <v/>
      </c>
    </row>
    <row r="235" spans="1:21" x14ac:dyDescent="0.3">
      <c r="A235" t="s">
        <v>5033</v>
      </c>
      <c r="B235" t="s">
        <v>5034</v>
      </c>
      <c r="C235" t="s">
        <v>4863</v>
      </c>
      <c r="D235">
        <v>26</v>
      </c>
      <c r="E235" t="s">
        <v>4456</v>
      </c>
      <c r="F235">
        <v>7306677891</v>
      </c>
      <c r="G235" s="9">
        <v>45986</v>
      </c>
      <c r="H235" s="9">
        <v>45991</v>
      </c>
      <c r="I235" t="s">
        <v>4457</v>
      </c>
      <c r="J235" t="s">
        <v>4588</v>
      </c>
      <c r="K235" t="s">
        <v>4482</v>
      </c>
      <c r="L235" t="s">
        <v>4460</v>
      </c>
      <c r="M235">
        <v>4</v>
      </c>
      <c r="N235">
        <v>46231</v>
      </c>
      <c r="O235">
        <v>1069</v>
      </c>
      <c r="P235" t="s">
        <v>4468</v>
      </c>
      <c r="Q235">
        <v>45162</v>
      </c>
      <c r="R235">
        <v>45162</v>
      </c>
      <c r="S235" s="14">
        <f t="shared" si="9"/>
        <v>2.3123012697108002E-2</v>
      </c>
      <c r="T235" s="11" t="str">
        <f t="shared" si="10"/>
        <v/>
      </c>
      <c r="U235" s="11" t="str">
        <f t="shared" si="11"/>
        <v/>
      </c>
    </row>
    <row r="236" spans="1:21" x14ac:dyDescent="0.3">
      <c r="A236" t="s">
        <v>5035</v>
      </c>
      <c r="B236" t="s">
        <v>5036</v>
      </c>
      <c r="C236" t="s">
        <v>2246</v>
      </c>
      <c r="D236">
        <v>17</v>
      </c>
      <c r="E236" t="s">
        <v>4456</v>
      </c>
      <c r="F236">
        <v>7683204931</v>
      </c>
      <c r="G236" s="9">
        <v>45861</v>
      </c>
      <c r="H236" s="9">
        <v>45865</v>
      </c>
      <c r="I236" t="s">
        <v>4491</v>
      </c>
      <c r="J236" t="s">
        <v>4492</v>
      </c>
      <c r="K236" t="s">
        <v>4466</v>
      </c>
      <c r="L236" t="s">
        <v>4493</v>
      </c>
      <c r="M236">
        <v>3</v>
      </c>
      <c r="N236">
        <v>74623</v>
      </c>
      <c r="O236">
        <v>0</v>
      </c>
      <c r="Q236">
        <v>74623</v>
      </c>
      <c r="R236">
        <v>0</v>
      </c>
      <c r="S236" s="14">
        <f t="shared" si="9"/>
        <v>0</v>
      </c>
      <c r="T236" s="11" t="str">
        <f t="shared" si="10"/>
        <v/>
      </c>
      <c r="U236" s="11" t="str">
        <f t="shared" si="11"/>
        <v/>
      </c>
    </row>
    <row r="237" spans="1:21" x14ac:dyDescent="0.3">
      <c r="A237" t="s">
        <v>5037</v>
      </c>
      <c r="B237" t="s">
        <v>5038</v>
      </c>
      <c r="C237" t="s">
        <v>3485</v>
      </c>
      <c r="D237">
        <v>75</v>
      </c>
      <c r="E237" t="s">
        <v>4463</v>
      </c>
      <c r="F237">
        <v>6412764707</v>
      </c>
      <c r="G237" s="9">
        <v>45893</v>
      </c>
      <c r="H237" s="9">
        <v>45896</v>
      </c>
      <c r="I237" t="s">
        <v>4480</v>
      </c>
      <c r="J237" t="s">
        <v>4539</v>
      </c>
      <c r="K237" t="s">
        <v>4466</v>
      </c>
      <c r="L237" t="s">
        <v>4483</v>
      </c>
      <c r="M237">
        <v>6</v>
      </c>
      <c r="N237">
        <v>202738</v>
      </c>
      <c r="O237">
        <v>0</v>
      </c>
      <c r="Q237">
        <v>202738</v>
      </c>
      <c r="R237">
        <v>0</v>
      </c>
      <c r="S237" s="14">
        <f t="shared" si="9"/>
        <v>0</v>
      </c>
      <c r="T237" s="11" t="str">
        <f t="shared" si="10"/>
        <v/>
      </c>
      <c r="U237" s="11" t="str">
        <f t="shared" si="11"/>
        <v/>
      </c>
    </row>
    <row r="238" spans="1:21" x14ac:dyDescent="0.3">
      <c r="A238" t="s">
        <v>5039</v>
      </c>
      <c r="B238" t="s">
        <v>5040</v>
      </c>
      <c r="C238" t="s">
        <v>5041</v>
      </c>
      <c r="D238">
        <v>12</v>
      </c>
      <c r="E238" t="s">
        <v>4463</v>
      </c>
      <c r="F238">
        <v>7604575915</v>
      </c>
      <c r="G238" s="9">
        <v>46077</v>
      </c>
      <c r="H238" s="9">
        <v>46078</v>
      </c>
      <c r="I238" t="s">
        <v>4506</v>
      </c>
      <c r="J238" t="s">
        <v>4507</v>
      </c>
      <c r="K238" t="s">
        <v>4466</v>
      </c>
      <c r="L238" t="s">
        <v>4508</v>
      </c>
      <c r="M238">
        <v>1</v>
      </c>
      <c r="N238">
        <v>3043</v>
      </c>
      <c r="O238">
        <v>0</v>
      </c>
      <c r="Q238">
        <v>3043</v>
      </c>
      <c r="R238">
        <v>0</v>
      </c>
      <c r="S238" s="14">
        <f t="shared" si="9"/>
        <v>0</v>
      </c>
      <c r="T238" s="11" t="str">
        <f t="shared" si="10"/>
        <v/>
      </c>
      <c r="U238" s="11" t="str">
        <f t="shared" si="11"/>
        <v/>
      </c>
    </row>
    <row r="239" spans="1:21" x14ac:dyDescent="0.3">
      <c r="A239" t="s">
        <v>5042</v>
      </c>
      <c r="B239" t="s">
        <v>5043</v>
      </c>
      <c r="C239" t="s">
        <v>5044</v>
      </c>
      <c r="D239">
        <v>19</v>
      </c>
      <c r="E239" t="s">
        <v>4456</v>
      </c>
      <c r="F239">
        <v>9412174042</v>
      </c>
      <c r="G239" s="9">
        <v>45908</v>
      </c>
      <c r="H239" s="9">
        <v>45915</v>
      </c>
      <c r="I239" t="s">
        <v>4480</v>
      </c>
      <c r="J239" t="s">
        <v>4481</v>
      </c>
      <c r="K239" t="s">
        <v>4482</v>
      </c>
      <c r="L239" t="s">
        <v>4483</v>
      </c>
      <c r="M239">
        <v>6</v>
      </c>
      <c r="N239">
        <v>197351</v>
      </c>
      <c r="O239">
        <v>0</v>
      </c>
      <c r="Q239">
        <v>197351</v>
      </c>
      <c r="R239">
        <v>197351</v>
      </c>
      <c r="S239" s="14">
        <f t="shared" si="9"/>
        <v>0</v>
      </c>
      <c r="T239" s="11" t="str">
        <f t="shared" si="10"/>
        <v/>
      </c>
      <c r="U239" s="11" t="str">
        <f t="shared" si="11"/>
        <v/>
      </c>
    </row>
    <row r="240" spans="1:21" x14ac:dyDescent="0.3">
      <c r="A240" t="s">
        <v>5045</v>
      </c>
      <c r="B240" t="s">
        <v>5046</v>
      </c>
      <c r="C240" t="s">
        <v>1227</v>
      </c>
      <c r="D240">
        <v>55</v>
      </c>
      <c r="E240" t="s">
        <v>4456</v>
      </c>
      <c r="F240">
        <v>7687183130</v>
      </c>
      <c r="G240" s="9">
        <v>46085</v>
      </c>
      <c r="H240" s="9">
        <v>46091</v>
      </c>
      <c r="I240" t="s">
        <v>4474</v>
      </c>
      <c r="J240" t="s">
        <v>4556</v>
      </c>
      <c r="K240" t="s">
        <v>4482</v>
      </c>
      <c r="L240" t="s">
        <v>4477</v>
      </c>
      <c r="M240">
        <v>5</v>
      </c>
      <c r="N240">
        <v>139468</v>
      </c>
      <c r="O240">
        <v>0</v>
      </c>
      <c r="Q240">
        <v>139468</v>
      </c>
      <c r="R240">
        <v>139468</v>
      </c>
      <c r="S240" s="14">
        <f t="shared" si="9"/>
        <v>0</v>
      </c>
      <c r="T240" s="11" t="str">
        <f t="shared" si="10"/>
        <v/>
      </c>
      <c r="U240" s="11" t="str">
        <f t="shared" si="11"/>
        <v/>
      </c>
    </row>
    <row r="241" spans="1:21" x14ac:dyDescent="0.3">
      <c r="A241" t="s">
        <v>5047</v>
      </c>
      <c r="B241" t="s">
        <v>5048</v>
      </c>
      <c r="C241" t="s">
        <v>5049</v>
      </c>
      <c r="D241">
        <v>34</v>
      </c>
      <c r="E241" t="s">
        <v>4463</v>
      </c>
      <c r="F241">
        <v>8904499166</v>
      </c>
      <c r="G241" s="9">
        <v>46098</v>
      </c>
      <c r="H241" s="9">
        <v>46103</v>
      </c>
      <c r="I241" t="s">
        <v>4474</v>
      </c>
      <c r="J241" t="s">
        <v>4475</v>
      </c>
      <c r="K241" t="s">
        <v>4488</v>
      </c>
      <c r="L241" t="s">
        <v>4477</v>
      </c>
      <c r="M241">
        <v>5</v>
      </c>
      <c r="N241">
        <v>85416</v>
      </c>
      <c r="O241">
        <v>8521</v>
      </c>
      <c r="P241" t="s">
        <v>4468</v>
      </c>
      <c r="Q241">
        <v>76895</v>
      </c>
      <c r="R241">
        <v>0</v>
      </c>
      <c r="S241" s="14">
        <f t="shared" si="9"/>
        <v>9.9758827385969848E-2</v>
      </c>
      <c r="T241" s="11" t="str">
        <f t="shared" si="10"/>
        <v/>
      </c>
      <c r="U241" s="11" t="str">
        <f t="shared" si="11"/>
        <v/>
      </c>
    </row>
    <row r="242" spans="1:21" x14ac:dyDescent="0.3">
      <c r="A242" t="s">
        <v>5050</v>
      </c>
      <c r="B242" t="s">
        <v>5051</v>
      </c>
      <c r="C242" t="s">
        <v>5052</v>
      </c>
      <c r="D242">
        <v>3</v>
      </c>
      <c r="E242" t="s">
        <v>4463</v>
      </c>
      <c r="F242">
        <v>9369543738</v>
      </c>
      <c r="G242" s="9">
        <v>46007</v>
      </c>
      <c r="H242" s="9">
        <v>46014</v>
      </c>
      <c r="I242" t="s">
        <v>4480</v>
      </c>
      <c r="J242" t="s">
        <v>4539</v>
      </c>
      <c r="K242" t="s">
        <v>4482</v>
      </c>
      <c r="L242" t="s">
        <v>4483</v>
      </c>
      <c r="M242">
        <v>6</v>
      </c>
      <c r="N242">
        <v>191637</v>
      </c>
      <c r="O242">
        <v>0</v>
      </c>
      <c r="Q242">
        <v>191637</v>
      </c>
      <c r="R242">
        <v>191637</v>
      </c>
      <c r="S242" s="14">
        <f t="shared" si="9"/>
        <v>0</v>
      </c>
      <c r="T242" s="11" t="str">
        <f t="shared" si="10"/>
        <v/>
      </c>
      <c r="U242" s="11" t="str">
        <f t="shared" si="11"/>
        <v/>
      </c>
    </row>
    <row r="243" spans="1:21" x14ac:dyDescent="0.3">
      <c r="A243" t="s">
        <v>5053</v>
      </c>
      <c r="B243" t="s">
        <v>5054</v>
      </c>
      <c r="C243" t="s">
        <v>5055</v>
      </c>
      <c r="D243">
        <v>21</v>
      </c>
      <c r="E243" t="s">
        <v>4456</v>
      </c>
      <c r="F243">
        <v>7965456116</v>
      </c>
      <c r="G243" s="9">
        <v>45897</v>
      </c>
      <c r="H243" s="9">
        <v>45899</v>
      </c>
      <c r="I243" t="s">
        <v>4491</v>
      </c>
      <c r="J243" t="s">
        <v>4492</v>
      </c>
      <c r="K243" t="s">
        <v>4488</v>
      </c>
      <c r="L243" t="s">
        <v>4493</v>
      </c>
      <c r="M243">
        <v>3</v>
      </c>
      <c r="N243">
        <v>70867</v>
      </c>
      <c r="O243">
        <v>0</v>
      </c>
      <c r="Q243">
        <v>70867</v>
      </c>
      <c r="R243">
        <v>0</v>
      </c>
      <c r="S243" s="14">
        <f t="shared" si="9"/>
        <v>0</v>
      </c>
      <c r="T243" s="11" t="str">
        <f t="shared" si="10"/>
        <v/>
      </c>
      <c r="U243" s="11" t="str">
        <f t="shared" si="11"/>
        <v/>
      </c>
    </row>
    <row r="244" spans="1:21" x14ac:dyDescent="0.3">
      <c r="A244" t="s">
        <v>5056</v>
      </c>
      <c r="B244" t="s">
        <v>5057</v>
      </c>
      <c r="C244" t="s">
        <v>3355</v>
      </c>
      <c r="D244">
        <v>55</v>
      </c>
      <c r="E244" t="s">
        <v>4456</v>
      </c>
      <c r="F244">
        <v>6799543399</v>
      </c>
      <c r="G244" s="9">
        <v>45928</v>
      </c>
      <c r="H244" s="9">
        <v>45936</v>
      </c>
      <c r="I244" t="s">
        <v>4480</v>
      </c>
      <c r="J244" t="s">
        <v>4481</v>
      </c>
      <c r="K244" t="s">
        <v>4476</v>
      </c>
      <c r="L244" t="s">
        <v>4483</v>
      </c>
      <c r="M244">
        <v>6</v>
      </c>
      <c r="N244">
        <v>199496</v>
      </c>
      <c r="O244">
        <v>9992</v>
      </c>
      <c r="P244" t="s">
        <v>4468</v>
      </c>
      <c r="Q244">
        <v>189504</v>
      </c>
      <c r="R244">
        <v>0</v>
      </c>
      <c r="S244" s="14">
        <f t="shared" si="9"/>
        <v>5.0086217267514138E-2</v>
      </c>
      <c r="T244" s="11" t="str">
        <f t="shared" si="10"/>
        <v/>
      </c>
      <c r="U244" s="11" t="str">
        <f t="shared" si="11"/>
        <v/>
      </c>
    </row>
    <row r="245" spans="1:21" x14ac:dyDescent="0.3">
      <c r="A245" t="s">
        <v>5058</v>
      </c>
      <c r="B245" t="s">
        <v>5059</v>
      </c>
      <c r="C245" t="s">
        <v>4659</v>
      </c>
      <c r="D245">
        <v>16</v>
      </c>
      <c r="E245" t="s">
        <v>4456</v>
      </c>
      <c r="F245">
        <v>8541789452</v>
      </c>
      <c r="G245" s="9">
        <v>46089</v>
      </c>
      <c r="H245" s="9">
        <v>46094</v>
      </c>
      <c r="I245" t="s">
        <v>4474</v>
      </c>
      <c r="J245" t="s">
        <v>4475</v>
      </c>
      <c r="K245" t="s">
        <v>4471</v>
      </c>
      <c r="L245" t="s">
        <v>4477</v>
      </c>
      <c r="M245">
        <v>5</v>
      </c>
      <c r="N245">
        <v>107010</v>
      </c>
      <c r="O245">
        <v>0</v>
      </c>
      <c r="Q245">
        <v>107010</v>
      </c>
      <c r="R245">
        <v>0</v>
      </c>
      <c r="S245" s="14">
        <f t="shared" si="9"/>
        <v>0</v>
      </c>
      <c r="T245" s="11" t="str">
        <f t="shared" si="10"/>
        <v/>
      </c>
      <c r="U245" s="11" t="str">
        <f t="shared" si="11"/>
        <v/>
      </c>
    </row>
    <row r="246" spans="1:21" x14ac:dyDescent="0.3">
      <c r="A246" t="s">
        <v>5060</v>
      </c>
      <c r="B246" t="s">
        <v>5061</v>
      </c>
      <c r="C246" t="s">
        <v>2990</v>
      </c>
      <c r="D246">
        <v>26</v>
      </c>
      <c r="E246" t="s">
        <v>4456</v>
      </c>
      <c r="F246">
        <v>9225636241</v>
      </c>
      <c r="G246" s="9">
        <v>45914</v>
      </c>
      <c r="H246" s="9">
        <v>45918</v>
      </c>
      <c r="I246" t="s">
        <v>4457</v>
      </c>
      <c r="J246" t="s">
        <v>4588</v>
      </c>
      <c r="K246" t="s">
        <v>4459</v>
      </c>
      <c r="L246" t="s">
        <v>4460</v>
      </c>
      <c r="M246">
        <v>4</v>
      </c>
      <c r="N246">
        <v>55561</v>
      </c>
      <c r="O246">
        <v>0</v>
      </c>
      <c r="Q246">
        <v>55561</v>
      </c>
      <c r="R246">
        <v>0</v>
      </c>
      <c r="S246" s="14">
        <f t="shared" si="9"/>
        <v>0</v>
      </c>
      <c r="T246" s="11" t="str">
        <f t="shared" si="10"/>
        <v/>
      </c>
      <c r="U246" s="11" t="str">
        <f t="shared" si="11"/>
        <v/>
      </c>
    </row>
    <row r="247" spans="1:21" x14ac:dyDescent="0.3">
      <c r="A247" t="s">
        <v>5062</v>
      </c>
      <c r="B247" t="s">
        <v>5063</v>
      </c>
      <c r="C247" t="s">
        <v>1003</v>
      </c>
      <c r="D247">
        <v>59</v>
      </c>
      <c r="E247" t="s">
        <v>4456</v>
      </c>
      <c r="F247">
        <v>9187469173</v>
      </c>
      <c r="G247" s="9">
        <v>46048</v>
      </c>
      <c r="H247" s="9">
        <v>46052</v>
      </c>
      <c r="I247" t="s">
        <v>4457</v>
      </c>
      <c r="J247" t="s">
        <v>4458</v>
      </c>
      <c r="K247" t="s">
        <v>4466</v>
      </c>
      <c r="L247" t="s">
        <v>4460</v>
      </c>
      <c r="M247">
        <v>4</v>
      </c>
      <c r="N247">
        <v>51143</v>
      </c>
      <c r="O247">
        <v>0</v>
      </c>
      <c r="Q247">
        <v>51143</v>
      </c>
      <c r="R247">
        <v>0</v>
      </c>
      <c r="S247" s="14">
        <f t="shared" si="9"/>
        <v>0</v>
      </c>
      <c r="T247" s="11" t="str">
        <f t="shared" si="10"/>
        <v/>
      </c>
      <c r="U247" s="11" t="str">
        <f t="shared" si="11"/>
        <v/>
      </c>
    </row>
    <row r="248" spans="1:21" x14ac:dyDescent="0.3">
      <c r="A248" t="s">
        <v>5064</v>
      </c>
      <c r="B248" t="s">
        <v>5065</v>
      </c>
      <c r="C248" t="s">
        <v>5066</v>
      </c>
      <c r="D248">
        <v>39</v>
      </c>
      <c r="E248" t="s">
        <v>4456</v>
      </c>
      <c r="F248">
        <v>9747248218</v>
      </c>
      <c r="G248" s="9">
        <v>45867</v>
      </c>
      <c r="H248" s="9">
        <v>45869</v>
      </c>
      <c r="I248" t="s">
        <v>4464</v>
      </c>
      <c r="J248" t="s">
        <v>4465</v>
      </c>
      <c r="K248" t="s">
        <v>4466</v>
      </c>
      <c r="L248" t="s">
        <v>4467</v>
      </c>
      <c r="M248">
        <v>3</v>
      </c>
      <c r="N248">
        <v>71630</v>
      </c>
      <c r="O248">
        <v>0</v>
      </c>
      <c r="Q248">
        <v>71630</v>
      </c>
      <c r="R248">
        <v>0</v>
      </c>
      <c r="S248" s="14">
        <f t="shared" si="9"/>
        <v>0</v>
      </c>
      <c r="T248" s="11" t="str">
        <f t="shared" si="10"/>
        <v/>
      </c>
      <c r="U248" s="11" t="str">
        <f t="shared" si="11"/>
        <v/>
      </c>
    </row>
    <row r="249" spans="1:21" x14ac:dyDescent="0.3">
      <c r="A249" t="s">
        <v>5067</v>
      </c>
      <c r="B249" t="s">
        <v>5068</v>
      </c>
      <c r="C249" t="s">
        <v>110</v>
      </c>
      <c r="D249">
        <v>86</v>
      </c>
      <c r="E249" t="s">
        <v>4456</v>
      </c>
      <c r="F249">
        <v>6986815991</v>
      </c>
      <c r="G249" s="9">
        <v>46037</v>
      </c>
      <c r="H249" s="9">
        <v>46039</v>
      </c>
      <c r="I249" t="s">
        <v>4464</v>
      </c>
      <c r="J249" t="s">
        <v>4465</v>
      </c>
      <c r="K249" t="s">
        <v>4482</v>
      </c>
      <c r="L249" t="s">
        <v>4467</v>
      </c>
      <c r="M249">
        <v>3</v>
      </c>
      <c r="N249">
        <v>86702</v>
      </c>
      <c r="O249">
        <v>2958</v>
      </c>
      <c r="P249" t="s">
        <v>4468</v>
      </c>
      <c r="Q249">
        <v>83744</v>
      </c>
      <c r="R249">
        <v>83744</v>
      </c>
      <c r="S249" s="14">
        <f t="shared" si="9"/>
        <v>3.4116860049364491E-2</v>
      </c>
      <c r="T249" s="11" t="str">
        <f t="shared" si="10"/>
        <v/>
      </c>
      <c r="U249" s="11" t="str">
        <f t="shared" si="11"/>
        <v/>
      </c>
    </row>
    <row r="250" spans="1:21" x14ac:dyDescent="0.3">
      <c r="A250" t="s">
        <v>5069</v>
      </c>
      <c r="B250" t="s">
        <v>5070</v>
      </c>
      <c r="C250" t="s">
        <v>1653</v>
      </c>
      <c r="D250">
        <v>10</v>
      </c>
      <c r="E250" t="s">
        <v>4463</v>
      </c>
      <c r="F250">
        <v>7998749037</v>
      </c>
      <c r="G250" s="9">
        <v>45956</v>
      </c>
      <c r="H250" s="9">
        <v>45960</v>
      </c>
      <c r="I250" t="s">
        <v>4457</v>
      </c>
      <c r="J250" t="s">
        <v>4458</v>
      </c>
      <c r="K250" t="s">
        <v>4476</v>
      </c>
      <c r="L250" t="s">
        <v>4460</v>
      </c>
      <c r="M250">
        <v>4</v>
      </c>
      <c r="N250">
        <v>48124</v>
      </c>
      <c r="O250">
        <v>0</v>
      </c>
      <c r="Q250">
        <v>48124</v>
      </c>
      <c r="R250">
        <v>0</v>
      </c>
      <c r="S250" s="14">
        <f t="shared" si="9"/>
        <v>0</v>
      </c>
      <c r="T250" s="11" t="str">
        <f t="shared" si="10"/>
        <v/>
      </c>
      <c r="U250" s="11" t="str">
        <f t="shared" si="11"/>
        <v/>
      </c>
    </row>
    <row r="251" spans="1:21" x14ac:dyDescent="0.3">
      <c r="A251" t="s">
        <v>5071</v>
      </c>
      <c r="B251" t="s">
        <v>5072</v>
      </c>
      <c r="C251" t="s">
        <v>572</v>
      </c>
      <c r="D251">
        <v>5</v>
      </c>
      <c r="E251" t="s">
        <v>4463</v>
      </c>
      <c r="F251">
        <v>9420290197</v>
      </c>
      <c r="G251" s="9">
        <v>46002</v>
      </c>
      <c r="H251" s="9">
        <v>46006</v>
      </c>
      <c r="I251" t="s">
        <v>4474</v>
      </c>
      <c r="J251" t="s">
        <v>4475</v>
      </c>
      <c r="K251" t="s">
        <v>4488</v>
      </c>
      <c r="L251" t="s">
        <v>4477</v>
      </c>
      <c r="M251">
        <v>5</v>
      </c>
      <c r="N251">
        <v>48360</v>
      </c>
      <c r="O251">
        <v>0</v>
      </c>
      <c r="Q251">
        <v>48360</v>
      </c>
      <c r="R251">
        <v>0</v>
      </c>
      <c r="S251" s="14">
        <f t="shared" si="9"/>
        <v>0</v>
      </c>
      <c r="T251" s="11" t="str">
        <f t="shared" si="10"/>
        <v/>
      </c>
      <c r="U251" s="11" t="str">
        <f t="shared" si="11"/>
        <v/>
      </c>
    </row>
    <row r="252" spans="1:21" x14ac:dyDescent="0.3">
      <c r="A252" t="s">
        <v>5073</v>
      </c>
      <c r="B252" t="s">
        <v>5074</v>
      </c>
      <c r="C252" t="s">
        <v>5075</v>
      </c>
      <c r="D252">
        <v>53</v>
      </c>
      <c r="E252" t="s">
        <v>4463</v>
      </c>
      <c r="F252">
        <v>8265937868</v>
      </c>
      <c r="G252" s="9">
        <v>45835</v>
      </c>
      <c r="H252" s="9">
        <v>45836</v>
      </c>
      <c r="I252" t="s">
        <v>4506</v>
      </c>
      <c r="J252" t="s">
        <v>4507</v>
      </c>
      <c r="K252" t="s">
        <v>4488</v>
      </c>
      <c r="L252" t="s">
        <v>4508</v>
      </c>
      <c r="M252">
        <v>1</v>
      </c>
      <c r="N252">
        <v>2838</v>
      </c>
      <c r="O252">
        <v>176</v>
      </c>
      <c r="P252" t="s">
        <v>4468</v>
      </c>
      <c r="Q252">
        <v>2662</v>
      </c>
      <c r="R252">
        <v>0</v>
      </c>
      <c r="S252" s="14">
        <f t="shared" si="9"/>
        <v>6.2015503875968991E-2</v>
      </c>
      <c r="T252" s="11" t="str">
        <f t="shared" si="10"/>
        <v/>
      </c>
      <c r="U252" s="11" t="str">
        <f t="shared" si="11"/>
        <v/>
      </c>
    </row>
    <row r="253" spans="1:21" x14ac:dyDescent="0.3">
      <c r="A253" t="s">
        <v>5076</v>
      </c>
      <c r="B253" t="s">
        <v>5077</v>
      </c>
      <c r="C253" t="s">
        <v>664</v>
      </c>
      <c r="D253">
        <v>65</v>
      </c>
      <c r="E253" t="s">
        <v>4456</v>
      </c>
      <c r="F253">
        <v>8438053046</v>
      </c>
      <c r="G253" s="9">
        <v>46001</v>
      </c>
      <c r="H253" s="9">
        <v>46009</v>
      </c>
      <c r="I253" t="s">
        <v>4480</v>
      </c>
      <c r="J253" t="s">
        <v>4539</v>
      </c>
      <c r="K253" t="s">
        <v>4482</v>
      </c>
      <c r="L253" t="s">
        <v>4483</v>
      </c>
      <c r="M253">
        <v>6</v>
      </c>
      <c r="N253">
        <v>188206</v>
      </c>
      <c r="O253">
        <v>7818</v>
      </c>
      <c r="P253" t="s">
        <v>4468</v>
      </c>
      <c r="Q253">
        <v>180388</v>
      </c>
      <c r="R253">
        <v>180388</v>
      </c>
      <c r="S253" s="14">
        <f t="shared" si="9"/>
        <v>4.1539589598631285E-2</v>
      </c>
      <c r="T253" s="11" t="str">
        <f t="shared" si="10"/>
        <v/>
      </c>
      <c r="U253" s="11" t="str">
        <f t="shared" si="11"/>
        <v/>
      </c>
    </row>
    <row r="254" spans="1:21" x14ac:dyDescent="0.3">
      <c r="A254" t="s">
        <v>5078</v>
      </c>
      <c r="B254" t="s">
        <v>5079</v>
      </c>
      <c r="C254" t="s">
        <v>5080</v>
      </c>
      <c r="D254">
        <v>31</v>
      </c>
      <c r="E254" t="s">
        <v>4463</v>
      </c>
      <c r="F254">
        <v>6793910833</v>
      </c>
      <c r="G254" s="9">
        <v>46084</v>
      </c>
      <c r="H254" s="9">
        <v>46086</v>
      </c>
      <c r="I254" t="s">
        <v>4457</v>
      </c>
      <c r="J254" t="s">
        <v>4588</v>
      </c>
      <c r="K254" t="s">
        <v>4471</v>
      </c>
      <c r="L254" t="s">
        <v>4460</v>
      </c>
      <c r="M254">
        <v>4</v>
      </c>
      <c r="N254">
        <v>47942</v>
      </c>
      <c r="O254">
        <v>3068</v>
      </c>
      <c r="P254" t="s">
        <v>4468</v>
      </c>
      <c r="Q254">
        <v>44874</v>
      </c>
      <c r="R254">
        <v>0</v>
      </c>
      <c r="S254" s="14">
        <f t="shared" si="9"/>
        <v>6.3993992741228981E-2</v>
      </c>
      <c r="T254" s="11" t="str">
        <f t="shared" si="10"/>
        <v/>
      </c>
      <c r="U254" s="11" t="str">
        <f t="shared" si="11"/>
        <v/>
      </c>
    </row>
    <row r="255" spans="1:21" x14ac:dyDescent="0.3">
      <c r="A255" t="s">
        <v>5081</v>
      </c>
      <c r="B255" t="s">
        <v>5082</v>
      </c>
      <c r="C255" t="s">
        <v>1400</v>
      </c>
      <c r="D255">
        <v>67</v>
      </c>
      <c r="E255" t="s">
        <v>4456</v>
      </c>
      <c r="F255">
        <v>9657200614</v>
      </c>
      <c r="G255" s="9">
        <v>46005</v>
      </c>
      <c r="H255" s="9">
        <v>46010</v>
      </c>
      <c r="I255" t="s">
        <v>4523</v>
      </c>
      <c r="J255" t="s">
        <v>4524</v>
      </c>
      <c r="K255" t="s">
        <v>4482</v>
      </c>
      <c r="L255" t="s">
        <v>4525</v>
      </c>
      <c r="M255">
        <v>4</v>
      </c>
      <c r="N255">
        <v>172710</v>
      </c>
      <c r="O255">
        <v>0</v>
      </c>
      <c r="Q255">
        <v>172710</v>
      </c>
      <c r="R255">
        <v>172710</v>
      </c>
      <c r="S255" s="14">
        <f t="shared" si="9"/>
        <v>0</v>
      </c>
      <c r="T255" s="11" t="str">
        <f t="shared" si="10"/>
        <v/>
      </c>
      <c r="U255" s="11" t="str">
        <f t="shared" si="11"/>
        <v/>
      </c>
    </row>
    <row r="256" spans="1:21" x14ac:dyDescent="0.3">
      <c r="A256" t="s">
        <v>5083</v>
      </c>
      <c r="B256" t="s">
        <v>5084</v>
      </c>
      <c r="C256" t="s">
        <v>1930</v>
      </c>
      <c r="D256">
        <v>8</v>
      </c>
      <c r="E256" t="s">
        <v>4463</v>
      </c>
      <c r="F256">
        <v>9992287180</v>
      </c>
      <c r="G256" s="9">
        <v>46033</v>
      </c>
      <c r="H256" s="9">
        <v>46036</v>
      </c>
      <c r="I256" t="s">
        <v>4491</v>
      </c>
      <c r="J256" t="s">
        <v>4492</v>
      </c>
      <c r="K256" t="s">
        <v>4488</v>
      </c>
      <c r="L256" t="s">
        <v>4493</v>
      </c>
      <c r="M256">
        <v>3</v>
      </c>
      <c r="N256">
        <v>77687</v>
      </c>
      <c r="O256">
        <v>0</v>
      </c>
      <c r="Q256">
        <v>77687</v>
      </c>
      <c r="R256">
        <v>0</v>
      </c>
      <c r="S256" s="14">
        <f t="shared" si="9"/>
        <v>0</v>
      </c>
      <c r="T256" s="11" t="str">
        <f t="shared" si="10"/>
        <v/>
      </c>
      <c r="U256" s="11" t="str">
        <f t="shared" si="11"/>
        <v/>
      </c>
    </row>
    <row r="257" spans="1:21" x14ac:dyDescent="0.3">
      <c r="A257" t="s">
        <v>5085</v>
      </c>
      <c r="B257" t="s">
        <v>5086</v>
      </c>
      <c r="C257" t="s">
        <v>5087</v>
      </c>
      <c r="D257">
        <v>25</v>
      </c>
      <c r="E257" t="s">
        <v>4463</v>
      </c>
      <c r="F257">
        <v>6608576289</v>
      </c>
      <c r="G257" s="9">
        <v>45839</v>
      </c>
      <c r="H257" s="9">
        <v>45842</v>
      </c>
      <c r="I257" t="s">
        <v>4497</v>
      </c>
      <c r="J257" t="s">
        <v>4498</v>
      </c>
      <c r="K257" t="s">
        <v>4471</v>
      </c>
      <c r="L257" t="s">
        <v>4477</v>
      </c>
      <c r="M257">
        <v>4</v>
      </c>
      <c r="N257">
        <v>131137</v>
      </c>
      <c r="O257">
        <v>10072</v>
      </c>
      <c r="P257" t="s">
        <v>4468</v>
      </c>
      <c r="Q257">
        <v>121065</v>
      </c>
      <c r="R257">
        <v>0</v>
      </c>
      <c r="S257" s="14">
        <f t="shared" si="9"/>
        <v>7.6805173215797218E-2</v>
      </c>
      <c r="T257" s="11" t="str">
        <f t="shared" si="10"/>
        <v/>
      </c>
      <c r="U257" s="11" t="str">
        <f t="shared" si="11"/>
        <v/>
      </c>
    </row>
    <row r="258" spans="1:21" x14ac:dyDescent="0.3">
      <c r="A258" t="s">
        <v>5088</v>
      </c>
      <c r="B258" t="s">
        <v>5089</v>
      </c>
      <c r="C258" t="s">
        <v>2107</v>
      </c>
      <c r="D258">
        <v>59</v>
      </c>
      <c r="E258" t="s">
        <v>4463</v>
      </c>
      <c r="F258">
        <v>8846080758</v>
      </c>
      <c r="G258" s="9">
        <v>45911</v>
      </c>
      <c r="H258" s="9">
        <v>45914</v>
      </c>
      <c r="I258" t="s">
        <v>4497</v>
      </c>
      <c r="J258" t="s">
        <v>4498</v>
      </c>
      <c r="K258" t="s">
        <v>4482</v>
      </c>
      <c r="L258" t="s">
        <v>4477</v>
      </c>
      <c r="M258">
        <v>4</v>
      </c>
      <c r="N258">
        <v>138897</v>
      </c>
      <c r="O258">
        <v>0</v>
      </c>
      <c r="Q258">
        <v>138897</v>
      </c>
      <c r="R258">
        <v>138897</v>
      </c>
      <c r="S258" s="14">
        <f t="shared" si="9"/>
        <v>0</v>
      </c>
      <c r="T258" s="11" t="str">
        <f t="shared" si="10"/>
        <v/>
      </c>
      <c r="U258" s="11" t="str">
        <f t="shared" si="11"/>
        <v/>
      </c>
    </row>
    <row r="259" spans="1:21" x14ac:dyDescent="0.3">
      <c r="A259" t="s">
        <v>5090</v>
      </c>
      <c r="B259" t="s">
        <v>5091</v>
      </c>
      <c r="C259" t="s">
        <v>1993</v>
      </c>
      <c r="D259">
        <v>84</v>
      </c>
      <c r="E259" t="s">
        <v>4463</v>
      </c>
      <c r="F259">
        <v>6747829286</v>
      </c>
      <c r="G259" s="9">
        <v>45960</v>
      </c>
      <c r="H259" s="9">
        <v>45963</v>
      </c>
      <c r="I259" t="s">
        <v>4457</v>
      </c>
      <c r="J259" t="s">
        <v>4458</v>
      </c>
      <c r="K259" t="s">
        <v>4476</v>
      </c>
      <c r="L259" t="s">
        <v>4460</v>
      </c>
      <c r="M259">
        <v>4</v>
      </c>
      <c r="N259">
        <v>48120</v>
      </c>
      <c r="O259">
        <v>0</v>
      </c>
      <c r="Q259">
        <v>48120</v>
      </c>
      <c r="R259">
        <v>0</v>
      </c>
      <c r="S259" s="14">
        <f t="shared" si="9"/>
        <v>0</v>
      </c>
      <c r="T259" s="11" t="str">
        <f t="shared" si="10"/>
        <v/>
      </c>
      <c r="U259" s="11" t="str">
        <f t="shared" si="11"/>
        <v/>
      </c>
    </row>
    <row r="260" spans="1:21" x14ac:dyDescent="0.3">
      <c r="A260" t="s">
        <v>5092</v>
      </c>
      <c r="B260" t="s">
        <v>5093</v>
      </c>
      <c r="C260" t="s">
        <v>1349</v>
      </c>
      <c r="D260">
        <v>78</v>
      </c>
      <c r="E260" t="s">
        <v>4456</v>
      </c>
      <c r="F260">
        <v>8200813041</v>
      </c>
      <c r="G260" s="9">
        <v>46057</v>
      </c>
      <c r="H260" s="9">
        <v>46058</v>
      </c>
      <c r="I260" t="s">
        <v>4506</v>
      </c>
      <c r="J260" t="s">
        <v>4507</v>
      </c>
      <c r="K260" t="s">
        <v>4482</v>
      </c>
      <c r="L260" t="s">
        <v>4508</v>
      </c>
      <c r="M260">
        <v>1</v>
      </c>
      <c r="N260">
        <v>3026</v>
      </c>
      <c r="O260">
        <v>0</v>
      </c>
      <c r="Q260">
        <v>3026</v>
      </c>
      <c r="R260">
        <v>3026</v>
      </c>
      <c r="S260" s="14">
        <f t="shared" ref="S260:S323" si="12">O260/N260</f>
        <v>0</v>
      </c>
      <c r="T260" s="11" t="str">
        <f t="shared" ref="T260:T323" si="13">IF(AND(S260&gt;10%,P260&lt;&gt;"MS_DR_BORA"),"FLAG","")</f>
        <v/>
      </c>
      <c r="U260" s="11" t="str">
        <f t="shared" ref="U260:U323" si="14">IF(AND(K260="Cash",R260&lt;Q260),"FLAG","")</f>
        <v/>
      </c>
    </row>
    <row r="261" spans="1:21" x14ac:dyDescent="0.3">
      <c r="A261" t="s">
        <v>5094</v>
      </c>
      <c r="B261" t="s">
        <v>5095</v>
      </c>
      <c r="C261" t="s">
        <v>3190</v>
      </c>
      <c r="D261">
        <v>49</v>
      </c>
      <c r="E261" t="s">
        <v>4463</v>
      </c>
      <c r="F261">
        <v>8623776295</v>
      </c>
      <c r="G261" s="9">
        <v>45808</v>
      </c>
      <c r="H261" s="9">
        <v>45812</v>
      </c>
      <c r="I261" t="s">
        <v>4457</v>
      </c>
      <c r="J261" t="s">
        <v>4458</v>
      </c>
      <c r="K261" t="s">
        <v>4482</v>
      </c>
      <c r="L261" t="s">
        <v>4460</v>
      </c>
      <c r="M261">
        <v>4</v>
      </c>
      <c r="N261">
        <v>56113</v>
      </c>
      <c r="O261">
        <v>0</v>
      </c>
      <c r="Q261">
        <v>56113</v>
      </c>
      <c r="R261">
        <v>56113</v>
      </c>
      <c r="S261" s="14">
        <f t="shared" si="12"/>
        <v>0</v>
      </c>
      <c r="T261" s="11" t="str">
        <f t="shared" si="13"/>
        <v/>
      </c>
      <c r="U261" s="11" t="str">
        <f t="shared" si="14"/>
        <v/>
      </c>
    </row>
    <row r="262" spans="1:21" x14ac:dyDescent="0.3">
      <c r="A262" t="s">
        <v>5096</v>
      </c>
      <c r="B262" t="s">
        <v>5097</v>
      </c>
      <c r="C262" t="s">
        <v>1367</v>
      </c>
      <c r="D262">
        <v>22</v>
      </c>
      <c r="E262" t="s">
        <v>4463</v>
      </c>
      <c r="F262">
        <v>9667704036</v>
      </c>
      <c r="G262" s="9">
        <v>45842</v>
      </c>
      <c r="H262" s="9">
        <v>45846</v>
      </c>
      <c r="I262" t="s">
        <v>4523</v>
      </c>
      <c r="J262" t="s">
        <v>4524</v>
      </c>
      <c r="K262" t="s">
        <v>4466</v>
      </c>
      <c r="L262" t="s">
        <v>4525</v>
      </c>
      <c r="M262">
        <v>4</v>
      </c>
      <c r="N262">
        <v>190417</v>
      </c>
      <c r="O262">
        <v>0</v>
      </c>
      <c r="Q262">
        <v>190417</v>
      </c>
      <c r="R262">
        <v>0</v>
      </c>
      <c r="S262" s="14">
        <f t="shared" si="12"/>
        <v>0</v>
      </c>
      <c r="T262" s="11" t="str">
        <f t="shared" si="13"/>
        <v/>
      </c>
      <c r="U262" s="11" t="str">
        <f t="shared" si="14"/>
        <v/>
      </c>
    </row>
    <row r="263" spans="1:21" x14ac:dyDescent="0.3">
      <c r="A263" t="s">
        <v>5098</v>
      </c>
      <c r="B263" t="s">
        <v>5099</v>
      </c>
      <c r="C263" t="s">
        <v>5100</v>
      </c>
      <c r="D263">
        <v>61</v>
      </c>
      <c r="E263" t="s">
        <v>4456</v>
      </c>
      <c r="F263">
        <v>7841457968</v>
      </c>
      <c r="G263" s="9">
        <v>45791</v>
      </c>
      <c r="H263" s="9">
        <v>45796</v>
      </c>
      <c r="I263" t="s">
        <v>4480</v>
      </c>
      <c r="J263" t="s">
        <v>4481</v>
      </c>
      <c r="K263" t="s">
        <v>4476</v>
      </c>
      <c r="L263" t="s">
        <v>4483</v>
      </c>
      <c r="M263">
        <v>6</v>
      </c>
      <c r="N263">
        <v>202475</v>
      </c>
      <c r="O263">
        <v>12495</v>
      </c>
      <c r="P263" t="s">
        <v>4468</v>
      </c>
      <c r="Q263">
        <v>189980</v>
      </c>
      <c r="R263">
        <v>0</v>
      </c>
      <c r="S263" s="14">
        <f t="shared" si="12"/>
        <v>6.1711322385479689E-2</v>
      </c>
      <c r="T263" s="11" t="str">
        <f t="shared" si="13"/>
        <v/>
      </c>
      <c r="U263" s="11" t="str">
        <f t="shared" si="14"/>
        <v/>
      </c>
    </row>
    <row r="264" spans="1:21" x14ac:dyDescent="0.3">
      <c r="A264" t="s">
        <v>5101</v>
      </c>
      <c r="B264" t="s">
        <v>5102</v>
      </c>
      <c r="C264" t="s">
        <v>2210</v>
      </c>
      <c r="D264">
        <v>23</v>
      </c>
      <c r="E264" t="s">
        <v>4456</v>
      </c>
      <c r="F264">
        <v>9195979117</v>
      </c>
      <c r="G264" s="9">
        <v>46058</v>
      </c>
      <c r="H264" s="9">
        <v>46060</v>
      </c>
      <c r="I264" t="s">
        <v>4506</v>
      </c>
      <c r="J264" t="s">
        <v>4507</v>
      </c>
      <c r="K264" t="s">
        <v>4482</v>
      </c>
      <c r="L264" t="s">
        <v>4508</v>
      </c>
      <c r="M264">
        <v>1</v>
      </c>
      <c r="N264">
        <v>2549</v>
      </c>
      <c r="O264">
        <v>178</v>
      </c>
      <c r="P264" t="s">
        <v>4468</v>
      </c>
      <c r="Q264">
        <v>2371</v>
      </c>
      <c r="R264">
        <v>2371</v>
      </c>
      <c r="S264" s="14">
        <f t="shared" si="12"/>
        <v>6.9831306394664575E-2</v>
      </c>
      <c r="T264" s="11" t="str">
        <f t="shared" si="13"/>
        <v/>
      </c>
      <c r="U264" s="11" t="str">
        <f t="shared" si="14"/>
        <v/>
      </c>
    </row>
    <row r="265" spans="1:21" x14ac:dyDescent="0.3">
      <c r="A265" t="s">
        <v>5103</v>
      </c>
      <c r="B265" t="s">
        <v>5104</v>
      </c>
      <c r="C265" t="s">
        <v>4730</v>
      </c>
      <c r="D265">
        <v>66</v>
      </c>
      <c r="E265" t="s">
        <v>4456</v>
      </c>
      <c r="F265">
        <v>6973178934</v>
      </c>
      <c r="G265" s="9">
        <v>46027</v>
      </c>
      <c r="H265" s="9">
        <v>46028</v>
      </c>
      <c r="I265" t="s">
        <v>4506</v>
      </c>
      <c r="J265" t="s">
        <v>4507</v>
      </c>
      <c r="K265" t="s">
        <v>4476</v>
      </c>
      <c r="L265" t="s">
        <v>4508</v>
      </c>
      <c r="M265">
        <v>1</v>
      </c>
      <c r="N265">
        <v>3097</v>
      </c>
      <c r="O265">
        <v>0</v>
      </c>
      <c r="Q265">
        <v>3097</v>
      </c>
      <c r="R265">
        <v>0</v>
      </c>
      <c r="S265" s="14">
        <f t="shared" si="12"/>
        <v>0</v>
      </c>
      <c r="T265" s="11" t="str">
        <f t="shared" si="13"/>
        <v/>
      </c>
      <c r="U265" s="11" t="str">
        <f t="shared" si="14"/>
        <v/>
      </c>
    </row>
    <row r="266" spans="1:21" x14ac:dyDescent="0.3">
      <c r="A266" t="s">
        <v>5105</v>
      </c>
      <c r="B266" t="s">
        <v>5106</v>
      </c>
      <c r="C266" t="s">
        <v>2292</v>
      </c>
      <c r="D266">
        <v>43</v>
      </c>
      <c r="E266" t="s">
        <v>4463</v>
      </c>
      <c r="F266">
        <v>6357076985</v>
      </c>
      <c r="G266" s="9">
        <v>45990</v>
      </c>
      <c r="H266" s="9">
        <v>45992</v>
      </c>
      <c r="I266" t="s">
        <v>4457</v>
      </c>
      <c r="J266" t="s">
        <v>4458</v>
      </c>
      <c r="K266" t="s">
        <v>4488</v>
      </c>
      <c r="L266" t="s">
        <v>4460</v>
      </c>
      <c r="M266">
        <v>4</v>
      </c>
      <c r="N266">
        <v>53999</v>
      </c>
      <c r="O266">
        <v>0</v>
      </c>
      <c r="Q266">
        <v>53999</v>
      </c>
      <c r="R266">
        <v>0</v>
      </c>
      <c r="S266" s="14">
        <f t="shared" si="12"/>
        <v>0</v>
      </c>
      <c r="T266" s="11" t="str">
        <f t="shared" si="13"/>
        <v/>
      </c>
      <c r="U266" s="11" t="str">
        <f t="shared" si="14"/>
        <v/>
      </c>
    </row>
    <row r="267" spans="1:21" x14ac:dyDescent="0.3">
      <c r="A267" t="s">
        <v>5107</v>
      </c>
      <c r="B267" t="s">
        <v>5108</v>
      </c>
      <c r="C267" t="s">
        <v>4691</v>
      </c>
      <c r="D267">
        <v>41</v>
      </c>
      <c r="E267" t="s">
        <v>4463</v>
      </c>
      <c r="F267">
        <v>8495081606</v>
      </c>
      <c r="G267" s="9">
        <v>45877</v>
      </c>
      <c r="H267" s="9">
        <v>45881</v>
      </c>
      <c r="I267" t="s">
        <v>4480</v>
      </c>
      <c r="J267" t="s">
        <v>4539</v>
      </c>
      <c r="K267" t="s">
        <v>4476</v>
      </c>
      <c r="L267" t="s">
        <v>4483</v>
      </c>
      <c r="M267">
        <v>6</v>
      </c>
      <c r="N267">
        <v>201206</v>
      </c>
      <c r="O267">
        <v>9959</v>
      </c>
      <c r="P267" t="s">
        <v>4468</v>
      </c>
      <c r="Q267">
        <v>191247</v>
      </c>
      <c r="R267">
        <v>0</v>
      </c>
      <c r="S267" s="14">
        <f t="shared" si="12"/>
        <v>4.9496535888591792E-2</v>
      </c>
      <c r="T267" s="11" t="str">
        <f t="shared" si="13"/>
        <v/>
      </c>
      <c r="U267" s="11" t="str">
        <f t="shared" si="14"/>
        <v/>
      </c>
    </row>
    <row r="268" spans="1:21" x14ac:dyDescent="0.3">
      <c r="A268" t="s">
        <v>5109</v>
      </c>
      <c r="B268" t="s">
        <v>5110</v>
      </c>
      <c r="C268" t="s">
        <v>1319</v>
      </c>
      <c r="D268">
        <v>1</v>
      </c>
      <c r="E268" t="s">
        <v>4463</v>
      </c>
      <c r="F268">
        <v>8307190136</v>
      </c>
      <c r="G268" s="9">
        <v>45872</v>
      </c>
      <c r="H268" s="9">
        <v>45877</v>
      </c>
      <c r="I268" t="s">
        <v>4480</v>
      </c>
      <c r="J268" t="s">
        <v>4539</v>
      </c>
      <c r="K268" t="s">
        <v>4488</v>
      </c>
      <c r="L268" t="s">
        <v>4483</v>
      </c>
      <c r="M268">
        <v>6</v>
      </c>
      <c r="N268">
        <v>219392</v>
      </c>
      <c r="O268">
        <v>0</v>
      </c>
      <c r="Q268">
        <v>219392</v>
      </c>
      <c r="R268">
        <v>0</v>
      </c>
      <c r="S268" s="14">
        <f t="shared" si="12"/>
        <v>0</v>
      </c>
      <c r="T268" s="11" t="str">
        <f t="shared" si="13"/>
        <v/>
      </c>
      <c r="U268" s="11" t="str">
        <f t="shared" si="14"/>
        <v/>
      </c>
    </row>
    <row r="269" spans="1:21" x14ac:dyDescent="0.3">
      <c r="A269" t="s">
        <v>5111</v>
      </c>
      <c r="B269" t="s">
        <v>5112</v>
      </c>
      <c r="C269" t="s">
        <v>5113</v>
      </c>
      <c r="D269">
        <v>10</v>
      </c>
      <c r="E269" t="s">
        <v>4456</v>
      </c>
      <c r="F269">
        <v>7627979967</v>
      </c>
      <c r="G269" s="9">
        <v>45897</v>
      </c>
      <c r="H269" s="9">
        <v>45899</v>
      </c>
      <c r="I269" t="s">
        <v>4506</v>
      </c>
      <c r="J269" t="s">
        <v>4507</v>
      </c>
      <c r="K269" t="s">
        <v>4476</v>
      </c>
      <c r="L269" t="s">
        <v>4508</v>
      </c>
      <c r="M269">
        <v>1</v>
      </c>
      <c r="N269">
        <v>3043</v>
      </c>
      <c r="O269">
        <v>0</v>
      </c>
      <c r="Q269">
        <v>3043</v>
      </c>
      <c r="R269">
        <v>0</v>
      </c>
      <c r="S269" s="14">
        <f t="shared" si="12"/>
        <v>0</v>
      </c>
      <c r="T269" s="11" t="str">
        <f t="shared" si="13"/>
        <v/>
      </c>
      <c r="U269" s="11" t="str">
        <f t="shared" si="14"/>
        <v/>
      </c>
    </row>
    <row r="270" spans="1:21" x14ac:dyDescent="0.3">
      <c r="A270" t="s">
        <v>5114</v>
      </c>
      <c r="B270" t="s">
        <v>5115</v>
      </c>
      <c r="C270" t="s">
        <v>1262</v>
      </c>
      <c r="D270">
        <v>46</v>
      </c>
      <c r="E270" t="s">
        <v>4463</v>
      </c>
      <c r="F270">
        <v>7350649066</v>
      </c>
      <c r="G270" s="9">
        <v>46028</v>
      </c>
      <c r="H270" s="9">
        <v>46034</v>
      </c>
      <c r="I270" t="s">
        <v>4480</v>
      </c>
      <c r="J270" t="s">
        <v>4539</v>
      </c>
      <c r="K270" t="s">
        <v>4482</v>
      </c>
      <c r="L270" t="s">
        <v>4483</v>
      </c>
      <c r="M270">
        <v>6</v>
      </c>
      <c r="N270">
        <v>188492</v>
      </c>
      <c r="O270">
        <v>13464</v>
      </c>
      <c r="P270" t="s">
        <v>4468</v>
      </c>
      <c r="Q270">
        <v>175028</v>
      </c>
      <c r="R270">
        <v>175028</v>
      </c>
      <c r="S270" s="14">
        <f t="shared" si="12"/>
        <v>7.1430087218555691E-2</v>
      </c>
      <c r="T270" s="11" t="str">
        <f t="shared" si="13"/>
        <v/>
      </c>
      <c r="U270" s="11" t="str">
        <f t="shared" si="14"/>
        <v/>
      </c>
    </row>
    <row r="271" spans="1:21" x14ac:dyDescent="0.3">
      <c r="A271" t="s">
        <v>5116</v>
      </c>
      <c r="B271" t="s">
        <v>5117</v>
      </c>
      <c r="C271" t="s">
        <v>885</v>
      </c>
      <c r="D271">
        <v>65</v>
      </c>
      <c r="E271" t="s">
        <v>4456</v>
      </c>
      <c r="F271">
        <v>7322637682</v>
      </c>
      <c r="G271" s="9">
        <v>46038</v>
      </c>
      <c r="H271" s="9">
        <v>46042</v>
      </c>
      <c r="I271" t="s">
        <v>4457</v>
      </c>
      <c r="J271" t="s">
        <v>4458</v>
      </c>
      <c r="K271" t="s">
        <v>4488</v>
      </c>
      <c r="L271" t="s">
        <v>4460</v>
      </c>
      <c r="M271">
        <v>4</v>
      </c>
      <c r="N271">
        <v>55014</v>
      </c>
      <c r="O271">
        <v>2540</v>
      </c>
      <c r="P271" t="s">
        <v>4468</v>
      </c>
      <c r="Q271">
        <v>52474</v>
      </c>
      <c r="R271">
        <v>0</v>
      </c>
      <c r="S271" s="14">
        <f t="shared" si="12"/>
        <v>4.6170065801432361E-2</v>
      </c>
      <c r="T271" s="11" t="str">
        <f t="shared" si="13"/>
        <v/>
      </c>
      <c r="U271" s="11" t="str">
        <f t="shared" si="14"/>
        <v/>
      </c>
    </row>
    <row r="272" spans="1:21" x14ac:dyDescent="0.3">
      <c r="A272" t="s">
        <v>5118</v>
      </c>
      <c r="B272" t="s">
        <v>5119</v>
      </c>
      <c r="C272" t="s">
        <v>2253</v>
      </c>
      <c r="D272">
        <v>6</v>
      </c>
      <c r="E272" t="s">
        <v>4456</v>
      </c>
      <c r="F272">
        <v>6542403109</v>
      </c>
      <c r="G272" s="9">
        <v>46015</v>
      </c>
      <c r="H272" s="9">
        <v>46016</v>
      </c>
      <c r="I272" t="s">
        <v>4506</v>
      </c>
      <c r="J272" t="s">
        <v>4507</v>
      </c>
      <c r="K272" t="s">
        <v>4471</v>
      </c>
      <c r="L272" t="s">
        <v>4508</v>
      </c>
      <c r="M272">
        <v>1</v>
      </c>
      <c r="N272">
        <v>2809</v>
      </c>
      <c r="O272">
        <v>0</v>
      </c>
      <c r="Q272">
        <v>2809</v>
      </c>
      <c r="R272">
        <v>0</v>
      </c>
      <c r="S272" s="14">
        <f t="shared" si="12"/>
        <v>0</v>
      </c>
      <c r="T272" s="11" t="str">
        <f t="shared" si="13"/>
        <v/>
      </c>
      <c r="U272" s="11" t="str">
        <f t="shared" si="14"/>
        <v/>
      </c>
    </row>
    <row r="273" spans="1:21" x14ac:dyDescent="0.3">
      <c r="A273" t="s">
        <v>5120</v>
      </c>
      <c r="B273" t="s">
        <v>5121</v>
      </c>
      <c r="C273" t="s">
        <v>2598</v>
      </c>
      <c r="D273">
        <v>33</v>
      </c>
      <c r="E273" t="s">
        <v>4456</v>
      </c>
      <c r="F273">
        <v>7447101560</v>
      </c>
      <c r="G273" s="9">
        <v>45757</v>
      </c>
      <c r="H273" s="9">
        <v>45765</v>
      </c>
      <c r="I273" t="s">
        <v>4523</v>
      </c>
      <c r="J273" t="s">
        <v>4524</v>
      </c>
      <c r="K273" t="s">
        <v>4482</v>
      </c>
      <c r="L273" t="s">
        <v>4525</v>
      </c>
      <c r="M273">
        <v>4</v>
      </c>
      <c r="N273">
        <v>193738</v>
      </c>
      <c r="O273">
        <v>10627</v>
      </c>
      <c r="P273" t="s">
        <v>4468</v>
      </c>
      <c r="Q273">
        <v>183111</v>
      </c>
      <c r="R273">
        <v>183111</v>
      </c>
      <c r="S273" s="14">
        <f t="shared" si="12"/>
        <v>5.4852429569831419E-2</v>
      </c>
      <c r="T273" s="11" t="str">
        <f t="shared" si="13"/>
        <v/>
      </c>
      <c r="U273" s="11" t="str">
        <f t="shared" si="14"/>
        <v/>
      </c>
    </row>
    <row r="274" spans="1:21" x14ac:dyDescent="0.3">
      <c r="A274" t="s">
        <v>5122</v>
      </c>
      <c r="B274" t="s">
        <v>5123</v>
      </c>
      <c r="C274" t="s">
        <v>3072</v>
      </c>
      <c r="D274">
        <v>46</v>
      </c>
      <c r="E274" t="s">
        <v>4463</v>
      </c>
      <c r="F274">
        <v>7352688070</v>
      </c>
      <c r="G274" s="9">
        <v>45764</v>
      </c>
      <c r="H274" s="9">
        <v>45769</v>
      </c>
      <c r="I274" t="s">
        <v>4480</v>
      </c>
      <c r="J274" t="s">
        <v>4539</v>
      </c>
      <c r="K274" t="s">
        <v>4476</v>
      </c>
      <c r="L274" t="s">
        <v>4483</v>
      </c>
      <c r="M274">
        <v>6</v>
      </c>
      <c r="N274">
        <v>222892</v>
      </c>
      <c r="O274">
        <v>0</v>
      </c>
      <c r="Q274">
        <v>222892</v>
      </c>
      <c r="R274">
        <v>0</v>
      </c>
      <c r="S274" s="14">
        <f t="shared" si="12"/>
        <v>0</v>
      </c>
      <c r="T274" s="11" t="str">
        <f t="shared" si="13"/>
        <v/>
      </c>
      <c r="U274" s="11" t="str">
        <f t="shared" si="14"/>
        <v/>
      </c>
    </row>
    <row r="275" spans="1:21" x14ac:dyDescent="0.3">
      <c r="A275" t="s">
        <v>5124</v>
      </c>
      <c r="B275" t="s">
        <v>5125</v>
      </c>
      <c r="C275" t="s">
        <v>5126</v>
      </c>
      <c r="D275">
        <v>63</v>
      </c>
      <c r="E275" t="s">
        <v>4463</v>
      </c>
      <c r="F275">
        <v>7182623891</v>
      </c>
      <c r="G275" s="9">
        <v>45757</v>
      </c>
      <c r="H275" s="9">
        <v>45761</v>
      </c>
      <c r="I275" t="s">
        <v>4474</v>
      </c>
      <c r="J275" t="s">
        <v>4556</v>
      </c>
      <c r="K275" t="s">
        <v>4466</v>
      </c>
      <c r="L275" t="s">
        <v>4477</v>
      </c>
      <c r="M275">
        <v>5</v>
      </c>
      <c r="N275">
        <v>45874</v>
      </c>
      <c r="O275">
        <v>0</v>
      </c>
      <c r="Q275">
        <v>45874</v>
      </c>
      <c r="R275">
        <v>0</v>
      </c>
      <c r="S275" s="14">
        <f t="shared" si="12"/>
        <v>0</v>
      </c>
      <c r="T275" s="11" t="str">
        <f t="shared" si="13"/>
        <v/>
      </c>
      <c r="U275" s="11" t="str">
        <f t="shared" si="14"/>
        <v/>
      </c>
    </row>
    <row r="276" spans="1:21" x14ac:dyDescent="0.3">
      <c r="A276" t="s">
        <v>5127</v>
      </c>
      <c r="B276" t="s">
        <v>5128</v>
      </c>
      <c r="C276" t="s">
        <v>5129</v>
      </c>
      <c r="D276">
        <v>66</v>
      </c>
      <c r="E276" t="s">
        <v>4456</v>
      </c>
      <c r="F276">
        <v>9650361375</v>
      </c>
      <c r="G276" s="9">
        <v>45901</v>
      </c>
      <c r="H276" s="9">
        <v>45905</v>
      </c>
      <c r="I276" t="s">
        <v>4474</v>
      </c>
      <c r="J276" t="s">
        <v>4475</v>
      </c>
      <c r="K276" t="s">
        <v>4488</v>
      </c>
      <c r="L276" t="s">
        <v>4477</v>
      </c>
      <c r="M276">
        <v>5</v>
      </c>
      <c r="N276">
        <v>56955</v>
      </c>
      <c r="O276">
        <v>4363</v>
      </c>
      <c r="P276" t="s">
        <v>4468</v>
      </c>
      <c r="Q276">
        <v>52592</v>
      </c>
      <c r="R276">
        <v>0</v>
      </c>
      <c r="S276" s="14">
        <f t="shared" si="12"/>
        <v>7.6604336757088928E-2</v>
      </c>
      <c r="T276" s="11" t="str">
        <f t="shared" si="13"/>
        <v/>
      </c>
      <c r="U276" s="11" t="str">
        <f t="shared" si="14"/>
        <v/>
      </c>
    </row>
    <row r="277" spans="1:21" x14ac:dyDescent="0.3">
      <c r="A277" t="s">
        <v>5130</v>
      </c>
      <c r="B277" t="s">
        <v>5131</v>
      </c>
      <c r="C277" t="s">
        <v>2303</v>
      </c>
      <c r="D277">
        <v>23</v>
      </c>
      <c r="E277" t="s">
        <v>4456</v>
      </c>
      <c r="F277">
        <v>6558182060</v>
      </c>
      <c r="G277" s="9">
        <v>45827</v>
      </c>
      <c r="H277" s="9">
        <v>45834</v>
      </c>
      <c r="I277" t="s">
        <v>4474</v>
      </c>
      <c r="J277" t="s">
        <v>4556</v>
      </c>
      <c r="K277" t="s">
        <v>4459</v>
      </c>
      <c r="L277" t="s">
        <v>4477</v>
      </c>
      <c r="M277">
        <v>5</v>
      </c>
      <c r="N277">
        <v>30528</v>
      </c>
      <c r="O277">
        <v>0</v>
      </c>
      <c r="Q277">
        <v>30528</v>
      </c>
      <c r="R277">
        <v>0</v>
      </c>
      <c r="S277" s="14">
        <f t="shared" si="12"/>
        <v>0</v>
      </c>
      <c r="T277" s="11" t="str">
        <f t="shared" si="13"/>
        <v/>
      </c>
      <c r="U277" s="11" t="str">
        <f t="shared" si="14"/>
        <v/>
      </c>
    </row>
    <row r="278" spans="1:21" x14ac:dyDescent="0.3">
      <c r="A278" t="s">
        <v>5132</v>
      </c>
      <c r="B278" t="s">
        <v>5133</v>
      </c>
      <c r="C278" t="s">
        <v>966</v>
      </c>
      <c r="D278">
        <v>10</v>
      </c>
      <c r="E278" t="s">
        <v>4463</v>
      </c>
      <c r="F278">
        <v>7384109460</v>
      </c>
      <c r="G278" s="9">
        <v>46075</v>
      </c>
      <c r="H278" s="9">
        <v>46077</v>
      </c>
      <c r="I278" t="s">
        <v>4491</v>
      </c>
      <c r="J278" t="s">
        <v>4543</v>
      </c>
      <c r="K278" t="s">
        <v>4482</v>
      </c>
      <c r="L278" t="s">
        <v>4493</v>
      </c>
      <c r="M278">
        <v>3</v>
      </c>
      <c r="N278">
        <v>69437</v>
      </c>
      <c r="O278">
        <v>0</v>
      </c>
      <c r="Q278">
        <v>69437</v>
      </c>
      <c r="R278">
        <v>69437</v>
      </c>
      <c r="S278" s="14">
        <f t="shared" si="12"/>
        <v>0</v>
      </c>
      <c r="T278" s="11" t="str">
        <f t="shared" si="13"/>
        <v/>
      </c>
      <c r="U278" s="11" t="str">
        <f t="shared" si="14"/>
        <v/>
      </c>
    </row>
    <row r="279" spans="1:21" x14ac:dyDescent="0.3">
      <c r="A279" t="s">
        <v>5134</v>
      </c>
      <c r="B279" t="s">
        <v>5135</v>
      </c>
      <c r="C279" t="s">
        <v>5136</v>
      </c>
      <c r="D279">
        <v>44</v>
      </c>
      <c r="E279" t="s">
        <v>4463</v>
      </c>
      <c r="F279">
        <v>9467602682</v>
      </c>
      <c r="G279" s="9">
        <v>46022</v>
      </c>
      <c r="H279" s="9">
        <v>46025</v>
      </c>
      <c r="I279" t="s">
        <v>4523</v>
      </c>
      <c r="J279" t="s">
        <v>4524</v>
      </c>
      <c r="K279" t="s">
        <v>4488</v>
      </c>
      <c r="L279" t="s">
        <v>4525</v>
      </c>
      <c r="M279">
        <v>4</v>
      </c>
      <c r="N279">
        <v>189062</v>
      </c>
      <c r="O279">
        <v>0</v>
      </c>
      <c r="Q279">
        <v>189062</v>
      </c>
      <c r="R279">
        <v>0</v>
      </c>
      <c r="S279" s="14">
        <f t="shared" si="12"/>
        <v>0</v>
      </c>
      <c r="T279" s="11" t="str">
        <f t="shared" si="13"/>
        <v/>
      </c>
      <c r="U279" s="11" t="str">
        <f t="shared" si="14"/>
        <v/>
      </c>
    </row>
    <row r="280" spans="1:21" x14ac:dyDescent="0.3">
      <c r="A280" t="s">
        <v>5137</v>
      </c>
      <c r="B280" t="s">
        <v>5138</v>
      </c>
      <c r="C280" t="s">
        <v>2280</v>
      </c>
      <c r="D280">
        <v>87</v>
      </c>
      <c r="E280" t="s">
        <v>4456</v>
      </c>
      <c r="F280">
        <v>6844688403</v>
      </c>
      <c r="G280" s="9">
        <v>45771</v>
      </c>
      <c r="H280" s="9">
        <v>45775</v>
      </c>
      <c r="I280" t="s">
        <v>4497</v>
      </c>
      <c r="J280" t="s">
        <v>4498</v>
      </c>
      <c r="K280" t="s">
        <v>4476</v>
      </c>
      <c r="L280" t="s">
        <v>4477</v>
      </c>
      <c r="M280">
        <v>4</v>
      </c>
      <c r="N280">
        <v>117631</v>
      </c>
      <c r="O280">
        <v>0</v>
      </c>
      <c r="Q280">
        <v>117631</v>
      </c>
      <c r="R280">
        <v>0</v>
      </c>
      <c r="S280" s="14">
        <f t="shared" si="12"/>
        <v>0</v>
      </c>
      <c r="T280" s="11" t="str">
        <f t="shared" si="13"/>
        <v/>
      </c>
      <c r="U280" s="11" t="str">
        <f t="shared" si="14"/>
        <v/>
      </c>
    </row>
    <row r="281" spans="1:21" x14ac:dyDescent="0.3">
      <c r="A281" t="s">
        <v>5139</v>
      </c>
      <c r="B281" t="s">
        <v>5140</v>
      </c>
      <c r="C281" t="s">
        <v>1797</v>
      </c>
      <c r="D281">
        <v>37</v>
      </c>
      <c r="E281" t="s">
        <v>4463</v>
      </c>
      <c r="F281">
        <v>7981244936</v>
      </c>
      <c r="G281" s="9">
        <v>45923</v>
      </c>
      <c r="H281" s="9">
        <v>45926</v>
      </c>
      <c r="I281" t="s">
        <v>4474</v>
      </c>
      <c r="J281" t="s">
        <v>4475</v>
      </c>
      <c r="K281" t="s">
        <v>4482</v>
      </c>
      <c r="L281" t="s">
        <v>4477</v>
      </c>
      <c r="M281">
        <v>5</v>
      </c>
      <c r="N281">
        <v>58824</v>
      </c>
      <c r="O281">
        <v>0</v>
      </c>
      <c r="Q281">
        <v>58824</v>
      </c>
      <c r="R281">
        <v>58824</v>
      </c>
      <c r="S281" s="14">
        <f t="shared" si="12"/>
        <v>0</v>
      </c>
      <c r="T281" s="11" t="str">
        <f t="shared" si="13"/>
        <v/>
      </c>
      <c r="U281" s="11" t="str">
        <f t="shared" si="14"/>
        <v/>
      </c>
    </row>
    <row r="282" spans="1:21" x14ac:dyDescent="0.3">
      <c r="A282" t="s">
        <v>5141</v>
      </c>
      <c r="B282" t="s">
        <v>5142</v>
      </c>
      <c r="C282" t="s">
        <v>1011</v>
      </c>
      <c r="D282">
        <v>6</v>
      </c>
      <c r="E282" t="s">
        <v>4456</v>
      </c>
      <c r="F282">
        <v>9913436235</v>
      </c>
      <c r="G282" s="9">
        <v>45765</v>
      </c>
      <c r="H282" s="9">
        <v>45767</v>
      </c>
      <c r="I282" t="s">
        <v>4464</v>
      </c>
      <c r="J282" t="s">
        <v>4465</v>
      </c>
      <c r="K282" t="s">
        <v>4471</v>
      </c>
      <c r="L282" t="s">
        <v>4467</v>
      </c>
      <c r="M282">
        <v>3</v>
      </c>
      <c r="N282">
        <v>82664</v>
      </c>
      <c r="O282">
        <v>0</v>
      </c>
      <c r="Q282">
        <v>82664</v>
      </c>
      <c r="R282">
        <v>0</v>
      </c>
      <c r="S282" s="14">
        <f t="shared" si="12"/>
        <v>0</v>
      </c>
      <c r="T282" s="11" t="str">
        <f t="shared" si="13"/>
        <v/>
      </c>
      <c r="U282" s="11" t="str">
        <f t="shared" si="14"/>
        <v/>
      </c>
    </row>
    <row r="283" spans="1:21" x14ac:dyDescent="0.3">
      <c r="A283" t="s">
        <v>5143</v>
      </c>
      <c r="B283" t="s">
        <v>5144</v>
      </c>
      <c r="C283" t="s">
        <v>3278</v>
      </c>
      <c r="D283">
        <v>59</v>
      </c>
      <c r="E283" t="s">
        <v>4456</v>
      </c>
      <c r="F283">
        <v>8524328557</v>
      </c>
      <c r="G283" s="9">
        <v>46080</v>
      </c>
      <c r="H283" s="9">
        <v>46082</v>
      </c>
      <c r="I283" t="s">
        <v>4457</v>
      </c>
      <c r="J283" t="s">
        <v>4458</v>
      </c>
      <c r="K283" t="s">
        <v>4466</v>
      </c>
      <c r="L283" t="s">
        <v>4460</v>
      </c>
      <c r="M283">
        <v>4</v>
      </c>
      <c r="N283">
        <v>55021</v>
      </c>
      <c r="O283">
        <v>0</v>
      </c>
      <c r="Q283">
        <v>55021</v>
      </c>
      <c r="R283">
        <v>0</v>
      </c>
      <c r="S283" s="14">
        <f t="shared" si="12"/>
        <v>0</v>
      </c>
      <c r="T283" s="11" t="str">
        <f t="shared" si="13"/>
        <v/>
      </c>
      <c r="U283" s="11" t="str">
        <f t="shared" si="14"/>
        <v/>
      </c>
    </row>
    <row r="284" spans="1:21" x14ac:dyDescent="0.3">
      <c r="A284" t="s">
        <v>5145</v>
      </c>
      <c r="B284" t="s">
        <v>5146</v>
      </c>
      <c r="C284" t="s">
        <v>525</v>
      </c>
      <c r="D284">
        <v>46</v>
      </c>
      <c r="E284" t="s">
        <v>4456</v>
      </c>
      <c r="F284">
        <v>9512050040</v>
      </c>
      <c r="G284" s="9">
        <v>46011</v>
      </c>
      <c r="H284" s="9">
        <v>46012</v>
      </c>
      <c r="I284" t="s">
        <v>4506</v>
      </c>
      <c r="J284" t="s">
        <v>4507</v>
      </c>
      <c r="K284" t="s">
        <v>4488</v>
      </c>
      <c r="L284" t="s">
        <v>4508</v>
      </c>
      <c r="M284">
        <v>1</v>
      </c>
      <c r="N284">
        <v>2788</v>
      </c>
      <c r="O284">
        <v>0</v>
      </c>
      <c r="Q284">
        <v>2788</v>
      </c>
      <c r="R284">
        <v>0</v>
      </c>
      <c r="S284" s="14">
        <f t="shared" si="12"/>
        <v>0</v>
      </c>
      <c r="T284" s="11" t="str">
        <f t="shared" si="13"/>
        <v/>
      </c>
      <c r="U284" s="11" t="str">
        <f t="shared" si="14"/>
        <v/>
      </c>
    </row>
    <row r="285" spans="1:21" x14ac:dyDescent="0.3">
      <c r="A285" t="s">
        <v>5147</v>
      </c>
      <c r="B285" t="s">
        <v>5148</v>
      </c>
      <c r="C285" t="s">
        <v>229</v>
      </c>
      <c r="D285">
        <v>36</v>
      </c>
      <c r="E285" t="s">
        <v>4463</v>
      </c>
      <c r="F285">
        <v>9650439446</v>
      </c>
      <c r="G285" s="9">
        <v>46074</v>
      </c>
      <c r="H285" s="9">
        <v>46080</v>
      </c>
      <c r="I285" t="s">
        <v>4480</v>
      </c>
      <c r="J285" t="s">
        <v>4539</v>
      </c>
      <c r="K285" t="s">
        <v>4482</v>
      </c>
      <c r="L285" t="s">
        <v>4483</v>
      </c>
      <c r="M285">
        <v>6</v>
      </c>
      <c r="N285">
        <v>224734</v>
      </c>
      <c r="O285">
        <v>13553</v>
      </c>
      <c r="P285" t="s">
        <v>4468</v>
      </c>
      <c r="Q285">
        <v>211181</v>
      </c>
      <c r="R285">
        <v>211181</v>
      </c>
      <c r="S285" s="14">
        <f t="shared" si="12"/>
        <v>6.0306851655735225E-2</v>
      </c>
      <c r="T285" s="11" t="str">
        <f t="shared" si="13"/>
        <v/>
      </c>
      <c r="U285" s="11" t="str">
        <f t="shared" si="14"/>
        <v/>
      </c>
    </row>
    <row r="286" spans="1:21" x14ac:dyDescent="0.3">
      <c r="A286" t="s">
        <v>5149</v>
      </c>
      <c r="B286" t="s">
        <v>5150</v>
      </c>
      <c r="C286" t="s">
        <v>1990</v>
      </c>
      <c r="D286">
        <v>36</v>
      </c>
      <c r="E286" t="s">
        <v>4456</v>
      </c>
      <c r="F286">
        <v>9731463044</v>
      </c>
      <c r="G286" s="9">
        <v>45948</v>
      </c>
      <c r="H286" s="9">
        <v>45953</v>
      </c>
      <c r="I286" t="s">
        <v>4480</v>
      </c>
      <c r="J286" t="s">
        <v>4481</v>
      </c>
      <c r="K286" t="s">
        <v>4482</v>
      </c>
      <c r="L286" t="s">
        <v>4483</v>
      </c>
      <c r="M286">
        <v>6</v>
      </c>
      <c r="N286">
        <v>222361</v>
      </c>
      <c r="O286">
        <v>9919</v>
      </c>
      <c r="P286" t="s">
        <v>4468</v>
      </c>
      <c r="Q286">
        <v>212442</v>
      </c>
      <c r="R286">
        <v>212442</v>
      </c>
      <c r="S286" s="14">
        <f t="shared" si="12"/>
        <v>4.4607642527241739E-2</v>
      </c>
      <c r="T286" s="11" t="str">
        <f t="shared" si="13"/>
        <v/>
      </c>
      <c r="U286" s="11" t="str">
        <f t="shared" si="14"/>
        <v/>
      </c>
    </row>
    <row r="287" spans="1:21" x14ac:dyDescent="0.3">
      <c r="A287" t="s">
        <v>5151</v>
      </c>
      <c r="B287" t="s">
        <v>5152</v>
      </c>
      <c r="C287" t="s">
        <v>126</v>
      </c>
      <c r="D287">
        <v>21</v>
      </c>
      <c r="E287" t="s">
        <v>4456</v>
      </c>
      <c r="F287">
        <v>9621118021</v>
      </c>
      <c r="G287" s="9">
        <v>46016</v>
      </c>
      <c r="H287" s="9">
        <v>46019</v>
      </c>
      <c r="I287" t="s">
        <v>4474</v>
      </c>
      <c r="J287" t="s">
        <v>4475</v>
      </c>
      <c r="K287" t="s">
        <v>4471</v>
      </c>
      <c r="L287" t="s">
        <v>4477</v>
      </c>
      <c r="M287">
        <v>5</v>
      </c>
      <c r="N287">
        <v>131773</v>
      </c>
      <c r="O287">
        <v>0</v>
      </c>
      <c r="Q287">
        <v>131773</v>
      </c>
      <c r="R287">
        <v>0</v>
      </c>
      <c r="S287" s="14">
        <f t="shared" si="12"/>
        <v>0</v>
      </c>
      <c r="T287" s="11" t="str">
        <f t="shared" si="13"/>
        <v/>
      </c>
      <c r="U287" s="11" t="str">
        <f t="shared" si="14"/>
        <v/>
      </c>
    </row>
    <row r="288" spans="1:21" x14ac:dyDescent="0.3">
      <c r="A288" t="s">
        <v>5153</v>
      </c>
      <c r="B288" t="s">
        <v>5154</v>
      </c>
      <c r="C288" t="s">
        <v>2969</v>
      </c>
      <c r="D288">
        <v>6</v>
      </c>
      <c r="E288" t="s">
        <v>4463</v>
      </c>
      <c r="F288">
        <v>9270458074</v>
      </c>
      <c r="G288" s="9">
        <v>45902</v>
      </c>
      <c r="H288" s="9">
        <v>45904</v>
      </c>
      <c r="I288" t="s">
        <v>4523</v>
      </c>
      <c r="J288" t="s">
        <v>4524</v>
      </c>
      <c r="K288" t="s">
        <v>4476</v>
      </c>
      <c r="L288" t="s">
        <v>4525</v>
      </c>
      <c r="M288">
        <v>4</v>
      </c>
      <c r="N288">
        <v>178184</v>
      </c>
      <c r="O288">
        <v>16672</v>
      </c>
      <c r="P288" t="s">
        <v>4468</v>
      </c>
      <c r="Q288">
        <v>161512</v>
      </c>
      <c r="R288">
        <v>0</v>
      </c>
      <c r="S288" s="14">
        <f t="shared" si="12"/>
        <v>9.3566201230189022E-2</v>
      </c>
      <c r="T288" s="11" t="str">
        <f t="shared" si="13"/>
        <v/>
      </c>
      <c r="U288" s="11" t="str">
        <f t="shared" si="14"/>
        <v/>
      </c>
    </row>
    <row r="289" spans="1:21" x14ac:dyDescent="0.3">
      <c r="A289" t="s">
        <v>5155</v>
      </c>
      <c r="B289" t="s">
        <v>5156</v>
      </c>
      <c r="C289" t="s">
        <v>2125</v>
      </c>
      <c r="D289">
        <v>24</v>
      </c>
      <c r="E289" t="s">
        <v>4463</v>
      </c>
      <c r="F289">
        <v>6909664326</v>
      </c>
      <c r="G289" s="9">
        <v>45788</v>
      </c>
      <c r="H289" s="9">
        <v>45790</v>
      </c>
      <c r="I289" t="s">
        <v>4457</v>
      </c>
      <c r="J289" t="s">
        <v>4588</v>
      </c>
      <c r="K289" t="s">
        <v>4476</v>
      </c>
      <c r="L289" t="s">
        <v>4460</v>
      </c>
      <c r="M289">
        <v>4</v>
      </c>
      <c r="N289">
        <v>50783</v>
      </c>
      <c r="O289">
        <v>0</v>
      </c>
      <c r="Q289">
        <v>50783</v>
      </c>
      <c r="R289">
        <v>0</v>
      </c>
      <c r="S289" s="14">
        <f t="shared" si="12"/>
        <v>0</v>
      </c>
      <c r="T289" s="11" t="str">
        <f t="shared" si="13"/>
        <v/>
      </c>
      <c r="U289" s="11" t="str">
        <f t="shared" si="14"/>
        <v/>
      </c>
    </row>
    <row r="290" spans="1:21" x14ac:dyDescent="0.3">
      <c r="A290" t="s">
        <v>5157</v>
      </c>
      <c r="B290" t="s">
        <v>5158</v>
      </c>
      <c r="C290" t="s">
        <v>264</v>
      </c>
      <c r="D290">
        <v>5</v>
      </c>
      <c r="E290" t="s">
        <v>4456</v>
      </c>
      <c r="F290">
        <v>9457869252</v>
      </c>
      <c r="G290" s="9">
        <v>45875</v>
      </c>
      <c r="H290" s="9">
        <v>45876</v>
      </c>
      <c r="I290" t="s">
        <v>4506</v>
      </c>
      <c r="J290" t="s">
        <v>4507</v>
      </c>
      <c r="K290" t="s">
        <v>4471</v>
      </c>
      <c r="L290" t="s">
        <v>4508</v>
      </c>
      <c r="M290">
        <v>1</v>
      </c>
      <c r="N290">
        <v>3115</v>
      </c>
      <c r="O290">
        <v>0</v>
      </c>
      <c r="Q290">
        <v>3115</v>
      </c>
      <c r="R290">
        <v>0</v>
      </c>
      <c r="S290" s="14">
        <f t="shared" si="12"/>
        <v>0</v>
      </c>
      <c r="T290" s="11" t="str">
        <f t="shared" si="13"/>
        <v/>
      </c>
      <c r="U290" s="11" t="str">
        <f t="shared" si="14"/>
        <v/>
      </c>
    </row>
    <row r="291" spans="1:21" x14ac:dyDescent="0.3">
      <c r="A291" t="s">
        <v>5159</v>
      </c>
      <c r="B291" t="s">
        <v>5160</v>
      </c>
      <c r="C291" t="s">
        <v>5161</v>
      </c>
      <c r="D291">
        <v>71</v>
      </c>
      <c r="E291" t="s">
        <v>4456</v>
      </c>
      <c r="F291">
        <v>8806609426</v>
      </c>
      <c r="G291" s="9">
        <v>46018</v>
      </c>
      <c r="H291" s="9">
        <v>46023</v>
      </c>
      <c r="I291" t="s">
        <v>4457</v>
      </c>
      <c r="J291" t="s">
        <v>4588</v>
      </c>
      <c r="K291" t="s">
        <v>4466</v>
      </c>
      <c r="L291" t="s">
        <v>4460</v>
      </c>
      <c r="M291">
        <v>4</v>
      </c>
      <c r="N291">
        <v>55675</v>
      </c>
      <c r="O291">
        <v>0</v>
      </c>
      <c r="Q291">
        <v>55675</v>
      </c>
      <c r="R291">
        <v>0</v>
      </c>
      <c r="S291" s="14">
        <f t="shared" si="12"/>
        <v>0</v>
      </c>
      <c r="T291" s="11" t="str">
        <f t="shared" si="13"/>
        <v/>
      </c>
      <c r="U291" s="11" t="str">
        <f t="shared" si="14"/>
        <v/>
      </c>
    </row>
    <row r="292" spans="1:21" x14ac:dyDescent="0.3">
      <c r="A292" t="s">
        <v>5162</v>
      </c>
      <c r="B292" t="s">
        <v>5163</v>
      </c>
      <c r="C292" t="s">
        <v>684</v>
      </c>
      <c r="D292">
        <v>45</v>
      </c>
      <c r="E292" t="s">
        <v>4456</v>
      </c>
      <c r="F292">
        <v>8331478285</v>
      </c>
      <c r="G292" s="9">
        <v>45997</v>
      </c>
      <c r="H292" s="9">
        <v>46002</v>
      </c>
      <c r="I292" t="s">
        <v>4523</v>
      </c>
      <c r="J292" t="s">
        <v>4524</v>
      </c>
      <c r="K292" t="s">
        <v>4476</v>
      </c>
      <c r="L292" t="s">
        <v>4525</v>
      </c>
      <c r="M292">
        <v>4</v>
      </c>
      <c r="N292">
        <v>184265</v>
      </c>
      <c r="O292">
        <v>0</v>
      </c>
      <c r="Q292">
        <v>184265</v>
      </c>
      <c r="R292">
        <v>0</v>
      </c>
      <c r="S292" s="14">
        <f t="shared" si="12"/>
        <v>0</v>
      </c>
      <c r="T292" s="11" t="str">
        <f t="shared" si="13"/>
        <v/>
      </c>
      <c r="U292" s="11" t="str">
        <f t="shared" si="14"/>
        <v/>
      </c>
    </row>
    <row r="293" spans="1:21" x14ac:dyDescent="0.3">
      <c r="A293" t="s">
        <v>5164</v>
      </c>
      <c r="B293" t="s">
        <v>5165</v>
      </c>
      <c r="C293" t="s">
        <v>5166</v>
      </c>
      <c r="D293">
        <v>57</v>
      </c>
      <c r="E293" t="s">
        <v>4463</v>
      </c>
      <c r="F293">
        <v>8194275581</v>
      </c>
      <c r="G293" s="9">
        <v>45753</v>
      </c>
      <c r="H293" s="9">
        <v>45757</v>
      </c>
      <c r="I293" t="s">
        <v>4480</v>
      </c>
      <c r="J293" t="s">
        <v>4481</v>
      </c>
      <c r="K293" t="s">
        <v>4476</v>
      </c>
      <c r="L293" t="s">
        <v>4483</v>
      </c>
      <c r="M293">
        <v>6</v>
      </c>
      <c r="N293">
        <v>190759</v>
      </c>
      <c r="O293">
        <v>13643</v>
      </c>
      <c r="P293" t="s">
        <v>4468</v>
      </c>
      <c r="Q293">
        <v>177116</v>
      </c>
      <c r="R293">
        <v>0</v>
      </c>
      <c r="S293" s="14">
        <f t="shared" si="12"/>
        <v>7.1519561331313333E-2</v>
      </c>
      <c r="T293" s="11" t="str">
        <f t="shared" si="13"/>
        <v/>
      </c>
      <c r="U293" s="11" t="str">
        <f t="shared" si="14"/>
        <v/>
      </c>
    </row>
    <row r="294" spans="1:21" x14ac:dyDescent="0.3">
      <c r="A294" t="s">
        <v>5167</v>
      </c>
      <c r="B294" t="s">
        <v>5168</v>
      </c>
      <c r="C294" t="s">
        <v>3259</v>
      </c>
      <c r="D294">
        <v>24</v>
      </c>
      <c r="E294" t="s">
        <v>4463</v>
      </c>
      <c r="F294">
        <v>6429727604</v>
      </c>
      <c r="G294" s="9">
        <v>46038</v>
      </c>
      <c r="H294" s="9">
        <v>46042</v>
      </c>
      <c r="I294" t="s">
        <v>4480</v>
      </c>
      <c r="J294" t="s">
        <v>4539</v>
      </c>
      <c r="K294" t="s">
        <v>4488</v>
      </c>
      <c r="L294" t="s">
        <v>4483</v>
      </c>
      <c r="M294">
        <v>6</v>
      </c>
      <c r="N294">
        <v>212963</v>
      </c>
      <c r="O294">
        <v>0</v>
      </c>
      <c r="Q294">
        <v>212963</v>
      </c>
      <c r="R294">
        <v>0</v>
      </c>
      <c r="S294" s="14">
        <f t="shared" si="12"/>
        <v>0</v>
      </c>
      <c r="T294" s="11" t="str">
        <f t="shared" si="13"/>
        <v/>
      </c>
      <c r="U294" s="11" t="str">
        <f t="shared" si="14"/>
        <v/>
      </c>
    </row>
    <row r="295" spans="1:21" x14ac:dyDescent="0.3">
      <c r="A295" t="s">
        <v>5169</v>
      </c>
      <c r="B295" t="s">
        <v>5170</v>
      </c>
      <c r="C295" t="s">
        <v>5171</v>
      </c>
      <c r="D295">
        <v>9</v>
      </c>
      <c r="E295" t="s">
        <v>4456</v>
      </c>
      <c r="F295">
        <v>7324440519</v>
      </c>
      <c r="G295" s="9">
        <v>46013</v>
      </c>
      <c r="H295" s="9">
        <v>46019</v>
      </c>
      <c r="I295" t="s">
        <v>4474</v>
      </c>
      <c r="J295" t="s">
        <v>4556</v>
      </c>
      <c r="K295" t="s">
        <v>4488</v>
      </c>
      <c r="L295" t="s">
        <v>4477</v>
      </c>
      <c r="M295">
        <v>5</v>
      </c>
      <c r="N295">
        <v>84425</v>
      </c>
      <c r="O295">
        <v>0</v>
      </c>
      <c r="Q295">
        <v>84425</v>
      </c>
      <c r="R295">
        <v>0</v>
      </c>
      <c r="S295" s="14">
        <f t="shared" si="12"/>
        <v>0</v>
      </c>
      <c r="T295" s="11" t="str">
        <f t="shared" si="13"/>
        <v/>
      </c>
      <c r="U295" s="11" t="str">
        <f t="shared" si="14"/>
        <v/>
      </c>
    </row>
    <row r="296" spans="1:21" x14ac:dyDescent="0.3">
      <c r="A296" t="s">
        <v>5172</v>
      </c>
      <c r="B296" t="s">
        <v>5173</v>
      </c>
      <c r="C296" t="s">
        <v>5174</v>
      </c>
      <c r="D296">
        <v>34</v>
      </c>
      <c r="E296" t="s">
        <v>4463</v>
      </c>
      <c r="F296">
        <v>8595905758</v>
      </c>
      <c r="G296" s="9">
        <v>45939</v>
      </c>
      <c r="H296" s="9">
        <v>45943</v>
      </c>
      <c r="I296" t="s">
        <v>4523</v>
      </c>
      <c r="J296" t="s">
        <v>4524</v>
      </c>
      <c r="K296" t="s">
        <v>4488</v>
      </c>
      <c r="L296" t="s">
        <v>4525</v>
      </c>
      <c r="M296">
        <v>4</v>
      </c>
      <c r="N296">
        <v>162004</v>
      </c>
      <c r="O296">
        <v>0</v>
      </c>
      <c r="Q296">
        <v>162004</v>
      </c>
      <c r="R296">
        <v>0</v>
      </c>
      <c r="S296" s="14">
        <f t="shared" si="12"/>
        <v>0</v>
      </c>
      <c r="T296" s="11" t="str">
        <f t="shared" si="13"/>
        <v/>
      </c>
      <c r="U296" s="11" t="str">
        <f t="shared" si="14"/>
        <v/>
      </c>
    </row>
    <row r="297" spans="1:21" x14ac:dyDescent="0.3">
      <c r="A297" t="s">
        <v>5175</v>
      </c>
      <c r="B297" t="s">
        <v>5176</v>
      </c>
      <c r="C297" t="s">
        <v>5177</v>
      </c>
      <c r="D297">
        <v>16</v>
      </c>
      <c r="E297" t="s">
        <v>4456</v>
      </c>
      <c r="F297">
        <v>7573894176</v>
      </c>
      <c r="G297" s="9">
        <v>46079</v>
      </c>
      <c r="H297" s="9">
        <v>46080</v>
      </c>
      <c r="I297" t="s">
        <v>4491</v>
      </c>
      <c r="J297" t="s">
        <v>4543</v>
      </c>
      <c r="K297" t="s">
        <v>4476</v>
      </c>
      <c r="L297" t="s">
        <v>4493</v>
      </c>
      <c r="M297">
        <v>3</v>
      </c>
      <c r="N297">
        <v>80966</v>
      </c>
      <c r="O297">
        <v>2686</v>
      </c>
      <c r="P297" t="s">
        <v>4468</v>
      </c>
      <c r="Q297">
        <v>78280</v>
      </c>
      <c r="R297">
        <v>0</v>
      </c>
      <c r="S297" s="14">
        <f t="shared" si="12"/>
        <v>3.3174418891880546E-2</v>
      </c>
      <c r="T297" s="11" t="str">
        <f t="shared" si="13"/>
        <v/>
      </c>
      <c r="U297" s="11" t="str">
        <f t="shared" si="14"/>
        <v/>
      </c>
    </row>
    <row r="298" spans="1:21" x14ac:dyDescent="0.3">
      <c r="A298" t="s">
        <v>5178</v>
      </c>
      <c r="B298" t="s">
        <v>5179</v>
      </c>
      <c r="C298" t="s">
        <v>5180</v>
      </c>
      <c r="D298">
        <v>8</v>
      </c>
      <c r="E298" t="s">
        <v>4456</v>
      </c>
      <c r="F298">
        <v>6346907653</v>
      </c>
      <c r="G298" s="9">
        <v>45758</v>
      </c>
      <c r="H298" s="9">
        <v>45762</v>
      </c>
      <c r="I298" t="s">
        <v>4491</v>
      </c>
      <c r="J298" t="s">
        <v>4492</v>
      </c>
      <c r="K298" t="s">
        <v>4482</v>
      </c>
      <c r="L298" t="s">
        <v>4493</v>
      </c>
      <c r="M298">
        <v>3</v>
      </c>
      <c r="N298">
        <v>75762</v>
      </c>
      <c r="O298">
        <v>0</v>
      </c>
      <c r="Q298">
        <v>75762</v>
      </c>
      <c r="R298">
        <v>75762</v>
      </c>
      <c r="S298" s="14">
        <f t="shared" si="12"/>
        <v>0</v>
      </c>
      <c r="T298" s="11" t="str">
        <f t="shared" si="13"/>
        <v/>
      </c>
      <c r="U298" s="11" t="str">
        <f t="shared" si="14"/>
        <v/>
      </c>
    </row>
    <row r="299" spans="1:21" x14ac:dyDescent="0.3">
      <c r="A299" t="s">
        <v>5181</v>
      </c>
      <c r="B299" t="s">
        <v>5182</v>
      </c>
      <c r="C299" t="s">
        <v>5183</v>
      </c>
      <c r="D299">
        <v>11</v>
      </c>
      <c r="E299" t="s">
        <v>4456</v>
      </c>
      <c r="F299">
        <v>9347576773</v>
      </c>
      <c r="G299" s="9">
        <v>45790</v>
      </c>
      <c r="H299" s="9">
        <v>45793</v>
      </c>
      <c r="I299" t="s">
        <v>4491</v>
      </c>
      <c r="J299" t="s">
        <v>4492</v>
      </c>
      <c r="K299" t="s">
        <v>4476</v>
      </c>
      <c r="L299" t="s">
        <v>4493</v>
      </c>
      <c r="M299">
        <v>3</v>
      </c>
      <c r="N299">
        <v>72243</v>
      </c>
      <c r="O299">
        <v>0</v>
      </c>
      <c r="Q299">
        <v>72243</v>
      </c>
      <c r="R299">
        <v>0</v>
      </c>
      <c r="S299" s="14">
        <f t="shared" si="12"/>
        <v>0</v>
      </c>
      <c r="T299" s="11" t="str">
        <f t="shared" si="13"/>
        <v/>
      </c>
      <c r="U299" s="11" t="str">
        <f t="shared" si="14"/>
        <v/>
      </c>
    </row>
    <row r="300" spans="1:21" x14ac:dyDescent="0.3">
      <c r="A300" t="s">
        <v>5184</v>
      </c>
      <c r="B300" t="s">
        <v>5185</v>
      </c>
      <c r="C300" t="s">
        <v>1751</v>
      </c>
      <c r="D300">
        <v>39</v>
      </c>
      <c r="E300" t="s">
        <v>4463</v>
      </c>
      <c r="F300">
        <v>6537952098</v>
      </c>
      <c r="G300" s="9">
        <v>45897</v>
      </c>
      <c r="H300" s="9">
        <v>45903</v>
      </c>
      <c r="I300" t="s">
        <v>4480</v>
      </c>
      <c r="J300" t="s">
        <v>4481</v>
      </c>
      <c r="K300" t="s">
        <v>4488</v>
      </c>
      <c r="L300" t="s">
        <v>4483</v>
      </c>
      <c r="M300">
        <v>6</v>
      </c>
      <c r="N300">
        <v>200493</v>
      </c>
      <c r="O300">
        <v>0</v>
      </c>
      <c r="Q300">
        <v>200493</v>
      </c>
      <c r="R300">
        <v>0</v>
      </c>
      <c r="S300" s="14">
        <f t="shared" si="12"/>
        <v>0</v>
      </c>
      <c r="T300" s="11" t="str">
        <f t="shared" si="13"/>
        <v/>
      </c>
      <c r="U300" s="11" t="str">
        <f t="shared" si="14"/>
        <v/>
      </c>
    </row>
    <row r="301" spans="1:21" x14ac:dyDescent="0.3">
      <c r="A301" t="s">
        <v>5186</v>
      </c>
      <c r="B301" t="s">
        <v>5187</v>
      </c>
      <c r="C301" t="s">
        <v>5188</v>
      </c>
      <c r="D301">
        <v>5</v>
      </c>
      <c r="E301" t="s">
        <v>4463</v>
      </c>
      <c r="F301">
        <v>8585728521</v>
      </c>
      <c r="G301" s="9">
        <v>45808</v>
      </c>
      <c r="H301" s="9">
        <v>45811</v>
      </c>
      <c r="I301" t="s">
        <v>4457</v>
      </c>
      <c r="J301" t="s">
        <v>4588</v>
      </c>
      <c r="K301" t="s">
        <v>4488</v>
      </c>
      <c r="L301" t="s">
        <v>4460</v>
      </c>
      <c r="M301">
        <v>4</v>
      </c>
      <c r="N301">
        <v>51240</v>
      </c>
      <c r="O301">
        <v>4070</v>
      </c>
      <c r="P301" t="s">
        <v>4468</v>
      </c>
      <c r="Q301">
        <v>47170</v>
      </c>
      <c r="R301">
        <v>0</v>
      </c>
      <c r="S301" s="14">
        <f t="shared" si="12"/>
        <v>7.9430132708821238E-2</v>
      </c>
      <c r="T301" s="11" t="str">
        <f t="shared" si="13"/>
        <v/>
      </c>
      <c r="U301" s="11" t="str">
        <f t="shared" si="14"/>
        <v/>
      </c>
    </row>
    <row r="302" spans="1:21" x14ac:dyDescent="0.3">
      <c r="A302" t="s">
        <v>5189</v>
      </c>
      <c r="B302" t="s">
        <v>5190</v>
      </c>
      <c r="C302" t="s">
        <v>4496</v>
      </c>
      <c r="D302">
        <v>30</v>
      </c>
      <c r="E302" t="s">
        <v>4456</v>
      </c>
      <c r="F302">
        <v>8466004548</v>
      </c>
      <c r="G302" s="9">
        <v>46074</v>
      </c>
      <c r="H302" s="9">
        <v>46075</v>
      </c>
      <c r="I302" t="s">
        <v>4457</v>
      </c>
      <c r="J302" t="s">
        <v>4458</v>
      </c>
      <c r="K302" t="s">
        <v>4466</v>
      </c>
      <c r="L302" t="s">
        <v>4460</v>
      </c>
      <c r="M302">
        <v>4</v>
      </c>
      <c r="N302">
        <v>52766</v>
      </c>
      <c r="O302">
        <v>0</v>
      </c>
      <c r="Q302">
        <v>52766</v>
      </c>
      <c r="R302">
        <v>0</v>
      </c>
      <c r="S302" s="14">
        <f t="shared" si="12"/>
        <v>0</v>
      </c>
      <c r="T302" s="11" t="str">
        <f t="shared" si="13"/>
        <v/>
      </c>
      <c r="U302" s="11" t="str">
        <f t="shared" si="14"/>
        <v/>
      </c>
    </row>
    <row r="303" spans="1:21" x14ac:dyDescent="0.3">
      <c r="A303" t="s">
        <v>5191</v>
      </c>
      <c r="B303" t="s">
        <v>5192</v>
      </c>
      <c r="C303" t="s">
        <v>2884</v>
      </c>
      <c r="D303">
        <v>76</v>
      </c>
      <c r="E303" t="s">
        <v>4456</v>
      </c>
      <c r="F303">
        <v>9678194592</v>
      </c>
      <c r="G303" s="9">
        <v>46099</v>
      </c>
      <c r="H303" s="9">
        <v>46100</v>
      </c>
      <c r="I303" t="s">
        <v>4491</v>
      </c>
      <c r="J303" t="s">
        <v>4543</v>
      </c>
      <c r="K303" t="s">
        <v>4482</v>
      </c>
      <c r="L303" t="s">
        <v>4493</v>
      </c>
      <c r="M303">
        <v>3</v>
      </c>
      <c r="N303">
        <v>78118</v>
      </c>
      <c r="O303">
        <v>0</v>
      </c>
      <c r="Q303">
        <v>78118</v>
      </c>
      <c r="R303">
        <v>78118</v>
      </c>
      <c r="S303" s="14">
        <f t="shared" si="12"/>
        <v>0</v>
      </c>
      <c r="T303" s="11" t="str">
        <f t="shared" si="13"/>
        <v/>
      </c>
      <c r="U303" s="11" t="str">
        <f t="shared" si="14"/>
        <v/>
      </c>
    </row>
    <row r="304" spans="1:21" x14ac:dyDescent="0.3">
      <c r="A304" t="s">
        <v>5193</v>
      </c>
      <c r="B304" t="s">
        <v>5194</v>
      </c>
      <c r="C304" t="s">
        <v>2421</v>
      </c>
      <c r="D304">
        <v>60</v>
      </c>
      <c r="E304" t="s">
        <v>4463</v>
      </c>
      <c r="F304">
        <v>6787443638</v>
      </c>
      <c r="G304" s="9">
        <v>45822</v>
      </c>
      <c r="H304" s="9">
        <v>45826</v>
      </c>
      <c r="I304" t="s">
        <v>4474</v>
      </c>
      <c r="J304" t="s">
        <v>4475</v>
      </c>
      <c r="K304" t="s">
        <v>4488</v>
      </c>
      <c r="L304" t="s">
        <v>4477</v>
      </c>
      <c r="M304">
        <v>5</v>
      </c>
      <c r="N304">
        <v>30860</v>
      </c>
      <c r="O304">
        <v>0</v>
      </c>
      <c r="Q304">
        <v>30860</v>
      </c>
      <c r="R304">
        <v>0</v>
      </c>
      <c r="S304" s="14">
        <f t="shared" si="12"/>
        <v>0</v>
      </c>
      <c r="T304" s="11" t="str">
        <f t="shared" si="13"/>
        <v/>
      </c>
      <c r="U304" s="11" t="str">
        <f t="shared" si="14"/>
        <v/>
      </c>
    </row>
    <row r="305" spans="1:21" x14ac:dyDescent="0.3">
      <c r="A305" t="s">
        <v>5195</v>
      </c>
      <c r="B305" t="s">
        <v>5196</v>
      </c>
      <c r="C305" t="s">
        <v>5197</v>
      </c>
      <c r="D305">
        <v>8</v>
      </c>
      <c r="E305" t="s">
        <v>4456</v>
      </c>
      <c r="F305">
        <v>7662085174</v>
      </c>
      <c r="G305" s="9">
        <v>45755</v>
      </c>
      <c r="H305" s="9">
        <v>45760</v>
      </c>
      <c r="I305" t="s">
        <v>4497</v>
      </c>
      <c r="J305" t="s">
        <v>4498</v>
      </c>
      <c r="K305" t="s">
        <v>4482</v>
      </c>
      <c r="L305" t="s">
        <v>4477</v>
      </c>
      <c r="M305">
        <v>4</v>
      </c>
      <c r="N305">
        <v>46407</v>
      </c>
      <c r="O305">
        <v>1273</v>
      </c>
      <c r="P305" t="s">
        <v>4468</v>
      </c>
      <c r="Q305">
        <v>45134</v>
      </c>
      <c r="R305">
        <v>45134</v>
      </c>
      <c r="S305" s="14">
        <f t="shared" si="12"/>
        <v>2.7431206499019544E-2</v>
      </c>
      <c r="T305" s="11" t="str">
        <f t="shared" si="13"/>
        <v/>
      </c>
      <c r="U305" s="11" t="str">
        <f t="shared" si="14"/>
        <v/>
      </c>
    </row>
    <row r="306" spans="1:21" x14ac:dyDescent="0.3">
      <c r="A306" t="s">
        <v>5198</v>
      </c>
      <c r="B306" t="s">
        <v>5199</v>
      </c>
      <c r="C306" t="s">
        <v>4880</v>
      </c>
      <c r="D306">
        <v>51</v>
      </c>
      <c r="E306" t="s">
        <v>4456</v>
      </c>
      <c r="F306">
        <v>7162949927</v>
      </c>
      <c r="G306" s="9">
        <v>46078</v>
      </c>
      <c r="H306" s="9">
        <v>46080</v>
      </c>
      <c r="I306" t="s">
        <v>4497</v>
      </c>
      <c r="J306" t="s">
        <v>4498</v>
      </c>
      <c r="K306" t="s">
        <v>4482</v>
      </c>
      <c r="L306" t="s">
        <v>4477</v>
      </c>
      <c r="M306">
        <v>4</v>
      </c>
      <c r="N306">
        <v>82468</v>
      </c>
      <c r="O306">
        <v>0</v>
      </c>
      <c r="Q306">
        <v>82468</v>
      </c>
      <c r="R306">
        <v>82468</v>
      </c>
      <c r="S306" s="14">
        <f t="shared" si="12"/>
        <v>0</v>
      </c>
      <c r="T306" s="11" t="str">
        <f t="shared" si="13"/>
        <v/>
      </c>
      <c r="U306" s="11" t="str">
        <f t="shared" si="14"/>
        <v/>
      </c>
    </row>
    <row r="307" spans="1:21" x14ac:dyDescent="0.3">
      <c r="A307" t="s">
        <v>5200</v>
      </c>
      <c r="B307" t="s">
        <v>5201</v>
      </c>
      <c r="C307" t="s">
        <v>5202</v>
      </c>
      <c r="D307">
        <v>53</v>
      </c>
      <c r="E307" t="s">
        <v>4463</v>
      </c>
      <c r="F307">
        <v>6852937455</v>
      </c>
      <c r="G307" s="9">
        <v>45888</v>
      </c>
      <c r="H307" s="9">
        <v>45893</v>
      </c>
      <c r="I307" t="s">
        <v>4464</v>
      </c>
      <c r="J307" t="s">
        <v>4465</v>
      </c>
      <c r="K307" t="s">
        <v>4488</v>
      </c>
      <c r="L307" t="s">
        <v>4467</v>
      </c>
      <c r="M307">
        <v>3</v>
      </c>
      <c r="N307">
        <v>75159</v>
      </c>
      <c r="O307">
        <v>0</v>
      </c>
      <c r="Q307">
        <v>75159</v>
      </c>
      <c r="R307">
        <v>0</v>
      </c>
      <c r="S307" s="14">
        <f t="shared" si="12"/>
        <v>0</v>
      </c>
      <c r="T307" s="11" t="str">
        <f t="shared" si="13"/>
        <v/>
      </c>
      <c r="U307" s="11" t="str">
        <f t="shared" si="14"/>
        <v/>
      </c>
    </row>
    <row r="308" spans="1:21" x14ac:dyDescent="0.3">
      <c r="A308" t="s">
        <v>5203</v>
      </c>
      <c r="B308" t="s">
        <v>5204</v>
      </c>
      <c r="C308" t="s">
        <v>1844</v>
      </c>
      <c r="D308">
        <v>17</v>
      </c>
      <c r="E308" t="s">
        <v>4463</v>
      </c>
      <c r="F308">
        <v>8966529474</v>
      </c>
      <c r="G308" s="9">
        <v>45837</v>
      </c>
      <c r="H308" s="9">
        <v>45844</v>
      </c>
      <c r="I308" t="s">
        <v>4480</v>
      </c>
      <c r="J308" t="s">
        <v>4539</v>
      </c>
      <c r="K308" t="s">
        <v>4466</v>
      </c>
      <c r="L308" t="s">
        <v>4483</v>
      </c>
      <c r="M308">
        <v>6</v>
      </c>
      <c r="N308">
        <v>208254</v>
      </c>
      <c r="O308">
        <v>0</v>
      </c>
      <c r="Q308">
        <v>208254</v>
      </c>
      <c r="R308">
        <v>0</v>
      </c>
      <c r="S308" s="14">
        <f t="shared" si="12"/>
        <v>0</v>
      </c>
      <c r="T308" s="11" t="str">
        <f t="shared" si="13"/>
        <v/>
      </c>
      <c r="U308" s="11" t="str">
        <f t="shared" si="14"/>
        <v/>
      </c>
    </row>
    <row r="309" spans="1:21" x14ac:dyDescent="0.3">
      <c r="A309" t="s">
        <v>5205</v>
      </c>
      <c r="B309" t="s">
        <v>5206</v>
      </c>
      <c r="C309" t="s">
        <v>5207</v>
      </c>
      <c r="D309">
        <v>61</v>
      </c>
      <c r="E309" t="s">
        <v>4463</v>
      </c>
      <c r="F309">
        <v>7382947392</v>
      </c>
      <c r="G309" s="9">
        <v>45954</v>
      </c>
      <c r="H309" s="9">
        <v>45960</v>
      </c>
      <c r="I309" t="s">
        <v>4457</v>
      </c>
      <c r="J309" t="s">
        <v>4458</v>
      </c>
      <c r="K309" t="s">
        <v>4471</v>
      </c>
      <c r="L309" t="s">
        <v>4460</v>
      </c>
      <c r="M309">
        <v>4</v>
      </c>
      <c r="N309">
        <v>53680</v>
      </c>
      <c r="O309">
        <v>3250</v>
      </c>
      <c r="P309" t="s">
        <v>4468</v>
      </c>
      <c r="Q309">
        <v>50430</v>
      </c>
      <c r="R309">
        <v>0</v>
      </c>
      <c r="S309" s="14">
        <f t="shared" si="12"/>
        <v>6.0543964232488826E-2</v>
      </c>
      <c r="T309" s="11" t="str">
        <f t="shared" si="13"/>
        <v/>
      </c>
      <c r="U309" s="11" t="str">
        <f t="shared" si="14"/>
        <v/>
      </c>
    </row>
    <row r="310" spans="1:21" x14ac:dyDescent="0.3">
      <c r="A310" t="s">
        <v>5208</v>
      </c>
      <c r="B310" t="s">
        <v>5209</v>
      </c>
      <c r="C310" t="s">
        <v>722</v>
      </c>
      <c r="D310">
        <v>17</v>
      </c>
      <c r="E310" t="s">
        <v>4456</v>
      </c>
      <c r="F310">
        <v>7851306786</v>
      </c>
      <c r="G310" s="9">
        <v>45825</v>
      </c>
      <c r="H310" s="9">
        <v>45828</v>
      </c>
      <c r="I310" t="s">
        <v>4491</v>
      </c>
      <c r="J310" t="s">
        <v>4492</v>
      </c>
      <c r="K310" t="s">
        <v>4476</v>
      </c>
      <c r="L310" t="s">
        <v>4493</v>
      </c>
      <c r="M310">
        <v>3</v>
      </c>
      <c r="N310">
        <v>79928</v>
      </c>
      <c r="O310">
        <v>0</v>
      </c>
      <c r="Q310">
        <v>79928</v>
      </c>
      <c r="R310">
        <v>0</v>
      </c>
      <c r="S310" s="14">
        <f t="shared" si="12"/>
        <v>0</v>
      </c>
      <c r="T310" s="11" t="str">
        <f t="shared" si="13"/>
        <v/>
      </c>
      <c r="U310" s="11" t="str">
        <f t="shared" si="14"/>
        <v/>
      </c>
    </row>
    <row r="311" spans="1:21" x14ac:dyDescent="0.3">
      <c r="A311" t="s">
        <v>5210</v>
      </c>
      <c r="B311" t="s">
        <v>5211</v>
      </c>
      <c r="C311" t="s">
        <v>1099</v>
      </c>
      <c r="D311">
        <v>60</v>
      </c>
      <c r="E311" t="s">
        <v>4463</v>
      </c>
      <c r="F311">
        <v>9851565705</v>
      </c>
      <c r="G311" s="9">
        <v>45803</v>
      </c>
      <c r="H311" s="9">
        <v>45807</v>
      </c>
      <c r="I311" t="s">
        <v>4491</v>
      </c>
      <c r="J311" t="s">
        <v>4543</v>
      </c>
      <c r="K311" t="s">
        <v>4476</v>
      </c>
      <c r="L311" t="s">
        <v>4493</v>
      </c>
      <c r="M311">
        <v>3</v>
      </c>
      <c r="N311">
        <v>77196</v>
      </c>
      <c r="O311">
        <v>0</v>
      </c>
      <c r="Q311">
        <v>77196</v>
      </c>
      <c r="R311">
        <v>0</v>
      </c>
      <c r="S311" s="14">
        <f t="shared" si="12"/>
        <v>0</v>
      </c>
      <c r="T311" s="11" t="str">
        <f t="shared" si="13"/>
        <v/>
      </c>
      <c r="U311" s="11" t="str">
        <f t="shared" si="14"/>
        <v/>
      </c>
    </row>
    <row r="312" spans="1:21" x14ac:dyDescent="0.3">
      <c r="A312" t="s">
        <v>5212</v>
      </c>
      <c r="B312" t="s">
        <v>5213</v>
      </c>
      <c r="C312" t="s">
        <v>1762</v>
      </c>
      <c r="D312">
        <v>55</v>
      </c>
      <c r="E312" t="s">
        <v>4456</v>
      </c>
      <c r="F312">
        <v>7935163686</v>
      </c>
      <c r="G312" s="9">
        <v>46053</v>
      </c>
      <c r="H312" s="9">
        <v>46057</v>
      </c>
      <c r="I312" t="s">
        <v>4491</v>
      </c>
      <c r="J312" t="s">
        <v>4543</v>
      </c>
      <c r="K312" t="s">
        <v>4459</v>
      </c>
      <c r="L312" t="s">
        <v>4493</v>
      </c>
      <c r="M312">
        <v>3</v>
      </c>
      <c r="N312">
        <v>71247</v>
      </c>
      <c r="O312">
        <v>1899</v>
      </c>
      <c r="P312" t="s">
        <v>4468</v>
      </c>
      <c r="Q312">
        <v>69348</v>
      </c>
      <c r="R312">
        <v>0</v>
      </c>
      <c r="S312" s="14">
        <f t="shared" si="12"/>
        <v>2.6653753842267043E-2</v>
      </c>
      <c r="T312" s="11" t="str">
        <f t="shared" si="13"/>
        <v/>
      </c>
      <c r="U312" s="11" t="str">
        <f t="shared" si="14"/>
        <v/>
      </c>
    </row>
    <row r="313" spans="1:21" x14ac:dyDescent="0.3">
      <c r="A313" t="s">
        <v>5214</v>
      </c>
      <c r="B313" t="s">
        <v>5215</v>
      </c>
      <c r="C313" t="s">
        <v>1930</v>
      </c>
      <c r="D313">
        <v>78</v>
      </c>
      <c r="E313" t="s">
        <v>4456</v>
      </c>
      <c r="F313">
        <v>9930647991</v>
      </c>
      <c r="G313" s="9">
        <v>45952</v>
      </c>
      <c r="H313" s="9">
        <v>45956</v>
      </c>
      <c r="I313" t="s">
        <v>4491</v>
      </c>
      <c r="J313" t="s">
        <v>4543</v>
      </c>
      <c r="K313" t="s">
        <v>4459</v>
      </c>
      <c r="L313" t="s">
        <v>4493</v>
      </c>
      <c r="M313">
        <v>3</v>
      </c>
      <c r="N313">
        <v>72687</v>
      </c>
      <c r="O313">
        <v>2573</v>
      </c>
      <c r="P313" t="s">
        <v>4468</v>
      </c>
      <c r="Q313">
        <v>70114</v>
      </c>
      <c r="R313">
        <v>0</v>
      </c>
      <c r="S313" s="14">
        <f t="shared" si="12"/>
        <v>3.5398351837329922E-2</v>
      </c>
      <c r="T313" s="11" t="str">
        <f t="shared" si="13"/>
        <v/>
      </c>
      <c r="U313" s="11" t="str">
        <f t="shared" si="14"/>
        <v/>
      </c>
    </row>
    <row r="314" spans="1:21" x14ac:dyDescent="0.3">
      <c r="A314" t="s">
        <v>5216</v>
      </c>
      <c r="B314" t="s">
        <v>5217</v>
      </c>
      <c r="C314" t="s">
        <v>1262</v>
      </c>
      <c r="D314">
        <v>81</v>
      </c>
      <c r="E314" t="s">
        <v>4463</v>
      </c>
      <c r="F314">
        <v>9981157400</v>
      </c>
      <c r="G314" s="9">
        <v>45970</v>
      </c>
      <c r="H314" s="9">
        <v>45977</v>
      </c>
      <c r="I314" t="s">
        <v>4480</v>
      </c>
      <c r="J314" t="s">
        <v>4539</v>
      </c>
      <c r="K314" t="s">
        <v>4488</v>
      </c>
      <c r="L314" t="s">
        <v>4483</v>
      </c>
      <c r="M314">
        <v>6</v>
      </c>
      <c r="N314">
        <v>198646</v>
      </c>
      <c r="O314">
        <v>0</v>
      </c>
      <c r="Q314">
        <v>198646</v>
      </c>
      <c r="R314">
        <v>0</v>
      </c>
      <c r="S314" s="14">
        <f t="shared" si="12"/>
        <v>0</v>
      </c>
      <c r="T314" s="11" t="str">
        <f t="shared" si="13"/>
        <v/>
      </c>
      <c r="U314" s="11" t="str">
        <f t="shared" si="14"/>
        <v/>
      </c>
    </row>
    <row r="315" spans="1:21" x14ac:dyDescent="0.3">
      <c r="A315" t="s">
        <v>5218</v>
      </c>
      <c r="B315" t="s">
        <v>5219</v>
      </c>
      <c r="C315" t="s">
        <v>5220</v>
      </c>
      <c r="D315">
        <v>80</v>
      </c>
      <c r="E315" t="s">
        <v>4463</v>
      </c>
      <c r="F315">
        <v>6511108915</v>
      </c>
      <c r="G315" s="9">
        <v>46039</v>
      </c>
      <c r="H315" s="9">
        <v>46042</v>
      </c>
      <c r="I315" t="s">
        <v>4464</v>
      </c>
      <c r="J315" t="s">
        <v>4465</v>
      </c>
      <c r="K315" t="s">
        <v>4459</v>
      </c>
      <c r="L315" t="s">
        <v>4467</v>
      </c>
      <c r="M315">
        <v>3</v>
      </c>
      <c r="N315">
        <v>74492</v>
      </c>
      <c r="O315">
        <v>5812</v>
      </c>
      <c r="P315" t="s">
        <v>4468</v>
      </c>
      <c r="Q315">
        <v>68680</v>
      </c>
      <c r="R315">
        <v>0</v>
      </c>
      <c r="S315" s="14">
        <f t="shared" si="12"/>
        <v>7.8021800998764962E-2</v>
      </c>
      <c r="T315" s="11" t="str">
        <f t="shared" si="13"/>
        <v/>
      </c>
      <c r="U315" s="11" t="str">
        <f t="shared" si="14"/>
        <v/>
      </c>
    </row>
    <row r="316" spans="1:21" x14ac:dyDescent="0.3">
      <c r="A316" t="s">
        <v>5221</v>
      </c>
      <c r="B316" t="s">
        <v>5222</v>
      </c>
      <c r="C316" t="s">
        <v>3315</v>
      </c>
      <c r="D316">
        <v>87</v>
      </c>
      <c r="E316" t="s">
        <v>4463</v>
      </c>
      <c r="F316">
        <v>7580225456</v>
      </c>
      <c r="G316" s="9">
        <v>46100</v>
      </c>
      <c r="H316" s="9">
        <v>46103</v>
      </c>
      <c r="I316" t="s">
        <v>4523</v>
      </c>
      <c r="J316" t="s">
        <v>4524</v>
      </c>
      <c r="K316" t="s">
        <v>4482</v>
      </c>
      <c r="L316" t="s">
        <v>4525</v>
      </c>
      <c r="M316">
        <v>4</v>
      </c>
      <c r="N316">
        <v>163820</v>
      </c>
      <c r="O316">
        <v>0</v>
      </c>
      <c r="Q316">
        <v>163820</v>
      </c>
      <c r="R316">
        <v>163820</v>
      </c>
      <c r="S316" s="14">
        <f t="shared" si="12"/>
        <v>0</v>
      </c>
      <c r="T316" s="11" t="str">
        <f t="shared" si="13"/>
        <v/>
      </c>
      <c r="U316" s="11" t="str">
        <f t="shared" si="14"/>
        <v/>
      </c>
    </row>
    <row r="317" spans="1:21" x14ac:dyDescent="0.3">
      <c r="A317" t="s">
        <v>5223</v>
      </c>
      <c r="B317" t="s">
        <v>5224</v>
      </c>
      <c r="C317" t="s">
        <v>888</v>
      </c>
      <c r="D317">
        <v>4</v>
      </c>
      <c r="E317" t="s">
        <v>4456</v>
      </c>
      <c r="F317">
        <v>9868447451</v>
      </c>
      <c r="G317" s="9">
        <v>46082</v>
      </c>
      <c r="H317" s="9">
        <v>46088</v>
      </c>
      <c r="I317" t="s">
        <v>4474</v>
      </c>
      <c r="J317" t="s">
        <v>4475</v>
      </c>
      <c r="K317" t="s">
        <v>4476</v>
      </c>
      <c r="L317" t="s">
        <v>4477</v>
      </c>
      <c r="M317">
        <v>5</v>
      </c>
      <c r="N317">
        <v>89011</v>
      </c>
      <c r="O317">
        <v>0</v>
      </c>
      <c r="Q317">
        <v>89011</v>
      </c>
      <c r="R317">
        <v>0</v>
      </c>
      <c r="S317" s="14">
        <f t="shared" si="12"/>
        <v>0</v>
      </c>
      <c r="T317" s="11" t="str">
        <f t="shared" si="13"/>
        <v/>
      </c>
      <c r="U317" s="11" t="str">
        <f t="shared" si="14"/>
        <v/>
      </c>
    </row>
    <row r="318" spans="1:21" x14ac:dyDescent="0.3">
      <c r="A318" t="s">
        <v>5225</v>
      </c>
      <c r="B318" t="s">
        <v>5226</v>
      </c>
      <c r="C318" t="s">
        <v>5227</v>
      </c>
      <c r="D318">
        <v>33</v>
      </c>
      <c r="E318" t="s">
        <v>4463</v>
      </c>
      <c r="F318">
        <v>6385271787</v>
      </c>
      <c r="G318" s="9">
        <v>45947</v>
      </c>
      <c r="H318" s="9">
        <v>45951</v>
      </c>
      <c r="I318" t="s">
        <v>4474</v>
      </c>
      <c r="J318" t="s">
        <v>4475</v>
      </c>
      <c r="K318" t="s">
        <v>4482</v>
      </c>
      <c r="L318" t="s">
        <v>4477</v>
      </c>
      <c r="M318">
        <v>5</v>
      </c>
      <c r="N318">
        <v>42780</v>
      </c>
      <c r="O318">
        <v>0</v>
      </c>
      <c r="Q318">
        <v>42780</v>
      </c>
      <c r="R318">
        <v>42780</v>
      </c>
      <c r="S318" s="14">
        <f t="shared" si="12"/>
        <v>0</v>
      </c>
      <c r="T318" s="11" t="str">
        <f t="shared" si="13"/>
        <v/>
      </c>
      <c r="U318" s="11" t="str">
        <f t="shared" si="14"/>
        <v/>
      </c>
    </row>
    <row r="319" spans="1:21" x14ac:dyDescent="0.3">
      <c r="A319" t="s">
        <v>5228</v>
      </c>
      <c r="B319" t="s">
        <v>5229</v>
      </c>
      <c r="C319" t="s">
        <v>1848</v>
      </c>
      <c r="D319">
        <v>41</v>
      </c>
      <c r="E319" t="s">
        <v>4463</v>
      </c>
      <c r="F319">
        <v>7520113147</v>
      </c>
      <c r="G319" s="9">
        <v>45841</v>
      </c>
      <c r="H319" s="9">
        <v>45843</v>
      </c>
      <c r="I319" t="s">
        <v>4523</v>
      </c>
      <c r="J319" t="s">
        <v>4524</v>
      </c>
      <c r="K319" t="s">
        <v>4471</v>
      </c>
      <c r="L319" t="s">
        <v>4525</v>
      </c>
      <c r="M319">
        <v>4</v>
      </c>
      <c r="N319">
        <v>186102</v>
      </c>
      <c r="O319">
        <v>0</v>
      </c>
      <c r="Q319">
        <v>186102</v>
      </c>
      <c r="R319">
        <v>0</v>
      </c>
      <c r="S319" s="14">
        <f t="shared" si="12"/>
        <v>0</v>
      </c>
      <c r="T319" s="11" t="str">
        <f t="shared" si="13"/>
        <v/>
      </c>
      <c r="U319" s="11" t="str">
        <f t="shared" si="14"/>
        <v/>
      </c>
    </row>
    <row r="320" spans="1:21" x14ac:dyDescent="0.3">
      <c r="A320" t="s">
        <v>5230</v>
      </c>
      <c r="B320" t="s">
        <v>5231</v>
      </c>
      <c r="C320" t="s">
        <v>5232</v>
      </c>
      <c r="D320">
        <v>34</v>
      </c>
      <c r="E320" t="s">
        <v>4463</v>
      </c>
      <c r="F320">
        <v>9755521218</v>
      </c>
      <c r="G320" s="9">
        <v>46080</v>
      </c>
      <c r="H320" s="9">
        <v>46083</v>
      </c>
      <c r="I320" t="s">
        <v>4523</v>
      </c>
      <c r="J320" t="s">
        <v>4524</v>
      </c>
      <c r="K320" t="s">
        <v>4459</v>
      </c>
      <c r="L320" t="s">
        <v>4525</v>
      </c>
      <c r="M320">
        <v>4</v>
      </c>
      <c r="N320">
        <v>190542</v>
      </c>
      <c r="O320">
        <v>0</v>
      </c>
      <c r="Q320">
        <v>190542</v>
      </c>
      <c r="R320">
        <v>0</v>
      </c>
      <c r="S320" s="14">
        <f t="shared" si="12"/>
        <v>0</v>
      </c>
      <c r="T320" s="11" t="str">
        <f t="shared" si="13"/>
        <v/>
      </c>
      <c r="U320" s="11" t="str">
        <f t="shared" si="14"/>
        <v/>
      </c>
    </row>
    <row r="321" spans="1:21" x14ac:dyDescent="0.3">
      <c r="A321" t="s">
        <v>5233</v>
      </c>
      <c r="B321" t="s">
        <v>5234</v>
      </c>
      <c r="C321" t="s">
        <v>5235</v>
      </c>
      <c r="D321">
        <v>44</v>
      </c>
      <c r="E321" t="s">
        <v>4456</v>
      </c>
      <c r="F321">
        <v>9410617965</v>
      </c>
      <c r="G321" s="9">
        <v>45954</v>
      </c>
      <c r="H321" s="9">
        <v>45955</v>
      </c>
      <c r="I321" t="s">
        <v>4497</v>
      </c>
      <c r="J321" t="s">
        <v>4498</v>
      </c>
      <c r="K321" t="s">
        <v>4488</v>
      </c>
      <c r="L321" t="s">
        <v>4477</v>
      </c>
      <c r="M321">
        <v>4</v>
      </c>
      <c r="N321">
        <v>19142</v>
      </c>
      <c r="O321">
        <v>5696</v>
      </c>
      <c r="P321" t="s">
        <v>5236</v>
      </c>
      <c r="Q321">
        <v>13446</v>
      </c>
      <c r="R321">
        <v>0</v>
      </c>
      <c r="S321" s="14">
        <f t="shared" si="12"/>
        <v>0.29756556263713302</v>
      </c>
      <c r="T321" s="11" t="str">
        <f t="shared" si="13"/>
        <v>FLAG</v>
      </c>
      <c r="U321" s="11" t="str">
        <f t="shared" si="14"/>
        <v/>
      </c>
    </row>
    <row r="322" spans="1:21" x14ac:dyDescent="0.3">
      <c r="A322" t="s">
        <v>5237</v>
      </c>
      <c r="B322" t="s">
        <v>5238</v>
      </c>
      <c r="C322" t="s">
        <v>904</v>
      </c>
      <c r="D322">
        <v>24</v>
      </c>
      <c r="E322" t="s">
        <v>4463</v>
      </c>
      <c r="F322">
        <v>9623691054</v>
      </c>
      <c r="G322" s="9">
        <v>45782</v>
      </c>
      <c r="H322" s="9">
        <v>45787</v>
      </c>
      <c r="I322" t="s">
        <v>4523</v>
      </c>
      <c r="J322" t="s">
        <v>4524</v>
      </c>
      <c r="K322" t="s">
        <v>4459</v>
      </c>
      <c r="L322" t="s">
        <v>4525</v>
      </c>
      <c r="M322">
        <v>4</v>
      </c>
      <c r="N322">
        <v>166861</v>
      </c>
      <c r="O322">
        <v>0</v>
      </c>
      <c r="Q322">
        <v>166861</v>
      </c>
      <c r="R322">
        <v>0</v>
      </c>
      <c r="S322" s="14">
        <f t="shared" si="12"/>
        <v>0</v>
      </c>
      <c r="T322" s="11" t="str">
        <f t="shared" si="13"/>
        <v/>
      </c>
      <c r="U322" s="11" t="str">
        <f t="shared" si="14"/>
        <v/>
      </c>
    </row>
    <row r="323" spans="1:21" x14ac:dyDescent="0.3">
      <c r="A323" t="s">
        <v>5239</v>
      </c>
      <c r="B323" t="s">
        <v>5240</v>
      </c>
      <c r="C323" t="s">
        <v>5241</v>
      </c>
      <c r="D323">
        <v>20</v>
      </c>
      <c r="E323" t="s">
        <v>4463</v>
      </c>
      <c r="F323">
        <v>8407859321</v>
      </c>
      <c r="G323" s="9">
        <v>45822</v>
      </c>
      <c r="H323" s="9">
        <v>45826</v>
      </c>
      <c r="I323" t="s">
        <v>4497</v>
      </c>
      <c r="J323" t="s">
        <v>4498</v>
      </c>
      <c r="K323" t="s">
        <v>4482</v>
      </c>
      <c r="L323" t="s">
        <v>4477</v>
      </c>
      <c r="M323">
        <v>4</v>
      </c>
      <c r="N323">
        <v>116758</v>
      </c>
      <c r="O323">
        <v>0</v>
      </c>
      <c r="Q323">
        <v>116758</v>
      </c>
      <c r="R323">
        <v>116758</v>
      </c>
      <c r="S323" s="14">
        <f t="shared" si="12"/>
        <v>0</v>
      </c>
      <c r="T323" s="11" t="str">
        <f t="shared" si="13"/>
        <v/>
      </c>
      <c r="U323" s="11" t="str">
        <f t="shared" si="14"/>
        <v/>
      </c>
    </row>
    <row r="324" spans="1:21" x14ac:dyDescent="0.3">
      <c r="A324" t="s">
        <v>5242</v>
      </c>
      <c r="B324" t="s">
        <v>5243</v>
      </c>
      <c r="C324" t="s">
        <v>572</v>
      </c>
      <c r="D324">
        <v>8</v>
      </c>
      <c r="E324" t="s">
        <v>4456</v>
      </c>
      <c r="F324">
        <v>8873574505</v>
      </c>
      <c r="G324" s="9">
        <v>45926</v>
      </c>
      <c r="H324" s="9">
        <v>45934</v>
      </c>
      <c r="I324" t="s">
        <v>4480</v>
      </c>
      <c r="J324" t="s">
        <v>4539</v>
      </c>
      <c r="K324" t="s">
        <v>4482</v>
      </c>
      <c r="L324" t="s">
        <v>4483</v>
      </c>
      <c r="M324">
        <v>6</v>
      </c>
      <c r="N324">
        <v>224593</v>
      </c>
      <c r="O324">
        <v>22261</v>
      </c>
      <c r="P324" t="s">
        <v>4468</v>
      </c>
      <c r="Q324">
        <v>202332</v>
      </c>
      <c r="R324">
        <v>202332</v>
      </c>
      <c r="S324" s="14">
        <f t="shared" ref="S324:S387" si="15">O324/N324</f>
        <v>9.9117069543574382E-2</v>
      </c>
      <c r="T324" s="11" t="str">
        <f t="shared" ref="T324:T387" si="16">IF(AND(S324&gt;10%,P324&lt;&gt;"MS_DR_BORA"),"FLAG","")</f>
        <v/>
      </c>
      <c r="U324" s="11" t="str">
        <f t="shared" ref="U324:U387" si="17">IF(AND(K324="Cash",R324&lt;Q324),"FLAG","")</f>
        <v/>
      </c>
    </row>
    <row r="325" spans="1:21" x14ac:dyDescent="0.3">
      <c r="A325" t="s">
        <v>5244</v>
      </c>
      <c r="B325" t="s">
        <v>5245</v>
      </c>
      <c r="C325" t="s">
        <v>4653</v>
      </c>
      <c r="D325">
        <v>16</v>
      </c>
      <c r="E325" t="s">
        <v>4463</v>
      </c>
      <c r="F325">
        <v>9403548728</v>
      </c>
      <c r="G325" s="9">
        <v>45969</v>
      </c>
      <c r="H325" s="9">
        <v>45973</v>
      </c>
      <c r="I325" t="s">
        <v>4474</v>
      </c>
      <c r="J325" t="s">
        <v>4556</v>
      </c>
      <c r="K325" t="s">
        <v>4482</v>
      </c>
      <c r="L325" t="s">
        <v>4477</v>
      </c>
      <c r="M325">
        <v>5</v>
      </c>
      <c r="N325">
        <v>82882</v>
      </c>
      <c r="O325">
        <v>0</v>
      </c>
      <c r="Q325">
        <v>82882</v>
      </c>
      <c r="R325">
        <v>82882</v>
      </c>
      <c r="S325" s="14">
        <f t="shared" si="15"/>
        <v>0</v>
      </c>
      <c r="T325" s="11" t="str">
        <f t="shared" si="16"/>
        <v/>
      </c>
      <c r="U325" s="11" t="str">
        <f t="shared" si="17"/>
        <v/>
      </c>
    </row>
    <row r="326" spans="1:21" x14ac:dyDescent="0.3">
      <c r="A326" t="s">
        <v>5246</v>
      </c>
      <c r="B326" t="s">
        <v>5247</v>
      </c>
      <c r="C326" t="s">
        <v>5248</v>
      </c>
      <c r="D326">
        <v>16</v>
      </c>
      <c r="E326" t="s">
        <v>4456</v>
      </c>
      <c r="F326">
        <v>9556950391</v>
      </c>
      <c r="G326" s="9">
        <v>46075</v>
      </c>
      <c r="H326" s="9">
        <v>46081</v>
      </c>
      <c r="I326" t="s">
        <v>4480</v>
      </c>
      <c r="J326" t="s">
        <v>4539</v>
      </c>
      <c r="K326" t="s">
        <v>4466</v>
      </c>
      <c r="L326" t="s">
        <v>4483</v>
      </c>
      <c r="M326">
        <v>6</v>
      </c>
      <c r="N326">
        <v>223252</v>
      </c>
      <c r="O326">
        <v>0</v>
      </c>
      <c r="Q326">
        <v>223252</v>
      </c>
      <c r="R326">
        <v>0</v>
      </c>
      <c r="S326" s="14">
        <f t="shared" si="15"/>
        <v>0</v>
      </c>
      <c r="T326" s="11" t="str">
        <f t="shared" si="16"/>
        <v/>
      </c>
      <c r="U326" s="11" t="str">
        <f t="shared" si="17"/>
        <v/>
      </c>
    </row>
    <row r="327" spans="1:21" x14ac:dyDescent="0.3">
      <c r="A327" t="s">
        <v>5249</v>
      </c>
      <c r="B327" t="s">
        <v>5250</v>
      </c>
      <c r="C327" t="s">
        <v>5251</v>
      </c>
      <c r="D327">
        <v>82</v>
      </c>
      <c r="E327" t="s">
        <v>4463</v>
      </c>
      <c r="F327">
        <v>6415028369</v>
      </c>
      <c r="G327" s="9">
        <v>45945</v>
      </c>
      <c r="H327" s="9">
        <v>45948</v>
      </c>
      <c r="I327" t="s">
        <v>4523</v>
      </c>
      <c r="J327" t="s">
        <v>4524</v>
      </c>
      <c r="K327" t="s">
        <v>4459</v>
      </c>
      <c r="L327" t="s">
        <v>4525</v>
      </c>
      <c r="M327">
        <v>4</v>
      </c>
      <c r="N327">
        <v>193621</v>
      </c>
      <c r="O327">
        <v>0</v>
      </c>
      <c r="Q327">
        <v>193621</v>
      </c>
      <c r="R327">
        <v>0</v>
      </c>
      <c r="S327" s="14">
        <f t="shared" si="15"/>
        <v>0</v>
      </c>
      <c r="T327" s="11" t="str">
        <f t="shared" si="16"/>
        <v/>
      </c>
      <c r="U327" s="11" t="str">
        <f t="shared" si="17"/>
        <v/>
      </c>
    </row>
    <row r="328" spans="1:21" x14ac:dyDescent="0.3">
      <c r="A328" t="s">
        <v>5252</v>
      </c>
      <c r="B328" t="s">
        <v>5253</v>
      </c>
      <c r="C328" t="s">
        <v>2923</v>
      </c>
      <c r="D328">
        <v>41</v>
      </c>
      <c r="E328" t="s">
        <v>4463</v>
      </c>
      <c r="F328">
        <v>7724633982</v>
      </c>
      <c r="G328" s="9">
        <v>45999</v>
      </c>
      <c r="H328" s="9">
        <v>46003</v>
      </c>
      <c r="I328" t="s">
        <v>4491</v>
      </c>
      <c r="J328" t="s">
        <v>4492</v>
      </c>
      <c r="K328" t="s">
        <v>4482</v>
      </c>
      <c r="L328" t="s">
        <v>4493</v>
      </c>
      <c r="M328">
        <v>3</v>
      </c>
      <c r="N328">
        <v>69579</v>
      </c>
      <c r="O328">
        <v>0</v>
      </c>
      <c r="Q328">
        <v>69579</v>
      </c>
      <c r="R328">
        <v>69579</v>
      </c>
      <c r="S328" s="14">
        <f t="shared" si="15"/>
        <v>0</v>
      </c>
      <c r="T328" s="11" t="str">
        <f t="shared" si="16"/>
        <v/>
      </c>
      <c r="U328" s="11" t="str">
        <f t="shared" si="17"/>
        <v/>
      </c>
    </row>
    <row r="329" spans="1:21" x14ac:dyDescent="0.3">
      <c r="A329" t="s">
        <v>5254</v>
      </c>
      <c r="B329" t="s">
        <v>5255</v>
      </c>
      <c r="C329" t="s">
        <v>865</v>
      </c>
      <c r="D329">
        <v>53</v>
      </c>
      <c r="E329" t="s">
        <v>4456</v>
      </c>
      <c r="F329">
        <v>8171923896</v>
      </c>
      <c r="G329" s="9">
        <v>45979</v>
      </c>
      <c r="H329" s="9">
        <v>45980</v>
      </c>
      <c r="I329" t="s">
        <v>4491</v>
      </c>
      <c r="J329" t="s">
        <v>4492</v>
      </c>
      <c r="K329" t="s">
        <v>4471</v>
      </c>
      <c r="L329" t="s">
        <v>4493</v>
      </c>
      <c r="M329">
        <v>3</v>
      </c>
      <c r="N329">
        <v>68980</v>
      </c>
      <c r="O329">
        <v>0</v>
      </c>
      <c r="Q329">
        <v>68980</v>
      </c>
      <c r="R329">
        <v>0</v>
      </c>
      <c r="S329" s="14">
        <f t="shared" si="15"/>
        <v>0</v>
      </c>
      <c r="T329" s="11" t="str">
        <f t="shared" si="16"/>
        <v/>
      </c>
      <c r="U329" s="11" t="str">
        <f t="shared" si="17"/>
        <v/>
      </c>
    </row>
    <row r="330" spans="1:21" x14ac:dyDescent="0.3">
      <c r="A330" t="s">
        <v>5256</v>
      </c>
      <c r="B330" t="s">
        <v>5257</v>
      </c>
      <c r="C330" t="s">
        <v>2986</v>
      </c>
      <c r="D330">
        <v>48</v>
      </c>
      <c r="E330" t="s">
        <v>4456</v>
      </c>
      <c r="F330">
        <v>6935073701</v>
      </c>
      <c r="G330" s="9">
        <v>45788</v>
      </c>
      <c r="H330" s="9">
        <v>45789</v>
      </c>
      <c r="I330" t="s">
        <v>4491</v>
      </c>
      <c r="J330" t="s">
        <v>4543</v>
      </c>
      <c r="K330" t="s">
        <v>4459</v>
      </c>
      <c r="L330" t="s">
        <v>4493</v>
      </c>
      <c r="M330">
        <v>3</v>
      </c>
      <c r="N330">
        <v>77364</v>
      </c>
      <c r="O330">
        <v>0</v>
      </c>
      <c r="Q330">
        <v>77364</v>
      </c>
      <c r="R330">
        <v>0</v>
      </c>
      <c r="S330" s="14">
        <f t="shared" si="15"/>
        <v>0</v>
      </c>
      <c r="T330" s="11" t="str">
        <f t="shared" si="16"/>
        <v/>
      </c>
      <c r="U330" s="11" t="str">
        <f t="shared" si="17"/>
        <v/>
      </c>
    </row>
    <row r="331" spans="1:21" x14ac:dyDescent="0.3">
      <c r="A331" t="s">
        <v>5258</v>
      </c>
      <c r="B331" t="s">
        <v>5259</v>
      </c>
      <c r="C331" t="s">
        <v>4516</v>
      </c>
      <c r="D331">
        <v>44</v>
      </c>
      <c r="E331" t="s">
        <v>4463</v>
      </c>
      <c r="F331">
        <v>6506552422</v>
      </c>
      <c r="G331" s="9">
        <v>45954</v>
      </c>
      <c r="H331" s="9">
        <v>45957</v>
      </c>
      <c r="I331" t="s">
        <v>4491</v>
      </c>
      <c r="J331" t="s">
        <v>4492</v>
      </c>
      <c r="K331" t="s">
        <v>4471</v>
      </c>
      <c r="L331" t="s">
        <v>4493</v>
      </c>
      <c r="M331">
        <v>3</v>
      </c>
      <c r="N331">
        <v>76366</v>
      </c>
      <c r="O331">
        <v>2284</v>
      </c>
      <c r="P331" t="s">
        <v>4468</v>
      </c>
      <c r="Q331">
        <v>74082</v>
      </c>
      <c r="R331">
        <v>0</v>
      </c>
      <c r="S331" s="14">
        <f t="shared" si="15"/>
        <v>2.9908598067202682E-2</v>
      </c>
      <c r="T331" s="11" t="str">
        <f t="shared" si="16"/>
        <v/>
      </c>
      <c r="U331" s="11" t="str">
        <f t="shared" si="17"/>
        <v/>
      </c>
    </row>
    <row r="332" spans="1:21" x14ac:dyDescent="0.3">
      <c r="A332" t="s">
        <v>5260</v>
      </c>
      <c r="B332" t="s">
        <v>5261</v>
      </c>
      <c r="C332" t="s">
        <v>4625</v>
      </c>
      <c r="D332">
        <v>54</v>
      </c>
      <c r="E332" t="s">
        <v>4463</v>
      </c>
      <c r="F332">
        <v>9907172889</v>
      </c>
      <c r="G332" s="9">
        <v>46009</v>
      </c>
      <c r="H332" s="9">
        <v>46010</v>
      </c>
      <c r="I332" t="s">
        <v>4491</v>
      </c>
      <c r="J332" t="s">
        <v>4492</v>
      </c>
      <c r="K332" t="s">
        <v>4482</v>
      </c>
      <c r="L332" t="s">
        <v>4493</v>
      </c>
      <c r="M332">
        <v>3</v>
      </c>
      <c r="N332">
        <v>70333</v>
      </c>
      <c r="O332">
        <v>0</v>
      </c>
      <c r="Q332">
        <v>70333</v>
      </c>
      <c r="R332">
        <v>70333</v>
      </c>
      <c r="S332" s="14">
        <f t="shared" si="15"/>
        <v>0</v>
      </c>
      <c r="T332" s="11" t="str">
        <f t="shared" si="16"/>
        <v/>
      </c>
      <c r="U332" s="11" t="str">
        <f t="shared" si="17"/>
        <v/>
      </c>
    </row>
    <row r="333" spans="1:21" x14ac:dyDescent="0.3">
      <c r="A333" t="s">
        <v>5262</v>
      </c>
      <c r="B333" t="s">
        <v>5263</v>
      </c>
      <c r="C333" t="s">
        <v>1962</v>
      </c>
      <c r="D333">
        <v>78</v>
      </c>
      <c r="E333" t="s">
        <v>4463</v>
      </c>
      <c r="F333">
        <v>8615961666</v>
      </c>
      <c r="G333" s="9">
        <v>45984</v>
      </c>
      <c r="H333" s="9">
        <v>45987</v>
      </c>
      <c r="I333" t="s">
        <v>4457</v>
      </c>
      <c r="J333" t="s">
        <v>4588</v>
      </c>
      <c r="K333" t="s">
        <v>4482</v>
      </c>
      <c r="L333" t="s">
        <v>4460</v>
      </c>
      <c r="M333">
        <v>4</v>
      </c>
      <c r="N333">
        <v>49381</v>
      </c>
      <c r="O333">
        <v>0</v>
      </c>
      <c r="Q333">
        <v>49381</v>
      </c>
      <c r="R333">
        <v>49381</v>
      </c>
      <c r="S333" s="14">
        <f t="shared" si="15"/>
        <v>0</v>
      </c>
      <c r="T333" s="11" t="str">
        <f t="shared" si="16"/>
        <v/>
      </c>
      <c r="U333" s="11" t="str">
        <f t="shared" si="17"/>
        <v/>
      </c>
    </row>
    <row r="334" spans="1:21" x14ac:dyDescent="0.3">
      <c r="A334" t="s">
        <v>5264</v>
      </c>
      <c r="B334" t="s">
        <v>5265</v>
      </c>
      <c r="C334" t="s">
        <v>5266</v>
      </c>
      <c r="D334">
        <v>13</v>
      </c>
      <c r="E334" t="s">
        <v>4456</v>
      </c>
      <c r="F334">
        <v>7738668703</v>
      </c>
      <c r="G334" s="9">
        <v>46056</v>
      </c>
      <c r="H334" s="9">
        <v>46057</v>
      </c>
      <c r="I334" t="s">
        <v>4491</v>
      </c>
      <c r="J334" t="s">
        <v>4492</v>
      </c>
      <c r="K334" t="s">
        <v>4471</v>
      </c>
      <c r="L334" t="s">
        <v>4493</v>
      </c>
      <c r="M334">
        <v>3</v>
      </c>
      <c r="N334">
        <v>74384</v>
      </c>
      <c r="O334">
        <v>0</v>
      </c>
      <c r="Q334">
        <v>74384</v>
      </c>
      <c r="R334">
        <v>0</v>
      </c>
      <c r="S334" s="14">
        <f t="shared" si="15"/>
        <v>0</v>
      </c>
      <c r="T334" s="11" t="str">
        <f t="shared" si="16"/>
        <v/>
      </c>
      <c r="U334" s="11" t="str">
        <f t="shared" si="17"/>
        <v/>
      </c>
    </row>
    <row r="335" spans="1:21" x14ac:dyDescent="0.3">
      <c r="A335" t="s">
        <v>5267</v>
      </c>
      <c r="B335" t="s">
        <v>5268</v>
      </c>
      <c r="C335" t="s">
        <v>487</v>
      </c>
      <c r="D335">
        <v>32</v>
      </c>
      <c r="E335" t="s">
        <v>4463</v>
      </c>
      <c r="F335">
        <v>6739851263</v>
      </c>
      <c r="G335" s="9">
        <v>46096</v>
      </c>
      <c r="H335" s="9">
        <v>46097</v>
      </c>
      <c r="I335" t="s">
        <v>4506</v>
      </c>
      <c r="J335" t="s">
        <v>4507</v>
      </c>
      <c r="K335" t="s">
        <v>4459</v>
      </c>
      <c r="L335" t="s">
        <v>4508</v>
      </c>
      <c r="M335">
        <v>1</v>
      </c>
      <c r="N335">
        <v>3113</v>
      </c>
      <c r="O335">
        <v>0</v>
      </c>
      <c r="Q335">
        <v>3113</v>
      </c>
      <c r="R335">
        <v>0</v>
      </c>
      <c r="S335" s="14">
        <f t="shared" si="15"/>
        <v>0</v>
      </c>
      <c r="T335" s="11" t="str">
        <f t="shared" si="16"/>
        <v/>
      </c>
      <c r="U335" s="11" t="str">
        <f t="shared" si="17"/>
        <v/>
      </c>
    </row>
    <row r="336" spans="1:21" x14ac:dyDescent="0.3">
      <c r="A336" t="s">
        <v>5269</v>
      </c>
      <c r="B336" t="s">
        <v>5270</v>
      </c>
      <c r="C336" t="s">
        <v>5271</v>
      </c>
      <c r="D336">
        <v>33</v>
      </c>
      <c r="E336" t="s">
        <v>4463</v>
      </c>
      <c r="F336">
        <v>7980666050</v>
      </c>
      <c r="G336" s="9">
        <v>45993</v>
      </c>
      <c r="H336" s="9">
        <v>45994</v>
      </c>
      <c r="I336" t="s">
        <v>4506</v>
      </c>
      <c r="J336" t="s">
        <v>4507</v>
      </c>
      <c r="K336" t="s">
        <v>4459</v>
      </c>
      <c r="L336" t="s">
        <v>4508</v>
      </c>
      <c r="M336">
        <v>1</v>
      </c>
      <c r="N336">
        <v>2801</v>
      </c>
      <c r="O336">
        <v>0</v>
      </c>
      <c r="Q336">
        <v>2801</v>
      </c>
      <c r="R336">
        <v>0</v>
      </c>
      <c r="S336" s="14">
        <f t="shared" si="15"/>
        <v>0</v>
      </c>
      <c r="T336" s="11" t="str">
        <f t="shared" si="16"/>
        <v/>
      </c>
      <c r="U336" s="11" t="str">
        <f t="shared" si="17"/>
        <v/>
      </c>
    </row>
    <row r="337" spans="1:21" x14ac:dyDescent="0.3">
      <c r="A337" t="s">
        <v>5272</v>
      </c>
      <c r="B337" t="s">
        <v>5273</v>
      </c>
      <c r="C337" t="s">
        <v>1973</v>
      </c>
      <c r="D337">
        <v>42</v>
      </c>
      <c r="E337" t="s">
        <v>4456</v>
      </c>
      <c r="F337">
        <v>7756746789</v>
      </c>
      <c r="G337" s="9">
        <v>46084</v>
      </c>
      <c r="H337" s="9">
        <v>46086</v>
      </c>
      <c r="I337" t="s">
        <v>4523</v>
      </c>
      <c r="J337" t="s">
        <v>4524</v>
      </c>
      <c r="K337" t="s">
        <v>4459</v>
      </c>
      <c r="L337" t="s">
        <v>4525</v>
      </c>
      <c r="M337">
        <v>4</v>
      </c>
      <c r="N337">
        <v>199932</v>
      </c>
      <c r="O337">
        <v>0</v>
      </c>
      <c r="Q337">
        <v>199932</v>
      </c>
      <c r="R337">
        <v>0</v>
      </c>
      <c r="S337" s="14">
        <f t="shared" si="15"/>
        <v>0</v>
      </c>
      <c r="T337" s="11" t="str">
        <f t="shared" si="16"/>
        <v/>
      </c>
      <c r="U337" s="11" t="str">
        <f t="shared" si="17"/>
        <v/>
      </c>
    </row>
    <row r="338" spans="1:21" x14ac:dyDescent="0.3">
      <c r="A338" t="s">
        <v>5274</v>
      </c>
      <c r="B338" t="s">
        <v>5275</v>
      </c>
      <c r="C338" t="s">
        <v>1371</v>
      </c>
      <c r="D338">
        <v>61</v>
      </c>
      <c r="E338" t="s">
        <v>4456</v>
      </c>
      <c r="F338">
        <v>7871542599</v>
      </c>
      <c r="G338" s="9">
        <v>45844</v>
      </c>
      <c r="H338" s="9">
        <v>45847</v>
      </c>
      <c r="I338" t="s">
        <v>4474</v>
      </c>
      <c r="J338" t="s">
        <v>4556</v>
      </c>
      <c r="K338" t="s">
        <v>4482</v>
      </c>
      <c r="L338" t="s">
        <v>4477</v>
      </c>
      <c r="M338">
        <v>5</v>
      </c>
      <c r="N338">
        <v>106804</v>
      </c>
      <c r="O338">
        <v>9077</v>
      </c>
      <c r="P338" t="s">
        <v>4468</v>
      </c>
      <c r="Q338">
        <v>97727</v>
      </c>
      <c r="R338">
        <v>97727</v>
      </c>
      <c r="S338" s="14">
        <f t="shared" si="15"/>
        <v>8.4987453653421224E-2</v>
      </c>
      <c r="T338" s="11" t="str">
        <f t="shared" si="16"/>
        <v/>
      </c>
      <c r="U338" s="11" t="str">
        <f t="shared" si="17"/>
        <v/>
      </c>
    </row>
    <row r="339" spans="1:21" x14ac:dyDescent="0.3">
      <c r="A339" t="s">
        <v>5276</v>
      </c>
      <c r="B339" t="s">
        <v>5277</v>
      </c>
      <c r="C339" t="s">
        <v>4765</v>
      </c>
      <c r="D339">
        <v>80</v>
      </c>
      <c r="E339" t="s">
        <v>4456</v>
      </c>
      <c r="F339">
        <v>6859590877</v>
      </c>
      <c r="G339" s="9">
        <v>45946</v>
      </c>
      <c r="H339" s="9">
        <v>45947</v>
      </c>
      <c r="I339" t="s">
        <v>4491</v>
      </c>
      <c r="J339" t="s">
        <v>4492</v>
      </c>
      <c r="K339" t="s">
        <v>4482</v>
      </c>
      <c r="L339" t="s">
        <v>4493</v>
      </c>
      <c r="M339">
        <v>3</v>
      </c>
      <c r="N339">
        <v>66718</v>
      </c>
      <c r="O339">
        <v>0</v>
      </c>
      <c r="Q339">
        <v>66718</v>
      </c>
      <c r="R339">
        <v>66718</v>
      </c>
      <c r="S339" s="14">
        <f t="shared" si="15"/>
        <v>0</v>
      </c>
      <c r="T339" s="11" t="str">
        <f t="shared" si="16"/>
        <v/>
      </c>
      <c r="U339" s="11" t="str">
        <f t="shared" si="17"/>
        <v/>
      </c>
    </row>
    <row r="340" spans="1:21" x14ac:dyDescent="0.3">
      <c r="A340" t="s">
        <v>5278</v>
      </c>
      <c r="B340" t="s">
        <v>5279</v>
      </c>
      <c r="C340" t="s">
        <v>5280</v>
      </c>
      <c r="D340">
        <v>38</v>
      </c>
      <c r="E340" t="s">
        <v>4456</v>
      </c>
      <c r="F340">
        <v>8532784991</v>
      </c>
      <c r="G340" s="9">
        <v>45967</v>
      </c>
      <c r="H340" s="9">
        <v>45970</v>
      </c>
      <c r="I340" t="s">
        <v>4491</v>
      </c>
      <c r="J340" t="s">
        <v>4543</v>
      </c>
      <c r="K340" t="s">
        <v>4488</v>
      </c>
      <c r="L340" t="s">
        <v>4493</v>
      </c>
      <c r="M340">
        <v>3</v>
      </c>
      <c r="N340">
        <v>66206</v>
      </c>
      <c r="O340">
        <v>2273</v>
      </c>
      <c r="P340" t="s">
        <v>4468</v>
      </c>
      <c r="Q340">
        <v>63933</v>
      </c>
      <c r="R340">
        <v>0</v>
      </c>
      <c r="S340" s="14">
        <f t="shared" si="15"/>
        <v>3.4332235749025768E-2</v>
      </c>
      <c r="T340" s="11" t="str">
        <f t="shared" si="16"/>
        <v/>
      </c>
      <c r="U340" s="11" t="str">
        <f t="shared" si="17"/>
        <v/>
      </c>
    </row>
    <row r="341" spans="1:21" x14ac:dyDescent="0.3">
      <c r="A341" t="s">
        <v>5281</v>
      </c>
      <c r="B341" t="s">
        <v>5282</v>
      </c>
      <c r="C341" t="s">
        <v>5283</v>
      </c>
      <c r="D341">
        <v>32</v>
      </c>
      <c r="E341" t="s">
        <v>4456</v>
      </c>
      <c r="F341">
        <v>8885173046</v>
      </c>
      <c r="G341" s="9">
        <v>45749</v>
      </c>
      <c r="H341" s="9">
        <v>45752</v>
      </c>
      <c r="I341" t="s">
        <v>4464</v>
      </c>
      <c r="J341" t="s">
        <v>4465</v>
      </c>
      <c r="K341" t="s">
        <v>4482</v>
      </c>
      <c r="L341" t="s">
        <v>4467</v>
      </c>
      <c r="M341">
        <v>3</v>
      </c>
      <c r="N341">
        <v>77348</v>
      </c>
      <c r="O341">
        <v>0</v>
      </c>
      <c r="Q341">
        <v>77348</v>
      </c>
      <c r="R341">
        <v>77348</v>
      </c>
      <c r="S341" s="14">
        <f t="shared" si="15"/>
        <v>0</v>
      </c>
      <c r="T341" s="11" t="str">
        <f t="shared" si="16"/>
        <v/>
      </c>
      <c r="U341" s="11" t="str">
        <f t="shared" si="17"/>
        <v/>
      </c>
    </row>
    <row r="342" spans="1:21" x14ac:dyDescent="0.3">
      <c r="A342" t="s">
        <v>5284</v>
      </c>
      <c r="B342" t="s">
        <v>5285</v>
      </c>
      <c r="C342" t="s">
        <v>1892</v>
      </c>
      <c r="D342">
        <v>24</v>
      </c>
      <c r="E342" t="s">
        <v>4463</v>
      </c>
      <c r="F342">
        <v>6293448230</v>
      </c>
      <c r="G342" s="9">
        <v>45816</v>
      </c>
      <c r="H342" s="9">
        <v>45822</v>
      </c>
      <c r="I342" t="s">
        <v>4480</v>
      </c>
      <c r="J342" t="s">
        <v>4481</v>
      </c>
      <c r="K342" t="s">
        <v>4488</v>
      </c>
      <c r="L342" t="s">
        <v>4483</v>
      </c>
      <c r="M342">
        <v>6</v>
      </c>
      <c r="N342">
        <v>220772</v>
      </c>
      <c r="O342">
        <v>0</v>
      </c>
      <c r="Q342">
        <v>220772</v>
      </c>
      <c r="R342">
        <v>0</v>
      </c>
      <c r="S342" s="14">
        <f t="shared" si="15"/>
        <v>0</v>
      </c>
      <c r="T342" s="11" t="str">
        <f t="shared" si="16"/>
        <v/>
      </c>
      <c r="U342" s="11" t="str">
        <f t="shared" si="17"/>
        <v/>
      </c>
    </row>
    <row r="343" spans="1:21" x14ac:dyDescent="0.3">
      <c r="A343" t="s">
        <v>5286</v>
      </c>
      <c r="B343" t="s">
        <v>5287</v>
      </c>
      <c r="C343" t="s">
        <v>1922</v>
      </c>
      <c r="D343">
        <v>10</v>
      </c>
      <c r="E343" t="s">
        <v>4463</v>
      </c>
      <c r="F343">
        <v>8203214699</v>
      </c>
      <c r="G343" s="9">
        <v>46098</v>
      </c>
      <c r="H343" s="9">
        <v>46102</v>
      </c>
      <c r="I343" t="s">
        <v>4474</v>
      </c>
      <c r="J343" t="s">
        <v>4475</v>
      </c>
      <c r="K343" t="s">
        <v>4476</v>
      </c>
      <c r="L343" t="s">
        <v>4477</v>
      </c>
      <c r="M343">
        <v>5</v>
      </c>
      <c r="N343">
        <v>20159</v>
      </c>
      <c r="O343">
        <v>952</v>
      </c>
      <c r="P343" t="s">
        <v>4468</v>
      </c>
      <c r="Q343">
        <v>19207</v>
      </c>
      <c r="R343">
        <v>0</v>
      </c>
      <c r="S343" s="14">
        <f t="shared" si="15"/>
        <v>4.7224564710551122E-2</v>
      </c>
      <c r="T343" s="11" t="str">
        <f t="shared" si="16"/>
        <v/>
      </c>
      <c r="U343" s="11" t="str">
        <f t="shared" si="17"/>
        <v/>
      </c>
    </row>
    <row r="344" spans="1:21" x14ac:dyDescent="0.3">
      <c r="A344" t="s">
        <v>5288</v>
      </c>
      <c r="B344" t="s">
        <v>5289</v>
      </c>
      <c r="C344" t="s">
        <v>5290</v>
      </c>
      <c r="D344">
        <v>59</v>
      </c>
      <c r="E344" t="s">
        <v>4463</v>
      </c>
      <c r="F344">
        <v>6663397278</v>
      </c>
      <c r="G344" s="9">
        <v>46003</v>
      </c>
      <c r="H344" s="9">
        <v>46008</v>
      </c>
      <c r="I344" t="s">
        <v>4474</v>
      </c>
      <c r="J344" t="s">
        <v>4475</v>
      </c>
      <c r="K344" t="s">
        <v>4476</v>
      </c>
      <c r="L344" t="s">
        <v>4477</v>
      </c>
      <c r="M344">
        <v>5</v>
      </c>
      <c r="N344">
        <v>116456</v>
      </c>
      <c r="O344">
        <v>0</v>
      </c>
      <c r="Q344">
        <v>116456</v>
      </c>
      <c r="R344">
        <v>0</v>
      </c>
      <c r="S344" s="14">
        <f t="shared" si="15"/>
        <v>0</v>
      </c>
      <c r="T344" s="11" t="str">
        <f t="shared" si="16"/>
        <v/>
      </c>
      <c r="U344" s="11" t="str">
        <f t="shared" si="17"/>
        <v/>
      </c>
    </row>
    <row r="345" spans="1:21" x14ac:dyDescent="0.3">
      <c r="A345" t="s">
        <v>5291</v>
      </c>
      <c r="B345" t="s">
        <v>5292</v>
      </c>
      <c r="C345" t="s">
        <v>5293</v>
      </c>
      <c r="D345">
        <v>20</v>
      </c>
      <c r="E345" t="s">
        <v>4463</v>
      </c>
      <c r="F345">
        <v>6735073822</v>
      </c>
      <c r="G345" s="9">
        <v>46058</v>
      </c>
      <c r="H345" s="9">
        <v>46059</v>
      </c>
      <c r="I345" t="s">
        <v>4497</v>
      </c>
      <c r="J345" t="s">
        <v>4498</v>
      </c>
      <c r="K345" t="s">
        <v>4471</v>
      </c>
      <c r="L345" t="s">
        <v>4477</v>
      </c>
      <c r="M345">
        <v>4</v>
      </c>
      <c r="N345">
        <v>86862</v>
      </c>
      <c r="O345">
        <v>0</v>
      </c>
      <c r="Q345">
        <v>86862</v>
      </c>
      <c r="R345">
        <v>0</v>
      </c>
      <c r="S345" s="14">
        <f t="shared" si="15"/>
        <v>0</v>
      </c>
      <c r="T345" s="11" t="str">
        <f t="shared" si="16"/>
        <v/>
      </c>
      <c r="U345" s="11" t="str">
        <f t="shared" si="17"/>
        <v/>
      </c>
    </row>
    <row r="346" spans="1:21" x14ac:dyDescent="0.3">
      <c r="A346" t="s">
        <v>5294</v>
      </c>
      <c r="B346" t="s">
        <v>5295</v>
      </c>
      <c r="C346" t="s">
        <v>4904</v>
      </c>
      <c r="D346">
        <v>25</v>
      </c>
      <c r="E346" t="s">
        <v>4456</v>
      </c>
      <c r="F346">
        <v>9842474271</v>
      </c>
      <c r="G346" s="9">
        <v>46041</v>
      </c>
      <c r="H346" s="9">
        <v>46044</v>
      </c>
      <c r="I346" t="s">
        <v>4491</v>
      </c>
      <c r="J346" t="s">
        <v>4492</v>
      </c>
      <c r="K346" t="s">
        <v>4488</v>
      </c>
      <c r="L346" t="s">
        <v>4493</v>
      </c>
      <c r="M346">
        <v>3</v>
      </c>
      <c r="N346">
        <v>77145</v>
      </c>
      <c r="O346">
        <v>3398</v>
      </c>
      <c r="P346" t="s">
        <v>4468</v>
      </c>
      <c r="Q346">
        <v>73747</v>
      </c>
      <c r="R346">
        <v>0</v>
      </c>
      <c r="S346" s="14">
        <f t="shared" si="15"/>
        <v>4.4046924622464192E-2</v>
      </c>
      <c r="T346" s="11" t="str">
        <f t="shared" si="16"/>
        <v/>
      </c>
      <c r="U346" s="11" t="str">
        <f t="shared" si="17"/>
        <v/>
      </c>
    </row>
    <row r="347" spans="1:21" x14ac:dyDescent="0.3">
      <c r="A347" t="s">
        <v>5296</v>
      </c>
      <c r="B347" t="s">
        <v>5297</v>
      </c>
      <c r="C347" t="s">
        <v>750</v>
      </c>
      <c r="D347">
        <v>87</v>
      </c>
      <c r="E347" t="s">
        <v>4463</v>
      </c>
      <c r="F347">
        <v>9340677965</v>
      </c>
      <c r="G347" s="9">
        <v>46060</v>
      </c>
      <c r="H347" s="9">
        <v>46062</v>
      </c>
      <c r="I347" t="s">
        <v>4491</v>
      </c>
      <c r="J347" t="s">
        <v>4543</v>
      </c>
      <c r="K347" t="s">
        <v>4482</v>
      </c>
      <c r="L347" t="s">
        <v>4493</v>
      </c>
      <c r="M347">
        <v>3</v>
      </c>
      <c r="N347">
        <v>78292</v>
      </c>
      <c r="O347">
        <v>0</v>
      </c>
      <c r="Q347">
        <v>78292</v>
      </c>
      <c r="R347">
        <v>78292</v>
      </c>
      <c r="S347" s="14">
        <f t="shared" si="15"/>
        <v>0</v>
      </c>
      <c r="T347" s="11" t="str">
        <f t="shared" si="16"/>
        <v/>
      </c>
      <c r="U347" s="11" t="str">
        <f t="shared" si="17"/>
        <v/>
      </c>
    </row>
    <row r="348" spans="1:21" x14ac:dyDescent="0.3">
      <c r="A348" t="s">
        <v>5298</v>
      </c>
      <c r="B348" t="s">
        <v>5299</v>
      </c>
      <c r="C348" t="s">
        <v>4794</v>
      </c>
      <c r="D348">
        <v>56</v>
      </c>
      <c r="E348" t="s">
        <v>4463</v>
      </c>
      <c r="F348">
        <v>8693193426</v>
      </c>
      <c r="G348" s="9">
        <v>45748</v>
      </c>
      <c r="H348" s="9">
        <v>45755</v>
      </c>
      <c r="I348" t="s">
        <v>4480</v>
      </c>
      <c r="J348" t="s">
        <v>4539</v>
      </c>
      <c r="K348" t="s">
        <v>4466</v>
      </c>
      <c r="L348" t="s">
        <v>4483</v>
      </c>
      <c r="M348">
        <v>6</v>
      </c>
      <c r="N348">
        <v>219615</v>
      </c>
      <c r="O348">
        <v>0</v>
      </c>
      <c r="Q348">
        <v>219615</v>
      </c>
      <c r="R348">
        <v>0</v>
      </c>
      <c r="S348" s="14">
        <f t="shared" si="15"/>
        <v>0</v>
      </c>
      <c r="T348" s="11" t="str">
        <f t="shared" si="16"/>
        <v/>
      </c>
      <c r="U348" s="11" t="str">
        <f t="shared" si="17"/>
        <v/>
      </c>
    </row>
    <row r="349" spans="1:21" x14ac:dyDescent="0.3">
      <c r="A349" t="s">
        <v>5300</v>
      </c>
      <c r="B349" t="s">
        <v>5301</v>
      </c>
      <c r="C349" t="s">
        <v>491</v>
      </c>
      <c r="D349">
        <v>26</v>
      </c>
      <c r="E349" t="s">
        <v>4463</v>
      </c>
      <c r="F349">
        <v>8861505327</v>
      </c>
      <c r="G349" s="9">
        <v>45749</v>
      </c>
      <c r="H349" s="9">
        <v>45754</v>
      </c>
      <c r="I349" t="s">
        <v>4457</v>
      </c>
      <c r="J349" t="s">
        <v>4458</v>
      </c>
      <c r="K349" t="s">
        <v>4482</v>
      </c>
      <c r="L349" t="s">
        <v>4460</v>
      </c>
      <c r="M349">
        <v>4</v>
      </c>
      <c r="N349">
        <v>46551</v>
      </c>
      <c r="O349">
        <v>4088</v>
      </c>
      <c r="P349" t="s">
        <v>4468</v>
      </c>
      <c r="Q349">
        <v>42463</v>
      </c>
      <c r="R349">
        <v>42463</v>
      </c>
      <c r="S349" s="14">
        <f t="shared" si="15"/>
        <v>8.7817662348821726E-2</v>
      </c>
      <c r="T349" s="11" t="str">
        <f t="shared" si="16"/>
        <v/>
      </c>
      <c r="U349" s="11" t="str">
        <f t="shared" si="17"/>
        <v/>
      </c>
    </row>
    <row r="350" spans="1:21" x14ac:dyDescent="0.3">
      <c r="A350" t="s">
        <v>5302</v>
      </c>
      <c r="B350" t="s">
        <v>5303</v>
      </c>
      <c r="C350" t="s">
        <v>157</v>
      </c>
      <c r="D350">
        <v>28</v>
      </c>
      <c r="E350" t="s">
        <v>4463</v>
      </c>
      <c r="F350">
        <v>9549455336</v>
      </c>
      <c r="G350" s="9">
        <v>45789</v>
      </c>
      <c r="H350" s="9">
        <v>45791</v>
      </c>
      <c r="I350" t="s">
        <v>4491</v>
      </c>
      <c r="J350" t="s">
        <v>4543</v>
      </c>
      <c r="K350" t="s">
        <v>4476</v>
      </c>
      <c r="L350" t="s">
        <v>4493</v>
      </c>
      <c r="M350">
        <v>3</v>
      </c>
      <c r="N350">
        <v>71687</v>
      </c>
      <c r="O350">
        <v>0</v>
      </c>
      <c r="Q350">
        <v>71687</v>
      </c>
      <c r="R350">
        <v>0</v>
      </c>
      <c r="S350" s="14">
        <f t="shared" si="15"/>
        <v>0</v>
      </c>
      <c r="T350" s="11" t="str">
        <f t="shared" si="16"/>
        <v/>
      </c>
      <c r="U350" s="11" t="str">
        <f t="shared" si="17"/>
        <v/>
      </c>
    </row>
    <row r="351" spans="1:21" x14ac:dyDescent="0.3">
      <c r="A351" t="s">
        <v>5304</v>
      </c>
      <c r="B351" t="s">
        <v>5305</v>
      </c>
      <c r="C351" t="s">
        <v>1592</v>
      </c>
      <c r="D351">
        <v>12</v>
      </c>
      <c r="E351" t="s">
        <v>4456</v>
      </c>
      <c r="F351">
        <v>8112689103</v>
      </c>
      <c r="G351" s="9">
        <v>45997</v>
      </c>
      <c r="H351" s="9">
        <v>45998</v>
      </c>
      <c r="I351" t="s">
        <v>4491</v>
      </c>
      <c r="J351" t="s">
        <v>4543</v>
      </c>
      <c r="K351" t="s">
        <v>4482</v>
      </c>
      <c r="L351" t="s">
        <v>4493</v>
      </c>
      <c r="M351">
        <v>3</v>
      </c>
      <c r="N351">
        <v>70578</v>
      </c>
      <c r="O351">
        <v>0</v>
      </c>
      <c r="Q351">
        <v>70578</v>
      </c>
      <c r="R351">
        <v>70578</v>
      </c>
      <c r="S351" s="14">
        <f t="shared" si="15"/>
        <v>0</v>
      </c>
      <c r="T351" s="11" t="str">
        <f t="shared" si="16"/>
        <v/>
      </c>
      <c r="U351" s="11" t="str">
        <f t="shared" si="17"/>
        <v/>
      </c>
    </row>
    <row r="352" spans="1:21" x14ac:dyDescent="0.3">
      <c r="A352" t="s">
        <v>5306</v>
      </c>
      <c r="B352" t="s">
        <v>5307</v>
      </c>
      <c r="C352" t="s">
        <v>2179</v>
      </c>
      <c r="D352">
        <v>83</v>
      </c>
      <c r="E352" t="s">
        <v>4456</v>
      </c>
      <c r="F352">
        <v>7132050568</v>
      </c>
      <c r="G352" s="9">
        <v>46017</v>
      </c>
      <c r="H352" s="9">
        <v>46021</v>
      </c>
      <c r="I352" t="s">
        <v>4497</v>
      </c>
      <c r="J352" t="s">
        <v>4498</v>
      </c>
      <c r="K352" t="s">
        <v>4476</v>
      </c>
      <c r="L352" t="s">
        <v>4477</v>
      </c>
      <c r="M352">
        <v>4</v>
      </c>
      <c r="N352">
        <v>87323</v>
      </c>
      <c r="O352">
        <v>8711</v>
      </c>
      <c r="P352" t="s">
        <v>4468</v>
      </c>
      <c r="Q352">
        <v>78612</v>
      </c>
      <c r="R352">
        <v>0</v>
      </c>
      <c r="S352" s="14">
        <f t="shared" si="15"/>
        <v>9.9756078009230101E-2</v>
      </c>
      <c r="T352" s="11" t="str">
        <f t="shared" si="16"/>
        <v/>
      </c>
      <c r="U352" s="11" t="str">
        <f t="shared" si="17"/>
        <v/>
      </c>
    </row>
    <row r="353" spans="1:21" x14ac:dyDescent="0.3">
      <c r="A353" t="s">
        <v>5308</v>
      </c>
      <c r="B353" t="s">
        <v>5309</v>
      </c>
      <c r="C353" t="s">
        <v>213</v>
      </c>
      <c r="D353">
        <v>19</v>
      </c>
      <c r="E353" t="s">
        <v>4463</v>
      </c>
      <c r="F353">
        <v>6946458875</v>
      </c>
      <c r="G353" s="9">
        <v>45851</v>
      </c>
      <c r="H353" s="9">
        <v>45859</v>
      </c>
      <c r="I353" t="s">
        <v>4480</v>
      </c>
      <c r="J353" t="s">
        <v>4539</v>
      </c>
      <c r="K353" t="s">
        <v>4466</v>
      </c>
      <c r="L353" t="s">
        <v>4483</v>
      </c>
      <c r="M353">
        <v>6</v>
      </c>
      <c r="N353">
        <v>199269</v>
      </c>
      <c r="O353">
        <v>0</v>
      </c>
      <c r="Q353">
        <v>199269</v>
      </c>
      <c r="R353">
        <v>0</v>
      </c>
      <c r="S353" s="14">
        <f t="shared" si="15"/>
        <v>0</v>
      </c>
      <c r="T353" s="11" t="str">
        <f t="shared" si="16"/>
        <v/>
      </c>
      <c r="U353" s="11" t="str">
        <f t="shared" si="17"/>
        <v/>
      </c>
    </row>
    <row r="354" spans="1:21" x14ac:dyDescent="0.3">
      <c r="A354" t="s">
        <v>5310</v>
      </c>
      <c r="B354" t="s">
        <v>5311</v>
      </c>
      <c r="C354" t="s">
        <v>1141</v>
      </c>
      <c r="D354">
        <v>66</v>
      </c>
      <c r="E354" t="s">
        <v>4463</v>
      </c>
      <c r="F354">
        <v>8333149360</v>
      </c>
      <c r="G354" s="9">
        <v>46016</v>
      </c>
      <c r="H354" s="9">
        <v>46018</v>
      </c>
      <c r="I354" t="s">
        <v>4457</v>
      </c>
      <c r="J354" t="s">
        <v>4588</v>
      </c>
      <c r="K354" t="s">
        <v>4488</v>
      </c>
      <c r="L354" t="s">
        <v>4460</v>
      </c>
      <c r="M354">
        <v>4</v>
      </c>
      <c r="N354">
        <v>53715</v>
      </c>
      <c r="O354">
        <v>2274</v>
      </c>
      <c r="P354" t="s">
        <v>4468</v>
      </c>
      <c r="Q354">
        <v>51441</v>
      </c>
      <c r="R354">
        <v>0</v>
      </c>
      <c r="S354" s="14">
        <f t="shared" si="15"/>
        <v>4.2334543423624686E-2</v>
      </c>
      <c r="T354" s="11" t="str">
        <f t="shared" si="16"/>
        <v/>
      </c>
      <c r="U354" s="11" t="str">
        <f t="shared" si="17"/>
        <v/>
      </c>
    </row>
    <row r="355" spans="1:21" x14ac:dyDescent="0.3">
      <c r="A355" t="s">
        <v>5312</v>
      </c>
      <c r="B355" t="s">
        <v>5313</v>
      </c>
      <c r="C355" t="s">
        <v>4713</v>
      </c>
      <c r="D355">
        <v>85</v>
      </c>
      <c r="E355" t="s">
        <v>4456</v>
      </c>
      <c r="F355">
        <v>7112195727</v>
      </c>
      <c r="G355" s="9">
        <v>45989</v>
      </c>
      <c r="H355" s="9">
        <v>45992</v>
      </c>
      <c r="I355" t="s">
        <v>4491</v>
      </c>
      <c r="J355" t="s">
        <v>4543</v>
      </c>
      <c r="K355" t="s">
        <v>4476</v>
      </c>
      <c r="L355" t="s">
        <v>4493</v>
      </c>
      <c r="M355">
        <v>3</v>
      </c>
      <c r="N355">
        <v>74987</v>
      </c>
      <c r="O355">
        <v>0</v>
      </c>
      <c r="Q355">
        <v>74987</v>
      </c>
      <c r="R355">
        <v>0</v>
      </c>
      <c r="S355" s="14">
        <f t="shared" si="15"/>
        <v>0</v>
      </c>
      <c r="T355" s="11" t="str">
        <f t="shared" si="16"/>
        <v/>
      </c>
      <c r="U355" s="11" t="str">
        <f t="shared" si="17"/>
        <v/>
      </c>
    </row>
    <row r="356" spans="1:21" x14ac:dyDescent="0.3">
      <c r="A356" t="s">
        <v>5314</v>
      </c>
      <c r="B356" t="s">
        <v>5315</v>
      </c>
      <c r="C356" t="s">
        <v>5316</v>
      </c>
      <c r="D356">
        <v>77</v>
      </c>
      <c r="E356" t="s">
        <v>4456</v>
      </c>
      <c r="F356">
        <v>6300738938</v>
      </c>
      <c r="G356" s="9">
        <v>45939</v>
      </c>
      <c r="H356" s="9">
        <v>45942</v>
      </c>
      <c r="I356" t="s">
        <v>4497</v>
      </c>
      <c r="J356" t="s">
        <v>4498</v>
      </c>
      <c r="K356" t="s">
        <v>4466</v>
      </c>
      <c r="L356" t="s">
        <v>4477</v>
      </c>
      <c r="M356">
        <v>4</v>
      </c>
      <c r="N356">
        <v>110204</v>
      </c>
      <c r="O356">
        <v>7176</v>
      </c>
      <c r="P356" t="s">
        <v>4468</v>
      </c>
      <c r="Q356">
        <v>103028</v>
      </c>
      <c r="R356">
        <v>0</v>
      </c>
      <c r="S356" s="14">
        <f t="shared" si="15"/>
        <v>6.5115603789336146E-2</v>
      </c>
      <c r="T356" s="11" t="str">
        <f t="shared" si="16"/>
        <v/>
      </c>
      <c r="U356" s="11" t="str">
        <f t="shared" si="17"/>
        <v/>
      </c>
    </row>
    <row r="357" spans="1:21" x14ac:dyDescent="0.3">
      <c r="A357" t="s">
        <v>5317</v>
      </c>
      <c r="B357" t="s">
        <v>5318</v>
      </c>
      <c r="C357" t="s">
        <v>2347</v>
      </c>
      <c r="D357">
        <v>82</v>
      </c>
      <c r="E357" t="s">
        <v>4463</v>
      </c>
      <c r="F357">
        <v>7133064481</v>
      </c>
      <c r="G357" s="9">
        <v>46028</v>
      </c>
      <c r="H357" s="9">
        <v>46032</v>
      </c>
      <c r="I357" t="s">
        <v>4497</v>
      </c>
      <c r="J357" t="s">
        <v>4498</v>
      </c>
      <c r="K357" t="s">
        <v>4482</v>
      </c>
      <c r="L357" t="s">
        <v>4477</v>
      </c>
      <c r="M357">
        <v>4</v>
      </c>
      <c r="N357">
        <v>90737</v>
      </c>
      <c r="O357">
        <v>0</v>
      </c>
      <c r="Q357">
        <v>90737</v>
      </c>
      <c r="R357">
        <v>90737</v>
      </c>
      <c r="S357" s="14">
        <f t="shared" si="15"/>
        <v>0</v>
      </c>
      <c r="T357" s="11" t="str">
        <f t="shared" si="16"/>
        <v/>
      </c>
      <c r="U357" s="11" t="str">
        <f t="shared" si="17"/>
        <v/>
      </c>
    </row>
    <row r="358" spans="1:21" x14ac:dyDescent="0.3">
      <c r="A358" t="s">
        <v>5319</v>
      </c>
      <c r="B358" t="s">
        <v>5320</v>
      </c>
      <c r="C358" t="s">
        <v>5321</v>
      </c>
      <c r="D358">
        <v>17</v>
      </c>
      <c r="E358" t="s">
        <v>4463</v>
      </c>
      <c r="F358">
        <v>6484758746</v>
      </c>
      <c r="G358" s="9">
        <v>45837</v>
      </c>
      <c r="H358" s="9">
        <v>45842</v>
      </c>
      <c r="I358" t="s">
        <v>4480</v>
      </c>
      <c r="J358" t="s">
        <v>4539</v>
      </c>
      <c r="K358" t="s">
        <v>4471</v>
      </c>
      <c r="L358" t="s">
        <v>4483</v>
      </c>
      <c r="M358">
        <v>6</v>
      </c>
      <c r="N358">
        <v>231199</v>
      </c>
      <c r="O358">
        <v>0</v>
      </c>
      <c r="Q358">
        <v>231199</v>
      </c>
      <c r="R358">
        <v>0</v>
      </c>
      <c r="S358" s="14">
        <f t="shared" si="15"/>
        <v>0</v>
      </c>
      <c r="T358" s="11" t="str">
        <f t="shared" si="16"/>
        <v/>
      </c>
      <c r="U358" s="11" t="str">
        <f t="shared" si="17"/>
        <v/>
      </c>
    </row>
    <row r="359" spans="1:21" x14ac:dyDescent="0.3">
      <c r="A359" t="s">
        <v>5322</v>
      </c>
      <c r="B359" t="s">
        <v>5323</v>
      </c>
      <c r="C359" t="s">
        <v>1208</v>
      </c>
      <c r="D359">
        <v>77</v>
      </c>
      <c r="E359" t="s">
        <v>4463</v>
      </c>
      <c r="F359">
        <v>9426505746</v>
      </c>
      <c r="G359" s="9">
        <v>45955</v>
      </c>
      <c r="H359" s="9">
        <v>45957</v>
      </c>
      <c r="I359" t="s">
        <v>4491</v>
      </c>
      <c r="J359" t="s">
        <v>4543</v>
      </c>
      <c r="K359" t="s">
        <v>4471</v>
      </c>
      <c r="L359" t="s">
        <v>4493</v>
      </c>
      <c r="M359">
        <v>3</v>
      </c>
      <c r="N359">
        <v>79995</v>
      </c>
      <c r="O359">
        <v>0</v>
      </c>
      <c r="Q359">
        <v>79995</v>
      </c>
      <c r="R359">
        <v>0</v>
      </c>
      <c r="S359" s="14">
        <f t="shared" si="15"/>
        <v>0</v>
      </c>
      <c r="T359" s="11" t="str">
        <f t="shared" si="16"/>
        <v/>
      </c>
      <c r="U359" s="11" t="str">
        <f t="shared" si="17"/>
        <v/>
      </c>
    </row>
    <row r="360" spans="1:21" x14ac:dyDescent="0.3">
      <c r="A360" t="s">
        <v>5324</v>
      </c>
      <c r="B360" t="s">
        <v>5325</v>
      </c>
      <c r="C360" t="s">
        <v>5326</v>
      </c>
      <c r="D360">
        <v>29</v>
      </c>
      <c r="E360" t="s">
        <v>4463</v>
      </c>
      <c r="F360">
        <v>8810289422</v>
      </c>
      <c r="G360" s="9">
        <v>46012</v>
      </c>
      <c r="H360" s="9">
        <v>46016</v>
      </c>
      <c r="I360" t="s">
        <v>4474</v>
      </c>
      <c r="J360" t="s">
        <v>4475</v>
      </c>
      <c r="K360" t="s">
        <v>4482</v>
      </c>
      <c r="L360" t="s">
        <v>4477</v>
      </c>
      <c r="M360">
        <v>5</v>
      </c>
      <c r="N360">
        <v>26966</v>
      </c>
      <c r="O360">
        <v>0</v>
      </c>
      <c r="Q360">
        <v>26966</v>
      </c>
      <c r="R360">
        <v>26966</v>
      </c>
      <c r="S360" s="14">
        <f t="shared" si="15"/>
        <v>0</v>
      </c>
      <c r="T360" s="11" t="str">
        <f t="shared" si="16"/>
        <v/>
      </c>
      <c r="U360" s="11" t="str">
        <f t="shared" si="17"/>
        <v/>
      </c>
    </row>
    <row r="361" spans="1:21" x14ac:dyDescent="0.3">
      <c r="A361" t="s">
        <v>5327</v>
      </c>
      <c r="B361" t="s">
        <v>5328</v>
      </c>
      <c r="C361" t="s">
        <v>2812</v>
      </c>
      <c r="D361">
        <v>78</v>
      </c>
      <c r="E361" t="s">
        <v>4456</v>
      </c>
      <c r="F361">
        <v>9827817985</v>
      </c>
      <c r="G361" s="9">
        <v>45971</v>
      </c>
      <c r="H361" s="9">
        <v>45972</v>
      </c>
      <c r="I361" t="s">
        <v>4491</v>
      </c>
      <c r="J361" t="s">
        <v>4543</v>
      </c>
      <c r="K361" t="s">
        <v>4471</v>
      </c>
      <c r="L361" t="s">
        <v>4493</v>
      </c>
      <c r="M361">
        <v>3</v>
      </c>
      <c r="N361">
        <v>77094</v>
      </c>
      <c r="O361">
        <v>0</v>
      </c>
      <c r="Q361">
        <v>77094</v>
      </c>
      <c r="R361">
        <v>0</v>
      </c>
      <c r="S361" s="14">
        <f t="shared" si="15"/>
        <v>0</v>
      </c>
      <c r="T361" s="11" t="str">
        <f t="shared" si="16"/>
        <v/>
      </c>
      <c r="U361" s="11" t="str">
        <f t="shared" si="17"/>
        <v/>
      </c>
    </row>
    <row r="362" spans="1:21" x14ac:dyDescent="0.3">
      <c r="A362" t="s">
        <v>5329</v>
      </c>
      <c r="B362" t="s">
        <v>5330</v>
      </c>
      <c r="C362" t="s">
        <v>5331</v>
      </c>
      <c r="D362">
        <v>76</v>
      </c>
      <c r="E362" t="s">
        <v>4456</v>
      </c>
      <c r="F362">
        <v>8233277683</v>
      </c>
      <c r="G362" s="9">
        <v>45856</v>
      </c>
      <c r="H362" s="9">
        <v>45863</v>
      </c>
      <c r="I362" t="s">
        <v>4480</v>
      </c>
      <c r="J362" t="s">
        <v>4481</v>
      </c>
      <c r="K362" t="s">
        <v>4482</v>
      </c>
      <c r="L362" t="s">
        <v>4483</v>
      </c>
      <c r="M362">
        <v>6</v>
      </c>
      <c r="N362">
        <v>187417</v>
      </c>
      <c r="O362">
        <v>0</v>
      </c>
      <c r="Q362">
        <v>187417</v>
      </c>
      <c r="R362">
        <v>187417</v>
      </c>
      <c r="S362" s="14">
        <f t="shared" si="15"/>
        <v>0</v>
      </c>
      <c r="T362" s="11" t="str">
        <f t="shared" si="16"/>
        <v/>
      </c>
      <c r="U362" s="11" t="str">
        <f t="shared" si="17"/>
        <v/>
      </c>
    </row>
    <row r="363" spans="1:21" x14ac:dyDescent="0.3">
      <c r="A363" t="s">
        <v>5332</v>
      </c>
      <c r="B363" t="s">
        <v>5333</v>
      </c>
      <c r="C363" t="s">
        <v>5334</v>
      </c>
      <c r="D363">
        <v>75</v>
      </c>
      <c r="E363" t="s">
        <v>4463</v>
      </c>
      <c r="F363">
        <v>9603772084</v>
      </c>
      <c r="G363" s="9">
        <v>45881</v>
      </c>
      <c r="H363" s="9">
        <v>45887</v>
      </c>
      <c r="I363" t="s">
        <v>4474</v>
      </c>
      <c r="J363" t="s">
        <v>4556</v>
      </c>
      <c r="K363" t="s">
        <v>4476</v>
      </c>
      <c r="L363" t="s">
        <v>4477</v>
      </c>
      <c r="M363">
        <v>5</v>
      </c>
      <c r="N363">
        <v>103219</v>
      </c>
      <c r="O363">
        <v>8936</v>
      </c>
      <c r="P363" t="s">
        <v>4468</v>
      </c>
      <c r="Q363">
        <v>94283</v>
      </c>
      <c r="R363">
        <v>0</v>
      </c>
      <c r="S363" s="14">
        <f t="shared" si="15"/>
        <v>8.6573208420930262E-2</v>
      </c>
      <c r="T363" s="11" t="str">
        <f t="shared" si="16"/>
        <v/>
      </c>
      <c r="U363" s="11" t="str">
        <f t="shared" si="17"/>
        <v/>
      </c>
    </row>
    <row r="364" spans="1:21" x14ac:dyDescent="0.3">
      <c r="A364" t="s">
        <v>5335</v>
      </c>
      <c r="B364" t="s">
        <v>5336</v>
      </c>
      <c r="C364" t="s">
        <v>5202</v>
      </c>
      <c r="D364">
        <v>17</v>
      </c>
      <c r="E364" t="s">
        <v>4456</v>
      </c>
      <c r="F364">
        <v>6983116137</v>
      </c>
      <c r="G364" s="9">
        <v>45751</v>
      </c>
      <c r="H364" s="9">
        <v>45756</v>
      </c>
      <c r="I364" t="s">
        <v>4474</v>
      </c>
      <c r="J364" t="s">
        <v>4556</v>
      </c>
      <c r="K364" t="s">
        <v>4471</v>
      </c>
      <c r="L364" t="s">
        <v>4477</v>
      </c>
      <c r="M364">
        <v>5</v>
      </c>
      <c r="N364">
        <v>53892</v>
      </c>
      <c r="O364">
        <v>0</v>
      </c>
      <c r="Q364">
        <v>53892</v>
      </c>
      <c r="R364">
        <v>0</v>
      </c>
      <c r="S364" s="14">
        <f t="shared" si="15"/>
        <v>0</v>
      </c>
      <c r="T364" s="11" t="str">
        <f t="shared" si="16"/>
        <v/>
      </c>
      <c r="U364" s="11" t="str">
        <f t="shared" si="17"/>
        <v/>
      </c>
    </row>
    <row r="365" spans="1:21" x14ac:dyDescent="0.3">
      <c r="A365" t="s">
        <v>5337</v>
      </c>
      <c r="B365" t="s">
        <v>5338</v>
      </c>
      <c r="C365" t="s">
        <v>652</v>
      </c>
      <c r="D365">
        <v>6</v>
      </c>
      <c r="E365" t="s">
        <v>4456</v>
      </c>
      <c r="F365">
        <v>8113243224</v>
      </c>
      <c r="G365" s="9">
        <v>45920</v>
      </c>
      <c r="H365" s="9">
        <v>45923</v>
      </c>
      <c r="I365" t="s">
        <v>4491</v>
      </c>
      <c r="J365" t="s">
        <v>4492</v>
      </c>
      <c r="K365" t="s">
        <v>4471</v>
      </c>
      <c r="L365" t="s">
        <v>4493</v>
      </c>
      <c r="M365">
        <v>3</v>
      </c>
      <c r="N365">
        <v>69064</v>
      </c>
      <c r="O365">
        <v>0</v>
      </c>
      <c r="Q365">
        <v>69064</v>
      </c>
      <c r="R365">
        <v>0</v>
      </c>
      <c r="S365" s="14">
        <f t="shared" si="15"/>
        <v>0</v>
      </c>
      <c r="T365" s="11" t="str">
        <f t="shared" si="16"/>
        <v/>
      </c>
      <c r="U365" s="11" t="str">
        <f t="shared" si="17"/>
        <v/>
      </c>
    </row>
    <row r="366" spans="1:21" x14ac:dyDescent="0.3">
      <c r="A366" t="s">
        <v>5339</v>
      </c>
      <c r="B366" t="s">
        <v>5340</v>
      </c>
      <c r="C366" t="s">
        <v>4970</v>
      </c>
      <c r="D366">
        <v>74</v>
      </c>
      <c r="E366" t="s">
        <v>4456</v>
      </c>
      <c r="F366">
        <v>6547826905</v>
      </c>
      <c r="G366" s="9">
        <v>45846</v>
      </c>
      <c r="H366" s="9">
        <v>45847</v>
      </c>
      <c r="I366" t="s">
        <v>4491</v>
      </c>
      <c r="J366" t="s">
        <v>4492</v>
      </c>
      <c r="K366" t="s">
        <v>4482</v>
      </c>
      <c r="L366" t="s">
        <v>4493</v>
      </c>
      <c r="M366">
        <v>3</v>
      </c>
      <c r="N366">
        <v>66704</v>
      </c>
      <c r="O366">
        <v>0</v>
      </c>
      <c r="Q366">
        <v>66704</v>
      </c>
      <c r="R366">
        <v>66704</v>
      </c>
      <c r="S366" s="14">
        <f t="shared" si="15"/>
        <v>0</v>
      </c>
      <c r="T366" s="11" t="str">
        <f t="shared" si="16"/>
        <v/>
      </c>
      <c r="U366" s="11" t="str">
        <f t="shared" si="17"/>
        <v/>
      </c>
    </row>
    <row r="367" spans="1:21" x14ac:dyDescent="0.3">
      <c r="A367" t="s">
        <v>5341</v>
      </c>
      <c r="B367" t="s">
        <v>5342</v>
      </c>
      <c r="C367" t="s">
        <v>5343</v>
      </c>
      <c r="D367">
        <v>45</v>
      </c>
      <c r="E367" t="s">
        <v>4463</v>
      </c>
      <c r="F367">
        <v>6409087839</v>
      </c>
      <c r="G367" s="9">
        <v>46100</v>
      </c>
      <c r="H367" s="9">
        <v>46103</v>
      </c>
      <c r="I367" t="s">
        <v>4497</v>
      </c>
      <c r="J367" t="s">
        <v>4498</v>
      </c>
      <c r="K367" t="s">
        <v>4488</v>
      </c>
      <c r="L367" t="s">
        <v>4477</v>
      </c>
      <c r="M367">
        <v>4</v>
      </c>
      <c r="N367">
        <v>46019</v>
      </c>
      <c r="O367">
        <v>0</v>
      </c>
      <c r="Q367">
        <v>46019</v>
      </c>
      <c r="R367">
        <v>0</v>
      </c>
      <c r="S367" s="14">
        <f t="shared" si="15"/>
        <v>0</v>
      </c>
      <c r="T367" s="11" t="str">
        <f t="shared" si="16"/>
        <v/>
      </c>
      <c r="U367" s="11" t="str">
        <f t="shared" si="17"/>
        <v/>
      </c>
    </row>
    <row r="368" spans="1:21" x14ac:dyDescent="0.3">
      <c r="A368" t="s">
        <v>5344</v>
      </c>
      <c r="B368" t="s">
        <v>5345</v>
      </c>
      <c r="C368" t="s">
        <v>343</v>
      </c>
      <c r="D368">
        <v>79</v>
      </c>
      <c r="E368" t="s">
        <v>4463</v>
      </c>
      <c r="F368">
        <v>9657884000</v>
      </c>
      <c r="G368" s="9">
        <v>45803</v>
      </c>
      <c r="H368" s="9">
        <v>45807</v>
      </c>
      <c r="I368" t="s">
        <v>4457</v>
      </c>
      <c r="J368" t="s">
        <v>4588</v>
      </c>
      <c r="K368" t="s">
        <v>4471</v>
      </c>
      <c r="L368" t="s">
        <v>4460</v>
      </c>
      <c r="M368">
        <v>4</v>
      </c>
      <c r="N368">
        <v>55974</v>
      </c>
      <c r="O368">
        <v>0</v>
      </c>
      <c r="Q368">
        <v>55974</v>
      </c>
      <c r="R368">
        <v>0</v>
      </c>
      <c r="S368" s="14">
        <f t="shared" si="15"/>
        <v>0</v>
      </c>
      <c r="T368" s="11" t="str">
        <f t="shared" si="16"/>
        <v/>
      </c>
      <c r="U368" s="11" t="str">
        <f t="shared" si="17"/>
        <v/>
      </c>
    </row>
    <row r="369" spans="1:21" x14ac:dyDescent="0.3">
      <c r="A369" t="s">
        <v>5346</v>
      </c>
      <c r="B369" t="s">
        <v>5347</v>
      </c>
      <c r="C369" t="s">
        <v>5348</v>
      </c>
      <c r="D369">
        <v>67</v>
      </c>
      <c r="E369" t="s">
        <v>4456</v>
      </c>
      <c r="F369">
        <v>9174857795</v>
      </c>
      <c r="G369" s="9">
        <v>45771</v>
      </c>
      <c r="H369" s="9">
        <v>45775</v>
      </c>
      <c r="I369" t="s">
        <v>4474</v>
      </c>
      <c r="J369" t="s">
        <v>4475</v>
      </c>
      <c r="K369" t="s">
        <v>4488</v>
      </c>
      <c r="L369" t="s">
        <v>4477</v>
      </c>
      <c r="M369">
        <v>5</v>
      </c>
      <c r="N369">
        <v>33608</v>
      </c>
      <c r="O369">
        <v>0</v>
      </c>
      <c r="Q369">
        <v>33608</v>
      </c>
      <c r="R369">
        <v>0</v>
      </c>
      <c r="S369" s="14">
        <f t="shared" si="15"/>
        <v>0</v>
      </c>
      <c r="T369" s="11" t="str">
        <f t="shared" si="16"/>
        <v/>
      </c>
      <c r="U369" s="11" t="str">
        <f t="shared" si="17"/>
        <v/>
      </c>
    </row>
    <row r="370" spans="1:21" x14ac:dyDescent="0.3">
      <c r="A370" t="s">
        <v>5349</v>
      </c>
      <c r="B370" t="s">
        <v>5350</v>
      </c>
      <c r="C370" t="s">
        <v>5351</v>
      </c>
      <c r="D370">
        <v>75</v>
      </c>
      <c r="E370" t="s">
        <v>4463</v>
      </c>
      <c r="F370">
        <v>9249927821</v>
      </c>
      <c r="G370" s="9">
        <v>45965</v>
      </c>
      <c r="H370" s="9">
        <v>45966</v>
      </c>
      <c r="I370" t="s">
        <v>4491</v>
      </c>
      <c r="J370" t="s">
        <v>4543</v>
      </c>
      <c r="K370" t="s">
        <v>4488</v>
      </c>
      <c r="L370" t="s">
        <v>4493</v>
      </c>
      <c r="M370">
        <v>3</v>
      </c>
      <c r="N370">
        <v>79100</v>
      </c>
      <c r="O370">
        <v>0</v>
      </c>
      <c r="Q370">
        <v>79100</v>
      </c>
      <c r="R370">
        <v>0</v>
      </c>
      <c r="S370" s="14">
        <f t="shared" si="15"/>
        <v>0</v>
      </c>
      <c r="T370" s="11" t="str">
        <f t="shared" si="16"/>
        <v/>
      </c>
      <c r="U370" s="11" t="str">
        <f t="shared" si="17"/>
        <v/>
      </c>
    </row>
    <row r="371" spans="1:21" x14ac:dyDescent="0.3">
      <c r="A371" t="s">
        <v>5352</v>
      </c>
      <c r="B371" t="s">
        <v>5353</v>
      </c>
      <c r="C371" t="s">
        <v>5354</v>
      </c>
      <c r="D371">
        <v>19</v>
      </c>
      <c r="E371" t="s">
        <v>4456</v>
      </c>
      <c r="F371">
        <v>7375950809</v>
      </c>
      <c r="G371" s="9">
        <v>45991</v>
      </c>
      <c r="H371" s="9">
        <v>45995</v>
      </c>
      <c r="I371" t="s">
        <v>4523</v>
      </c>
      <c r="J371" t="s">
        <v>4524</v>
      </c>
      <c r="K371" t="s">
        <v>4482</v>
      </c>
      <c r="L371" t="s">
        <v>4525</v>
      </c>
      <c r="M371">
        <v>4</v>
      </c>
      <c r="N371">
        <v>183528</v>
      </c>
      <c r="O371">
        <v>0</v>
      </c>
      <c r="Q371">
        <v>183528</v>
      </c>
      <c r="R371">
        <v>183528</v>
      </c>
      <c r="S371" s="14">
        <f t="shared" si="15"/>
        <v>0</v>
      </c>
      <c r="T371" s="11" t="str">
        <f t="shared" si="16"/>
        <v/>
      </c>
      <c r="U371" s="11" t="str">
        <f t="shared" si="17"/>
        <v/>
      </c>
    </row>
    <row r="372" spans="1:21" x14ac:dyDescent="0.3">
      <c r="A372" t="s">
        <v>5355</v>
      </c>
      <c r="B372" t="s">
        <v>5356</v>
      </c>
      <c r="C372" t="s">
        <v>5357</v>
      </c>
      <c r="D372">
        <v>5</v>
      </c>
      <c r="E372" t="s">
        <v>4463</v>
      </c>
      <c r="F372">
        <v>6598800951</v>
      </c>
      <c r="G372" s="9">
        <v>45980</v>
      </c>
      <c r="H372" s="9">
        <v>45983</v>
      </c>
      <c r="I372" t="s">
        <v>4457</v>
      </c>
      <c r="J372" t="s">
        <v>4458</v>
      </c>
      <c r="K372" t="s">
        <v>4482</v>
      </c>
      <c r="L372" t="s">
        <v>4460</v>
      </c>
      <c r="M372">
        <v>4</v>
      </c>
      <c r="N372">
        <v>55620</v>
      </c>
      <c r="O372">
        <v>0</v>
      </c>
      <c r="Q372">
        <v>55620</v>
      </c>
      <c r="R372">
        <v>55620</v>
      </c>
      <c r="S372" s="14">
        <f t="shared" si="15"/>
        <v>0</v>
      </c>
      <c r="T372" s="11" t="str">
        <f t="shared" si="16"/>
        <v/>
      </c>
      <c r="U372" s="11" t="str">
        <f t="shared" si="17"/>
        <v/>
      </c>
    </row>
    <row r="373" spans="1:21" x14ac:dyDescent="0.3">
      <c r="A373" t="s">
        <v>5358</v>
      </c>
      <c r="B373" t="s">
        <v>5359</v>
      </c>
      <c r="C373" t="s">
        <v>1804</v>
      </c>
      <c r="D373">
        <v>42</v>
      </c>
      <c r="E373" t="s">
        <v>4456</v>
      </c>
      <c r="F373">
        <v>8532199968</v>
      </c>
      <c r="G373" s="9">
        <v>45901</v>
      </c>
      <c r="H373" s="9">
        <v>45905</v>
      </c>
      <c r="I373" t="s">
        <v>4474</v>
      </c>
      <c r="J373" t="s">
        <v>4475</v>
      </c>
      <c r="K373" t="s">
        <v>4482</v>
      </c>
      <c r="L373" t="s">
        <v>4477</v>
      </c>
      <c r="M373">
        <v>5</v>
      </c>
      <c r="N373">
        <v>48106</v>
      </c>
      <c r="O373">
        <v>0</v>
      </c>
      <c r="Q373">
        <v>48106</v>
      </c>
      <c r="R373">
        <v>48106</v>
      </c>
      <c r="S373" s="14">
        <f t="shared" si="15"/>
        <v>0</v>
      </c>
      <c r="T373" s="11" t="str">
        <f t="shared" si="16"/>
        <v/>
      </c>
      <c r="U373" s="11" t="str">
        <f t="shared" si="17"/>
        <v/>
      </c>
    </row>
    <row r="374" spans="1:21" x14ac:dyDescent="0.3">
      <c r="A374" t="s">
        <v>5360</v>
      </c>
      <c r="B374" t="s">
        <v>5361</v>
      </c>
      <c r="C374" t="s">
        <v>3476</v>
      </c>
      <c r="D374">
        <v>42</v>
      </c>
      <c r="E374" t="s">
        <v>4463</v>
      </c>
      <c r="F374">
        <v>9647139800</v>
      </c>
      <c r="G374" s="9">
        <v>46024</v>
      </c>
      <c r="H374" s="9">
        <v>46029</v>
      </c>
      <c r="I374" t="s">
        <v>4464</v>
      </c>
      <c r="J374" t="s">
        <v>4465</v>
      </c>
      <c r="K374" t="s">
        <v>4476</v>
      </c>
      <c r="L374" t="s">
        <v>4467</v>
      </c>
      <c r="M374">
        <v>3</v>
      </c>
      <c r="N374">
        <v>82114</v>
      </c>
      <c r="O374">
        <v>5482</v>
      </c>
      <c r="P374" t="s">
        <v>4468</v>
      </c>
      <c r="Q374">
        <v>76632</v>
      </c>
      <c r="R374">
        <v>0</v>
      </c>
      <c r="S374" s="14">
        <f t="shared" si="15"/>
        <v>6.6760844679348216E-2</v>
      </c>
      <c r="T374" s="11" t="str">
        <f t="shared" si="16"/>
        <v/>
      </c>
      <c r="U374" s="11" t="str">
        <f t="shared" si="17"/>
        <v/>
      </c>
    </row>
    <row r="375" spans="1:21" x14ac:dyDescent="0.3">
      <c r="A375" t="s">
        <v>5362</v>
      </c>
      <c r="B375" t="s">
        <v>5363</v>
      </c>
      <c r="C375" t="s">
        <v>525</v>
      </c>
      <c r="D375">
        <v>65</v>
      </c>
      <c r="E375" t="s">
        <v>4456</v>
      </c>
      <c r="F375">
        <v>8752805994</v>
      </c>
      <c r="G375" s="9">
        <v>45862</v>
      </c>
      <c r="H375" s="9">
        <v>45865</v>
      </c>
      <c r="I375" t="s">
        <v>4523</v>
      </c>
      <c r="J375" t="s">
        <v>4524</v>
      </c>
      <c r="K375" t="s">
        <v>4482</v>
      </c>
      <c r="L375" t="s">
        <v>4525</v>
      </c>
      <c r="M375">
        <v>4</v>
      </c>
      <c r="N375">
        <v>171100</v>
      </c>
      <c r="O375">
        <v>0</v>
      </c>
      <c r="Q375">
        <v>171100</v>
      </c>
      <c r="R375">
        <v>171100</v>
      </c>
      <c r="S375" s="14">
        <f t="shared" si="15"/>
        <v>0</v>
      </c>
      <c r="T375" s="11" t="str">
        <f t="shared" si="16"/>
        <v/>
      </c>
      <c r="U375" s="11" t="str">
        <f t="shared" si="17"/>
        <v/>
      </c>
    </row>
    <row r="376" spans="1:21" x14ac:dyDescent="0.3">
      <c r="A376" t="s">
        <v>5364</v>
      </c>
      <c r="B376" t="s">
        <v>5365</v>
      </c>
      <c r="C376" t="s">
        <v>5366</v>
      </c>
      <c r="D376">
        <v>8</v>
      </c>
      <c r="E376" t="s">
        <v>4463</v>
      </c>
      <c r="F376">
        <v>9690455610</v>
      </c>
      <c r="G376" s="9">
        <v>46043</v>
      </c>
      <c r="H376" s="9">
        <v>46046</v>
      </c>
      <c r="I376" t="s">
        <v>4491</v>
      </c>
      <c r="J376" t="s">
        <v>4543</v>
      </c>
      <c r="K376" t="s">
        <v>4488</v>
      </c>
      <c r="L376" t="s">
        <v>4493</v>
      </c>
      <c r="M376">
        <v>3</v>
      </c>
      <c r="N376">
        <v>71184</v>
      </c>
      <c r="O376">
        <v>0</v>
      </c>
      <c r="Q376">
        <v>71184</v>
      </c>
      <c r="R376">
        <v>0</v>
      </c>
      <c r="S376" s="14">
        <f t="shared" si="15"/>
        <v>0</v>
      </c>
      <c r="T376" s="11" t="str">
        <f t="shared" si="16"/>
        <v/>
      </c>
      <c r="U376" s="11" t="str">
        <f t="shared" si="17"/>
        <v/>
      </c>
    </row>
    <row r="377" spans="1:21" x14ac:dyDescent="0.3">
      <c r="A377" t="s">
        <v>5367</v>
      </c>
      <c r="B377" t="s">
        <v>5368</v>
      </c>
      <c r="C377" t="s">
        <v>5369</v>
      </c>
      <c r="D377">
        <v>1</v>
      </c>
      <c r="E377" t="s">
        <v>4463</v>
      </c>
      <c r="F377">
        <v>7749450630</v>
      </c>
      <c r="G377" s="9">
        <v>45872</v>
      </c>
      <c r="H377" s="9">
        <v>45875</v>
      </c>
      <c r="I377" t="s">
        <v>4523</v>
      </c>
      <c r="J377" t="s">
        <v>4524</v>
      </c>
      <c r="K377" t="s">
        <v>4466</v>
      </c>
      <c r="L377" t="s">
        <v>4525</v>
      </c>
      <c r="M377">
        <v>4</v>
      </c>
      <c r="N377">
        <v>163793</v>
      </c>
      <c r="O377">
        <v>0</v>
      </c>
      <c r="Q377">
        <v>163793</v>
      </c>
      <c r="R377">
        <v>0</v>
      </c>
      <c r="S377" s="14">
        <f t="shared" si="15"/>
        <v>0</v>
      </c>
      <c r="T377" s="11" t="str">
        <f t="shared" si="16"/>
        <v/>
      </c>
      <c r="U377" s="11" t="str">
        <f t="shared" si="17"/>
        <v/>
      </c>
    </row>
    <row r="378" spans="1:21" x14ac:dyDescent="0.3">
      <c r="A378" t="s">
        <v>5370</v>
      </c>
      <c r="B378" t="s">
        <v>5371</v>
      </c>
      <c r="C378" t="s">
        <v>5372</v>
      </c>
      <c r="D378">
        <v>34</v>
      </c>
      <c r="E378" t="s">
        <v>4463</v>
      </c>
      <c r="F378">
        <v>8334300423</v>
      </c>
      <c r="G378" s="9">
        <v>45881</v>
      </c>
      <c r="H378" s="9">
        <v>45884</v>
      </c>
      <c r="I378" t="s">
        <v>4464</v>
      </c>
      <c r="J378" t="s">
        <v>4465</v>
      </c>
      <c r="K378" t="s">
        <v>4482</v>
      </c>
      <c r="L378" t="s">
        <v>4467</v>
      </c>
      <c r="M378">
        <v>3</v>
      </c>
      <c r="N378">
        <v>78698</v>
      </c>
      <c r="O378">
        <v>0</v>
      </c>
      <c r="Q378">
        <v>78698</v>
      </c>
      <c r="R378">
        <v>78698</v>
      </c>
      <c r="S378" s="14">
        <f t="shared" si="15"/>
        <v>0</v>
      </c>
      <c r="T378" s="11" t="str">
        <f t="shared" si="16"/>
        <v/>
      </c>
      <c r="U378" s="11" t="str">
        <f t="shared" si="17"/>
        <v/>
      </c>
    </row>
    <row r="379" spans="1:21" x14ac:dyDescent="0.3">
      <c r="A379" t="s">
        <v>5373</v>
      </c>
      <c r="B379" t="s">
        <v>5374</v>
      </c>
      <c r="C379" t="s">
        <v>830</v>
      </c>
      <c r="D379">
        <v>41</v>
      </c>
      <c r="E379" t="s">
        <v>4463</v>
      </c>
      <c r="F379">
        <v>7777724432</v>
      </c>
      <c r="G379" s="9">
        <v>45960</v>
      </c>
      <c r="H379" s="9">
        <v>45963</v>
      </c>
      <c r="I379" t="s">
        <v>4457</v>
      </c>
      <c r="J379" t="s">
        <v>4588</v>
      </c>
      <c r="K379" t="s">
        <v>4471</v>
      </c>
      <c r="L379" t="s">
        <v>4460</v>
      </c>
      <c r="M379">
        <v>4</v>
      </c>
      <c r="N379">
        <v>47941</v>
      </c>
      <c r="O379">
        <v>3351</v>
      </c>
      <c r="P379" t="s">
        <v>4468</v>
      </c>
      <c r="Q379">
        <v>44590</v>
      </c>
      <c r="R379">
        <v>0</v>
      </c>
      <c r="S379" s="14">
        <f t="shared" si="15"/>
        <v>6.9898416803988242E-2</v>
      </c>
      <c r="T379" s="11" t="str">
        <f t="shared" si="16"/>
        <v/>
      </c>
      <c r="U379" s="11" t="str">
        <f t="shared" si="17"/>
        <v/>
      </c>
    </row>
    <row r="380" spans="1:21" x14ac:dyDescent="0.3">
      <c r="A380" t="s">
        <v>5375</v>
      </c>
      <c r="B380" t="s">
        <v>5376</v>
      </c>
      <c r="C380" t="s">
        <v>5377</v>
      </c>
      <c r="D380">
        <v>54</v>
      </c>
      <c r="E380" t="s">
        <v>4463</v>
      </c>
      <c r="F380">
        <v>9193796184</v>
      </c>
      <c r="G380" s="9">
        <v>46096</v>
      </c>
      <c r="H380" s="9">
        <v>46097</v>
      </c>
      <c r="I380" t="s">
        <v>4491</v>
      </c>
      <c r="J380" t="s">
        <v>4492</v>
      </c>
      <c r="K380" t="s">
        <v>4459</v>
      </c>
      <c r="L380" t="s">
        <v>4493</v>
      </c>
      <c r="M380">
        <v>3</v>
      </c>
      <c r="N380">
        <v>67342</v>
      </c>
      <c r="O380">
        <v>0</v>
      </c>
      <c r="Q380">
        <v>67342</v>
      </c>
      <c r="R380">
        <v>0</v>
      </c>
      <c r="S380" s="14">
        <f t="shared" si="15"/>
        <v>0</v>
      </c>
      <c r="T380" s="11" t="str">
        <f t="shared" si="16"/>
        <v/>
      </c>
      <c r="U380" s="11" t="str">
        <f t="shared" si="17"/>
        <v/>
      </c>
    </row>
    <row r="381" spans="1:21" x14ac:dyDescent="0.3">
      <c r="A381" t="s">
        <v>5378</v>
      </c>
      <c r="B381" t="s">
        <v>5379</v>
      </c>
      <c r="C381" t="s">
        <v>5380</v>
      </c>
      <c r="D381">
        <v>7</v>
      </c>
      <c r="E381" t="s">
        <v>4463</v>
      </c>
      <c r="F381">
        <v>7520675432</v>
      </c>
      <c r="G381" s="9">
        <v>46090</v>
      </c>
      <c r="H381" s="9">
        <v>46091</v>
      </c>
      <c r="I381" t="s">
        <v>4491</v>
      </c>
      <c r="J381" t="s">
        <v>4492</v>
      </c>
      <c r="K381" t="s">
        <v>4476</v>
      </c>
      <c r="L381" t="s">
        <v>4493</v>
      </c>
      <c r="M381">
        <v>3</v>
      </c>
      <c r="N381">
        <v>69685</v>
      </c>
      <c r="O381">
        <v>0</v>
      </c>
      <c r="Q381">
        <v>69685</v>
      </c>
      <c r="R381">
        <v>0</v>
      </c>
      <c r="S381" s="14">
        <f t="shared" si="15"/>
        <v>0</v>
      </c>
      <c r="T381" s="11" t="str">
        <f t="shared" si="16"/>
        <v/>
      </c>
      <c r="U381" s="11" t="str">
        <f t="shared" si="17"/>
        <v/>
      </c>
    </row>
    <row r="382" spans="1:21" x14ac:dyDescent="0.3">
      <c r="A382" t="s">
        <v>5381</v>
      </c>
      <c r="B382" t="s">
        <v>5382</v>
      </c>
      <c r="C382" t="s">
        <v>5383</v>
      </c>
      <c r="D382">
        <v>29</v>
      </c>
      <c r="E382" t="s">
        <v>4456</v>
      </c>
      <c r="F382">
        <v>9316297562</v>
      </c>
      <c r="G382" s="9">
        <v>46071</v>
      </c>
      <c r="H382" s="9">
        <v>46073</v>
      </c>
      <c r="I382" t="s">
        <v>4457</v>
      </c>
      <c r="J382" t="s">
        <v>4458</v>
      </c>
      <c r="K382" t="s">
        <v>4482</v>
      </c>
      <c r="L382" t="s">
        <v>4460</v>
      </c>
      <c r="M382">
        <v>4</v>
      </c>
      <c r="N382">
        <v>46650</v>
      </c>
      <c r="O382">
        <v>4212</v>
      </c>
      <c r="P382" t="s">
        <v>4468</v>
      </c>
      <c r="Q382">
        <v>42438</v>
      </c>
      <c r="R382">
        <v>42438</v>
      </c>
      <c r="S382" s="14">
        <f t="shared" si="15"/>
        <v>9.0289389067524109E-2</v>
      </c>
      <c r="T382" s="11" t="str">
        <f t="shared" si="16"/>
        <v/>
      </c>
      <c r="U382" s="11" t="str">
        <f t="shared" si="17"/>
        <v/>
      </c>
    </row>
    <row r="383" spans="1:21" x14ac:dyDescent="0.3">
      <c r="A383" t="s">
        <v>5384</v>
      </c>
      <c r="B383" t="s">
        <v>5385</v>
      </c>
      <c r="C383" t="s">
        <v>1667</v>
      </c>
      <c r="D383">
        <v>24</v>
      </c>
      <c r="E383" t="s">
        <v>4463</v>
      </c>
      <c r="F383">
        <v>7397977150</v>
      </c>
      <c r="G383" s="9">
        <v>45959</v>
      </c>
      <c r="H383" s="9">
        <v>45964</v>
      </c>
      <c r="I383" t="s">
        <v>4457</v>
      </c>
      <c r="J383" t="s">
        <v>4458</v>
      </c>
      <c r="K383" t="s">
        <v>4466</v>
      </c>
      <c r="L383" t="s">
        <v>4460</v>
      </c>
      <c r="M383">
        <v>4</v>
      </c>
      <c r="N383">
        <v>51670</v>
      </c>
      <c r="O383">
        <v>4723</v>
      </c>
      <c r="P383" t="s">
        <v>4468</v>
      </c>
      <c r="Q383">
        <v>46947</v>
      </c>
      <c r="R383">
        <v>0</v>
      </c>
      <c r="S383" s="14">
        <f t="shared" si="15"/>
        <v>9.1407005999612934E-2</v>
      </c>
      <c r="T383" s="11" t="str">
        <f t="shared" si="16"/>
        <v/>
      </c>
      <c r="U383" s="11" t="str">
        <f t="shared" si="17"/>
        <v/>
      </c>
    </row>
    <row r="384" spans="1:21" x14ac:dyDescent="0.3">
      <c r="A384" t="s">
        <v>5386</v>
      </c>
      <c r="B384" t="s">
        <v>5387</v>
      </c>
      <c r="C384" t="s">
        <v>2916</v>
      </c>
      <c r="D384">
        <v>74</v>
      </c>
      <c r="E384" t="s">
        <v>4456</v>
      </c>
      <c r="F384">
        <v>8226456978</v>
      </c>
      <c r="G384" s="9">
        <v>45827</v>
      </c>
      <c r="H384" s="9">
        <v>45830</v>
      </c>
      <c r="I384" t="s">
        <v>4474</v>
      </c>
      <c r="J384" t="s">
        <v>4475</v>
      </c>
      <c r="K384" t="s">
        <v>4459</v>
      </c>
      <c r="L384" t="s">
        <v>4477</v>
      </c>
      <c r="M384">
        <v>5</v>
      </c>
      <c r="N384">
        <v>28541</v>
      </c>
      <c r="O384">
        <v>0</v>
      </c>
      <c r="Q384">
        <v>28541</v>
      </c>
      <c r="R384">
        <v>0</v>
      </c>
      <c r="S384" s="14">
        <f t="shared" si="15"/>
        <v>0</v>
      </c>
      <c r="T384" s="11" t="str">
        <f t="shared" si="16"/>
        <v/>
      </c>
      <c r="U384" s="11" t="str">
        <f t="shared" si="17"/>
        <v/>
      </c>
    </row>
    <row r="385" spans="1:21" x14ac:dyDescent="0.3">
      <c r="A385" t="s">
        <v>5388</v>
      </c>
      <c r="B385" t="s">
        <v>5389</v>
      </c>
      <c r="C385" t="s">
        <v>952</v>
      </c>
      <c r="D385">
        <v>43</v>
      </c>
      <c r="E385" t="s">
        <v>4456</v>
      </c>
      <c r="F385">
        <v>7266825504</v>
      </c>
      <c r="G385" s="9">
        <v>45778</v>
      </c>
      <c r="H385" s="9">
        <v>45784</v>
      </c>
      <c r="I385" t="s">
        <v>4480</v>
      </c>
      <c r="J385" t="s">
        <v>4481</v>
      </c>
      <c r="K385" t="s">
        <v>4466</v>
      </c>
      <c r="L385" t="s">
        <v>4483</v>
      </c>
      <c r="M385">
        <v>6</v>
      </c>
      <c r="N385">
        <v>186682</v>
      </c>
      <c r="O385">
        <v>0</v>
      </c>
      <c r="Q385">
        <v>186682</v>
      </c>
      <c r="R385">
        <v>0</v>
      </c>
      <c r="S385" s="14">
        <f t="shared" si="15"/>
        <v>0</v>
      </c>
      <c r="T385" s="11" t="str">
        <f t="shared" si="16"/>
        <v/>
      </c>
      <c r="U385" s="11" t="str">
        <f t="shared" si="17"/>
        <v/>
      </c>
    </row>
    <row r="386" spans="1:21" x14ac:dyDescent="0.3">
      <c r="A386" t="s">
        <v>5390</v>
      </c>
      <c r="B386" t="s">
        <v>5391</v>
      </c>
      <c r="C386" t="s">
        <v>2395</v>
      </c>
      <c r="D386">
        <v>54</v>
      </c>
      <c r="E386" t="s">
        <v>4463</v>
      </c>
      <c r="F386">
        <v>9318865328</v>
      </c>
      <c r="G386" s="9">
        <v>45812</v>
      </c>
      <c r="H386" s="9">
        <v>45816</v>
      </c>
      <c r="I386" t="s">
        <v>4480</v>
      </c>
      <c r="J386" t="s">
        <v>4539</v>
      </c>
      <c r="K386" t="s">
        <v>4482</v>
      </c>
      <c r="L386" t="s">
        <v>4483</v>
      </c>
      <c r="M386">
        <v>6</v>
      </c>
      <c r="N386">
        <v>217456</v>
      </c>
      <c r="O386">
        <v>0</v>
      </c>
      <c r="Q386">
        <v>217456</v>
      </c>
      <c r="R386">
        <v>217456</v>
      </c>
      <c r="S386" s="14">
        <f t="shared" si="15"/>
        <v>0</v>
      </c>
      <c r="T386" s="11" t="str">
        <f t="shared" si="16"/>
        <v/>
      </c>
      <c r="U386" s="11" t="str">
        <f t="shared" si="17"/>
        <v/>
      </c>
    </row>
    <row r="387" spans="1:21" x14ac:dyDescent="0.3">
      <c r="A387" t="s">
        <v>5392</v>
      </c>
      <c r="B387" t="s">
        <v>5393</v>
      </c>
      <c r="C387" t="s">
        <v>5394</v>
      </c>
      <c r="D387">
        <v>41</v>
      </c>
      <c r="E387" t="s">
        <v>4463</v>
      </c>
      <c r="F387">
        <v>6318508566</v>
      </c>
      <c r="G387" s="9">
        <v>45894</v>
      </c>
      <c r="H387" s="9">
        <v>45897</v>
      </c>
      <c r="I387" t="s">
        <v>4464</v>
      </c>
      <c r="J387" t="s">
        <v>4465</v>
      </c>
      <c r="K387" t="s">
        <v>4482</v>
      </c>
      <c r="L387" t="s">
        <v>4467</v>
      </c>
      <c r="M387">
        <v>3</v>
      </c>
      <c r="N387">
        <v>73385</v>
      </c>
      <c r="O387">
        <v>0</v>
      </c>
      <c r="Q387">
        <v>73385</v>
      </c>
      <c r="R387">
        <v>73385</v>
      </c>
      <c r="S387" s="14">
        <f t="shared" si="15"/>
        <v>0</v>
      </c>
      <c r="T387" s="11" t="str">
        <f t="shared" si="16"/>
        <v/>
      </c>
      <c r="U387" s="11" t="str">
        <f t="shared" si="17"/>
        <v/>
      </c>
    </row>
    <row r="388" spans="1:21" x14ac:dyDescent="0.3">
      <c r="A388" t="s">
        <v>5395</v>
      </c>
      <c r="B388" t="s">
        <v>5396</v>
      </c>
      <c r="C388" t="s">
        <v>4846</v>
      </c>
      <c r="D388">
        <v>54</v>
      </c>
      <c r="E388" t="s">
        <v>4456</v>
      </c>
      <c r="F388">
        <v>8715834392</v>
      </c>
      <c r="G388" s="9">
        <v>46061</v>
      </c>
      <c r="H388" s="9">
        <v>46064</v>
      </c>
      <c r="I388" t="s">
        <v>4497</v>
      </c>
      <c r="J388" t="s">
        <v>4498</v>
      </c>
      <c r="K388" t="s">
        <v>4482</v>
      </c>
      <c r="L388" t="s">
        <v>4477</v>
      </c>
      <c r="M388">
        <v>4</v>
      </c>
      <c r="N388">
        <v>132251</v>
      </c>
      <c r="O388">
        <v>0</v>
      </c>
      <c r="Q388">
        <v>132251</v>
      </c>
      <c r="R388">
        <v>132251</v>
      </c>
      <c r="S388" s="14">
        <f t="shared" ref="S388:S451" si="18">O388/N388</f>
        <v>0</v>
      </c>
      <c r="T388" s="11" t="str">
        <f t="shared" ref="T388:T451" si="19">IF(AND(S388&gt;10%,P388&lt;&gt;"MS_DR_BORA"),"FLAG","")</f>
        <v/>
      </c>
      <c r="U388" s="11" t="str">
        <f t="shared" ref="U388:U451" si="20">IF(AND(K388="Cash",R388&lt;Q388),"FLAG","")</f>
        <v/>
      </c>
    </row>
    <row r="389" spans="1:21" x14ac:dyDescent="0.3">
      <c r="A389" t="s">
        <v>5397</v>
      </c>
      <c r="B389" t="s">
        <v>5398</v>
      </c>
      <c r="C389" t="s">
        <v>2459</v>
      </c>
      <c r="D389">
        <v>52</v>
      </c>
      <c r="E389" t="s">
        <v>4456</v>
      </c>
      <c r="F389">
        <v>6656410067</v>
      </c>
      <c r="G389" s="9">
        <v>46085</v>
      </c>
      <c r="H389" s="9">
        <v>46089</v>
      </c>
      <c r="I389" t="s">
        <v>4457</v>
      </c>
      <c r="J389" t="s">
        <v>4588</v>
      </c>
      <c r="K389" t="s">
        <v>4488</v>
      </c>
      <c r="L389" t="s">
        <v>4460</v>
      </c>
      <c r="M389">
        <v>4</v>
      </c>
      <c r="N389">
        <v>51987</v>
      </c>
      <c r="O389">
        <v>0</v>
      </c>
      <c r="Q389">
        <v>51987</v>
      </c>
      <c r="R389">
        <v>0</v>
      </c>
      <c r="S389" s="14">
        <f t="shared" si="18"/>
        <v>0</v>
      </c>
      <c r="T389" s="11" t="str">
        <f t="shared" si="19"/>
        <v/>
      </c>
      <c r="U389" s="11" t="str">
        <f t="shared" si="20"/>
        <v/>
      </c>
    </row>
    <row r="390" spans="1:21" x14ac:dyDescent="0.3">
      <c r="A390" t="s">
        <v>5399</v>
      </c>
      <c r="B390" t="s">
        <v>5400</v>
      </c>
      <c r="C390" t="s">
        <v>4730</v>
      </c>
      <c r="D390">
        <v>47</v>
      </c>
      <c r="E390" t="s">
        <v>4463</v>
      </c>
      <c r="F390">
        <v>8495697826</v>
      </c>
      <c r="G390" s="9">
        <v>45812</v>
      </c>
      <c r="H390" s="9">
        <v>45814</v>
      </c>
      <c r="I390" t="s">
        <v>4506</v>
      </c>
      <c r="J390" t="s">
        <v>4507</v>
      </c>
      <c r="K390" t="s">
        <v>4482</v>
      </c>
      <c r="L390" t="s">
        <v>4508</v>
      </c>
      <c r="M390">
        <v>1</v>
      </c>
      <c r="N390">
        <v>2987</v>
      </c>
      <c r="O390">
        <v>0</v>
      </c>
      <c r="Q390">
        <v>2987</v>
      </c>
      <c r="R390">
        <v>2987</v>
      </c>
      <c r="S390" s="14">
        <f t="shared" si="18"/>
        <v>0</v>
      </c>
      <c r="T390" s="11" t="str">
        <f t="shared" si="19"/>
        <v/>
      </c>
      <c r="U390" s="11" t="str">
        <f t="shared" si="20"/>
        <v/>
      </c>
    </row>
    <row r="391" spans="1:21" x14ac:dyDescent="0.3">
      <c r="A391" t="s">
        <v>5401</v>
      </c>
      <c r="B391" t="s">
        <v>5402</v>
      </c>
      <c r="C391" t="s">
        <v>2961</v>
      </c>
      <c r="D391">
        <v>5</v>
      </c>
      <c r="E391" t="s">
        <v>4463</v>
      </c>
      <c r="F391">
        <v>6986199278</v>
      </c>
      <c r="G391" s="9">
        <v>45837</v>
      </c>
      <c r="H391" s="9">
        <v>45842</v>
      </c>
      <c r="I391" t="s">
        <v>4474</v>
      </c>
      <c r="J391" t="s">
        <v>4556</v>
      </c>
      <c r="K391" t="s">
        <v>4476</v>
      </c>
      <c r="L391" t="s">
        <v>4477</v>
      </c>
      <c r="M391">
        <v>5</v>
      </c>
      <c r="N391">
        <v>129975</v>
      </c>
      <c r="O391">
        <v>0</v>
      </c>
      <c r="Q391">
        <v>129975</v>
      </c>
      <c r="R391">
        <v>0</v>
      </c>
      <c r="S391" s="14">
        <f t="shared" si="18"/>
        <v>0</v>
      </c>
      <c r="T391" s="11" t="str">
        <f t="shared" si="19"/>
        <v/>
      </c>
      <c r="U391" s="11" t="str">
        <f t="shared" si="20"/>
        <v/>
      </c>
    </row>
    <row r="392" spans="1:21" x14ac:dyDescent="0.3">
      <c r="A392" t="s">
        <v>5403</v>
      </c>
      <c r="B392" t="s">
        <v>5404</v>
      </c>
      <c r="C392" t="s">
        <v>5405</v>
      </c>
      <c r="D392">
        <v>13</v>
      </c>
      <c r="E392" t="s">
        <v>4463</v>
      </c>
      <c r="F392">
        <v>8669119535</v>
      </c>
      <c r="G392" s="9">
        <v>46085</v>
      </c>
      <c r="H392" s="9">
        <v>46088</v>
      </c>
      <c r="I392" t="s">
        <v>4474</v>
      </c>
      <c r="J392" t="s">
        <v>4556</v>
      </c>
      <c r="K392" t="s">
        <v>4482</v>
      </c>
      <c r="L392" t="s">
        <v>4477</v>
      </c>
      <c r="M392">
        <v>5</v>
      </c>
      <c r="N392">
        <v>37903</v>
      </c>
      <c r="O392">
        <v>1715</v>
      </c>
      <c r="P392" t="s">
        <v>4468</v>
      </c>
      <c r="Q392">
        <v>36188</v>
      </c>
      <c r="R392">
        <v>24064</v>
      </c>
      <c r="S392" s="14">
        <f t="shared" si="18"/>
        <v>4.5247078067699127E-2</v>
      </c>
      <c r="T392" s="11" t="str">
        <f t="shared" si="19"/>
        <v/>
      </c>
      <c r="U392" s="11" t="str">
        <f t="shared" si="20"/>
        <v>FLAG</v>
      </c>
    </row>
    <row r="393" spans="1:21" x14ac:dyDescent="0.3">
      <c r="A393" t="s">
        <v>5406</v>
      </c>
      <c r="B393" t="s">
        <v>5407</v>
      </c>
      <c r="C393" t="s">
        <v>5408</v>
      </c>
      <c r="D393">
        <v>7</v>
      </c>
      <c r="E393" t="s">
        <v>4456</v>
      </c>
      <c r="F393">
        <v>6199093088</v>
      </c>
      <c r="G393" s="9">
        <v>45935</v>
      </c>
      <c r="H393" s="9">
        <v>45937</v>
      </c>
      <c r="I393" t="s">
        <v>4506</v>
      </c>
      <c r="J393" t="s">
        <v>4507</v>
      </c>
      <c r="K393" t="s">
        <v>4482</v>
      </c>
      <c r="L393" t="s">
        <v>4508</v>
      </c>
      <c r="M393">
        <v>1</v>
      </c>
      <c r="N393">
        <v>2773</v>
      </c>
      <c r="O393">
        <v>245</v>
      </c>
      <c r="P393" t="s">
        <v>4468</v>
      </c>
      <c r="Q393">
        <v>2528</v>
      </c>
      <c r="R393">
        <v>2528</v>
      </c>
      <c r="S393" s="14">
        <f t="shared" si="18"/>
        <v>8.8351965380454381E-2</v>
      </c>
      <c r="T393" s="11" t="str">
        <f t="shared" si="19"/>
        <v/>
      </c>
      <c r="U393" s="11" t="str">
        <f t="shared" si="20"/>
        <v/>
      </c>
    </row>
    <row r="394" spans="1:21" x14ac:dyDescent="0.3">
      <c r="A394" t="s">
        <v>5409</v>
      </c>
      <c r="B394" t="s">
        <v>5410</v>
      </c>
      <c r="C394" t="s">
        <v>377</v>
      </c>
      <c r="D394">
        <v>85</v>
      </c>
      <c r="E394" t="s">
        <v>4463</v>
      </c>
      <c r="F394">
        <v>8833924057</v>
      </c>
      <c r="G394" s="9">
        <v>45915</v>
      </c>
      <c r="H394" s="9">
        <v>45916</v>
      </c>
      <c r="I394" t="s">
        <v>4457</v>
      </c>
      <c r="J394" t="s">
        <v>4588</v>
      </c>
      <c r="K394" t="s">
        <v>4466</v>
      </c>
      <c r="L394" t="s">
        <v>4460</v>
      </c>
      <c r="M394">
        <v>4</v>
      </c>
      <c r="N394">
        <v>53397</v>
      </c>
      <c r="O394">
        <v>2274</v>
      </c>
      <c r="P394" t="s">
        <v>4468</v>
      </c>
      <c r="Q394">
        <v>51123</v>
      </c>
      <c r="R394">
        <v>0</v>
      </c>
      <c r="S394" s="14">
        <f t="shared" si="18"/>
        <v>4.2586662172032136E-2</v>
      </c>
      <c r="T394" s="11" t="str">
        <f t="shared" si="19"/>
        <v/>
      </c>
      <c r="U394" s="11" t="str">
        <f t="shared" si="20"/>
        <v/>
      </c>
    </row>
    <row r="395" spans="1:21" x14ac:dyDescent="0.3">
      <c r="A395" t="s">
        <v>5411</v>
      </c>
      <c r="B395" t="s">
        <v>5412</v>
      </c>
      <c r="C395" t="s">
        <v>5413</v>
      </c>
      <c r="D395">
        <v>74</v>
      </c>
      <c r="E395" t="s">
        <v>4456</v>
      </c>
      <c r="F395">
        <v>7998264865</v>
      </c>
      <c r="G395" s="9">
        <v>45921</v>
      </c>
      <c r="H395" s="9">
        <v>45924</v>
      </c>
      <c r="I395" t="s">
        <v>4457</v>
      </c>
      <c r="J395" t="s">
        <v>4588</v>
      </c>
      <c r="K395" t="s">
        <v>4476</v>
      </c>
      <c r="L395" t="s">
        <v>4460</v>
      </c>
      <c r="M395">
        <v>4</v>
      </c>
      <c r="N395">
        <v>48307</v>
      </c>
      <c r="O395">
        <v>3894</v>
      </c>
      <c r="P395" t="s">
        <v>4468</v>
      </c>
      <c r="Q395">
        <v>44413</v>
      </c>
      <c r="R395">
        <v>0</v>
      </c>
      <c r="S395" s="14">
        <f t="shared" si="18"/>
        <v>8.0609435485540393E-2</v>
      </c>
      <c r="T395" s="11" t="str">
        <f t="shared" si="19"/>
        <v/>
      </c>
      <c r="U395" s="11" t="str">
        <f t="shared" si="20"/>
        <v/>
      </c>
    </row>
    <row r="396" spans="1:21" x14ac:dyDescent="0.3">
      <c r="A396" t="s">
        <v>5414</v>
      </c>
      <c r="B396" t="s">
        <v>5415</v>
      </c>
      <c r="C396" t="s">
        <v>1307</v>
      </c>
      <c r="D396">
        <v>62</v>
      </c>
      <c r="E396" t="s">
        <v>4456</v>
      </c>
      <c r="F396">
        <v>7832228377</v>
      </c>
      <c r="G396" s="9">
        <v>46082</v>
      </c>
      <c r="H396" s="9">
        <v>46083</v>
      </c>
      <c r="I396" t="s">
        <v>4506</v>
      </c>
      <c r="J396" t="s">
        <v>4507</v>
      </c>
      <c r="K396" t="s">
        <v>4488</v>
      </c>
      <c r="L396" t="s">
        <v>4508</v>
      </c>
      <c r="M396">
        <v>1</v>
      </c>
      <c r="N396">
        <v>2564</v>
      </c>
      <c r="O396">
        <v>0</v>
      </c>
      <c r="Q396">
        <v>2564</v>
      </c>
      <c r="R396">
        <v>0</v>
      </c>
      <c r="S396" s="14">
        <f t="shared" si="18"/>
        <v>0</v>
      </c>
      <c r="T396" s="11" t="str">
        <f t="shared" si="19"/>
        <v/>
      </c>
      <c r="U396" s="11" t="str">
        <f t="shared" si="20"/>
        <v/>
      </c>
    </row>
    <row r="397" spans="1:21" x14ac:dyDescent="0.3">
      <c r="A397" t="s">
        <v>5416</v>
      </c>
      <c r="B397" t="s">
        <v>5417</v>
      </c>
      <c r="C397" t="s">
        <v>2727</v>
      </c>
      <c r="D397">
        <v>78</v>
      </c>
      <c r="E397" t="s">
        <v>4456</v>
      </c>
      <c r="F397">
        <v>9344637156</v>
      </c>
      <c r="G397" s="9">
        <v>45959</v>
      </c>
      <c r="H397" s="9">
        <v>45960</v>
      </c>
      <c r="I397" t="s">
        <v>4506</v>
      </c>
      <c r="J397" t="s">
        <v>4507</v>
      </c>
      <c r="K397" t="s">
        <v>4459</v>
      </c>
      <c r="L397" t="s">
        <v>4508</v>
      </c>
      <c r="M397">
        <v>1</v>
      </c>
      <c r="N397">
        <v>2591</v>
      </c>
      <c r="O397">
        <v>0</v>
      </c>
      <c r="Q397">
        <v>2591</v>
      </c>
      <c r="R397">
        <v>0</v>
      </c>
      <c r="S397" s="14">
        <f t="shared" si="18"/>
        <v>0</v>
      </c>
      <c r="T397" s="11" t="str">
        <f t="shared" si="19"/>
        <v/>
      </c>
      <c r="U397" s="11" t="str">
        <f t="shared" si="20"/>
        <v/>
      </c>
    </row>
    <row r="398" spans="1:21" x14ac:dyDescent="0.3">
      <c r="A398" t="s">
        <v>5418</v>
      </c>
      <c r="B398" t="s">
        <v>5419</v>
      </c>
      <c r="C398" t="s">
        <v>5420</v>
      </c>
      <c r="D398">
        <v>13</v>
      </c>
      <c r="E398" t="s">
        <v>4456</v>
      </c>
      <c r="F398">
        <v>8986392576</v>
      </c>
      <c r="G398" s="9">
        <v>45803</v>
      </c>
      <c r="H398" s="9">
        <v>45806</v>
      </c>
      <c r="I398" t="s">
        <v>4491</v>
      </c>
      <c r="J398" t="s">
        <v>4492</v>
      </c>
      <c r="K398" t="s">
        <v>4476</v>
      </c>
      <c r="L398" t="s">
        <v>4493</v>
      </c>
      <c r="M398">
        <v>3</v>
      </c>
      <c r="N398">
        <v>73104</v>
      </c>
      <c r="O398">
        <v>0</v>
      </c>
      <c r="Q398">
        <v>73104</v>
      </c>
      <c r="R398">
        <v>0</v>
      </c>
      <c r="S398" s="14">
        <f t="shared" si="18"/>
        <v>0</v>
      </c>
      <c r="T398" s="11" t="str">
        <f t="shared" si="19"/>
        <v/>
      </c>
      <c r="U398" s="11" t="str">
        <f t="shared" si="20"/>
        <v/>
      </c>
    </row>
    <row r="399" spans="1:21" x14ac:dyDescent="0.3">
      <c r="A399" t="s">
        <v>5421</v>
      </c>
      <c r="B399" t="s">
        <v>5422</v>
      </c>
      <c r="C399" t="s">
        <v>1204</v>
      </c>
      <c r="D399">
        <v>53</v>
      </c>
      <c r="E399" t="s">
        <v>4463</v>
      </c>
      <c r="F399">
        <v>7976773921</v>
      </c>
      <c r="G399" s="9">
        <v>45914</v>
      </c>
      <c r="H399" s="9">
        <v>45916</v>
      </c>
      <c r="I399" t="s">
        <v>4457</v>
      </c>
      <c r="J399" t="s">
        <v>4588</v>
      </c>
      <c r="K399" t="s">
        <v>4471</v>
      </c>
      <c r="L399" t="s">
        <v>4460</v>
      </c>
      <c r="M399">
        <v>4</v>
      </c>
      <c r="N399">
        <v>49499</v>
      </c>
      <c r="O399">
        <v>0</v>
      </c>
      <c r="Q399">
        <v>49499</v>
      </c>
      <c r="R399">
        <v>0</v>
      </c>
      <c r="S399" s="14">
        <f t="shared" si="18"/>
        <v>0</v>
      </c>
      <c r="T399" s="11" t="str">
        <f t="shared" si="19"/>
        <v/>
      </c>
      <c r="U399" s="11" t="str">
        <f t="shared" si="20"/>
        <v/>
      </c>
    </row>
    <row r="400" spans="1:21" x14ac:dyDescent="0.3">
      <c r="A400" t="s">
        <v>5423</v>
      </c>
      <c r="B400" t="s">
        <v>5424</v>
      </c>
      <c r="C400" t="s">
        <v>421</v>
      </c>
      <c r="D400">
        <v>5</v>
      </c>
      <c r="E400" t="s">
        <v>4463</v>
      </c>
      <c r="F400">
        <v>9742988760</v>
      </c>
      <c r="G400" s="9">
        <v>46039</v>
      </c>
      <c r="H400" s="9">
        <v>46044</v>
      </c>
      <c r="I400" t="s">
        <v>4523</v>
      </c>
      <c r="J400" t="s">
        <v>4524</v>
      </c>
      <c r="K400" t="s">
        <v>4482</v>
      </c>
      <c r="L400" t="s">
        <v>4525</v>
      </c>
      <c r="M400">
        <v>4</v>
      </c>
      <c r="N400">
        <v>173375</v>
      </c>
      <c r="O400">
        <v>0</v>
      </c>
      <c r="Q400">
        <v>173375</v>
      </c>
      <c r="R400">
        <v>173375</v>
      </c>
      <c r="S400" s="14">
        <f t="shared" si="18"/>
        <v>0</v>
      </c>
      <c r="T400" s="11" t="str">
        <f t="shared" si="19"/>
        <v/>
      </c>
      <c r="U400" s="11" t="str">
        <f t="shared" si="20"/>
        <v/>
      </c>
    </row>
    <row r="401" spans="1:21" x14ac:dyDescent="0.3">
      <c r="A401" t="s">
        <v>5425</v>
      </c>
      <c r="B401" t="s">
        <v>5426</v>
      </c>
      <c r="C401" t="s">
        <v>240</v>
      </c>
      <c r="D401">
        <v>65</v>
      </c>
      <c r="E401" t="s">
        <v>4456</v>
      </c>
      <c r="F401">
        <v>8163411710</v>
      </c>
      <c r="G401" s="9">
        <v>45854</v>
      </c>
      <c r="H401" s="9">
        <v>45855</v>
      </c>
      <c r="I401" t="s">
        <v>4506</v>
      </c>
      <c r="J401" t="s">
        <v>4507</v>
      </c>
      <c r="K401" t="s">
        <v>4488</v>
      </c>
      <c r="L401" t="s">
        <v>4508</v>
      </c>
      <c r="M401">
        <v>1</v>
      </c>
      <c r="N401">
        <v>2848</v>
      </c>
      <c r="O401">
        <v>68</v>
      </c>
      <c r="P401" t="s">
        <v>4468</v>
      </c>
      <c r="Q401">
        <v>2780</v>
      </c>
      <c r="R401">
        <v>0</v>
      </c>
      <c r="S401" s="14">
        <f t="shared" si="18"/>
        <v>2.3876404494382022E-2</v>
      </c>
      <c r="T401" s="11" t="str">
        <f t="shared" si="19"/>
        <v/>
      </c>
      <c r="U401" s="11" t="str">
        <f t="shared" si="20"/>
        <v/>
      </c>
    </row>
    <row r="402" spans="1:21" x14ac:dyDescent="0.3">
      <c r="A402" t="s">
        <v>5427</v>
      </c>
      <c r="B402" t="s">
        <v>5428</v>
      </c>
      <c r="C402" t="s">
        <v>1804</v>
      </c>
      <c r="D402">
        <v>38</v>
      </c>
      <c r="E402" t="s">
        <v>4456</v>
      </c>
      <c r="F402">
        <v>9279479644</v>
      </c>
      <c r="G402" s="9">
        <v>45828</v>
      </c>
      <c r="H402" s="9">
        <v>45834</v>
      </c>
      <c r="I402" t="s">
        <v>4497</v>
      </c>
      <c r="J402" t="s">
        <v>4498</v>
      </c>
      <c r="K402" t="s">
        <v>4476</v>
      </c>
      <c r="L402" t="s">
        <v>4477</v>
      </c>
      <c r="M402">
        <v>4</v>
      </c>
      <c r="N402">
        <v>132574</v>
      </c>
      <c r="O402">
        <v>6944</v>
      </c>
      <c r="P402" t="s">
        <v>4468</v>
      </c>
      <c r="Q402">
        <v>125630</v>
      </c>
      <c r="R402">
        <v>0</v>
      </c>
      <c r="S402" s="14">
        <f t="shared" si="18"/>
        <v>5.2378294386531299E-2</v>
      </c>
      <c r="T402" s="11" t="str">
        <f t="shared" si="19"/>
        <v/>
      </c>
      <c r="U402" s="11" t="str">
        <f t="shared" si="20"/>
        <v/>
      </c>
    </row>
    <row r="403" spans="1:21" x14ac:dyDescent="0.3">
      <c r="A403" t="s">
        <v>5429</v>
      </c>
      <c r="B403" t="s">
        <v>5430</v>
      </c>
      <c r="C403" t="s">
        <v>240</v>
      </c>
      <c r="D403">
        <v>56</v>
      </c>
      <c r="E403" t="s">
        <v>4463</v>
      </c>
      <c r="F403">
        <v>6955875257</v>
      </c>
      <c r="G403" s="9">
        <v>45947</v>
      </c>
      <c r="H403" s="9">
        <v>45950</v>
      </c>
      <c r="I403" t="s">
        <v>4497</v>
      </c>
      <c r="J403" t="s">
        <v>4498</v>
      </c>
      <c r="K403" t="s">
        <v>4471</v>
      </c>
      <c r="L403" t="s">
        <v>4477</v>
      </c>
      <c r="M403">
        <v>4</v>
      </c>
      <c r="N403">
        <v>83290</v>
      </c>
      <c r="O403">
        <v>0</v>
      </c>
      <c r="Q403">
        <v>83290</v>
      </c>
      <c r="R403">
        <v>0</v>
      </c>
      <c r="S403" s="14">
        <f t="shared" si="18"/>
        <v>0</v>
      </c>
      <c r="T403" s="11" t="str">
        <f t="shared" si="19"/>
        <v/>
      </c>
      <c r="U403" s="11" t="str">
        <f t="shared" si="20"/>
        <v/>
      </c>
    </row>
    <row r="404" spans="1:21" x14ac:dyDescent="0.3">
      <c r="A404" t="s">
        <v>5431</v>
      </c>
      <c r="B404" t="s">
        <v>5432</v>
      </c>
      <c r="C404" t="s">
        <v>600</v>
      </c>
      <c r="D404">
        <v>7</v>
      </c>
      <c r="E404" t="s">
        <v>4463</v>
      </c>
      <c r="F404">
        <v>6958394977</v>
      </c>
      <c r="G404" s="9">
        <v>45790</v>
      </c>
      <c r="H404" s="9">
        <v>45795</v>
      </c>
      <c r="I404" t="s">
        <v>4523</v>
      </c>
      <c r="J404" t="s">
        <v>4524</v>
      </c>
      <c r="K404" t="s">
        <v>4482</v>
      </c>
      <c r="L404" t="s">
        <v>4525</v>
      </c>
      <c r="M404">
        <v>4</v>
      </c>
      <c r="N404">
        <v>192725</v>
      </c>
      <c r="O404">
        <v>0</v>
      </c>
      <c r="Q404">
        <v>192725</v>
      </c>
      <c r="R404">
        <v>192725</v>
      </c>
      <c r="S404" s="14">
        <f t="shared" si="18"/>
        <v>0</v>
      </c>
      <c r="T404" s="11" t="str">
        <f t="shared" si="19"/>
        <v/>
      </c>
      <c r="U404" s="11" t="str">
        <f t="shared" si="20"/>
        <v/>
      </c>
    </row>
    <row r="405" spans="1:21" x14ac:dyDescent="0.3">
      <c r="A405" t="s">
        <v>5433</v>
      </c>
      <c r="B405" t="s">
        <v>5434</v>
      </c>
      <c r="C405" t="s">
        <v>5435</v>
      </c>
      <c r="D405">
        <v>52</v>
      </c>
      <c r="E405" t="s">
        <v>4463</v>
      </c>
      <c r="F405">
        <v>9808998453</v>
      </c>
      <c r="G405" s="9">
        <v>45995</v>
      </c>
      <c r="H405" s="9">
        <v>45996</v>
      </c>
      <c r="I405" t="s">
        <v>4506</v>
      </c>
      <c r="J405" t="s">
        <v>4507</v>
      </c>
      <c r="K405" t="s">
        <v>4471</v>
      </c>
      <c r="L405" t="s">
        <v>4508</v>
      </c>
      <c r="M405">
        <v>1</v>
      </c>
      <c r="N405">
        <v>3007</v>
      </c>
      <c r="O405">
        <v>0</v>
      </c>
      <c r="Q405">
        <v>3007</v>
      </c>
      <c r="R405">
        <v>0</v>
      </c>
      <c r="S405" s="14">
        <f t="shared" si="18"/>
        <v>0</v>
      </c>
      <c r="T405" s="11" t="str">
        <f t="shared" si="19"/>
        <v/>
      </c>
      <c r="U405" s="11" t="str">
        <f t="shared" si="20"/>
        <v/>
      </c>
    </row>
    <row r="406" spans="1:21" x14ac:dyDescent="0.3">
      <c r="A406" t="s">
        <v>5436</v>
      </c>
      <c r="B406" t="s">
        <v>5437</v>
      </c>
      <c r="C406" t="s">
        <v>4637</v>
      </c>
      <c r="D406">
        <v>15</v>
      </c>
      <c r="E406" t="s">
        <v>4463</v>
      </c>
      <c r="F406">
        <v>7172660630</v>
      </c>
      <c r="G406" s="9">
        <v>45819</v>
      </c>
      <c r="H406" s="9">
        <v>45822</v>
      </c>
      <c r="I406" t="s">
        <v>4480</v>
      </c>
      <c r="J406" t="s">
        <v>4481</v>
      </c>
      <c r="K406" t="s">
        <v>4471</v>
      </c>
      <c r="L406" t="s">
        <v>4483</v>
      </c>
      <c r="M406">
        <v>6</v>
      </c>
      <c r="N406">
        <v>208484</v>
      </c>
      <c r="O406">
        <v>20787</v>
      </c>
      <c r="P406" t="s">
        <v>4468</v>
      </c>
      <c r="Q406">
        <v>187697</v>
      </c>
      <c r="R406">
        <v>0</v>
      </c>
      <c r="S406" s="14">
        <f t="shared" si="18"/>
        <v>9.9705492987471458E-2</v>
      </c>
      <c r="T406" s="11" t="str">
        <f t="shared" si="19"/>
        <v/>
      </c>
      <c r="U406" s="11" t="str">
        <f t="shared" si="20"/>
        <v/>
      </c>
    </row>
    <row r="407" spans="1:21" x14ac:dyDescent="0.3">
      <c r="A407" t="s">
        <v>5438</v>
      </c>
      <c r="B407" t="s">
        <v>5439</v>
      </c>
      <c r="C407" t="s">
        <v>1748</v>
      </c>
      <c r="D407">
        <v>52</v>
      </c>
      <c r="E407" t="s">
        <v>4456</v>
      </c>
      <c r="F407">
        <v>6458616596</v>
      </c>
      <c r="G407" s="9">
        <v>45987</v>
      </c>
      <c r="H407" s="9">
        <v>45990</v>
      </c>
      <c r="I407" t="s">
        <v>4480</v>
      </c>
      <c r="J407" t="s">
        <v>4539</v>
      </c>
      <c r="K407" t="s">
        <v>4459</v>
      </c>
      <c r="L407" t="s">
        <v>4483</v>
      </c>
      <c r="M407">
        <v>6</v>
      </c>
      <c r="N407">
        <v>187756</v>
      </c>
      <c r="O407">
        <v>0</v>
      </c>
      <c r="Q407">
        <v>187756</v>
      </c>
      <c r="R407">
        <v>0</v>
      </c>
      <c r="S407" s="14">
        <f t="shared" si="18"/>
        <v>0</v>
      </c>
      <c r="T407" s="11" t="str">
        <f t="shared" si="19"/>
        <v/>
      </c>
      <c r="U407" s="11" t="str">
        <f t="shared" si="20"/>
        <v/>
      </c>
    </row>
    <row r="408" spans="1:21" x14ac:dyDescent="0.3">
      <c r="A408" t="s">
        <v>5440</v>
      </c>
      <c r="B408" t="s">
        <v>5441</v>
      </c>
      <c r="C408" t="s">
        <v>1245</v>
      </c>
      <c r="D408">
        <v>65</v>
      </c>
      <c r="E408" t="s">
        <v>4456</v>
      </c>
      <c r="F408">
        <v>7418698295</v>
      </c>
      <c r="G408" s="9">
        <v>46085</v>
      </c>
      <c r="H408" s="9">
        <v>46086</v>
      </c>
      <c r="I408" t="s">
        <v>4506</v>
      </c>
      <c r="J408" t="s">
        <v>4507</v>
      </c>
      <c r="K408" t="s">
        <v>4476</v>
      </c>
      <c r="L408" t="s">
        <v>4508</v>
      </c>
      <c r="M408">
        <v>1</v>
      </c>
      <c r="N408">
        <v>2600</v>
      </c>
      <c r="O408">
        <v>0</v>
      </c>
      <c r="Q408">
        <v>2600</v>
      </c>
      <c r="R408">
        <v>0</v>
      </c>
      <c r="S408" s="14">
        <f t="shared" si="18"/>
        <v>0</v>
      </c>
      <c r="T408" s="11" t="str">
        <f t="shared" si="19"/>
        <v/>
      </c>
      <c r="U408" s="11" t="str">
        <f t="shared" si="20"/>
        <v/>
      </c>
    </row>
    <row r="409" spans="1:21" x14ac:dyDescent="0.3">
      <c r="A409" t="s">
        <v>5442</v>
      </c>
      <c r="B409" t="s">
        <v>5443</v>
      </c>
      <c r="C409" t="s">
        <v>5113</v>
      </c>
      <c r="D409">
        <v>32</v>
      </c>
      <c r="E409" t="s">
        <v>4463</v>
      </c>
      <c r="F409">
        <v>9583480066</v>
      </c>
      <c r="G409" s="9">
        <v>45965</v>
      </c>
      <c r="H409" s="9">
        <v>45969</v>
      </c>
      <c r="I409" t="s">
        <v>4474</v>
      </c>
      <c r="J409" t="s">
        <v>4475</v>
      </c>
      <c r="K409" t="s">
        <v>4471</v>
      </c>
      <c r="L409" t="s">
        <v>4477</v>
      </c>
      <c r="M409">
        <v>5</v>
      </c>
      <c r="N409">
        <v>126658</v>
      </c>
      <c r="O409">
        <v>8520</v>
      </c>
      <c r="P409" t="s">
        <v>4468</v>
      </c>
      <c r="Q409">
        <v>118138</v>
      </c>
      <c r="R409">
        <v>0</v>
      </c>
      <c r="S409" s="14">
        <f t="shared" si="18"/>
        <v>6.7267760425713335E-2</v>
      </c>
      <c r="T409" s="11" t="str">
        <f t="shared" si="19"/>
        <v/>
      </c>
      <c r="U409" s="11" t="str">
        <f t="shared" si="20"/>
        <v/>
      </c>
    </row>
    <row r="410" spans="1:21" x14ac:dyDescent="0.3">
      <c r="A410" t="s">
        <v>5444</v>
      </c>
      <c r="B410" t="s">
        <v>5445</v>
      </c>
      <c r="C410" t="s">
        <v>1997</v>
      </c>
      <c r="D410">
        <v>13</v>
      </c>
      <c r="E410" t="s">
        <v>4456</v>
      </c>
      <c r="F410">
        <v>6233092079</v>
      </c>
      <c r="G410" s="9">
        <v>46085</v>
      </c>
      <c r="H410" s="9">
        <v>46088</v>
      </c>
      <c r="I410" t="s">
        <v>4474</v>
      </c>
      <c r="J410" t="s">
        <v>4475</v>
      </c>
      <c r="K410" t="s">
        <v>4466</v>
      </c>
      <c r="L410" t="s">
        <v>4477</v>
      </c>
      <c r="M410">
        <v>5</v>
      </c>
      <c r="N410">
        <v>126832</v>
      </c>
      <c r="O410">
        <v>0</v>
      </c>
      <c r="Q410">
        <v>126832</v>
      </c>
      <c r="R410">
        <v>0</v>
      </c>
      <c r="S410" s="14">
        <f t="shared" si="18"/>
        <v>0</v>
      </c>
      <c r="T410" s="11" t="str">
        <f t="shared" si="19"/>
        <v/>
      </c>
      <c r="U410" s="11" t="str">
        <f t="shared" si="20"/>
        <v/>
      </c>
    </row>
    <row r="411" spans="1:21" x14ac:dyDescent="0.3">
      <c r="A411" t="s">
        <v>5446</v>
      </c>
      <c r="B411" t="s">
        <v>5447</v>
      </c>
      <c r="C411" t="s">
        <v>303</v>
      </c>
      <c r="D411">
        <v>78</v>
      </c>
      <c r="E411" t="s">
        <v>4463</v>
      </c>
      <c r="F411">
        <v>6595566200</v>
      </c>
      <c r="G411" s="9">
        <v>45816</v>
      </c>
      <c r="H411" s="9">
        <v>45821</v>
      </c>
      <c r="I411" t="s">
        <v>4474</v>
      </c>
      <c r="J411" t="s">
        <v>4556</v>
      </c>
      <c r="K411" t="s">
        <v>4482</v>
      </c>
      <c r="L411" t="s">
        <v>4477</v>
      </c>
      <c r="M411">
        <v>5</v>
      </c>
      <c r="N411">
        <v>94395</v>
      </c>
      <c r="O411">
        <v>7661</v>
      </c>
      <c r="P411" t="s">
        <v>4468</v>
      </c>
      <c r="Q411">
        <v>86734</v>
      </c>
      <c r="R411">
        <v>86734</v>
      </c>
      <c r="S411" s="14">
        <f t="shared" si="18"/>
        <v>8.1158959690661586E-2</v>
      </c>
      <c r="T411" s="11" t="str">
        <f t="shared" si="19"/>
        <v/>
      </c>
      <c r="U411" s="11" t="str">
        <f t="shared" si="20"/>
        <v/>
      </c>
    </row>
    <row r="412" spans="1:21" x14ac:dyDescent="0.3">
      <c r="A412" t="s">
        <v>5448</v>
      </c>
      <c r="B412" t="s">
        <v>5449</v>
      </c>
      <c r="C412" t="s">
        <v>5450</v>
      </c>
      <c r="D412">
        <v>9</v>
      </c>
      <c r="E412" t="s">
        <v>4463</v>
      </c>
      <c r="F412">
        <v>8480946310</v>
      </c>
      <c r="G412" s="9">
        <v>46020</v>
      </c>
      <c r="H412" s="9">
        <v>46021</v>
      </c>
      <c r="I412" t="s">
        <v>4506</v>
      </c>
      <c r="J412" t="s">
        <v>4507</v>
      </c>
      <c r="K412" t="s">
        <v>4482</v>
      </c>
      <c r="L412" t="s">
        <v>4508</v>
      </c>
      <c r="M412">
        <v>1</v>
      </c>
      <c r="N412">
        <v>2783</v>
      </c>
      <c r="O412">
        <v>267</v>
      </c>
      <c r="P412" t="s">
        <v>4468</v>
      </c>
      <c r="Q412">
        <v>2516</v>
      </c>
      <c r="R412">
        <v>2516</v>
      </c>
      <c r="S412" s="14">
        <f t="shared" si="18"/>
        <v>9.593963348904061E-2</v>
      </c>
      <c r="T412" s="11" t="str">
        <f t="shared" si="19"/>
        <v/>
      </c>
      <c r="U412" s="11" t="str">
        <f t="shared" si="20"/>
        <v/>
      </c>
    </row>
    <row r="413" spans="1:21" x14ac:dyDescent="0.3">
      <c r="A413" t="s">
        <v>5451</v>
      </c>
      <c r="B413" t="s">
        <v>5452</v>
      </c>
      <c r="C413" t="s">
        <v>3180</v>
      </c>
      <c r="D413">
        <v>32</v>
      </c>
      <c r="E413" t="s">
        <v>4463</v>
      </c>
      <c r="F413">
        <v>8432265044</v>
      </c>
      <c r="G413" s="9">
        <v>46023</v>
      </c>
      <c r="H413" s="9">
        <v>46024</v>
      </c>
      <c r="I413" t="s">
        <v>4506</v>
      </c>
      <c r="J413" t="s">
        <v>4507</v>
      </c>
      <c r="K413" t="s">
        <v>4466</v>
      </c>
      <c r="L413" t="s">
        <v>4508</v>
      </c>
      <c r="M413">
        <v>1</v>
      </c>
      <c r="N413">
        <v>2935</v>
      </c>
      <c r="O413">
        <v>261</v>
      </c>
      <c r="P413" t="s">
        <v>4468</v>
      </c>
      <c r="Q413">
        <v>2674</v>
      </c>
      <c r="R413">
        <v>0</v>
      </c>
      <c r="S413" s="14">
        <f t="shared" si="18"/>
        <v>8.8926746166950593E-2</v>
      </c>
      <c r="T413" s="11" t="str">
        <f t="shared" si="19"/>
        <v/>
      </c>
      <c r="U413" s="11" t="str">
        <f t="shared" si="20"/>
        <v/>
      </c>
    </row>
    <row r="414" spans="1:21" x14ac:dyDescent="0.3">
      <c r="A414" t="s">
        <v>5453</v>
      </c>
      <c r="B414" t="s">
        <v>5454</v>
      </c>
      <c r="C414" t="s">
        <v>3059</v>
      </c>
      <c r="D414">
        <v>1</v>
      </c>
      <c r="E414" t="s">
        <v>4463</v>
      </c>
      <c r="F414">
        <v>9163212774</v>
      </c>
      <c r="G414" s="9">
        <v>45871</v>
      </c>
      <c r="H414" s="9">
        <v>45873</v>
      </c>
      <c r="I414" t="s">
        <v>4491</v>
      </c>
      <c r="J414" t="s">
        <v>4543</v>
      </c>
      <c r="K414" t="s">
        <v>4482</v>
      </c>
      <c r="L414" t="s">
        <v>4493</v>
      </c>
      <c r="M414">
        <v>3</v>
      </c>
      <c r="N414">
        <v>65034</v>
      </c>
      <c r="O414">
        <v>0</v>
      </c>
      <c r="Q414">
        <v>65034</v>
      </c>
      <c r="R414">
        <v>65034</v>
      </c>
      <c r="S414" s="14">
        <f t="shared" si="18"/>
        <v>0</v>
      </c>
      <c r="T414" s="11" t="str">
        <f t="shared" si="19"/>
        <v/>
      </c>
      <c r="U414" s="11" t="str">
        <f t="shared" si="20"/>
        <v/>
      </c>
    </row>
    <row r="415" spans="1:21" x14ac:dyDescent="0.3">
      <c r="A415" t="s">
        <v>5455</v>
      </c>
      <c r="B415" t="s">
        <v>5456</v>
      </c>
      <c r="C415" t="s">
        <v>2957</v>
      </c>
      <c r="D415">
        <v>78</v>
      </c>
      <c r="E415" t="s">
        <v>4456</v>
      </c>
      <c r="F415">
        <v>7193706484</v>
      </c>
      <c r="G415" s="9">
        <v>45869</v>
      </c>
      <c r="H415" s="9">
        <v>45870</v>
      </c>
      <c r="I415" t="s">
        <v>4506</v>
      </c>
      <c r="J415" t="s">
        <v>4507</v>
      </c>
      <c r="K415" t="s">
        <v>4459</v>
      </c>
      <c r="L415" t="s">
        <v>4508</v>
      </c>
      <c r="M415">
        <v>1</v>
      </c>
      <c r="N415">
        <v>2848</v>
      </c>
      <c r="O415">
        <v>0</v>
      </c>
      <c r="Q415">
        <v>2848</v>
      </c>
      <c r="R415">
        <v>0</v>
      </c>
      <c r="S415" s="14">
        <f t="shared" si="18"/>
        <v>0</v>
      </c>
      <c r="T415" s="11" t="str">
        <f t="shared" si="19"/>
        <v/>
      </c>
      <c r="U415" s="11" t="str">
        <f t="shared" si="20"/>
        <v/>
      </c>
    </row>
    <row r="416" spans="1:21" x14ac:dyDescent="0.3">
      <c r="A416" t="s">
        <v>5457</v>
      </c>
      <c r="B416" t="s">
        <v>5458</v>
      </c>
      <c r="C416" t="s">
        <v>776</v>
      </c>
      <c r="D416">
        <v>49</v>
      </c>
      <c r="E416" t="s">
        <v>4456</v>
      </c>
      <c r="F416">
        <v>8893386752</v>
      </c>
      <c r="G416" s="9">
        <v>45760</v>
      </c>
      <c r="H416" s="9">
        <v>45767</v>
      </c>
      <c r="I416" t="s">
        <v>4480</v>
      </c>
      <c r="J416" t="s">
        <v>4539</v>
      </c>
      <c r="K416" t="s">
        <v>4482</v>
      </c>
      <c r="L416" t="s">
        <v>4483</v>
      </c>
      <c r="M416">
        <v>6</v>
      </c>
      <c r="N416">
        <v>189424</v>
      </c>
      <c r="O416">
        <v>0</v>
      </c>
      <c r="Q416">
        <v>189424</v>
      </c>
      <c r="R416">
        <v>189424</v>
      </c>
      <c r="S416" s="14">
        <f t="shared" si="18"/>
        <v>0</v>
      </c>
      <c r="T416" s="11" t="str">
        <f t="shared" si="19"/>
        <v/>
      </c>
      <c r="U416" s="11" t="str">
        <f t="shared" si="20"/>
        <v/>
      </c>
    </row>
    <row r="417" spans="1:21" x14ac:dyDescent="0.3">
      <c r="A417" t="s">
        <v>5459</v>
      </c>
      <c r="B417" t="s">
        <v>5460</v>
      </c>
      <c r="C417" t="s">
        <v>5461</v>
      </c>
      <c r="D417">
        <v>75</v>
      </c>
      <c r="E417" t="s">
        <v>4456</v>
      </c>
      <c r="F417">
        <v>6501629051</v>
      </c>
      <c r="G417" s="9">
        <v>46083</v>
      </c>
      <c r="H417" s="9">
        <v>46089</v>
      </c>
      <c r="I417" t="s">
        <v>4480</v>
      </c>
      <c r="J417" t="s">
        <v>4539</v>
      </c>
      <c r="K417" t="s">
        <v>4476</v>
      </c>
      <c r="L417" t="s">
        <v>4483</v>
      </c>
      <c r="M417">
        <v>6</v>
      </c>
      <c r="N417">
        <v>193784</v>
      </c>
      <c r="O417">
        <v>0</v>
      </c>
      <c r="Q417">
        <v>193784</v>
      </c>
      <c r="R417">
        <v>0</v>
      </c>
      <c r="S417" s="14">
        <f t="shared" si="18"/>
        <v>0</v>
      </c>
      <c r="T417" s="11" t="str">
        <f t="shared" si="19"/>
        <v/>
      </c>
      <c r="U417" s="11" t="str">
        <f t="shared" si="20"/>
        <v/>
      </c>
    </row>
    <row r="418" spans="1:21" x14ac:dyDescent="0.3">
      <c r="A418" t="s">
        <v>5462</v>
      </c>
      <c r="B418" t="s">
        <v>5463</v>
      </c>
      <c r="C418" t="s">
        <v>4735</v>
      </c>
      <c r="D418">
        <v>68</v>
      </c>
      <c r="E418" t="s">
        <v>4463</v>
      </c>
      <c r="F418">
        <v>8797239732</v>
      </c>
      <c r="G418" s="9">
        <v>45778</v>
      </c>
      <c r="H418" s="9">
        <v>45782</v>
      </c>
      <c r="I418" t="s">
        <v>4457</v>
      </c>
      <c r="J418" t="s">
        <v>4588</v>
      </c>
      <c r="K418" t="s">
        <v>4471</v>
      </c>
      <c r="L418" t="s">
        <v>4460</v>
      </c>
      <c r="M418">
        <v>4</v>
      </c>
      <c r="N418">
        <v>54277</v>
      </c>
      <c r="O418">
        <v>0</v>
      </c>
      <c r="Q418">
        <v>54277</v>
      </c>
      <c r="R418">
        <v>0</v>
      </c>
      <c r="S418" s="14">
        <f t="shared" si="18"/>
        <v>0</v>
      </c>
      <c r="T418" s="11" t="str">
        <f t="shared" si="19"/>
        <v/>
      </c>
      <c r="U418" s="11" t="str">
        <f t="shared" si="20"/>
        <v/>
      </c>
    </row>
    <row r="419" spans="1:21" x14ac:dyDescent="0.3">
      <c r="A419" t="s">
        <v>5464</v>
      </c>
      <c r="B419" t="s">
        <v>5465</v>
      </c>
      <c r="C419" t="s">
        <v>2083</v>
      </c>
      <c r="D419">
        <v>22</v>
      </c>
      <c r="E419" t="s">
        <v>4463</v>
      </c>
      <c r="F419">
        <v>8603893637</v>
      </c>
      <c r="G419" s="9">
        <v>45933</v>
      </c>
      <c r="H419" s="9">
        <v>45938</v>
      </c>
      <c r="I419" t="s">
        <v>4523</v>
      </c>
      <c r="J419" t="s">
        <v>4524</v>
      </c>
      <c r="K419" t="s">
        <v>4482</v>
      </c>
      <c r="L419" t="s">
        <v>4525</v>
      </c>
      <c r="M419">
        <v>4</v>
      </c>
      <c r="N419">
        <v>165724</v>
      </c>
      <c r="O419">
        <v>0</v>
      </c>
      <c r="Q419">
        <v>165724</v>
      </c>
      <c r="R419">
        <v>165724</v>
      </c>
      <c r="S419" s="14">
        <f t="shared" si="18"/>
        <v>0</v>
      </c>
      <c r="T419" s="11" t="str">
        <f t="shared" si="19"/>
        <v/>
      </c>
      <c r="U419" s="11" t="str">
        <f t="shared" si="20"/>
        <v/>
      </c>
    </row>
    <row r="420" spans="1:21" x14ac:dyDescent="0.3">
      <c r="A420" t="s">
        <v>5466</v>
      </c>
      <c r="B420" t="s">
        <v>5467</v>
      </c>
      <c r="C420" t="s">
        <v>2747</v>
      </c>
      <c r="D420">
        <v>80</v>
      </c>
      <c r="E420" t="s">
        <v>4456</v>
      </c>
      <c r="F420">
        <v>9767051646</v>
      </c>
      <c r="G420" s="9">
        <v>46017</v>
      </c>
      <c r="H420" s="9">
        <v>46022</v>
      </c>
      <c r="I420" t="s">
        <v>4480</v>
      </c>
      <c r="J420" t="s">
        <v>4481</v>
      </c>
      <c r="K420" t="s">
        <v>4459</v>
      </c>
      <c r="L420" t="s">
        <v>4483</v>
      </c>
      <c r="M420">
        <v>6</v>
      </c>
      <c r="N420">
        <v>214928</v>
      </c>
      <c r="O420">
        <v>14679</v>
      </c>
      <c r="P420" t="s">
        <v>4468</v>
      </c>
      <c r="Q420">
        <v>200249</v>
      </c>
      <c r="R420">
        <v>0</v>
      </c>
      <c r="S420" s="14">
        <f t="shared" si="18"/>
        <v>6.8297290255341328E-2</v>
      </c>
      <c r="T420" s="11" t="str">
        <f t="shared" si="19"/>
        <v/>
      </c>
      <c r="U420" s="11" t="str">
        <f t="shared" si="20"/>
        <v/>
      </c>
    </row>
    <row r="421" spans="1:21" x14ac:dyDescent="0.3">
      <c r="A421" t="s">
        <v>5468</v>
      </c>
      <c r="B421" t="s">
        <v>5469</v>
      </c>
      <c r="C421" t="s">
        <v>2623</v>
      </c>
      <c r="D421">
        <v>25</v>
      </c>
      <c r="E421" t="s">
        <v>4463</v>
      </c>
      <c r="F421">
        <v>8684130669</v>
      </c>
      <c r="G421" s="9">
        <v>46034</v>
      </c>
      <c r="H421" s="9">
        <v>46038</v>
      </c>
      <c r="I421" t="s">
        <v>4474</v>
      </c>
      <c r="J421" t="s">
        <v>4556</v>
      </c>
      <c r="K421" t="s">
        <v>4459</v>
      </c>
      <c r="L421" t="s">
        <v>4477</v>
      </c>
      <c r="M421">
        <v>5</v>
      </c>
      <c r="N421">
        <v>87656</v>
      </c>
      <c r="O421">
        <v>0</v>
      </c>
      <c r="Q421">
        <v>87656</v>
      </c>
      <c r="R421">
        <v>0</v>
      </c>
      <c r="S421" s="14">
        <f t="shared" si="18"/>
        <v>0</v>
      </c>
      <c r="T421" s="11" t="str">
        <f t="shared" si="19"/>
        <v/>
      </c>
      <c r="U421" s="11" t="str">
        <f t="shared" si="20"/>
        <v/>
      </c>
    </row>
    <row r="422" spans="1:21" x14ac:dyDescent="0.3">
      <c r="A422" t="s">
        <v>5470</v>
      </c>
      <c r="B422" t="s">
        <v>5471</v>
      </c>
      <c r="C422" t="s">
        <v>1832</v>
      </c>
      <c r="D422">
        <v>82</v>
      </c>
      <c r="E422" t="s">
        <v>4463</v>
      </c>
      <c r="F422">
        <v>7377902591</v>
      </c>
      <c r="G422" s="9">
        <v>46056</v>
      </c>
      <c r="H422" s="9">
        <v>46061</v>
      </c>
      <c r="I422" t="s">
        <v>4523</v>
      </c>
      <c r="J422" t="s">
        <v>4524</v>
      </c>
      <c r="K422" t="s">
        <v>4466</v>
      </c>
      <c r="L422" t="s">
        <v>4525</v>
      </c>
      <c r="M422">
        <v>4</v>
      </c>
      <c r="N422">
        <v>193297</v>
      </c>
      <c r="O422">
        <v>0</v>
      </c>
      <c r="Q422">
        <v>193297</v>
      </c>
      <c r="R422">
        <v>0</v>
      </c>
      <c r="S422" s="14">
        <f t="shared" si="18"/>
        <v>0</v>
      </c>
      <c r="T422" s="11" t="str">
        <f t="shared" si="19"/>
        <v/>
      </c>
      <c r="U422" s="11" t="str">
        <f t="shared" si="20"/>
        <v/>
      </c>
    </row>
    <row r="423" spans="1:21" x14ac:dyDescent="0.3">
      <c r="A423" t="s">
        <v>5472</v>
      </c>
      <c r="B423" t="s">
        <v>5473</v>
      </c>
      <c r="C423" t="s">
        <v>5474</v>
      </c>
      <c r="D423">
        <v>34</v>
      </c>
      <c r="E423" t="s">
        <v>4463</v>
      </c>
      <c r="F423">
        <v>9844429665</v>
      </c>
      <c r="G423" s="9">
        <v>45781</v>
      </c>
      <c r="H423" s="9">
        <v>45788</v>
      </c>
      <c r="I423" t="s">
        <v>4480</v>
      </c>
      <c r="J423" t="s">
        <v>4539</v>
      </c>
      <c r="K423" t="s">
        <v>4459</v>
      </c>
      <c r="L423" t="s">
        <v>4483</v>
      </c>
      <c r="M423">
        <v>6</v>
      </c>
      <c r="N423">
        <v>202634</v>
      </c>
      <c r="O423">
        <v>0</v>
      </c>
      <c r="Q423">
        <v>202634</v>
      </c>
      <c r="R423">
        <v>0</v>
      </c>
      <c r="S423" s="14">
        <f t="shared" si="18"/>
        <v>0</v>
      </c>
      <c r="T423" s="11" t="str">
        <f t="shared" si="19"/>
        <v/>
      </c>
      <c r="U423" s="11" t="str">
        <f t="shared" si="20"/>
        <v/>
      </c>
    </row>
    <row r="424" spans="1:21" x14ac:dyDescent="0.3">
      <c r="A424" t="s">
        <v>5475</v>
      </c>
      <c r="B424" t="s">
        <v>5476</v>
      </c>
      <c r="C424" t="s">
        <v>1832</v>
      </c>
      <c r="D424">
        <v>31</v>
      </c>
      <c r="E424" t="s">
        <v>4456</v>
      </c>
      <c r="F424">
        <v>8622594174</v>
      </c>
      <c r="G424" s="9">
        <v>45820</v>
      </c>
      <c r="H424" s="9">
        <v>45821</v>
      </c>
      <c r="I424" t="s">
        <v>4491</v>
      </c>
      <c r="J424" t="s">
        <v>4492</v>
      </c>
      <c r="K424" t="s">
        <v>4488</v>
      </c>
      <c r="L424" t="s">
        <v>4493</v>
      </c>
      <c r="M424">
        <v>3</v>
      </c>
      <c r="N424">
        <v>72205</v>
      </c>
      <c r="O424">
        <v>0</v>
      </c>
      <c r="Q424">
        <v>72205</v>
      </c>
      <c r="R424">
        <v>0</v>
      </c>
      <c r="S424" s="14">
        <f t="shared" si="18"/>
        <v>0</v>
      </c>
      <c r="T424" s="11" t="str">
        <f t="shared" si="19"/>
        <v/>
      </c>
      <c r="U424" s="11" t="str">
        <f t="shared" si="20"/>
        <v/>
      </c>
    </row>
    <row r="425" spans="1:21" x14ac:dyDescent="0.3">
      <c r="A425" t="s">
        <v>5477</v>
      </c>
      <c r="B425" t="s">
        <v>5478</v>
      </c>
      <c r="C425" t="s">
        <v>5100</v>
      </c>
      <c r="D425">
        <v>83</v>
      </c>
      <c r="E425" t="s">
        <v>4463</v>
      </c>
      <c r="F425">
        <v>6203642015</v>
      </c>
      <c r="G425" s="9">
        <v>46079</v>
      </c>
      <c r="H425" s="9">
        <v>46080</v>
      </c>
      <c r="I425" t="s">
        <v>4491</v>
      </c>
      <c r="J425" t="s">
        <v>4543</v>
      </c>
      <c r="K425" t="s">
        <v>4488</v>
      </c>
      <c r="L425" t="s">
        <v>4493</v>
      </c>
      <c r="M425">
        <v>3</v>
      </c>
      <c r="N425">
        <v>70757</v>
      </c>
      <c r="O425">
        <v>0</v>
      </c>
      <c r="Q425">
        <v>70757</v>
      </c>
      <c r="R425">
        <v>0</v>
      </c>
      <c r="S425" s="14">
        <f t="shared" si="18"/>
        <v>0</v>
      </c>
      <c r="T425" s="11" t="str">
        <f t="shared" si="19"/>
        <v/>
      </c>
      <c r="U425" s="11" t="str">
        <f t="shared" si="20"/>
        <v/>
      </c>
    </row>
    <row r="426" spans="1:21" x14ac:dyDescent="0.3">
      <c r="A426" t="s">
        <v>5479</v>
      </c>
      <c r="B426" t="s">
        <v>5480</v>
      </c>
      <c r="C426" t="s">
        <v>5481</v>
      </c>
      <c r="D426">
        <v>15</v>
      </c>
      <c r="E426" t="s">
        <v>4463</v>
      </c>
      <c r="F426">
        <v>9986130387</v>
      </c>
      <c r="G426" s="9">
        <v>45836</v>
      </c>
      <c r="H426" s="9">
        <v>45840</v>
      </c>
      <c r="I426" t="s">
        <v>4523</v>
      </c>
      <c r="J426" t="s">
        <v>4524</v>
      </c>
      <c r="K426" t="s">
        <v>4471</v>
      </c>
      <c r="L426" t="s">
        <v>4525</v>
      </c>
      <c r="M426">
        <v>4</v>
      </c>
      <c r="N426">
        <v>178918</v>
      </c>
      <c r="O426">
        <v>0</v>
      </c>
      <c r="Q426">
        <v>178918</v>
      </c>
      <c r="R426">
        <v>0</v>
      </c>
      <c r="S426" s="14">
        <f t="shared" si="18"/>
        <v>0</v>
      </c>
      <c r="T426" s="11" t="str">
        <f t="shared" si="19"/>
        <v/>
      </c>
      <c r="U426" s="11" t="str">
        <f t="shared" si="20"/>
        <v/>
      </c>
    </row>
    <row r="427" spans="1:21" x14ac:dyDescent="0.3">
      <c r="A427" t="s">
        <v>5482</v>
      </c>
      <c r="B427" t="s">
        <v>5483</v>
      </c>
      <c r="C427" t="s">
        <v>425</v>
      </c>
      <c r="D427">
        <v>42</v>
      </c>
      <c r="E427" t="s">
        <v>4463</v>
      </c>
      <c r="F427">
        <v>9330401796</v>
      </c>
      <c r="G427" s="9">
        <v>46014</v>
      </c>
      <c r="H427" s="9">
        <v>46015</v>
      </c>
      <c r="I427" t="s">
        <v>4457</v>
      </c>
      <c r="J427" t="s">
        <v>4588</v>
      </c>
      <c r="K427" t="s">
        <v>4488</v>
      </c>
      <c r="L427" t="s">
        <v>4460</v>
      </c>
      <c r="M427">
        <v>4</v>
      </c>
      <c r="N427">
        <v>49693</v>
      </c>
      <c r="O427">
        <v>0</v>
      </c>
      <c r="Q427">
        <v>49693</v>
      </c>
      <c r="R427">
        <v>0</v>
      </c>
      <c r="S427" s="14">
        <f t="shared" si="18"/>
        <v>0</v>
      </c>
      <c r="T427" s="11" t="str">
        <f t="shared" si="19"/>
        <v/>
      </c>
      <c r="U427" s="11" t="str">
        <f t="shared" si="20"/>
        <v/>
      </c>
    </row>
    <row r="428" spans="1:21" x14ac:dyDescent="0.3">
      <c r="A428" t="s">
        <v>5484</v>
      </c>
      <c r="B428" t="s">
        <v>5485</v>
      </c>
      <c r="C428" t="s">
        <v>702</v>
      </c>
      <c r="D428">
        <v>77</v>
      </c>
      <c r="E428" t="s">
        <v>4456</v>
      </c>
      <c r="F428">
        <v>7152680400</v>
      </c>
      <c r="G428" s="9">
        <v>45891</v>
      </c>
      <c r="H428" s="9">
        <v>45894</v>
      </c>
      <c r="I428" t="s">
        <v>4491</v>
      </c>
      <c r="J428" t="s">
        <v>4492</v>
      </c>
      <c r="K428" t="s">
        <v>4471</v>
      </c>
      <c r="L428" t="s">
        <v>4493</v>
      </c>
      <c r="M428">
        <v>3</v>
      </c>
      <c r="N428">
        <v>66680</v>
      </c>
      <c r="O428">
        <v>0</v>
      </c>
      <c r="Q428">
        <v>66680</v>
      </c>
      <c r="R428">
        <v>0</v>
      </c>
      <c r="S428" s="14">
        <f t="shared" si="18"/>
        <v>0</v>
      </c>
      <c r="T428" s="11" t="str">
        <f t="shared" si="19"/>
        <v/>
      </c>
      <c r="U428" s="11" t="str">
        <f t="shared" si="20"/>
        <v/>
      </c>
    </row>
    <row r="429" spans="1:21" x14ac:dyDescent="0.3">
      <c r="A429" t="s">
        <v>5486</v>
      </c>
      <c r="B429" t="s">
        <v>5487</v>
      </c>
      <c r="C429" t="s">
        <v>2998</v>
      </c>
      <c r="D429">
        <v>33</v>
      </c>
      <c r="E429" t="s">
        <v>4463</v>
      </c>
      <c r="F429">
        <v>7710961457</v>
      </c>
      <c r="G429" s="9">
        <v>46064</v>
      </c>
      <c r="H429" s="9">
        <v>46067</v>
      </c>
      <c r="I429" t="s">
        <v>4474</v>
      </c>
      <c r="J429" t="s">
        <v>4475</v>
      </c>
      <c r="K429" t="s">
        <v>4476</v>
      </c>
      <c r="L429" t="s">
        <v>4477</v>
      </c>
      <c r="M429">
        <v>5</v>
      </c>
      <c r="N429">
        <v>29239</v>
      </c>
      <c r="O429">
        <v>2078</v>
      </c>
      <c r="P429" t="s">
        <v>4468</v>
      </c>
      <c r="Q429">
        <v>27161</v>
      </c>
      <c r="R429">
        <v>0</v>
      </c>
      <c r="S429" s="14">
        <f t="shared" si="18"/>
        <v>7.1069462019904925E-2</v>
      </c>
      <c r="T429" s="11" t="str">
        <f t="shared" si="19"/>
        <v/>
      </c>
      <c r="U429" s="11" t="str">
        <f t="shared" si="20"/>
        <v/>
      </c>
    </row>
    <row r="430" spans="1:21" x14ac:dyDescent="0.3">
      <c r="A430" t="s">
        <v>5488</v>
      </c>
      <c r="B430" t="s">
        <v>5489</v>
      </c>
      <c r="C430" t="s">
        <v>5490</v>
      </c>
      <c r="D430">
        <v>45</v>
      </c>
      <c r="E430" t="s">
        <v>4463</v>
      </c>
      <c r="F430">
        <v>7485442862</v>
      </c>
      <c r="G430" s="9">
        <v>45889</v>
      </c>
      <c r="H430" s="9">
        <v>45893</v>
      </c>
      <c r="I430" t="s">
        <v>4480</v>
      </c>
      <c r="J430" t="s">
        <v>4481</v>
      </c>
      <c r="K430" t="s">
        <v>4476</v>
      </c>
      <c r="L430" t="s">
        <v>4483</v>
      </c>
      <c r="M430">
        <v>6</v>
      </c>
      <c r="N430">
        <v>191457</v>
      </c>
      <c r="O430">
        <v>11281</v>
      </c>
      <c r="P430" t="s">
        <v>4468</v>
      </c>
      <c r="Q430">
        <v>180176</v>
      </c>
      <c r="R430">
        <v>0</v>
      </c>
      <c r="S430" s="14">
        <f t="shared" si="18"/>
        <v>5.8921846680977975E-2</v>
      </c>
      <c r="T430" s="11" t="str">
        <f t="shared" si="19"/>
        <v/>
      </c>
      <c r="U430" s="11" t="str">
        <f t="shared" si="20"/>
        <v/>
      </c>
    </row>
    <row r="431" spans="1:21" x14ac:dyDescent="0.3">
      <c r="A431" t="s">
        <v>5491</v>
      </c>
      <c r="B431" t="s">
        <v>5492</v>
      </c>
      <c r="C431" t="s">
        <v>992</v>
      </c>
      <c r="D431">
        <v>3</v>
      </c>
      <c r="E431" t="s">
        <v>4463</v>
      </c>
      <c r="F431">
        <v>8192966492</v>
      </c>
      <c r="G431" s="9">
        <v>46014</v>
      </c>
      <c r="H431" s="9">
        <v>46017</v>
      </c>
      <c r="I431" t="s">
        <v>4491</v>
      </c>
      <c r="J431" t="s">
        <v>4492</v>
      </c>
      <c r="K431" t="s">
        <v>4488</v>
      </c>
      <c r="L431" t="s">
        <v>4493</v>
      </c>
      <c r="M431">
        <v>3</v>
      </c>
      <c r="N431">
        <v>71974</v>
      </c>
      <c r="O431">
        <v>0</v>
      </c>
      <c r="Q431">
        <v>71974</v>
      </c>
      <c r="R431">
        <v>0</v>
      </c>
      <c r="S431" s="14">
        <f t="shared" si="18"/>
        <v>0</v>
      </c>
      <c r="T431" s="11" t="str">
        <f t="shared" si="19"/>
        <v/>
      </c>
      <c r="U431" s="11" t="str">
        <f t="shared" si="20"/>
        <v/>
      </c>
    </row>
    <row r="432" spans="1:21" x14ac:dyDescent="0.3">
      <c r="A432" t="s">
        <v>5493</v>
      </c>
      <c r="B432" t="s">
        <v>5494</v>
      </c>
      <c r="C432" t="s">
        <v>5495</v>
      </c>
      <c r="D432">
        <v>56</v>
      </c>
      <c r="E432" t="s">
        <v>4456</v>
      </c>
      <c r="F432">
        <v>6469524336</v>
      </c>
      <c r="G432" s="9">
        <v>45894</v>
      </c>
      <c r="H432" s="9">
        <v>45900</v>
      </c>
      <c r="I432" t="s">
        <v>4480</v>
      </c>
      <c r="J432" t="s">
        <v>4481</v>
      </c>
      <c r="K432" t="s">
        <v>4466</v>
      </c>
      <c r="L432" t="s">
        <v>4483</v>
      </c>
      <c r="M432">
        <v>6</v>
      </c>
      <c r="N432">
        <v>206439</v>
      </c>
      <c r="O432">
        <v>14285</v>
      </c>
      <c r="P432" t="s">
        <v>4468</v>
      </c>
      <c r="Q432">
        <v>192154</v>
      </c>
      <c r="R432">
        <v>0</v>
      </c>
      <c r="S432" s="14">
        <f t="shared" si="18"/>
        <v>6.919719626620939E-2</v>
      </c>
      <c r="T432" s="11" t="str">
        <f t="shared" si="19"/>
        <v/>
      </c>
      <c r="U432" s="11" t="str">
        <f t="shared" si="20"/>
        <v/>
      </c>
    </row>
    <row r="433" spans="1:21" x14ac:dyDescent="0.3">
      <c r="A433" t="s">
        <v>5496</v>
      </c>
      <c r="B433" t="s">
        <v>5497</v>
      </c>
      <c r="C433" t="s">
        <v>1091</v>
      </c>
      <c r="D433">
        <v>74</v>
      </c>
      <c r="E433" t="s">
        <v>4463</v>
      </c>
      <c r="F433">
        <v>9606914969</v>
      </c>
      <c r="G433" s="9">
        <v>46081</v>
      </c>
      <c r="H433" s="9">
        <v>46083</v>
      </c>
      <c r="I433" t="s">
        <v>4491</v>
      </c>
      <c r="J433" t="s">
        <v>4543</v>
      </c>
      <c r="K433" t="s">
        <v>4471</v>
      </c>
      <c r="L433" t="s">
        <v>4493</v>
      </c>
      <c r="M433">
        <v>3</v>
      </c>
      <c r="N433">
        <v>79636</v>
      </c>
      <c r="O433">
        <v>0</v>
      </c>
      <c r="Q433">
        <v>79636</v>
      </c>
      <c r="R433">
        <v>0</v>
      </c>
      <c r="S433" s="14">
        <f t="shared" si="18"/>
        <v>0</v>
      </c>
      <c r="T433" s="11" t="str">
        <f t="shared" si="19"/>
        <v/>
      </c>
      <c r="U433" s="11" t="str">
        <f t="shared" si="20"/>
        <v/>
      </c>
    </row>
    <row r="434" spans="1:21" x14ac:dyDescent="0.3">
      <c r="A434" t="s">
        <v>5498</v>
      </c>
      <c r="B434" t="s">
        <v>5499</v>
      </c>
      <c r="C434" t="s">
        <v>5500</v>
      </c>
      <c r="D434">
        <v>17</v>
      </c>
      <c r="E434" t="s">
        <v>4463</v>
      </c>
      <c r="F434">
        <v>7958656395</v>
      </c>
      <c r="G434" s="9">
        <v>45748</v>
      </c>
      <c r="H434" s="9">
        <v>45750</v>
      </c>
      <c r="I434" t="s">
        <v>4506</v>
      </c>
      <c r="J434" t="s">
        <v>4507</v>
      </c>
      <c r="K434" t="s">
        <v>4466</v>
      </c>
      <c r="L434" t="s">
        <v>4508</v>
      </c>
      <c r="M434">
        <v>1</v>
      </c>
      <c r="N434">
        <v>3038</v>
      </c>
      <c r="O434">
        <v>0</v>
      </c>
      <c r="Q434">
        <v>3038</v>
      </c>
      <c r="R434">
        <v>0</v>
      </c>
      <c r="S434" s="14">
        <f t="shared" si="18"/>
        <v>0</v>
      </c>
      <c r="T434" s="11" t="str">
        <f t="shared" si="19"/>
        <v/>
      </c>
      <c r="U434" s="11" t="str">
        <f t="shared" si="20"/>
        <v/>
      </c>
    </row>
    <row r="435" spans="1:21" x14ac:dyDescent="0.3">
      <c r="A435" t="s">
        <v>5501</v>
      </c>
      <c r="B435" t="s">
        <v>5502</v>
      </c>
      <c r="C435" t="s">
        <v>4696</v>
      </c>
      <c r="D435">
        <v>30</v>
      </c>
      <c r="E435" t="s">
        <v>4463</v>
      </c>
      <c r="F435">
        <v>9889892597</v>
      </c>
      <c r="G435" s="9">
        <v>46041</v>
      </c>
      <c r="H435" s="9">
        <v>46045</v>
      </c>
      <c r="I435" t="s">
        <v>4474</v>
      </c>
      <c r="J435" t="s">
        <v>4556</v>
      </c>
      <c r="K435" t="s">
        <v>4482</v>
      </c>
      <c r="L435" t="s">
        <v>4477</v>
      </c>
      <c r="M435">
        <v>5</v>
      </c>
      <c r="N435">
        <v>131743</v>
      </c>
      <c r="O435">
        <v>0</v>
      </c>
      <c r="Q435">
        <v>131743</v>
      </c>
      <c r="R435">
        <v>131743</v>
      </c>
      <c r="S435" s="14">
        <f t="shared" si="18"/>
        <v>0</v>
      </c>
      <c r="T435" s="11" t="str">
        <f t="shared" si="19"/>
        <v/>
      </c>
      <c r="U435" s="11" t="str">
        <f t="shared" si="20"/>
        <v/>
      </c>
    </row>
    <row r="436" spans="1:21" x14ac:dyDescent="0.3">
      <c r="A436" t="s">
        <v>5503</v>
      </c>
      <c r="B436" t="s">
        <v>5504</v>
      </c>
      <c r="C436" t="s">
        <v>2957</v>
      </c>
      <c r="D436">
        <v>84</v>
      </c>
      <c r="E436" t="s">
        <v>4456</v>
      </c>
      <c r="F436">
        <v>9828673709</v>
      </c>
      <c r="G436" s="9">
        <v>45829</v>
      </c>
      <c r="H436" s="9">
        <v>45833</v>
      </c>
      <c r="I436" t="s">
        <v>4464</v>
      </c>
      <c r="J436" t="s">
        <v>4465</v>
      </c>
      <c r="K436" t="s">
        <v>4482</v>
      </c>
      <c r="L436" t="s">
        <v>4467</v>
      </c>
      <c r="M436">
        <v>3</v>
      </c>
      <c r="N436">
        <v>82008</v>
      </c>
      <c r="O436">
        <v>0</v>
      </c>
      <c r="Q436">
        <v>82008</v>
      </c>
      <c r="R436">
        <v>82008</v>
      </c>
      <c r="S436" s="14">
        <f t="shared" si="18"/>
        <v>0</v>
      </c>
      <c r="T436" s="11" t="str">
        <f t="shared" si="19"/>
        <v/>
      </c>
      <c r="U436" s="11" t="str">
        <f t="shared" si="20"/>
        <v/>
      </c>
    </row>
    <row r="437" spans="1:21" x14ac:dyDescent="0.3">
      <c r="A437" t="s">
        <v>5505</v>
      </c>
      <c r="B437" t="s">
        <v>5506</v>
      </c>
      <c r="C437" t="s">
        <v>1436</v>
      </c>
      <c r="D437">
        <v>61</v>
      </c>
      <c r="E437" t="s">
        <v>4456</v>
      </c>
      <c r="F437">
        <v>9902288797</v>
      </c>
      <c r="G437" s="9">
        <v>45891</v>
      </c>
      <c r="H437" s="9">
        <v>45896</v>
      </c>
      <c r="I437" t="s">
        <v>4457</v>
      </c>
      <c r="J437" t="s">
        <v>4458</v>
      </c>
      <c r="K437" t="s">
        <v>4482</v>
      </c>
      <c r="L437" t="s">
        <v>4460</v>
      </c>
      <c r="M437">
        <v>4</v>
      </c>
      <c r="N437">
        <v>49624</v>
      </c>
      <c r="O437">
        <v>0</v>
      </c>
      <c r="Q437">
        <v>49624</v>
      </c>
      <c r="R437">
        <v>49624</v>
      </c>
      <c r="S437" s="14">
        <f t="shared" si="18"/>
        <v>0</v>
      </c>
      <c r="T437" s="11" t="str">
        <f t="shared" si="19"/>
        <v/>
      </c>
      <c r="U437" s="11" t="str">
        <f t="shared" si="20"/>
        <v/>
      </c>
    </row>
    <row r="438" spans="1:21" x14ac:dyDescent="0.3">
      <c r="A438" t="s">
        <v>5507</v>
      </c>
      <c r="B438" t="s">
        <v>5508</v>
      </c>
      <c r="C438" t="s">
        <v>5509</v>
      </c>
      <c r="D438">
        <v>46</v>
      </c>
      <c r="E438" t="s">
        <v>4456</v>
      </c>
      <c r="F438">
        <v>6574306733</v>
      </c>
      <c r="G438" s="9">
        <v>45988</v>
      </c>
      <c r="H438" s="9">
        <v>45993</v>
      </c>
      <c r="I438" t="s">
        <v>4474</v>
      </c>
      <c r="J438" t="s">
        <v>4556</v>
      </c>
      <c r="K438" t="s">
        <v>4471</v>
      </c>
      <c r="L438" t="s">
        <v>4477</v>
      </c>
      <c r="M438">
        <v>5</v>
      </c>
      <c r="N438">
        <v>37735</v>
      </c>
      <c r="O438">
        <v>2572</v>
      </c>
      <c r="P438" t="s">
        <v>4468</v>
      </c>
      <c r="Q438">
        <v>35163</v>
      </c>
      <c r="R438">
        <v>0</v>
      </c>
      <c r="S438" s="14">
        <f t="shared" si="18"/>
        <v>6.8159533589505758E-2</v>
      </c>
      <c r="T438" s="11" t="str">
        <f t="shared" si="19"/>
        <v/>
      </c>
      <c r="U438" s="11" t="str">
        <f t="shared" si="20"/>
        <v/>
      </c>
    </row>
    <row r="439" spans="1:21" x14ac:dyDescent="0.3">
      <c r="A439" t="s">
        <v>5510</v>
      </c>
      <c r="B439" t="s">
        <v>5511</v>
      </c>
      <c r="C439" t="s">
        <v>2834</v>
      </c>
      <c r="D439">
        <v>61</v>
      </c>
      <c r="E439" t="s">
        <v>4456</v>
      </c>
      <c r="F439">
        <v>6534048792</v>
      </c>
      <c r="G439" s="9">
        <v>45982</v>
      </c>
      <c r="H439" s="9">
        <v>45987</v>
      </c>
      <c r="I439" t="s">
        <v>4480</v>
      </c>
      <c r="J439" t="s">
        <v>4539</v>
      </c>
      <c r="K439" t="s">
        <v>4476</v>
      </c>
      <c r="L439" t="s">
        <v>4483</v>
      </c>
      <c r="M439">
        <v>6</v>
      </c>
      <c r="N439">
        <v>209275</v>
      </c>
      <c r="O439">
        <v>0</v>
      </c>
      <c r="Q439">
        <v>209275</v>
      </c>
      <c r="R439">
        <v>0</v>
      </c>
      <c r="S439" s="14">
        <f t="shared" si="18"/>
        <v>0</v>
      </c>
      <c r="T439" s="11" t="str">
        <f t="shared" si="19"/>
        <v/>
      </c>
      <c r="U439" s="11" t="str">
        <f t="shared" si="20"/>
        <v/>
      </c>
    </row>
    <row r="440" spans="1:21" x14ac:dyDescent="0.3">
      <c r="A440" t="s">
        <v>5512</v>
      </c>
      <c r="B440" t="s">
        <v>5513</v>
      </c>
      <c r="C440" t="s">
        <v>4713</v>
      </c>
      <c r="D440">
        <v>80</v>
      </c>
      <c r="E440" t="s">
        <v>4463</v>
      </c>
      <c r="F440">
        <v>9866825125</v>
      </c>
      <c r="G440" s="9">
        <v>45788</v>
      </c>
      <c r="H440" s="9">
        <v>45790</v>
      </c>
      <c r="I440" t="s">
        <v>4491</v>
      </c>
      <c r="J440" t="s">
        <v>4543</v>
      </c>
      <c r="K440" t="s">
        <v>4482</v>
      </c>
      <c r="L440" t="s">
        <v>4493</v>
      </c>
      <c r="M440">
        <v>3</v>
      </c>
      <c r="N440">
        <v>66174</v>
      </c>
      <c r="O440">
        <v>0</v>
      </c>
      <c r="Q440">
        <v>66174</v>
      </c>
      <c r="R440">
        <v>66174</v>
      </c>
      <c r="S440" s="14">
        <f t="shared" si="18"/>
        <v>0</v>
      </c>
      <c r="T440" s="11" t="str">
        <f t="shared" si="19"/>
        <v/>
      </c>
      <c r="U440" s="11" t="str">
        <f t="shared" si="20"/>
        <v/>
      </c>
    </row>
    <row r="441" spans="1:21" x14ac:dyDescent="0.3">
      <c r="A441" t="s">
        <v>5514</v>
      </c>
      <c r="B441" t="s">
        <v>5515</v>
      </c>
      <c r="C441" t="s">
        <v>2961</v>
      </c>
      <c r="D441">
        <v>44</v>
      </c>
      <c r="E441" t="s">
        <v>4463</v>
      </c>
      <c r="F441">
        <v>6608914382</v>
      </c>
      <c r="G441" s="9">
        <v>46028</v>
      </c>
      <c r="H441" s="9">
        <v>46035</v>
      </c>
      <c r="I441" t="s">
        <v>4480</v>
      </c>
      <c r="J441" t="s">
        <v>4539</v>
      </c>
      <c r="K441" t="s">
        <v>4482</v>
      </c>
      <c r="L441" t="s">
        <v>4483</v>
      </c>
      <c r="M441">
        <v>6</v>
      </c>
      <c r="N441">
        <v>215231</v>
      </c>
      <c r="O441">
        <v>7448</v>
      </c>
      <c r="P441" t="s">
        <v>4468</v>
      </c>
      <c r="Q441">
        <v>207783</v>
      </c>
      <c r="R441">
        <v>207783</v>
      </c>
      <c r="S441" s="14">
        <f t="shared" si="18"/>
        <v>3.4604680552522638E-2</v>
      </c>
      <c r="T441" s="11" t="str">
        <f t="shared" si="19"/>
        <v/>
      </c>
      <c r="U441" s="11" t="str">
        <f t="shared" si="20"/>
        <v/>
      </c>
    </row>
    <row r="442" spans="1:21" x14ac:dyDescent="0.3">
      <c r="A442" t="s">
        <v>5516</v>
      </c>
      <c r="B442" t="s">
        <v>5517</v>
      </c>
      <c r="C442" t="s">
        <v>5518</v>
      </c>
      <c r="D442">
        <v>26</v>
      </c>
      <c r="E442" t="s">
        <v>4463</v>
      </c>
      <c r="F442">
        <v>6192513004</v>
      </c>
      <c r="G442" s="9">
        <v>45750</v>
      </c>
      <c r="H442" s="9">
        <v>45752</v>
      </c>
      <c r="I442" t="s">
        <v>4491</v>
      </c>
      <c r="J442" t="s">
        <v>4492</v>
      </c>
      <c r="K442" t="s">
        <v>4476</v>
      </c>
      <c r="L442" t="s">
        <v>4493</v>
      </c>
      <c r="M442">
        <v>3</v>
      </c>
      <c r="N442">
        <v>65435</v>
      </c>
      <c r="O442">
        <v>1702</v>
      </c>
      <c r="P442" t="s">
        <v>4468</v>
      </c>
      <c r="Q442">
        <v>63733</v>
      </c>
      <c r="R442">
        <v>0</v>
      </c>
      <c r="S442" s="14">
        <f t="shared" si="18"/>
        <v>2.601054481546573E-2</v>
      </c>
      <c r="T442" s="11" t="str">
        <f t="shared" si="19"/>
        <v/>
      </c>
      <c r="U442" s="11" t="str">
        <f t="shared" si="20"/>
        <v/>
      </c>
    </row>
    <row r="443" spans="1:21" x14ac:dyDescent="0.3">
      <c r="A443" t="s">
        <v>5519</v>
      </c>
      <c r="B443" t="s">
        <v>5520</v>
      </c>
      <c r="C443" t="s">
        <v>5521</v>
      </c>
      <c r="D443">
        <v>20</v>
      </c>
      <c r="E443" t="s">
        <v>4463</v>
      </c>
      <c r="F443">
        <v>7407564852</v>
      </c>
      <c r="G443" s="9">
        <v>46064</v>
      </c>
      <c r="H443" s="9">
        <v>46066</v>
      </c>
      <c r="I443" t="s">
        <v>4474</v>
      </c>
      <c r="J443" t="s">
        <v>4475</v>
      </c>
      <c r="K443" t="s">
        <v>4488</v>
      </c>
      <c r="L443" t="s">
        <v>4477</v>
      </c>
      <c r="M443">
        <v>5</v>
      </c>
      <c r="N443">
        <v>27626</v>
      </c>
      <c r="O443">
        <v>1501</v>
      </c>
      <c r="P443" t="s">
        <v>4468</v>
      </c>
      <c r="Q443">
        <v>26125</v>
      </c>
      <c r="R443">
        <v>0</v>
      </c>
      <c r="S443" s="14">
        <f t="shared" si="18"/>
        <v>5.4332874828060526E-2</v>
      </c>
      <c r="T443" s="11" t="str">
        <f t="shared" si="19"/>
        <v/>
      </c>
      <c r="U443" s="11" t="str">
        <f t="shared" si="20"/>
        <v/>
      </c>
    </row>
    <row r="444" spans="1:21" x14ac:dyDescent="0.3">
      <c r="A444" t="s">
        <v>5522</v>
      </c>
      <c r="B444" t="s">
        <v>5523</v>
      </c>
      <c r="C444" t="s">
        <v>5266</v>
      </c>
      <c r="D444">
        <v>43</v>
      </c>
      <c r="E444" t="s">
        <v>4463</v>
      </c>
      <c r="F444">
        <v>6727088806</v>
      </c>
      <c r="G444" s="9">
        <v>46088</v>
      </c>
      <c r="H444" s="9">
        <v>46090</v>
      </c>
      <c r="I444" t="s">
        <v>4491</v>
      </c>
      <c r="J444" t="s">
        <v>4543</v>
      </c>
      <c r="K444" t="s">
        <v>4482</v>
      </c>
      <c r="L444" t="s">
        <v>4493</v>
      </c>
      <c r="M444">
        <v>3</v>
      </c>
      <c r="N444">
        <v>75404</v>
      </c>
      <c r="O444">
        <v>7245</v>
      </c>
      <c r="P444" t="s">
        <v>4468</v>
      </c>
      <c r="Q444">
        <v>68159</v>
      </c>
      <c r="R444">
        <v>68159</v>
      </c>
      <c r="S444" s="14">
        <f t="shared" si="18"/>
        <v>9.6082435945042705E-2</v>
      </c>
      <c r="T444" s="11" t="str">
        <f t="shared" si="19"/>
        <v/>
      </c>
      <c r="U444" s="11" t="str">
        <f t="shared" si="20"/>
        <v/>
      </c>
    </row>
    <row r="445" spans="1:21" x14ac:dyDescent="0.3">
      <c r="A445" t="s">
        <v>5524</v>
      </c>
      <c r="B445" t="s">
        <v>5525</v>
      </c>
      <c r="C445" t="s">
        <v>5526</v>
      </c>
      <c r="D445">
        <v>66</v>
      </c>
      <c r="E445" t="s">
        <v>4463</v>
      </c>
      <c r="F445">
        <v>6183224965</v>
      </c>
      <c r="G445" s="9">
        <v>45884</v>
      </c>
      <c r="H445" s="9">
        <v>45887</v>
      </c>
      <c r="I445" t="s">
        <v>4457</v>
      </c>
      <c r="J445" t="s">
        <v>4588</v>
      </c>
      <c r="K445" t="s">
        <v>4488</v>
      </c>
      <c r="L445" t="s">
        <v>4460</v>
      </c>
      <c r="M445">
        <v>4</v>
      </c>
      <c r="N445">
        <v>49587</v>
      </c>
      <c r="O445">
        <v>4949</v>
      </c>
      <c r="P445" t="s">
        <v>4468</v>
      </c>
      <c r="Q445">
        <v>44638</v>
      </c>
      <c r="R445">
        <v>0</v>
      </c>
      <c r="S445" s="14">
        <f t="shared" si="18"/>
        <v>9.9804384213604366E-2</v>
      </c>
      <c r="T445" s="11" t="str">
        <f t="shared" si="19"/>
        <v/>
      </c>
      <c r="U445" s="11" t="str">
        <f t="shared" si="20"/>
        <v/>
      </c>
    </row>
    <row r="446" spans="1:21" x14ac:dyDescent="0.3">
      <c r="A446" t="s">
        <v>5527</v>
      </c>
      <c r="B446" t="s">
        <v>5528</v>
      </c>
      <c r="C446" t="s">
        <v>1131</v>
      </c>
      <c r="D446">
        <v>47</v>
      </c>
      <c r="E446" t="s">
        <v>4463</v>
      </c>
      <c r="F446">
        <v>6429594381</v>
      </c>
      <c r="G446" s="9">
        <v>45904</v>
      </c>
      <c r="H446" s="9">
        <v>45911</v>
      </c>
      <c r="I446" t="s">
        <v>4480</v>
      </c>
      <c r="J446" t="s">
        <v>4539</v>
      </c>
      <c r="K446" t="s">
        <v>4482</v>
      </c>
      <c r="L446" t="s">
        <v>4483</v>
      </c>
      <c r="M446">
        <v>6</v>
      </c>
      <c r="N446">
        <v>213577</v>
      </c>
      <c r="O446">
        <v>0</v>
      </c>
      <c r="Q446">
        <v>213577</v>
      </c>
      <c r="R446">
        <v>213577</v>
      </c>
      <c r="S446" s="14">
        <f t="shared" si="18"/>
        <v>0</v>
      </c>
      <c r="T446" s="11" t="str">
        <f t="shared" si="19"/>
        <v/>
      </c>
      <c r="U446" s="11" t="str">
        <f t="shared" si="20"/>
        <v/>
      </c>
    </row>
    <row r="447" spans="1:21" x14ac:dyDescent="0.3">
      <c r="A447" t="s">
        <v>5529</v>
      </c>
      <c r="B447" t="s">
        <v>5530</v>
      </c>
      <c r="C447" t="s">
        <v>373</v>
      </c>
      <c r="D447">
        <v>22</v>
      </c>
      <c r="E447" t="s">
        <v>4463</v>
      </c>
      <c r="F447">
        <v>7701162548</v>
      </c>
      <c r="G447" s="9">
        <v>46029</v>
      </c>
      <c r="H447" s="9">
        <v>46035</v>
      </c>
      <c r="I447" t="s">
        <v>4457</v>
      </c>
      <c r="J447" t="s">
        <v>4458</v>
      </c>
      <c r="K447" t="s">
        <v>4476</v>
      </c>
      <c r="L447" t="s">
        <v>4460</v>
      </c>
      <c r="M447">
        <v>4</v>
      </c>
      <c r="N447">
        <v>46449</v>
      </c>
      <c r="O447">
        <v>0</v>
      </c>
      <c r="Q447">
        <v>46449</v>
      </c>
      <c r="R447">
        <v>0</v>
      </c>
      <c r="S447" s="14">
        <f t="shared" si="18"/>
        <v>0</v>
      </c>
      <c r="T447" s="11" t="str">
        <f t="shared" si="19"/>
        <v/>
      </c>
      <c r="U447" s="11" t="str">
        <f t="shared" si="20"/>
        <v/>
      </c>
    </row>
    <row r="448" spans="1:21" x14ac:dyDescent="0.3">
      <c r="A448" t="s">
        <v>5531</v>
      </c>
      <c r="B448" t="s">
        <v>5532</v>
      </c>
      <c r="C448" t="s">
        <v>2537</v>
      </c>
      <c r="D448">
        <v>20</v>
      </c>
      <c r="E448" t="s">
        <v>4463</v>
      </c>
      <c r="F448">
        <v>9715588329</v>
      </c>
      <c r="G448" s="9">
        <v>45945</v>
      </c>
      <c r="H448" s="9">
        <v>45946</v>
      </c>
      <c r="I448" t="s">
        <v>4491</v>
      </c>
      <c r="J448" t="s">
        <v>4492</v>
      </c>
      <c r="K448" t="s">
        <v>4488</v>
      </c>
      <c r="L448" t="s">
        <v>4493</v>
      </c>
      <c r="M448">
        <v>3</v>
      </c>
      <c r="N448">
        <v>68873</v>
      </c>
      <c r="O448">
        <v>0</v>
      </c>
      <c r="Q448">
        <v>68873</v>
      </c>
      <c r="R448">
        <v>0</v>
      </c>
      <c r="S448" s="14">
        <f t="shared" si="18"/>
        <v>0</v>
      </c>
      <c r="T448" s="11" t="str">
        <f t="shared" si="19"/>
        <v/>
      </c>
      <c r="U448" s="11" t="str">
        <f t="shared" si="20"/>
        <v/>
      </c>
    </row>
    <row r="449" spans="1:21" x14ac:dyDescent="0.3">
      <c r="A449" t="s">
        <v>5533</v>
      </c>
      <c r="B449" t="s">
        <v>5534</v>
      </c>
      <c r="C449" t="s">
        <v>5535</v>
      </c>
      <c r="D449">
        <v>35</v>
      </c>
      <c r="E449" t="s">
        <v>4463</v>
      </c>
      <c r="F449">
        <v>9264234815</v>
      </c>
      <c r="G449" s="9">
        <v>45860</v>
      </c>
      <c r="H449" s="9">
        <v>45863</v>
      </c>
      <c r="I449" t="s">
        <v>4491</v>
      </c>
      <c r="J449" t="s">
        <v>4492</v>
      </c>
      <c r="K449" t="s">
        <v>4482</v>
      </c>
      <c r="L449" t="s">
        <v>4493</v>
      </c>
      <c r="M449">
        <v>3</v>
      </c>
      <c r="N449">
        <v>76237</v>
      </c>
      <c r="O449">
        <v>0</v>
      </c>
      <c r="Q449">
        <v>76237</v>
      </c>
      <c r="R449">
        <v>76237</v>
      </c>
      <c r="S449" s="14">
        <f t="shared" si="18"/>
        <v>0</v>
      </c>
      <c r="T449" s="11" t="str">
        <f t="shared" si="19"/>
        <v/>
      </c>
      <c r="U449" s="11" t="str">
        <f t="shared" si="20"/>
        <v/>
      </c>
    </row>
    <row r="450" spans="1:21" x14ac:dyDescent="0.3">
      <c r="A450" t="s">
        <v>5536</v>
      </c>
      <c r="B450" t="s">
        <v>5537</v>
      </c>
      <c r="C450" t="s">
        <v>3381</v>
      </c>
      <c r="D450">
        <v>5</v>
      </c>
      <c r="E450" t="s">
        <v>4463</v>
      </c>
      <c r="F450">
        <v>8887538850</v>
      </c>
      <c r="G450" s="9">
        <v>46047</v>
      </c>
      <c r="H450" s="9">
        <v>46048</v>
      </c>
      <c r="I450" t="s">
        <v>4506</v>
      </c>
      <c r="J450" t="s">
        <v>4507</v>
      </c>
      <c r="K450" t="s">
        <v>4466</v>
      </c>
      <c r="L450" t="s">
        <v>4508</v>
      </c>
      <c r="M450">
        <v>1</v>
      </c>
      <c r="N450">
        <v>2571</v>
      </c>
      <c r="O450">
        <v>0</v>
      </c>
      <c r="Q450">
        <v>2571</v>
      </c>
      <c r="R450">
        <v>0</v>
      </c>
      <c r="S450" s="14">
        <f t="shared" si="18"/>
        <v>0</v>
      </c>
      <c r="T450" s="11" t="str">
        <f t="shared" si="19"/>
        <v/>
      </c>
      <c r="U450" s="11" t="str">
        <f t="shared" si="20"/>
        <v/>
      </c>
    </row>
    <row r="451" spans="1:21" x14ac:dyDescent="0.3">
      <c r="A451" t="s">
        <v>5538</v>
      </c>
      <c r="B451" t="s">
        <v>5539</v>
      </c>
      <c r="C451" t="s">
        <v>2586</v>
      </c>
      <c r="D451">
        <v>22</v>
      </c>
      <c r="E451" t="s">
        <v>4456</v>
      </c>
      <c r="F451">
        <v>9394684141</v>
      </c>
      <c r="G451" s="9">
        <v>46100</v>
      </c>
      <c r="H451" s="9">
        <v>46101</v>
      </c>
      <c r="I451" t="s">
        <v>4464</v>
      </c>
      <c r="J451" t="s">
        <v>4465</v>
      </c>
      <c r="K451" t="s">
        <v>4471</v>
      </c>
      <c r="L451" t="s">
        <v>4467</v>
      </c>
      <c r="M451">
        <v>3</v>
      </c>
      <c r="N451">
        <v>79897</v>
      </c>
      <c r="O451">
        <v>0</v>
      </c>
      <c r="Q451">
        <v>79897</v>
      </c>
      <c r="R451">
        <v>0</v>
      </c>
      <c r="S451" s="14">
        <f t="shared" si="18"/>
        <v>0</v>
      </c>
      <c r="T451" s="11" t="str">
        <f t="shared" si="19"/>
        <v/>
      </c>
      <c r="U451" s="11" t="str">
        <f t="shared" si="20"/>
        <v/>
      </c>
    </row>
    <row r="452" spans="1:21" x14ac:dyDescent="0.3">
      <c r="A452" t="s">
        <v>5540</v>
      </c>
      <c r="B452" t="s">
        <v>5541</v>
      </c>
      <c r="C452" t="s">
        <v>2056</v>
      </c>
      <c r="D452">
        <v>79</v>
      </c>
      <c r="E452" t="s">
        <v>4456</v>
      </c>
      <c r="F452">
        <v>6249079184</v>
      </c>
      <c r="G452" s="9">
        <v>46082</v>
      </c>
      <c r="H452" s="9">
        <v>46086</v>
      </c>
      <c r="I452" t="s">
        <v>4523</v>
      </c>
      <c r="J452" t="s">
        <v>4524</v>
      </c>
      <c r="K452" t="s">
        <v>4482</v>
      </c>
      <c r="L452" t="s">
        <v>4525</v>
      </c>
      <c r="M452">
        <v>4</v>
      </c>
      <c r="N452">
        <v>175398</v>
      </c>
      <c r="O452">
        <v>0</v>
      </c>
      <c r="Q452">
        <v>175398</v>
      </c>
      <c r="R452">
        <v>175398</v>
      </c>
      <c r="S452" s="14">
        <f t="shared" ref="S452:S515" si="21">O452/N452</f>
        <v>0</v>
      </c>
      <c r="T452" s="11" t="str">
        <f t="shared" ref="T452:T515" si="22">IF(AND(S452&gt;10%,P452&lt;&gt;"MS_DR_BORA"),"FLAG","")</f>
        <v/>
      </c>
      <c r="U452" s="11" t="str">
        <f t="shared" ref="U452:U515" si="23">IF(AND(K452="Cash",R452&lt;Q452),"FLAG","")</f>
        <v/>
      </c>
    </row>
    <row r="453" spans="1:21" x14ac:dyDescent="0.3">
      <c r="A453" t="s">
        <v>5542</v>
      </c>
      <c r="B453" t="s">
        <v>5543</v>
      </c>
      <c r="C453" t="s">
        <v>5028</v>
      </c>
      <c r="D453">
        <v>24</v>
      </c>
      <c r="E453" t="s">
        <v>4456</v>
      </c>
      <c r="F453">
        <v>9616350518</v>
      </c>
      <c r="G453" s="9">
        <v>46054</v>
      </c>
      <c r="H453" s="9">
        <v>46056</v>
      </c>
      <c r="I453" t="s">
        <v>4464</v>
      </c>
      <c r="J453" t="s">
        <v>4465</v>
      </c>
      <c r="K453" t="s">
        <v>4459</v>
      </c>
      <c r="L453" t="s">
        <v>4467</v>
      </c>
      <c r="M453">
        <v>3</v>
      </c>
      <c r="N453">
        <v>74553</v>
      </c>
      <c r="O453">
        <v>0</v>
      </c>
      <c r="Q453">
        <v>74553</v>
      </c>
      <c r="R453">
        <v>0</v>
      </c>
      <c r="S453" s="14">
        <f t="shared" si="21"/>
        <v>0</v>
      </c>
      <c r="T453" s="11" t="str">
        <f t="shared" si="22"/>
        <v/>
      </c>
      <c r="U453" s="11" t="str">
        <f t="shared" si="23"/>
        <v/>
      </c>
    </row>
    <row r="454" spans="1:21" x14ac:dyDescent="0.3">
      <c r="A454" t="s">
        <v>5544</v>
      </c>
      <c r="B454" t="s">
        <v>5545</v>
      </c>
      <c r="C454" t="s">
        <v>5546</v>
      </c>
      <c r="D454">
        <v>64</v>
      </c>
      <c r="E454" t="s">
        <v>4456</v>
      </c>
      <c r="F454">
        <v>8535603277</v>
      </c>
      <c r="G454" s="9">
        <v>46060</v>
      </c>
      <c r="H454" s="9">
        <v>46064</v>
      </c>
      <c r="I454" t="s">
        <v>4457</v>
      </c>
      <c r="J454" t="s">
        <v>4458</v>
      </c>
      <c r="K454" t="s">
        <v>4482</v>
      </c>
      <c r="L454" t="s">
        <v>4460</v>
      </c>
      <c r="M454">
        <v>4</v>
      </c>
      <c r="N454">
        <v>49142</v>
      </c>
      <c r="O454">
        <v>0</v>
      </c>
      <c r="Q454">
        <v>49142</v>
      </c>
      <c r="R454">
        <v>49142</v>
      </c>
      <c r="S454" s="14">
        <f t="shared" si="21"/>
        <v>0</v>
      </c>
      <c r="T454" s="11" t="str">
        <f t="shared" si="22"/>
        <v/>
      </c>
      <c r="U454" s="11" t="str">
        <f t="shared" si="23"/>
        <v/>
      </c>
    </row>
    <row r="455" spans="1:21" x14ac:dyDescent="0.3">
      <c r="A455" t="s">
        <v>5547</v>
      </c>
      <c r="B455" t="s">
        <v>5548</v>
      </c>
      <c r="C455" t="s">
        <v>2830</v>
      </c>
      <c r="D455">
        <v>29</v>
      </c>
      <c r="E455" t="s">
        <v>4456</v>
      </c>
      <c r="F455">
        <v>6275673929</v>
      </c>
      <c r="G455" s="9">
        <v>46071</v>
      </c>
      <c r="H455" s="9">
        <v>46074</v>
      </c>
      <c r="I455" t="s">
        <v>4464</v>
      </c>
      <c r="J455" t="s">
        <v>4465</v>
      </c>
      <c r="K455" t="s">
        <v>4482</v>
      </c>
      <c r="L455" t="s">
        <v>4467</v>
      </c>
      <c r="M455">
        <v>3</v>
      </c>
      <c r="N455">
        <v>79129</v>
      </c>
      <c r="O455">
        <v>4780</v>
      </c>
      <c r="P455" t="s">
        <v>4468</v>
      </c>
      <c r="Q455">
        <v>74349</v>
      </c>
      <c r="R455">
        <v>74349</v>
      </c>
      <c r="S455" s="14">
        <f t="shared" si="21"/>
        <v>6.0407688710839264E-2</v>
      </c>
      <c r="T455" s="11" t="str">
        <f t="shared" si="22"/>
        <v/>
      </c>
      <c r="U455" s="11" t="str">
        <f t="shared" si="23"/>
        <v/>
      </c>
    </row>
    <row r="456" spans="1:21" x14ac:dyDescent="0.3">
      <c r="A456" t="s">
        <v>5549</v>
      </c>
      <c r="B456" t="s">
        <v>5550</v>
      </c>
      <c r="C456" t="s">
        <v>2459</v>
      </c>
      <c r="D456">
        <v>80</v>
      </c>
      <c r="E456" t="s">
        <v>4456</v>
      </c>
      <c r="F456">
        <v>7875343978</v>
      </c>
      <c r="G456" s="9">
        <v>45783</v>
      </c>
      <c r="H456" s="9">
        <v>45785</v>
      </c>
      <c r="I456" t="s">
        <v>4497</v>
      </c>
      <c r="J456" t="s">
        <v>4498</v>
      </c>
      <c r="K456" t="s">
        <v>4476</v>
      </c>
      <c r="L456" t="s">
        <v>4477</v>
      </c>
      <c r="M456">
        <v>4</v>
      </c>
      <c r="N456">
        <v>117439</v>
      </c>
      <c r="O456">
        <v>9379</v>
      </c>
      <c r="P456" t="s">
        <v>4468</v>
      </c>
      <c r="Q456">
        <v>108060</v>
      </c>
      <c r="R456">
        <v>0</v>
      </c>
      <c r="S456" s="14">
        <f t="shared" si="21"/>
        <v>7.9862737250828084E-2</v>
      </c>
      <c r="T456" s="11" t="str">
        <f t="shared" si="22"/>
        <v/>
      </c>
      <c r="U456" s="11" t="str">
        <f t="shared" si="23"/>
        <v/>
      </c>
    </row>
    <row r="457" spans="1:21" x14ac:dyDescent="0.3">
      <c r="A457" t="s">
        <v>5551</v>
      </c>
      <c r="B457" t="s">
        <v>5552</v>
      </c>
      <c r="C457" t="s">
        <v>5553</v>
      </c>
      <c r="D457">
        <v>67</v>
      </c>
      <c r="E457" t="s">
        <v>4463</v>
      </c>
      <c r="F457">
        <v>6168481435</v>
      </c>
      <c r="G457" s="9">
        <v>45800</v>
      </c>
      <c r="H457" s="9">
        <v>45803</v>
      </c>
      <c r="I457" t="s">
        <v>4491</v>
      </c>
      <c r="J457" t="s">
        <v>4543</v>
      </c>
      <c r="K457" t="s">
        <v>4476</v>
      </c>
      <c r="L457" t="s">
        <v>4493</v>
      </c>
      <c r="M457">
        <v>3</v>
      </c>
      <c r="N457">
        <v>67057</v>
      </c>
      <c r="O457">
        <v>0</v>
      </c>
      <c r="Q457">
        <v>67057</v>
      </c>
      <c r="R457">
        <v>0</v>
      </c>
      <c r="S457" s="14">
        <f t="shared" si="21"/>
        <v>0</v>
      </c>
      <c r="T457" s="11" t="str">
        <f t="shared" si="22"/>
        <v/>
      </c>
      <c r="U457" s="11" t="str">
        <f t="shared" si="23"/>
        <v/>
      </c>
    </row>
    <row r="458" spans="1:21" x14ac:dyDescent="0.3">
      <c r="A458" t="s">
        <v>5554</v>
      </c>
      <c r="B458" t="s">
        <v>5555</v>
      </c>
      <c r="C458" t="s">
        <v>2033</v>
      </c>
      <c r="D458">
        <v>18</v>
      </c>
      <c r="E458" t="s">
        <v>4456</v>
      </c>
      <c r="F458">
        <v>7121863635</v>
      </c>
      <c r="G458" s="9">
        <v>46080</v>
      </c>
      <c r="H458" s="9">
        <v>46088</v>
      </c>
      <c r="I458" t="s">
        <v>4480</v>
      </c>
      <c r="J458" t="s">
        <v>4481</v>
      </c>
      <c r="K458" t="s">
        <v>4476</v>
      </c>
      <c r="L458" t="s">
        <v>4483</v>
      </c>
      <c r="M458">
        <v>6</v>
      </c>
      <c r="N458">
        <v>202827</v>
      </c>
      <c r="O458">
        <v>0</v>
      </c>
      <c r="Q458">
        <v>202827</v>
      </c>
      <c r="R458">
        <v>0</v>
      </c>
      <c r="S458" s="14">
        <f t="shared" si="21"/>
        <v>0</v>
      </c>
      <c r="T458" s="11" t="str">
        <f t="shared" si="22"/>
        <v/>
      </c>
      <c r="U458" s="11" t="str">
        <f t="shared" si="23"/>
        <v/>
      </c>
    </row>
    <row r="459" spans="1:21" x14ac:dyDescent="0.3">
      <c r="A459" t="s">
        <v>5556</v>
      </c>
      <c r="B459" t="s">
        <v>5557</v>
      </c>
      <c r="C459" t="s">
        <v>904</v>
      </c>
      <c r="D459">
        <v>34</v>
      </c>
      <c r="E459" t="s">
        <v>4456</v>
      </c>
      <c r="F459">
        <v>8527584860</v>
      </c>
      <c r="G459" s="9">
        <v>46023</v>
      </c>
      <c r="H459" s="9">
        <v>46029</v>
      </c>
      <c r="I459" t="s">
        <v>4480</v>
      </c>
      <c r="J459" t="s">
        <v>4481</v>
      </c>
      <c r="K459" t="s">
        <v>4482</v>
      </c>
      <c r="L459" t="s">
        <v>4483</v>
      </c>
      <c r="M459">
        <v>6</v>
      </c>
      <c r="N459">
        <v>186106</v>
      </c>
      <c r="O459">
        <v>0</v>
      </c>
      <c r="Q459">
        <v>186106</v>
      </c>
      <c r="R459">
        <v>186106</v>
      </c>
      <c r="S459" s="14">
        <f t="shared" si="21"/>
        <v>0</v>
      </c>
      <c r="T459" s="11" t="str">
        <f t="shared" si="22"/>
        <v/>
      </c>
      <c r="U459" s="11" t="str">
        <f t="shared" si="23"/>
        <v/>
      </c>
    </row>
    <row r="460" spans="1:21" x14ac:dyDescent="0.3">
      <c r="A460" t="s">
        <v>5558</v>
      </c>
      <c r="B460" t="s">
        <v>5559</v>
      </c>
      <c r="C460" t="s">
        <v>2253</v>
      </c>
      <c r="D460">
        <v>37</v>
      </c>
      <c r="E460" t="s">
        <v>4456</v>
      </c>
      <c r="F460">
        <v>8273602242</v>
      </c>
      <c r="G460" s="9">
        <v>45894</v>
      </c>
      <c r="H460" s="9">
        <v>45897</v>
      </c>
      <c r="I460" t="s">
        <v>4464</v>
      </c>
      <c r="J460" t="s">
        <v>4465</v>
      </c>
      <c r="K460" t="s">
        <v>4459</v>
      </c>
      <c r="L460" t="s">
        <v>4467</v>
      </c>
      <c r="M460">
        <v>3</v>
      </c>
      <c r="N460">
        <v>79607</v>
      </c>
      <c r="O460">
        <v>7082</v>
      </c>
      <c r="P460" t="s">
        <v>4468</v>
      </c>
      <c r="Q460">
        <v>72525</v>
      </c>
      <c r="R460">
        <v>0</v>
      </c>
      <c r="S460" s="14">
        <f t="shared" si="21"/>
        <v>8.8962025952491613E-2</v>
      </c>
      <c r="T460" s="11" t="str">
        <f t="shared" si="22"/>
        <v/>
      </c>
      <c r="U460" s="11" t="str">
        <f t="shared" si="23"/>
        <v/>
      </c>
    </row>
    <row r="461" spans="1:21" x14ac:dyDescent="0.3">
      <c r="A461" t="s">
        <v>5560</v>
      </c>
      <c r="B461" t="s">
        <v>5561</v>
      </c>
      <c r="C461" t="s">
        <v>4961</v>
      </c>
      <c r="D461">
        <v>4</v>
      </c>
      <c r="E461" t="s">
        <v>4456</v>
      </c>
      <c r="F461">
        <v>8877585887</v>
      </c>
      <c r="G461" s="9">
        <v>45942</v>
      </c>
      <c r="H461" s="9">
        <v>45948</v>
      </c>
      <c r="I461" t="s">
        <v>4474</v>
      </c>
      <c r="J461" t="s">
        <v>4475</v>
      </c>
      <c r="K461" t="s">
        <v>4471</v>
      </c>
      <c r="L461" t="s">
        <v>4477</v>
      </c>
      <c r="M461">
        <v>5</v>
      </c>
      <c r="N461">
        <v>89819</v>
      </c>
      <c r="O461">
        <v>0</v>
      </c>
      <c r="Q461">
        <v>89819</v>
      </c>
      <c r="R461">
        <v>0</v>
      </c>
      <c r="S461" s="14">
        <f t="shared" si="21"/>
        <v>0</v>
      </c>
      <c r="T461" s="11" t="str">
        <f t="shared" si="22"/>
        <v/>
      </c>
      <c r="U461" s="11" t="str">
        <f t="shared" si="23"/>
        <v/>
      </c>
    </row>
    <row r="462" spans="1:21" x14ac:dyDescent="0.3">
      <c r="A462" t="s">
        <v>5562</v>
      </c>
      <c r="B462" t="s">
        <v>5563</v>
      </c>
      <c r="C462" t="s">
        <v>2269</v>
      </c>
      <c r="D462">
        <v>36</v>
      </c>
      <c r="E462" t="s">
        <v>4456</v>
      </c>
      <c r="F462">
        <v>6407006301</v>
      </c>
      <c r="G462" s="9">
        <v>45975</v>
      </c>
      <c r="H462" s="9">
        <v>45979</v>
      </c>
      <c r="I462" t="s">
        <v>4491</v>
      </c>
      <c r="J462" t="s">
        <v>4543</v>
      </c>
      <c r="K462" t="s">
        <v>4471</v>
      </c>
      <c r="L462" t="s">
        <v>4493</v>
      </c>
      <c r="M462">
        <v>3</v>
      </c>
      <c r="N462">
        <v>67911</v>
      </c>
      <c r="O462">
        <v>0</v>
      </c>
      <c r="Q462">
        <v>67911</v>
      </c>
      <c r="R462">
        <v>0</v>
      </c>
      <c r="S462" s="14">
        <f t="shared" si="21"/>
        <v>0</v>
      </c>
      <c r="T462" s="11" t="str">
        <f t="shared" si="22"/>
        <v/>
      </c>
      <c r="U462" s="11" t="str">
        <f t="shared" si="23"/>
        <v/>
      </c>
    </row>
    <row r="463" spans="1:21" x14ac:dyDescent="0.3">
      <c r="A463" t="s">
        <v>5564</v>
      </c>
      <c r="B463" t="s">
        <v>5565</v>
      </c>
      <c r="C463" t="s">
        <v>941</v>
      </c>
      <c r="D463">
        <v>52</v>
      </c>
      <c r="E463" t="s">
        <v>4456</v>
      </c>
      <c r="F463">
        <v>9677539143</v>
      </c>
      <c r="G463" s="9">
        <v>45891</v>
      </c>
      <c r="H463" s="9">
        <v>45893</v>
      </c>
      <c r="I463" t="s">
        <v>4457</v>
      </c>
      <c r="J463" t="s">
        <v>4458</v>
      </c>
      <c r="K463" t="s">
        <v>4488</v>
      </c>
      <c r="L463" t="s">
        <v>4460</v>
      </c>
      <c r="M463">
        <v>4</v>
      </c>
      <c r="N463">
        <v>52861</v>
      </c>
      <c r="O463">
        <v>0</v>
      </c>
      <c r="Q463">
        <v>52861</v>
      </c>
      <c r="R463">
        <v>0</v>
      </c>
      <c r="S463" s="14">
        <f t="shared" si="21"/>
        <v>0</v>
      </c>
      <c r="T463" s="11" t="str">
        <f t="shared" si="22"/>
        <v/>
      </c>
      <c r="U463" s="11" t="str">
        <f t="shared" si="23"/>
        <v/>
      </c>
    </row>
    <row r="464" spans="1:21" x14ac:dyDescent="0.3">
      <c r="A464" t="s">
        <v>5566</v>
      </c>
      <c r="B464" t="s">
        <v>5567</v>
      </c>
      <c r="C464" t="s">
        <v>668</v>
      </c>
      <c r="D464">
        <v>62</v>
      </c>
      <c r="E464" t="s">
        <v>4456</v>
      </c>
      <c r="F464">
        <v>8277816957</v>
      </c>
      <c r="G464" s="9">
        <v>45947</v>
      </c>
      <c r="H464" s="9">
        <v>45950</v>
      </c>
      <c r="I464" t="s">
        <v>4523</v>
      </c>
      <c r="J464" t="s">
        <v>4524</v>
      </c>
      <c r="K464" t="s">
        <v>4488</v>
      </c>
      <c r="L464" t="s">
        <v>4525</v>
      </c>
      <c r="M464">
        <v>4</v>
      </c>
      <c r="N464">
        <v>160585</v>
      </c>
      <c r="O464">
        <v>45608</v>
      </c>
      <c r="Q464">
        <v>114977</v>
      </c>
      <c r="R464">
        <v>0</v>
      </c>
      <c r="S464" s="14">
        <f t="shared" si="21"/>
        <v>0.28401158265093251</v>
      </c>
      <c r="T464" s="11" t="str">
        <f t="shared" si="22"/>
        <v>FLAG</v>
      </c>
      <c r="U464" s="11" t="str">
        <f t="shared" si="23"/>
        <v/>
      </c>
    </row>
    <row r="465" spans="1:21" x14ac:dyDescent="0.3">
      <c r="A465" t="s">
        <v>5568</v>
      </c>
      <c r="B465" t="s">
        <v>5569</v>
      </c>
      <c r="C465" t="s">
        <v>971</v>
      </c>
      <c r="D465">
        <v>53</v>
      </c>
      <c r="E465" t="s">
        <v>4463</v>
      </c>
      <c r="F465">
        <v>9538536783</v>
      </c>
      <c r="G465" s="9">
        <v>45982</v>
      </c>
      <c r="H465" s="9">
        <v>45983</v>
      </c>
      <c r="I465" t="s">
        <v>4464</v>
      </c>
      <c r="J465" t="s">
        <v>4465</v>
      </c>
      <c r="K465" t="s">
        <v>4488</v>
      </c>
      <c r="L465" t="s">
        <v>4467</v>
      </c>
      <c r="M465">
        <v>3</v>
      </c>
      <c r="N465">
        <v>83556</v>
      </c>
      <c r="O465">
        <v>0</v>
      </c>
      <c r="Q465">
        <v>83556</v>
      </c>
      <c r="R465">
        <v>0</v>
      </c>
      <c r="S465" s="14">
        <f t="shared" si="21"/>
        <v>0</v>
      </c>
      <c r="T465" s="11" t="str">
        <f t="shared" si="22"/>
        <v/>
      </c>
      <c r="U465" s="11" t="str">
        <f t="shared" si="23"/>
        <v/>
      </c>
    </row>
    <row r="466" spans="1:21" x14ac:dyDescent="0.3">
      <c r="A466" t="s">
        <v>5570</v>
      </c>
      <c r="B466" t="s">
        <v>5571</v>
      </c>
      <c r="C466" t="s">
        <v>706</v>
      </c>
      <c r="D466">
        <v>57</v>
      </c>
      <c r="E466" t="s">
        <v>4463</v>
      </c>
      <c r="F466">
        <v>9152892066</v>
      </c>
      <c r="G466" s="9">
        <v>45923</v>
      </c>
      <c r="H466" s="9">
        <v>45927</v>
      </c>
      <c r="I466" t="s">
        <v>4457</v>
      </c>
      <c r="J466" t="s">
        <v>4588</v>
      </c>
      <c r="K466" t="s">
        <v>4482</v>
      </c>
      <c r="L466" t="s">
        <v>4460</v>
      </c>
      <c r="M466">
        <v>4</v>
      </c>
      <c r="N466">
        <v>45105</v>
      </c>
      <c r="O466">
        <v>0</v>
      </c>
      <c r="Q466">
        <v>45105</v>
      </c>
      <c r="R466">
        <v>45105</v>
      </c>
      <c r="S466" s="14">
        <f t="shared" si="21"/>
        <v>0</v>
      </c>
      <c r="T466" s="11" t="str">
        <f t="shared" si="22"/>
        <v/>
      </c>
      <c r="U466" s="11" t="str">
        <f t="shared" si="23"/>
        <v/>
      </c>
    </row>
    <row r="467" spans="1:21" x14ac:dyDescent="0.3">
      <c r="A467" t="s">
        <v>5572</v>
      </c>
      <c r="B467" t="s">
        <v>5573</v>
      </c>
      <c r="C467" t="s">
        <v>487</v>
      </c>
      <c r="D467">
        <v>23</v>
      </c>
      <c r="E467" t="s">
        <v>4456</v>
      </c>
      <c r="F467">
        <v>6397695774</v>
      </c>
      <c r="G467" s="9">
        <v>45870</v>
      </c>
      <c r="H467" s="9">
        <v>45871</v>
      </c>
      <c r="I467" t="s">
        <v>4491</v>
      </c>
      <c r="J467" t="s">
        <v>4543</v>
      </c>
      <c r="K467" t="s">
        <v>4488</v>
      </c>
      <c r="L467" t="s">
        <v>4493</v>
      </c>
      <c r="M467">
        <v>3</v>
      </c>
      <c r="N467">
        <v>66223</v>
      </c>
      <c r="O467">
        <v>2343</v>
      </c>
      <c r="P467" t="s">
        <v>4468</v>
      </c>
      <c r="Q467">
        <v>63880</v>
      </c>
      <c r="R467">
        <v>0</v>
      </c>
      <c r="S467" s="14">
        <f t="shared" si="21"/>
        <v>3.5380456940941968E-2</v>
      </c>
      <c r="T467" s="11" t="str">
        <f t="shared" si="22"/>
        <v/>
      </c>
      <c r="U467" s="11" t="str">
        <f t="shared" si="23"/>
        <v/>
      </c>
    </row>
    <row r="468" spans="1:21" x14ac:dyDescent="0.3">
      <c r="A468" t="s">
        <v>5574</v>
      </c>
      <c r="B468" t="s">
        <v>5575</v>
      </c>
      <c r="C468" t="s">
        <v>5576</v>
      </c>
      <c r="D468">
        <v>38</v>
      </c>
      <c r="E468" t="s">
        <v>4456</v>
      </c>
      <c r="F468">
        <v>8197711184</v>
      </c>
      <c r="G468" s="9">
        <v>45855</v>
      </c>
      <c r="H468" s="9">
        <v>45858</v>
      </c>
      <c r="I468" t="s">
        <v>4474</v>
      </c>
      <c r="J468" t="s">
        <v>4475</v>
      </c>
      <c r="K468" t="s">
        <v>4459</v>
      </c>
      <c r="L468" t="s">
        <v>4477</v>
      </c>
      <c r="M468">
        <v>5</v>
      </c>
      <c r="N468">
        <v>126665</v>
      </c>
      <c r="O468">
        <v>0</v>
      </c>
      <c r="Q468">
        <v>126665</v>
      </c>
      <c r="R468">
        <v>0</v>
      </c>
      <c r="S468" s="14">
        <f t="shared" si="21"/>
        <v>0</v>
      </c>
      <c r="T468" s="11" t="str">
        <f t="shared" si="22"/>
        <v/>
      </c>
      <c r="U468" s="11" t="str">
        <f t="shared" si="23"/>
        <v/>
      </c>
    </row>
    <row r="469" spans="1:21" x14ac:dyDescent="0.3">
      <c r="A469" t="s">
        <v>5577</v>
      </c>
      <c r="B469" t="s">
        <v>5578</v>
      </c>
      <c r="C469" t="s">
        <v>3485</v>
      </c>
      <c r="D469">
        <v>66</v>
      </c>
      <c r="E469" t="s">
        <v>4456</v>
      </c>
      <c r="F469">
        <v>7972056456</v>
      </c>
      <c r="G469" s="9">
        <v>45838</v>
      </c>
      <c r="H469" s="9">
        <v>45842</v>
      </c>
      <c r="I469" t="s">
        <v>4474</v>
      </c>
      <c r="J469" t="s">
        <v>4556</v>
      </c>
      <c r="K469" t="s">
        <v>4482</v>
      </c>
      <c r="L469" t="s">
        <v>4477</v>
      </c>
      <c r="M469">
        <v>5</v>
      </c>
      <c r="N469">
        <v>42527</v>
      </c>
      <c r="O469">
        <v>0</v>
      </c>
      <c r="Q469">
        <v>42527</v>
      </c>
      <c r="R469">
        <v>42527</v>
      </c>
      <c r="S469" s="14">
        <f t="shared" si="21"/>
        <v>0</v>
      </c>
      <c r="T469" s="11" t="str">
        <f t="shared" si="22"/>
        <v/>
      </c>
      <c r="U469" s="11" t="str">
        <f t="shared" si="23"/>
        <v/>
      </c>
    </row>
    <row r="470" spans="1:21" x14ac:dyDescent="0.3">
      <c r="A470" t="s">
        <v>5579</v>
      </c>
      <c r="B470" t="s">
        <v>5580</v>
      </c>
      <c r="C470" t="s">
        <v>5581</v>
      </c>
      <c r="D470">
        <v>80</v>
      </c>
      <c r="E470" t="s">
        <v>4456</v>
      </c>
      <c r="F470">
        <v>7146602446</v>
      </c>
      <c r="G470" s="9">
        <v>45945</v>
      </c>
      <c r="H470" s="9">
        <v>45949</v>
      </c>
      <c r="I470" t="s">
        <v>4480</v>
      </c>
      <c r="J470" t="s">
        <v>4481</v>
      </c>
      <c r="K470" t="s">
        <v>4459</v>
      </c>
      <c r="L470" t="s">
        <v>4483</v>
      </c>
      <c r="M470">
        <v>6</v>
      </c>
      <c r="N470">
        <v>185985</v>
      </c>
      <c r="O470">
        <v>0</v>
      </c>
      <c r="Q470">
        <v>185985</v>
      </c>
      <c r="R470">
        <v>0</v>
      </c>
      <c r="S470" s="14">
        <f t="shared" si="21"/>
        <v>0</v>
      </c>
      <c r="T470" s="11" t="str">
        <f t="shared" si="22"/>
        <v/>
      </c>
      <c r="U470" s="11" t="str">
        <f t="shared" si="23"/>
        <v/>
      </c>
    </row>
    <row r="471" spans="1:21" x14ac:dyDescent="0.3">
      <c r="A471" t="s">
        <v>5582</v>
      </c>
      <c r="B471" t="s">
        <v>5583</v>
      </c>
      <c r="C471" t="s">
        <v>503</v>
      </c>
      <c r="D471">
        <v>61</v>
      </c>
      <c r="E471" t="s">
        <v>4456</v>
      </c>
      <c r="F471">
        <v>8669985500</v>
      </c>
      <c r="G471" s="9">
        <v>46016</v>
      </c>
      <c r="H471" s="9">
        <v>46020</v>
      </c>
      <c r="I471" t="s">
        <v>4464</v>
      </c>
      <c r="J471" t="s">
        <v>4465</v>
      </c>
      <c r="K471" t="s">
        <v>4482</v>
      </c>
      <c r="L471" t="s">
        <v>4467</v>
      </c>
      <c r="M471">
        <v>3</v>
      </c>
      <c r="N471">
        <v>86158</v>
      </c>
      <c r="O471">
        <v>7617</v>
      </c>
      <c r="P471" t="s">
        <v>4468</v>
      </c>
      <c r="Q471">
        <v>78541</v>
      </c>
      <c r="R471">
        <v>78541</v>
      </c>
      <c r="S471" s="14">
        <f t="shared" si="21"/>
        <v>8.8407344645883151E-2</v>
      </c>
      <c r="T471" s="11" t="str">
        <f t="shared" si="22"/>
        <v/>
      </c>
      <c r="U471" s="11" t="str">
        <f t="shared" si="23"/>
        <v/>
      </c>
    </row>
    <row r="472" spans="1:21" x14ac:dyDescent="0.3">
      <c r="A472" t="s">
        <v>5584</v>
      </c>
      <c r="B472" t="s">
        <v>5585</v>
      </c>
      <c r="C472" t="s">
        <v>680</v>
      </c>
      <c r="D472">
        <v>35</v>
      </c>
      <c r="E472" t="s">
        <v>4456</v>
      </c>
      <c r="F472">
        <v>8462071508</v>
      </c>
      <c r="G472" s="9">
        <v>45950</v>
      </c>
      <c r="H472" s="9">
        <v>45957</v>
      </c>
      <c r="I472" t="s">
        <v>4480</v>
      </c>
      <c r="J472" t="s">
        <v>4481</v>
      </c>
      <c r="K472" t="s">
        <v>4466</v>
      </c>
      <c r="L472" t="s">
        <v>4483</v>
      </c>
      <c r="M472">
        <v>6</v>
      </c>
      <c r="N472">
        <v>221858</v>
      </c>
      <c r="O472">
        <v>4750</v>
      </c>
      <c r="P472" t="s">
        <v>4468</v>
      </c>
      <c r="Q472">
        <v>217108</v>
      </c>
      <c r="R472">
        <v>0</v>
      </c>
      <c r="S472" s="14">
        <f t="shared" si="21"/>
        <v>2.1410091139377439E-2</v>
      </c>
      <c r="T472" s="11" t="str">
        <f t="shared" si="22"/>
        <v/>
      </c>
      <c r="U472" s="11" t="str">
        <f t="shared" si="23"/>
        <v/>
      </c>
    </row>
    <row r="473" spans="1:21" x14ac:dyDescent="0.3">
      <c r="A473" t="s">
        <v>5586</v>
      </c>
      <c r="B473" t="s">
        <v>5587</v>
      </c>
      <c r="C473" t="s">
        <v>1315</v>
      </c>
      <c r="D473">
        <v>19</v>
      </c>
      <c r="E473" t="s">
        <v>4463</v>
      </c>
      <c r="F473">
        <v>6378443320</v>
      </c>
      <c r="G473" s="9">
        <v>46037</v>
      </c>
      <c r="H473" s="9">
        <v>46038</v>
      </c>
      <c r="I473" t="s">
        <v>4457</v>
      </c>
      <c r="J473" t="s">
        <v>4458</v>
      </c>
      <c r="K473" t="s">
        <v>4482</v>
      </c>
      <c r="L473" t="s">
        <v>4460</v>
      </c>
      <c r="M473">
        <v>4</v>
      </c>
      <c r="N473">
        <v>52440</v>
      </c>
      <c r="O473">
        <v>2882</v>
      </c>
      <c r="P473" t="s">
        <v>4468</v>
      </c>
      <c r="Q473">
        <v>49558</v>
      </c>
      <c r="R473">
        <v>49558</v>
      </c>
      <c r="S473" s="14">
        <f t="shared" si="21"/>
        <v>5.4958047292143403E-2</v>
      </c>
      <c r="T473" s="11" t="str">
        <f t="shared" si="22"/>
        <v/>
      </c>
      <c r="U473" s="11" t="str">
        <f t="shared" si="23"/>
        <v/>
      </c>
    </row>
    <row r="474" spans="1:21" x14ac:dyDescent="0.3">
      <c r="A474" t="s">
        <v>5588</v>
      </c>
      <c r="B474" t="s">
        <v>5589</v>
      </c>
      <c r="C474" t="s">
        <v>2706</v>
      </c>
      <c r="D474">
        <v>70</v>
      </c>
      <c r="E474" t="s">
        <v>4463</v>
      </c>
      <c r="F474">
        <v>7661828673</v>
      </c>
      <c r="G474" s="9">
        <v>46072</v>
      </c>
      <c r="H474" s="9">
        <v>46073</v>
      </c>
      <c r="I474" t="s">
        <v>4491</v>
      </c>
      <c r="J474" t="s">
        <v>4543</v>
      </c>
      <c r="K474" t="s">
        <v>4482</v>
      </c>
      <c r="L474" t="s">
        <v>4493</v>
      </c>
      <c r="M474">
        <v>3</v>
      </c>
      <c r="N474">
        <v>78947</v>
      </c>
      <c r="O474">
        <v>0</v>
      </c>
      <c r="Q474">
        <v>78947</v>
      </c>
      <c r="R474">
        <v>78947</v>
      </c>
      <c r="S474" s="14">
        <f t="shared" si="21"/>
        <v>0</v>
      </c>
      <c r="T474" s="11" t="str">
        <f t="shared" si="22"/>
        <v/>
      </c>
      <c r="U474" s="11" t="str">
        <f t="shared" si="23"/>
        <v/>
      </c>
    </row>
    <row r="475" spans="1:21" x14ac:dyDescent="0.3">
      <c r="A475" t="s">
        <v>5590</v>
      </c>
      <c r="B475" t="s">
        <v>5591</v>
      </c>
      <c r="C475" t="s">
        <v>5592</v>
      </c>
      <c r="D475">
        <v>49</v>
      </c>
      <c r="E475" t="s">
        <v>4463</v>
      </c>
      <c r="F475">
        <v>6550945304</v>
      </c>
      <c r="G475" s="9">
        <v>45808</v>
      </c>
      <c r="H475" s="9">
        <v>45812</v>
      </c>
      <c r="I475" t="s">
        <v>4464</v>
      </c>
      <c r="J475" t="s">
        <v>4465</v>
      </c>
      <c r="K475" t="s">
        <v>4466</v>
      </c>
      <c r="L475" t="s">
        <v>4467</v>
      </c>
      <c r="M475">
        <v>3</v>
      </c>
      <c r="N475">
        <v>79412</v>
      </c>
      <c r="O475">
        <v>0</v>
      </c>
      <c r="Q475">
        <v>79412</v>
      </c>
      <c r="R475">
        <v>0</v>
      </c>
      <c r="S475" s="14">
        <f t="shared" si="21"/>
        <v>0</v>
      </c>
      <c r="T475" s="11" t="str">
        <f t="shared" si="22"/>
        <v/>
      </c>
      <c r="U475" s="11" t="str">
        <f t="shared" si="23"/>
        <v/>
      </c>
    </row>
    <row r="476" spans="1:21" x14ac:dyDescent="0.3">
      <c r="A476" t="s">
        <v>5593</v>
      </c>
      <c r="B476" t="s">
        <v>5594</v>
      </c>
      <c r="C476" t="s">
        <v>5595</v>
      </c>
      <c r="D476">
        <v>29</v>
      </c>
      <c r="E476" t="s">
        <v>4456</v>
      </c>
      <c r="F476">
        <v>6857062165</v>
      </c>
      <c r="G476" s="9">
        <v>46017</v>
      </c>
      <c r="H476" s="9">
        <v>46022</v>
      </c>
      <c r="I476" t="s">
        <v>4457</v>
      </c>
      <c r="J476" t="s">
        <v>4588</v>
      </c>
      <c r="K476" t="s">
        <v>4482</v>
      </c>
      <c r="L476" t="s">
        <v>4460</v>
      </c>
      <c r="M476">
        <v>4</v>
      </c>
      <c r="N476">
        <v>55474</v>
      </c>
      <c r="O476">
        <v>1521</v>
      </c>
      <c r="P476" t="s">
        <v>4468</v>
      </c>
      <c r="Q476">
        <v>53953</v>
      </c>
      <c r="R476">
        <v>53953</v>
      </c>
      <c r="S476" s="14">
        <f t="shared" si="21"/>
        <v>2.7418249990986767E-2</v>
      </c>
      <c r="T476" s="11" t="str">
        <f t="shared" si="22"/>
        <v/>
      </c>
      <c r="U476" s="11" t="str">
        <f t="shared" si="23"/>
        <v/>
      </c>
    </row>
    <row r="477" spans="1:21" x14ac:dyDescent="0.3">
      <c r="A477" t="s">
        <v>5596</v>
      </c>
      <c r="B477" t="s">
        <v>5597</v>
      </c>
      <c r="C477" t="s">
        <v>3008</v>
      </c>
      <c r="D477">
        <v>80</v>
      </c>
      <c r="E477" t="s">
        <v>4456</v>
      </c>
      <c r="F477">
        <v>8677165798</v>
      </c>
      <c r="G477" s="9">
        <v>46001</v>
      </c>
      <c r="H477" s="9">
        <v>46004</v>
      </c>
      <c r="I477" t="s">
        <v>4491</v>
      </c>
      <c r="J477" t="s">
        <v>4492</v>
      </c>
      <c r="K477" t="s">
        <v>4488</v>
      </c>
      <c r="L477" t="s">
        <v>4493</v>
      </c>
      <c r="M477">
        <v>3</v>
      </c>
      <c r="N477">
        <v>73078</v>
      </c>
      <c r="O477">
        <v>0</v>
      </c>
      <c r="Q477">
        <v>73078</v>
      </c>
      <c r="R477">
        <v>0</v>
      </c>
      <c r="S477" s="14">
        <f t="shared" si="21"/>
        <v>0</v>
      </c>
      <c r="T477" s="11" t="str">
        <f t="shared" si="22"/>
        <v/>
      </c>
      <c r="U477" s="11" t="str">
        <f t="shared" si="23"/>
        <v/>
      </c>
    </row>
    <row r="478" spans="1:21" x14ac:dyDescent="0.3">
      <c r="A478" t="s">
        <v>5598</v>
      </c>
      <c r="B478" t="s">
        <v>5599</v>
      </c>
      <c r="C478" t="s">
        <v>5220</v>
      </c>
      <c r="D478">
        <v>58</v>
      </c>
      <c r="E478" t="s">
        <v>4456</v>
      </c>
      <c r="F478">
        <v>7350971725</v>
      </c>
      <c r="G478" s="9">
        <v>46005</v>
      </c>
      <c r="H478" s="9">
        <v>46008</v>
      </c>
      <c r="I478" t="s">
        <v>4523</v>
      </c>
      <c r="J478" t="s">
        <v>4524</v>
      </c>
      <c r="K478" t="s">
        <v>4459</v>
      </c>
      <c r="L478" t="s">
        <v>4525</v>
      </c>
      <c r="M478">
        <v>4</v>
      </c>
      <c r="N478">
        <v>167739</v>
      </c>
      <c r="O478">
        <v>0</v>
      </c>
      <c r="Q478">
        <v>167739</v>
      </c>
      <c r="R478">
        <v>0</v>
      </c>
      <c r="S478" s="14">
        <f t="shared" si="21"/>
        <v>0</v>
      </c>
      <c r="T478" s="11" t="str">
        <f t="shared" si="22"/>
        <v/>
      </c>
      <c r="U478" s="11" t="str">
        <f t="shared" si="23"/>
        <v/>
      </c>
    </row>
    <row r="479" spans="1:21" x14ac:dyDescent="0.3">
      <c r="A479" t="s">
        <v>5600</v>
      </c>
      <c r="B479" t="s">
        <v>5601</v>
      </c>
      <c r="C479" t="s">
        <v>4656</v>
      </c>
      <c r="D479">
        <v>63</v>
      </c>
      <c r="E479" t="s">
        <v>4456</v>
      </c>
      <c r="F479">
        <v>6930929679</v>
      </c>
      <c r="G479" s="9">
        <v>45874</v>
      </c>
      <c r="H479" s="9">
        <v>45877</v>
      </c>
      <c r="I479" t="s">
        <v>4491</v>
      </c>
      <c r="J479" t="s">
        <v>4492</v>
      </c>
      <c r="K479" t="s">
        <v>4482</v>
      </c>
      <c r="L479" t="s">
        <v>4493</v>
      </c>
      <c r="M479">
        <v>3</v>
      </c>
      <c r="N479">
        <v>78302</v>
      </c>
      <c r="O479">
        <v>0</v>
      </c>
      <c r="Q479">
        <v>78302</v>
      </c>
      <c r="R479">
        <v>78302</v>
      </c>
      <c r="S479" s="14">
        <f t="shared" si="21"/>
        <v>0</v>
      </c>
      <c r="T479" s="11" t="str">
        <f t="shared" si="22"/>
        <v/>
      </c>
      <c r="U479" s="11" t="str">
        <f t="shared" si="23"/>
        <v/>
      </c>
    </row>
    <row r="480" spans="1:21" x14ac:dyDescent="0.3">
      <c r="A480" t="s">
        <v>5602</v>
      </c>
      <c r="B480" t="s">
        <v>5603</v>
      </c>
      <c r="C480" t="s">
        <v>5604</v>
      </c>
      <c r="D480">
        <v>36</v>
      </c>
      <c r="E480" t="s">
        <v>4456</v>
      </c>
      <c r="F480">
        <v>8958501727</v>
      </c>
      <c r="G480" s="9">
        <v>45756</v>
      </c>
      <c r="H480" s="9">
        <v>45762</v>
      </c>
      <c r="I480" t="s">
        <v>4474</v>
      </c>
      <c r="J480" t="s">
        <v>4556</v>
      </c>
      <c r="K480" t="s">
        <v>4476</v>
      </c>
      <c r="L480" t="s">
        <v>4477</v>
      </c>
      <c r="M480">
        <v>5</v>
      </c>
      <c r="N480">
        <v>28428</v>
      </c>
      <c r="O480">
        <v>781</v>
      </c>
      <c r="P480" t="s">
        <v>4468</v>
      </c>
      <c r="Q480">
        <v>27647</v>
      </c>
      <c r="R480">
        <v>0</v>
      </c>
      <c r="S480" s="14">
        <f t="shared" si="21"/>
        <v>2.7472914028422682E-2</v>
      </c>
      <c r="T480" s="11" t="str">
        <f t="shared" si="22"/>
        <v/>
      </c>
      <c r="U480" s="11" t="str">
        <f t="shared" si="23"/>
        <v/>
      </c>
    </row>
    <row r="481" spans="1:21" x14ac:dyDescent="0.3">
      <c r="A481" t="s">
        <v>5605</v>
      </c>
      <c r="B481" t="s">
        <v>5606</v>
      </c>
      <c r="C481" t="s">
        <v>596</v>
      </c>
      <c r="D481">
        <v>56</v>
      </c>
      <c r="E481" t="s">
        <v>4456</v>
      </c>
      <c r="F481">
        <v>7375106048</v>
      </c>
      <c r="G481" s="9">
        <v>45986</v>
      </c>
      <c r="H481" s="9">
        <v>45987</v>
      </c>
      <c r="I481" t="s">
        <v>4491</v>
      </c>
      <c r="J481" t="s">
        <v>4492</v>
      </c>
      <c r="K481" t="s">
        <v>4482</v>
      </c>
      <c r="L481" t="s">
        <v>4493</v>
      </c>
      <c r="M481">
        <v>3</v>
      </c>
      <c r="N481">
        <v>75544</v>
      </c>
      <c r="O481">
        <v>0</v>
      </c>
      <c r="Q481">
        <v>75544</v>
      </c>
      <c r="R481">
        <v>75544</v>
      </c>
      <c r="S481" s="14">
        <f t="shared" si="21"/>
        <v>0</v>
      </c>
      <c r="T481" s="11" t="str">
        <f t="shared" si="22"/>
        <v/>
      </c>
      <c r="U481" s="11" t="str">
        <f t="shared" si="23"/>
        <v/>
      </c>
    </row>
    <row r="482" spans="1:21" x14ac:dyDescent="0.3">
      <c r="A482" t="s">
        <v>5607</v>
      </c>
      <c r="B482" t="s">
        <v>5608</v>
      </c>
      <c r="C482" t="s">
        <v>2640</v>
      </c>
      <c r="D482">
        <v>81</v>
      </c>
      <c r="E482" t="s">
        <v>4463</v>
      </c>
      <c r="F482">
        <v>7956036054</v>
      </c>
      <c r="G482" s="9">
        <v>45876</v>
      </c>
      <c r="H482" s="9">
        <v>45881</v>
      </c>
      <c r="I482" t="s">
        <v>4480</v>
      </c>
      <c r="J482" t="s">
        <v>4481</v>
      </c>
      <c r="K482" t="s">
        <v>4482</v>
      </c>
      <c r="L482" t="s">
        <v>4483</v>
      </c>
      <c r="M482">
        <v>6</v>
      </c>
      <c r="N482">
        <v>196339</v>
      </c>
      <c r="O482">
        <v>0</v>
      </c>
      <c r="Q482">
        <v>196339</v>
      </c>
      <c r="R482">
        <v>196339</v>
      </c>
      <c r="S482" s="14">
        <f t="shared" si="21"/>
        <v>0</v>
      </c>
      <c r="T482" s="11" t="str">
        <f t="shared" si="22"/>
        <v/>
      </c>
      <c r="U482" s="11" t="str">
        <f t="shared" si="23"/>
        <v/>
      </c>
    </row>
    <row r="483" spans="1:21" x14ac:dyDescent="0.3">
      <c r="A483" t="s">
        <v>5609</v>
      </c>
      <c r="B483" t="s">
        <v>5610</v>
      </c>
      <c r="C483" t="s">
        <v>5611</v>
      </c>
      <c r="D483">
        <v>35</v>
      </c>
      <c r="E483" t="s">
        <v>4463</v>
      </c>
      <c r="F483">
        <v>7834942838</v>
      </c>
      <c r="G483" s="9">
        <v>45933</v>
      </c>
      <c r="H483" s="9">
        <v>45939</v>
      </c>
      <c r="I483" t="s">
        <v>4480</v>
      </c>
      <c r="J483" t="s">
        <v>4481</v>
      </c>
      <c r="K483" t="s">
        <v>4476</v>
      </c>
      <c r="L483" t="s">
        <v>4483</v>
      </c>
      <c r="M483">
        <v>6</v>
      </c>
      <c r="N483">
        <v>187425</v>
      </c>
      <c r="O483">
        <v>0</v>
      </c>
      <c r="Q483">
        <v>187425</v>
      </c>
      <c r="R483">
        <v>0</v>
      </c>
      <c r="S483" s="14">
        <f t="shared" si="21"/>
        <v>0</v>
      </c>
      <c r="T483" s="11" t="str">
        <f t="shared" si="22"/>
        <v/>
      </c>
      <c r="U483" s="11" t="str">
        <f t="shared" si="23"/>
        <v/>
      </c>
    </row>
    <row r="484" spans="1:21" x14ac:dyDescent="0.3">
      <c r="A484" t="s">
        <v>5612</v>
      </c>
      <c r="B484" t="s">
        <v>5613</v>
      </c>
      <c r="C484" t="s">
        <v>5066</v>
      </c>
      <c r="D484">
        <v>45</v>
      </c>
      <c r="E484" t="s">
        <v>4456</v>
      </c>
      <c r="F484">
        <v>8144855169</v>
      </c>
      <c r="G484" s="9">
        <v>45848</v>
      </c>
      <c r="H484" s="9">
        <v>45850</v>
      </c>
      <c r="I484" t="s">
        <v>4523</v>
      </c>
      <c r="J484" t="s">
        <v>4524</v>
      </c>
      <c r="K484" t="s">
        <v>4459</v>
      </c>
      <c r="L484" t="s">
        <v>4525</v>
      </c>
      <c r="M484">
        <v>4</v>
      </c>
      <c r="N484">
        <v>161629</v>
      </c>
      <c r="O484">
        <v>5279</v>
      </c>
      <c r="P484" t="s">
        <v>4468</v>
      </c>
      <c r="Q484">
        <v>156350</v>
      </c>
      <c r="R484">
        <v>0</v>
      </c>
      <c r="S484" s="14">
        <f t="shared" si="21"/>
        <v>3.2661217974497149E-2</v>
      </c>
      <c r="T484" s="11" t="str">
        <f t="shared" si="22"/>
        <v/>
      </c>
      <c r="U484" s="11" t="str">
        <f t="shared" si="23"/>
        <v/>
      </c>
    </row>
    <row r="485" spans="1:21" x14ac:dyDescent="0.3">
      <c r="A485" t="s">
        <v>5614</v>
      </c>
      <c r="B485" t="s">
        <v>5615</v>
      </c>
      <c r="C485" t="s">
        <v>1671</v>
      </c>
      <c r="D485">
        <v>41</v>
      </c>
      <c r="E485" t="s">
        <v>4463</v>
      </c>
      <c r="F485">
        <v>7699290634</v>
      </c>
      <c r="G485" s="9">
        <v>45756</v>
      </c>
      <c r="H485" s="9">
        <v>45760</v>
      </c>
      <c r="I485" t="s">
        <v>4523</v>
      </c>
      <c r="J485" t="s">
        <v>4524</v>
      </c>
      <c r="K485" t="s">
        <v>4488</v>
      </c>
      <c r="L485" t="s">
        <v>4525</v>
      </c>
      <c r="M485">
        <v>4</v>
      </c>
      <c r="N485">
        <v>160872</v>
      </c>
      <c r="O485">
        <v>15612</v>
      </c>
      <c r="P485" t="s">
        <v>4468</v>
      </c>
      <c r="Q485">
        <v>145260</v>
      </c>
      <c r="R485">
        <v>0</v>
      </c>
      <c r="S485" s="14">
        <f t="shared" si="21"/>
        <v>9.7046098761748467E-2</v>
      </c>
      <c r="T485" s="11" t="str">
        <f t="shared" si="22"/>
        <v/>
      </c>
      <c r="U485" s="11" t="str">
        <f t="shared" si="23"/>
        <v/>
      </c>
    </row>
    <row r="486" spans="1:21" x14ac:dyDescent="0.3">
      <c r="A486" t="s">
        <v>5616</v>
      </c>
      <c r="B486" t="s">
        <v>5617</v>
      </c>
      <c r="C486" t="s">
        <v>1755</v>
      </c>
      <c r="D486">
        <v>82</v>
      </c>
      <c r="E486" t="s">
        <v>4463</v>
      </c>
      <c r="F486">
        <v>9153916863</v>
      </c>
      <c r="G486" s="9">
        <v>46048</v>
      </c>
      <c r="H486" s="9">
        <v>46051</v>
      </c>
      <c r="I486" t="s">
        <v>4464</v>
      </c>
      <c r="J486" t="s">
        <v>4465</v>
      </c>
      <c r="K486" t="s">
        <v>4459</v>
      </c>
      <c r="L486" t="s">
        <v>4467</v>
      </c>
      <c r="M486">
        <v>3</v>
      </c>
      <c r="N486">
        <v>75433</v>
      </c>
      <c r="O486">
        <v>0</v>
      </c>
      <c r="Q486">
        <v>75433</v>
      </c>
      <c r="R486">
        <v>0</v>
      </c>
      <c r="S486" s="14">
        <f t="shared" si="21"/>
        <v>0</v>
      </c>
      <c r="T486" s="11" t="str">
        <f t="shared" si="22"/>
        <v/>
      </c>
      <c r="U486" s="11" t="str">
        <f t="shared" si="23"/>
        <v/>
      </c>
    </row>
    <row r="487" spans="1:21" x14ac:dyDescent="0.3">
      <c r="A487" t="s">
        <v>5618</v>
      </c>
      <c r="B487" t="s">
        <v>5619</v>
      </c>
      <c r="C487" t="s">
        <v>5383</v>
      </c>
      <c r="D487">
        <v>5</v>
      </c>
      <c r="E487" t="s">
        <v>4456</v>
      </c>
      <c r="F487">
        <v>7814347170</v>
      </c>
      <c r="G487" s="9">
        <v>45981</v>
      </c>
      <c r="H487" s="9">
        <v>45982</v>
      </c>
      <c r="I487" t="s">
        <v>4506</v>
      </c>
      <c r="J487" t="s">
        <v>4507</v>
      </c>
      <c r="K487" t="s">
        <v>4476</v>
      </c>
      <c r="L487" t="s">
        <v>4508</v>
      </c>
      <c r="M487">
        <v>1</v>
      </c>
      <c r="N487">
        <v>2652</v>
      </c>
      <c r="O487">
        <v>0</v>
      </c>
      <c r="Q487">
        <v>2652</v>
      </c>
      <c r="R487">
        <v>0</v>
      </c>
      <c r="S487" s="14">
        <f t="shared" si="21"/>
        <v>0</v>
      </c>
      <c r="T487" s="11" t="str">
        <f t="shared" si="22"/>
        <v/>
      </c>
      <c r="U487" s="11" t="str">
        <f t="shared" si="23"/>
        <v/>
      </c>
    </row>
    <row r="488" spans="1:21" x14ac:dyDescent="0.3">
      <c r="A488" t="s">
        <v>5620</v>
      </c>
      <c r="B488" t="s">
        <v>5621</v>
      </c>
      <c r="C488" t="s">
        <v>2442</v>
      </c>
      <c r="D488">
        <v>48</v>
      </c>
      <c r="E488" t="s">
        <v>4456</v>
      </c>
      <c r="F488">
        <v>6152918966</v>
      </c>
      <c r="G488" s="9">
        <v>45849</v>
      </c>
      <c r="H488" s="9">
        <v>45853</v>
      </c>
      <c r="I488" t="s">
        <v>4457</v>
      </c>
      <c r="J488" t="s">
        <v>4588</v>
      </c>
      <c r="K488" t="s">
        <v>4471</v>
      </c>
      <c r="L488" t="s">
        <v>4460</v>
      </c>
      <c r="M488">
        <v>4</v>
      </c>
      <c r="N488">
        <v>52276</v>
      </c>
      <c r="O488">
        <v>0</v>
      </c>
      <c r="Q488">
        <v>52276</v>
      </c>
      <c r="R488">
        <v>0</v>
      </c>
      <c r="S488" s="14">
        <f t="shared" si="21"/>
        <v>0</v>
      </c>
      <c r="T488" s="11" t="str">
        <f t="shared" si="22"/>
        <v/>
      </c>
      <c r="U488" s="11" t="str">
        <f t="shared" si="23"/>
        <v/>
      </c>
    </row>
    <row r="489" spans="1:21" x14ac:dyDescent="0.3">
      <c r="A489" t="s">
        <v>5622</v>
      </c>
      <c r="B489" t="s">
        <v>5623</v>
      </c>
      <c r="C489" t="s">
        <v>1530</v>
      </c>
      <c r="D489">
        <v>72</v>
      </c>
      <c r="E489" t="s">
        <v>4456</v>
      </c>
      <c r="F489">
        <v>9208147902</v>
      </c>
      <c r="G489" s="9">
        <v>45855</v>
      </c>
      <c r="H489" s="9">
        <v>45860</v>
      </c>
      <c r="I489" t="s">
        <v>4497</v>
      </c>
      <c r="J489" t="s">
        <v>4498</v>
      </c>
      <c r="K489" t="s">
        <v>4482</v>
      </c>
      <c r="L489" t="s">
        <v>4477</v>
      </c>
      <c r="M489">
        <v>4</v>
      </c>
      <c r="N489">
        <v>25953</v>
      </c>
      <c r="O489">
        <v>2228</v>
      </c>
      <c r="P489" t="s">
        <v>4468</v>
      </c>
      <c r="Q489">
        <v>23725</v>
      </c>
      <c r="R489">
        <v>23725</v>
      </c>
      <c r="S489" s="14">
        <f t="shared" si="21"/>
        <v>8.5847493546025513E-2</v>
      </c>
      <c r="T489" s="11" t="str">
        <f t="shared" si="22"/>
        <v/>
      </c>
      <c r="U489" s="11" t="str">
        <f t="shared" si="23"/>
        <v/>
      </c>
    </row>
    <row r="490" spans="1:21" x14ac:dyDescent="0.3">
      <c r="A490" t="s">
        <v>5624</v>
      </c>
      <c r="B490" t="s">
        <v>5625</v>
      </c>
      <c r="C490" t="s">
        <v>2700</v>
      </c>
      <c r="D490">
        <v>53</v>
      </c>
      <c r="E490" t="s">
        <v>4456</v>
      </c>
      <c r="F490">
        <v>6504711060</v>
      </c>
      <c r="G490" s="9">
        <v>45993</v>
      </c>
      <c r="H490" s="9">
        <v>45997</v>
      </c>
      <c r="I490" t="s">
        <v>4464</v>
      </c>
      <c r="J490" t="s">
        <v>4465</v>
      </c>
      <c r="K490" t="s">
        <v>4488</v>
      </c>
      <c r="L490" t="s">
        <v>4467</v>
      </c>
      <c r="M490">
        <v>3</v>
      </c>
      <c r="N490">
        <v>85555</v>
      </c>
      <c r="O490">
        <v>0</v>
      </c>
      <c r="Q490">
        <v>85555</v>
      </c>
      <c r="R490">
        <v>0</v>
      </c>
      <c r="S490" s="14">
        <f t="shared" si="21"/>
        <v>0</v>
      </c>
      <c r="T490" s="11" t="str">
        <f t="shared" si="22"/>
        <v/>
      </c>
      <c r="U490" s="11" t="str">
        <f t="shared" si="23"/>
        <v/>
      </c>
    </row>
    <row r="491" spans="1:21" x14ac:dyDescent="0.3">
      <c r="A491" t="s">
        <v>5626</v>
      </c>
      <c r="B491" t="s">
        <v>5627</v>
      </c>
      <c r="C491" t="s">
        <v>2916</v>
      </c>
      <c r="D491">
        <v>83</v>
      </c>
      <c r="E491" t="s">
        <v>4463</v>
      </c>
      <c r="F491">
        <v>7862303864</v>
      </c>
      <c r="G491" s="9">
        <v>45989</v>
      </c>
      <c r="H491" s="9">
        <v>45992</v>
      </c>
      <c r="I491" t="s">
        <v>4474</v>
      </c>
      <c r="J491" t="s">
        <v>4475</v>
      </c>
      <c r="K491" t="s">
        <v>4471</v>
      </c>
      <c r="L491" t="s">
        <v>4477</v>
      </c>
      <c r="M491">
        <v>5</v>
      </c>
      <c r="N491">
        <v>62128</v>
      </c>
      <c r="O491">
        <v>4834</v>
      </c>
      <c r="P491" t="s">
        <v>4468</v>
      </c>
      <c r="Q491">
        <v>57294</v>
      </c>
      <c r="R491">
        <v>0</v>
      </c>
      <c r="S491" s="14">
        <f t="shared" si="21"/>
        <v>7.7807107906258041E-2</v>
      </c>
      <c r="T491" s="11" t="str">
        <f t="shared" si="22"/>
        <v/>
      </c>
      <c r="U491" s="11" t="str">
        <f t="shared" si="23"/>
        <v/>
      </c>
    </row>
    <row r="492" spans="1:21" x14ac:dyDescent="0.3">
      <c r="A492" t="s">
        <v>5628</v>
      </c>
      <c r="B492" t="s">
        <v>5629</v>
      </c>
      <c r="C492" t="s">
        <v>1631</v>
      </c>
      <c r="D492">
        <v>44</v>
      </c>
      <c r="E492" t="s">
        <v>4456</v>
      </c>
      <c r="F492">
        <v>9109114610</v>
      </c>
      <c r="G492" s="9">
        <v>45827</v>
      </c>
      <c r="H492" s="9">
        <v>45830</v>
      </c>
      <c r="I492" t="s">
        <v>4491</v>
      </c>
      <c r="J492" t="s">
        <v>4492</v>
      </c>
      <c r="K492" t="s">
        <v>4488</v>
      </c>
      <c r="L492" t="s">
        <v>4493</v>
      </c>
      <c r="M492">
        <v>3</v>
      </c>
      <c r="N492">
        <v>69016</v>
      </c>
      <c r="O492">
        <v>0</v>
      </c>
      <c r="Q492">
        <v>69016</v>
      </c>
      <c r="R492">
        <v>0</v>
      </c>
      <c r="S492" s="14">
        <f t="shared" si="21"/>
        <v>0</v>
      </c>
      <c r="T492" s="11" t="str">
        <f t="shared" si="22"/>
        <v/>
      </c>
      <c r="U492" s="11" t="str">
        <f t="shared" si="23"/>
        <v/>
      </c>
    </row>
    <row r="493" spans="1:21" x14ac:dyDescent="0.3">
      <c r="A493" t="s">
        <v>5630</v>
      </c>
      <c r="B493" t="s">
        <v>5631</v>
      </c>
      <c r="C493" t="s">
        <v>1832</v>
      </c>
      <c r="D493">
        <v>81</v>
      </c>
      <c r="E493" t="s">
        <v>4456</v>
      </c>
      <c r="F493">
        <v>9621996509</v>
      </c>
      <c r="G493" s="9">
        <v>46041</v>
      </c>
      <c r="H493" s="9">
        <v>46045</v>
      </c>
      <c r="I493" t="s">
        <v>4474</v>
      </c>
      <c r="J493" t="s">
        <v>4475</v>
      </c>
      <c r="K493" t="s">
        <v>4471</v>
      </c>
      <c r="L493" t="s">
        <v>4477</v>
      </c>
      <c r="M493">
        <v>5</v>
      </c>
      <c r="N493">
        <v>39076</v>
      </c>
      <c r="O493">
        <v>0</v>
      </c>
      <c r="Q493">
        <v>39076</v>
      </c>
      <c r="R493">
        <v>0</v>
      </c>
      <c r="S493" s="14">
        <f t="shared" si="21"/>
        <v>0</v>
      </c>
      <c r="T493" s="11" t="str">
        <f t="shared" si="22"/>
        <v/>
      </c>
      <c r="U493" s="11" t="str">
        <f t="shared" si="23"/>
        <v/>
      </c>
    </row>
    <row r="494" spans="1:21" x14ac:dyDescent="0.3">
      <c r="A494" t="s">
        <v>5632</v>
      </c>
      <c r="B494" t="s">
        <v>5633</v>
      </c>
      <c r="C494" t="s">
        <v>5634</v>
      </c>
      <c r="D494">
        <v>88</v>
      </c>
      <c r="E494" t="s">
        <v>4456</v>
      </c>
      <c r="F494">
        <v>8997471847</v>
      </c>
      <c r="G494" s="9">
        <v>45966</v>
      </c>
      <c r="H494" s="9">
        <v>45968</v>
      </c>
      <c r="I494" t="s">
        <v>4491</v>
      </c>
      <c r="J494" t="s">
        <v>4543</v>
      </c>
      <c r="K494" t="s">
        <v>4488</v>
      </c>
      <c r="L494" t="s">
        <v>4493</v>
      </c>
      <c r="M494">
        <v>3</v>
      </c>
      <c r="N494">
        <v>72156</v>
      </c>
      <c r="O494">
        <v>0</v>
      </c>
      <c r="Q494">
        <v>72156</v>
      </c>
      <c r="R494">
        <v>0</v>
      </c>
      <c r="S494" s="14">
        <f t="shared" si="21"/>
        <v>0</v>
      </c>
      <c r="T494" s="11" t="str">
        <f t="shared" si="22"/>
        <v/>
      </c>
      <c r="U494" s="11" t="str">
        <f t="shared" si="23"/>
        <v/>
      </c>
    </row>
    <row r="495" spans="1:21" x14ac:dyDescent="0.3">
      <c r="A495" t="s">
        <v>5635</v>
      </c>
      <c r="B495" t="s">
        <v>5636</v>
      </c>
      <c r="C495" t="s">
        <v>1631</v>
      </c>
      <c r="D495">
        <v>75</v>
      </c>
      <c r="E495" t="s">
        <v>4463</v>
      </c>
      <c r="F495">
        <v>9918752153</v>
      </c>
      <c r="G495" s="9">
        <v>46085</v>
      </c>
      <c r="H495" s="9">
        <v>46088</v>
      </c>
      <c r="I495" t="s">
        <v>4491</v>
      </c>
      <c r="J495" t="s">
        <v>4492</v>
      </c>
      <c r="K495" t="s">
        <v>4482</v>
      </c>
      <c r="L495" t="s">
        <v>4493</v>
      </c>
      <c r="M495">
        <v>3</v>
      </c>
      <c r="N495">
        <v>67355</v>
      </c>
      <c r="O495">
        <v>0</v>
      </c>
      <c r="Q495">
        <v>67355</v>
      </c>
      <c r="R495">
        <v>67355</v>
      </c>
      <c r="S495" s="14">
        <f t="shared" si="21"/>
        <v>0</v>
      </c>
      <c r="T495" s="11" t="str">
        <f t="shared" si="22"/>
        <v/>
      </c>
      <c r="U495" s="11" t="str">
        <f t="shared" si="23"/>
        <v/>
      </c>
    </row>
    <row r="496" spans="1:21" x14ac:dyDescent="0.3">
      <c r="A496" t="s">
        <v>5637</v>
      </c>
      <c r="B496" t="s">
        <v>5638</v>
      </c>
      <c r="C496" t="s">
        <v>5188</v>
      </c>
      <c r="D496">
        <v>33</v>
      </c>
      <c r="E496" t="s">
        <v>4463</v>
      </c>
      <c r="F496">
        <v>6485689470</v>
      </c>
      <c r="G496" s="9">
        <v>46104</v>
      </c>
      <c r="H496" s="9">
        <v>46105</v>
      </c>
      <c r="I496" t="s">
        <v>4464</v>
      </c>
      <c r="J496" t="s">
        <v>4465</v>
      </c>
      <c r="K496" t="s">
        <v>4476</v>
      </c>
      <c r="L496" t="s">
        <v>4467</v>
      </c>
      <c r="M496">
        <v>3</v>
      </c>
      <c r="N496">
        <v>86180</v>
      </c>
      <c r="O496">
        <v>0</v>
      </c>
      <c r="Q496">
        <v>86180</v>
      </c>
      <c r="R496">
        <v>0</v>
      </c>
      <c r="S496" s="14">
        <f t="shared" si="21"/>
        <v>0</v>
      </c>
      <c r="T496" s="11" t="str">
        <f t="shared" si="22"/>
        <v/>
      </c>
      <c r="U496" s="11" t="str">
        <f t="shared" si="23"/>
        <v/>
      </c>
    </row>
    <row r="497" spans="1:21" x14ac:dyDescent="0.3">
      <c r="A497" t="s">
        <v>5639</v>
      </c>
      <c r="B497" t="s">
        <v>5640</v>
      </c>
      <c r="C497" t="s">
        <v>5641</v>
      </c>
      <c r="D497">
        <v>12</v>
      </c>
      <c r="E497" t="s">
        <v>4463</v>
      </c>
      <c r="F497">
        <v>6965724103</v>
      </c>
      <c r="G497" s="9">
        <v>45969</v>
      </c>
      <c r="H497" s="9">
        <v>45974</v>
      </c>
      <c r="I497" t="s">
        <v>4474</v>
      </c>
      <c r="J497" t="s">
        <v>4556</v>
      </c>
      <c r="K497" t="s">
        <v>4466</v>
      </c>
      <c r="L497" t="s">
        <v>4477</v>
      </c>
      <c r="M497">
        <v>5</v>
      </c>
      <c r="N497">
        <v>95648</v>
      </c>
      <c r="O497">
        <v>0</v>
      </c>
      <c r="Q497">
        <v>95648</v>
      </c>
      <c r="R497">
        <v>0</v>
      </c>
      <c r="S497" s="14">
        <f t="shared" si="21"/>
        <v>0</v>
      </c>
      <c r="T497" s="11" t="str">
        <f t="shared" si="22"/>
        <v/>
      </c>
      <c r="U497" s="11" t="str">
        <f t="shared" si="23"/>
        <v/>
      </c>
    </row>
    <row r="498" spans="1:21" x14ac:dyDescent="0.3">
      <c r="A498" t="s">
        <v>5642</v>
      </c>
      <c r="B498" t="s">
        <v>5643</v>
      </c>
      <c r="C498" t="s">
        <v>4846</v>
      </c>
      <c r="D498">
        <v>59</v>
      </c>
      <c r="E498" t="s">
        <v>4463</v>
      </c>
      <c r="F498">
        <v>9704209843</v>
      </c>
      <c r="G498" s="9">
        <v>45763</v>
      </c>
      <c r="H498" s="9">
        <v>45764</v>
      </c>
      <c r="I498" t="s">
        <v>4497</v>
      </c>
      <c r="J498" t="s">
        <v>4498</v>
      </c>
      <c r="K498" t="s">
        <v>4482</v>
      </c>
      <c r="L498" t="s">
        <v>4477</v>
      </c>
      <c r="M498">
        <v>4</v>
      </c>
      <c r="N498">
        <v>53099</v>
      </c>
      <c r="O498">
        <v>2718</v>
      </c>
      <c r="P498" t="s">
        <v>4468</v>
      </c>
      <c r="Q498">
        <v>50381</v>
      </c>
      <c r="R498">
        <v>50381</v>
      </c>
      <c r="S498" s="14">
        <f t="shared" si="21"/>
        <v>5.1187404659221454E-2</v>
      </c>
      <c r="T498" s="11" t="str">
        <f t="shared" si="22"/>
        <v/>
      </c>
      <c r="U498" s="11" t="str">
        <f t="shared" si="23"/>
        <v/>
      </c>
    </row>
    <row r="499" spans="1:21" x14ac:dyDescent="0.3">
      <c r="A499" t="s">
        <v>5644</v>
      </c>
      <c r="B499" t="s">
        <v>5645</v>
      </c>
      <c r="C499" t="s">
        <v>1937</v>
      </c>
      <c r="D499">
        <v>66</v>
      </c>
      <c r="E499" t="s">
        <v>4463</v>
      </c>
      <c r="F499">
        <v>8615765208</v>
      </c>
      <c r="G499" s="9">
        <v>45780</v>
      </c>
      <c r="H499" s="9">
        <v>45781</v>
      </c>
      <c r="I499" t="s">
        <v>4506</v>
      </c>
      <c r="J499" t="s">
        <v>4507</v>
      </c>
      <c r="K499" t="s">
        <v>4471</v>
      </c>
      <c r="L499" t="s">
        <v>4508</v>
      </c>
      <c r="M499">
        <v>1</v>
      </c>
      <c r="N499">
        <v>3088</v>
      </c>
      <c r="O499">
        <v>0</v>
      </c>
      <c r="Q499">
        <v>3088</v>
      </c>
      <c r="R499">
        <v>0</v>
      </c>
      <c r="S499" s="14">
        <f t="shared" si="21"/>
        <v>0</v>
      </c>
      <c r="T499" s="11" t="str">
        <f t="shared" si="22"/>
        <v/>
      </c>
      <c r="U499" s="11" t="str">
        <f t="shared" si="23"/>
        <v/>
      </c>
    </row>
    <row r="500" spans="1:21" x14ac:dyDescent="0.3">
      <c r="A500" t="s">
        <v>5646</v>
      </c>
      <c r="B500" t="s">
        <v>5647</v>
      </c>
      <c r="C500" t="s">
        <v>5634</v>
      </c>
      <c r="D500">
        <v>27</v>
      </c>
      <c r="E500" t="s">
        <v>4463</v>
      </c>
      <c r="F500">
        <v>6393228768</v>
      </c>
      <c r="G500" s="9">
        <v>45866</v>
      </c>
      <c r="H500" s="9">
        <v>45872</v>
      </c>
      <c r="I500" t="s">
        <v>4457</v>
      </c>
      <c r="J500" t="s">
        <v>4458</v>
      </c>
      <c r="K500" t="s">
        <v>4488</v>
      </c>
      <c r="L500" t="s">
        <v>4460</v>
      </c>
      <c r="M500">
        <v>4</v>
      </c>
      <c r="N500">
        <v>54915</v>
      </c>
      <c r="O500">
        <v>0</v>
      </c>
      <c r="Q500">
        <v>54915</v>
      </c>
      <c r="R500">
        <v>0</v>
      </c>
      <c r="S500" s="14">
        <f t="shared" si="21"/>
        <v>0</v>
      </c>
      <c r="T500" s="11" t="str">
        <f t="shared" si="22"/>
        <v/>
      </c>
      <c r="U500" s="11" t="str">
        <f t="shared" si="23"/>
        <v/>
      </c>
    </row>
    <row r="501" spans="1:21" x14ac:dyDescent="0.3">
      <c r="A501" t="s">
        <v>5648</v>
      </c>
      <c r="B501" t="s">
        <v>5649</v>
      </c>
      <c r="C501" t="s">
        <v>4708</v>
      </c>
      <c r="D501">
        <v>34</v>
      </c>
      <c r="E501" t="s">
        <v>4463</v>
      </c>
      <c r="F501">
        <v>6342258743</v>
      </c>
      <c r="G501" s="9">
        <v>45804</v>
      </c>
      <c r="H501" s="9">
        <v>45807</v>
      </c>
      <c r="I501" t="s">
        <v>4457</v>
      </c>
      <c r="J501" t="s">
        <v>4588</v>
      </c>
      <c r="K501" t="s">
        <v>4488</v>
      </c>
      <c r="L501" t="s">
        <v>4460</v>
      </c>
      <c r="M501">
        <v>4</v>
      </c>
      <c r="N501">
        <v>55673</v>
      </c>
      <c r="O501">
        <v>0</v>
      </c>
      <c r="Q501">
        <v>55673</v>
      </c>
      <c r="R501">
        <v>0</v>
      </c>
      <c r="S501" s="14">
        <f t="shared" si="21"/>
        <v>0</v>
      </c>
      <c r="T501" s="11" t="str">
        <f t="shared" si="22"/>
        <v/>
      </c>
      <c r="U501" s="11" t="str">
        <f t="shared" si="23"/>
        <v/>
      </c>
    </row>
    <row r="502" spans="1:21" x14ac:dyDescent="0.3">
      <c r="A502" t="s">
        <v>5650</v>
      </c>
      <c r="B502" t="s">
        <v>5651</v>
      </c>
      <c r="C502" t="s">
        <v>1019</v>
      </c>
      <c r="D502">
        <v>68</v>
      </c>
      <c r="E502" t="s">
        <v>4456</v>
      </c>
      <c r="F502">
        <v>7603480310</v>
      </c>
      <c r="G502" s="9">
        <v>45801</v>
      </c>
      <c r="H502" s="9">
        <v>45806</v>
      </c>
      <c r="I502" t="s">
        <v>4474</v>
      </c>
      <c r="J502" t="s">
        <v>4556</v>
      </c>
      <c r="K502" t="s">
        <v>4476</v>
      </c>
      <c r="L502" t="s">
        <v>4477</v>
      </c>
      <c r="M502">
        <v>5</v>
      </c>
      <c r="N502">
        <v>81502</v>
      </c>
      <c r="O502">
        <v>0</v>
      </c>
      <c r="Q502">
        <v>81502</v>
      </c>
      <c r="R502">
        <v>0</v>
      </c>
      <c r="S502" s="14">
        <f t="shared" si="21"/>
        <v>0</v>
      </c>
      <c r="T502" s="11" t="str">
        <f t="shared" si="22"/>
        <v/>
      </c>
      <c r="U502" s="11" t="str">
        <f t="shared" si="23"/>
        <v/>
      </c>
    </row>
    <row r="503" spans="1:21" x14ac:dyDescent="0.3">
      <c r="A503" t="s">
        <v>5652</v>
      </c>
      <c r="B503" t="s">
        <v>5653</v>
      </c>
      <c r="C503" t="s">
        <v>5654</v>
      </c>
      <c r="D503">
        <v>57</v>
      </c>
      <c r="E503" t="s">
        <v>4463</v>
      </c>
      <c r="F503">
        <v>7202445087</v>
      </c>
      <c r="G503" s="9">
        <v>45995</v>
      </c>
      <c r="H503" s="9">
        <v>45999</v>
      </c>
      <c r="I503" t="s">
        <v>4474</v>
      </c>
      <c r="J503" t="s">
        <v>4475</v>
      </c>
      <c r="K503" t="s">
        <v>4459</v>
      </c>
      <c r="L503" t="s">
        <v>4477</v>
      </c>
      <c r="M503">
        <v>5</v>
      </c>
      <c r="N503">
        <v>60598</v>
      </c>
      <c r="O503">
        <v>0</v>
      </c>
      <c r="Q503">
        <v>60598</v>
      </c>
      <c r="R503">
        <v>0</v>
      </c>
      <c r="S503" s="14">
        <f t="shared" si="21"/>
        <v>0</v>
      </c>
      <c r="T503" s="11" t="str">
        <f t="shared" si="22"/>
        <v/>
      </c>
      <c r="U503" s="11" t="str">
        <f t="shared" si="23"/>
        <v/>
      </c>
    </row>
    <row r="504" spans="1:21" x14ac:dyDescent="0.3">
      <c r="A504" t="s">
        <v>5655</v>
      </c>
      <c r="B504" t="s">
        <v>5656</v>
      </c>
      <c r="C504" t="s">
        <v>3409</v>
      </c>
      <c r="D504">
        <v>30</v>
      </c>
      <c r="E504" t="s">
        <v>4456</v>
      </c>
      <c r="F504">
        <v>6618592001</v>
      </c>
      <c r="G504" s="9">
        <v>45893</v>
      </c>
      <c r="H504" s="9">
        <v>45897</v>
      </c>
      <c r="I504" t="s">
        <v>4491</v>
      </c>
      <c r="J504" t="s">
        <v>4492</v>
      </c>
      <c r="K504" t="s">
        <v>4471</v>
      </c>
      <c r="L504" t="s">
        <v>4493</v>
      </c>
      <c r="M504">
        <v>3</v>
      </c>
      <c r="N504">
        <v>78877</v>
      </c>
      <c r="O504">
        <v>3256</v>
      </c>
      <c r="P504" t="s">
        <v>4468</v>
      </c>
      <c r="Q504">
        <v>75621</v>
      </c>
      <c r="R504">
        <v>0</v>
      </c>
      <c r="S504" s="14">
        <f t="shared" si="21"/>
        <v>4.1279460425726132E-2</v>
      </c>
      <c r="T504" s="11" t="str">
        <f t="shared" si="22"/>
        <v/>
      </c>
      <c r="U504" s="11" t="str">
        <f t="shared" si="23"/>
        <v/>
      </c>
    </row>
    <row r="505" spans="1:21" x14ac:dyDescent="0.3">
      <c r="A505" t="s">
        <v>5657</v>
      </c>
      <c r="B505" t="s">
        <v>5658</v>
      </c>
      <c r="C505" t="s">
        <v>2497</v>
      </c>
      <c r="D505">
        <v>2</v>
      </c>
      <c r="E505" t="s">
        <v>4456</v>
      </c>
      <c r="F505">
        <v>6305210194</v>
      </c>
      <c r="G505" s="9">
        <v>45866</v>
      </c>
      <c r="H505" s="9">
        <v>45870</v>
      </c>
      <c r="I505" t="s">
        <v>4474</v>
      </c>
      <c r="J505" t="s">
        <v>4556</v>
      </c>
      <c r="K505" t="s">
        <v>4482</v>
      </c>
      <c r="L505" t="s">
        <v>4477</v>
      </c>
      <c r="M505">
        <v>5</v>
      </c>
      <c r="N505">
        <v>25361</v>
      </c>
      <c r="O505">
        <v>0</v>
      </c>
      <c r="Q505">
        <v>25361</v>
      </c>
      <c r="R505">
        <v>25361</v>
      </c>
      <c r="S505" s="14">
        <f t="shared" si="21"/>
        <v>0</v>
      </c>
      <c r="T505" s="11" t="str">
        <f t="shared" si="22"/>
        <v/>
      </c>
      <c r="U505" s="11" t="str">
        <f t="shared" si="23"/>
        <v/>
      </c>
    </row>
    <row r="506" spans="1:21" x14ac:dyDescent="0.3">
      <c r="A506" t="s">
        <v>5659</v>
      </c>
      <c r="B506" t="s">
        <v>5660</v>
      </c>
      <c r="C506" t="s">
        <v>5474</v>
      </c>
      <c r="D506">
        <v>45</v>
      </c>
      <c r="E506" t="s">
        <v>4456</v>
      </c>
      <c r="F506">
        <v>9430182845</v>
      </c>
      <c r="G506" s="9">
        <v>46030</v>
      </c>
      <c r="H506" s="9">
        <v>46035</v>
      </c>
      <c r="I506" t="s">
        <v>4474</v>
      </c>
      <c r="J506" t="s">
        <v>4556</v>
      </c>
      <c r="K506" t="s">
        <v>4476</v>
      </c>
      <c r="L506" t="s">
        <v>4477</v>
      </c>
      <c r="M506">
        <v>5</v>
      </c>
      <c r="N506">
        <v>67438</v>
      </c>
      <c r="O506">
        <v>0</v>
      </c>
      <c r="Q506">
        <v>67438</v>
      </c>
      <c r="R506">
        <v>0</v>
      </c>
      <c r="S506" s="14">
        <f t="shared" si="21"/>
        <v>0</v>
      </c>
      <c r="T506" s="11" t="str">
        <f t="shared" si="22"/>
        <v/>
      </c>
      <c r="U506" s="11" t="str">
        <f t="shared" si="23"/>
        <v/>
      </c>
    </row>
    <row r="507" spans="1:21" x14ac:dyDescent="0.3">
      <c r="A507" t="s">
        <v>5661</v>
      </c>
      <c r="B507" t="s">
        <v>5662</v>
      </c>
      <c r="C507" t="s">
        <v>2384</v>
      </c>
      <c r="D507">
        <v>35</v>
      </c>
      <c r="E507" t="s">
        <v>4463</v>
      </c>
      <c r="F507">
        <v>8677507178</v>
      </c>
      <c r="G507" s="9">
        <v>45980</v>
      </c>
      <c r="H507" s="9">
        <v>45981</v>
      </c>
      <c r="I507" t="s">
        <v>4506</v>
      </c>
      <c r="J507" t="s">
        <v>4507</v>
      </c>
      <c r="K507" t="s">
        <v>4482</v>
      </c>
      <c r="L507" t="s">
        <v>4508</v>
      </c>
      <c r="M507">
        <v>1</v>
      </c>
      <c r="N507">
        <v>2757</v>
      </c>
      <c r="O507">
        <v>0</v>
      </c>
      <c r="Q507">
        <v>2757</v>
      </c>
      <c r="R507">
        <v>2757</v>
      </c>
      <c r="S507" s="14">
        <f t="shared" si="21"/>
        <v>0</v>
      </c>
      <c r="T507" s="11" t="str">
        <f t="shared" si="22"/>
        <v/>
      </c>
      <c r="U507" s="11" t="str">
        <f t="shared" si="23"/>
        <v/>
      </c>
    </row>
    <row r="508" spans="1:21" x14ac:dyDescent="0.3">
      <c r="A508" t="s">
        <v>5663</v>
      </c>
      <c r="B508" t="s">
        <v>5664</v>
      </c>
      <c r="C508" t="s">
        <v>5044</v>
      </c>
      <c r="D508">
        <v>8</v>
      </c>
      <c r="E508" t="s">
        <v>4463</v>
      </c>
      <c r="F508">
        <v>6450534662</v>
      </c>
      <c r="G508" s="9">
        <v>46029</v>
      </c>
      <c r="H508" s="9">
        <v>46033</v>
      </c>
      <c r="I508" t="s">
        <v>4457</v>
      </c>
      <c r="J508" t="s">
        <v>4588</v>
      </c>
      <c r="K508" t="s">
        <v>4476</v>
      </c>
      <c r="L508" t="s">
        <v>4460</v>
      </c>
      <c r="M508">
        <v>4</v>
      </c>
      <c r="N508">
        <v>53845</v>
      </c>
      <c r="O508">
        <v>0</v>
      </c>
      <c r="Q508">
        <v>53845</v>
      </c>
      <c r="R508">
        <v>0</v>
      </c>
      <c r="S508" s="14">
        <f t="shared" si="21"/>
        <v>0</v>
      </c>
      <c r="T508" s="11" t="str">
        <f t="shared" si="22"/>
        <v/>
      </c>
      <c r="U508" s="11" t="str">
        <f t="shared" si="23"/>
        <v/>
      </c>
    </row>
    <row r="509" spans="1:21" x14ac:dyDescent="0.3">
      <c r="A509" t="s">
        <v>5665</v>
      </c>
      <c r="B509" t="s">
        <v>5666</v>
      </c>
      <c r="C509" t="s">
        <v>2005</v>
      </c>
      <c r="D509">
        <v>28</v>
      </c>
      <c r="E509" t="s">
        <v>4463</v>
      </c>
      <c r="F509">
        <v>8742660364</v>
      </c>
      <c r="G509" s="9">
        <v>45891</v>
      </c>
      <c r="H509" s="9">
        <v>45896</v>
      </c>
      <c r="I509" t="s">
        <v>4480</v>
      </c>
      <c r="J509" t="s">
        <v>4539</v>
      </c>
      <c r="K509" t="s">
        <v>4482</v>
      </c>
      <c r="L509" t="s">
        <v>4483</v>
      </c>
      <c r="M509">
        <v>6</v>
      </c>
      <c r="N509">
        <v>202553</v>
      </c>
      <c r="O509">
        <v>13039</v>
      </c>
      <c r="P509" t="s">
        <v>4468</v>
      </c>
      <c r="Q509">
        <v>189514</v>
      </c>
      <c r="R509">
        <v>189514</v>
      </c>
      <c r="S509" s="14">
        <f t="shared" si="21"/>
        <v>6.4373275142802125E-2</v>
      </c>
      <c r="T509" s="11" t="str">
        <f t="shared" si="22"/>
        <v/>
      </c>
      <c r="U509" s="11" t="str">
        <f t="shared" si="23"/>
        <v/>
      </c>
    </row>
    <row r="510" spans="1:21" x14ac:dyDescent="0.3">
      <c r="A510" t="s">
        <v>5667</v>
      </c>
      <c r="B510" t="s">
        <v>5668</v>
      </c>
      <c r="C510" t="s">
        <v>5174</v>
      </c>
      <c r="D510">
        <v>68</v>
      </c>
      <c r="E510" t="s">
        <v>4456</v>
      </c>
      <c r="F510">
        <v>9482478507</v>
      </c>
      <c r="G510" s="9">
        <v>45943</v>
      </c>
      <c r="H510" s="9">
        <v>45947</v>
      </c>
      <c r="I510" t="s">
        <v>4457</v>
      </c>
      <c r="J510" t="s">
        <v>4588</v>
      </c>
      <c r="K510" t="s">
        <v>4459</v>
      </c>
      <c r="L510" t="s">
        <v>4460</v>
      </c>
      <c r="M510">
        <v>4</v>
      </c>
      <c r="N510">
        <v>50644</v>
      </c>
      <c r="O510">
        <v>0</v>
      </c>
      <c r="Q510">
        <v>50644</v>
      </c>
      <c r="R510">
        <v>0</v>
      </c>
      <c r="S510" s="14">
        <f t="shared" si="21"/>
        <v>0</v>
      </c>
      <c r="T510" s="11" t="str">
        <f t="shared" si="22"/>
        <v/>
      </c>
      <c r="U510" s="11" t="str">
        <f t="shared" si="23"/>
        <v/>
      </c>
    </row>
    <row r="511" spans="1:21" x14ac:dyDescent="0.3">
      <c r="A511" t="s">
        <v>5669</v>
      </c>
      <c r="B511" t="s">
        <v>5670</v>
      </c>
      <c r="C511" t="s">
        <v>5280</v>
      </c>
      <c r="D511">
        <v>54</v>
      </c>
      <c r="E511" t="s">
        <v>4456</v>
      </c>
      <c r="F511">
        <v>6294425387</v>
      </c>
      <c r="G511" s="9">
        <v>46070</v>
      </c>
      <c r="H511" s="9">
        <v>46074</v>
      </c>
      <c r="I511" t="s">
        <v>4491</v>
      </c>
      <c r="J511" t="s">
        <v>4492</v>
      </c>
      <c r="K511" t="s">
        <v>4466</v>
      </c>
      <c r="L511" t="s">
        <v>4493</v>
      </c>
      <c r="M511">
        <v>3</v>
      </c>
      <c r="N511">
        <v>65566</v>
      </c>
      <c r="O511">
        <v>0</v>
      </c>
      <c r="Q511">
        <v>65566</v>
      </c>
      <c r="R511">
        <v>0</v>
      </c>
      <c r="S511" s="14">
        <f t="shared" si="21"/>
        <v>0</v>
      </c>
      <c r="T511" s="11" t="str">
        <f t="shared" si="22"/>
        <v/>
      </c>
      <c r="U511" s="11" t="str">
        <f t="shared" si="23"/>
        <v/>
      </c>
    </row>
    <row r="512" spans="1:21" x14ac:dyDescent="0.3">
      <c r="A512" t="s">
        <v>5671</v>
      </c>
      <c r="B512" t="s">
        <v>5672</v>
      </c>
      <c r="C512" t="s">
        <v>989</v>
      </c>
      <c r="D512">
        <v>11</v>
      </c>
      <c r="E512" t="s">
        <v>4463</v>
      </c>
      <c r="F512">
        <v>9185687480</v>
      </c>
      <c r="G512" s="9">
        <v>46014</v>
      </c>
      <c r="H512" s="9">
        <v>46018</v>
      </c>
      <c r="I512" t="s">
        <v>4480</v>
      </c>
      <c r="J512" t="s">
        <v>4539</v>
      </c>
      <c r="K512" t="s">
        <v>4466</v>
      </c>
      <c r="L512" t="s">
        <v>4483</v>
      </c>
      <c r="M512">
        <v>6</v>
      </c>
      <c r="N512">
        <v>207470</v>
      </c>
      <c r="O512">
        <v>0</v>
      </c>
      <c r="Q512">
        <v>207470</v>
      </c>
      <c r="R512">
        <v>0</v>
      </c>
      <c r="S512" s="14">
        <f t="shared" si="21"/>
        <v>0</v>
      </c>
      <c r="T512" s="11" t="str">
        <f t="shared" si="22"/>
        <v/>
      </c>
      <c r="U512" s="11" t="str">
        <f t="shared" si="23"/>
        <v/>
      </c>
    </row>
    <row r="513" spans="1:21" x14ac:dyDescent="0.3">
      <c r="A513" t="s">
        <v>5673</v>
      </c>
      <c r="B513" t="s">
        <v>5674</v>
      </c>
      <c r="C513" t="s">
        <v>5675</v>
      </c>
      <c r="D513">
        <v>44</v>
      </c>
      <c r="E513" t="s">
        <v>4463</v>
      </c>
      <c r="F513">
        <v>8447099305</v>
      </c>
      <c r="G513" s="9">
        <v>45996</v>
      </c>
      <c r="H513" s="9">
        <v>45998</v>
      </c>
      <c r="I513" t="s">
        <v>4491</v>
      </c>
      <c r="J513" t="s">
        <v>4492</v>
      </c>
      <c r="K513" t="s">
        <v>4476</v>
      </c>
      <c r="L513" t="s">
        <v>4493</v>
      </c>
      <c r="M513">
        <v>3</v>
      </c>
      <c r="N513">
        <v>80133</v>
      </c>
      <c r="O513">
        <v>5505</v>
      </c>
      <c r="P513" t="s">
        <v>4468</v>
      </c>
      <c r="Q513">
        <v>74628</v>
      </c>
      <c r="R513">
        <v>0</v>
      </c>
      <c r="S513" s="14">
        <f t="shared" si="21"/>
        <v>6.8698289094380596E-2</v>
      </c>
      <c r="T513" s="11" t="str">
        <f t="shared" si="22"/>
        <v/>
      </c>
      <c r="U513" s="11" t="str">
        <f t="shared" si="23"/>
        <v/>
      </c>
    </row>
    <row r="514" spans="1:21" x14ac:dyDescent="0.3">
      <c r="A514" t="s">
        <v>5676</v>
      </c>
      <c r="B514" t="s">
        <v>5677</v>
      </c>
      <c r="C514" t="s">
        <v>1178</v>
      </c>
      <c r="D514">
        <v>48</v>
      </c>
      <c r="E514" t="s">
        <v>4456</v>
      </c>
      <c r="F514">
        <v>9666725260</v>
      </c>
      <c r="G514" s="9">
        <v>45995</v>
      </c>
      <c r="H514" s="9">
        <v>46001</v>
      </c>
      <c r="I514" t="s">
        <v>4474</v>
      </c>
      <c r="J514" t="s">
        <v>4475</v>
      </c>
      <c r="K514" t="s">
        <v>4466</v>
      </c>
      <c r="L514" t="s">
        <v>4477</v>
      </c>
      <c r="M514">
        <v>5</v>
      </c>
      <c r="N514">
        <v>30807</v>
      </c>
      <c r="O514">
        <v>780</v>
      </c>
      <c r="P514" t="s">
        <v>4468</v>
      </c>
      <c r="Q514">
        <v>30027</v>
      </c>
      <c r="R514">
        <v>0</v>
      </c>
      <c r="S514" s="14">
        <f t="shared" si="21"/>
        <v>2.5318921024442498E-2</v>
      </c>
      <c r="T514" s="11" t="str">
        <f t="shared" si="22"/>
        <v/>
      </c>
      <c r="U514" s="11" t="str">
        <f t="shared" si="23"/>
        <v/>
      </c>
    </row>
    <row r="515" spans="1:21" x14ac:dyDescent="0.3">
      <c r="A515" t="s">
        <v>5678</v>
      </c>
      <c r="B515" t="s">
        <v>5679</v>
      </c>
      <c r="C515" t="s">
        <v>5680</v>
      </c>
      <c r="D515">
        <v>73</v>
      </c>
      <c r="E515" t="s">
        <v>4463</v>
      </c>
      <c r="F515">
        <v>9405275756</v>
      </c>
      <c r="G515" s="9">
        <v>46026</v>
      </c>
      <c r="H515" s="9">
        <v>46029</v>
      </c>
      <c r="I515" t="s">
        <v>4474</v>
      </c>
      <c r="J515" t="s">
        <v>4475</v>
      </c>
      <c r="K515" t="s">
        <v>4482</v>
      </c>
      <c r="L515" t="s">
        <v>4477</v>
      </c>
      <c r="M515">
        <v>5</v>
      </c>
      <c r="N515">
        <v>83159</v>
      </c>
      <c r="O515">
        <v>4096</v>
      </c>
      <c r="P515" t="s">
        <v>4468</v>
      </c>
      <c r="Q515">
        <v>79063</v>
      </c>
      <c r="R515">
        <v>79063</v>
      </c>
      <c r="S515" s="14">
        <f t="shared" si="21"/>
        <v>4.9255041546916151E-2</v>
      </c>
      <c r="T515" s="11" t="str">
        <f t="shared" si="22"/>
        <v/>
      </c>
      <c r="U515" s="11" t="str">
        <f t="shared" si="23"/>
        <v/>
      </c>
    </row>
    <row r="516" spans="1:21" x14ac:dyDescent="0.3">
      <c r="A516" t="s">
        <v>5681</v>
      </c>
      <c r="B516" t="s">
        <v>5682</v>
      </c>
      <c r="C516" t="s">
        <v>1031</v>
      </c>
      <c r="D516">
        <v>11</v>
      </c>
      <c r="E516" t="s">
        <v>4456</v>
      </c>
      <c r="F516">
        <v>8765548775</v>
      </c>
      <c r="G516" s="9">
        <v>46076</v>
      </c>
      <c r="H516" s="9">
        <v>46078</v>
      </c>
      <c r="I516" t="s">
        <v>4491</v>
      </c>
      <c r="J516" t="s">
        <v>4492</v>
      </c>
      <c r="K516" t="s">
        <v>4466</v>
      </c>
      <c r="L516" t="s">
        <v>4493</v>
      </c>
      <c r="M516">
        <v>3</v>
      </c>
      <c r="N516">
        <v>72211</v>
      </c>
      <c r="O516">
        <v>0</v>
      </c>
      <c r="Q516">
        <v>72211</v>
      </c>
      <c r="R516">
        <v>0</v>
      </c>
      <c r="S516" s="14">
        <f t="shared" ref="S516:S579" si="24">O516/N516</f>
        <v>0</v>
      </c>
      <c r="T516" s="11" t="str">
        <f t="shared" ref="T516:T579" si="25">IF(AND(S516&gt;10%,P516&lt;&gt;"MS_DR_BORA"),"FLAG","")</f>
        <v/>
      </c>
      <c r="U516" s="11" t="str">
        <f t="shared" ref="U516:U579" si="26">IF(AND(K516="Cash",R516&lt;Q516),"FLAG","")</f>
        <v/>
      </c>
    </row>
    <row r="517" spans="1:21" x14ac:dyDescent="0.3">
      <c r="A517" t="s">
        <v>5683</v>
      </c>
      <c r="B517" t="s">
        <v>5684</v>
      </c>
      <c r="C517" t="s">
        <v>1888</v>
      </c>
      <c r="D517">
        <v>9</v>
      </c>
      <c r="E517" t="s">
        <v>4463</v>
      </c>
      <c r="F517">
        <v>9258851221</v>
      </c>
      <c r="G517" s="9">
        <v>45826</v>
      </c>
      <c r="H517" s="9">
        <v>45828</v>
      </c>
      <c r="I517" t="s">
        <v>4464</v>
      </c>
      <c r="J517" t="s">
        <v>4465</v>
      </c>
      <c r="K517" t="s">
        <v>4476</v>
      </c>
      <c r="L517" t="s">
        <v>4467</v>
      </c>
      <c r="M517">
        <v>3</v>
      </c>
      <c r="N517">
        <v>80778</v>
      </c>
      <c r="O517">
        <v>6652</v>
      </c>
      <c r="P517" t="s">
        <v>4468</v>
      </c>
      <c r="Q517">
        <v>74126</v>
      </c>
      <c r="R517">
        <v>0</v>
      </c>
      <c r="S517" s="14">
        <f t="shared" si="24"/>
        <v>8.2349154472752484E-2</v>
      </c>
      <c r="T517" s="11" t="str">
        <f t="shared" si="25"/>
        <v/>
      </c>
      <c r="U517" s="11" t="str">
        <f t="shared" si="26"/>
        <v/>
      </c>
    </row>
    <row r="518" spans="1:21" x14ac:dyDescent="0.3">
      <c r="A518" t="s">
        <v>5685</v>
      </c>
      <c r="B518" t="s">
        <v>5686</v>
      </c>
      <c r="C518" t="s">
        <v>1293</v>
      </c>
      <c r="D518">
        <v>11</v>
      </c>
      <c r="E518" t="s">
        <v>4463</v>
      </c>
      <c r="F518">
        <v>8148444255</v>
      </c>
      <c r="G518" s="9">
        <v>45984</v>
      </c>
      <c r="H518" s="9">
        <v>45989</v>
      </c>
      <c r="I518" t="s">
        <v>4480</v>
      </c>
      <c r="J518" t="s">
        <v>4481</v>
      </c>
      <c r="K518" t="s">
        <v>4482</v>
      </c>
      <c r="L518" t="s">
        <v>4483</v>
      </c>
      <c r="M518">
        <v>6</v>
      </c>
      <c r="N518">
        <v>212095</v>
      </c>
      <c r="O518">
        <v>0</v>
      </c>
      <c r="Q518">
        <v>212095</v>
      </c>
      <c r="R518">
        <v>212095</v>
      </c>
      <c r="S518" s="14">
        <f t="shared" si="24"/>
        <v>0</v>
      </c>
      <c r="T518" s="11" t="str">
        <f t="shared" si="25"/>
        <v/>
      </c>
      <c r="U518" s="11" t="str">
        <f t="shared" si="26"/>
        <v/>
      </c>
    </row>
    <row r="519" spans="1:21" x14ac:dyDescent="0.3">
      <c r="A519" t="s">
        <v>5687</v>
      </c>
      <c r="B519" t="s">
        <v>5688</v>
      </c>
      <c r="C519" t="s">
        <v>2115</v>
      </c>
      <c r="D519">
        <v>55</v>
      </c>
      <c r="E519" t="s">
        <v>4456</v>
      </c>
      <c r="F519">
        <v>8192758616</v>
      </c>
      <c r="G519" s="9">
        <v>45819</v>
      </c>
      <c r="H519" s="9">
        <v>45822</v>
      </c>
      <c r="I519" t="s">
        <v>4464</v>
      </c>
      <c r="J519" t="s">
        <v>4465</v>
      </c>
      <c r="K519" t="s">
        <v>4466</v>
      </c>
      <c r="L519" t="s">
        <v>4467</v>
      </c>
      <c r="M519">
        <v>3</v>
      </c>
      <c r="N519">
        <v>75035</v>
      </c>
      <c r="O519">
        <v>0</v>
      </c>
      <c r="Q519">
        <v>75035</v>
      </c>
      <c r="R519">
        <v>0</v>
      </c>
      <c r="S519" s="14">
        <f t="shared" si="24"/>
        <v>0</v>
      </c>
      <c r="T519" s="11" t="str">
        <f t="shared" si="25"/>
        <v/>
      </c>
      <c r="U519" s="11" t="str">
        <f t="shared" si="26"/>
        <v/>
      </c>
    </row>
    <row r="520" spans="1:21" x14ac:dyDescent="0.3">
      <c r="A520" t="s">
        <v>5689</v>
      </c>
      <c r="B520" t="s">
        <v>5690</v>
      </c>
      <c r="C520" t="s">
        <v>5691</v>
      </c>
      <c r="D520">
        <v>12</v>
      </c>
      <c r="E520" t="s">
        <v>4456</v>
      </c>
      <c r="F520">
        <v>6261054478</v>
      </c>
      <c r="G520" s="9">
        <v>45960</v>
      </c>
      <c r="H520" s="9">
        <v>45963</v>
      </c>
      <c r="I520" t="s">
        <v>4464</v>
      </c>
      <c r="J520" t="s">
        <v>4465</v>
      </c>
      <c r="K520" t="s">
        <v>4466</v>
      </c>
      <c r="L520" t="s">
        <v>4467</v>
      </c>
      <c r="M520">
        <v>3</v>
      </c>
      <c r="N520">
        <v>78723</v>
      </c>
      <c r="O520">
        <v>0</v>
      </c>
      <c r="Q520">
        <v>78723</v>
      </c>
      <c r="R520">
        <v>0</v>
      </c>
      <c r="S520" s="14">
        <f t="shared" si="24"/>
        <v>0</v>
      </c>
      <c r="T520" s="11" t="str">
        <f t="shared" si="25"/>
        <v/>
      </c>
      <c r="U520" s="11" t="str">
        <f t="shared" si="26"/>
        <v/>
      </c>
    </row>
    <row r="521" spans="1:21" x14ac:dyDescent="0.3">
      <c r="A521" t="s">
        <v>5692</v>
      </c>
      <c r="B521" t="s">
        <v>5693</v>
      </c>
      <c r="C521" t="s">
        <v>865</v>
      </c>
      <c r="D521">
        <v>83</v>
      </c>
      <c r="E521" t="s">
        <v>4456</v>
      </c>
      <c r="F521">
        <v>8501091360</v>
      </c>
      <c r="G521" s="9">
        <v>46094</v>
      </c>
      <c r="H521" s="9">
        <v>46098</v>
      </c>
      <c r="I521" t="s">
        <v>4497</v>
      </c>
      <c r="J521" t="s">
        <v>4498</v>
      </c>
      <c r="K521" t="s">
        <v>4482</v>
      </c>
      <c r="L521" t="s">
        <v>4477</v>
      </c>
      <c r="M521">
        <v>4</v>
      </c>
      <c r="N521">
        <v>18452</v>
      </c>
      <c r="O521">
        <v>0</v>
      </c>
      <c r="Q521">
        <v>18452</v>
      </c>
      <c r="R521">
        <v>18452</v>
      </c>
      <c r="S521" s="14">
        <f t="shared" si="24"/>
        <v>0</v>
      </c>
      <c r="T521" s="11" t="str">
        <f t="shared" si="25"/>
        <v/>
      </c>
      <c r="U521" s="11" t="str">
        <f t="shared" si="26"/>
        <v/>
      </c>
    </row>
    <row r="522" spans="1:21" x14ac:dyDescent="0.3">
      <c r="A522" t="s">
        <v>5694</v>
      </c>
      <c r="B522" t="s">
        <v>5695</v>
      </c>
      <c r="C522" t="s">
        <v>5518</v>
      </c>
      <c r="D522">
        <v>38</v>
      </c>
      <c r="E522" t="s">
        <v>4456</v>
      </c>
      <c r="F522">
        <v>6164784440</v>
      </c>
      <c r="G522" s="9">
        <v>45796</v>
      </c>
      <c r="H522" s="9">
        <v>45800</v>
      </c>
      <c r="I522" t="s">
        <v>4457</v>
      </c>
      <c r="J522" t="s">
        <v>4588</v>
      </c>
      <c r="K522" t="s">
        <v>4466</v>
      </c>
      <c r="L522" t="s">
        <v>4460</v>
      </c>
      <c r="M522">
        <v>4</v>
      </c>
      <c r="N522">
        <v>47752</v>
      </c>
      <c r="O522">
        <v>3566</v>
      </c>
      <c r="P522" t="s">
        <v>4468</v>
      </c>
      <c r="Q522">
        <v>44186</v>
      </c>
      <c r="R522">
        <v>0</v>
      </c>
      <c r="S522" s="14">
        <f t="shared" si="24"/>
        <v>7.4677500418830631E-2</v>
      </c>
      <c r="T522" s="11" t="str">
        <f t="shared" si="25"/>
        <v/>
      </c>
      <c r="U522" s="11" t="str">
        <f t="shared" si="26"/>
        <v/>
      </c>
    </row>
    <row r="523" spans="1:21" x14ac:dyDescent="0.3">
      <c r="A523" t="s">
        <v>5696</v>
      </c>
      <c r="B523" t="s">
        <v>5697</v>
      </c>
      <c r="C523" t="s">
        <v>3044</v>
      </c>
      <c r="D523">
        <v>65</v>
      </c>
      <c r="E523" t="s">
        <v>4463</v>
      </c>
      <c r="F523">
        <v>9233147581</v>
      </c>
      <c r="G523" s="9">
        <v>45898</v>
      </c>
      <c r="H523" s="9">
        <v>45901</v>
      </c>
      <c r="I523" t="s">
        <v>4491</v>
      </c>
      <c r="J523" t="s">
        <v>4492</v>
      </c>
      <c r="K523" t="s">
        <v>4476</v>
      </c>
      <c r="L523" t="s">
        <v>4493</v>
      </c>
      <c r="M523">
        <v>3</v>
      </c>
      <c r="N523">
        <v>75912</v>
      </c>
      <c r="O523">
        <v>0</v>
      </c>
      <c r="Q523">
        <v>75912</v>
      </c>
      <c r="R523">
        <v>0</v>
      </c>
      <c r="S523" s="14">
        <f t="shared" si="24"/>
        <v>0</v>
      </c>
      <c r="T523" s="11" t="str">
        <f t="shared" si="25"/>
        <v/>
      </c>
      <c r="U523" s="11" t="str">
        <f t="shared" si="26"/>
        <v/>
      </c>
    </row>
    <row r="524" spans="1:21" x14ac:dyDescent="0.3">
      <c r="A524" t="s">
        <v>5698</v>
      </c>
      <c r="B524" t="s">
        <v>5699</v>
      </c>
      <c r="C524" t="s">
        <v>572</v>
      </c>
      <c r="D524">
        <v>28</v>
      </c>
      <c r="E524" t="s">
        <v>4463</v>
      </c>
      <c r="F524">
        <v>7452489821</v>
      </c>
      <c r="G524" s="9">
        <v>45959</v>
      </c>
      <c r="H524" s="9">
        <v>45966</v>
      </c>
      <c r="I524" t="s">
        <v>4474</v>
      </c>
      <c r="J524" t="s">
        <v>4556</v>
      </c>
      <c r="K524" t="s">
        <v>4482</v>
      </c>
      <c r="L524" t="s">
        <v>4477</v>
      </c>
      <c r="M524">
        <v>5</v>
      </c>
      <c r="N524">
        <v>67987</v>
      </c>
      <c r="O524">
        <v>0</v>
      </c>
      <c r="Q524">
        <v>67987</v>
      </c>
      <c r="R524">
        <v>67987</v>
      </c>
      <c r="S524" s="14">
        <f t="shared" si="24"/>
        <v>0</v>
      </c>
      <c r="T524" s="11" t="str">
        <f t="shared" si="25"/>
        <v/>
      </c>
      <c r="U524" s="11" t="str">
        <f t="shared" si="26"/>
        <v/>
      </c>
    </row>
    <row r="525" spans="1:21" x14ac:dyDescent="0.3">
      <c r="A525" t="s">
        <v>5700</v>
      </c>
      <c r="B525" t="s">
        <v>5701</v>
      </c>
      <c r="C525" t="s">
        <v>5495</v>
      </c>
      <c r="D525">
        <v>4</v>
      </c>
      <c r="E525" t="s">
        <v>4463</v>
      </c>
      <c r="F525">
        <v>7477027610</v>
      </c>
      <c r="G525" s="9">
        <v>45831</v>
      </c>
      <c r="H525" s="9">
        <v>45835</v>
      </c>
      <c r="I525" t="s">
        <v>4474</v>
      </c>
      <c r="J525" t="s">
        <v>4475</v>
      </c>
      <c r="K525" t="s">
        <v>4482</v>
      </c>
      <c r="L525" t="s">
        <v>4477</v>
      </c>
      <c r="M525">
        <v>5</v>
      </c>
      <c r="N525">
        <v>134344</v>
      </c>
      <c r="O525">
        <v>7000</v>
      </c>
      <c r="P525" t="s">
        <v>4468</v>
      </c>
      <c r="Q525">
        <v>127344</v>
      </c>
      <c r="R525">
        <v>127344</v>
      </c>
      <c r="S525" s="14">
        <f t="shared" si="24"/>
        <v>5.2105043768236763E-2</v>
      </c>
      <c r="T525" s="11" t="str">
        <f t="shared" si="25"/>
        <v/>
      </c>
      <c r="U525" s="11" t="str">
        <f t="shared" si="26"/>
        <v/>
      </c>
    </row>
    <row r="526" spans="1:21" x14ac:dyDescent="0.3">
      <c r="A526" t="s">
        <v>5702</v>
      </c>
      <c r="B526" t="s">
        <v>5703</v>
      </c>
      <c r="C526" t="s">
        <v>1367</v>
      </c>
      <c r="D526">
        <v>51</v>
      </c>
      <c r="E526" t="s">
        <v>4456</v>
      </c>
      <c r="F526">
        <v>6587233084</v>
      </c>
      <c r="G526" s="9">
        <v>45869</v>
      </c>
      <c r="H526" s="9">
        <v>45872</v>
      </c>
      <c r="I526" t="s">
        <v>4474</v>
      </c>
      <c r="J526" t="s">
        <v>4475</v>
      </c>
      <c r="K526" t="s">
        <v>4471</v>
      </c>
      <c r="L526" t="s">
        <v>4477</v>
      </c>
      <c r="M526">
        <v>5</v>
      </c>
      <c r="N526">
        <v>50367</v>
      </c>
      <c r="O526">
        <v>1907</v>
      </c>
      <c r="P526" t="s">
        <v>4468</v>
      </c>
      <c r="Q526">
        <v>48460</v>
      </c>
      <c r="R526">
        <v>0</v>
      </c>
      <c r="S526" s="14">
        <f t="shared" si="24"/>
        <v>3.7862092242936844E-2</v>
      </c>
      <c r="T526" s="11" t="str">
        <f t="shared" si="25"/>
        <v/>
      </c>
      <c r="U526" s="11" t="str">
        <f t="shared" si="26"/>
        <v/>
      </c>
    </row>
    <row r="527" spans="1:21" x14ac:dyDescent="0.3">
      <c r="A527" t="s">
        <v>5704</v>
      </c>
      <c r="B527" t="s">
        <v>5705</v>
      </c>
      <c r="C527" t="s">
        <v>5706</v>
      </c>
      <c r="D527">
        <v>64</v>
      </c>
      <c r="E527" t="s">
        <v>4463</v>
      </c>
      <c r="F527">
        <v>9526768995</v>
      </c>
      <c r="G527" s="9">
        <v>45844</v>
      </c>
      <c r="H527" s="9">
        <v>45850</v>
      </c>
      <c r="I527" t="s">
        <v>4474</v>
      </c>
      <c r="J527" t="s">
        <v>4475</v>
      </c>
      <c r="K527" t="s">
        <v>4488</v>
      </c>
      <c r="L527" t="s">
        <v>4477</v>
      </c>
      <c r="M527">
        <v>5</v>
      </c>
      <c r="N527">
        <v>18334</v>
      </c>
      <c r="O527">
        <v>1107</v>
      </c>
      <c r="P527" t="s">
        <v>4468</v>
      </c>
      <c r="Q527">
        <v>17227</v>
      </c>
      <c r="R527">
        <v>0</v>
      </c>
      <c r="S527" s="14">
        <f t="shared" si="24"/>
        <v>6.0379622559179669E-2</v>
      </c>
      <c r="T527" s="11" t="str">
        <f t="shared" si="25"/>
        <v/>
      </c>
      <c r="U527" s="11" t="str">
        <f t="shared" si="26"/>
        <v/>
      </c>
    </row>
    <row r="528" spans="1:21" x14ac:dyDescent="0.3">
      <c r="A528" t="s">
        <v>5707</v>
      </c>
      <c r="B528" t="s">
        <v>5708</v>
      </c>
      <c r="C528" t="s">
        <v>5709</v>
      </c>
      <c r="D528">
        <v>71</v>
      </c>
      <c r="E528" t="s">
        <v>4463</v>
      </c>
      <c r="F528">
        <v>9389984164</v>
      </c>
      <c r="G528" s="9">
        <v>46015</v>
      </c>
      <c r="H528" s="9">
        <v>46018</v>
      </c>
      <c r="I528" t="s">
        <v>4523</v>
      </c>
      <c r="J528" t="s">
        <v>4524</v>
      </c>
      <c r="K528" t="s">
        <v>4488</v>
      </c>
      <c r="L528" t="s">
        <v>4525</v>
      </c>
      <c r="M528">
        <v>4</v>
      </c>
      <c r="N528">
        <v>191030</v>
      </c>
      <c r="O528">
        <v>0</v>
      </c>
      <c r="Q528">
        <v>191030</v>
      </c>
      <c r="R528">
        <v>0</v>
      </c>
      <c r="S528" s="14">
        <f t="shared" si="24"/>
        <v>0</v>
      </c>
      <c r="T528" s="11" t="str">
        <f t="shared" si="25"/>
        <v/>
      </c>
      <c r="U528" s="11" t="str">
        <f t="shared" si="26"/>
        <v/>
      </c>
    </row>
    <row r="529" spans="1:21" x14ac:dyDescent="0.3">
      <c r="A529" t="s">
        <v>5710</v>
      </c>
      <c r="B529" t="s">
        <v>5711</v>
      </c>
      <c r="C529" t="s">
        <v>5712</v>
      </c>
      <c r="D529">
        <v>85</v>
      </c>
      <c r="E529" t="s">
        <v>4456</v>
      </c>
      <c r="F529">
        <v>6167600230</v>
      </c>
      <c r="G529" s="9">
        <v>46046</v>
      </c>
      <c r="H529" s="9">
        <v>46051</v>
      </c>
      <c r="I529" t="s">
        <v>4474</v>
      </c>
      <c r="J529" t="s">
        <v>4556</v>
      </c>
      <c r="K529" t="s">
        <v>4471</v>
      </c>
      <c r="L529" t="s">
        <v>4477</v>
      </c>
      <c r="M529">
        <v>5</v>
      </c>
      <c r="N529">
        <v>83528</v>
      </c>
      <c r="O529">
        <v>6559</v>
      </c>
      <c r="P529" t="s">
        <v>4468</v>
      </c>
      <c r="Q529">
        <v>76969</v>
      </c>
      <c r="R529">
        <v>0</v>
      </c>
      <c r="S529" s="14">
        <f t="shared" si="24"/>
        <v>7.8524566612393445E-2</v>
      </c>
      <c r="T529" s="11" t="str">
        <f t="shared" si="25"/>
        <v/>
      </c>
      <c r="U529" s="11" t="str">
        <f t="shared" si="26"/>
        <v/>
      </c>
    </row>
    <row r="530" spans="1:21" x14ac:dyDescent="0.3">
      <c r="A530" t="s">
        <v>5713</v>
      </c>
      <c r="B530" t="s">
        <v>5714</v>
      </c>
      <c r="C530" t="s">
        <v>699</v>
      </c>
      <c r="D530">
        <v>72</v>
      </c>
      <c r="E530" t="s">
        <v>4463</v>
      </c>
      <c r="F530">
        <v>7636566930</v>
      </c>
      <c r="G530" s="9">
        <v>45776</v>
      </c>
      <c r="H530" s="9">
        <v>45778</v>
      </c>
      <c r="I530" t="s">
        <v>4497</v>
      </c>
      <c r="J530" t="s">
        <v>4498</v>
      </c>
      <c r="K530" t="s">
        <v>4466</v>
      </c>
      <c r="L530" t="s">
        <v>4477</v>
      </c>
      <c r="M530">
        <v>4</v>
      </c>
      <c r="N530">
        <v>65615</v>
      </c>
      <c r="O530">
        <v>0</v>
      </c>
      <c r="Q530">
        <v>65615</v>
      </c>
      <c r="R530">
        <v>0</v>
      </c>
      <c r="S530" s="14">
        <f t="shared" si="24"/>
        <v>0</v>
      </c>
      <c r="T530" s="11" t="str">
        <f t="shared" si="25"/>
        <v/>
      </c>
      <c r="U530" s="11" t="str">
        <f t="shared" si="26"/>
        <v/>
      </c>
    </row>
    <row r="531" spans="1:21" x14ac:dyDescent="0.3">
      <c r="A531" t="s">
        <v>5715</v>
      </c>
      <c r="B531" t="s">
        <v>5716</v>
      </c>
      <c r="C531" t="s">
        <v>5546</v>
      </c>
      <c r="D531">
        <v>66</v>
      </c>
      <c r="E531" t="s">
        <v>4463</v>
      </c>
      <c r="F531">
        <v>6882730267</v>
      </c>
      <c r="G531" s="9">
        <v>45973</v>
      </c>
      <c r="H531" s="9">
        <v>45979</v>
      </c>
      <c r="I531" t="s">
        <v>4474</v>
      </c>
      <c r="J531" t="s">
        <v>4475</v>
      </c>
      <c r="K531" t="s">
        <v>4471</v>
      </c>
      <c r="L531" t="s">
        <v>4477</v>
      </c>
      <c r="M531">
        <v>5</v>
      </c>
      <c r="N531">
        <v>92046</v>
      </c>
      <c r="O531">
        <v>8314</v>
      </c>
      <c r="P531" t="s">
        <v>4468</v>
      </c>
      <c r="Q531">
        <v>83732</v>
      </c>
      <c r="R531">
        <v>0</v>
      </c>
      <c r="S531" s="14">
        <f t="shared" si="24"/>
        <v>9.0324403015883362E-2</v>
      </c>
      <c r="T531" s="11" t="str">
        <f t="shared" si="25"/>
        <v/>
      </c>
      <c r="U531" s="11" t="str">
        <f t="shared" si="26"/>
        <v/>
      </c>
    </row>
    <row r="532" spans="1:21" x14ac:dyDescent="0.3">
      <c r="A532" t="s">
        <v>5717</v>
      </c>
      <c r="B532" t="s">
        <v>5718</v>
      </c>
      <c r="C532" t="s">
        <v>981</v>
      </c>
      <c r="D532">
        <v>62</v>
      </c>
      <c r="E532" t="s">
        <v>4456</v>
      </c>
      <c r="F532">
        <v>9121530178</v>
      </c>
      <c r="G532" s="9">
        <v>45816</v>
      </c>
      <c r="H532" s="9">
        <v>45822</v>
      </c>
      <c r="I532" t="s">
        <v>4457</v>
      </c>
      <c r="J532" t="s">
        <v>4458</v>
      </c>
      <c r="K532" t="s">
        <v>4471</v>
      </c>
      <c r="L532" t="s">
        <v>4460</v>
      </c>
      <c r="M532">
        <v>4</v>
      </c>
      <c r="N532">
        <v>49709</v>
      </c>
      <c r="O532">
        <v>4589</v>
      </c>
      <c r="P532" t="s">
        <v>4468</v>
      </c>
      <c r="Q532">
        <v>45120</v>
      </c>
      <c r="R532">
        <v>0</v>
      </c>
      <c r="S532" s="14">
        <f t="shared" si="24"/>
        <v>9.2317286608058907E-2</v>
      </c>
      <c r="T532" s="11" t="str">
        <f t="shared" si="25"/>
        <v/>
      </c>
      <c r="U532" s="11" t="str">
        <f t="shared" si="26"/>
        <v/>
      </c>
    </row>
    <row r="533" spans="1:21" x14ac:dyDescent="0.3">
      <c r="A533" t="s">
        <v>5719</v>
      </c>
      <c r="B533" t="s">
        <v>5720</v>
      </c>
      <c r="C533" t="s">
        <v>4982</v>
      </c>
      <c r="D533">
        <v>69</v>
      </c>
      <c r="E533" t="s">
        <v>4463</v>
      </c>
      <c r="F533">
        <v>9797176328</v>
      </c>
      <c r="G533" s="9">
        <v>46070</v>
      </c>
      <c r="H533" s="9">
        <v>46072</v>
      </c>
      <c r="I533" t="s">
        <v>4523</v>
      </c>
      <c r="J533" t="s">
        <v>4524</v>
      </c>
      <c r="K533" t="s">
        <v>4471</v>
      </c>
      <c r="L533" t="s">
        <v>4525</v>
      </c>
      <c r="M533">
        <v>4</v>
      </c>
      <c r="N533">
        <v>181743</v>
      </c>
      <c r="O533">
        <v>0</v>
      </c>
      <c r="Q533">
        <v>181743</v>
      </c>
      <c r="R533">
        <v>0</v>
      </c>
      <c r="S533" s="14">
        <f t="shared" si="24"/>
        <v>0</v>
      </c>
      <c r="T533" s="11" t="str">
        <f t="shared" si="25"/>
        <v/>
      </c>
      <c r="U533" s="11" t="str">
        <f t="shared" si="26"/>
        <v/>
      </c>
    </row>
    <row r="534" spans="1:21" x14ac:dyDescent="0.3">
      <c r="A534" t="s">
        <v>5721</v>
      </c>
      <c r="B534" t="s">
        <v>5722</v>
      </c>
      <c r="C534" t="s">
        <v>417</v>
      </c>
      <c r="D534">
        <v>34</v>
      </c>
      <c r="E534" t="s">
        <v>4456</v>
      </c>
      <c r="F534">
        <v>9984349412</v>
      </c>
      <c r="G534" s="9">
        <v>45967</v>
      </c>
      <c r="H534" s="9">
        <v>45971</v>
      </c>
      <c r="I534" t="s">
        <v>4457</v>
      </c>
      <c r="J534" t="s">
        <v>4458</v>
      </c>
      <c r="K534" t="s">
        <v>4466</v>
      </c>
      <c r="L534" t="s">
        <v>4460</v>
      </c>
      <c r="M534">
        <v>4</v>
      </c>
      <c r="N534">
        <v>47086</v>
      </c>
      <c r="O534">
        <v>0</v>
      </c>
      <c r="Q534">
        <v>47086</v>
      </c>
      <c r="R534">
        <v>0</v>
      </c>
      <c r="S534" s="14">
        <f t="shared" si="24"/>
        <v>0</v>
      </c>
      <c r="T534" s="11" t="str">
        <f t="shared" si="25"/>
        <v/>
      </c>
      <c r="U534" s="11" t="str">
        <f t="shared" si="26"/>
        <v/>
      </c>
    </row>
    <row r="535" spans="1:21" x14ac:dyDescent="0.3">
      <c r="A535" t="s">
        <v>5723</v>
      </c>
      <c r="B535" t="s">
        <v>5724</v>
      </c>
      <c r="C535" t="s">
        <v>1178</v>
      </c>
      <c r="D535">
        <v>53</v>
      </c>
      <c r="E535" t="s">
        <v>4463</v>
      </c>
      <c r="F535">
        <v>8100980962</v>
      </c>
      <c r="G535" s="9">
        <v>45812</v>
      </c>
      <c r="H535" s="9">
        <v>45817</v>
      </c>
      <c r="I535" t="s">
        <v>4480</v>
      </c>
      <c r="J535" t="s">
        <v>4539</v>
      </c>
      <c r="K535" t="s">
        <v>4459</v>
      </c>
      <c r="L535" t="s">
        <v>4483</v>
      </c>
      <c r="M535">
        <v>6</v>
      </c>
      <c r="N535">
        <v>224989</v>
      </c>
      <c r="O535">
        <v>4969</v>
      </c>
      <c r="P535" t="s">
        <v>4468</v>
      </c>
      <c r="Q535">
        <v>220020</v>
      </c>
      <c r="R535">
        <v>0</v>
      </c>
      <c r="S535" s="14">
        <f t="shared" si="24"/>
        <v>2.208552418118219E-2</v>
      </c>
      <c r="T535" s="11" t="str">
        <f t="shared" si="25"/>
        <v/>
      </c>
      <c r="U535" s="11" t="str">
        <f t="shared" si="26"/>
        <v/>
      </c>
    </row>
    <row r="536" spans="1:21" x14ac:dyDescent="0.3">
      <c r="A536" t="s">
        <v>5725</v>
      </c>
      <c r="B536" t="s">
        <v>5726</v>
      </c>
      <c r="C536" t="s">
        <v>5675</v>
      </c>
      <c r="D536">
        <v>60</v>
      </c>
      <c r="E536" t="s">
        <v>4463</v>
      </c>
      <c r="F536">
        <v>9311968443</v>
      </c>
      <c r="G536" s="9">
        <v>46079</v>
      </c>
      <c r="H536" s="9">
        <v>46085</v>
      </c>
      <c r="I536" t="s">
        <v>4497</v>
      </c>
      <c r="J536" t="s">
        <v>4498</v>
      </c>
      <c r="K536" t="s">
        <v>4471</v>
      </c>
      <c r="L536" t="s">
        <v>4477</v>
      </c>
      <c r="M536">
        <v>4</v>
      </c>
      <c r="N536">
        <v>130729</v>
      </c>
      <c r="O536">
        <v>0</v>
      </c>
      <c r="Q536">
        <v>130729</v>
      </c>
      <c r="R536">
        <v>0</v>
      </c>
      <c r="S536" s="14">
        <f t="shared" si="24"/>
        <v>0</v>
      </c>
      <c r="T536" s="11" t="str">
        <f t="shared" si="25"/>
        <v/>
      </c>
      <c r="U536" s="11" t="str">
        <f t="shared" si="26"/>
        <v/>
      </c>
    </row>
    <row r="537" spans="1:21" x14ac:dyDescent="0.3">
      <c r="A537" t="s">
        <v>5727</v>
      </c>
      <c r="B537" t="s">
        <v>5728</v>
      </c>
      <c r="C537" t="s">
        <v>580</v>
      </c>
      <c r="D537">
        <v>71</v>
      </c>
      <c r="E537" t="s">
        <v>4456</v>
      </c>
      <c r="F537">
        <v>6368540788</v>
      </c>
      <c r="G537" s="9">
        <v>45993</v>
      </c>
      <c r="H537" s="9">
        <v>45998</v>
      </c>
      <c r="I537" t="s">
        <v>4497</v>
      </c>
      <c r="J537" t="s">
        <v>4498</v>
      </c>
      <c r="K537" t="s">
        <v>4488</v>
      </c>
      <c r="L537" t="s">
        <v>4477</v>
      </c>
      <c r="M537">
        <v>4</v>
      </c>
      <c r="N537">
        <v>92995</v>
      </c>
      <c r="O537">
        <v>4154</v>
      </c>
      <c r="P537" t="s">
        <v>4468</v>
      </c>
      <c r="Q537">
        <v>88841</v>
      </c>
      <c r="R537">
        <v>0</v>
      </c>
      <c r="S537" s="14">
        <f t="shared" si="24"/>
        <v>4.4669068229474702E-2</v>
      </c>
      <c r="T537" s="11" t="str">
        <f t="shared" si="25"/>
        <v/>
      </c>
      <c r="U537" s="11" t="str">
        <f t="shared" si="26"/>
        <v/>
      </c>
    </row>
    <row r="538" spans="1:21" x14ac:dyDescent="0.3">
      <c r="A538" t="s">
        <v>5729</v>
      </c>
      <c r="B538" t="s">
        <v>5730</v>
      </c>
      <c r="C538" t="s">
        <v>5731</v>
      </c>
      <c r="D538">
        <v>49</v>
      </c>
      <c r="E538" t="s">
        <v>4463</v>
      </c>
      <c r="F538">
        <v>7415531841</v>
      </c>
      <c r="G538" s="9">
        <v>45899</v>
      </c>
      <c r="H538" s="9">
        <v>45902</v>
      </c>
      <c r="I538" t="s">
        <v>4491</v>
      </c>
      <c r="J538" t="s">
        <v>4492</v>
      </c>
      <c r="K538" t="s">
        <v>4476</v>
      </c>
      <c r="L538" t="s">
        <v>4493</v>
      </c>
      <c r="M538">
        <v>3</v>
      </c>
      <c r="N538">
        <v>72008</v>
      </c>
      <c r="O538">
        <v>0</v>
      </c>
      <c r="Q538">
        <v>72008</v>
      </c>
      <c r="R538">
        <v>0</v>
      </c>
      <c r="S538" s="14">
        <f t="shared" si="24"/>
        <v>0</v>
      </c>
      <c r="T538" s="11" t="str">
        <f t="shared" si="25"/>
        <v/>
      </c>
      <c r="U538" s="11" t="str">
        <f t="shared" si="26"/>
        <v/>
      </c>
    </row>
    <row r="539" spans="1:21" x14ac:dyDescent="0.3">
      <c r="A539" t="s">
        <v>5732</v>
      </c>
      <c r="B539" t="s">
        <v>5733</v>
      </c>
      <c r="C539" t="s">
        <v>283</v>
      </c>
      <c r="D539">
        <v>64</v>
      </c>
      <c r="E539" t="s">
        <v>4456</v>
      </c>
      <c r="F539">
        <v>7367620165</v>
      </c>
      <c r="G539" s="9">
        <v>45986</v>
      </c>
      <c r="H539" s="9">
        <v>45992</v>
      </c>
      <c r="I539" t="s">
        <v>4480</v>
      </c>
      <c r="J539" t="s">
        <v>4539</v>
      </c>
      <c r="K539" t="s">
        <v>4482</v>
      </c>
      <c r="L539" t="s">
        <v>4483</v>
      </c>
      <c r="M539">
        <v>6</v>
      </c>
      <c r="N539">
        <v>213842</v>
      </c>
      <c r="O539">
        <v>0</v>
      </c>
      <c r="Q539">
        <v>213842</v>
      </c>
      <c r="R539">
        <v>213842</v>
      </c>
      <c r="S539" s="14">
        <f t="shared" si="24"/>
        <v>0</v>
      </c>
      <c r="T539" s="11" t="str">
        <f t="shared" si="25"/>
        <v/>
      </c>
      <c r="U539" s="11" t="str">
        <f t="shared" si="26"/>
        <v/>
      </c>
    </row>
    <row r="540" spans="1:21" x14ac:dyDescent="0.3">
      <c r="A540" t="s">
        <v>5734</v>
      </c>
      <c r="B540" t="s">
        <v>5735</v>
      </c>
      <c r="C540" t="s">
        <v>5736</v>
      </c>
      <c r="D540">
        <v>22</v>
      </c>
      <c r="E540" t="s">
        <v>4456</v>
      </c>
      <c r="F540">
        <v>6791286485</v>
      </c>
      <c r="G540" s="9">
        <v>45928</v>
      </c>
      <c r="H540" s="9">
        <v>45932</v>
      </c>
      <c r="I540" t="s">
        <v>4464</v>
      </c>
      <c r="J540" t="s">
        <v>4465</v>
      </c>
      <c r="K540" t="s">
        <v>4482</v>
      </c>
      <c r="L540" t="s">
        <v>4467</v>
      </c>
      <c r="M540">
        <v>3</v>
      </c>
      <c r="N540">
        <v>87023</v>
      </c>
      <c r="O540">
        <v>0</v>
      </c>
      <c r="Q540">
        <v>87023</v>
      </c>
      <c r="R540">
        <v>87023</v>
      </c>
      <c r="S540" s="14">
        <f t="shared" si="24"/>
        <v>0</v>
      </c>
      <c r="T540" s="11" t="str">
        <f t="shared" si="25"/>
        <v/>
      </c>
      <c r="U540" s="11" t="str">
        <f t="shared" si="26"/>
        <v/>
      </c>
    </row>
    <row r="541" spans="1:21" x14ac:dyDescent="0.3">
      <c r="A541" t="s">
        <v>5737</v>
      </c>
      <c r="B541" t="s">
        <v>5738</v>
      </c>
      <c r="C541" t="s">
        <v>5739</v>
      </c>
      <c r="D541">
        <v>44</v>
      </c>
      <c r="E541" t="s">
        <v>4456</v>
      </c>
      <c r="F541">
        <v>7970114485</v>
      </c>
      <c r="G541" s="9">
        <v>45989</v>
      </c>
      <c r="H541" s="9">
        <v>45998</v>
      </c>
      <c r="I541" t="s">
        <v>4480</v>
      </c>
      <c r="J541" t="s">
        <v>4539</v>
      </c>
      <c r="K541" t="s">
        <v>4466</v>
      </c>
      <c r="L541" t="s">
        <v>4483</v>
      </c>
      <c r="M541">
        <v>6</v>
      </c>
      <c r="N541">
        <v>206789</v>
      </c>
      <c r="O541">
        <v>4263</v>
      </c>
      <c r="P541" t="s">
        <v>4468</v>
      </c>
      <c r="Q541">
        <v>202526</v>
      </c>
      <c r="R541">
        <v>0</v>
      </c>
      <c r="S541" s="14">
        <f t="shared" si="24"/>
        <v>2.0615216476698471E-2</v>
      </c>
      <c r="T541" s="11" t="str">
        <f t="shared" si="25"/>
        <v/>
      </c>
      <c r="U541" s="11" t="str">
        <f t="shared" si="26"/>
        <v/>
      </c>
    </row>
    <row r="542" spans="1:21" x14ac:dyDescent="0.3">
      <c r="A542" t="s">
        <v>5740</v>
      </c>
      <c r="B542" t="s">
        <v>5741</v>
      </c>
      <c r="C542" t="s">
        <v>2899</v>
      </c>
      <c r="D542">
        <v>46</v>
      </c>
      <c r="E542" t="s">
        <v>4463</v>
      </c>
      <c r="F542">
        <v>9640316169</v>
      </c>
      <c r="G542" s="9">
        <v>45958</v>
      </c>
      <c r="H542" s="9">
        <v>45961</v>
      </c>
      <c r="I542" t="s">
        <v>4506</v>
      </c>
      <c r="J542" t="s">
        <v>4507</v>
      </c>
      <c r="K542" t="s">
        <v>4476</v>
      </c>
      <c r="L542" t="s">
        <v>4508</v>
      </c>
      <c r="M542">
        <v>1</v>
      </c>
      <c r="N542">
        <v>2812</v>
      </c>
      <c r="O542">
        <v>0</v>
      </c>
      <c r="Q542">
        <v>2812</v>
      </c>
      <c r="R542">
        <v>0</v>
      </c>
      <c r="S542" s="14">
        <f t="shared" si="24"/>
        <v>0</v>
      </c>
      <c r="T542" s="11" t="str">
        <f t="shared" si="25"/>
        <v/>
      </c>
      <c r="U542" s="11" t="str">
        <f t="shared" si="26"/>
        <v/>
      </c>
    </row>
    <row r="543" spans="1:21" x14ac:dyDescent="0.3">
      <c r="A543" t="s">
        <v>5742</v>
      </c>
      <c r="B543" t="s">
        <v>5743</v>
      </c>
      <c r="C543" t="s">
        <v>256</v>
      </c>
      <c r="D543">
        <v>22</v>
      </c>
      <c r="E543" t="s">
        <v>4456</v>
      </c>
      <c r="F543">
        <v>9940195684</v>
      </c>
      <c r="G543" s="9">
        <v>46096</v>
      </c>
      <c r="H543" s="9">
        <v>46098</v>
      </c>
      <c r="I543" t="s">
        <v>4506</v>
      </c>
      <c r="J543" t="s">
        <v>4507</v>
      </c>
      <c r="K543" t="s">
        <v>4466</v>
      </c>
      <c r="L543" t="s">
        <v>4508</v>
      </c>
      <c r="M543">
        <v>1</v>
      </c>
      <c r="N543">
        <v>2974</v>
      </c>
      <c r="O543">
        <v>0</v>
      </c>
      <c r="Q543">
        <v>2974</v>
      </c>
      <c r="R543">
        <v>0</v>
      </c>
      <c r="S543" s="14">
        <f t="shared" si="24"/>
        <v>0</v>
      </c>
      <c r="T543" s="11" t="str">
        <f t="shared" si="25"/>
        <v/>
      </c>
      <c r="U543" s="11" t="str">
        <f t="shared" si="26"/>
        <v/>
      </c>
    </row>
    <row r="544" spans="1:21" x14ac:dyDescent="0.3">
      <c r="A544" t="s">
        <v>5744</v>
      </c>
      <c r="B544" t="s">
        <v>5745</v>
      </c>
      <c r="C544" t="s">
        <v>5746</v>
      </c>
      <c r="D544">
        <v>36</v>
      </c>
      <c r="E544" t="s">
        <v>4456</v>
      </c>
      <c r="F544">
        <v>9926266869</v>
      </c>
      <c r="G544" s="9">
        <v>45964</v>
      </c>
      <c r="H544" s="9">
        <v>45968</v>
      </c>
      <c r="I544" t="s">
        <v>4491</v>
      </c>
      <c r="J544" t="s">
        <v>4543</v>
      </c>
      <c r="K544" t="s">
        <v>4488</v>
      </c>
      <c r="L544" t="s">
        <v>4493</v>
      </c>
      <c r="M544">
        <v>3</v>
      </c>
      <c r="N544">
        <v>75232</v>
      </c>
      <c r="O544">
        <v>0</v>
      </c>
      <c r="Q544">
        <v>75232</v>
      </c>
      <c r="R544">
        <v>0</v>
      </c>
      <c r="S544" s="14">
        <f t="shared" si="24"/>
        <v>0</v>
      </c>
      <c r="T544" s="11" t="str">
        <f t="shared" si="25"/>
        <v/>
      </c>
      <c r="U544" s="11" t="str">
        <f t="shared" si="26"/>
        <v/>
      </c>
    </row>
    <row r="545" spans="1:21" x14ac:dyDescent="0.3">
      <c r="A545" t="s">
        <v>5747</v>
      </c>
      <c r="B545" t="s">
        <v>5748</v>
      </c>
      <c r="C545" t="s">
        <v>1526</v>
      </c>
      <c r="D545">
        <v>73</v>
      </c>
      <c r="E545" t="s">
        <v>4456</v>
      </c>
      <c r="F545">
        <v>7699953184</v>
      </c>
      <c r="G545" s="9">
        <v>45803</v>
      </c>
      <c r="H545" s="9">
        <v>45806</v>
      </c>
      <c r="I545" t="s">
        <v>4491</v>
      </c>
      <c r="J545" t="s">
        <v>4543</v>
      </c>
      <c r="K545" t="s">
        <v>4482</v>
      </c>
      <c r="L545" t="s">
        <v>4493</v>
      </c>
      <c r="M545">
        <v>3</v>
      </c>
      <c r="N545">
        <v>66553</v>
      </c>
      <c r="O545">
        <v>0</v>
      </c>
      <c r="Q545">
        <v>66553</v>
      </c>
      <c r="R545">
        <v>66553</v>
      </c>
      <c r="S545" s="14">
        <f t="shared" si="24"/>
        <v>0</v>
      </c>
      <c r="T545" s="11" t="str">
        <f t="shared" si="25"/>
        <v/>
      </c>
      <c r="U545" s="11" t="str">
        <f t="shared" si="26"/>
        <v/>
      </c>
    </row>
    <row r="546" spans="1:21" x14ac:dyDescent="0.3">
      <c r="A546" t="s">
        <v>5749</v>
      </c>
      <c r="B546" t="s">
        <v>5750</v>
      </c>
      <c r="C546" t="s">
        <v>2288</v>
      </c>
      <c r="D546">
        <v>50</v>
      </c>
      <c r="E546" t="s">
        <v>4463</v>
      </c>
      <c r="F546">
        <v>6918968844</v>
      </c>
      <c r="G546" s="9">
        <v>46088</v>
      </c>
      <c r="H546" s="9">
        <v>46089</v>
      </c>
      <c r="I546" t="s">
        <v>4491</v>
      </c>
      <c r="J546" t="s">
        <v>4543</v>
      </c>
      <c r="K546" t="s">
        <v>4471</v>
      </c>
      <c r="L546" t="s">
        <v>4493</v>
      </c>
      <c r="M546">
        <v>3</v>
      </c>
      <c r="N546">
        <v>75473</v>
      </c>
      <c r="O546">
        <v>0</v>
      </c>
      <c r="Q546">
        <v>75473</v>
      </c>
      <c r="R546">
        <v>0</v>
      </c>
      <c r="S546" s="14">
        <f t="shared" si="24"/>
        <v>0</v>
      </c>
      <c r="T546" s="11" t="str">
        <f t="shared" si="25"/>
        <v/>
      </c>
      <c r="U546" s="11" t="str">
        <f t="shared" si="26"/>
        <v/>
      </c>
    </row>
    <row r="547" spans="1:21" x14ac:dyDescent="0.3">
      <c r="A547" t="s">
        <v>5751</v>
      </c>
      <c r="B547" t="s">
        <v>5752</v>
      </c>
      <c r="C547" t="s">
        <v>4708</v>
      </c>
      <c r="D547">
        <v>20</v>
      </c>
      <c r="E547" t="s">
        <v>4456</v>
      </c>
      <c r="F547">
        <v>9689091159</v>
      </c>
      <c r="G547" s="9">
        <v>45997</v>
      </c>
      <c r="H547" s="9">
        <v>46002</v>
      </c>
      <c r="I547" t="s">
        <v>4480</v>
      </c>
      <c r="J547" t="s">
        <v>4539</v>
      </c>
      <c r="K547" t="s">
        <v>4459</v>
      </c>
      <c r="L547" t="s">
        <v>4483</v>
      </c>
      <c r="M547">
        <v>6</v>
      </c>
      <c r="N547">
        <v>203140</v>
      </c>
      <c r="O547">
        <v>0</v>
      </c>
      <c r="Q547">
        <v>203140</v>
      </c>
      <c r="R547">
        <v>0</v>
      </c>
      <c r="S547" s="14">
        <f t="shared" si="24"/>
        <v>0</v>
      </c>
      <c r="T547" s="11" t="str">
        <f t="shared" si="25"/>
        <v/>
      </c>
      <c r="U547" s="11" t="str">
        <f t="shared" si="26"/>
        <v/>
      </c>
    </row>
    <row r="548" spans="1:21" x14ac:dyDescent="0.3">
      <c r="A548" t="s">
        <v>5753</v>
      </c>
      <c r="B548" t="s">
        <v>5754</v>
      </c>
      <c r="C548" t="s">
        <v>5755</v>
      </c>
      <c r="D548">
        <v>17</v>
      </c>
      <c r="E548" t="s">
        <v>4456</v>
      </c>
      <c r="F548">
        <v>9188170737</v>
      </c>
      <c r="G548" s="9">
        <v>46012</v>
      </c>
      <c r="H548" s="9">
        <v>46014</v>
      </c>
      <c r="I548" t="s">
        <v>4457</v>
      </c>
      <c r="J548" t="s">
        <v>4588</v>
      </c>
      <c r="K548" t="s">
        <v>4482</v>
      </c>
      <c r="L548" t="s">
        <v>4460</v>
      </c>
      <c r="M548">
        <v>4</v>
      </c>
      <c r="N548">
        <v>47074</v>
      </c>
      <c r="O548">
        <v>0</v>
      </c>
      <c r="Q548">
        <v>47074</v>
      </c>
      <c r="R548">
        <v>47074</v>
      </c>
      <c r="S548" s="14">
        <f t="shared" si="24"/>
        <v>0</v>
      </c>
      <c r="T548" s="11" t="str">
        <f t="shared" si="25"/>
        <v/>
      </c>
      <c r="U548" s="11" t="str">
        <f t="shared" si="26"/>
        <v/>
      </c>
    </row>
    <row r="549" spans="1:21" x14ac:dyDescent="0.3">
      <c r="A549" t="s">
        <v>5756</v>
      </c>
      <c r="B549" t="s">
        <v>5757</v>
      </c>
      <c r="C549" t="s">
        <v>397</v>
      </c>
      <c r="D549">
        <v>13</v>
      </c>
      <c r="E549" t="s">
        <v>4456</v>
      </c>
      <c r="F549">
        <v>9187088839</v>
      </c>
      <c r="G549" s="9">
        <v>45970</v>
      </c>
      <c r="H549" s="9">
        <v>45971</v>
      </c>
      <c r="I549" t="s">
        <v>4464</v>
      </c>
      <c r="J549" t="s">
        <v>4465</v>
      </c>
      <c r="K549" t="s">
        <v>4482</v>
      </c>
      <c r="L549" t="s">
        <v>4467</v>
      </c>
      <c r="M549">
        <v>3</v>
      </c>
      <c r="N549">
        <v>85380</v>
      </c>
      <c r="O549">
        <v>0</v>
      </c>
      <c r="Q549">
        <v>85380</v>
      </c>
      <c r="R549">
        <v>85380</v>
      </c>
      <c r="S549" s="14">
        <f t="shared" si="24"/>
        <v>0</v>
      </c>
      <c r="T549" s="11" t="str">
        <f t="shared" si="25"/>
        <v/>
      </c>
      <c r="U549" s="11" t="str">
        <f t="shared" si="26"/>
        <v/>
      </c>
    </row>
    <row r="550" spans="1:21" x14ac:dyDescent="0.3">
      <c r="A550" t="s">
        <v>5758</v>
      </c>
      <c r="B550" t="s">
        <v>5759</v>
      </c>
      <c r="C550" t="s">
        <v>4516</v>
      </c>
      <c r="D550">
        <v>1</v>
      </c>
      <c r="E550" t="s">
        <v>4463</v>
      </c>
      <c r="F550">
        <v>9528529128</v>
      </c>
      <c r="G550" s="9">
        <v>45911</v>
      </c>
      <c r="H550" s="9">
        <v>45913</v>
      </c>
      <c r="I550" t="s">
        <v>4457</v>
      </c>
      <c r="J550" t="s">
        <v>4458</v>
      </c>
      <c r="K550" t="s">
        <v>4476</v>
      </c>
      <c r="L550" t="s">
        <v>4460</v>
      </c>
      <c r="M550">
        <v>4</v>
      </c>
      <c r="N550">
        <v>47422</v>
      </c>
      <c r="O550">
        <v>1253</v>
      </c>
      <c r="P550" t="s">
        <v>4468</v>
      </c>
      <c r="Q550">
        <v>46169</v>
      </c>
      <c r="R550">
        <v>0</v>
      </c>
      <c r="S550" s="14">
        <f t="shared" si="24"/>
        <v>2.6422335624815486E-2</v>
      </c>
      <c r="T550" s="11" t="str">
        <f t="shared" si="25"/>
        <v/>
      </c>
      <c r="U550" s="11" t="str">
        <f t="shared" si="26"/>
        <v/>
      </c>
    </row>
    <row r="551" spans="1:21" x14ac:dyDescent="0.3">
      <c r="A551" t="s">
        <v>5760</v>
      </c>
      <c r="B551" t="s">
        <v>5761</v>
      </c>
      <c r="C551" t="s">
        <v>2760</v>
      </c>
      <c r="D551">
        <v>15</v>
      </c>
      <c r="E551" t="s">
        <v>4463</v>
      </c>
      <c r="F551">
        <v>6737063606</v>
      </c>
      <c r="G551" s="9">
        <v>45878</v>
      </c>
      <c r="H551" s="9">
        <v>45883</v>
      </c>
      <c r="I551" t="s">
        <v>4457</v>
      </c>
      <c r="J551" t="s">
        <v>4588</v>
      </c>
      <c r="K551" t="s">
        <v>4488</v>
      </c>
      <c r="L551" t="s">
        <v>4460</v>
      </c>
      <c r="M551">
        <v>4</v>
      </c>
      <c r="N551">
        <v>52495</v>
      </c>
      <c r="O551">
        <v>3854</v>
      </c>
      <c r="P551" t="s">
        <v>4468</v>
      </c>
      <c r="Q551">
        <v>48641</v>
      </c>
      <c r="R551">
        <v>0</v>
      </c>
      <c r="S551" s="14">
        <f t="shared" si="24"/>
        <v>7.3416515858653206E-2</v>
      </c>
      <c r="T551" s="11" t="str">
        <f t="shared" si="25"/>
        <v/>
      </c>
      <c r="U551" s="11" t="str">
        <f t="shared" si="26"/>
        <v/>
      </c>
    </row>
    <row r="552" spans="1:21" x14ac:dyDescent="0.3">
      <c r="A552" t="s">
        <v>5762</v>
      </c>
      <c r="B552" t="s">
        <v>5763</v>
      </c>
      <c r="C552" t="s">
        <v>499</v>
      </c>
      <c r="D552">
        <v>27</v>
      </c>
      <c r="E552" t="s">
        <v>4463</v>
      </c>
      <c r="F552">
        <v>9497171412</v>
      </c>
      <c r="G552" s="9">
        <v>45937</v>
      </c>
      <c r="H552" s="9">
        <v>45939</v>
      </c>
      <c r="I552" t="s">
        <v>4464</v>
      </c>
      <c r="J552" t="s">
        <v>4465</v>
      </c>
      <c r="K552" t="s">
        <v>4466</v>
      </c>
      <c r="L552" t="s">
        <v>4467</v>
      </c>
      <c r="M552">
        <v>3</v>
      </c>
      <c r="N552">
        <v>86930</v>
      </c>
      <c r="O552">
        <v>3247</v>
      </c>
      <c r="P552" t="s">
        <v>4468</v>
      </c>
      <c r="Q552">
        <v>83683</v>
      </c>
      <c r="R552">
        <v>0</v>
      </c>
      <c r="S552" s="14">
        <f t="shared" si="24"/>
        <v>3.7351892327159783E-2</v>
      </c>
      <c r="T552" s="11" t="str">
        <f t="shared" si="25"/>
        <v/>
      </c>
      <c r="U552" s="11" t="str">
        <f t="shared" si="26"/>
        <v/>
      </c>
    </row>
    <row r="553" spans="1:21" x14ac:dyDescent="0.3">
      <c r="A553" t="s">
        <v>5764</v>
      </c>
      <c r="B553" t="s">
        <v>5765</v>
      </c>
      <c r="C553" t="s">
        <v>1646</v>
      </c>
      <c r="D553">
        <v>40</v>
      </c>
      <c r="E553" t="s">
        <v>4463</v>
      </c>
      <c r="F553">
        <v>9215077409</v>
      </c>
      <c r="G553" s="9">
        <v>45902</v>
      </c>
      <c r="H553" s="9">
        <v>45907</v>
      </c>
      <c r="I553" t="s">
        <v>4474</v>
      </c>
      <c r="J553" t="s">
        <v>4556</v>
      </c>
      <c r="K553" t="s">
        <v>4488</v>
      </c>
      <c r="L553" t="s">
        <v>4477</v>
      </c>
      <c r="M553">
        <v>5</v>
      </c>
      <c r="N553">
        <v>137790</v>
      </c>
      <c r="O553">
        <v>11018</v>
      </c>
      <c r="P553" t="s">
        <v>4468</v>
      </c>
      <c r="Q553">
        <v>126772</v>
      </c>
      <c r="R553">
        <v>0</v>
      </c>
      <c r="S553" s="14">
        <f t="shared" si="24"/>
        <v>7.9962261412294067E-2</v>
      </c>
      <c r="T553" s="11" t="str">
        <f t="shared" si="25"/>
        <v/>
      </c>
      <c r="U553" s="11" t="str">
        <f t="shared" si="26"/>
        <v/>
      </c>
    </row>
    <row r="554" spans="1:21" x14ac:dyDescent="0.3">
      <c r="A554" t="s">
        <v>5766</v>
      </c>
      <c r="B554" t="s">
        <v>5767</v>
      </c>
      <c r="C554" t="s">
        <v>5768</v>
      </c>
      <c r="D554">
        <v>23</v>
      </c>
      <c r="E554" t="s">
        <v>4456</v>
      </c>
      <c r="F554">
        <v>9614094820</v>
      </c>
      <c r="G554" s="9">
        <v>45884</v>
      </c>
      <c r="H554" s="9">
        <v>45887</v>
      </c>
      <c r="I554" t="s">
        <v>4457</v>
      </c>
      <c r="J554" t="s">
        <v>4588</v>
      </c>
      <c r="K554" t="s">
        <v>4482</v>
      </c>
      <c r="L554" t="s">
        <v>4460</v>
      </c>
      <c r="M554">
        <v>4</v>
      </c>
      <c r="N554">
        <v>54349</v>
      </c>
      <c r="O554">
        <v>3271</v>
      </c>
      <c r="P554" t="s">
        <v>4468</v>
      </c>
      <c r="Q554">
        <v>51078</v>
      </c>
      <c r="R554">
        <v>51078</v>
      </c>
      <c r="S554" s="14">
        <f t="shared" si="24"/>
        <v>6.0185100001839957E-2</v>
      </c>
      <c r="T554" s="11" t="str">
        <f t="shared" si="25"/>
        <v/>
      </c>
      <c r="U554" s="11" t="str">
        <f t="shared" si="26"/>
        <v/>
      </c>
    </row>
    <row r="555" spans="1:21" x14ac:dyDescent="0.3">
      <c r="A555" t="s">
        <v>5769</v>
      </c>
      <c r="B555" t="s">
        <v>5770</v>
      </c>
      <c r="C555" t="s">
        <v>5290</v>
      </c>
      <c r="D555">
        <v>9</v>
      </c>
      <c r="E555" t="s">
        <v>4463</v>
      </c>
      <c r="F555">
        <v>9322184159</v>
      </c>
      <c r="G555" s="9">
        <v>45945</v>
      </c>
      <c r="H555" s="9">
        <v>45950</v>
      </c>
      <c r="I555" t="s">
        <v>4480</v>
      </c>
      <c r="J555" t="s">
        <v>4539</v>
      </c>
      <c r="K555" t="s">
        <v>4482</v>
      </c>
      <c r="L555" t="s">
        <v>4483</v>
      </c>
      <c r="M555">
        <v>6</v>
      </c>
      <c r="N555">
        <v>217050</v>
      </c>
      <c r="O555">
        <v>8627</v>
      </c>
      <c r="P555" t="s">
        <v>4468</v>
      </c>
      <c r="Q555">
        <v>208423</v>
      </c>
      <c r="R555">
        <v>208423</v>
      </c>
      <c r="S555" s="14">
        <f t="shared" si="24"/>
        <v>3.9746602165399679E-2</v>
      </c>
      <c r="T555" s="11" t="str">
        <f t="shared" si="25"/>
        <v/>
      </c>
      <c r="U555" s="11" t="str">
        <f t="shared" si="26"/>
        <v/>
      </c>
    </row>
    <row r="556" spans="1:21" x14ac:dyDescent="0.3">
      <c r="A556" t="s">
        <v>5771</v>
      </c>
      <c r="B556" t="s">
        <v>5772</v>
      </c>
      <c r="C556" t="s">
        <v>1592</v>
      </c>
      <c r="D556">
        <v>54</v>
      </c>
      <c r="E556" t="s">
        <v>4456</v>
      </c>
      <c r="F556">
        <v>8412731290</v>
      </c>
      <c r="G556" s="9">
        <v>45865</v>
      </c>
      <c r="H556" s="9">
        <v>45866</v>
      </c>
      <c r="I556" t="s">
        <v>4464</v>
      </c>
      <c r="J556" t="s">
        <v>4465</v>
      </c>
      <c r="K556" t="s">
        <v>4482</v>
      </c>
      <c r="L556" t="s">
        <v>4467</v>
      </c>
      <c r="M556">
        <v>3</v>
      </c>
      <c r="N556">
        <v>87244</v>
      </c>
      <c r="O556">
        <v>2534</v>
      </c>
      <c r="P556" t="s">
        <v>4468</v>
      </c>
      <c r="Q556">
        <v>84710</v>
      </c>
      <c r="R556">
        <v>84710</v>
      </c>
      <c r="S556" s="14">
        <f t="shared" si="24"/>
        <v>2.9044977305029571E-2</v>
      </c>
      <c r="T556" s="11" t="str">
        <f t="shared" si="25"/>
        <v/>
      </c>
      <c r="U556" s="11" t="str">
        <f t="shared" si="26"/>
        <v/>
      </c>
    </row>
    <row r="557" spans="1:21" x14ac:dyDescent="0.3">
      <c r="A557" t="s">
        <v>5773</v>
      </c>
      <c r="B557" t="s">
        <v>5774</v>
      </c>
      <c r="C557" t="s">
        <v>1962</v>
      </c>
      <c r="D557">
        <v>16</v>
      </c>
      <c r="E557" t="s">
        <v>4463</v>
      </c>
      <c r="F557">
        <v>9577582182</v>
      </c>
      <c r="G557" s="9">
        <v>45748</v>
      </c>
      <c r="H557" s="9">
        <v>45752</v>
      </c>
      <c r="I557" t="s">
        <v>4474</v>
      </c>
      <c r="J557" t="s">
        <v>4475</v>
      </c>
      <c r="K557" t="s">
        <v>4482</v>
      </c>
      <c r="L557" t="s">
        <v>4477</v>
      </c>
      <c r="M557">
        <v>5</v>
      </c>
      <c r="N557">
        <v>58935</v>
      </c>
      <c r="O557">
        <v>0</v>
      </c>
      <c r="Q557">
        <v>58935</v>
      </c>
      <c r="R557">
        <v>58935</v>
      </c>
      <c r="S557" s="14">
        <f t="shared" si="24"/>
        <v>0</v>
      </c>
      <c r="T557" s="11" t="str">
        <f t="shared" si="25"/>
        <v/>
      </c>
      <c r="U557" s="11" t="str">
        <f t="shared" si="26"/>
        <v/>
      </c>
    </row>
    <row r="558" spans="1:21" x14ac:dyDescent="0.3">
      <c r="A558" t="s">
        <v>5775</v>
      </c>
      <c r="B558" t="s">
        <v>5776</v>
      </c>
      <c r="C558" t="s">
        <v>3405</v>
      </c>
      <c r="D558">
        <v>84</v>
      </c>
      <c r="E558" t="s">
        <v>4463</v>
      </c>
      <c r="F558">
        <v>7900464181</v>
      </c>
      <c r="G558" s="9">
        <v>45842</v>
      </c>
      <c r="H558" s="9">
        <v>45843</v>
      </c>
      <c r="I558" t="s">
        <v>4506</v>
      </c>
      <c r="J558" t="s">
        <v>4507</v>
      </c>
      <c r="K558" t="s">
        <v>4482</v>
      </c>
      <c r="L558" t="s">
        <v>4508</v>
      </c>
      <c r="M558">
        <v>1</v>
      </c>
      <c r="N558">
        <v>2823</v>
      </c>
      <c r="O558">
        <v>0</v>
      </c>
      <c r="Q558">
        <v>2823</v>
      </c>
      <c r="R558">
        <v>2823</v>
      </c>
      <c r="S558" s="14">
        <f t="shared" si="24"/>
        <v>0</v>
      </c>
      <c r="T558" s="11" t="str">
        <f t="shared" si="25"/>
        <v/>
      </c>
      <c r="U558" s="11" t="str">
        <f t="shared" si="26"/>
        <v/>
      </c>
    </row>
    <row r="559" spans="1:21" x14ac:dyDescent="0.3">
      <c r="A559" t="s">
        <v>5777</v>
      </c>
      <c r="B559" t="s">
        <v>5778</v>
      </c>
      <c r="C559" t="s">
        <v>676</v>
      </c>
      <c r="D559">
        <v>77</v>
      </c>
      <c r="E559" t="s">
        <v>4463</v>
      </c>
      <c r="F559">
        <v>7579111401</v>
      </c>
      <c r="G559" s="9">
        <v>45806</v>
      </c>
      <c r="H559" s="9">
        <v>45811</v>
      </c>
      <c r="I559" t="s">
        <v>4491</v>
      </c>
      <c r="J559" t="s">
        <v>4543</v>
      </c>
      <c r="K559" t="s">
        <v>4482</v>
      </c>
      <c r="L559" t="s">
        <v>4493</v>
      </c>
      <c r="M559">
        <v>3</v>
      </c>
      <c r="N559">
        <v>72407</v>
      </c>
      <c r="O559">
        <v>5229</v>
      </c>
      <c r="P559" t="s">
        <v>4468</v>
      </c>
      <c r="Q559">
        <v>67178</v>
      </c>
      <c r="R559">
        <v>67178</v>
      </c>
      <c r="S559" s="14">
        <f t="shared" si="24"/>
        <v>7.2216774621238281E-2</v>
      </c>
      <c r="T559" s="11" t="str">
        <f t="shared" si="25"/>
        <v/>
      </c>
      <c r="U559" s="11" t="str">
        <f t="shared" si="26"/>
        <v/>
      </c>
    </row>
    <row r="560" spans="1:21" x14ac:dyDescent="0.3">
      <c r="A560" t="s">
        <v>5779</v>
      </c>
      <c r="B560" t="s">
        <v>5780</v>
      </c>
      <c r="C560" t="s">
        <v>4872</v>
      </c>
      <c r="D560">
        <v>24</v>
      </c>
      <c r="E560" t="s">
        <v>4456</v>
      </c>
      <c r="F560">
        <v>9712945764</v>
      </c>
      <c r="G560" s="9">
        <v>45803</v>
      </c>
      <c r="H560" s="9">
        <v>45806</v>
      </c>
      <c r="I560" t="s">
        <v>4491</v>
      </c>
      <c r="J560" t="s">
        <v>4543</v>
      </c>
      <c r="K560" t="s">
        <v>4488</v>
      </c>
      <c r="L560" t="s">
        <v>4493</v>
      </c>
      <c r="M560">
        <v>3</v>
      </c>
      <c r="N560">
        <v>77802</v>
      </c>
      <c r="O560">
        <v>7086</v>
      </c>
      <c r="P560" t="s">
        <v>4468</v>
      </c>
      <c r="Q560">
        <v>70716</v>
      </c>
      <c r="R560">
        <v>0</v>
      </c>
      <c r="S560" s="14">
        <f t="shared" si="24"/>
        <v>9.1077350196653042E-2</v>
      </c>
      <c r="T560" s="11" t="str">
        <f t="shared" si="25"/>
        <v/>
      </c>
      <c r="U560" s="11" t="str">
        <f t="shared" si="26"/>
        <v/>
      </c>
    </row>
    <row r="561" spans="1:21" x14ac:dyDescent="0.3">
      <c r="A561" t="s">
        <v>5781</v>
      </c>
      <c r="B561" t="s">
        <v>5782</v>
      </c>
      <c r="C561" t="s">
        <v>706</v>
      </c>
      <c r="D561">
        <v>43</v>
      </c>
      <c r="E561" t="s">
        <v>4463</v>
      </c>
      <c r="F561">
        <v>8466879878</v>
      </c>
      <c r="G561" s="9">
        <v>45964</v>
      </c>
      <c r="H561" s="9">
        <v>45966</v>
      </c>
      <c r="I561" t="s">
        <v>4464</v>
      </c>
      <c r="J561" t="s">
        <v>4465</v>
      </c>
      <c r="K561" t="s">
        <v>4459</v>
      </c>
      <c r="L561" t="s">
        <v>4467</v>
      </c>
      <c r="M561">
        <v>3</v>
      </c>
      <c r="N561">
        <v>70009</v>
      </c>
      <c r="O561">
        <v>0</v>
      </c>
      <c r="Q561">
        <v>70009</v>
      </c>
      <c r="R561">
        <v>0</v>
      </c>
      <c r="S561" s="14">
        <f t="shared" si="24"/>
        <v>0</v>
      </c>
      <c r="T561" s="11" t="str">
        <f t="shared" si="25"/>
        <v/>
      </c>
      <c r="U561" s="11" t="str">
        <f t="shared" si="26"/>
        <v/>
      </c>
    </row>
    <row r="562" spans="1:21" x14ac:dyDescent="0.3">
      <c r="A562" t="s">
        <v>5783</v>
      </c>
      <c r="B562" t="s">
        <v>5784</v>
      </c>
      <c r="C562" t="s">
        <v>365</v>
      </c>
      <c r="D562">
        <v>49</v>
      </c>
      <c r="E562" t="s">
        <v>4456</v>
      </c>
      <c r="F562">
        <v>6377678535</v>
      </c>
      <c r="G562" s="9">
        <v>46075</v>
      </c>
      <c r="H562" s="9">
        <v>46076</v>
      </c>
      <c r="I562" t="s">
        <v>4457</v>
      </c>
      <c r="J562" t="s">
        <v>4588</v>
      </c>
      <c r="K562" t="s">
        <v>4488</v>
      </c>
      <c r="L562" t="s">
        <v>4460</v>
      </c>
      <c r="M562">
        <v>4</v>
      </c>
      <c r="N562">
        <v>54849</v>
      </c>
      <c r="O562">
        <v>4286</v>
      </c>
      <c r="P562" t="s">
        <v>4468</v>
      </c>
      <c r="Q562">
        <v>50563</v>
      </c>
      <c r="R562">
        <v>0</v>
      </c>
      <c r="S562" s="14">
        <f t="shared" si="24"/>
        <v>7.8141807507885283E-2</v>
      </c>
      <c r="T562" s="11" t="str">
        <f t="shared" si="25"/>
        <v/>
      </c>
      <c r="U562" s="11" t="str">
        <f t="shared" si="26"/>
        <v/>
      </c>
    </row>
    <row r="563" spans="1:21" x14ac:dyDescent="0.3">
      <c r="A563" t="s">
        <v>5785</v>
      </c>
      <c r="B563" t="s">
        <v>5786</v>
      </c>
      <c r="C563" t="s">
        <v>1059</v>
      </c>
      <c r="D563">
        <v>85</v>
      </c>
      <c r="E563" t="s">
        <v>4463</v>
      </c>
      <c r="F563">
        <v>7922061807</v>
      </c>
      <c r="G563" s="9">
        <v>46005</v>
      </c>
      <c r="H563" s="9">
        <v>46007</v>
      </c>
      <c r="I563" t="s">
        <v>4474</v>
      </c>
      <c r="J563" t="s">
        <v>4556</v>
      </c>
      <c r="K563" t="s">
        <v>4466</v>
      </c>
      <c r="L563" t="s">
        <v>4477</v>
      </c>
      <c r="M563">
        <v>5</v>
      </c>
      <c r="N563">
        <v>42641</v>
      </c>
      <c r="O563">
        <v>2975</v>
      </c>
      <c r="P563" t="s">
        <v>4468</v>
      </c>
      <c r="Q563">
        <v>39666</v>
      </c>
      <c r="R563">
        <v>0</v>
      </c>
      <c r="S563" s="14">
        <f t="shared" si="24"/>
        <v>6.9768532632911981E-2</v>
      </c>
      <c r="T563" s="11" t="str">
        <f t="shared" si="25"/>
        <v/>
      </c>
      <c r="U563" s="11" t="str">
        <f t="shared" si="26"/>
        <v/>
      </c>
    </row>
    <row r="564" spans="1:21" x14ac:dyDescent="0.3">
      <c r="A564" t="s">
        <v>5787</v>
      </c>
      <c r="B564" t="s">
        <v>5788</v>
      </c>
      <c r="C564" t="s">
        <v>552</v>
      </c>
      <c r="D564">
        <v>67</v>
      </c>
      <c r="E564" t="s">
        <v>4456</v>
      </c>
      <c r="F564">
        <v>7445394859</v>
      </c>
      <c r="G564" s="9">
        <v>45851</v>
      </c>
      <c r="H564" s="9">
        <v>45855</v>
      </c>
      <c r="I564" t="s">
        <v>4491</v>
      </c>
      <c r="J564" t="s">
        <v>4492</v>
      </c>
      <c r="K564" t="s">
        <v>4466</v>
      </c>
      <c r="L564" t="s">
        <v>4493</v>
      </c>
      <c r="M564">
        <v>3</v>
      </c>
      <c r="N564">
        <v>81141</v>
      </c>
      <c r="O564">
        <v>0</v>
      </c>
      <c r="Q564">
        <v>81141</v>
      </c>
      <c r="R564">
        <v>0</v>
      </c>
      <c r="S564" s="14">
        <f t="shared" si="24"/>
        <v>0</v>
      </c>
      <c r="T564" s="11" t="str">
        <f t="shared" si="25"/>
        <v/>
      </c>
      <c r="U564" s="11" t="str">
        <f t="shared" si="26"/>
        <v/>
      </c>
    </row>
    <row r="565" spans="1:21" x14ac:dyDescent="0.3">
      <c r="A565" t="s">
        <v>5789</v>
      </c>
      <c r="B565" t="s">
        <v>5790</v>
      </c>
      <c r="C565" t="s">
        <v>962</v>
      </c>
      <c r="D565">
        <v>38</v>
      </c>
      <c r="E565" t="s">
        <v>4463</v>
      </c>
      <c r="F565">
        <v>6901199987</v>
      </c>
      <c r="G565" s="9">
        <v>45800</v>
      </c>
      <c r="H565" s="9">
        <v>45803</v>
      </c>
      <c r="I565" t="s">
        <v>4491</v>
      </c>
      <c r="J565" t="s">
        <v>4543</v>
      </c>
      <c r="K565" t="s">
        <v>4482</v>
      </c>
      <c r="L565" t="s">
        <v>4493</v>
      </c>
      <c r="M565">
        <v>3</v>
      </c>
      <c r="N565">
        <v>72097</v>
      </c>
      <c r="O565">
        <v>0</v>
      </c>
      <c r="Q565">
        <v>72097</v>
      </c>
      <c r="R565">
        <v>72097</v>
      </c>
      <c r="S565" s="14">
        <f t="shared" si="24"/>
        <v>0</v>
      </c>
      <c r="T565" s="11" t="str">
        <f t="shared" si="25"/>
        <v/>
      </c>
      <c r="U565" s="11" t="str">
        <f t="shared" si="26"/>
        <v/>
      </c>
    </row>
    <row r="566" spans="1:21" x14ac:dyDescent="0.3">
      <c r="A566" t="s">
        <v>5791</v>
      </c>
      <c r="B566" t="s">
        <v>5792</v>
      </c>
      <c r="C566" t="s">
        <v>2571</v>
      </c>
      <c r="D566">
        <v>66</v>
      </c>
      <c r="E566" t="s">
        <v>4463</v>
      </c>
      <c r="F566">
        <v>6705911818</v>
      </c>
      <c r="G566" s="9">
        <v>45852</v>
      </c>
      <c r="H566" s="9">
        <v>45854</v>
      </c>
      <c r="I566" t="s">
        <v>4457</v>
      </c>
      <c r="J566" t="s">
        <v>4588</v>
      </c>
      <c r="K566" t="s">
        <v>4476</v>
      </c>
      <c r="L566" t="s">
        <v>4460</v>
      </c>
      <c r="M566">
        <v>4</v>
      </c>
      <c r="N566">
        <v>50679</v>
      </c>
      <c r="O566">
        <v>2610</v>
      </c>
      <c r="P566" t="s">
        <v>4468</v>
      </c>
      <c r="Q566">
        <v>48069</v>
      </c>
      <c r="R566">
        <v>0</v>
      </c>
      <c r="S566" s="14">
        <f t="shared" si="24"/>
        <v>5.1500621559225718E-2</v>
      </c>
      <c r="T566" s="11" t="str">
        <f t="shared" si="25"/>
        <v/>
      </c>
      <c r="U566" s="11" t="str">
        <f t="shared" si="26"/>
        <v/>
      </c>
    </row>
    <row r="567" spans="1:21" x14ac:dyDescent="0.3">
      <c r="A567" t="s">
        <v>5793</v>
      </c>
      <c r="B567" t="s">
        <v>5794</v>
      </c>
      <c r="C567" t="s">
        <v>1285</v>
      </c>
      <c r="D567">
        <v>9</v>
      </c>
      <c r="E567" t="s">
        <v>4463</v>
      </c>
      <c r="F567">
        <v>6557879588</v>
      </c>
      <c r="G567" s="9">
        <v>46066</v>
      </c>
      <c r="H567" s="9">
        <v>46068</v>
      </c>
      <c r="I567" t="s">
        <v>4491</v>
      </c>
      <c r="J567" t="s">
        <v>4543</v>
      </c>
      <c r="K567" t="s">
        <v>4459</v>
      </c>
      <c r="L567" t="s">
        <v>4493</v>
      </c>
      <c r="M567">
        <v>3</v>
      </c>
      <c r="N567">
        <v>67322</v>
      </c>
      <c r="O567">
        <v>0</v>
      </c>
      <c r="Q567">
        <v>67322</v>
      </c>
      <c r="R567">
        <v>0</v>
      </c>
      <c r="S567" s="14">
        <f t="shared" si="24"/>
        <v>0</v>
      </c>
      <c r="T567" s="11" t="str">
        <f t="shared" si="25"/>
        <v/>
      </c>
      <c r="U567" s="11" t="str">
        <f t="shared" si="26"/>
        <v/>
      </c>
    </row>
    <row r="568" spans="1:21" x14ac:dyDescent="0.3">
      <c r="A568" t="s">
        <v>5795</v>
      </c>
      <c r="B568" t="s">
        <v>5796</v>
      </c>
      <c r="C568" t="s">
        <v>1653</v>
      </c>
      <c r="D568">
        <v>62</v>
      </c>
      <c r="E568" t="s">
        <v>4463</v>
      </c>
      <c r="F568">
        <v>7135367363</v>
      </c>
      <c r="G568" s="9">
        <v>46088</v>
      </c>
      <c r="H568" s="9">
        <v>46092</v>
      </c>
      <c r="I568" t="s">
        <v>4474</v>
      </c>
      <c r="J568" t="s">
        <v>4556</v>
      </c>
      <c r="K568" t="s">
        <v>4482</v>
      </c>
      <c r="L568" t="s">
        <v>4477</v>
      </c>
      <c r="M568">
        <v>5</v>
      </c>
      <c r="N568">
        <v>116562</v>
      </c>
      <c r="O568">
        <v>0</v>
      </c>
      <c r="Q568">
        <v>116562</v>
      </c>
      <c r="R568">
        <v>116562</v>
      </c>
      <c r="S568" s="14">
        <f t="shared" si="24"/>
        <v>0</v>
      </c>
      <c r="T568" s="11" t="str">
        <f t="shared" si="25"/>
        <v/>
      </c>
      <c r="U568" s="11" t="str">
        <f t="shared" si="26"/>
        <v/>
      </c>
    </row>
    <row r="569" spans="1:21" x14ac:dyDescent="0.3">
      <c r="A569" t="s">
        <v>5797</v>
      </c>
      <c r="B569" t="s">
        <v>5798</v>
      </c>
      <c r="C569" t="s">
        <v>2218</v>
      </c>
      <c r="D569">
        <v>55</v>
      </c>
      <c r="E569" t="s">
        <v>4463</v>
      </c>
      <c r="F569">
        <v>6345734986</v>
      </c>
      <c r="G569" s="9">
        <v>46078</v>
      </c>
      <c r="H569" s="9">
        <v>46082</v>
      </c>
      <c r="I569" t="s">
        <v>4457</v>
      </c>
      <c r="J569" t="s">
        <v>4458</v>
      </c>
      <c r="K569" t="s">
        <v>4471</v>
      </c>
      <c r="L569" t="s">
        <v>4460</v>
      </c>
      <c r="M569">
        <v>4</v>
      </c>
      <c r="N569">
        <v>45369</v>
      </c>
      <c r="O569">
        <v>0</v>
      </c>
      <c r="Q569">
        <v>45369</v>
      </c>
      <c r="R569">
        <v>0</v>
      </c>
      <c r="S569" s="14">
        <f t="shared" si="24"/>
        <v>0</v>
      </c>
      <c r="T569" s="11" t="str">
        <f t="shared" si="25"/>
        <v/>
      </c>
      <c r="U569" s="11" t="str">
        <f t="shared" si="26"/>
        <v/>
      </c>
    </row>
    <row r="570" spans="1:21" x14ac:dyDescent="0.3">
      <c r="A570" t="s">
        <v>5799</v>
      </c>
      <c r="B570" t="s">
        <v>5800</v>
      </c>
      <c r="C570" t="s">
        <v>5801</v>
      </c>
      <c r="D570">
        <v>59</v>
      </c>
      <c r="E570" t="s">
        <v>4456</v>
      </c>
      <c r="F570">
        <v>7758682552</v>
      </c>
      <c r="G570" s="9">
        <v>45970</v>
      </c>
      <c r="H570" s="9">
        <v>45975</v>
      </c>
      <c r="I570" t="s">
        <v>4474</v>
      </c>
      <c r="J570" t="s">
        <v>4556</v>
      </c>
      <c r="K570" t="s">
        <v>4471</v>
      </c>
      <c r="L570" t="s">
        <v>4477</v>
      </c>
      <c r="M570">
        <v>5</v>
      </c>
      <c r="N570">
        <v>116030</v>
      </c>
      <c r="O570">
        <v>0</v>
      </c>
      <c r="Q570">
        <v>116030</v>
      </c>
      <c r="R570">
        <v>0</v>
      </c>
      <c r="S570" s="14">
        <f t="shared" si="24"/>
        <v>0</v>
      </c>
      <c r="T570" s="11" t="str">
        <f t="shared" si="25"/>
        <v/>
      </c>
      <c r="U570" s="11" t="str">
        <f t="shared" si="26"/>
        <v/>
      </c>
    </row>
    <row r="571" spans="1:21" x14ac:dyDescent="0.3">
      <c r="A571" t="s">
        <v>5802</v>
      </c>
      <c r="B571" t="s">
        <v>5803</v>
      </c>
      <c r="C571" t="s">
        <v>209</v>
      </c>
      <c r="D571">
        <v>2</v>
      </c>
      <c r="E571" t="s">
        <v>4456</v>
      </c>
      <c r="F571">
        <v>9713147539</v>
      </c>
      <c r="G571" s="9">
        <v>45841</v>
      </c>
      <c r="H571" s="9">
        <v>45845</v>
      </c>
      <c r="I571" t="s">
        <v>4523</v>
      </c>
      <c r="J571" t="s">
        <v>4524</v>
      </c>
      <c r="K571" t="s">
        <v>4488</v>
      </c>
      <c r="L571" t="s">
        <v>4525</v>
      </c>
      <c r="M571">
        <v>4</v>
      </c>
      <c r="N571">
        <v>165440</v>
      </c>
      <c r="O571">
        <v>0</v>
      </c>
      <c r="Q571">
        <v>165440</v>
      </c>
      <c r="R571">
        <v>0</v>
      </c>
      <c r="S571" s="14">
        <f t="shared" si="24"/>
        <v>0</v>
      </c>
      <c r="T571" s="11" t="str">
        <f t="shared" si="25"/>
        <v/>
      </c>
      <c r="U571" s="11" t="str">
        <f t="shared" si="26"/>
        <v/>
      </c>
    </row>
    <row r="572" spans="1:21" x14ac:dyDescent="0.3">
      <c r="A572" t="s">
        <v>5804</v>
      </c>
      <c r="B572" t="s">
        <v>5805</v>
      </c>
      <c r="C572" t="s">
        <v>1514</v>
      </c>
      <c r="D572">
        <v>71</v>
      </c>
      <c r="E572" t="s">
        <v>4456</v>
      </c>
      <c r="F572">
        <v>8101989565</v>
      </c>
      <c r="G572" s="9">
        <v>45901</v>
      </c>
      <c r="H572" s="9">
        <v>45904</v>
      </c>
      <c r="I572" t="s">
        <v>4491</v>
      </c>
      <c r="J572" t="s">
        <v>4543</v>
      </c>
      <c r="K572" t="s">
        <v>4466</v>
      </c>
      <c r="L572" t="s">
        <v>4493</v>
      </c>
      <c r="M572">
        <v>3</v>
      </c>
      <c r="N572">
        <v>69142</v>
      </c>
      <c r="O572">
        <v>0</v>
      </c>
      <c r="Q572">
        <v>69142</v>
      </c>
      <c r="R572">
        <v>0</v>
      </c>
      <c r="S572" s="14">
        <f t="shared" si="24"/>
        <v>0</v>
      </c>
      <c r="T572" s="11" t="str">
        <f t="shared" si="25"/>
        <v/>
      </c>
      <c r="U572" s="11" t="str">
        <f t="shared" si="26"/>
        <v/>
      </c>
    </row>
    <row r="573" spans="1:21" x14ac:dyDescent="0.3">
      <c r="A573" t="s">
        <v>5806</v>
      </c>
      <c r="B573" t="s">
        <v>5807</v>
      </c>
      <c r="C573" t="s">
        <v>1200</v>
      </c>
      <c r="D573">
        <v>83</v>
      </c>
      <c r="E573" t="s">
        <v>4463</v>
      </c>
      <c r="F573">
        <v>9579914533</v>
      </c>
      <c r="G573" s="9">
        <v>45848</v>
      </c>
      <c r="H573" s="9">
        <v>45850</v>
      </c>
      <c r="I573" t="s">
        <v>4457</v>
      </c>
      <c r="J573" t="s">
        <v>4458</v>
      </c>
      <c r="K573" t="s">
        <v>4488</v>
      </c>
      <c r="L573" t="s">
        <v>4460</v>
      </c>
      <c r="M573">
        <v>4</v>
      </c>
      <c r="N573">
        <v>55594</v>
      </c>
      <c r="O573">
        <v>3003</v>
      </c>
      <c r="P573" t="s">
        <v>4468</v>
      </c>
      <c r="Q573">
        <v>52591</v>
      </c>
      <c r="R573">
        <v>0</v>
      </c>
      <c r="S573" s="14">
        <f t="shared" si="24"/>
        <v>5.4016620498614956E-2</v>
      </c>
      <c r="T573" s="11" t="str">
        <f t="shared" si="25"/>
        <v/>
      </c>
      <c r="U573" s="11" t="str">
        <f t="shared" si="26"/>
        <v/>
      </c>
    </row>
    <row r="574" spans="1:21" x14ac:dyDescent="0.3">
      <c r="A574" t="s">
        <v>5808</v>
      </c>
      <c r="B574" t="s">
        <v>5809</v>
      </c>
      <c r="C574" t="s">
        <v>1683</v>
      </c>
      <c r="D574">
        <v>47</v>
      </c>
      <c r="E574" t="s">
        <v>4463</v>
      </c>
      <c r="F574">
        <v>9438719223</v>
      </c>
      <c r="G574" s="9">
        <v>45770</v>
      </c>
      <c r="H574" s="9">
        <v>45771</v>
      </c>
      <c r="I574" t="s">
        <v>4457</v>
      </c>
      <c r="J574" t="s">
        <v>4588</v>
      </c>
      <c r="K574" t="s">
        <v>4482</v>
      </c>
      <c r="L574" t="s">
        <v>4460</v>
      </c>
      <c r="M574">
        <v>4</v>
      </c>
      <c r="N574">
        <v>48664</v>
      </c>
      <c r="O574">
        <v>1545</v>
      </c>
      <c r="P574" t="s">
        <v>4468</v>
      </c>
      <c r="Q574">
        <v>47119</v>
      </c>
      <c r="R574">
        <v>47119</v>
      </c>
      <c r="S574" s="14">
        <f t="shared" si="24"/>
        <v>3.1748314976163081E-2</v>
      </c>
      <c r="T574" s="11" t="str">
        <f t="shared" si="25"/>
        <v/>
      </c>
      <c r="U574" s="11" t="str">
        <f t="shared" si="26"/>
        <v/>
      </c>
    </row>
    <row r="575" spans="1:21" x14ac:dyDescent="0.3">
      <c r="A575" t="s">
        <v>5810</v>
      </c>
      <c r="B575" t="s">
        <v>5811</v>
      </c>
      <c r="C575" t="s">
        <v>3169</v>
      </c>
      <c r="D575">
        <v>5</v>
      </c>
      <c r="E575" t="s">
        <v>4456</v>
      </c>
      <c r="F575">
        <v>8103552902</v>
      </c>
      <c r="G575" s="9">
        <v>45881</v>
      </c>
      <c r="H575" s="9">
        <v>45885</v>
      </c>
      <c r="I575" t="s">
        <v>4523</v>
      </c>
      <c r="J575" t="s">
        <v>4524</v>
      </c>
      <c r="K575" t="s">
        <v>4482</v>
      </c>
      <c r="L575" t="s">
        <v>4525</v>
      </c>
      <c r="M575">
        <v>4</v>
      </c>
      <c r="N575">
        <v>191617</v>
      </c>
      <c r="O575">
        <v>4071</v>
      </c>
      <c r="P575" t="s">
        <v>4468</v>
      </c>
      <c r="Q575">
        <v>187546</v>
      </c>
      <c r="R575">
        <v>187546</v>
      </c>
      <c r="S575" s="14">
        <f t="shared" si="24"/>
        <v>2.1245505357040347E-2</v>
      </c>
      <c r="T575" s="11" t="str">
        <f t="shared" si="25"/>
        <v/>
      </c>
      <c r="U575" s="11" t="str">
        <f t="shared" si="26"/>
        <v/>
      </c>
    </row>
    <row r="576" spans="1:21" x14ac:dyDescent="0.3">
      <c r="A576" t="s">
        <v>5812</v>
      </c>
      <c r="B576" t="s">
        <v>5813</v>
      </c>
      <c r="C576" t="s">
        <v>5232</v>
      </c>
      <c r="D576">
        <v>60</v>
      </c>
      <c r="E576" t="s">
        <v>4463</v>
      </c>
      <c r="F576">
        <v>8113798092</v>
      </c>
      <c r="G576" s="9">
        <v>45797</v>
      </c>
      <c r="H576" s="9">
        <v>45800</v>
      </c>
      <c r="I576" t="s">
        <v>4464</v>
      </c>
      <c r="J576" t="s">
        <v>4465</v>
      </c>
      <c r="K576" t="s">
        <v>4466</v>
      </c>
      <c r="L576" t="s">
        <v>4467</v>
      </c>
      <c r="M576">
        <v>3</v>
      </c>
      <c r="N576">
        <v>71914</v>
      </c>
      <c r="O576">
        <v>4845</v>
      </c>
      <c r="P576" t="s">
        <v>4468</v>
      </c>
      <c r="Q576">
        <v>67069</v>
      </c>
      <c r="R576">
        <v>0</v>
      </c>
      <c r="S576" s="14">
        <f t="shared" si="24"/>
        <v>6.7372138943738349E-2</v>
      </c>
      <c r="T576" s="11" t="str">
        <f t="shared" si="25"/>
        <v/>
      </c>
      <c r="U576" s="11" t="str">
        <f t="shared" si="26"/>
        <v/>
      </c>
    </row>
    <row r="577" spans="1:21" x14ac:dyDescent="0.3">
      <c r="A577" t="s">
        <v>5814</v>
      </c>
      <c r="B577" t="s">
        <v>5815</v>
      </c>
      <c r="C577" t="s">
        <v>1245</v>
      </c>
      <c r="D577">
        <v>37</v>
      </c>
      <c r="E577" t="s">
        <v>4463</v>
      </c>
      <c r="F577">
        <v>9424652984</v>
      </c>
      <c r="G577" s="9">
        <v>45752</v>
      </c>
      <c r="H577" s="9">
        <v>45758</v>
      </c>
      <c r="I577" t="s">
        <v>4497</v>
      </c>
      <c r="J577" t="s">
        <v>4498</v>
      </c>
      <c r="K577" t="s">
        <v>4482</v>
      </c>
      <c r="L577" t="s">
        <v>4477</v>
      </c>
      <c r="M577">
        <v>4</v>
      </c>
      <c r="N577">
        <v>126390</v>
      </c>
      <c r="O577">
        <v>3081</v>
      </c>
      <c r="P577" t="s">
        <v>4468</v>
      </c>
      <c r="Q577">
        <v>123309</v>
      </c>
      <c r="R577">
        <v>123309</v>
      </c>
      <c r="S577" s="14">
        <f t="shared" si="24"/>
        <v>2.4376928554474247E-2</v>
      </c>
      <c r="T577" s="11" t="str">
        <f t="shared" si="25"/>
        <v/>
      </c>
      <c r="U577" s="11" t="str">
        <f t="shared" si="26"/>
        <v/>
      </c>
    </row>
    <row r="578" spans="1:21" x14ac:dyDescent="0.3">
      <c r="A578" t="s">
        <v>5816</v>
      </c>
      <c r="B578" t="s">
        <v>5817</v>
      </c>
      <c r="C578" t="s">
        <v>5818</v>
      </c>
      <c r="D578">
        <v>17</v>
      </c>
      <c r="E578" t="s">
        <v>4463</v>
      </c>
      <c r="F578">
        <v>8389473873</v>
      </c>
      <c r="G578" s="9">
        <v>45989</v>
      </c>
      <c r="H578" s="9">
        <v>45993</v>
      </c>
      <c r="I578" t="s">
        <v>4457</v>
      </c>
      <c r="J578" t="s">
        <v>4588</v>
      </c>
      <c r="K578" t="s">
        <v>4482</v>
      </c>
      <c r="L578" t="s">
        <v>4460</v>
      </c>
      <c r="M578">
        <v>4</v>
      </c>
      <c r="N578">
        <v>51348</v>
      </c>
      <c r="O578">
        <v>0</v>
      </c>
      <c r="Q578">
        <v>51348</v>
      </c>
      <c r="R578">
        <v>51348</v>
      </c>
      <c r="S578" s="14">
        <f t="shared" si="24"/>
        <v>0</v>
      </c>
      <c r="T578" s="11" t="str">
        <f t="shared" si="25"/>
        <v/>
      </c>
      <c r="U578" s="11" t="str">
        <f t="shared" si="26"/>
        <v/>
      </c>
    </row>
    <row r="579" spans="1:21" x14ac:dyDescent="0.3">
      <c r="A579" t="s">
        <v>5819</v>
      </c>
      <c r="B579" t="s">
        <v>5820</v>
      </c>
      <c r="C579" t="s">
        <v>726</v>
      </c>
      <c r="D579">
        <v>43</v>
      </c>
      <c r="E579" t="s">
        <v>4456</v>
      </c>
      <c r="F579">
        <v>7845451812</v>
      </c>
      <c r="G579" s="9">
        <v>45867</v>
      </c>
      <c r="H579" s="9">
        <v>45873</v>
      </c>
      <c r="I579" t="s">
        <v>4474</v>
      </c>
      <c r="J579" t="s">
        <v>4556</v>
      </c>
      <c r="K579" t="s">
        <v>4471</v>
      </c>
      <c r="L579" t="s">
        <v>4477</v>
      </c>
      <c r="M579">
        <v>5</v>
      </c>
      <c r="N579">
        <v>89179</v>
      </c>
      <c r="O579">
        <v>0</v>
      </c>
      <c r="Q579">
        <v>89179</v>
      </c>
      <c r="R579">
        <v>0</v>
      </c>
      <c r="S579" s="14">
        <f t="shared" si="24"/>
        <v>0</v>
      </c>
      <c r="T579" s="11" t="str">
        <f t="shared" si="25"/>
        <v/>
      </c>
      <c r="U579" s="11" t="str">
        <f t="shared" si="26"/>
        <v/>
      </c>
    </row>
    <row r="580" spans="1:21" x14ac:dyDescent="0.3">
      <c r="A580" t="s">
        <v>5821</v>
      </c>
      <c r="B580" t="s">
        <v>5822</v>
      </c>
      <c r="C580" t="s">
        <v>5283</v>
      </c>
      <c r="D580">
        <v>32</v>
      </c>
      <c r="E580" t="s">
        <v>4456</v>
      </c>
      <c r="F580">
        <v>8907972785</v>
      </c>
      <c r="G580" s="9">
        <v>45972</v>
      </c>
      <c r="H580" s="9">
        <v>45975</v>
      </c>
      <c r="I580" t="s">
        <v>4523</v>
      </c>
      <c r="J580" t="s">
        <v>4524</v>
      </c>
      <c r="K580" t="s">
        <v>4488</v>
      </c>
      <c r="L580" t="s">
        <v>4525</v>
      </c>
      <c r="M580">
        <v>4</v>
      </c>
      <c r="N580">
        <v>186155</v>
      </c>
      <c r="O580">
        <v>0</v>
      </c>
      <c r="Q580">
        <v>186155</v>
      </c>
      <c r="R580">
        <v>0</v>
      </c>
      <c r="S580" s="14">
        <f t="shared" ref="S580:S643" si="27">O580/N580</f>
        <v>0</v>
      </c>
      <c r="T580" s="11" t="str">
        <f t="shared" ref="T580:T643" si="28">IF(AND(S580&gt;10%,P580&lt;&gt;"MS_DR_BORA"),"FLAG","")</f>
        <v/>
      </c>
      <c r="U580" s="11" t="str">
        <f t="shared" ref="U580:U643" si="29">IF(AND(K580="Cash",R580&lt;Q580),"FLAG","")</f>
        <v/>
      </c>
    </row>
    <row r="581" spans="1:21" x14ac:dyDescent="0.3">
      <c r="A581" t="s">
        <v>5823</v>
      </c>
      <c r="B581" t="s">
        <v>5824</v>
      </c>
      <c r="C581" t="s">
        <v>2834</v>
      </c>
      <c r="D581">
        <v>26</v>
      </c>
      <c r="E581" t="s">
        <v>4456</v>
      </c>
      <c r="F581">
        <v>6893867897</v>
      </c>
      <c r="G581" s="9">
        <v>46067</v>
      </c>
      <c r="H581" s="9">
        <v>46068</v>
      </c>
      <c r="I581" t="s">
        <v>4491</v>
      </c>
      <c r="J581" t="s">
        <v>4492</v>
      </c>
      <c r="K581" t="s">
        <v>4482</v>
      </c>
      <c r="L581" t="s">
        <v>4493</v>
      </c>
      <c r="M581">
        <v>3</v>
      </c>
      <c r="N581">
        <v>70842</v>
      </c>
      <c r="O581">
        <v>0</v>
      </c>
      <c r="Q581">
        <v>70842</v>
      </c>
      <c r="R581">
        <v>70842</v>
      </c>
      <c r="S581" s="14">
        <f t="shared" si="27"/>
        <v>0</v>
      </c>
      <c r="T581" s="11" t="str">
        <f t="shared" si="28"/>
        <v/>
      </c>
      <c r="U581" s="11" t="str">
        <f t="shared" si="29"/>
        <v/>
      </c>
    </row>
    <row r="582" spans="1:21" x14ac:dyDescent="0.3">
      <c r="A582" t="s">
        <v>5825</v>
      </c>
      <c r="B582" t="s">
        <v>5826</v>
      </c>
      <c r="C582" t="s">
        <v>4931</v>
      </c>
      <c r="D582">
        <v>26</v>
      </c>
      <c r="E582" t="s">
        <v>4456</v>
      </c>
      <c r="F582">
        <v>9287608175</v>
      </c>
      <c r="G582" s="9">
        <v>46059</v>
      </c>
      <c r="H582" s="9">
        <v>46062</v>
      </c>
      <c r="I582" t="s">
        <v>4523</v>
      </c>
      <c r="J582" t="s">
        <v>4524</v>
      </c>
      <c r="K582" t="s">
        <v>4482</v>
      </c>
      <c r="L582" t="s">
        <v>4525</v>
      </c>
      <c r="M582">
        <v>4</v>
      </c>
      <c r="N582">
        <v>178490</v>
      </c>
      <c r="O582">
        <v>6107</v>
      </c>
      <c r="P582" t="s">
        <v>4468</v>
      </c>
      <c r="Q582">
        <v>172383</v>
      </c>
      <c r="R582">
        <v>172383</v>
      </c>
      <c r="S582" s="14">
        <f t="shared" si="27"/>
        <v>3.421480194968906E-2</v>
      </c>
      <c r="T582" s="11" t="str">
        <f t="shared" si="28"/>
        <v/>
      </c>
      <c r="U582" s="11" t="str">
        <f t="shared" si="29"/>
        <v/>
      </c>
    </row>
    <row r="583" spans="1:21" x14ac:dyDescent="0.3">
      <c r="A583" t="s">
        <v>5827</v>
      </c>
      <c r="B583" t="s">
        <v>5828</v>
      </c>
      <c r="C583" t="s">
        <v>5316</v>
      </c>
      <c r="D583">
        <v>25</v>
      </c>
      <c r="E583" t="s">
        <v>4456</v>
      </c>
      <c r="F583">
        <v>8363034159</v>
      </c>
      <c r="G583" s="9">
        <v>46057</v>
      </c>
      <c r="H583" s="9">
        <v>46059</v>
      </c>
      <c r="I583" t="s">
        <v>4506</v>
      </c>
      <c r="J583" t="s">
        <v>4507</v>
      </c>
      <c r="K583" t="s">
        <v>4476</v>
      </c>
      <c r="L583" t="s">
        <v>4508</v>
      </c>
      <c r="M583">
        <v>1</v>
      </c>
      <c r="N583">
        <v>2736</v>
      </c>
      <c r="O583">
        <v>0</v>
      </c>
      <c r="Q583">
        <v>2736</v>
      </c>
      <c r="R583">
        <v>0</v>
      </c>
      <c r="S583" s="14">
        <f t="shared" si="27"/>
        <v>0</v>
      </c>
      <c r="T583" s="11" t="str">
        <f t="shared" si="28"/>
        <v/>
      </c>
      <c r="U583" s="11" t="str">
        <f t="shared" si="29"/>
        <v/>
      </c>
    </row>
    <row r="584" spans="1:21" x14ac:dyDescent="0.3">
      <c r="A584" t="s">
        <v>5829</v>
      </c>
      <c r="B584" t="s">
        <v>5830</v>
      </c>
      <c r="C584" t="s">
        <v>4880</v>
      </c>
      <c r="D584">
        <v>14</v>
      </c>
      <c r="E584" t="s">
        <v>4463</v>
      </c>
      <c r="F584">
        <v>9681727668</v>
      </c>
      <c r="G584" s="9">
        <v>45854</v>
      </c>
      <c r="H584" s="9">
        <v>45859</v>
      </c>
      <c r="I584" t="s">
        <v>4457</v>
      </c>
      <c r="J584" t="s">
        <v>4458</v>
      </c>
      <c r="K584" t="s">
        <v>4471</v>
      </c>
      <c r="L584" t="s">
        <v>4460</v>
      </c>
      <c r="M584">
        <v>4</v>
      </c>
      <c r="N584">
        <v>55407</v>
      </c>
      <c r="O584">
        <v>0</v>
      </c>
      <c r="Q584">
        <v>55407</v>
      </c>
      <c r="R584">
        <v>0</v>
      </c>
      <c r="S584" s="14">
        <f t="shared" si="27"/>
        <v>0</v>
      </c>
      <c r="T584" s="11" t="str">
        <f t="shared" si="28"/>
        <v/>
      </c>
      <c r="U584" s="11" t="str">
        <f t="shared" si="29"/>
        <v/>
      </c>
    </row>
    <row r="585" spans="1:21" x14ac:dyDescent="0.3">
      <c r="A585" t="s">
        <v>5831</v>
      </c>
      <c r="B585" t="s">
        <v>5832</v>
      </c>
      <c r="C585" t="s">
        <v>4686</v>
      </c>
      <c r="D585">
        <v>44</v>
      </c>
      <c r="E585" t="s">
        <v>4463</v>
      </c>
      <c r="F585">
        <v>8836037312</v>
      </c>
      <c r="G585" s="9">
        <v>45915</v>
      </c>
      <c r="H585" s="9">
        <v>45916</v>
      </c>
      <c r="I585" t="s">
        <v>4464</v>
      </c>
      <c r="J585" t="s">
        <v>4465</v>
      </c>
      <c r="K585" t="s">
        <v>4482</v>
      </c>
      <c r="L585" t="s">
        <v>4467</v>
      </c>
      <c r="M585">
        <v>3</v>
      </c>
      <c r="N585">
        <v>71457</v>
      </c>
      <c r="O585">
        <v>0</v>
      </c>
      <c r="Q585">
        <v>71457</v>
      </c>
      <c r="R585">
        <v>71457</v>
      </c>
      <c r="S585" s="14">
        <f t="shared" si="27"/>
        <v>0</v>
      </c>
      <c r="T585" s="11" t="str">
        <f t="shared" si="28"/>
        <v/>
      </c>
      <c r="U585" s="11" t="str">
        <f t="shared" si="29"/>
        <v/>
      </c>
    </row>
    <row r="586" spans="1:21" x14ac:dyDescent="0.3">
      <c r="A586" t="s">
        <v>5833</v>
      </c>
      <c r="B586" t="s">
        <v>5834</v>
      </c>
      <c r="C586" t="s">
        <v>5835</v>
      </c>
      <c r="D586">
        <v>69</v>
      </c>
      <c r="E586" t="s">
        <v>4463</v>
      </c>
      <c r="F586">
        <v>9595013582</v>
      </c>
      <c r="G586" s="9">
        <v>45869</v>
      </c>
      <c r="H586" s="9">
        <v>45871</v>
      </c>
      <c r="I586" t="s">
        <v>4464</v>
      </c>
      <c r="J586" t="s">
        <v>4465</v>
      </c>
      <c r="K586" t="s">
        <v>4471</v>
      </c>
      <c r="L586" t="s">
        <v>4467</v>
      </c>
      <c r="M586">
        <v>3</v>
      </c>
      <c r="N586">
        <v>78823</v>
      </c>
      <c r="O586">
        <v>2029</v>
      </c>
      <c r="P586" t="s">
        <v>4468</v>
      </c>
      <c r="Q586">
        <v>76794</v>
      </c>
      <c r="R586">
        <v>0</v>
      </c>
      <c r="S586" s="14">
        <f t="shared" si="27"/>
        <v>2.5741217664894765E-2</v>
      </c>
      <c r="T586" s="11" t="str">
        <f t="shared" si="28"/>
        <v/>
      </c>
      <c r="U586" s="11" t="str">
        <f t="shared" si="29"/>
        <v/>
      </c>
    </row>
    <row r="587" spans="1:21" x14ac:dyDescent="0.3">
      <c r="A587" t="s">
        <v>5836</v>
      </c>
      <c r="B587" t="s">
        <v>5837</v>
      </c>
      <c r="C587" t="s">
        <v>2218</v>
      </c>
      <c r="D587">
        <v>1</v>
      </c>
      <c r="E587" t="s">
        <v>4463</v>
      </c>
      <c r="F587">
        <v>8116449674</v>
      </c>
      <c r="G587" s="9">
        <v>45794</v>
      </c>
      <c r="H587" s="9">
        <v>45797</v>
      </c>
      <c r="I587" t="s">
        <v>4523</v>
      </c>
      <c r="J587" t="s">
        <v>4524</v>
      </c>
      <c r="K587" t="s">
        <v>4488</v>
      </c>
      <c r="L587" t="s">
        <v>4525</v>
      </c>
      <c r="M587">
        <v>4</v>
      </c>
      <c r="N587">
        <v>170463</v>
      </c>
      <c r="O587">
        <v>7995</v>
      </c>
      <c r="P587" t="s">
        <v>4468</v>
      </c>
      <c r="Q587">
        <v>162468</v>
      </c>
      <c r="R587">
        <v>0</v>
      </c>
      <c r="S587" s="14">
        <f t="shared" si="27"/>
        <v>4.6901673676985618E-2</v>
      </c>
      <c r="T587" s="11" t="str">
        <f t="shared" si="28"/>
        <v/>
      </c>
      <c r="U587" s="11" t="str">
        <f t="shared" si="29"/>
        <v/>
      </c>
    </row>
    <row r="588" spans="1:21" x14ac:dyDescent="0.3">
      <c r="A588" t="s">
        <v>5838</v>
      </c>
      <c r="B588" t="s">
        <v>5839</v>
      </c>
      <c r="C588" t="s">
        <v>5840</v>
      </c>
      <c r="D588">
        <v>86</v>
      </c>
      <c r="E588" t="s">
        <v>4456</v>
      </c>
      <c r="F588">
        <v>6838896596</v>
      </c>
      <c r="G588" s="9">
        <v>45916</v>
      </c>
      <c r="H588" s="9">
        <v>45921</v>
      </c>
      <c r="I588" t="s">
        <v>4457</v>
      </c>
      <c r="J588" t="s">
        <v>4588</v>
      </c>
      <c r="K588" t="s">
        <v>4476</v>
      </c>
      <c r="L588" t="s">
        <v>4460</v>
      </c>
      <c r="M588">
        <v>4</v>
      </c>
      <c r="N588">
        <v>48272</v>
      </c>
      <c r="O588">
        <v>0</v>
      </c>
      <c r="Q588">
        <v>48272</v>
      </c>
      <c r="R588">
        <v>0</v>
      </c>
      <c r="S588" s="14">
        <f t="shared" si="27"/>
        <v>0</v>
      </c>
      <c r="T588" s="11" t="str">
        <f t="shared" si="28"/>
        <v/>
      </c>
      <c r="U588" s="11" t="str">
        <f t="shared" si="29"/>
        <v/>
      </c>
    </row>
    <row r="589" spans="1:21" x14ac:dyDescent="0.3">
      <c r="A589" t="s">
        <v>5841</v>
      </c>
      <c r="B589" t="s">
        <v>5842</v>
      </c>
      <c r="C589" t="s">
        <v>3285</v>
      </c>
      <c r="D589">
        <v>68</v>
      </c>
      <c r="E589" t="s">
        <v>4456</v>
      </c>
      <c r="F589">
        <v>9141527999</v>
      </c>
      <c r="G589" s="9">
        <v>46055</v>
      </c>
      <c r="H589" s="9">
        <v>46060</v>
      </c>
      <c r="I589" t="s">
        <v>4480</v>
      </c>
      <c r="J589" t="s">
        <v>4539</v>
      </c>
      <c r="K589" t="s">
        <v>4466</v>
      </c>
      <c r="L589" t="s">
        <v>4483</v>
      </c>
      <c r="M589">
        <v>6</v>
      </c>
      <c r="N589">
        <v>186185</v>
      </c>
      <c r="O589">
        <v>17846</v>
      </c>
      <c r="P589" t="s">
        <v>4468</v>
      </c>
      <c r="Q589">
        <v>168339</v>
      </c>
      <c r="R589">
        <v>0</v>
      </c>
      <c r="S589" s="14">
        <f t="shared" si="27"/>
        <v>9.5850900985578857E-2</v>
      </c>
      <c r="T589" s="11" t="str">
        <f t="shared" si="28"/>
        <v/>
      </c>
      <c r="U589" s="11" t="str">
        <f t="shared" si="29"/>
        <v/>
      </c>
    </row>
    <row r="590" spans="1:21" x14ac:dyDescent="0.3">
      <c r="A590" t="s">
        <v>5843</v>
      </c>
      <c r="B590" t="s">
        <v>5844</v>
      </c>
      <c r="C590" t="s">
        <v>4637</v>
      </c>
      <c r="D590">
        <v>62</v>
      </c>
      <c r="E590" t="s">
        <v>4456</v>
      </c>
      <c r="F590">
        <v>6600967506</v>
      </c>
      <c r="G590" s="9">
        <v>45995</v>
      </c>
      <c r="H590" s="9">
        <v>45998</v>
      </c>
      <c r="I590" t="s">
        <v>4491</v>
      </c>
      <c r="J590" t="s">
        <v>4492</v>
      </c>
      <c r="K590" t="s">
        <v>4476</v>
      </c>
      <c r="L590" t="s">
        <v>4493</v>
      </c>
      <c r="M590">
        <v>3</v>
      </c>
      <c r="N590">
        <v>77480</v>
      </c>
      <c r="O590">
        <v>3907</v>
      </c>
      <c r="P590" t="s">
        <v>4468</v>
      </c>
      <c r="Q590">
        <v>73573</v>
      </c>
      <c r="R590">
        <v>0</v>
      </c>
      <c r="S590" s="14">
        <f t="shared" si="27"/>
        <v>5.0425916365513683E-2</v>
      </c>
      <c r="T590" s="11" t="str">
        <f t="shared" si="28"/>
        <v/>
      </c>
      <c r="U590" s="11" t="str">
        <f t="shared" si="29"/>
        <v/>
      </c>
    </row>
    <row r="591" spans="1:21" x14ac:dyDescent="0.3">
      <c r="A591" t="s">
        <v>5845</v>
      </c>
      <c r="B591" t="s">
        <v>5846</v>
      </c>
      <c r="C591" t="s">
        <v>5847</v>
      </c>
      <c r="D591">
        <v>40</v>
      </c>
      <c r="E591" t="s">
        <v>4456</v>
      </c>
      <c r="F591">
        <v>9796526761</v>
      </c>
      <c r="G591" s="9">
        <v>46031</v>
      </c>
      <c r="H591" s="9">
        <v>46037</v>
      </c>
      <c r="I591" t="s">
        <v>4474</v>
      </c>
      <c r="J591" t="s">
        <v>4475</v>
      </c>
      <c r="K591" t="s">
        <v>4488</v>
      </c>
      <c r="L591" t="s">
        <v>4477</v>
      </c>
      <c r="M591">
        <v>5</v>
      </c>
      <c r="N591">
        <v>43348</v>
      </c>
      <c r="O591">
        <v>0</v>
      </c>
      <c r="Q591">
        <v>43348</v>
      </c>
      <c r="R591">
        <v>0</v>
      </c>
      <c r="S591" s="14">
        <f t="shared" si="27"/>
        <v>0</v>
      </c>
      <c r="T591" s="11" t="str">
        <f t="shared" si="28"/>
        <v/>
      </c>
      <c r="U591" s="11" t="str">
        <f t="shared" si="29"/>
        <v/>
      </c>
    </row>
    <row r="592" spans="1:21" x14ac:dyDescent="0.3">
      <c r="A592" t="s">
        <v>5848</v>
      </c>
      <c r="B592" t="s">
        <v>5849</v>
      </c>
      <c r="C592" t="s">
        <v>572</v>
      </c>
      <c r="D592">
        <v>23</v>
      </c>
      <c r="E592" t="s">
        <v>4456</v>
      </c>
      <c r="F592">
        <v>9986294272</v>
      </c>
      <c r="G592" s="9">
        <v>46106</v>
      </c>
      <c r="H592" s="9">
        <v>46109</v>
      </c>
      <c r="I592" t="s">
        <v>4464</v>
      </c>
      <c r="J592" t="s">
        <v>4465</v>
      </c>
      <c r="K592" t="s">
        <v>4488</v>
      </c>
      <c r="L592" t="s">
        <v>4467</v>
      </c>
      <c r="M592">
        <v>3</v>
      </c>
      <c r="N592">
        <v>82055</v>
      </c>
      <c r="O592">
        <v>7818</v>
      </c>
      <c r="P592" t="s">
        <v>4468</v>
      </c>
      <c r="Q592">
        <v>74237</v>
      </c>
      <c r="R592">
        <v>0</v>
      </c>
      <c r="S592" s="14">
        <f t="shared" si="27"/>
        <v>9.5277557735665097E-2</v>
      </c>
      <c r="T592" s="11" t="str">
        <f t="shared" si="28"/>
        <v/>
      </c>
      <c r="U592" s="11" t="str">
        <f t="shared" si="29"/>
        <v/>
      </c>
    </row>
    <row r="593" spans="1:21" x14ac:dyDescent="0.3">
      <c r="A593" t="s">
        <v>5850</v>
      </c>
      <c r="B593" t="s">
        <v>5851</v>
      </c>
      <c r="C593" t="s">
        <v>4954</v>
      </c>
      <c r="D593">
        <v>77</v>
      </c>
      <c r="E593" t="s">
        <v>4456</v>
      </c>
      <c r="F593">
        <v>7246513101</v>
      </c>
      <c r="G593" s="9">
        <v>46101</v>
      </c>
      <c r="H593" s="9">
        <v>46105</v>
      </c>
      <c r="I593" t="s">
        <v>4474</v>
      </c>
      <c r="J593" t="s">
        <v>4475</v>
      </c>
      <c r="K593" t="s">
        <v>4466</v>
      </c>
      <c r="L593" t="s">
        <v>4477</v>
      </c>
      <c r="M593">
        <v>5</v>
      </c>
      <c r="N593">
        <v>39179</v>
      </c>
      <c r="O593">
        <v>0</v>
      </c>
      <c r="Q593">
        <v>39179</v>
      </c>
      <c r="R593">
        <v>0</v>
      </c>
      <c r="S593" s="14">
        <f t="shared" si="27"/>
        <v>0</v>
      </c>
      <c r="T593" s="11" t="str">
        <f t="shared" si="28"/>
        <v/>
      </c>
      <c r="U593" s="11" t="str">
        <f t="shared" si="29"/>
        <v/>
      </c>
    </row>
    <row r="594" spans="1:21" x14ac:dyDescent="0.3">
      <c r="A594" t="s">
        <v>5852</v>
      </c>
      <c r="B594" t="s">
        <v>5853</v>
      </c>
      <c r="C594" t="s">
        <v>1440</v>
      </c>
      <c r="D594">
        <v>27</v>
      </c>
      <c r="E594" t="s">
        <v>4463</v>
      </c>
      <c r="F594">
        <v>9481331060</v>
      </c>
      <c r="G594" s="9">
        <v>45923</v>
      </c>
      <c r="H594" s="9">
        <v>45927</v>
      </c>
      <c r="I594" t="s">
        <v>4474</v>
      </c>
      <c r="J594" t="s">
        <v>4556</v>
      </c>
      <c r="K594" t="s">
        <v>4482</v>
      </c>
      <c r="L594" t="s">
        <v>4477</v>
      </c>
      <c r="M594">
        <v>5</v>
      </c>
      <c r="N594">
        <v>42052</v>
      </c>
      <c r="O594">
        <v>0</v>
      </c>
      <c r="Q594">
        <v>42052</v>
      </c>
      <c r="R594">
        <v>42052</v>
      </c>
      <c r="S594" s="14">
        <f t="shared" si="27"/>
        <v>0</v>
      </c>
      <c r="T594" s="11" t="str">
        <f t="shared" si="28"/>
        <v/>
      </c>
      <c r="U594" s="11" t="str">
        <f t="shared" si="29"/>
        <v/>
      </c>
    </row>
    <row r="595" spans="1:21" x14ac:dyDescent="0.3">
      <c r="A595" t="s">
        <v>5854</v>
      </c>
      <c r="B595" t="s">
        <v>5855</v>
      </c>
      <c r="C595" t="s">
        <v>1059</v>
      </c>
      <c r="D595">
        <v>74</v>
      </c>
      <c r="E595" t="s">
        <v>4456</v>
      </c>
      <c r="F595">
        <v>7558874514</v>
      </c>
      <c r="G595" s="9">
        <v>46038</v>
      </c>
      <c r="H595" s="9">
        <v>46043</v>
      </c>
      <c r="I595" t="s">
        <v>4457</v>
      </c>
      <c r="J595" t="s">
        <v>4588</v>
      </c>
      <c r="K595" t="s">
        <v>4482</v>
      </c>
      <c r="L595" t="s">
        <v>4460</v>
      </c>
      <c r="M595">
        <v>4</v>
      </c>
      <c r="N595">
        <v>55482</v>
      </c>
      <c r="O595">
        <v>3718</v>
      </c>
      <c r="P595" t="s">
        <v>4468</v>
      </c>
      <c r="Q595">
        <v>51764</v>
      </c>
      <c r="R595">
        <v>51764</v>
      </c>
      <c r="S595" s="14">
        <f t="shared" si="27"/>
        <v>6.7012724847698352E-2</v>
      </c>
      <c r="T595" s="11" t="str">
        <f t="shared" si="28"/>
        <v/>
      </c>
      <c r="U595" s="11" t="str">
        <f t="shared" si="29"/>
        <v/>
      </c>
    </row>
    <row r="596" spans="1:21" x14ac:dyDescent="0.3">
      <c r="A596" t="s">
        <v>5856</v>
      </c>
      <c r="B596" t="s">
        <v>5857</v>
      </c>
      <c r="C596" t="s">
        <v>343</v>
      </c>
      <c r="D596">
        <v>57</v>
      </c>
      <c r="E596" t="s">
        <v>4463</v>
      </c>
      <c r="F596">
        <v>9876802857</v>
      </c>
      <c r="G596" s="9">
        <v>46090</v>
      </c>
      <c r="H596" s="9">
        <v>46093</v>
      </c>
      <c r="I596" t="s">
        <v>4491</v>
      </c>
      <c r="J596" t="s">
        <v>4543</v>
      </c>
      <c r="K596" t="s">
        <v>4471</v>
      </c>
      <c r="L596" t="s">
        <v>4493</v>
      </c>
      <c r="M596">
        <v>3</v>
      </c>
      <c r="N596">
        <v>73369</v>
      </c>
      <c r="O596">
        <v>0</v>
      </c>
      <c r="Q596">
        <v>73369</v>
      </c>
      <c r="R596">
        <v>0</v>
      </c>
      <c r="S596" s="14">
        <f t="shared" si="27"/>
        <v>0</v>
      </c>
      <c r="T596" s="11" t="str">
        <f t="shared" si="28"/>
        <v/>
      </c>
      <c r="U596" s="11" t="str">
        <f t="shared" si="29"/>
        <v/>
      </c>
    </row>
    <row r="597" spans="1:21" x14ac:dyDescent="0.3">
      <c r="A597" t="s">
        <v>5858</v>
      </c>
      <c r="B597" t="s">
        <v>5859</v>
      </c>
      <c r="C597" t="s">
        <v>1356</v>
      </c>
      <c r="D597">
        <v>28</v>
      </c>
      <c r="E597" t="s">
        <v>4456</v>
      </c>
      <c r="F597">
        <v>6138363317</v>
      </c>
      <c r="G597" s="9">
        <v>45884</v>
      </c>
      <c r="H597" s="9">
        <v>45885</v>
      </c>
      <c r="I597" t="s">
        <v>4506</v>
      </c>
      <c r="J597" t="s">
        <v>4507</v>
      </c>
      <c r="K597" t="s">
        <v>4471</v>
      </c>
      <c r="L597" t="s">
        <v>4508</v>
      </c>
      <c r="M597">
        <v>1</v>
      </c>
      <c r="N597">
        <v>2732</v>
      </c>
      <c r="O597">
        <v>149</v>
      </c>
      <c r="P597" t="s">
        <v>4468</v>
      </c>
      <c r="Q597">
        <v>2583</v>
      </c>
      <c r="R597">
        <v>0</v>
      </c>
      <c r="S597" s="14">
        <f t="shared" si="27"/>
        <v>5.4538799414348464E-2</v>
      </c>
      <c r="T597" s="11" t="str">
        <f t="shared" si="28"/>
        <v/>
      </c>
      <c r="U597" s="11" t="str">
        <f t="shared" si="29"/>
        <v/>
      </c>
    </row>
    <row r="598" spans="1:21" x14ac:dyDescent="0.3">
      <c r="A598" t="s">
        <v>5860</v>
      </c>
      <c r="B598" t="s">
        <v>5861</v>
      </c>
      <c r="C598" t="s">
        <v>807</v>
      </c>
      <c r="D598">
        <v>22</v>
      </c>
      <c r="E598" t="s">
        <v>4456</v>
      </c>
      <c r="F598">
        <v>9344246396</v>
      </c>
      <c r="G598" s="9">
        <v>45866</v>
      </c>
      <c r="H598" s="9">
        <v>45873</v>
      </c>
      <c r="I598" t="s">
        <v>4480</v>
      </c>
      <c r="J598" t="s">
        <v>4539</v>
      </c>
      <c r="K598" t="s">
        <v>4471</v>
      </c>
      <c r="L598" t="s">
        <v>4483</v>
      </c>
      <c r="M598">
        <v>6</v>
      </c>
      <c r="N598">
        <v>213251</v>
      </c>
      <c r="O598">
        <v>0</v>
      </c>
      <c r="Q598">
        <v>213251</v>
      </c>
      <c r="R598">
        <v>0</v>
      </c>
      <c r="S598" s="14">
        <f t="shared" si="27"/>
        <v>0</v>
      </c>
      <c r="T598" s="11" t="str">
        <f t="shared" si="28"/>
        <v/>
      </c>
      <c r="U598" s="11" t="str">
        <f t="shared" si="29"/>
        <v/>
      </c>
    </row>
    <row r="599" spans="1:21" x14ac:dyDescent="0.3">
      <c r="A599" t="s">
        <v>5862</v>
      </c>
      <c r="B599" t="s">
        <v>5863</v>
      </c>
      <c r="C599" t="s">
        <v>5202</v>
      </c>
      <c r="D599">
        <v>53</v>
      </c>
      <c r="E599" t="s">
        <v>4456</v>
      </c>
      <c r="F599">
        <v>9462637816</v>
      </c>
      <c r="G599" s="9">
        <v>45848</v>
      </c>
      <c r="H599" s="9">
        <v>45853</v>
      </c>
      <c r="I599" t="s">
        <v>4497</v>
      </c>
      <c r="J599" t="s">
        <v>4498</v>
      </c>
      <c r="K599" t="s">
        <v>4459</v>
      </c>
      <c r="L599" t="s">
        <v>4477</v>
      </c>
      <c r="M599">
        <v>4</v>
      </c>
      <c r="N599">
        <v>20423</v>
      </c>
      <c r="O599">
        <v>0</v>
      </c>
      <c r="Q599">
        <v>20423</v>
      </c>
      <c r="R599">
        <v>0</v>
      </c>
      <c r="S599" s="14">
        <f t="shared" si="27"/>
        <v>0</v>
      </c>
      <c r="T599" s="11" t="str">
        <f t="shared" si="28"/>
        <v/>
      </c>
      <c r="U599" s="11" t="str">
        <f t="shared" si="29"/>
        <v/>
      </c>
    </row>
    <row r="600" spans="1:21" x14ac:dyDescent="0.3">
      <c r="A600" t="s">
        <v>5864</v>
      </c>
      <c r="B600" t="s">
        <v>5865</v>
      </c>
      <c r="C600" t="s">
        <v>5866</v>
      </c>
      <c r="D600">
        <v>28</v>
      </c>
      <c r="E600" t="s">
        <v>4463</v>
      </c>
      <c r="F600">
        <v>9492082934</v>
      </c>
      <c r="G600" s="9">
        <v>46062</v>
      </c>
      <c r="H600" s="9">
        <v>46069</v>
      </c>
      <c r="I600" t="s">
        <v>4480</v>
      </c>
      <c r="J600" t="s">
        <v>4539</v>
      </c>
      <c r="K600" t="s">
        <v>4476</v>
      </c>
      <c r="L600" t="s">
        <v>4483</v>
      </c>
      <c r="M600">
        <v>6</v>
      </c>
      <c r="N600">
        <v>213604</v>
      </c>
      <c r="O600">
        <v>11103</v>
      </c>
      <c r="P600" t="s">
        <v>4468</v>
      </c>
      <c r="Q600">
        <v>202501</v>
      </c>
      <c r="R600">
        <v>0</v>
      </c>
      <c r="S600" s="14">
        <f t="shared" si="27"/>
        <v>5.1979363682328049E-2</v>
      </c>
      <c r="T600" s="11" t="str">
        <f t="shared" si="28"/>
        <v/>
      </c>
      <c r="U600" s="11" t="str">
        <f t="shared" si="29"/>
        <v/>
      </c>
    </row>
    <row r="601" spans="1:21" x14ac:dyDescent="0.3">
      <c r="A601" t="s">
        <v>5867</v>
      </c>
      <c r="B601" t="s">
        <v>5868</v>
      </c>
      <c r="C601" t="s">
        <v>560</v>
      </c>
      <c r="D601">
        <v>52</v>
      </c>
      <c r="E601" t="s">
        <v>4463</v>
      </c>
      <c r="F601">
        <v>6116978102</v>
      </c>
      <c r="G601" s="9">
        <v>45772</v>
      </c>
      <c r="H601" s="9">
        <v>45774</v>
      </c>
      <c r="I601" t="s">
        <v>4491</v>
      </c>
      <c r="J601" t="s">
        <v>4543</v>
      </c>
      <c r="K601" t="s">
        <v>4482</v>
      </c>
      <c r="L601" t="s">
        <v>4493</v>
      </c>
      <c r="M601">
        <v>3</v>
      </c>
      <c r="N601">
        <v>72538</v>
      </c>
      <c r="O601">
        <v>0</v>
      </c>
      <c r="Q601">
        <v>72538</v>
      </c>
      <c r="R601">
        <v>72538</v>
      </c>
      <c r="S601" s="14">
        <f t="shared" si="27"/>
        <v>0</v>
      </c>
      <c r="T601" s="11" t="str">
        <f t="shared" si="28"/>
        <v/>
      </c>
      <c r="U601" s="11" t="str">
        <f t="shared" si="29"/>
        <v/>
      </c>
    </row>
    <row r="602" spans="1:21" x14ac:dyDescent="0.3">
      <c r="A602" t="s">
        <v>5869</v>
      </c>
      <c r="B602" t="s">
        <v>5870</v>
      </c>
      <c r="C602" t="s">
        <v>268</v>
      </c>
      <c r="D602">
        <v>3</v>
      </c>
      <c r="E602" t="s">
        <v>4463</v>
      </c>
      <c r="F602">
        <v>9978064860</v>
      </c>
      <c r="G602" s="9">
        <v>45795</v>
      </c>
      <c r="H602" s="9">
        <v>45800</v>
      </c>
      <c r="I602" t="s">
        <v>4480</v>
      </c>
      <c r="J602" t="s">
        <v>4481</v>
      </c>
      <c r="K602" t="s">
        <v>4488</v>
      </c>
      <c r="L602" t="s">
        <v>4483</v>
      </c>
      <c r="M602">
        <v>6</v>
      </c>
      <c r="N602">
        <v>204537</v>
      </c>
      <c r="O602">
        <v>0</v>
      </c>
      <c r="Q602">
        <v>204537</v>
      </c>
      <c r="R602">
        <v>0</v>
      </c>
      <c r="S602" s="14">
        <f t="shared" si="27"/>
        <v>0</v>
      </c>
      <c r="T602" s="11" t="str">
        <f t="shared" si="28"/>
        <v/>
      </c>
      <c r="U602" s="11" t="str">
        <f t="shared" si="29"/>
        <v/>
      </c>
    </row>
    <row r="603" spans="1:21" x14ac:dyDescent="0.3">
      <c r="A603" t="s">
        <v>5871</v>
      </c>
      <c r="B603" t="s">
        <v>5872</v>
      </c>
      <c r="C603" t="s">
        <v>2969</v>
      </c>
      <c r="D603">
        <v>64</v>
      </c>
      <c r="E603" t="s">
        <v>4463</v>
      </c>
      <c r="F603">
        <v>7783444238</v>
      </c>
      <c r="G603" s="9">
        <v>46028</v>
      </c>
      <c r="H603" s="9">
        <v>46032</v>
      </c>
      <c r="I603" t="s">
        <v>4523</v>
      </c>
      <c r="J603" t="s">
        <v>4524</v>
      </c>
      <c r="K603" t="s">
        <v>4482</v>
      </c>
      <c r="L603" t="s">
        <v>4525</v>
      </c>
      <c r="M603">
        <v>4</v>
      </c>
      <c r="N603">
        <v>179220</v>
      </c>
      <c r="O603">
        <v>4927</v>
      </c>
      <c r="P603" t="s">
        <v>4468</v>
      </c>
      <c r="Q603">
        <v>174293</v>
      </c>
      <c r="R603">
        <v>174293</v>
      </c>
      <c r="S603" s="14">
        <f t="shared" si="27"/>
        <v>2.7491351411672804E-2</v>
      </c>
      <c r="T603" s="11" t="str">
        <f t="shared" si="28"/>
        <v/>
      </c>
      <c r="U603" s="11" t="str">
        <f t="shared" si="29"/>
        <v/>
      </c>
    </row>
    <row r="604" spans="1:21" x14ac:dyDescent="0.3">
      <c r="A604" t="s">
        <v>5873</v>
      </c>
      <c r="B604" t="s">
        <v>5874</v>
      </c>
      <c r="C604" t="s">
        <v>1297</v>
      </c>
      <c r="D604">
        <v>54</v>
      </c>
      <c r="E604" t="s">
        <v>4463</v>
      </c>
      <c r="F604">
        <v>9316918352</v>
      </c>
      <c r="G604" s="9">
        <v>45898</v>
      </c>
      <c r="H604" s="9">
        <v>45902</v>
      </c>
      <c r="I604" t="s">
        <v>4464</v>
      </c>
      <c r="J604" t="s">
        <v>4465</v>
      </c>
      <c r="K604" t="s">
        <v>4482</v>
      </c>
      <c r="L604" t="s">
        <v>4467</v>
      </c>
      <c r="M604">
        <v>3</v>
      </c>
      <c r="N604">
        <v>85632</v>
      </c>
      <c r="O604">
        <v>0</v>
      </c>
      <c r="Q604">
        <v>85632</v>
      </c>
      <c r="R604">
        <v>85632</v>
      </c>
      <c r="S604" s="14">
        <f t="shared" si="27"/>
        <v>0</v>
      </c>
      <c r="T604" s="11" t="str">
        <f t="shared" si="28"/>
        <v/>
      </c>
      <c r="U604" s="11" t="str">
        <f t="shared" si="29"/>
        <v/>
      </c>
    </row>
    <row r="605" spans="1:21" x14ac:dyDescent="0.3">
      <c r="A605" t="s">
        <v>5875</v>
      </c>
      <c r="B605" t="s">
        <v>5876</v>
      </c>
      <c r="C605" t="s">
        <v>2522</v>
      </c>
      <c r="D605">
        <v>23</v>
      </c>
      <c r="E605" t="s">
        <v>4463</v>
      </c>
      <c r="F605">
        <v>9906511026</v>
      </c>
      <c r="G605" s="9">
        <v>46037</v>
      </c>
      <c r="H605" s="9">
        <v>46040</v>
      </c>
      <c r="I605" t="s">
        <v>4457</v>
      </c>
      <c r="J605" t="s">
        <v>4588</v>
      </c>
      <c r="K605" t="s">
        <v>4488</v>
      </c>
      <c r="L605" t="s">
        <v>4460</v>
      </c>
      <c r="M605">
        <v>4</v>
      </c>
      <c r="N605">
        <v>47501</v>
      </c>
      <c r="O605">
        <v>0</v>
      </c>
      <c r="Q605">
        <v>47501</v>
      </c>
      <c r="R605">
        <v>0</v>
      </c>
      <c r="S605" s="14">
        <f t="shared" si="27"/>
        <v>0</v>
      </c>
      <c r="T605" s="11" t="str">
        <f t="shared" si="28"/>
        <v/>
      </c>
      <c r="U605" s="11" t="str">
        <f t="shared" si="29"/>
        <v/>
      </c>
    </row>
    <row r="606" spans="1:21" x14ac:dyDescent="0.3">
      <c r="A606" t="s">
        <v>5877</v>
      </c>
      <c r="B606" t="s">
        <v>5878</v>
      </c>
      <c r="C606" t="s">
        <v>5879</v>
      </c>
      <c r="D606">
        <v>52</v>
      </c>
      <c r="E606" t="s">
        <v>4456</v>
      </c>
      <c r="F606">
        <v>8655620920</v>
      </c>
      <c r="G606" s="9">
        <v>46050</v>
      </c>
      <c r="H606" s="9">
        <v>46053</v>
      </c>
      <c r="I606" t="s">
        <v>4491</v>
      </c>
      <c r="J606" t="s">
        <v>4543</v>
      </c>
      <c r="K606" t="s">
        <v>4482</v>
      </c>
      <c r="L606" t="s">
        <v>4493</v>
      </c>
      <c r="M606">
        <v>3</v>
      </c>
      <c r="N606">
        <v>79754</v>
      </c>
      <c r="O606">
        <v>0</v>
      </c>
      <c r="Q606">
        <v>79754</v>
      </c>
      <c r="R606">
        <v>79754</v>
      </c>
      <c r="S606" s="14">
        <f t="shared" si="27"/>
        <v>0</v>
      </c>
      <c r="T606" s="11" t="str">
        <f t="shared" si="28"/>
        <v/>
      </c>
      <c r="U606" s="11" t="str">
        <f t="shared" si="29"/>
        <v/>
      </c>
    </row>
    <row r="607" spans="1:21" x14ac:dyDescent="0.3">
      <c r="A607" t="s">
        <v>5880</v>
      </c>
      <c r="B607" t="s">
        <v>5881</v>
      </c>
      <c r="C607" t="s">
        <v>5882</v>
      </c>
      <c r="D607">
        <v>76</v>
      </c>
      <c r="E607" t="s">
        <v>4463</v>
      </c>
      <c r="F607">
        <v>8344010476</v>
      </c>
      <c r="G607" s="9">
        <v>45954</v>
      </c>
      <c r="H607" s="9">
        <v>45959</v>
      </c>
      <c r="I607" t="s">
        <v>4480</v>
      </c>
      <c r="J607" t="s">
        <v>4539</v>
      </c>
      <c r="K607" t="s">
        <v>4476</v>
      </c>
      <c r="L607" t="s">
        <v>4483</v>
      </c>
      <c r="M607">
        <v>6</v>
      </c>
      <c r="N607">
        <v>221520</v>
      </c>
      <c r="O607">
        <v>0</v>
      </c>
      <c r="Q607">
        <v>221520</v>
      </c>
      <c r="R607">
        <v>0</v>
      </c>
      <c r="S607" s="14">
        <f t="shared" si="27"/>
        <v>0</v>
      </c>
      <c r="T607" s="11" t="str">
        <f t="shared" si="28"/>
        <v/>
      </c>
      <c r="U607" s="11" t="str">
        <f t="shared" si="29"/>
        <v/>
      </c>
    </row>
    <row r="608" spans="1:21" x14ac:dyDescent="0.3">
      <c r="A608" t="s">
        <v>5883</v>
      </c>
      <c r="B608" t="s">
        <v>5884</v>
      </c>
      <c r="C608" t="s">
        <v>5885</v>
      </c>
      <c r="D608">
        <v>77</v>
      </c>
      <c r="E608" t="s">
        <v>4456</v>
      </c>
      <c r="F608">
        <v>8695728291</v>
      </c>
      <c r="G608" s="9">
        <v>46022</v>
      </c>
      <c r="H608" s="9">
        <v>46025</v>
      </c>
      <c r="I608" t="s">
        <v>4464</v>
      </c>
      <c r="J608" t="s">
        <v>4465</v>
      </c>
      <c r="K608" t="s">
        <v>4476</v>
      </c>
      <c r="L608" t="s">
        <v>4467</v>
      </c>
      <c r="M608">
        <v>3</v>
      </c>
      <c r="N608">
        <v>81276</v>
      </c>
      <c r="O608">
        <v>0</v>
      </c>
      <c r="Q608">
        <v>81276</v>
      </c>
      <c r="R608">
        <v>0</v>
      </c>
      <c r="S608" s="14">
        <f t="shared" si="27"/>
        <v>0</v>
      </c>
      <c r="T608" s="11" t="str">
        <f t="shared" si="28"/>
        <v/>
      </c>
      <c r="U608" s="11" t="str">
        <f t="shared" si="29"/>
        <v/>
      </c>
    </row>
    <row r="609" spans="1:21" x14ac:dyDescent="0.3">
      <c r="A609" t="s">
        <v>5886</v>
      </c>
      <c r="B609" t="s">
        <v>5887</v>
      </c>
      <c r="C609" t="s">
        <v>1502</v>
      </c>
      <c r="D609">
        <v>82</v>
      </c>
      <c r="E609" t="s">
        <v>4456</v>
      </c>
      <c r="F609">
        <v>6637871818</v>
      </c>
      <c r="G609" s="9">
        <v>46055</v>
      </c>
      <c r="H609" s="9">
        <v>46060</v>
      </c>
      <c r="I609" t="s">
        <v>4497</v>
      </c>
      <c r="J609" t="s">
        <v>4498</v>
      </c>
      <c r="K609" t="s">
        <v>4488</v>
      </c>
      <c r="L609" t="s">
        <v>4477</v>
      </c>
      <c r="M609">
        <v>4</v>
      </c>
      <c r="N609">
        <v>106519</v>
      </c>
      <c r="O609">
        <v>6671</v>
      </c>
      <c r="P609" t="s">
        <v>4468</v>
      </c>
      <c r="Q609">
        <v>99848</v>
      </c>
      <c r="R609">
        <v>0</v>
      </c>
      <c r="S609" s="14">
        <f t="shared" si="27"/>
        <v>6.2627324702635212E-2</v>
      </c>
      <c r="T609" s="11" t="str">
        <f t="shared" si="28"/>
        <v/>
      </c>
      <c r="U609" s="11" t="str">
        <f t="shared" si="29"/>
        <v/>
      </c>
    </row>
    <row r="610" spans="1:21" x14ac:dyDescent="0.3">
      <c r="A610" t="s">
        <v>5888</v>
      </c>
      <c r="B610" t="s">
        <v>5889</v>
      </c>
      <c r="C610" t="s">
        <v>2808</v>
      </c>
      <c r="D610">
        <v>46</v>
      </c>
      <c r="E610" t="s">
        <v>4463</v>
      </c>
      <c r="F610">
        <v>7682163499</v>
      </c>
      <c r="G610" s="9">
        <v>45901</v>
      </c>
      <c r="H610" s="9">
        <v>45904</v>
      </c>
      <c r="I610" t="s">
        <v>4464</v>
      </c>
      <c r="J610" t="s">
        <v>4465</v>
      </c>
      <c r="K610" t="s">
        <v>4482</v>
      </c>
      <c r="L610" t="s">
        <v>4467</v>
      </c>
      <c r="M610">
        <v>3</v>
      </c>
      <c r="N610">
        <v>77667</v>
      </c>
      <c r="O610">
        <v>7471</v>
      </c>
      <c r="P610" t="s">
        <v>4468</v>
      </c>
      <c r="Q610">
        <v>70196</v>
      </c>
      <c r="R610">
        <v>70196</v>
      </c>
      <c r="S610" s="14">
        <f t="shared" si="27"/>
        <v>9.6192720202917581E-2</v>
      </c>
      <c r="T610" s="11" t="str">
        <f t="shared" si="28"/>
        <v/>
      </c>
      <c r="U610" s="11" t="str">
        <f t="shared" si="29"/>
        <v/>
      </c>
    </row>
    <row r="611" spans="1:21" x14ac:dyDescent="0.3">
      <c r="A611" t="s">
        <v>5890</v>
      </c>
      <c r="B611" t="s">
        <v>5891</v>
      </c>
      <c r="C611" t="s">
        <v>2957</v>
      </c>
      <c r="D611">
        <v>18</v>
      </c>
      <c r="E611" t="s">
        <v>4463</v>
      </c>
      <c r="F611">
        <v>6234015102</v>
      </c>
      <c r="G611" s="9">
        <v>45971</v>
      </c>
      <c r="H611" s="9">
        <v>45972</v>
      </c>
      <c r="I611" t="s">
        <v>4506</v>
      </c>
      <c r="J611" t="s">
        <v>4507</v>
      </c>
      <c r="K611" t="s">
        <v>4482</v>
      </c>
      <c r="L611" t="s">
        <v>4508</v>
      </c>
      <c r="M611">
        <v>1</v>
      </c>
      <c r="N611">
        <v>2734</v>
      </c>
      <c r="O611">
        <v>0</v>
      </c>
      <c r="Q611">
        <v>2734</v>
      </c>
      <c r="R611">
        <v>2734</v>
      </c>
      <c r="S611" s="14">
        <f t="shared" si="27"/>
        <v>0</v>
      </c>
      <c r="T611" s="11" t="str">
        <f t="shared" si="28"/>
        <v/>
      </c>
      <c r="U611" s="11" t="str">
        <f t="shared" si="29"/>
        <v/>
      </c>
    </row>
    <row r="612" spans="1:21" x14ac:dyDescent="0.3">
      <c r="A612" t="s">
        <v>5892</v>
      </c>
      <c r="B612" t="s">
        <v>5893</v>
      </c>
      <c r="C612" t="s">
        <v>5049</v>
      </c>
      <c r="D612">
        <v>87</v>
      </c>
      <c r="E612" t="s">
        <v>4463</v>
      </c>
      <c r="F612">
        <v>8185315878</v>
      </c>
      <c r="G612" s="9">
        <v>45793</v>
      </c>
      <c r="H612" s="9">
        <v>45798</v>
      </c>
      <c r="I612" t="s">
        <v>4474</v>
      </c>
      <c r="J612" t="s">
        <v>4475</v>
      </c>
      <c r="K612" t="s">
        <v>4482</v>
      </c>
      <c r="L612" t="s">
        <v>4477</v>
      </c>
      <c r="M612">
        <v>5</v>
      </c>
      <c r="N612">
        <v>115230</v>
      </c>
      <c r="O612">
        <v>0</v>
      </c>
      <c r="Q612">
        <v>115230</v>
      </c>
      <c r="R612">
        <v>115230</v>
      </c>
      <c r="S612" s="14">
        <f t="shared" si="27"/>
        <v>0</v>
      </c>
      <c r="T612" s="11" t="str">
        <f t="shared" si="28"/>
        <v/>
      </c>
      <c r="U612" s="11" t="str">
        <f t="shared" si="29"/>
        <v/>
      </c>
    </row>
    <row r="613" spans="1:21" x14ac:dyDescent="0.3">
      <c r="A613" t="s">
        <v>5894</v>
      </c>
      <c r="B613" t="s">
        <v>5895</v>
      </c>
      <c r="C613" t="s">
        <v>5896</v>
      </c>
      <c r="D613">
        <v>22</v>
      </c>
      <c r="E613" t="s">
        <v>4463</v>
      </c>
      <c r="F613">
        <v>6668113346</v>
      </c>
      <c r="G613" s="9">
        <v>45971</v>
      </c>
      <c r="H613" s="9">
        <v>45978</v>
      </c>
      <c r="I613" t="s">
        <v>4474</v>
      </c>
      <c r="J613" t="s">
        <v>4475</v>
      </c>
      <c r="K613" t="s">
        <v>4482</v>
      </c>
      <c r="L613" t="s">
        <v>4477</v>
      </c>
      <c r="M613">
        <v>5</v>
      </c>
      <c r="N613">
        <v>67309</v>
      </c>
      <c r="O613">
        <v>0</v>
      </c>
      <c r="Q613">
        <v>67309</v>
      </c>
      <c r="R613">
        <v>67309</v>
      </c>
      <c r="S613" s="14">
        <f t="shared" si="27"/>
        <v>0</v>
      </c>
      <c r="T613" s="11" t="str">
        <f t="shared" si="28"/>
        <v/>
      </c>
      <c r="U613" s="11" t="str">
        <f t="shared" si="29"/>
        <v/>
      </c>
    </row>
    <row r="614" spans="1:21" x14ac:dyDescent="0.3">
      <c r="A614" t="s">
        <v>5897</v>
      </c>
      <c r="B614" t="s">
        <v>5898</v>
      </c>
      <c r="C614" t="s">
        <v>463</v>
      </c>
      <c r="D614">
        <v>22</v>
      </c>
      <c r="E614" t="s">
        <v>4456</v>
      </c>
      <c r="F614">
        <v>9734620820</v>
      </c>
      <c r="G614" s="9">
        <v>46074</v>
      </c>
      <c r="H614" s="9">
        <v>46076</v>
      </c>
      <c r="I614" t="s">
        <v>4491</v>
      </c>
      <c r="J614" t="s">
        <v>4543</v>
      </c>
      <c r="K614" t="s">
        <v>4482</v>
      </c>
      <c r="L614" t="s">
        <v>4493</v>
      </c>
      <c r="M614">
        <v>3</v>
      </c>
      <c r="N614">
        <v>68499</v>
      </c>
      <c r="O614">
        <v>6834</v>
      </c>
      <c r="P614" t="s">
        <v>4468</v>
      </c>
      <c r="Q614">
        <v>61665</v>
      </c>
      <c r="R614">
        <v>61665</v>
      </c>
      <c r="S614" s="14">
        <f t="shared" si="27"/>
        <v>9.9767879823063108E-2</v>
      </c>
      <c r="T614" s="11" t="str">
        <f t="shared" si="28"/>
        <v/>
      </c>
      <c r="U614" s="11" t="str">
        <f t="shared" si="29"/>
        <v/>
      </c>
    </row>
    <row r="615" spans="1:21" x14ac:dyDescent="0.3">
      <c r="A615" t="s">
        <v>5899</v>
      </c>
      <c r="B615" t="s">
        <v>5900</v>
      </c>
      <c r="C615" t="s">
        <v>5901</v>
      </c>
      <c r="D615">
        <v>18</v>
      </c>
      <c r="E615" t="s">
        <v>4456</v>
      </c>
      <c r="F615">
        <v>9754994772</v>
      </c>
      <c r="G615" s="9">
        <v>46000</v>
      </c>
      <c r="H615" s="9">
        <v>46006</v>
      </c>
      <c r="I615" t="s">
        <v>4480</v>
      </c>
      <c r="J615" t="s">
        <v>4481</v>
      </c>
      <c r="K615" t="s">
        <v>4466</v>
      </c>
      <c r="L615" t="s">
        <v>4483</v>
      </c>
      <c r="M615">
        <v>6</v>
      </c>
      <c r="N615">
        <v>192509</v>
      </c>
      <c r="O615">
        <v>0</v>
      </c>
      <c r="Q615">
        <v>192509</v>
      </c>
      <c r="R615">
        <v>0</v>
      </c>
      <c r="S615" s="14">
        <f t="shared" si="27"/>
        <v>0</v>
      </c>
      <c r="T615" s="11" t="str">
        <f t="shared" si="28"/>
        <v/>
      </c>
      <c r="U615" s="11" t="str">
        <f t="shared" si="29"/>
        <v/>
      </c>
    </row>
    <row r="616" spans="1:21" x14ac:dyDescent="0.3">
      <c r="A616" t="s">
        <v>5902</v>
      </c>
      <c r="B616" t="s">
        <v>5903</v>
      </c>
      <c r="C616" t="s">
        <v>2693</v>
      </c>
      <c r="D616">
        <v>65</v>
      </c>
      <c r="E616" t="s">
        <v>4463</v>
      </c>
      <c r="F616">
        <v>6516500179</v>
      </c>
      <c r="G616" s="9">
        <v>46049</v>
      </c>
      <c r="H616" s="9">
        <v>46055</v>
      </c>
      <c r="I616" t="s">
        <v>4474</v>
      </c>
      <c r="J616" t="s">
        <v>4475</v>
      </c>
      <c r="K616" t="s">
        <v>4482</v>
      </c>
      <c r="L616" t="s">
        <v>4477</v>
      </c>
      <c r="M616">
        <v>5</v>
      </c>
      <c r="N616">
        <v>57589</v>
      </c>
      <c r="O616">
        <v>5630</v>
      </c>
      <c r="P616" t="s">
        <v>4468</v>
      </c>
      <c r="Q616">
        <v>51959</v>
      </c>
      <c r="R616">
        <v>51959</v>
      </c>
      <c r="S616" s="14">
        <f t="shared" si="27"/>
        <v>9.7761725329490012E-2</v>
      </c>
      <c r="T616" s="11" t="str">
        <f t="shared" si="28"/>
        <v/>
      </c>
      <c r="U616" s="11" t="str">
        <f t="shared" si="29"/>
        <v/>
      </c>
    </row>
    <row r="617" spans="1:21" x14ac:dyDescent="0.3">
      <c r="A617" t="s">
        <v>5904</v>
      </c>
      <c r="B617" t="s">
        <v>5905</v>
      </c>
      <c r="C617" t="s">
        <v>2218</v>
      </c>
      <c r="D617">
        <v>39</v>
      </c>
      <c r="E617" t="s">
        <v>4456</v>
      </c>
      <c r="F617">
        <v>9342363723</v>
      </c>
      <c r="G617" s="9">
        <v>45907</v>
      </c>
      <c r="H617" s="9">
        <v>45910</v>
      </c>
      <c r="I617" t="s">
        <v>4523</v>
      </c>
      <c r="J617" t="s">
        <v>4524</v>
      </c>
      <c r="K617" t="s">
        <v>4466</v>
      </c>
      <c r="L617" t="s">
        <v>4525</v>
      </c>
      <c r="M617">
        <v>4</v>
      </c>
      <c r="N617">
        <v>196605</v>
      </c>
      <c r="O617">
        <v>0</v>
      </c>
      <c r="Q617">
        <v>196605</v>
      </c>
      <c r="R617">
        <v>0</v>
      </c>
      <c r="S617" s="14">
        <f t="shared" si="27"/>
        <v>0</v>
      </c>
      <c r="T617" s="11" t="str">
        <f t="shared" si="28"/>
        <v/>
      </c>
      <c r="U617" s="11" t="str">
        <f t="shared" si="29"/>
        <v/>
      </c>
    </row>
    <row r="618" spans="1:21" x14ac:dyDescent="0.3">
      <c r="A618" t="s">
        <v>5906</v>
      </c>
      <c r="B618" t="s">
        <v>5907</v>
      </c>
      <c r="C618" t="s">
        <v>5420</v>
      </c>
      <c r="D618">
        <v>4</v>
      </c>
      <c r="E618" t="s">
        <v>4456</v>
      </c>
      <c r="F618">
        <v>8666326482</v>
      </c>
      <c r="G618" s="9">
        <v>46014</v>
      </c>
      <c r="H618" s="9">
        <v>46017</v>
      </c>
      <c r="I618" t="s">
        <v>4497</v>
      </c>
      <c r="J618" t="s">
        <v>4498</v>
      </c>
      <c r="K618" t="s">
        <v>4471</v>
      </c>
      <c r="L618" t="s">
        <v>4477</v>
      </c>
      <c r="M618">
        <v>4</v>
      </c>
      <c r="N618">
        <v>73736</v>
      </c>
      <c r="O618">
        <v>3429</v>
      </c>
      <c r="P618" t="s">
        <v>4468</v>
      </c>
      <c r="Q618">
        <v>70307</v>
      </c>
      <c r="R618">
        <v>0</v>
      </c>
      <c r="S618" s="14">
        <f t="shared" si="27"/>
        <v>4.6503743083432789E-2</v>
      </c>
      <c r="T618" s="11" t="str">
        <f t="shared" si="28"/>
        <v/>
      </c>
      <c r="U618" s="11" t="str">
        <f t="shared" si="29"/>
        <v/>
      </c>
    </row>
    <row r="619" spans="1:21" x14ac:dyDescent="0.3">
      <c r="A619" t="s">
        <v>5908</v>
      </c>
      <c r="B619" t="s">
        <v>5909</v>
      </c>
      <c r="C619" t="s">
        <v>3161</v>
      </c>
      <c r="D619">
        <v>87</v>
      </c>
      <c r="E619" t="s">
        <v>4456</v>
      </c>
      <c r="F619">
        <v>8979656277</v>
      </c>
      <c r="G619" s="9">
        <v>45884</v>
      </c>
      <c r="H619" s="9">
        <v>45888</v>
      </c>
      <c r="I619" t="s">
        <v>4480</v>
      </c>
      <c r="J619" t="s">
        <v>4539</v>
      </c>
      <c r="K619" t="s">
        <v>4488</v>
      </c>
      <c r="L619" t="s">
        <v>4483</v>
      </c>
      <c r="M619">
        <v>6</v>
      </c>
      <c r="N619">
        <v>229574</v>
      </c>
      <c r="O619">
        <v>0</v>
      </c>
      <c r="Q619">
        <v>229574</v>
      </c>
      <c r="R619">
        <v>0</v>
      </c>
      <c r="S619" s="14">
        <f t="shared" si="27"/>
        <v>0</v>
      </c>
      <c r="T619" s="11" t="str">
        <f t="shared" si="28"/>
        <v/>
      </c>
      <c r="U619" s="11" t="str">
        <f t="shared" si="29"/>
        <v/>
      </c>
    </row>
    <row r="620" spans="1:21" x14ac:dyDescent="0.3">
      <c r="A620" t="s">
        <v>5910</v>
      </c>
      <c r="B620" t="s">
        <v>5911</v>
      </c>
      <c r="C620" t="s">
        <v>1141</v>
      </c>
      <c r="D620">
        <v>55</v>
      </c>
      <c r="E620" t="s">
        <v>4463</v>
      </c>
      <c r="F620">
        <v>7463309466</v>
      </c>
      <c r="G620" s="9">
        <v>45842</v>
      </c>
      <c r="H620" s="9">
        <v>45847</v>
      </c>
      <c r="I620" t="s">
        <v>4480</v>
      </c>
      <c r="J620" t="s">
        <v>4481</v>
      </c>
      <c r="K620" t="s">
        <v>4488</v>
      </c>
      <c r="L620" t="s">
        <v>4483</v>
      </c>
      <c r="M620">
        <v>6</v>
      </c>
      <c r="N620">
        <v>230322</v>
      </c>
      <c r="O620">
        <v>18279</v>
      </c>
      <c r="P620" t="s">
        <v>4468</v>
      </c>
      <c r="Q620">
        <v>212043</v>
      </c>
      <c r="R620">
        <v>0</v>
      </c>
      <c r="S620" s="14">
        <f t="shared" si="27"/>
        <v>7.9362805116315424E-2</v>
      </c>
      <c r="T620" s="11" t="str">
        <f t="shared" si="28"/>
        <v/>
      </c>
      <c r="U620" s="11" t="str">
        <f t="shared" si="29"/>
        <v/>
      </c>
    </row>
    <row r="621" spans="1:21" x14ac:dyDescent="0.3">
      <c r="A621" t="s">
        <v>5912</v>
      </c>
      <c r="B621" t="s">
        <v>5913</v>
      </c>
      <c r="C621" t="s">
        <v>5914</v>
      </c>
      <c r="D621">
        <v>15</v>
      </c>
      <c r="E621" t="s">
        <v>4456</v>
      </c>
      <c r="F621">
        <v>8469816936</v>
      </c>
      <c r="G621" s="9">
        <v>45959</v>
      </c>
      <c r="H621" s="9">
        <v>45961</v>
      </c>
      <c r="I621" t="s">
        <v>4464</v>
      </c>
      <c r="J621" t="s">
        <v>4465</v>
      </c>
      <c r="K621" t="s">
        <v>4482</v>
      </c>
      <c r="L621" t="s">
        <v>4467</v>
      </c>
      <c r="M621">
        <v>3</v>
      </c>
      <c r="N621">
        <v>71524</v>
      </c>
      <c r="O621">
        <v>0</v>
      </c>
      <c r="Q621">
        <v>71524</v>
      </c>
      <c r="R621">
        <v>71524</v>
      </c>
      <c r="S621" s="14">
        <f t="shared" si="27"/>
        <v>0</v>
      </c>
      <c r="T621" s="11" t="str">
        <f t="shared" si="28"/>
        <v/>
      </c>
      <c r="U621" s="11" t="str">
        <f t="shared" si="29"/>
        <v/>
      </c>
    </row>
    <row r="622" spans="1:21" x14ac:dyDescent="0.3">
      <c r="A622" t="s">
        <v>5915</v>
      </c>
      <c r="B622" t="s">
        <v>5916</v>
      </c>
      <c r="C622" t="s">
        <v>5917</v>
      </c>
      <c r="D622">
        <v>13</v>
      </c>
      <c r="E622" t="s">
        <v>4463</v>
      </c>
      <c r="F622">
        <v>6866665906</v>
      </c>
      <c r="G622" s="9">
        <v>45878</v>
      </c>
      <c r="H622" s="9">
        <v>45882</v>
      </c>
      <c r="I622" t="s">
        <v>4523</v>
      </c>
      <c r="J622" t="s">
        <v>4524</v>
      </c>
      <c r="K622" t="s">
        <v>4482</v>
      </c>
      <c r="L622" t="s">
        <v>4525</v>
      </c>
      <c r="M622">
        <v>4</v>
      </c>
      <c r="N622">
        <v>183644</v>
      </c>
      <c r="O622">
        <v>4988</v>
      </c>
      <c r="P622" t="s">
        <v>4468</v>
      </c>
      <c r="Q622">
        <v>178656</v>
      </c>
      <c r="R622">
        <v>178656</v>
      </c>
      <c r="S622" s="14">
        <f t="shared" si="27"/>
        <v>2.7161246760035722E-2</v>
      </c>
      <c r="T622" s="11" t="str">
        <f t="shared" si="28"/>
        <v/>
      </c>
      <c r="U622" s="11" t="str">
        <f t="shared" si="29"/>
        <v/>
      </c>
    </row>
    <row r="623" spans="1:21" x14ac:dyDescent="0.3">
      <c r="A623" t="s">
        <v>5918</v>
      </c>
      <c r="B623" t="s">
        <v>5919</v>
      </c>
      <c r="C623" t="s">
        <v>1729</v>
      </c>
      <c r="D623">
        <v>43</v>
      </c>
      <c r="E623" t="s">
        <v>4463</v>
      </c>
      <c r="F623">
        <v>7535061193</v>
      </c>
      <c r="G623" s="9">
        <v>45844</v>
      </c>
      <c r="H623" s="9">
        <v>45848</v>
      </c>
      <c r="I623" t="s">
        <v>4457</v>
      </c>
      <c r="J623" t="s">
        <v>4458</v>
      </c>
      <c r="K623" t="s">
        <v>4482</v>
      </c>
      <c r="L623" t="s">
        <v>4460</v>
      </c>
      <c r="M623">
        <v>4</v>
      </c>
      <c r="N623">
        <v>47280</v>
      </c>
      <c r="O623">
        <v>0</v>
      </c>
      <c r="Q623">
        <v>47280</v>
      </c>
      <c r="R623">
        <v>47280</v>
      </c>
      <c r="S623" s="14">
        <f t="shared" si="27"/>
        <v>0</v>
      </c>
      <c r="T623" s="11" t="str">
        <f t="shared" si="28"/>
        <v/>
      </c>
      <c r="U623" s="11" t="str">
        <f t="shared" si="29"/>
        <v/>
      </c>
    </row>
    <row r="624" spans="1:21" x14ac:dyDescent="0.3">
      <c r="A624" t="s">
        <v>5920</v>
      </c>
      <c r="B624" t="s">
        <v>5921</v>
      </c>
      <c r="C624" t="s">
        <v>2218</v>
      </c>
      <c r="D624">
        <v>88</v>
      </c>
      <c r="E624" t="s">
        <v>4456</v>
      </c>
      <c r="F624">
        <v>7661647956</v>
      </c>
      <c r="G624" s="9">
        <v>45802</v>
      </c>
      <c r="H624" s="9">
        <v>45807</v>
      </c>
      <c r="I624" t="s">
        <v>4480</v>
      </c>
      <c r="J624" t="s">
        <v>4539</v>
      </c>
      <c r="K624" t="s">
        <v>4482</v>
      </c>
      <c r="L624" t="s">
        <v>4483</v>
      </c>
      <c r="M624">
        <v>6</v>
      </c>
      <c r="N624">
        <v>185582</v>
      </c>
      <c r="O624">
        <v>5807</v>
      </c>
      <c r="P624" t="s">
        <v>4468</v>
      </c>
      <c r="Q624">
        <v>179775</v>
      </c>
      <c r="R624">
        <v>179775</v>
      </c>
      <c r="S624" s="14">
        <f t="shared" si="27"/>
        <v>3.1290750180513194E-2</v>
      </c>
      <c r="T624" s="11" t="str">
        <f t="shared" si="28"/>
        <v/>
      </c>
      <c r="U624" s="11" t="str">
        <f t="shared" si="29"/>
        <v/>
      </c>
    </row>
    <row r="625" spans="1:21" x14ac:dyDescent="0.3">
      <c r="A625" t="s">
        <v>5922</v>
      </c>
      <c r="B625" t="s">
        <v>5923</v>
      </c>
      <c r="C625" t="s">
        <v>429</v>
      </c>
      <c r="D625">
        <v>82</v>
      </c>
      <c r="E625" t="s">
        <v>4463</v>
      </c>
      <c r="F625">
        <v>8356092799</v>
      </c>
      <c r="G625" s="9">
        <v>45831</v>
      </c>
      <c r="H625" s="9">
        <v>45835</v>
      </c>
      <c r="I625" t="s">
        <v>4523</v>
      </c>
      <c r="J625" t="s">
        <v>4524</v>
      </c>
      <c r="K625" t="s">
        <v>4466</v>
      </c>
      <c r="L625" t="s">
        <v>4525</v>
      </c>
      <c r="M625">
        <v>4</v>
      </c>
      <c r="N625">
        <v>172933</v>
      </c>
      <c r="O625">
        <v>0</v>
      </c>
      <c r="Q625">
        <v>172933</v>
      </c>
      <c r="R625">
        <v>0</v>
      </c>
      <c r="S625" s="14">
        <f t="shared" si="27"/>
        <v>0</v>
      </c>
      <c r="T625" s="11" t="str">
        <f t="shared" si="28"/>
        <v/>
      </c>
      <c r="U625" s="11" t="str">
        <f t="shared" si="29"/>
        <v/>
      </c>
    </row>
    <row r="626" spans="1:21" x14ac:dyDescent="0.3">
      <c r="A626" t="s">
        <v>5924</v>
      </c>
      <c r="B626" t="s">
        <v>5925</v>
      </c>
      <c r="C626" t="s">
        <v>5926</v>
      </c>
      <c r="D626">
        <v>4</v>
      </c>
      <c r="E626" t="s">
        <v>4456</v>
      </c>
      <c r="F626">
        <v>9412751029</v>
      </c>
      <c r="G626" s="9">
        <v>46044</v>
      </c>
      <c r="H626" s="9">
        <v>46049</v>
      </c>
      <c r="I626" t="s">
        <v>4523</v>
      </c>
      <c r="J626" t="s">
        <v>4524</v>
      </c>
      <c r="K626" t="s">
        <v>4459</v>
      </c>
      <c r="L626" t="s">
        <v>4525</v>
      </c>
      <c r="M626">
        <v>4</v>
      </c>
      <c r="N626">
        <v>197923</v>
      </c>
      <c r="O626">
        <v>9253</v>
      </c>
      <c r="P626" t="s">
        <v>4468</v>
      </c>
      <c r="Q626">
        <v>188670</v>
      </c>
      <c r="R626">
        <v>0</v>
      </c>
      <c r="S626" s="14">
        <f t="shared" si="27"/>
        <v>4.6750503983872517E-2</v>
      </c>
      <c r="T626" s="11" t="str">
        <f t="shared" si="28"/>
        <v/>
      </c>
      <c r="U626" s="11" t="str">
        <f t="shared" si="29"/>
        <v/>
      </c>
    </row>
    <row r="627" spans="1:21" x14ac:dyDescent="0.3">
      <c r="A627" t="s">
        <v>5927</v>
      </c>
      <c r="B627" t="s">
        <v>5928</v>
      </c>
      <c r="C627" t="s">
        <v>5929</v>
      </c>
      <c r="D627">
        <v>39</v>
      </c>
      <c r="E627" t="s">
        <v>4463</v>
      </c>
      <c r="F627">
        <v>7982825817</v>
      </c>
      <c r="G627" s="9">
        <v>46060</v>
      </c>
      <c r="H627" s="9">
        <v>46064</v>
      </c>
      <c r="I627" t="s">
        <v>4523</v>
      </c>
      <c r="J627" t="s">
        <v>4524</v>
      </c>
      <c r="K627" t="s">
        <v>4471</v>
      </c>
      <c r="L627" t="s">
        <v>4525</v>
      </c>
      <c r="M627">
        <v>4</v>
      </c>
      <c r="N627">
        <v>189162</v>
      </c>
      <c r="O627">
        <v>0</v>
      </c>
      <c r="Q627">
        <v>189162</v>
      </c>
      <c r="R627">
        <v>0</v>
      </c>
      <c r="S627" s="14">
        <f t="shared" si="27"/>
        <v>0</v>
      </c>
      <c r="T627" s="11" t="str">
        <f t="shared" si="28"/>
        <v/>
      </c>
      <c r="U627" s="11" t="str">
        <f t="shared" si="29"/>
        <v/>
      </c>
    </row>
    <row r="628" spans="1:21" x14ac:dyDescent="0.3">
      <c r="A628" t="s">
        <v>5930</v>
      </c>
      <c r="B628" t="s">
        <v>5931</v>
      </c>
      <c r="C628" t="s">
        <v>1922</v>
      </c>
      <c r="D628">
        <v>71</v>
      </c>
      <c r="E628" t="s">
        <v>4456</v>
      </c>
      <c r="F628">
        <v>6770333254</v>
      </c>
      <c r="G628" s="9">
        <v>46099</v>
      </c>
      <c r="H628" s="9">
        <v>46103</v>
      </c>
      <c r="I628" t="s">
        <v>4491</v>
      </c>
      <c r="J628" t="s">
        <v>4492</v>
      </c>
      <c r="K628" t="s">
        <v>4471</v>
      </c>
      <c r="L628" t="s">
        <v>4493</v>
      </c>
      <c r="M628">
        <v>3</v>
      </c>
      <c r="N628">
        <v>66610</v>
      </c>
      <c r="O628">
        <v>0</v>
      </c>
      <c r="Q628">
        <v>66610</v>
      </c>
      <c r="R628">
        <v>0</v>
      </c>
      <c r="S628" s="14">
        <f t="shared" si="27"/>
        <v>0</v>
      </c>
      <c r="T628" s="11" t="str">
        <f t="shared" si="28"/>
        <v/>
      </c>
      <c r="U628" s="11" t="str">
        <f t="shared" si="29"/>
        <v/>
      </c>
    </row>
    <row r="629" spans="1:21" x14ac:dyDescent="0.3">
      <c r="A629" t="s">
        <v>5932</v>
      </c>
      <c r="B629" t="s">
        <v>5933</v>
      </c>
      <c r="C629" t="s">
        <v>2152</v>
      </c>
      <c r="D629">
        <v>9</v>
      </c>
      <c r="E629" t="s">
        <v>4463</v>
      </c>
      <c r="F629">
        <v>8207832276</v>
      </c>
      <c r="G629" s="9">
        <v>45979</v>
      </c>
      <c r="H629" s="9">
        <v>45980</v>
      </c>
      <c r="I629" t="s">
        <v>4491</v>
      </c>
      <c r="J629" t="s">
        <v>4543</v>
      </c>
      <c r="K629" t="s">
        <v>4466</v>
      </c>
      <c r="L629" t="s">
        <v>4493</v>
      </c>
      <c r="M629">
        <v>3</v>
      </c>
      <c r="N629">
        <v>79641</v>
      </c>
      <c r="O629">
        <v>0</v>
      </c>
      <c r="Q629">
        <v>79641</v>
      </c>
      <c r="R629">
        <v>0</v>
      </c>
      <c r="S629" s="14">
        <f t="shared" si="27"/>
        <v>0</v>
      </c>
      <c r="T629" s="11" t="str">
        <f t="shared" si="28"/>
        <v/>
      </c>
      <c r="U629" s="11" t="str">
        <f t="shared" si="29"/>
        <v/>
      </c>
    </row>
    <row r="630" spans="1:21" x14ac:dyDescent="0.3">
      <c r="A630" t="s">
        <v>5934</v>
      </c>
      <c r="B630" t="s">
        <v>5935</v>
      </c>
      <c r="C630" t="s">
        <v>929</v>
      </c>
      <c r="D630">
        <v>14</v>
      </c>
      <c r="E630" t="s">
        <v>4463</v>
      </c>
      <c r="F630">
        <v>7895487046</v>
      </c>
      <c r="G630" s="9">
        <v>46032</v>
      </c>
      <c r="H630" s="9">
        <v>46037</v>
      </c>
      <c r="I630" t="s">
        <v>4480</v>
      </c>
      <c r="J630" t="s">
        <v>4539</v>
      </c>
      <c r="K630" t="s">
        <v>4459</v>
      </c>
      <c r="L630" t="s">
        <v>4483</v>
      </c>
      <c r="M630">
        <v>6</v>
      </c>
      <c r="N630">
        <v>191828</v>
      </c>
      <c r="O630">
        <v>0</v>
      </c>
      <c r="Q630">
        <v>191828</v>
      </c>
      <c r="R630">
        <v>0</v>
      </c>
      <c r="S630" s="14">
        <f t="shared" si="27"/>
        <v>0</v>
      </c>
      <c r="T630" s="11" t="str">
        <f t="shared" si="28"/>
        <v/>
      </c>
      <c r="U630" s="11" t="str">
        <f t="shared" si="29"/>
        <v/>
      </c>
    </row>
    <row r="631" spans="1:21" x14ac:dyDescent="0.3">
      <c r="A631" t="s">
        <v>5936</v>
      </c>
      <c r="B631" t="s">
        <v>5937</v>
      </c>
      <c r="C631" t="s">
        <v>588</v>
      </c>
      <c r="D631">
        <v>62</v>
      </c>
      <c r="E631" t="s">
        <v>4456</v>
      </c>
      <c r="F631">
        <v>6243080193</v>
      </c>
      <c r="G631" s="9">
        <v>45926</v>
      </c>
      <c r="H631" s="9">
        <v>45932</v>
      </c>
      <c r="I631" t="s">
        <v>4480</v>
      </c>
      <c r="J631" t="s">
        <v>4481</v>
      </c>
      <c r="K631" t="s">
        <v>4471</v>
      </c>
      <c r="L631" t="s">
        <v>4483</v>
      </c>
      <c r="M631">
        <v>6</v>
      </c>
      <c r="N631">
        <v>226637</v>
      </c>
      <c r="O631">
        <v>0</v>
      </c>
      <c r="Q631">
        <v>226637</v>
      </c>
      <c r="R631">
        <v>0</v>
      </c>
      <c r="S631" s="14">
        <f t="shared" si="27"/>
        <v>0</v>
      </c>
      <c r="T631" s="11" t="str">
        <f t="shared" si="28"/>
        <v/>
      </c>
      <c r="U631" s="11" t="str">
        <f t="shared" si="29"/>
        <v/>
      </c>
    </row>
    <row r="632" spans="1:21" x14ac:dyDescent="0.3">
      <c r="A632" t="s">
        <v>5938</v>
      </c>
      <c r="B632" t="s">
        <v>5939</v>
      </c>
      <c r="C632" t="s">
        <v>4597</v>
      </c>
      <c r="D632">
        <v>36</v>
      </c>
      <c r="E632" t="s">
        <v>4456</v>
      </c>
      <c r="F632">
        <v>7974508117</v>
      </c>
      <c r="G632" s="9">
        <v>45836</v>
      </c>
      <c r="H632" s="9">
        <v>45841</v>
      </c>
      <c r="I632" t="s">
        <v>4474</v>
      </c>
      <c r="J632" t="s">
        <v>4475</v>
      </c>
      <c r="K632" t="s">
        <v>4471</v>
      </c>
      <c r="L632" t="s">
        <v>4477</v>
      </c>
      <c r="M632">
        <v>5</v>
      </c>
      <c r="N632">
        <v>114942</v>
      </c>
      <c r="O632">
        <v>0</v>
      </c>
      <c r="Q632">
        <v>114942</v>
      </c>
      <c r="R632">
        <v>0</v>
      </c>
      <c r="S632" s="14">
        <f t="shared" si="27"/>
        <v>0</v>
      </c>
      <c r="T632" s="11" t="str">
        <f t="shared" si="28"/>
        <v/>
      </c>
      <c r="U632" s="11" t="str">
        <f t="shared" si="29"/>
        <v/>
      </c>
    </row>
    <row r="633" spans="1:21" x14ac:dyDescent="0.3">
      <c r="A633" t="s">
        <v>5940</v>
      </c>
      <c r="B633" t="s">
        <v>5941</v>
      </c>
      <c r="C633" t="s">
        <v>5942</v>
      </c>
      <c r="D633">
        <v>3</v>
      </c>
      <c r="E633" t="s">
        <v>4463</v>
      </c>
      <c r="F633">
        <v>9595999214</v>
      </c>
      <c r="G633" s="9">
        <v>46097</v>
      </c>
      <c r="H633" s="9">
        <v>46101</v>
      </c>
      <c r="I633" t="s">
        <v>4480</v>
      </c>
      <c r="J633" t="s">
        <v>4539</v>
      </c>
      <c r="K633" t="s">
        <v>4466</v>
      </c>
      <c r="L633" t="s">
        <v>4483</v>
      </c>
      <c r="M633">
        <v>6</v>
      </c>
      <c r="N633">
        <v>200548</v>
      </c>
      <c r="O633">
        <v>0</v>
      </c>
      <c r="Q633">
        <v>200548</v>
      </c>
      <c r="R633">
        <v>0</v>
      </c>
      <c r="S633" s="14">
        <f t="shared" si="27"/>
        <v>0</v>
      </c>
      <c r="T633" s="11" t="str">
        <f t="shared" si="28"/>
        <v/>
      </c>
      <c r="U633" s="11" t="str">
        <f t="shared" si="29"/>
        <v/>
      </c>
    </row>
    <row r="634" spans="1:21" x14ac:dyDescent="0.3">
      <c r="A634" t="s">
        <v>5943</v>
      </c>
      <c r="B634" t="s">
        <v>5944</v>
      </c>
      <c r="C634" t="s">
        <v>2793</v>
      </c>
      <c r="D634">
        <v>51</v>
      </c>
      <c r="E634" t="s">
        <v>4463</v>
      </c>
      <c r="F634">
        <v>8853088920</v>
      </c>
      <c r="G634" s="9">
        <v>45798</v>
      </c>
      <c r="H634" s="9">
        <v>45799</v>
      </c>
      <c r="I634" t="s">
        <v>4464</v>
      </c>
      <c r="J634" t="s">
        <v>4465</v>
      </c>
      <c r="K634" t="s">
        <v>4488</v>
      </c>
      <c r="L634" t="s">
        <v>4467</v>
      </c>
      <c r="M634">
        <v>3</v>
      </c>
      <c r="N634">
        <v>85716</v>
      </c>
      <c r="O634">
        <v>3142</v>
      </c>
      <c r="P634" t="s">
        <v>4468</v>
      </c>
      <c r="Q634">
        <v>82574</v>
      </c>
      <c r="R634">
        <v>0</v>
      </c>
      <c r="S634" s="14">
        <f t="shared" si="27"/>
        <v>3.6655933547995706E-2</v>
      </c>
      <c r="T634" s="11" t="str">
        <f t="shared" si="28"/>
        <v/>
      </c>
      <c r="U634" s="11" t="str">
        <f t="shared" si="29"/>
        <v/>
      </c>
    </row>
    <row r="635" spans="1:21" x14ac:dyDescent="0.3">
      <c r="A635" t="s">
        <v>5945</v>
      </c>
      <c r="B635" t="s">
        <v>5946</v>
      </c>
      <c r="C635" t="s">
        <v>1530</v>
      </c>
      <c r="D635">
        <v>3</v>
      </c>
      <c r="E635" t="s">
        <v>4456</v>
      </c>
      <c r="F635">
        <v>6288456612</v>
      </c>
      <c r="G635" s="9">
        <v>45942</v>
      </c>
      <c r="H635" s="9">
        <v>45945</v>
      </c>
      <c r="I635" t="s">
        <v>4457</v>
      </c>
      <c r="J635" t="s">
        <v>4588</v>
      </c>
      <c r="K635" t="s">
        <v>4476</v>
      </c>
      <c r="L635" t="s">
        <v>4460</v>
      </c>
      <c r="M635">
        <v>4</v>
      </c>
      <c r="N635">
        <v>51445</v>
      </c>
      <c r="O635">
        <v>0</v>
      </c>
      <c r="Q635">
        <v>51445</v>
      </c>
      <c r="R635">
        <v>0</v>
      </c>
      <c r="S635" s="14">
        <f t="shared" si="27"/>
        <v>0</v>
      </c>
      <c r="T635" s="11" t="str">
        <f t="shared" si="28"/>
        <v/>
      </c>
      <c r="U635" s="11" t="str">
        <f t="shared" si="29"/>
        <v/>
      </c>
    </row>
    <row r="636" spans="1:21" x14ac:dyDescent="0.3">
      <c r="A636" t="s">
        <v>5947</v>
      </c>
      <c r="B636" t="s">
        <v>5948</v>
      </c>
      <c r="C636" t="s">
        <v>433</v>
      </c>
      <c r="D636">
        <v>43</v>
      </c>
      <c r="E636" t="s">
        <v>4456</v>
      </c>
      <c r="F636">
        <v>6167739355</v>
      </c>
      <c r="G636" s="9">
        <v>45960</v>
      </c>
      <c r="H636" s="9">
        <v>45962</v>
      </c>
      <c r="I636" t="s">
        <v>4491</v>
      </c>
      <c r="J636" t="s">
        <v>4543</v>
      </c>
      <c r="K636" t="s">
        <v>4482</v>
      </c>
      <c r="L636" t="s">
        <v>4493</v>
      </c>
      <c r="M636">
        <v>3</v>
      </c>
      <c r="N636">
        <v>74313</v>
      </c>
      <c r="O636">
        <v>0</v>
      </c>
      <c r="Q636">
        <v>74313</v>
      </c>
      <c r="R636">
        <v>74313</v>
      </c>
      <c r="S636" s="14">
        <f t="shared" si="27"/>
        <v>0</v>
      </c>
      <c r="T636" s="11" t="str">
        <f t="shared" si="28"/>
        <v/>
      </c>
      <c r="U636" s="11" t="str">
        <f t="shared" si="29"/>
        <v/>
      </c>
    </row>
    <row r="637" spans="1:21" x14ac:dyDescent="0.3">
      <c r="A637" t="s">
        <v>5949</v>
      </c>
      <c r="B637" t="s">
        <v>5950</v>
      </c>
      <c r="C637" t="s">
        <v>1003</v>
      </c>
      <c r="D637">
        <v>78</v>
      </c>
      <c r="E637" t="s">
        <v>4456</v>
      </c>
      <c r="F637">
        <v>9393960931</v>
      </c>
      <c r="G637" s="9">
        <v>45950</v>
      </c>
      <c r="H637" s="9">
        <v>45957</v>
      </c>
      <c r="I637" t="s">
        <v>4480</v>
      </c>
      <c r="J637" t="s">
        <v>4539</v>
      </c>
      <c r="K637" t="s">
        <v>4459</v>
      </c>
      <c r="L637" t="s">
        <v>4483</v>
      </c>
      <c r="M637">
        <v>6</v>
      </c>
      <c r="N637">
        <v>216137</v>
      </c>
      <c r="O637">
        <v>8713</v>
      </c>
      <c r="P637" t="s">
        <v>4468</v>
      </c>
      <c r="Q637">
        <v>207424</v>
      </c>
      <c r="R637">
        <v>0</v>
      </c>
      <c r="S637" s="14">
        <f t="shared" si="27"/>
        <v>4.0312394453517905E-2</v>
      </c>
      <c r="T637" s="11" t="str">
        <f t="shared" si="28"/>
        <v/>
      </c>
      <c r="U637" s="11" t="str">
        <f t="shared" si="29"/>
        <v/>
      </c>
    </row>
    <row r="638" spans="1:21" x14ac:dyDescent="0.3">
      <c r="A638" t="s">
        <v>5951</v>
      </c>
      <c r="B638" t="s">
        <v>5952</v>
      </c>
      <c r="C638" t="s">
        <v>5129</v>
      </c>
      <c r="D638">
        <v>19</v>
      </c>
      <c r="E638" t="s">
        <v>4463</v>
      </c>
      <c r="F638">
        <v>6557376117</v>
      </c>
      <c r="G638" s="9">
        <v>46088</v>
      </c>
      <c r="H638" s="9">
        <v>46090</v>
      </c>
      <c r="I638" t="s">
        <v>4491</v>
      </c>
      <c r="J638" t="s">
        <v>4492</v>
      </c>
      <c r="K638" t="s">
        <v>4476</v>
      </c>
      <c r="L638" t="s">
        <v>4493</v>
      </c>
      <c r="M638">
        <v>3</v>
      </c>
      <c r="N638">
        <v>72430</v>
      </c>
      <c r="O638">
        <v>0</v>
      </c>
      <c r="Q638">
        <v>72430</v>
      </c>
      <c r="R638">
        <v>0</v>
      </c>
      <c r="S638" s="14">
        <f t="shared" si="27"/>
        <v>0</v>
      </c>
      <c r="T638" s="11" t="str">
        <f t="shared" si="28"/>
        <v/>
      </c>
      <c r="U638" s="11" t="str">
        <f t="shared" si="29"/>
        <v/>
      </c>
    </row>
    <row r="639" spans="1:21" x14ac:dyDescent="0.3">
      <c r="A639" t="s">
        <v>5953</v>
      </c>
      <c r="B639" t="s">
        <v>5954</v>
      </c>
      <c r="C639" t="s">
        <v>409</v>
      </c>
      <c r="D639">
        <v>50</v>
      </c>
      <c r="E639" t="s">
        <v>4456</v>
      </c>
      <c r="F639">
        <v>6868809642</v>
      </c>
      <c r="G639" s="9">
        <v>46095</v>
      </c>
      <c r="H639" s="9">
        <v>46100</v>
      </c>
      <c r="I639" t="s">
        <v>4523</v>
      </c>
      <c r="J639" t="s">
        <v>4524</v>
      </c>
      <c r="K639" t="s">
        <v>4488</v>
      </c>
      <c r="L639" t="s">
        <v>4525</v>
      </c>
      <c r="M639">
        <v>4</v>
      </c>
      <c r="N639">
        <v>197002</v>
      </c>
      <c r="O639">
        <v>0</v>
      </c>
      <c r="Q639">
        <v>197002</v>
      </c>
      <c r="R639">
        <v>0</v>
      </c>
      <c r="S639" s="14">
        <f t="shared" si="27"/>
        <v>0</v>
      </c>
      <c r="T639" s="11" t="str">
        <f t="shared" si="28"/>
        <v/>
      </c>
      <c r="U639" s="11" t="str">
        <f t="shared" si="29"/>
        <v/>
      </c>
    </row>
    <row r="640" spans="1:21" x14ac:dyDescent="0.3">
      <c r="A640" t="s">
        <v>5955</v>
      </c>
      <c r="B640" t="s">
        <v>5956</v>
      </c>
      <c r="C640" t="s">
        <v>1566</v>
      </c>
      <c r="D640">
        <v>54</v>
      </c>
      <c r="E640" t="s">
        <v>4456</v>
      </c>
      <c r="F640">
        <v>9978197754</v>
      </c>
      <c r="G640" s="9">
        <v>45996</v>
      </c>
      <c r="H640" s="9">
        <v>46001</v>
      </c>
      <c r="I640" t="s">
        <v>4474</v>
      </c>
      <c r="J640" t="s">
        <v>4556</v>
      </c>
      <c r="K640" t="s">
        <v>4482</v>
      </c>
      <c r="L640" t="s">
        <v>4477</v>
      </c>
      <c r="M640">
        <v>5</v>
      </c>
      <c r="N640">
        <v>132026</v>
      </c>
      <c r="O640">
        <v>0</v>
      </c>
      <c r="Q640">
        <v>132026</v>
      </c>
      <c r="R640">
        <v>132026</v>
      </c>
      <c r="S640" s="14">
        <f t="shared" si="27"/>
        <v>0</v>
      </c>
      <c r="T640" s="11" t="str">
        <f t="shared" si="28"/>
        <v/>
      </c>
      <c r="U640" s="11" t="str">
        <f t="shared" si="29"/>
        <v/>
      </c>
    </row>
    <row r="641" spans="1:21" x14ac:dyDescent="0.3">
      <c r="A641" t="s">
        <v>5957</v>
      </c>
      <c r="B641" t="s">
        <v>5958</v>
      </c>
      <c r="C641" t="s">
        <v>5835</v>
      </c>
      <c r="D641">
        <v>11</v>
      </c>
      <c r="E641" t="s">
        <v>4456</v>
      </c>
      <c r="F641">
        <v>6127076590</v>
      </c>
      <c r="G641" s="9">
        <v>45962</v>
      </c>
      <c r="H641" s="9">
        <v>45967</v>
      </c>
      <c r="I641" t="s">
        <v>4474</v>
      </c>
      <c r="J641" t="s">
        <v>4556</v>
      </c>
      <c r="K641" t="s">
        <v>4482</v>
      </c>
      <c r="L641" t="s">
        <v>4477</v>
      </c>
      <c r="M641">
        <v>5</v>
      </c>
      <c r="N641">
        <v>97671</v>
      </c>
      <c r="O641">
        <v>0</v>
      </c>
      <c r="Q641">
        <v>97671</v>
      </c>
      <c r="R641">
        <v>97671</v>
      </c>
      <c r="S641" s="14">
        <f t="shared" si="27"/>
        <v>0</v>
      </c>
      <c r="T641" s="11" t="str">
        <f t="shared" si="28"/>
        <v/>
      </c>
      <c r="U641" s="11" t="str">
        <f t="shared" si="29"/>
        <v/>
      </c>
    </row>
    <row r="642" spans="1:21" x14ac:dyDescent="0.3">
      <c r="A642" t="s">
        <v>5959</v>
      </c>
      <c r="B642" t="s">
        <v>5960</v>
      </c>
      <c r="C642" t="s">
        <v>1914</v>
      </c>
      <c r="D642">
        <v>33</v>
      </c>
      <c r="E642" t="s">
        <v>4463</v>
      </c>
      <c r="F642">
        <v>7727365271</v>
      </c>
      <c r="G642" s="9">
        <v>45892</v>
      </c>
      <c r="H642" s="9">
        <v>45898</v>
      </c>
      <c r="I642" t="s">
        <v>4474</v>
      </c>
      <c r="J642" t="s">
        <v>4556</v>
      </c>
      <c r="K642" t="s">
        <v>4476</v>
      </c>
      <c r="L642" t="s">
        <v>4477</v>
      </c>
      <c r="M642">
        <v>5</v>
      </c>
      <c r="N642">
        <v>121157</v>
      </c>
      <c r="O642">
        <v>0</v>
      </c>
      <c r="Q642">
        <v>121157</v>
      </c>
      <c r="R642">
        <v>0</v>
      </c>
      <c r="S642" s="14">
        <f t="shared" si="27"/>
        <v>0</v>
      </c>
      <c r="T642" s="11" t="str">
        <f t="shared" si="28"/>
        <v/>
      </c>
      <c r="U642" s="11" t="str">
        <f t="shared" si="29"/>
        <v/>
      </c>
    </row>
    <row r="643" spans="1:21" x14ac:dyDescent="0.3">
      <c r="A643" t="s">
        <v>5961</v>
      </c>
      <c r="B643" t="s">
        <v>5962</v>
      </c>
      <c r="C643" t="s">
        <v>2724</v>
      </c>
      <c r="D643">
        <v>54</v>
      </c>
      <c r="E643" t="s">
        <v>4456</v>
      </c>
      <c r="F643">
        <v>7704043375</v>
      </c>
      <c r="G643" s="9">
        <v>45823</v>
      </c>
      <c r="H643" s="9">
        <v>45826</v>
      </c>
      <c r="I643" t="s">
        <v>4523</v>
      </c>
      <c r="J643" t="s">
        <v>4524</v>
      </c>
      <c r="K643" t="s">
        <v>4471</v>
      </c>
      <c r="L643" t="s">
        <v>4525</v>
      </c>
      <c r="M643">
        <v>4</v>
      </c>
      <c r="N643">
        <v>179118</v>
      </c>
      <c r="O643">
        <v>0</v>
      </c>
      <c r="Q643">
        <v>179118</v>
      </c>
      <c r="R643">
        <v>0</v>
      </c>
      <c r="S643" s="14">
        <f t="shared" si="27"/>
        <v>0</v>
      </c>
      <c r="T643" s="11" t="str">
        <f t="shared" si="28"/>
        <v/>
      </c>
      <c r="U643" s="11" t="str">
        <f t="shared" si="29"/>
        <v/>
      </c>
    </row>
    <row r="644" spans="1:21" x14ac:dyDescent="0.3">
      <c r="A644" t="s">
        <v>5963</v>
      </c>
      <c r="B644" t="s">
        <v>5964</v>
      </c>
      <c r="C644" t="s">
        <v>2239</v>
      </c>
      <c r="D644">
        <v>86</v>
      </c>
      <c r="E644" t="s">
        <v>4463</v>
      </c>
      <c r="F644">
        <v>7480421017</v>
      </c>
      <c r="G644" s="9">
        <v>45763</v>
      </c>
      <c r="H644" s="9">
        <v>45767</v>
      </c>
      <c r="I644" t="s">
        <v>4523</v>
      </c>
      <c r="J644" t="s">
        <v>4524</v>
      </c>
      <c r="K644" t="s">
        <v>4476</v>
      </c>
      <c r="L644" t="s">
        <v>4525</v>
      </c>
      <c r="M644">
        <v>4</v>
      </c>
      <c r="N644">
        <v>177049</v>
      </c>
      <c r="O644">
        <v>0</v>
      </c>
      <c r="Q644">
        <v>177049</v>
      </c>
      <c r="R644">
        <v>0</v>
      </c>
      <c r="S644" s="14">
        <f t="shared" ref="S644:S707" si="30">O644/N644</f>
        <v>0</v>
      </c>
      <c r="T644" s="11" t="str">
        <f t="shared" ref="T644:T707" si="31">IF(AND(S644&gt;10%,P644&lt;&gt;"MS_DR_BORA"),"FLAG","")</f>
        <v/>
      </c>
      <c r="U644" s="11" t="str">
        <f t="shared" ref="U644:U707" si="32">IF(AND(K644="Cash",R644&lt;Q644),"FLAG","")</f>
        <v/>
      </c>
    </row>
    <row r="645" spans="1:21" x14ac:dyDescent="0.3">
      <c r="A645" t="s">
        <v>5965</v>
      </c>
      <c r="B645" t="s">
        <v>5966</v>
      </c>
      <c r="C645" t="s">
        <v>5535</v>
      </c>
      <c r="D645">
        <v>39</v>
      </c>
      <c r="E645" t="s">
        <v>4463</v>
      </c>
      <c r="F645">
        <v>8231856435</v>
      </c>
      <c r="G645" s="9">
        <v>45748</v>
      </c>
      <c r="H645" s="9">
        <v>45749</v>
      </c>
      <c r="I645" t="s">
        <v>4457</v>
      </c>
      <c r="J645" t="s">
        <v>4458</v>
      </c>
      <c r="K645" t="s">
        <v>4476</v>
      </c>
      <c r="L645" t="s">
        <v>4460</v>
      </c>
      <c r="M645">
        <v>4</v>
      </c>
      <c r="N645">
        <v>47756</v>
      </c>
      <c r="O645">
        <v>0</v>
      </c>
      <c r="Q645">
        <v>47756</v>
      </c>
      <c r="R645">
        <v>0</v>
      </c>
      <c r="S645" s="14">
        <f t="shared" si="30"/>
        <v>0</v>
      </c>
      <c r="T645" s="11" t="str">
        <f t="shared" si="31"/>
        <v/>
      </c>
      <c r="U645" s="11" t="str">
        <f t="shared" si="32"/>
        <v/>
      </c>
    </row>
    <row r="646" spans="1:21" x14ac:dyDescent="0.3">
      <c r="A646" t="s">
        <v>5967</v>
      </c>
      <c r="B646" t="s">
        <v>5968</v>
      </c>
      <c r="C646" t="s">
        <v>2201</v>
      </c>
      <c r="D646">
        <v>27</v>
      </c>
      <c r="E646" t="s">
        <v>4456</v>
      </c>
      <c r="F646">
        <v>8613438331</v>
      </c>
      <c r="G646" s="9">
        <v>45815</v>
      </c>
      <c r="H646" s="9">
        <v>45822</v>
      </c>
      <c r="I646" t="s">
        <v>4474</v>
      </c>
      <c r="J646" t="s">
        <v>4556</v>
      </c>
      <c r="K646" t="s">
        <v>4488</v>
      </c>
      <c r="L646" t="s">
        <v>4477</v>
      </c>
      <c r="M646">
        <v>5</v>
      </c>
      <c r="N646">
        <v>139832</v>
      </c>
      <c r="O646">
        <v>3373</v>
      </c>
      <c r="P646" t="s">
        <v>4468</v>
      </c>
      <c r="Q646">
        <v>136459</v>
      </c>
      <c r="R646">
        <v>0</v>
      </c>
      <c r="S646" s="14">
        <f t="shared" si="30"/>
        <v>2.4121803306825333E-2</v>
      </c>
      <c r="T646" s="11" t="str">
        <f t="shared" si="31"/>
        <v/>
      </c>
      <c r="U646" s="11" t="str">
        <f t="shared" si="32"/>
        <v/>
      </c>
    </row>
    <row r="647" spans="1:21" x14ac:dyDescent="0.3">
      <c r="A647" t="s">
        <v>5969</v>
      </c>
      <c r="B647" t="s">
        <v>5970</v>
      </c>
      <c r="C647" t="s">
        <v>4656</v>
      </c>
      <c r="D647">
        <v>22</v>
      </c>
      <c r="E647" t="s">
        <v>4456</v>
      </c>
      <c r="F647">
        <v>7574725642</v>
      </c>
      <c r="G647" s="9">
        <v>46088</v>
      </c>
      <c r="H647" s="9">
        <v>46092</v>
      </c>
      <c r="I647" t="s">
        <v>4474</v>
      </c>
      <c r="J647" t="s">
        <v>4475</v>
      </c>
      <c r="K647" t="s">
        <v>4471</v>
      </c>
      <c r="L647" t="s">
        <v>4477</v>
      </c>
      <c r="M647">
        <v>5</v>
      </c>
      <c r="N647">
        <v>120953</v>
      </c>
      <c r="O647">
        <v>0</v>
      </c>
      <c r="Q647">
        <v>120953</v>
      </c>
      <c r="R647">
        <v>0</v>
      </c>
      <c r="S647" s="14">
        <f t="shared" si="30"/>
        <v>0</v>
      </c>
      <c r="T647" s="11" t="str">
        <f t="shared" si="31"/>
        <v/>
      </c>
      <c r="U647" s="11" t="str">
        <f t="shared" si="32"/>
        <v/>
      </c>
    </row>
    <row r="648" spans="1:21" x14ac:dyDescent="0.3">
      <c r="A648" t="s">
        <v>5971</v>
      </c>
      <c r="B648" t="s">
        <v>5972</v>
      </c>
      <c r="C648" t="s">
        <v>1327</v>
      </c>
      <c r="D648">
        <v>44</v>
      </c>
      <c r="E648" t="s">
        <v>4463</v>
      </c>
      <c r="F648">
        <v>6107766936</v>
      </c>
      <c r="G648" s="9">
        <v>45844</v>
      </c>
      <c r="H648" s="9">
        <v>45845</v>
      </c>
      <c r="I648" t="s">
        <v>4506</v>
      </c>
      <c r="J648" t="s">
        <v>4507</v>
      </c>
      <c r="K648" t="s">
        <v>4482</v>
      </c>
      <c r="L648" t="s">
        <v>4508</v>
      </c>
      <c r="M648">
        <v>1</v>
      </c>
      <c r="N648">
        <v>2987</v>
      </c>
      <c r="O648">
        <v>68</v>
      </c>
      <c r="P648" t="s">
        <v>4468</v>
      </c>
      <c r="Q648">
        <v>2919</v>
      </c>
      <c r="R648">
        <v>2919</v>
      </c>
      <c r="S648" s="14">
        <f t="shared" si="30"/>
        <v>2.2765316370940744E-2</v>
      </c>
      <c r="T648" s="11" t="str">
        <f t="shared" si="31"/>
        <v/>
      </c>
      <c r="U648" s="11" t="str">
        <f t="shared" si="32"/>
        <v/>
      </c>
    </row>
    <row r="649" spans="1:21" x14ac:dyDescent="0.3">
      <c r="A649" t="s">
        <v>5973</v>
      </c>
      <c r="B649" t="s">
        <v>5974</v>
      </c>
      <c r="C649" t="s">
        <v>1514</v>
      </c>
      <c r="D649">
        <v>59</v>
      </c>
      <c r="E649" t="s">
        <v>4463</v>
      </c>
      <c r="F649">
        <v>7285948248</v>
      </c>
      <c r="G649" s="9">
        <v>46087</v>
      </c>
      <c r="H649" s="9">
        <v>46088</v>
      </c>
      <c r="I649" t="s">
        <v>4464</v>
      </c>
      <c r="J649" t="s">
        <v>4465</v>
      </c>
      <c r="K649" t="s">
        <v>4471</v>
      </c>
      <c r="L649" t="s">
        <v>4467</v>
      </c>
      <c r="M649">
        <v>3</v>
      </c>
      <c r="N649">
        <v>83166</v>
      </c>
      <c r="O649">
        <v>0</v>
      </c>
      <c r="Q649">
        <v>83166</v>
      </c>
      <c r="R649">
        <v>0</v>
      </c>
      <c r="S649" s="14">
        <f t="shared" si="30"/>
        <v>0</v>
      </c>
      <c r="T649" s="11" t="str">
        <f t="shared" si="31"/>
        <v/>
      </c>
      <c r="U649" s="11" t="str">
        <f t="shared" si="32"/>
        <v/>
      </c>
    </row>
    <row r="650" spans="1:21" x14ac:dyDescent="0.3">
      <c r="A650" t="s">
        <v>5975</v>
      </c>
      <c r="B650" t="s">
        <v>5976</v>
      </c>
      <c r="C650" t="s">
        <v>1428</v>
      </c>
      <c r="D650">
        <v>13</v>
      </c>
      <c r="E650" t="s">
        <v>4463</v>
      </c>
      <c r="F650">
        <v>8277027564</v>
      </c>
      <c r="G650" s="9">
        <v>45838</v>
      </c>
      <c r="H650" s="9">
        <v>45844</v>
      </c>
      <c r="I650" t="s">
        <v>4497</v>
      </c>
      <c r="J650" t="s">
        <v>4498</v>
      </c>
      <c r="K650" t="s">
        <v>4476</v>
      </c>
      <c r="L650" t="s">
        <v>4477</v>
      </c>
      <c r="M650">
        <v>4</v>
      </c>
      <c r="N650">
        <v>27912</v>
      </c>
      <c r="O650">
        <v>0</v>
      </c>
      <c r="Q650">
        <v>27912</v>
      </c>
      <c r="R650">
        <v>0</v>
      </c>
      <c r="S650" s="14">
        <f t="shared" si="30"/>
        <v>0</v>
      </c>
      <c r="T650" s="11" t="str">
        <f t="shared" si="31"/>
        <v/>
      </c>
      <c r="U650" s="11" t="str">
        <f t="shared" si="32"/>
        <v/>
      </c>
    </row>
    <row r="651" spans="1:21" x14ac:dyDescent="0.3">
      <c r="A651" t="s">
        <v>5977</v>
      </c>
      <c r="B651" t="s">
        <v>5978</v>
      </c>
      <c r="C651" t="s">
        <v>2037</v>
      </c>
      <c r="D651">
        <v>72</v>
      </c>
      <c r="E651" t="s">
        <v>4463</v>
      </c>
      <c r="F651">
        <v>6778577199</v>
      </c>
      <c r="G651" s="9">
        <v>45871</v>
      </c>
      <c r="H651" s="9">
        <v>45874</v>
      </c>
      <c r="I651" t="s">
        <v>4523</v>
      </c>
      <c r="J651" t="s">
        <v>4524</v>
      </c>
      <c r="K651" t="s">
        <v>4471</v>
      </c>
      <c r="L651" t="s">
        <v>4525</v>
      </c>
      <c r="M651">
        <v>4</v>
      </c>
      <c r="N651">
        <v>196251</v>
      </c>
      <c r="O651">
        <v>7075</v>
      </c>
      <c r="P651" t="s">
        <v>4468</v>
      </c>
      <c r="Q651">
        <v>189176</v>
      </c>
      <c r="R651">
        <v>0</v>
      </c>
      <c r="S651" s="14">
        <f t="shared" si="30"/>
        <v>3.6050771715812911E-2</v>
      </c>
      <c r="T651" s="11" t="str">
        <f t="shared" si="31"/>
        <v/>
      </c>
      <c r="U651" s="11" t="str">
        <f t="shared" si="32"/>
        <v/>
      </c>
    </row>
    <row r="652" spans="1:21" x14ac:dyDescent="0.3">
      <c r="A652" t="s">
        <v>5979</v>
      </c>
      <c r="B652" t="s">
        <v>5980</v>
      </c>
      <c r="C652" t="s">
        <v>221</v>
      </c>
      <c r="D652">
        <v>88</v>
      </c>
      <c r="E652" t="s">
        <v>4463</v>
      </c>
      <c r="F652">
        <v>7409240216</v>
      </c>
      <c r="G652" s="9">
        <v>45975</v>
      </c>
      <c r="H652" s="9">
        <v>45979</v>
      </c>
      <c r="I652" t="s">
        <v>4474</v>
      </c>
      <c r="J652" t="s">
        <v>4556</v>
      </c>
      <c r="K652" t="s">
        <v>4476</v>
      </c>
      <c r="L652" t="s">
        <v>4477</v>
      </c>
      <c r="M652">
        <v>5</v>
      </c>
      <c r="N652">
        <v>35889</v>
      </c>
      <c r="O652">
        <v>0</v>
      </c>
      <c r="Q652">
        <v>35889</v>
      </c>
      <c r="R652">
        <v>0</v>
      </c>
      <c r="S652" s="14">
        <f t="shared" si="30"/>
        <v>0</v>
      </c>
      <c r="T652" s="11" t="str">
        <f t="shared" si="31"/>
        <v/>
      </c>
      <c r="U652" s="11" t="str">
        <f t="shared" si="32"/>
        <v/>
      </c>
    </row>
    <row r="653" spans="1:21" x14ac:dyDescent="0.3">
      <c r="A653" t="s">
        <v>5981</v>
      </c>
      <c r="B653" t="s">
        <v>5982</v>
      </c>
      <c r="C653" t="s">
        <v>2111</v>
      </c>
      <c r="D653">
        <v>56</v>
      </c>
      <c r="E653" t="s">
        <v>4463</v>
      </c>
      <c r="F653">
        <v>9616800211</v>
      </c>
      <c r="G653" s="9">
        <v>46012</v>
      </c>
      <c r="H653" s="9">
        <v>46016</v>
      </c>
      <c r="I653" t="s">
        <v>4474</v>
      </c>
      <c r="J653" t="s">
        <v>4556</v>
      </c>
      <c r="K653" t="s">
        <v>4471</v>
      </c>
      <c r="L653" t="s">
        <v>4477</v>
      </c>
      <c r="M653">
        <v>5</v>
      </c>
      <c r="N653">
        <v>41685</v>
      </c>
      <c r="O653">
        <v>2483</v>
      </c>
      <c r="P653" t="s">
        <v>4468</v>
      </c>
      <c r="Q653">
        <v>39202</v>
      </c>
      <c r="R653">
        <v>0</v>
      </c>
      <c r="S653" s="14">
        <f t="shared" si="30"/>
        <v>5.9565791051937149E-2</v>
      </c>
      <c r="T653" s="11" t="str">
        <f t="shared" si="31"/>
        <v/>
      </c>
      <c r="U653" s="11" t="str">
        <f t="shared" si="32"/>
        <v/>
      </c>
    </row>
    <row r="654" spans="1:21" x14ac:dyDescent="0.3">
      <c r="A654" t="s">
        <v>5983</v>
      </c>
      <c r="B654" t="s">
        <v>5984</v>
      </c>
      <c r="C654" t="s">
        <v>1816</v>
      </c>
      <c r="D654">
        <v>71</v>
      </c>
      <c r="E654" t="s">
        <v>4456</v>
      </c>
      <c r="F654">
        <v>7455423188</v>
      </c>
      <c r="G654" s="9">
        <v>45804</v>
      </c>
      <c r="H654" s="9">
        <v>45806</v>
      </c>
      <c r="I654" t="s">
        <v>4491</v>
      </c>
      <c r="J654" t="s">
        <v>4543</v>
      </c>
      <c r="K654" t="s">
        <v>4488</v>
      </c>
      <c r="L654" t="s">
        <v>4493</v>
      </c>
      <c r="M654">
        <v>3</v>
      </c>
      <c r="N654">
        <v>79236</v>
      </c>
      <c r="O654">
        <v>0</v>
      </c>
      <c r="Q654">
        <v>79236</v>
      </c>
      <c r="R654">
        <v>0</v>
      </c>
      <c r="S654" s="14">
        <f t="shared" si="30"/>
        <v>0</v>
      </c>
      <c r="T654" s="11" t="str">
        <f t="shared" si="31"/>
        <v/>
      </c>
      <c r="U654" s="11" t="str">
        <f t="shared" si="32"/>
        <v/>
      </c>
    </row>
    <row r="655" spans="1:21" x14ac:dyDescent="0.3">
      <c r="A655" t="s">
        <v>5985</v>
      </c>
      <c r="B655" t="s">
        <v>5986</v>
      </c>
      <c r="C655" t="s">
        <v>5987</v>
      </c>
      <c r="D655">
        <v>80</v>
      </c>
      <c r="E655" t="s">
        <v>4463</v>
      </c>
      <c r="F655">
        <v>8655979955</v>
      </c>
      <c r="G655" s="9">
        <v>45948</v>
      </c>
      <c r="H655" s="9">
        <v>45953</v>
      </c>
      <c r="I655" t="s">
        <v>4464</v>
      </c>
      <c r="J655" t="s">
        <v>4465</v>
      </c>
      <c r="K655" t="s">
        <v>4482</v>
      </c>
      <c r="L655" t="s">
        <v>4467</v>
      </c>
      <c r="M655">
        <v>3</v>
      </c>
      <c r="N655">
        <v>70616</v>
      </c>
      <c r="O655">
        <v>0</v>
      </c>
      <c r="Q655">
        <v>70616</v>
      </c>
      <c r="R655">
        <v>70616</v>
      </c>
      <c r="S655" s="14">
        <f t="shared" si="30"/>
        <v>0</v>
      </c>
      <c r="T655" s="11" t="str">
        <f t="shared" si="31"/>
        <v/>
      </c>
      <c r="U655" s="11" t="str">
        <f t="shared" si="32"/>
        <v/>
      </c>
    </row>
    <row r="656" spans="1:21" x14ac:dyDescent="0.3">
      <c r="A656" t="s">
        <v>5988</v>
      </c>
      <c r="B656" t="s">
        <v>5989</v>
      </c>
      <c r="C656" t="s">
        <v>799</v>
      </c>
      <c r="D656">
        <v>71</v>
      </c>
      <c r="E656" t="s">
        <v>4463</v>
      </c>
      <c r="F656">
        <v>6320482715</v>
      </c>
      <c r="G656" s="9">
        <v>45878</v>
      </c>
      <c r="H656" s="9">
        <v>45881</v>
      </c>
      <c r="I656" t="s">
        <v>4474</v>
      </c>
      <c r="J656" t="s">
        <v>4475</v>
      </c>
      <c r="K656" t="s">
        <v>4459</v>
      </c>
      <c r="L656" t="s">
        <v>4477</v>
      </c>
      <c r="M656">
        <v>5</v>
      </c>
      <c r="N656">
        <v>81843</v>
      </c>
      <c r="O656">
        <v>0</v>
      </c>
      <c r="Q656">
        <v>81843</v>
      </c>
      <c r="R656">
        <v>0</v>
      </c>
      <c r="S656" s="14">
        <f t="shared" si="30"/>
        <v>0</v>
      </c>
      <c r="T656" s="11" t="str">
        <f t="shared" si="31"/>
        <v/>
      </c>
      <c r="U656" s="11" t="str">
        <f t="shared" si="32"/>
        <v/>
      </c>
    </row>
    <row r="657" spans="1:21" x14ac:dyDescent="0.3">
      <c r="A657" t="s">
        <v>5990</v>
      </c>
      <c r="B657" t="s">
        <v>5991</v>
      </c>
      <c r="C657" t="s">
        <v>5044</v>
      </c>
      <c r="D657">
        <v>52</v>
      </c>
      <c r="E657" t="s">
        <v>4463</v>
      </c>
      <c r="F657">
        <v>7280367046</v>
      </c>
      <c r="G657" s="9">
        <v>45772</v>
      </c>
      <c r="H657" s="9">
        <v>45773</v>
      </c>
      <c r="I657" t="s">
        <v>4491</v>
      </c>
      <c r="J657" t="s">
        <v>4543</v>
      </c>
      <c r="K657" t="s">
        <v>4482</v>
      </c>
      <c r="L657" t="s">
        <v>4493</v>
      </c>
      <c r="M657">
        <v>3</v>
      </c>
      <c r="N657">
        <v>67436</v>
      </c>
      <c r="O657">
        <v>0</v>
      </c>
      <c r="Q657">
        <v>67436</v>
      </c>
      <c r="R657">
        <v>67436</v>
      </c>
      <c r="S657" s="14">
        <f t="shared" si="30"/>
        <v>0</v>
      </c>
      <c r="T657" s="11" t="str">
        <f t="shared" si="31"/>
        <v/>
      </c>
      <c r="U657" s="11" t="str">
        <f t="shared" si="32"/>
        <v/>
      </c>
    </row>
    <row r="658" spans="1:21" x14ac:dyDescent="0.3">
      <c r="A658" t="s">
        <v>5992</v>
      </c>
      <c r="B658" t="s">
        <v>5993</v>
      </c>
      <c r="C658" t="s">
        <v>676</v>
      </c>
      <c r="D658">
        <v>39</v>
      </c>
      <c r="E658" t="s">
        <v>4456</v>
      </c>
      <c r="F658">
        <v>6178891106</v>
      </c>
      <c r="G658" s="9">
        <v>46051</v>
      </c>
      <c r="H658" s="9">
        <v>46053</v>
      </c>
      <c r="I658" t="s">
        <v>4464</v>
      </c>
      <c r="J658" t="s">
        <v>4465</v>
      </c>
      <c r="K658" t="s">
        <v>4482</v>
      </c>
      <c r="L658" t="s">
        <v>4467</v>
      </c>
      <c r="M658">
        <v>3</v>
      </c>
      <c r="N658">
        <v>70269</v>
      </c>
      <c r="O658">
        <v>0</v>
      </c>
      <c r="Q658">
        <v>70269</v>
      </c>
      <c r="R658">
        <v>70269</v>
      </c>
      <c r="S658" s="14">
        <f t="shared" si="30"/>
        <v>0</v>
      </c>
      <c r="T658" s="11" t="str">
        <f t="shared" si="31"/>
        <v/>
      </c>
      <c r="U658" s="11" t="str">
        <f t="shared" si="32"/>
        <v/>
      </c>
    </row>
    <row r="659" spans="1:21" x14ac:dyDescent="0.3">
      <c r="A659" t="s">
        <v>5994</v>
      </c>
      <c r="B659" t="s">
        <v>5995</v>
      </c>
      <c r="C659" t="s">
        <v>5866</v>
      </c>
      <c r="D659">
        <v>51</v>
      </c>
      <c r="E659" t="s">
        <v>4463</v>
      </c>
      <c r="F659">
        <v>9669208877</v>
      </c>
      <c r="G659" s="9">
        <v>46096</v>
      </c>
      <c r="H659" s="9">
        <v>46101</v>
      </c>
      <c r="I659" t="s">
        <v>4474</v>
      </c>
      <c r="J659" t="s">
        <v>4556</v>
      </c>
      <c r="K659" t="s">
        <v>4482</v>
      </c>
      <c r="L659" t="s">
        <v>4477</v>
      </c>
      <c r="M659">
        <v>5</v>
      </c>
      <c r="N659">
        <v>128450</v>
      </c>
      <c r="O659">
        <v>7868</v>
      </c>
      <c r="P659" t="s">
        <v>4468</v>
      </c>
      <c r="Q659">
        <v>120582</v>
      </c>
      <c r="R659">
        <v>120582</v>
      </c>
      <c r="S659" s="14">
        <f t="shared" si="30"/>
        <v>6.1253405994550411E-2</v>
      </c>
      <c r="T659" s="11" t="str">
        <f t="shared" si="31"/>
        <v/>
      </c>
      <c r="U659" s="11" t="str">
        <f t="shared" si="32"/>
        <v/>
      </c>
    </row>
    <row r="660" spans="1:21" x14ac:dyDescent="0.3">
      <c r="A660" t="s">
        <v>5996</v>
      </c>
      <c r="B660" t="s">
        <v>5997</v>
      </c>
      <c r="C660" t="s">
        <v>5746</v>
      </c>
      <c r="D660">
        <v>1</v>
      </c>
      <c r="E660" t="s">
        <v>4463</v>
      </c>
      <c r="F660">
        <v>8207688305</v>
      </c>
      <c r="G660" s="9">
        <v>45807</v>
      </c>
      <c r="H660" s="9">
        <v>45808</v>
      </c>
      <c r="I660" t="s">
        <v>4491</v>
      </c>
      <c r="J660" t="s">
        <v>4492</v>
      </c>
      <c r="K660" t="s">
        <v>4471</v>
      </c>
      <c r="L660" t="s">
        <v>4493</v>
      </c>
      <c r="M660">
        <v>3</v>
      </c>
      <c r="N660">
        <v>70826</v>
      </c>
      <c r="O660">
        <v>3825</v>
      </c>
      <c r="P660" t="s">
        <v>4468</v>
      </c>
      <c r="Q660">
        <v>67001</v>
      </c>
      <c r="R660">
        <v>0</v>
      </c>
      <c r="S660" s="14">
        <f t="shared" si="30"/>
        <v>5.4005591167085532E-2</v>
      </c>
      <c r="T660" s="11" t="str">
        <f t="shared" si="31"/>
        <v/>
      </c>
      <c r="U660" s="11" t="str">
        <f t="shared" si="32"/>
        <v/>
      </c>
    </row>
    <row r="661" spans="1:21" x14ac:dyDescent="0.3">
      <c r="A661" t="s">
        <v>5998</v>
      </c>
      <c r="B661" t="s">
        <v>5999</v>
      </c>
      <c r="C661" t="s">
        <v>1900</v>
      </c>
      <c r="D661">
        <v>25</v>
      </c>
      <c r="E661" t="s">
        <v>4456</v>
      </c>
      <c r="F661">
        <v>6274455001</v>
      </c>
      <c r="G661" s="9">
        <v>45957</v>
      </c>
      <c r="H661" s="9">
        <v>45962</v>
      </c>
      <c r="I661" t="s">
        <v>4480</v>
      </c>
      <c r="J661" t="s">
        <v>4539</v>
      </c>
      <c r="K661" t="s">
        <v>4476</v>
      </c>
      <c r="L661" t="s">
        <v>4483</v>
      </c>
      <c r="M661">
        <v>6</v>
      </c>
      <c r="N661">
        <v>222515</v>
      </c>
      <c r="O661">
        <v>5323</v>
      </c>
      <c r="P661" t="s">
        <v>4468</v>
      </c>
      <c r="Q661">
        <v>217192</v>
      </c>
      <c r="R661">
        <v>0</v>
      </c>
      <c r="S661" s="14">
        <f t="shared" si="30"/>
        <v>2.3921982787677234E-2</v>
      </c>
      <c r="T661" s="11" t="str">
        <f t="shared" si="31"/>
        <v/>
      </c>
      <c r="U661" s="11" t="str">
        <f t="shared" si="32"/>
        <v/>
      </c>
    </row>
    <row r="662" spans="1:21" x14ac:dyDescent="0.3">
      <c r="A662" t="s">
        <v>6000</v>
      </c>
      <c r="B662" t="s">
        <v>6001</v>
      </c>
      <c r="C662" t="s">
        <v>6002</v>
      </c>
      <c r="D662">
        <v>18</v>
      </c>
      <c r="E662" t="s">
        <v>4456</v>
      </c>
      <c r="F662">
        <v>9988011251</v>
      </c>
      <c r="G662" s="9">
        <v>45843</v>
      </c>
      <c r="H662" s="9">
        <v>45847</v>
      </c>
      <c r="I662" t="s">
        <v>4474</v>
      </c>
      <c r="J662" t="s">
        <v>4556</v>
      </c>
      <c r="K662" t="s">
        <v>4466</v>
      </c>
      <c r="L662" t="s">
        <v>4477</v>
      </c>
      <c r="M662">
        <v>5</v>
      </c>
      <c r="N662">
        <v>77387</v>
      </c>
      <c r="O662">
        <v>2291</v>
      </c>
      <c r="P662" t="s">
        <v>4468</v>
      </c>
      <c r="Q662">
        <v>75096</v>
      </c>
      <c r="R662">
        <v>0</v>
      </c>
      <c r="S662" s="14">
        <f t="shared" si="30"/>
        <v>2.9604455528706372E-2</v>
      </c>
      <c r="T662" s="11" t="str">
        <f t="shared" si="31"/>
        <v/>
      </c>
      <c r="U662" s="11" t="str">
        <f t="shared" si="32"/>
        <v/>
      </c>
    </row>
    <row r="663" spans="1:21" x14ac:dyDescent="0.3">
      <c r="A663" t="s">
        <v>6003</v>
      </c>
      <c r="B663" t="s">
        <v>6004</v>
      </c>
      <c r="C663" t="s">
        <v>2969</v>
      </c>
      <c r="D663">
        <v>56</v>
      </c>
      <c r="E663" t="s">
        <v>4463</v>
      </c>
      <c r="F663">
        <v>9403663980</v>
      </c>
      <c r="G663" s="9">
        <v>46084</v>
      </c>
      <c r="H663" s="9">
        <v>46085</v>
      </c>
      <c r="I663" t="s">
        <v>4457</v>
      </c>
      <c r="J663" t="s">
        <v>4458</v>
      </c>
      <c r="K663" t="s">
        <v>4476</v>
      </c>
      <c r="L663" t="s">
        <v>4460</v>
      </c>
      <c r="M663">
        <v>4</v>
      </c>
      <c r="N663">
        <v>51647</v>
      </c>
      <c r="O663">
        <v>0</v>
      </c>
      <c r="Q663">
        <v>51647</v>
      </c>
      <c r="R663">
        <v>0</v>
      </c>
      <c r="S663" s="14">
        <f t="shared" si="30"/>
        <v>0</v>
      </c>
      <c r="T663" s="11" t="str">
        <f t="shared" si="31"/>
        <v/>
      </c>
      <c r="U663" s="11" t="str">
        <f t="shared" si="32"/>
        <v/>
      </c>
    </row>
    <row r="664" spans="1:21" x14ac:dyDescent="0.3">
      <c r="A664" t="s">
        <v>6005</v>
      </c>
      <c r="B664" t="s">
        <v>6006</v>
      </c>
      <c r="C664" t="s">
        <v>2541</v>
      </c>
      <c r="D664">
        <v>40</v>
      </c>
      <c r="E664" t="s">
        <v>4463</v>
      </c>
      <c r="F664">
        <v>6945447475</v>
      </c>
      <c r="G664" s="9">
        <v>46056</v>
      </c>
      <c r="H664" s="9">
        <v>46057</v>
      </c>
      <c r="I664" t="s">
        <v>4506</v>
      </c>
      <c r="J664" t="s">
        <v>4507</v>
      </c>
      <c r="K664" t="s">
        <v>4471</v>
      </c>
      <c r="L664" t="s">
        <v>4508</v>
      </c>
      <c r="M664">
        <v>1</v>
      </c>
      <c r="N664">
        <v>3081</v>
      </c>
      <c r="O664">
        <v>0</v>
      </c>
      <c r="Q664">
        <v>3081</v>
      </c>
      <c r="R664">
        <v>0</v>
      </c>
      <c r="S664" s="14">
        <f t="shared" si="30"/>
        <v>0</v>
      </c>
      <c r="T664" s="11" t="str">
        <f t="shared" si="31"/>
        <v/>
      </c>
      <c r="U664" s="11" t="str">
        <f t="shared" si="32"/>
        <v/>
      </c>
    </row>
    <row r="665" spans="1:21" x14ac:dyDescent="0.3">
      <c r="A665" t="s">
        <v>6007</v>
      </c>
      <c r="B665" t="s">
        <v>6008</v>
      </c>
      <c r="C665" t="s">
        <v>6009</v>
      </c>
      <c r="D665">
        <v>8</v>
      </c>
      <c r="E665" t="s">
        <v>4456</v>
      </c>
      <c r="F665">
        <v>7220448015</v>
      </c>
      <c r="G665" s="9">
        <v>45796</v>
      </c>
      <c r="H665" s="9">
        <v>45801</v>
      </c>
      <c r="I665" t="s">
        <v>4457</v>
      </c>
      <c r="J665" t="s">
        <v>4588</v>
      </c>
      <c r="K665" t="s">
        <v>4459</v>
      </c>
      <c r="L665" t="s">
        <v>4460</v>
      </c>
      <c r="M665">
        <v>4</v>
      </c>
      <c r="N665">
        <v>47788</v>
      </c>
      <c r="O665">
        <v>2100</v>
      </c>
      <c r="P665" t="s">
        <v>4468</v>
      </c>
      <c r="Q665">
        <v>45688</v>
      </c>
      <c r="R665">
        <v>0</v>
      </c>
      <c r="S665" s="14">
        <f t="shared" si="30"/>
        <v>4.3944086381518373E-2</v>
      </c>
      <c r="T665" s="11" t="str">
        <f t="shared" si="31"/>
        <v/>
      </c>
      <c r="U665" s="11" t="str">
        <f t="shared" si="32"/>
        <v/>
      </c>
    </row>
    <row r="666" spans="1:21" x14ac:dyDescent="0.3">
      <c r="A666" t="s">
        <v>6010</v>
      </c>
      <c r="B666" t="s">
        <v>6011</v>
      </c>
      <c r="C666" t="s">
        <v>2299</v>
      </c>
      <c r="D666">
        <v>70</v>
      </c>
      <c r="E666" t="s">
        <v>4456</v>
      </c>
      <c r="F666">
        <v>8381816229</v>
      </c>
      <c r="G666" s="9">
        <v>46064</v>
      </c>
      <c r="H666" s="9">
        <v>46069</v>
      </c>
      <c r="I666" t="s">
        <v>4457</v>
      </c>
      <c r="J666" t="s">
        <v>4458</v>
      </c>
      <c r="K666" t="s">
        <v>4466</v>
      </c>
      <c r="L666" t="s">
        <v>4460</v>
      </c>
      <c r="M666">
        <v>4</v>
      </c>
      <c r="N666">
        <v>53936</v>
      </c>
      <c r="O666">
        <v>0</v>
      </c>
      <c r="Q666">
        <v>53936</v>
      </c>
      <c r="R666">
        <v>0</v>
      </c>
      <c r="S666" s="14">
        <f t="shared" si="30"/>
        <v>0</v>
      </c>
      <c r="T666" s="11" t="str">
        <f t="shared" si="31"/>
        <v/>
      </c>
      <c r="U666" s="11" t="str">
        <f t="shared" si="32"/>
        <v/>
      </c>
    </row>
    <row r="667" spans="1:21" x14ac:dyDescent="0.3">
      <c r="A667" t="s">
        <v>6012</v>
      </c>
      <c r="B667" t="s">
        <v>6013</v>
      </c>
      <c r="C667" t="s">
        <v>1349</v>
      </c>
      <c r="D667">
        <v>3</v>
      </c>
      <c r="E667" t="s">
        <v>4456</v>
      </c>
      <c r="F667">
        <v>8866008420</v>
      </c>
      <c r="G667" s="9">
        <v>45925</v>
      </c>
      <c r="H667" s="9">
        <v>45926</v>
      </c>
      <c r="I667" t="s">
        <v>4506</v>
      </c>
      <c r="J667" t="s">
        <v>4507</v>
      </c>
      <c r="K667" t="s">
        <v>4482</v>
      </c>
      <c r="L667" t="s">
        <v>4508</v>
      </c>
      <c r="M667">
        <v>1</v>
      </c>
      <c r="N667">
        <v>2820</v>
      </c>
      <c r="O667">
        <v>0</v>
      </c>
      <c r="Q667">
        <v>2820</v>
      </c>
      <c r="R667">
        <v>2820</v>
      </c>
      <c r="S667" s="14">
        <f t="shared" si="30"/>
        <v>0</v>
      </c>
      <c r="T667" s="11" t="str">
        <f t="shared" si="31"/>
        <v/>
      </c>
      <c r="U667" s="11" t="str">
        <f t="shared" si="32"/>
        <v/>
      </c>
    </row>
    <row r="668" spans="1:21" x14ac:dyDescent="0.3">
      <c r="A668" t="s">
        <v>6014</v>
      </c>
      <c r="B668" t="s">
        <v>6015</v>
      </c>
      <c r="C668" t="s">
        <v>5087</v>
      </c>
      <c r="D668">
        <v>76</v>
      </c>
      <c r="E668" t="s">
        <v>4463</v>
      </c>
      <c r="F668">
        <v>8555211279</v>
      </c>
      <c r="G668" s="9">
        <v>45815</v>
      </c>
      <c r="H668" s="9">
        <v>45818</v>
      </c>
      <c r="I668" t="s">
        <v>4457</v>
      </c>
      <c r="J668" t="s">
        <v>4588</v>
      </c>
      <c r="K668" t="s">
        <v>4482</v>
      </c>
      <c r="L668" t="s">
        <v>4460</v>
      </c>
      <c r="M668">
        <v>4</v>
      </c>
      <c r="N668">
        <v>53656</v>
      </c>
      <c r="O668">
        <v>0</v>
      </c>
      <c r="Q668">
        <v>53656</v>
      </c>
      <c r="R668">
        <v>53656</v>
      </c>
      <c r="S668" s="14">
        <f t="shared" si="30"/>
        <v>0</v>
      </c>
      <c r="T668" s="11" t="str">
        <f t="shared" si="31"/>
        <v/>
      </c>
      <c r="U668" s="11" t="str">
        <f t="shared" si="32"/>
        <v/>
      </c>
    </row>
    <row r="669" spans="1:21" x14ac:dyDescent="0.3">
      <c r="A669" t="s">
        <v>6016</v>
      </c>
      <c r="B669" t="s">
        <v>6017</v>
      </c>
      <c r="C669" t="s">
        <v>6018</v>
      </c>
      <c r="D669">
        <v>38</v>
      </c>
      <c r="E669" t="s">
        <v>4463</v>
      </c>
      <c r="F669">
        <v>7573735897</v>
      </c>
      <c r="G669" s="9">
        <v>45822</v>
      </c>
      <c r="H669" s="9">
        <v>45826</v>
      </c>
      <c r="I669" t="s">
        <v>4491</v>
      </c>
      <c r="J669" t="s">
        <v>4543</v>
      </c>
      <c r="K669" t="s">
        <v>4471</v>
      </c>
      <c r="L669" t="s">
        <v>4493</v>
      </c>
      <c r="M669">
        <v>3</v>
      </c>
      <c r="N669">
        <v>78229</v>
      </c>
      <c r="O669">
        <v>0</v>
      </c>
      <c r="Q669">
        <v>78229</v>
      </c>
      <c r="R669">
        <v>0</v>
      </c>
      <c r="S669" s="14">
        <f t="shared" si="30"/>
        <v>0</v>
      </c>
      <c r="T669" s="11" t="str">
        <f t="shared" si="31"/>
        <v/>
      </c>
      <c r="U669" s="11" t="str">
        <f t="shared" si="32"/>
        <v/>
      </c>
    </row>
    <row r="670" spans="1:21" x14ac:dyDescent="0.3">
      <c r="A670" t="s">
        <v>6019</v>
      </c>
      <c r="B670" t="s">
        <v>6020</v>
      </c>
      <c r="C670" t="s">
        <v>865</v>
      </c>
      <c r="D670">
        <v>5</v>
      </c>
      <c r="E670" t="s">
        <v>4463</v>
      </c>
      <c r="F670">
        <v>8581499413</v>
      </c>
      <c r="G670" s="9">
        <v>45891</v>
      </c>
      <c r="H670" s="9">
        <v>45894</v>
      </c>
      <c r="I670" t="s">
        <v>4491</v>
      </c>
      <c r="J670" t="s">
        <v>4543</v>
      </c>
      <c r="K670" t="s">
        <v>4482</v>
      </c>
      <c r="L670" t="s">
        <v>4493</v>
      </c>
      <c r="M670">
        <v>3</v>
      </c>
      <c r="N670">
        <v>80610</v>
      </c>
      <c r="O670">
        <v>0</v>
      </c>
      <c r="Q670">
        <v>80610</v>
      </c>
      <c r="R670">
        <v>80610</v>
      </c>
      <c r="S670" s="14">
        <f t="shared" si="30"/>
        <v>0</v>
      </c>
      <c r="T670" s="11" t="str">
        <f t="shared" si="31"/>
        <v/>
      </c>
      <c r="U670" s="11" t="str">
        <f t="shared" si="32"/>
        <v/>
      </c>
    </row>
    <row r="671" spans="1:21" x14ac:dyDescent="0.3">
      <c r="A671" t="s">
        <v>6021</v>
      </c>
      <c r="B671" t="s">
        <v>6022</v>
      </c>
      <c r="C671" t="s">
        <v>6023</v>
      </c>
      <c r="D671">
        <v>44</v>
      </c>
      <c r="E671" t="s">
        <v>4463</v>
      </c>
      <c r="F671">
        <v>7565747265</v>
      </c>
      <c r="G671" s="9">
        <v>45891</v>
      </c>
      <c r="H671" s="9">
        <v>45894</v>
      </c>
      <c r="I671" t="s">
        <v>4457</v>
      </c>
      <c r="J671" t="s">
        <v>4458</v>
      </c>
      <c r="K671" t="s">
        <v>4466</v>
      </c>
      <c r="L671" t="s">
        <v>4460</v>
      </c>
      <c r="M671">
        <v>4</v>
      </c>
      <c r="N671">
        <v>56084</v>
      </c>
      <c r="O671">
        <v>0</v>
      </c>
      <c r="Q671">
        <v>56084</v>
      </c>
      <c r="R671">
        <v>0</v>
      </c>
      <c r="S671" s="14">
        <f t="shared" si="30"/>
        <v>0</v>
      </c>
      <c r="T671" s="11" t="str">
        <f t="shared" si="31"/>
        <v/>
      </c>
      <c r="U671" s="11" t="str">
        <f t="shared" si="32"/>
        <v/>
      </c>
    </row>
    <row r="672" spans="1:21" x14ac:dyDescent="0.3">
      <c r="A672" t="s">
        <v>6024</v>
      </c>
      <c r="B672" t="s">
        <v>6025</v>
      </c>
      <c r="C672" t="s">
        <v>6026</v>
      </c>
      <c r="D672">
        <v>78</v>
      </c>
      <c r="E672" t="s">
        <v>4463</v>
      </c>
      <c r="F672">
        <v>6388416261</v>
      </c>
      <c r="G672" s="9">
        <v>45759</v>
      </c>
      <c r="H672" s="9">
        <v>45762</v>
      </c>
      <c r="I672" t="s">
        <v>4523</v>
      </c>
      <c r="J672" t="s">
        <v>4524</v>
      </c>
      <c r="K672" t="s">
        <v>4482</v>
      </c>
      <c r="L672" t="s">
        <v>4525</v>
      </c>
      <c r="M672">
        <v>4</v>
      </c>
      <c r="N672">
        <v>171521</v>
      </c>
      <c r="O672">
        <v>0</v>
      </c>
      <c r="Q672">
        <v>171521</v>
      </c>
      <c r="R672">
        <v>171521</v>
      </c>
      <c r="S672" s="14">
        <f t="shared" si="30"/>
        <v>0</v>
      </c>
      <c r="T672" s="11" t="str">
        <f t="shared" si="31"/>
        <v/>
      </c>
      <c r="U672" s="11" t="str">
        <f t="shared" si="32"/>
        <v/>
      </c>
    </row>
    <row r="673" spans="1:21" x14ac:dyDescent="0.3">
      <c r="A673" t="s">
        <v>6027</v>
      </c>
      <c r="B673" t="s">
        <v>6028</v>
      </c>
      <c r="C673" t="s">
        <v>1596</v>
      </c>
      <c r="D673">
        <v>69</v>
      </c>
      <c r="E673" t="s">
        <v>4456</v>
      </c>
      <c r="F673">
        <v>8118889596</v>
      </c>
      <c r="G673" s="9">
        <v>45920</v>
      </c>
      <c r="H673" s="9">
        <v>45926</v>
      </c>
      <c r="I673" t="s">
        <v>4523</v>
      </c>
      <c r="J673" t="s">
        <v>4524</v>
      </c>
      <c r="K673" t="s">
        <v>4476</v>
      </c>
      <c r="L673" t="s">
        <v>4525</v>
      </c>
      <c r="M673">
        <v>4</v>
      </c>
      <c r="N673">
        <v>189095</v>
      </c>
      <c r="O673">
        <v>6425</v>
      </c>
      <c r="P673" t="s">
        <v>4468</v>
      </c>
      <c r="Q673">
        <v>182670</v>
      </c>
      <c r="R673">
        <v>0</v>
      </c>
      <c r="S673" s="14">
        <f t="shared" si="30"/>
        <v>3.3977630291652343E-2</v>
      </c>
      <c r="T673" s="11" t="str">
        <f t="shared" si="31"/>
        <v/>
      </c>
      <c r="U673" s="11" t="str">
        <f t="shared" si="32"/>
        <v/>
      </c>
    </row>
    <row r="674" spans="1:21" x14ac:dyDescent="0.3">
      <c r="A674" t="s">
        <v>6029</v>
      </c>
      <c r="B674" t="s">
        <v>6030</v>
      </c>
      <c r="C674" t="s">
        <v>525</v>
      </c>
      <c r="D674">
        <v>12</v>
      </c>
      <c r="E674" t="s">
        <v>4463</v>
      </c>
      <c r="F674">
        <v>8295780559</v>
      </c>
      <c r="G674" s="9">
        <v>45797</v>
      </c>
      <c r="H674" s="9">
        <v>45804</v>
      </c>
      <c r="I674" t="s">
        <v>4480</v>
      </c>
      <c r="J674" t="s">
        <v>4539</v>
      </c>
      <c r="K674" t="s">
        <v>4466</v>
      </c>
      <c r="L674" t="s">
        <v>4483</v>
      </c>
      <c r="M674">
        <v>6</v>
      </c>
      <c r="N674">
        <v>202324</v>
      </c>
      <c r="O674">
        <v>0</v>
      </c>
      <c r="Q674">
        <v>202324</v>
      </c>
      <c r="R674">
        <v>0</v>
      </c>
      <c r="S674" s="14">
        <f t="shared" si="30"/>
        <v>0</v>
      </c>
      <c r="T674" s="11" t="str">
        <f t="shared" si="31"/>
        <v/>
      </c>
      <c r="U674" s="11" t="str">
        <f t="shared" si="32"/>
        <v/>
      </c>
    </row>
    <row r="675" spans="1:21" x14ac:dyDescent="0.3">
      <c r="A675" t="s">
        <v>6031</v>
      </c>
      <c r="B675" t="s">
        <v>6032</v>
      </c>
      <c r="C675" t="s">
        <v>401</v>
      </c>
      <c r="D675">
        <v>19</v>
      </c>
      <c r="E675" t="s">
        <v>4456</v>
      </c>
      <c r="F675">
        <v>7216464578</v>
      </c>
      <c r="G675" s="9">
        <v>45917</v>
      </c>
      <c r="H675" s="9">
        <v>45923</v>
      </c>
      <c r="I675" t="s">
        <v>4480</v>
      </c>
      <c r="J675" t="s">
        <v>4481</v>
      </c>
      <c r="K675" t="s">
        <v>4482</v>
      </c>
      <c r="L675" t="s">
        <v>4483</v>
      </c>
      <c r="M675">
        <v>6</v>
      </c>
      <c r="N675">
        <v>218875</v>
      </c>
      <c r="O675">
        <v>0</v>
      </c>
      <c r="Q675">
        <v>218875</v>
      </c>
      <c r="R675">
        <v>218875</v>
      </c>
      <c r="S675" s="14">
        <f t="shared" si="30"/>
        <v>0</v>
      </c>
      <c r="T675" s="11" t="str">
        <f t="shared" si="31"/>
        <v/>
      </c>
      <c r="U675" s="11" t="str">
        <f t="shared" si="32"/>
        <v/>
      </c>
    </row>
    <row r="676" spans="1:21" x14ac:dyDescent="0.3">
      <c r="A676" t="s">
        <v>6033</v>
      </c>
      <c r="B676" t="s">
        <v>6034</v>
      </c>
      <c r="C676" t="s">
        <v>592</v>
      </c>
      <c r="D676">
        <v>65</v>
      </c>
      <c r="E676" t="s">
        <v>4456</v>
      </c>
      <c r="F676">
        <v>8696963651</v>
      </c>
      <c r="G676" s="9">
        <v>46077</v>
      </c>
      <c r="H676" s="9">
        <v>46081</v>
      </c>
      <c r="I676" t="s">
        <v>4523</v>
      </c>
      <c r="J676" t="s">
        <v>4524</v>
      </c>
      <c r="K676" t="s">
        <v>4459</v>
      </c>
      <c r="L676" t="s">
        <v>4525</v>
      </c>
      <c r="M676">
        <v>4</v>
      </c>
      <c r="N676">
        <v>192560</v>
      </c>
      <c r="O676">
        <v>0</v>
      </c>
      <c r="Q676">
        <v>192560</v>
      </c>
      <c r="R676">
        <v>0</v>
      </c>
      <c r="S676" s="14">
        <f t="shared" si="30"/>
        <v>0</v>
      </c>
      <c r="T676" s="11" t="str">
        <f t="shared" si="31"/>
        <v/>
      </c>
      <c r="U676" s="11" t="str">
        <f t="shared" si="32"/>
        <v/>
      </c>
    </row>
    <row r="677" spans="1:21" x14ac:dyDescent="0.3">
      <c r="A677" t="s">
        <v>6035</v>
      </c>
      <c r="B677" t="s">
        <v>6036</v>
      </c>
      <c r="C677" t="s">
        <v>1969</v>
      </c>
      <c r="D677">
        <v>2</v>
      </c>
      <c r="E677" t="s">
        <v>4456</v>
      </c>
      <c r="F677">
        <v>9822387163</v>
      </c>
      <c r="G677" s="9">
        <v>45789</v>
      </c>
      <c r="H677" s="9">
        <v>45792</v>
      </c>
      <c r="I677" t="s">
        <v>4497</v>
      </c>
      <c r="J677" t="s">
        <v>4498</v>
      </c>
      <c r="K677" t="s">
        <v>4471</v>
      </c>
      <c r="L677" t="s">
        <v>4477</v>
      </c>
      <c r="M677">
        <v>4</v>
      </c>
      <c r="N677">
        <v>114691</v>
      </c>
      <c r="O677">
        <v>0</v>
      </c>
      <c r="Q677">
        <v>114691</v>
      </c>
      <c r="R677">
        <v>0</v>
      </c>
      <c r="S677" s="14">
        <f t="shared" si="30"/>
        <v>0</v>
      </c>
      <c r="T677" s="11" t="str">
        <f t="shared" si="31"/>
        <v/>
      </c>
      <c r="U677" s="11" t="str">
        <f t="shared" si="32"/>
        <v/>
      </c>
    </row>
    <row r="678" spans="1:21" x14ac:dyDescent="0.3">
      <c r="A678" t="s">
        <v>6037</v>
      </c>
      <c r="B678" t="s">
        <v>6038</v>
      </c>
      <c r="C678" t="s">
        <v>5394</v>
      </c>
      <c r="D678">
        <v>85</v>
      </c>
      <c r="E678" t="s">
        <v>4463</v>
      </c>
      <c r="F678">
        <v>7827321844</v>
      </c>
      <c r="G678" s="9">
        <v>45898</v>
      </c>
      <c r="H678" s="9">
        <v>45902</v>
      </c>
      <c r="I678" t="s">
        <v>4474</v>
      </c>
      <c r="J678" t="s">
        <v>4556</v>
      </c>
      <c r="K678" t="s">
        <v>4482</v>
      </c>
      <c r="L678" t="s">
        <v>4477</v>
      </c>
      <c r="M678">
        <v>5</v>
      </c>
      <c r="N678">
        <v>81729</v>
      </c>
      <c r="O678">
        <v>0</v>
      </c>
      <c r="Q678">
        <v>81729</v>
      </c>
      <c r="R678">
        <v>81729</v>
      </c>
      <c r="S678" s="14">
        <f t="shared" si="30"/>
        <v>0</v>
      </c>
      <c r="T678" s="11" t="str">
        <f t="shared" si="31"/>
        <v/>
      </c>
      <c r="U678" s="11" t="str">
        <f t="shared" si="32"/>
        <v/>
      </c>
    </row>
    <row r="679" spans="1:21" x14ac:dyDescent="0.3">
      <c r="A679" t="s">
        <v>6039</v>
      </c>
      <c r="B679" t="s">
        <v>6040</v>
      </c>
      <c r="C679" t="s">
        <v>3351</v>
      </c>
      <c r="D679">
        <v>85</v>
      </c>
      <c r="E679" t="s">
        <v>4463</v>
      </c>
      <c r="F679">
        <v>7761039678</v>
      </c>
      <c r="G679" s="9">
        <v>45931</v>
      </c>
      <c r="H679" s="9">
        <v>45932</v>
      </c>
      <c r="I679" t="s">
        <v>4506</v>
      </c>
      <c r="J679" t="s">
        <v>4507</v>
      </c>
      <c r="K679" t="s">
        <v>4482</v>
      </c>
      <c r="L679" t="s">
        <v>4508</v>
      </c>
      <c r="M679">
        <v>1</v>
      </c>
      <c r="N679">
        <v>3045</v>
      </c>
      <c r="O679">
        <v>0</v>
      </c>
      <c r="Q679">
        <v>3045</v>
      </c>
      <c r="R679">
        <v>3045</v>
      </c>
      <c r="S679" s="14">
        <f t="shared" si="30"/>
        <v>0</v>
      </c>
      <c r="T679" s="11" t="str">
        <f t="shared" si="31"/>
        <v/>
      </c>
      <c r="U679" s="11" t="str">
        <f t="shared" si="32"/>
        <v/>
      </c>
    </row>
    <row r="680" spans="1:21" x14ac:dyDescent="0.3">
      <c r="A680" t="s">
        <v>6041</v>
      </c>
      <c r="B680" t="s">
        <v>6042</v>
      </c>
      <c r="C680" t="s">
        <v>4961</v>
      </c>
      <c r="D680">
        <v>23</v>
      </c>
      <c r="E680" t="s">
        <v>4456</v>
      </c>
      <c r="F680">
        <v>7263347413</v>
      </c>
      <c r="G680" s="9">
        <v>46028</v>
      </c>
      <c r="H680" s="9">
        <v>46032</v>
      </c>
      <c r="I680" t="s">
        <v>4523</v>
      </c>
      <c r="J680" t="s">
        <v>4524</v>
      </c>
      <c r="K680" t="s">
        <v>4476</v>
      </c>
      <c r="L680" t="s">
        <v>4525</v>
      </c>
      <c r="M680">
        <v>4</v>
      </c>
      <c r="N680">
        <v>186331</v>
      </c>
      <c r="O680">
        <v>9228</v>
      </c>
      <c r="P680" t="s">
        <v>4468</v>
      </c>
      <c r="Q680">
        <v>177103</v>
      </c>
      <c r="R680">
        <v>0</v>
      </c>
      <c r="S680" s="14">
        <f t="shared" si="30"/>
        <v>4.9524770435407955E-2</v>
      </c>
      <c r="T680" s="11" t="str">
        <f t="shared" si="31"/>
        <v/>
      </c>
      <c r="U680" s="11" t="str">
        <f t="shared" si="32"/>
        <v/>
      </c>
    </row>
    <row r="681" spans="1:21" x14ac:dyDescent="0.3">
      <c r="A681" t="s">
        <v>6043</v>
      </c>
      <c r="B681" t="s">
        <v>6044</v>
      </c>
      <c r="C681" t="s">
        <v>3319</v>
      </c>
      <c r="D681">
        <v>55</v>
      </c>
      <c r="E681" t="s">
        <v>4456</v>
      </c>
      <c r="F681">
        <v>9956234096</v>
      </c>
      <c r="G681" s="9">
        <v>45882</v>
      </c>
      <c r="H681" s="9">
        <v>45884</v>
      </c>
      <c r="I681" t="s">
        <v>4457</v>
      </c>
      <c r="J681" t="s">
        <v>4588</v>
      </c>
      <c r="K681" t="s">
        <v>4482</v>
      </c>
      <c r="L681" t="s">
        <v>4460</v>
      </c>
      <c r="M681">
        <v>4</v>
      </c>
      <c r="N681">
        <v>50352</v>
      </c>
      <c r="O681">
        <v>0</v>
      </c>
      <c r="Q681">
        <v>50352</v>
      </c>
      <c r="R681">
        <v>50352</v>
      </c>
      <c r="S681" s="14">
        <f t="shared" si="30"/>
        <v>0</v>
      </c>
      <c r="T681" s="11" t="str">
        <f t="shared" si="31"/>
        <v/>
      </c>
      <c r="U681" s="11" t="str">
        <f t="shared" si="32"/>
        <v/>
      </c>
    </row>
    <row r="682" spans="1:21" x14ac:dyDescent="0.3">
      <c r="A682" t="s">
        <v>6045</v>
      </c>
      <c r="B682" t="s">
        <v>6046</v>
      </c>
      <c r="C682" t="s">
        <v>1360</v>
      </c>
      <c r="D682">
        <v>6</v>
      </c>
      <c r="E682" t="s">
        <v>4463</v>
      </c>
      <c r="F682">
        <v>9137208606</v>
      </c>
      <c r="G682" s="9">
        <v>46062</v>
      </c>
      <c r="H682" s="9">
        <v>46063</v>
      </c>
      <c r="I682" t="s">
        <v>4497</v>
      </c>
      <c r="J682" t="s">
        <v>4498</v>
      </c>
      <c r="K682" t="s">
        <v>4459</v>
      </c>
      <c r="L682" t="s">
        <v>4477</v>
      </c>
      <c r="M682">
        <v>4</v>
      </c>
      <c r="N682">
        <v>29014</v>
      </c>
      <c r="O682">
        <v>0</v>
      </c>
      <c r="Q682">
        <v>29014</v>
      </c>
      <c r="R682">
        <v>0</v>
      </c>
      <c r="S682" s="14">
        <f t="shared" si="30"/>
        <v>0</v>
      </c>
      <c r="T682" s="11" t="str">
        <f t="shared" si="31"/>
        <v/>
      </c>
      <c r="U682" s="11" t="str">
        <f t="shared" si="32"/>
        <v/>
      </c>
    </row>
    <row r="683" spans="1:21" x14ac:dyDescent="0.3">
      <c r="A683" t="s">
        <v>6047</v>
      </c>
      <c r="B683" t="s">
        <v>6048</v>
      </c>
      <c r="C683" t="s">
        <v>568</v>
      </c>
      <c r="D683">
        <v>19</v>
      </c>
      <c r="E683" t="s">
        <v>4463</v>
      </c>
      <c r="F683">
        <v>8317982850</v>
      </c>
      <c r="G683" s="9">
        <v>46101</v>
      </c>
      <c r="H683" s="9">
        <v>46104</v>
      </c>
      <c r="I683" t="s">
        <v>4457</v>
      </c>
      <c r="J683" t="s">
        <v>4458</v>
      </c>
      <c r="K683" t="s">
        <v>4482</v>
      </c>
      <c r="L683" t="s">
        <v>4460</v>
      </c>
      <c r="M683">
        <v>4</v>
      </c>
      <c r="N683">
        <v>47263</v>
      </c>
      <c r="O683">
        <v>0</v>
      </c>
      <c r="Q683">
        <v>47263</v>
      </c>
      <c r="R683">
        <v>47263</v>
      </c>
      <c r="S683" s="14">
        <f t="shared" si="30"/>
        <v>0</v>
      </c>
      <c r="T683" s="11" t="str">
        <f t="shared" si="31"/>
        <v/>
      </c>
      <c r="U683" s="11" t="str">
        <f t="shared" si="32"/>
        <v/>
      </c>
    </row>
    <row r="684" spans="1:21" x14ac:dyDescent="0.3">
      <c r="A684" t="s">
        <v>6049</v>
      </c>
      <c r="B684" t="s">
        <v>6050</v>
      </c>
      <c r="C684" t="s">
        <v>2760</v>
      </c>
      <c r="D684">
        <v>25</v>
      </c>
      <c r="E684" t="s">
        <v>4463</v>
      </c>
      <c r="F684">
        <v>6204063926</v>
      </c>
      <c r="G684" s="9">
        <v>45802</v>
      </c>
      <c r="H684" s="9">
        <v>45803</v>
      </c>
      <c r="I684" t="s">
        <v>4491</v>
      </c>
      <c r="J684" t="s">
        <v>4492</v>
      </c>
      <c r="K684" t="s">
        <v>4476</v>
      </c>
      <c r="L684" t="s">
        <v>4493</v>
      </c>
      <c r="M684">
        <v>3</v>
      </c>
      <c r="N684">
        <v>66565</v>
      </c>
      <c r="O684">
        <v>4678</v>
      </c>
      <c r="P684" t="s">
        <v>4468</v>
      </c>
      <c r="Q684">
        <v>61887</v>
      </c>
      <c r="R684">
        <v>0</v>
      </c>
      <c r="S684" s="14">
        <f t="shared" si="30"/>
        <v>7.0277172688349737E-2</v>
      </c>
      <c r="T684" s="11" t="str">
        <f t="shared" si="31"/>
        <v/>
      </c>
      <c r="U684" s="11" t="str">
        <f t="shared" si="32"/>
        <v/>
      </c>
    </row>
    <row r="685" spans="1:21" x14ac:dyDescent="0.3">
      <c r="A685" t="s">
        <v>6051</v>
      </c>
      <c r="B685" t="s">
        <v>6052</v>
      </c>
      <c r="C685" t="s">
        <v>6053</v>
      </c>
      <c r="D685">
        <v>27</v>
      </c>
      <c r="E685" t="s">
        <v>4463</v>
      </c>
      <c r="F685">
        <v>8506468518</v>
      </c>
      <c r="G685" s="9">
        <v>46019</v>
      </c>
      <c r="H685" s="9">
        <v>46020</v>
      </c>
      <c r="I685" t="s">
        <v>4506</v>
      </c>
      <c r="J685" t="s">
        <v>4507</v>
      </c>
      <c r="K685" t="s">
        <v>4459</v>
      </c>
      <c r="L685" t="s">
        <v>4508</v>
      </c>
      <c r="M685">
        <v>1</v>
      </c>
      <c r="N685">
        <v>2578</v>
      </c>
      <c r="O685">
        <v>0</v>
      </c>
      <c r="Q685">
        <v>2578</v>
      </c>
      <c r="R685">
        <v>0</v>
      </c>
      <c r="S685" s="14">
        <f t="shared" si="30"/>
        <v>0</v>
      </c>
      <c r="T685" s="11" t="str">
        <f t="shared" si="31"/>
        <v/>
      </c>
      <c r="U685" s="11" t="str">
        <f t="shared" si="32"/>
        <v/>
      </c>
    </row>
    <row r="686" spans="1:21" x14ac:dyDescent="0.3">
      <c r="A686" t="s">
        <v>6054</v>
      </c>
      <c r="B686" t="s">
        <v>6055</v>
      </c>
      <c r="C686" t="s">
        <v>2916</v>
      </c>
      <c r="D686">
        <v>22</v>
      </c>
      <c r="E686" t="s">
        <v>4463</v>
      </c>
      <c r="F686">
        <v>8150584389</v>
      </c>
      <c r="G686" s="9">
        <v>45966</v>
      </c>
      <c r="H686" s="9">
        <v>45969</v>
      </c>
      <c r="I686" t="s">
        <v>4474</v>
      </c>
      <c r="J686" t="s">
        <v>4475</v>
      </c>
      <c r="K686" t="s">
        <v>4471</v>
      </c>
      <c r="L686" t="s">
        <v>4477</v>
      </c>
      <c r="M686">
        <v>5</v>
      </c>
      <c r="N686">
        <v>107477</v>
      </c>
      <c r="O686">
        <v>0</v>
      </c>
      <c r="Q686">
        <v>107477</v>
      </c>
      <c r="R686">
        <v>0</v>
      </c>
      <c r="S686" s="14">
        <f t="shared" si="30"/>
        <v>0</v>
      </c>
      <c r="T686" s="11" t="str">
        <f t="shared" si="31"/>
        <v/>
      </c>
      <c r="U686" s="11" t="str">
        <f t="shared" si="32"/>
        <v/>
      </c>
    </row>
    <row r="687" spans="1:21" x14ac:dyDescent="0.3">
      <c r="A687" t="s">
        <v>6056</v>
      </c>
      <c r="B687" t="s">
        <v>6057</v>
      </c>
      <c r="C687" t="s">
        <v>5290</v>
      </c>
      <c r="D687">
        <v>63</v>
      </c>
      <c r="E687" t="s">
        <v>4456</v>
      </c>
      <c r="F687">
        <v>8149420786</v>
      </c>
      <c r="G687" s="9">
        <v>46092</v>
      </c>
      <c r="H687" s="9">
        <v>46098</v>
      </c>
      <c r="I687" t="s">
        <v>4474</v>
      </c>
      <c r="J687" t="s">
        <v>4556</v>
      </c>
      <c r="K687" t="s">
        <v>4488</v>
      </c>
      <c r="L687" t="s">
        <v>4477</v>
      </c>
      <c r="M687">
        <v>5</v>
      </c>
      <c r="N687">
        <v>105614</v>
      </c>
      <c r="O687">
        <v>10299</v>
      </c>
      <c r="P687" t="s">
        <v>4468</v>
      </c>
      <c r="Q687">
        <v>95315</v>
      </c>
      <c r="R687">
        <v>0</v>
      </c>
      <c r="S687" s="14">
        <f t="shared" si="30"/>
        <v>9.7515480902153118E-2</v>
      </c>
      <c r="T687" s="11" t="str">
        <f t="shared" si="31"/>
        <v/>
      </c>
      <c r="U687" s="11" t="str">
        <f t="shared" si="32"/>
        <v/>
      </c>
    </row>
    <row r="688" spans="1:21" x14ac:dyDescent="0.3">
      <c r="A688" t="s">
        <v>6058</v>
      </c>
      <c r="B688" t="s">
        <v>6059</v>
      </c>
      <c r="C688" t="s">
        <v>3059</v>
      </c>
      <c r="D688">
        <v>26</v>
      </c>
      <c r="E688" t="s">
        <v>4463</v>
      </c>
      <c r="F688">
        <v>7177688472</v>
      </c>
      <c r="G688" s="9">
        <v>45768</v>
      </c>
      <c r="H688" s="9">
        <v>45773</v>
      </c>
      <c r="I688" t="s">
        <v>4457</v>
      </c>
      <c r="J688" t="s">
        <v>4458</v>
      </c>
      <c r="K688" t="s">
        <v>4488</v>
      </c>
      <c r="L688" t="s">
        <v>4460</v>
      </c>
      <c r="M688">
        <v>4</v>
      </c>
      <c r="N688">
        <v>54180</v>
      </c>
      <c r="O688">
        <v>1847</v>
      </c>
      <c r="P688" t="s">
        <v>4468</v>
      </c>
      <c r="Q688">
        <v>52333</v>
      </c>
      <c r="R688">
        <v>0</v>
      </c>
      <c r="S688" s="14">
        <f t="shared" si="30"/>
        <v>3.4090070136581767E-2</v>
      </c>
      <c r="T688" s="11" t="str">
        <f t="shared" si="31"/>
        <v/>
      </c>
      <c r="U688" s="11" t="str">
        <f t="shared" si="32"/>
        <v/>
      </c>
    </row>
    <row r="689" spans="1:21" x14ac:dyDescent="0.3">
      <c r="A689" t="s">
        <v>6060</v>
      </c>
      <c r="B689" t="s">
        <v>6061</v>
      </c>
      <c r="C689" t="s">
        <v>1390</v>
      </c>
      <c r="D689">
        <v>74</v>
      </c>
      <c r="E689" t="s">
        <v>4463</v>
      </c>
      <c r="F689">
        <v>8656458763</v>
      </c>
      <c r="G689" s="9">
        <v>46022</v>
      </c>
      <c r="H689" s="9">
        <v>46026</v>
      </c>
      <c r="I689" t="s">
        <v>4474</v>
      </c>
      <c r="J689" t="s">
        <v>4475</v>
      </c>
      <c r="K689" t="s">
        <v>4459</v>
      </c>
      <c r="L689" t="s">
        <v>4477</v>
      </c>
      <c r="M689">
        <v>5</v>
      </c>
      <c r="N689">
        <v>68423</v>
      </c>
      <c r="O689">
        <v>0</v>
      </c>
      <c r="Q689">
        <v>68423</v>
      </c>
      <c r="R689">
        <v>0</v>
      </c>
      <c r="S689" s="14">
        <f t="shared" si="30"/>
        <v>0</v>
      </c>
      <c r="T689" s="11" t="str">
        <f t="shared" si="31"/>
        <v/>
      </c>
      <c r="U689" s="11" t="str">
        <f t="shared" si="32"/>
        <v/>
      </c>
    </row>
    <row r="690" spans="1:21" x14ac:dyDescent="0.3">
      <c r="A690" t="s">
        <v>6062</v>
      </c>
      <c r="B690" t="s">
        <v>6063</v>
      </c>
      <c r="C690" t="s">
        <v>1958</v>
      </c>
      <c r="D690">
        <v>55</v>
      </c>
      <c r="E690" t="s">
        <v>4456</v>
      </c>
      <c r="F690">
        <v>9126160852</v>
      </c>
      <c r="G690" s="9">
        <v>45864</v>
      </c>
      <c r="H690" s="9">
        <v>45871</v>
      </c>
      <c r="I690" t="s">
        <v>4480</v>
      </c>
      <c r="J690" t="s">
        <v>4481</v>
      </c>
      <c r="K690" t="s">
        <v>4476</v>
      </c>
      <c r="L690" t="s">
        <v>4483</v>
      </c>
      <c r="M690">
        <v>6</v>
      </c>
      <c r="N690">
        <v>208511</v>
      </c>
      <c r="O690">
        <v>0</v>
      </c>
      <c r="Q690">
        <v>208511</v>
      </c>
      <c r="R690">
        <v>0</v>
      </c>
      <c r="S690" s="14">
        <f t="shared" si="30"/>
        <v>0</v>
      </c>
      <c r="T690" s="11" t="str">
        <f t="shared" si="31"/>
        <v/>
      </c>
      <c r="U690" s="11" t="str">
        <f t="shared" si="32"/>
        <v/>
      </c>
    </row>
    <row r="691" spans="1:21" x14ac:dyDescent="0.3">
      <c r="A691" t="s">
        <v>6064</v>
      </c>
      <c r="B691" t="s">
        <v>6065</v>
      </c>
      <c r="C691" t="s">
        <v>1432</v>
      </c>
      <c r="D691">
        <v>11</v>
      </c>
      <c r="E691" t="s">
        <v>4463</v>
      </c>
      <c r="F691">
        <v>8998053429</v>
      </c>
      <c r="G691" s="9">
        <v>46070</v>
      </c>
      <c r="H691" s="9">
        <v>46072</v>
      </c>
      <c r="I691" t="s">
        <v>4457</v>
      </c>
      <c r="J691" t="s">
        <v>4588</v>
      </c>
      <c r="K691" t="s">
        <v>4482</v>
      </c>
      <c r="L691" t="s">
        <v>4460</v>
      </c>
      <c r="M691">
        <v>4</v>
      </c>
      <c r="N691">
        <v>47830</v>
      </c>
      <c r="O691">
        <v>0</v>
      </c>
      <c r="Q691">
        <v>47830</v>
      </c>
      <c r="R691">
        <v>47830</v>
      </c>
      <c r="S691" s="14">
        <f t="shared" si="30"/>
        <v>0</v>
      </c>
      <c r="T691" s="11" t="str">
        <f t="shared" si="31"/>
        <v/>
      </c>
      <c r="U691" s="11" t="str">
        <f t="shared" si="32"/>
        <v/>
      </c>
    </row>
    <row r="692" spans="1:21" x14ac:dyDescent="0.3">
      <c r="A692" t="s">
        <v>6066</v>
      </c>
      <c r="B692" t="s">
        <v>6067</v>
      </c>
      <c r="C692" t="s">
        <v>2526</v>
      </c>
      <c r="D692">
        <v>62</v>
      </c>
      <c r="E692" t="s">
        <v>4463</v>
      </c>
      <c r="F692">
        <v>8248421065</v>
      </c>
      <c r="G692" s="9">
        <v>45978</v>
      </c>
      <c r="H692" s="9">
        <v>45985</v>
      </c>
      <c r="I692" t="s">
        <v>4480</v>
      </c>
      <c r="J692" t="s">
        <v>4539</v>
      </c>
      <c r="K692" t="s">
        <v>4471</v>
      </c>
      <c r="L692" t="s">
        <v>4483</v>
      </c>
      <c r="M692">
        <v>6</v>
      </c>
      <c r="N692">
        <v>203577</v>
      </c>
      <c r="O692">
        <v>0</v>
      </c>
      <c r="Q692">
        <v>203577</v>
      </c>
      <c r="R692">
        <v>0</v>
      </c>
      <c r="S692" s="14">
        <f t="shared" si="30"/>
        <v>0</v>
      </c>
      <c r="T692" s="11" t="str">
        <f t="shared" si="31"/>
        <v/>
      </c>
      <c r="U692" s="11" t="str">
        <f t="shared" si="32"/>
        <v/>
      </c>
    </row>
    <row r="693" spans="1:21" x14ac:dyDescent="0.3">
      <c r="A693" t="s">
        <v>6068</v>
      </c>
      <c r="B693" t="s">
        <v>6069</v>
      </c>
      <c r="C693" t="s">
        <v>5835</v>
      </c>
      <c r="D693">
        <v>47</v>
      </c>
      <c r="E693" t="s">
        <v>4456</v>
      </c>
      <c r="F693">
        <v>9568990193</v>
      </c>
      <c r="G693" s="9">
        <v>45954</v>
      </c>
      <c r="H693" s="9">
        <v>45959</v>
      </c>
      <c r="I693" t="s">
        <v>4480</v>
      </c>
      <c r="J693" t="s">
        <v>4481</v>
      </c>
      <c r="K693" t="s">
        <v>4471</v>
      </c>
      <c r="L693" t="s">
        <v>4483</v>
      </c>
      <c r="M693">
        <v>6</v>
      </c>
      <c r="N693">
        <v>195364</v>
      </c>
      <c r="O693">
        <v>15600</v>
      </c>
      <c r="P693" t="s">
        <v>4468</v>
      </c>
      <c r="Q693">
        <v>179764</v>
      </c>
      <c r="R693">
        <v>0</v>
      </c>
      <c r="S693" s="14">
        <f t="shared" si="30"/>
        <v>7.9850944902848012E-2</v>
      </c>
      <c r="T693" s="11" t="str">
        <f t="shared" si="31"/>
        <v/>
      </c>
      <c r="U693" s="11" t="str">
        <f t="shared" si="32"/>
        <v/>
      </c>
    </row>
    <row r="694" spans="1:21" x14ac:dyDescent="0.3">
      <c r="A694" t="s">
        <v>6070</v>
      </c>
      <c r="B694" t="s">
        <v>6071</v>
      </c>
      <c r="C694" t="s">
        <v>944</v>
      </c>
      <c r="D694">
        <v>65</v>
      </c>
      <c r="E694" t="s">
        <v>4456</v>
      </c>
      <c r="F694">
        <v>7391148739</v>
      </c>
      <c r="G694" s="9">
        <v>45781</v>
      </c>
      <c r="H694" s="9">
        <v>45782</v>
      </c>
      <c r="I694" t="s">
        <v>4523</v>
      </c>
      <c r="J694" t="s">
        <v>4524</v>
      </c>
      <c r="K694" t="s">
        <v>4459</v>
      </c>
      <c r="L694" t="s">
        <v>4525</v>
      </c>
      <c r="M694">
        <v>4</v>
      </c>
      <c r="N694">
        <v>173462</v>
      </c>
      <c r="O694">
        <v>0</v>
      </c>
      <c r="Q694">
        <v>173462</v>
      </c>
      <c r="R694">
        <v>0</v>
      </c>
      <c r="S694" s="14">
        <f t="shared" si="30"/>
        <v>0</v>
      </c>
      <c r="T694" s="11" t="str">
        <f t="shared" si="31"/>
        <v/>
      </c>
      <c r="U694" s="11" t="str">
        <f t="shared" si="32"/>
        <v/>
      </c>
    </row>
    <row r="695" spans="1:21" x14ac:dyDescent="0.3">
      <c r="A695" t="s">
        <v>6072</v>
      </c>
      <c r="B695" t="s">
        <v>6073</v>
      </c>
      <c r="C695" t="s">
        <v>3485</v>
      </c>
      <c r="D695">
        <v>66</v>
      </c>
      <c r="E695" t="s">
        <v>4456</v>
      </c>
      <c r="F695">
        <v>7651656261</v>
      </c>
      <c r="G695" s="9">
        <v>46069</v>
      </c>
      <c r="H695" s="9">
        <v>46072</v>
      </c>
      <c r="I695" t="s">
        <v>4491</v>
      </c>
      <c r="J695" t="s">
        <v>4492</v>
      </c>
      <c r="K695" t="s">
        <v>4471</v>
      </c>
      <c r="L695" t="s">
        <v>4493</v>
      </c>
      <c r="M695">
        <v>3</v>
      </c>
      <c r="N695">
        <v>71158</v>
      </c>
      <c r="O695">
        <v>2940</v>
      </c>
      <c r="P695" t="s">
        <v>4468</v>
      </c>
      <c r="Q695">
        <v>68218</v>
      </c>
      <c r="R695">
        <v>0</v>
      </c>
      <c r="S695" s="14">
        <f t="shared" si="30"/>
        <v>4.1316506928244186E-2</v>
      </c>
      <c r="T695" s="11" t="str">
        <f t="shared" si="31"/>
        <v/>
      </c>
      <c r="U695" s="11" t="str">
        <f t="shared" si="32"/>
        <v/>
      </c>
    </row>
    <row r="696" spans="1:21" x14ac:dyDescent="0.3">
      <c r="A696" t="s">
        <v>6074</v>
      </c>
      <c r="B696" t="s">
        <v>6075</v>
      </c>
      <c r="C696" t="s">
        <v>1766</v>
      </c>
      <c r="D696">
        <v>82</v>
      </c>
      <c r="E696" t="s">
        <v>4463</v>
      </c>
      <c r="F696">
        <v>6787737257</v>
      </c>
      <c r="G696" s="9">
        <v>45936</v>
      </c>
      <c r="H696" s="9">
        <v>45939</v>
      </c>
      <c r="I696" t="s">
        <v>4474</v>
      </c>
      <c r="J696" t="s">
        <v>4475</v>
      </c>
      <c r="K696" t="s">
        <v>4488</v>
      </c>
      <c r="L696" t="s">
        <v>4477</v>
      </c>
      <c r="M696">
        <v>5</v>
      </c>
      <c r="N696">
        <v>138913</v>
      </c>
      <c r="O696">
        <v>0</v>
      </c>
      <c r="Q696">
        <v>138913</v>
      </c>
      <c r="R696">
        <v>0</v>
      </c>
      <c r="S696" s="14">
        <f t="shared" si="30"/>
        <v>0</v>
      </c>
      <c r="T696" s="11" t="str">
        <f t="shared" si="31"/>
        <v/>
      </c>
      <c r="U696" s="11" t="str">
        <f t="shared" si="32"/>
        <v/>
      </c>
    </row>
    <row r="697" spans="1:21" x14ac:dyDescent="0.3">
      <c r="A697" t="s">
        <v>6076</v>
      </c>
      <c r="B697" t="s">
        <v>6077</v>
      </c>
      <c r="C697" t="s">
        <v>1719</v>
      </c>
      <c r="D697">
        <v>54</v>
      </c>
      <c r="E697" t="s">
        <v>4463</v>
      </c>
      <c r="F697">
        <v>7675180985</v>
      </c>
      <c r="G697" s="9">
        <v>45804</v>
      </c>
      <c r="H697" s="9">
        <v>45806</v>
      </c>
      <c r="I697" t="s">
        <v>4506</v>
      </c>
      <c r="J697" t="s">
        <v>4507</v>
      </c>
      <c r="K697" t="s">
        <v>4476</v>
      </c>
      <c r="L697" t="s">
        <v>4508</v>
      </c>
      <c r="M697">
        <v>1</v>
      </c>
      <c r="N697">
        <v>2639</v>
      </c>
      <c r="O697">
        <v>0</v>
      </c>
      <c r="Q697">
        <v>2639</v>
      </c>
      <c r="R697">
        <v>0</v>
      </c>
      <c r="S697" s="14">
        <f t="shared" si="30"/>
        <v>0</v>
      </c>
      <c r="T697" s="11" t="str">
        <f t="shared" si="31"/>
        <v/>
      </c>
      <c r="U697" s="11" t="str">
        <f t="shared" si="32"/>
        <v/>
      </c>
    </row>
    <row r="698" spans="1:21" x14ac:dyDescent="0.3">
      <c r="A698" t="s">
        <v>6078</v>
      </c>
      <c r="B698" t="s">
        <v>6079</v>
      </c>
      <c r="C698" t="s">
        <v>2986</v>
      </c>
      <c r="D698">
        <v>71</v>
      </c>
      <c r="E698" t="s">
        <v>4463</v>
      </c>
      <c r="F698">
        <v>7764475799</v>
      </c>
      <c r="G698" s="9">
        <v>46080</v>
      </c>
      <c r="H698" s="9">
        <v>46083</v>
      </c>
      <c r="I698" t="s">
        <v>4491</v>
      </c>
      <c r="J698" t="s">
        <v>4543</v>
      </c>
      <c r="K698" t="s">
        <v>4459</v>
      </c>
      <c r="L698" t="s">
        <v>4493</v>
      </c>
      <c r="M698">
        <v>3</v>
      </c>
      <c r="N698">
        <v>78531</v>
      </c>
      <c r="O698">
        <v>0</v>
      </c>
      <c r="Q698">
        <v>78531</v>
      </c>
      <c r="R698">
        <v>0</v>
      </c>
      <c r="S698" s="14">
        <f t="shared" si="30"/>
        <v>0</v>
      </c>
      <c r="T698" s="11" t="str">
        <f t="shared" si="31"/>
        <v/>
      </c>
      <c r="U698" s="11" t="str">
        <f t="shared" si="32"/>
        <v/>
      </c>
    </row>
    <row r="699" spans="1:21" x14ac:dyDescent="0.3">
      <c r="A699" t="s">
        <v>6080</v>
      </c>
      <c r="B699" t="s">
        <v>6081</v>
      </c>
      <c r="C699" t="s">
        <v>205</v>
      </c>
      <c r="D699">
        <v>22</v>
      </c>
      <c r="E699" t="s">
        <v>4463</v>
      </c>
      <c r="F699">
        <v>8903199894</v>
      </c>
      <c r="G699" s="9">
        <v>45905</v>
      </c>
      <c r="H699" s="9">
        <v>45908</v>
      </c>
      <c r="I699" t="s">
        <v>4474</v>
      </c>
      <c r="J699" t="s">
        <v>4475</v>
      </c>
      <c r="K699" t="s">
        <v>4488</v>
      </c>
      <c r="L699" t="s">
        <v>4477</v>
      </c>
      <c r="M699">
        <v>5</v>
      </c>
      <c r="N699">
        <v>91008</v>
      </c>
      <c r="O699">
        <v>0</v>
      </c>
      <c r="Q699">
        <v>91008</v>
      </c>
      <c r="R699">
        <v>0</v>
      </c>
      <c r="S699" s="14">
        <f t="shared" si="30"/>
        <v>0</v>
      </c>
      <c r="T699" s="11" t="str">
        <f t="shared" si="31"/>
        <v/>
      </c>
      <c r="U699" s="11" t="str">
        <f t="shared" si="32"/>
        <v/>
      </c>
    </row>
    <row r="700" spans="1:21" x14ac:dyDescent="0.3">
      <c r="A700" t="s">
        <v>6082</v>
      </c>
      <c r="B700" t="s">
        <v>6083</v>
      </c>
      <c r="C700" t="s">
        <v>2253</v>
      </c>
      <c r="D700">
        <v>26</v>
      </c>
      <c r="E700" t="s">
        <v>4463</v>
      </c>
      <c r="F700">
        <v>8295673951</v>
      </c>
      <c r="G700" s="9">
        <v>45862</v>
      </c>
      <c r="H700" s="9">
        <v>45863</v>
      </c>
      <c r="I700" t="s">
        <v>4523</v>
      </c>
      <c r="J700" t="s">
        <v>4524</v>
      </c>
      <c r="K700" t="s">
        <v>4482</v>
      </c>
      <c r="L700" t="s">
        <v>4525</v>
      </c>
      <c r="M700">
        <v>4</v>
      </c>
      <c r="N700">
        <v>168352</v>
      </c>
      <c r="O700">
        <v>0</v>
      </c>
      <c r="Q700">
        <v>168352</v>
      </c>
      <c r="R700">
        <v>168352</v>
      </c>
      <c r="S700" s="14">
        <f t="shared" si="30"/>
        <v>0</v>
      </c>
      <c r="T700" s="11" t="str">
        <f t="shared" si="31"/>
        <v/>
      </c>
      <c r="U700" s="11" t="str">
        <f t="shared" si="32"/>
        <v/>
      </c>
    </row>
    <row r="701" spans="1:21" x14ac:dyDescent="0.3">
      <c r="A701" t="s">
        <v>6084</v>
      </c>
      <c r="B701" t="s">
        <v>6085</v>
      </c>
      <c r="C701" t="s">
        <v>6086</v>
      </c>
      <c r="D701">
        <v>43</v>
      </c>
      <c r="E701" t="s">
        <v>4456</v>
      </c>
      <c r="F701">
        <v>6560094634</v>
      </c>
      <c r="G701" s="9">
        <v>45772</v>
      </c>
      <c r="H701" s="9">
        <v>45778</v>
      </c>
      <c r="I701" t="s">
        <v>4480</v>
      </c>
      <c r="J701" t="s">
        <v>4539</v>
      </c>
      <c r="K701" t="s">
        <v>4488</v>
      </c>
      <c r="L701" t="s">
        <v>4483</v>
      </c>
      <c r="M701">
        <v>6</v>
      </c>
      <c r="N701">
        <v>215163</v>
      </c>
      <c r="O701">
        <v>0</v>
      </c>
      <c r="Q701">
        <v>215163</v>
      </c>
      <c r="R701">
        <v>0</v>
      </c>
      <c r="S701" s="14">
        <f t="shared" si="30"/>
        <v>0</v>
      </c>
      <c r="T701" s="11" t="str">
        <f t="shared" si="31"/>
        <v/>
      </c>
      <c r="U701" s="11" t="str">
        <f t="shared" si="32"/>
        <v/>
      </c>
    </row>
    <row r="702" spans="1:21" x14ac:dyDescent="0.3">
      <c r="A702" t="s">
        <v>6087</v>
      </c>
      <c r="B702" t="s">
        <v>6088</v>
      </c>
      <c r="C702" t="s">
        <v>1914</v>
      </c>
      <c r="D702">
        <v>45</v>
      </c>
      <c r="E702" t="s">
        <v>4456</v>
      </c>
      <c r="F702">
        <v>7424619870</v>
      </c>
      <c r="G702" s="9">
        <v>45902</v>
      </c>
      <c r="H702" s="9">
        <v>45905</v>
      </c>
      <c r="I702" t="s">
        <v>4457</v>
      </c>
      <c r="J702" t="s">
        <v>4588</v>
      </c>
      <c r="K702" t="s">
        <v>4488</v>
      </c>
      <c r="L702" t="s">
        <v>4460</v>
      </c>
      <c r="M702">
        <v>4</v>
      </c>
      <c r="N702">
        <v>51940</v>
      </c>
      <c r="O702">
        <v>1970</v>
      </c>
      <c r="P702" t="s">
        <v>4468</v>
      </c>
      <c r="Q702">
        <v>49970</v>
      </c>
      <c r="R702">
        <v>0</v>
      </c>
      <c r="S702" s="14">
        <f t="shared" si="30"/>
        <v>3.7928378898729305E-2</v>
      </c>
      <c r="T702" s="11" t="str">
        <f t="shared" si="31"/>
        <v/>
      </c>
      <c r="U702" s="11" t="str">
        <f t="shared" si="32"/>
        <v/>
      </c>
    </row>
    <row r="703" spans="1:21" x14ac:dyDescent="0.3">
      <c r="A703" t="s">
        <v>6089</v>
      </c>
      <c r="B703" t="s">
        <v>6090</v>
      </c>
      <c r="C703" t="s">
        <v>5801</v>
      </c>
      <c r="D703">
        <v>52</v>
      </c>
      <c r="E703" t="s">
        <v>4456</v>
      </c>
      <c r="F703">
        <v>9905310585</v>
      </c>
      <c r="G703" s="9">
        <v>45978</v>
      </c>
      <c r="H703" s="9">
        <v>45982</v>
      </c>
      <c r="I703" t="s">
        <v>4457</v>
      </c>
      <c r="J703" t="s">
        <v>4588</v>
      </c>
      <c r="K703" t="s">
        <v>4471</v>
      </c>
      <c r="L703" t="s">
        <v>4460</v>
      </c>
      <c r="M703">
        <v>4</v>
      </c>
      <c r="N703">
        <v>51346</v>
      </c>
      <c r="O703">
        <v>1728</v>
      </c>
      <c r="P703" t="s">
        <v>4468</v>
      </c>
      <c r="Q703">
        <v>49618</v>
      </c>
      <c r="R703">
        <v>0</v>
      </c>
      <c r="S703" s="14">
        <f t="shared" si="30"/>
        <v>3.3654033420324858E-2</v>
      </c>
      <c r="T703" s="11" t="str">
        <f t="shared" si="31"/>
        <v/>
      </c>
      <c r="U703" s="11" t="str">
        <f t="shared" si="32"/>
        <v/>
      </c>
    </row>
    <row r="704" spans="1:21" x14ac:dyDescent="0.3">
      <c r="A704" t="s">
        <v>6091</v>
      </c>
      <c r="B704" t="s">
        <v>6092</v>
      </c>
      <c r="C704" t="s">
        <v>2567</v>
      </c>
      <c r="D704">
        <v>60</v>
      </c>
      <c r="E704" t="s">
        <v>4456</v>
      </c>
      <c r="F704">
        <v>9300489201</v>
      </c>
      <c r="G704" s="9">
        <v>46065</v>
      </c>
      <c r="H704" s="9">
        <v>46070</v>
      </c>
      <c r="I704" t="s">
        <v>4474</v>
      </c>
      <c r="J704" t="s">
        <v>4556</v>
      </c>
      <c r="K704" t="s">
        <v>4471</v>
      </c>
      <c r="L704" t="s">
        <v>4477</v>
      </c>
      <c r="M704">
        <v>5</v>
      </c>
      <c r="N704">
        <v>39173</v>
      </c>
      <c r="O704">
        <v>0</v>
      </c>
      <c r="Q704">
        <v>39173</v>
      </c>
      <c r="R704">
        <v>0</v>
      </c>
      <c r="S704" s="14">
        <f t="shared" si="30"/>
        <v>0</v>
      </c>
      <c r="T704" s="11" t="str">
        <f t="shared" si="31"/>
        <v/>
      </c>
      <c r="U704" s="11" t="str">
        <f t="shared" si="32"/>
        <v/>
      </c>
    </row>
    <row r="705" spans="1:21" x14ac:dyDescent="0.3">
      <c r="A705" t="s">
        <v>6093</v>
      </c>
      <c r="B705" t="s">
        <v>6094</v>
      </c>
      <c r="C705" t="s">
        <v>3021</v>
      </c>
      <c r="D705">
        <v>74</v>
      </c>
      <c r="E705" t="s">
        <v>4463</v>
      </c>
      <c r="F705">
        <v>9334785870</v>
      </c>
      <c r="G705" s="9">
        <v>45896</v>
      </c>
      <c r="H705" s="9">
        <v>45898</v>
      </c>
      <c r="I705" t="s">
        <v>4491</v>
      </c>
      <c r="J705" t="s">
        <v>4543</v>
      </c>
      <c r="K705" t="s">
        <v>4471</v>
      </c>
      <c r="L705" t="s">
        <v>4493</v>
      </c>
      <c r="M705">
        <v>3</v>
      </c>
      <c r="N705">
        <v>77481</v>
      </c>
      <c r="O705">
        <v>2862</v>
      </c>
      <c r="P705" t="s">
        <v>4468</v>
      </c>
      <c r="Q705">
        <v>74619</v>
      </c>
      <c r="R705">
        <v>0</v>
      </c>
      <c r="S705" s="14">
        <f t="shared" si="30"/>
        <v>3.6938088047392265E-2</v>
      </c>
      <c r="T705" s="11" t="str">
        <f t="shared" si="31"/>
        <v/>
      </c>
      <c r="U705" s="11" t="str">
        <f t="shared" si="32"/>
        <v/>
      </c>
    </row>
    <row r="706" spans="1:21" x14ac:dyDescent="0.3">
      <c r="A706" t="s">
        <v>6095</v>
      </c>
      <c r="B706" t="s">
        <v>6096</v>
      </c>
      <c r="C706" t="s">
        <v>1702</v>
      </c>
      <c r="D706">
        <v>36</v>
      </c>
      <c r="E706" t="s">
        <v>4456</v>
      </c>
      <c r="F706">
        <v>8778360885</v>
      </c>
      <c r="G706" s="9">
        <v>46098</v>
      </c>
      <c r="H706" s="9">
        <v>46102</v>
      </c>
      <c r="I706" t="s">
        <v>4523</v>
      </c>
      <c r="J706" t="s">
        <v>4524</v>
      </c>
      <c r="K706" t="s">
        <v>4459</v>
      </c>
      <c r="L706" t="s">
        <v>4525</v>
      </c>
      <c r="M706">
        <v>4</v>
      </c>
      <c r="N706">
        <v>188120</v>
      </c>
      <c r="O706">
        <v>15411</v>
      </c>
      <c r="P706" t="s">
        <v>4468</v>
      </c>
      <c r="Q706">
        <v>172709</v>
      </c>
      <c r="R706">
        <v>0</v>
      </c>
      <c r="S706" s="14">
        <f t="shared" si="30"/>
        <v>8.1921114182436736E-2</v>
      </c>
      <c r="T706" s="11" t="str">
        <f t="shared" si="31"/>
        <v/>
      </c>
      <c r="U706" s="11" t="str">
        <f t="shared" si="32"/>
        <v/>
      </c>
    </row>
    <row r="707" spans="1:21" x14ac:dyDescent="0.3">
      <c r="A707" t="s">
        <v>6097</v>
      </c>
      <c r="B707" t="s">
        <v>6098</v>
      </c>
      <c r="C707" t="s">
        <v>1475</v>
      </c>
      <c r="D707">
        <v>17</v>
      </c>
      <c r="E707" t="s">
        <v>4456</v>
      </c>
      <c r="F707">
        <v>9828617085</v>
      </c>
      <c r="G707" s="9">
        <v>46032</v>
      </c>
      <c r="H707" s="9">
        <v>46034</v>
      </c>
      <c r="I707" t="s">
        <v>4491</v>
      </c>
      <c r="J707" t="s">
        <v>4492</v>
      </c>
      <c r="K707" t="s">
        <v>4488</v>
      </c>
      <c r="L707" t="s">
        <v>4493</v>
      </c>
      <c r="M707">
        <v>3</v>
      </c>
      <c r="N707">
        <v>81140</v>
      </c>
      <c r="O707">
        <v>0</v>
      </c>
      <c r="Q707">
        <v>81140</v>
      </c>
      <c r="R707">
        <v>0</v>
      </c>
      <c r="S707" s="14">
        <f t="shared" si="30"/>
        <v>0</v>
      </c>
      <c r="T707" s="11" t="str">
        <f t="shared" si="31"/>
        <v/>
      </c>
      <c r="U707" s="11" t="str">
        <f t="shared" si="32"/>
        <v/>
      </c>
    </row>
    <row r="708" spans="1:21" x14ac:dyDescent="0.3">
      <c r="A708" t="s">
        <v>6099</v>
      </c>
      <c r="B708" t="s">
        <v>6100</v>
      </c>
      <c r="C708" t="s">
        <v>4758</v>
      </c>
      <c r="D708">
        <v>26</v>
      </c>
      <c r="E708" t="s">
        <v>4463</v>
      </c>
      <c r="F708">
        <v>6191114510</v>
      </c>
      <c r="G708" s="9">
        <v>45761</v>
      </c>
      <c r="H708" s="9">
        <v>45762</v>
      </c>
      <c r="I708" t="s">
        <v>4464</v>
      </c>
      <c r="J708" t="s">
        <v>4465</v>
      </c>
      <c r="K708" t="s">
        <v>4482</v>
      </c>
      <c r="L708" t="s">
        <v>4467</v>
      </c>
      <c r="M708">
        <v>3</v>
      </c>
      <c r="N708">
        <v>85870</v>
      </c>
      <c r="O708">
        <v>3453</v>
      </c>
      <c r="P708" t="s">
        <v>4468</v>
      </c>
      <c r="Q708">
        <v>82417</v>
      </c>
      <c r="R708">
        <v>82417</v>
      </c>
      <c r="S708" s="14">
        <f t="shared" ref="S708:S771" si="33">O708/N708</f>
        <v>4.0211948293932688E-2</v>
      </c>
      <c r="T708" s="11" t="str">
        <f t="shared" ref="T708:T771" si="34">IF(AND(S708&gt;10%,P708&lt;&gt;"MS_DR_BORA"),"FLAG","")</f>
        <v/>
      </c>
      <c r="U708" s="11" t="str">
        <f t="shared" ref="U708:U771" si="35">IF(AND(K708="Cash",R708&lt;Q708),"FLAG","")</f>
        <v/>
      </c>
    </row>
    <row r="709" spans="1:21" x14ac:dyDescent="0.3">
      <c r="A709" t="s">
        <v>6101</v>
      </c>
      <c r="B709" t="s">
        <v>6102</v>
      </c>
      <c r="C709" t="s">
        <v>5595</v>
      </c>
      <c r="D709">
        <v>39</v>
      </c>
      <c r="E709" t="s">
        <v>4463</v>
      </c>
      <c r="F709">
        <v>8833163031</v>
      </c>
      <c r="G709" s="9">
        <v>45765</v>
      </c>
      <c r="H709" s="9">
        <v>45768</v>
      </c>
      <c r="I709" t="s">
        <v>4457</v>
      </c>
      <c r="J709" t="s">
        <v>4458</v>
      </c>
      <c r="K709" t="s">
        <v>4482</v>
      </c>
      <c r="L709" t="s">
        <v>4460</v>
      </c>
      <c r="M709">
        <v>4</v>
      </c>
      <c r="N709">
        <v>51885</v>
      </c>
      <c r="O709">
        <v>2365</v>
      </c>
      <c r="P709" t="s">
        <v>4468</v>
      </c>
      <c r="Q709">
        <v>49520</v>
      </c>
      <c r="R709">
        <v>49520</v>
      </c>
      <c r="S709" s="14">
        <f t="shared" si="33"/>
        <v>4.5581574636214706E-2</v>
      </c>
      <c r="T709" s="11" t="str">
        <f t="shared" si="34"/>
        <v/>
      </c>
      <c r="U709" s="11" t="str">
        <f t="shared" si="35"/>
        <v/>
      </c>
    </row>
    <row r="710" spans="1:21" x14ac:dyDescent="0.3">
      <c r="A710" t="s">
        <v>6103</v>
      </c>
      <c r="B710" t="s">
        <v>6104</v>
      </c>
      <c r="C710" t="s">
        <v>560</v>
      </c>
      <c r="D710">
        <v>38</v>
      </c>
      <c r="E710" t="s">
        <v>4463</v>
      </c>
      <c r="F710">
        <v>9437629710</v>
      </c>
      <c r="G710" s="9">
        <v>45923</v>
      </c>
      <c r="H710" s="9">
        <v>45927</v>
      </c>
      <c r="I710" t="s">
        <v>4480</v>
      </c>
      <c r="J710" t="s">
        <v>4481</v>
      </c>
      <c r="K710" t="s">
        <v>4476</v>
      </c>
      <c r="L710" t="s">
        <v>4483</v>
      </c>
      <c r="M710">
        <v>6</v>
      </c>
      <c r="N710">
        <v>220394</v>
      </c>
      <c r="O710">
        <v>0</v>
      </c>
      <c r="Q710">
        <v>220394</v>
      </c>
      <c r="R710">
        <v>0</v>
      </c>
      <c r="S710" s="14">
        <f t="shared" si="33"/>
        <v>0</v>
      </c>
      <c r="T710" s="11" t="str">
        <f t="shared" si="34"/>
        <v/>
      </c>
      <c r="U710" s="11" t="str">
        <f t="shared" si="35"/>
        <v/>
      </c>
    </row>
    <row r="711" spans="1:21" x14ac:dyDescent="0.3">
      <c r="A711" t="s">
        <v>6105</v>
      </c>
      <c r="B711" t="s">
        <v>6106</v>
      </c>
      <c r="C711" t="s">
        <v>6107</v>
      </c>
      <c r="D711">
        <v>19</v>
      </c>
      <c r="E711" t="s">
        <v>4456</v>
      </c>
      <c r="F711">
        <v>6255445489</v>
      </c>
      <c r="G711" s="9">
        <v>46067</v>
      </c>
      <c r="H711" s="9">
        <v>46073</v>
      </c>
      <c r="I711" t="s">
        <v>4480</v>
      </c>
      <c r="J711" t="s">
        <v>4481</v>
      </c>
      <c r="K711" t="s">
        <v>4482</v>
      </c>
      <c r="L711" t="s">
        <v>4483</v>
      </c>
      <c r="M711">
        <v>6</v>
      </c>
      <c r="N711">
        <v>217458</v>
      </c>
      <c r="O711">
        <v>0</v>
      </c>
      <c r="Q711">
        <v>217458</v>
      </c>
      <c r="R711">
        <v>217458</v>
      </c>
      <c r="S711" s="14">
        <f t="shared" si="33"/>
        <v>0</v>
      </c>
      <c r="T711" s="11" t="str">
        <f t="shared" si="34"/>
        <v/>
      </c>
      <c r="U711" s="11" t="str">
        <f t="shared" si="35"/>
        <v/>
      </c>
    </row>
    <row r="712" spans="1:21" x14ac:dyDescent="0.3">
      <c r="A712" t="s">
        <v>6108</v>
      </c>
      <c r="B712" t="s">
        <v>6109</v>
      </c>
      <c r="C712" t="s">
        <v>279</v>
      </c>
      <c r="D712">
        <v>49</v>
      </c>
      <c r="E712" t="s">
        <v>4456</v>
      </c>
      <c r="F712">
        <v>7261413318</v>
      </c>
      <c r="G712" s="9">
        <v>45856</v>
      </c>
      <c r="H712" s="9">
        <v>45859</v>
      </c>
      <c r="I712" t="s">
        <v>4457</v>
      </c>
      <c r="J712" t="s">
        <v>4588</v>
      </c>
      <c r="K712" t="s">
        <v>4476</v>
      </c>
      <c r="L712" t="s">
        <v>4460</v>
      </c>
      <c r="M712">
        <v>4</v>
      </c>
      <c r="N712">
        <v>53716</v>
      </c>
      <c r="O712">
        <v>2073</v>
      </c>
      <c r="P712" t="s">
        <v>4468</v>
      </c>
      <c r="Q712">
        <v>51643</v>
      </c>
      <c r="R712">
        <v>0</v>
      </c>
      <c r="S712" s="14">
        <f t="shared" si="33"/>
        <v>3.8591853451485594E-2</v>
      </c>
      <c r="T712" s="11" t="str">
        <f t="shared" si="34"/>
        <v/>
      </c>
      <c r="U712" s="11" t="str">
        <f t="shared" si="35"/>
        <v/>
      </c>
    </row>
    <row r="713" spans="1:21" x14ac:dyDescent="0.3">
      <c r="A713" t="s">
        <v>6110</v>
      </c>
      <c r="B713" t="s">
        <v>6111</v>
      </c>
      <c r="C713" t="s">
        <v>2501</v>
      </c>
      <c r="D713">
        <v>49</v>
      </c>
      <c r="E713" t="s">
        <v>4456</v>
      </c>
      <c r="F713">
        <v>7459645384</v>
      </c>
      <c r="G713" s="9">
        <v>46064</v>
      </c>
      <c r="H713" s="9">
        <v>46068</v>
      </c>
      <c r="I713" t="s">
        <v>4474</v>
      </c>
      <c r="J713" t="s">
        <v>4475</v>
      </c>
      <c r="K713" t="s">
        <v>4482</v>
      </c>
      <c r="L713" t="s">
        <v>4477</v>
      </c>
      <c r="M713">
        <v>5</v>
      </c>
      <c r="N713">
        <v>60913</v>
      </c>
      <c r="O713">
        <v>0</v>
      </c>
      <c r="Q713">
        <v>60913</v>
      </c>
      <c r="R713">
        <v>60913</v>
      </c>
      <c r="S713" s="14">
        <f t="shared" si="33"/>
        <v>0</v>
      </c>
      <c r="T713" s="11" t="str">
        <f t="shared" si="34"/>
        <v/>
      </c>
      <c r="U713" s="11" t="str">
        <f t="shared" si="35"/>
        <v/>
      </c>
    </row>
    <row r="714" spans="1:21" x14ac:dyDescent="0.3">
      <c r="A714" t="s">
        <v>6112</v>
      </c>
      <c r="B714" t="s">
        <v>6113</v>
      </c>
      <c r="C714" t="s">
        <v>699</v>
      </c>
      <c r="D714">
        <v>31</v>
      </c>
      <c r="E714" t="s">
        <v>4463</v>
      </c>
      <c r="F714">
        <v>9252700809</v>
      </c>
      <c r="G714" s="9">
        <v>45843</v>
      </c>
      <c r="H714" s="9">
        <v>45845</v>
      </c>
      <c r="I714" t="s">
        <v>4497</v>
      </c>
      <c r="J714" t="s">
        <v>4498</v>
      </c>
      <c r="K714" t="s">
        <v>4476</v>
      </c>
      <c r="L714" t="s">
        <v>4477</v>
      </c>
      <c r="M714">
        <v>4</v>
      </c>
      <c r="N714">
        <v>137906</v>
      </c>
      <c r="O714">
        <v>0</v>
      </c>
      <c r="Q714">
        <v>137906</v>
      </c>
      <c r="R714">
        <v>0</v>
      </c>
      <c r="S714" s="14">
        <f t="shared" si="33"/>
        <v>0</v>
      </c>
      <c r="T714" s="11" t="str">
        <f t="shared" si="34"/>
        <v/>
      </c>
      <c r="U714" s="11" t="str">
        <f t="shared" si="35"/>
        <v/>
      </c>
    </row>
    <row r="715" spans="1:21" x14ac:dyDescent="0.3">
      <c r="A715" t="s">
        <v>6114</v>
      </c>
      <c r="B715" t="s">
        <v>6115</v>
      </c>
      <c r="C715" t="s">
        <v>5280</v>
      </c>
      <c r="D715">
        <v>43</v>
      </c>
      <c r="E715" t="s">
        <v>4456</v>
      </c>
      <c r="F715">
        <v>8788525654</v>
      </c>
      <c r="G715" s="9">
        <v>45857</v>
      </c>
      <c r="H715" s="9">
        <v>45858</v>
      </c>
      <c r="I715" t="s">
        <v>4506</v>
      </c>
      <c r="J715" t="s">
        <v>4507</v>
      </c>
      <c r="K715" t="s">
        <v>4471</v>
      </c>
      <c r="L715" t="s">
        <v>4508</v>
      </c>
      <c r="M715">
        <v>1</v>
      </c>
      <c r="N715">
        <v>2757</v>
      </c>
      <c r="O715">
        <v>0</v>
      </c>
      <c r="Q715">
        <v>2757</v>
      </c>
      <c r="R715">
        <v>0</v>
      </c>
      <c r="S715" s="14">
        <f t="shared" si="33"/>
        <v>0</v>
      </c>
      <c r="T715" s="11" t="str">
        <f t="shared" si="34"/>
        <v/>
      </c>
      <c r="U715" s="11" t="str">
        <f t="shared" si="35"/>
        <v/>
      </c>
    </row>
    <row r="716" spans="1:21" x14ac:dyDescent="0.3">
      <c r="A716" t="s">
        <v>6116</v>
      </c>
      <c r="B716" t="s">
        <v>6117</v>
      </c>
      <c r="C716" t="s">
        <v>3227</v>
      </c>
      <c r="D716">
        <v>53</v>
      </c>
      <c r="E716" t="s">
        <v>4463</v>
      </c>
      <c r="F716">
        <v>8452805084</v>
      </c>
      <c r="G716" s="9">
        <v>45860</v>
      </c>
      <c r="H716" s="9">
        <v>45863</v>
      </c>
      <c r="I716" t="s">
        <v>4464</v>
      </c>
      <c r="J716" t="s">
        <v>4465</v>
      </c>
      <c r="K716" t="s">
        <v>4459</v>
      </c>
      <c r="L716" t="s">
        <v>4467</v>
      </c>
      <c r="M716">
        <v>3</v>
      </c>
      <c r="N716">
        <v>74317</v>
      </c>
      <c r="O716">
        <v>0</v>
      </c>
      <c r="Q716">
        <v>74317</v>
      </c>
      <c r="R716">
        <v>0</v>
      </c>
      <c r="S716" s="14">
        <f t="shared" si="33"/>
        <v>0</v>
      </c>
      <c r="T716" s="11" t="str">
        <f t="shared" si="34"/>
        <v/>
      </c>
      <c r="U716" s="11" t="str">
        <f t="shared" si="35"/>
        <v/>
      </c>
    </row>
    <row r="717" spans="1:21" x14ac:dyDescent="0.3">
      <c r="A717" t="s">
        <v>6118</v>
      </c>
      <c r="B717" t="s">
        <v>6119</v>
      </c>
      <c r="C717" t="s">
        <v>4954</v>
      </c>
      <c r="D717">
        <v>81</v>
      </c>
      <c r="E717" t="s">
        <v>4463</v>
      </c>
      <c r="F717">
        <v>6745745865</v>
      </c>
      <c r="G717" s="9">
        <v>46060</v>
      </c>
      <c r="H717" s="9">
        <v>46061</v>
      </c>
      <c r="I717" t="s">
        <v>4506</v>
      </c>
      <c r="J717" t="s">
        <v>4507</v>
      </c>
      <c r="K717" t="s">
        <v>4488</v>
      </c>
      <c r="L717" t="s">
        <v>4508</v>
      </c>
      <c r="M717">
        <v>1</v>
      </c>
      <c r="N717">
        <v>2687</v>
      </c>
      <c r="O717">
        <v>0</v>
      </c>
      <c r="Q717">
        <v>2687</v>
      </c>
      <c r="R717">
        <v>0</v>
      </c>
      <c r="S717" s="14">
        <f t="shared" si="33"/>
        <v>0</v>
      </c>
      <c r="T717" s="11" t="str">
        <f t="shared" si="34"/>
        <v/>
      </c>
      <c r="U717" s="11" t="str">
        <f t="shared" si="35"/>
        <v/>
      </c>
    </row>
    <row r="718" spans="1:21" x14ac:dyDescent="0.3">
      <c r="A718" t="s">
        <v>6120</v>
      </c>
      <c r="B718" t="s">
        <v>6121</v>
      </c>
      <c r="C718" t="s">
        <v>3323</v>
      </c>
      <c r="D718">
        <v>72</v>
      </c>
      <c r="E718" t="s">
        <v>4463</v>
      </c>
      <c r="F718">
        <v>9184026887</v>
      </c>
      <c r="G718" s="9">
        <v>45933</v>
      </c>
      <c r="H718" s="9">
        <v>45935</v>
      </c>
      <c r="I718" t="s">
        <v>4464</v>
      </c>
      <c r="J718" t="s">
        <v>4465</v>
      </c>
      <c r="K718" t="s">
        <v>4471</v>
      </c>
      <c r="L718" t="s">
        <v>4467</v>
      </c>
      <c r="M718">
        <v>3</v>
      </c>
      <c r="N718">
        <v>71439</v>
      </c>
      <c r="O718">
        <v>0</v>
      </c>
      <c r="Q718">
        <v>71439</v>
      </c>
      <c r="R718">
        <v>0</v>
      </c>
      <c r="S718" s="14">
        <f t="shared" si="33"/>
        <v>0</v>
      </c>
      <c r="T718" s="11" t="str">
        <f t="shared" si="34"/>
        <v/>
      </c>
      <c r="U718" s="11" t="str">
        <f t="shared" si="35"/>
        <v/>
      </c>
    </row>
    <row r="719" spans="1:21" x14ac:dyDescent="0.3">
      <c r="A719" t="s">
        <v>6122</v>
      </c>
      <c r="B719" t="s">
        <v>6123</v>
      </c>
      <c r="C719" t="s">
        <v>1390</v>
      </c>
      <c r="D719">
        <v>33</v>
      </c>
      <c r="E719" t="s">
        <v>4463</v>
      </c>
      <c r="F719">
        <v>8672158941</v>
      </c>
      <c r="G719" s="9">
        <v>45794</v>
      </c>
      <c r="H719" s="9">
        <v>45799</v>
      </c>
      <c r="I719" t="s">
        <v>4491</v>
      </c>
      <c r="J719" t="s">
        <v>4543</v>
      </c>
      <c r="K719" t="s">
        <v>4471</v>
      </c>
      <c r="L719" t="s">
        <v>4493</v>
      </c>
      <c r="M719">
        <v>3</v>
      </c>
      <c r="N719">
        <v>66328</v>
      </c>
      <c r="O719">
        <v>6239</v>
      </c>
      <c r="P719" t="s">
        <v>4468</v>
      </c>
      <c r="Q719">
        <v>60089</v>
      </c>
      <c r="R719">
        <v>0</v>
      </c>
      <c r="S719" s="14">
        <f t="shared" si="33"/>
        <v>9.4062839223254133E-2</v>
      </c>
      <c r="T719" s="11" t="str">
        <f t="shared" si="34"/>
        <v/>
      </c>
      <c r="U719" s="11" t="str">
        <f t="shared" si="35"/>
        <v/>
      </c>
    </row>
    <row r="720" spans="1:21" x14ac:dyDescent="0.3">
      <c r="A720" t="s">
        <v>6124</v>
      </c>
      <c r="B720" t="s">
        <v>6125</v>
      </c>
      <c r="C720" t="s">
        <v>1759</v>
      </c>
      <c r="D720">
        <v>58</v>
      </c>
      <c r="E720" t="s">
        <v>4456</v>
      </c>
      <c r="F720">
        <v>7369369106</v>
      </c>
      <c r="G720" s="9">
        <v>46106</v>
      </c>
      <c r="H720" s="9">
        <v>46110</v>
      </c>
      <c r="I720" t="s">
        <v>4497</v>
      </c>
      <c r="J720" t="s">
        <v>4498</v>
      </c>
      <c r="K720" t="s">
        <v>4476</v>
      </c>
      <c r="L720" t="s">
        <v>4477</v>
      </c>
      <c r="M720">
        <v>4</v>
      </c>
      <c r="N720">
        <v>57777</v>
      </c>
      <c r="O720">
        <v>3348</v>
      </c>
      <c r="P720" t="s">
        <v>4468</v>
      </c>
      <c r="Q720">
        <v>54429</v>
      </c>
      <c r="R720">
        <v>0</v>
      </c>
      <c r="S720" s="14">
        <f t="shared" si="33"/>
        <v>5.7946933901033282E-2</v>
      </c>
      <c r="T720" s="11" t="str">
        <f t="shared" si="34"/>
        <v/>
      </c>
      <c r="U720" s="11" t="str">
        <f t="shared" si="35"/>
        <v/>
      </c>
    </row>
    <row r="721" spans="1:21" x14ac:dyDescent="0.3">
      <c r="A721" t="s">
        <v>6126</v>
      </c>
      <c r="B721" t="s">
        <v>6127</v>
      </c>
      <c r="C721" t="s">
        <v>6128</v>
      </c>
      <c r="D721">
        <v>66</v>
      </c>
      <c r="E721" t="s">
        <v>4463</v>
      </c>
      <c r="F721">
        <v>8361477404</v>
      </c>
      <c r="G721" s="9">
        <v>45811</v>
      </c>
      <c r="H721" s="9">
        <v>45819</v>
      </c>
      <c r="I721" t="s">
        <v>4480</v>
      </c>
      <c r="J721" t="s">
        <v>4481</v>
      </c>
      <c r="K721" t="s">
        <v>4471</v>
      </c>
      <c r="L721" t="s">
        <v>4483</v>
      </c>
      <c r="M721">
        <v>6</v>
      </c>
      <c r="N721">
        <v>215508</v>
      </c>
      <c r="O721">
        <v>0</v>
      </c>
      <c r="Q721">
        <v>215508</v>
      </c>
      <c r="R721">
        <v>0</v>
      </c>
      <c r="S721" s="14">
        <f t="shared" si="33"/>
        <v>0</v>
      </c>
      <c r="T721" s="11" t="str">
        <f t="shared" si="34"/>
        <v/>
      </c>
      <c r="U721" s="11" t="str">
        <f t="shared" si="35"/>
        <v/>
      </c>
    </row>
    <row r="722" spans="1:21" x14ac:dyDescent="0.3">
      <c r="A722" t="s">
        <v>6129</v>
      </c>
      <c r="B722" t="s">
        <v>6130</v>
      </c>
      <c r="C722" t="s">
        <v>4666</v>
      </c>
      <c r="D722">
        <v>14</v>
      </c>
      <c r="E722" t="s">
        <v>4456</v>
      </c>
      <c r="F722">
        <v>6742969936</v>
      </c>
      <c r="G722" s="9">
        <v>45823</v>
      </c>
      <c r="H722" s="9">
        <v>45826</v>
      </c>
      <c r="I722" t="s">
        <v>4491</v>
      </c>
      <c r="J722" t="s">
        <v>4543</v>
      </c>
      <c r="K722" t="s">
        <v>4488</v>
      </c>
      <c r="L722" t="s">
        <v>4493</v>
      </c>
      <c r="M722">
        <v>3</v>
      </c>
      <c r="N722">
        <v>78358</v>
      </c>
      <c r="O722">
        <v>7625</v>
      </c>
      <c r="P722" t="s">
        <v>4468</v>
      </c>
      <c r="Q722">
        <v>70733</v>
      </c>
      <c r="R722">
        <v>0</v>
      </c>
      <c r="S722" s="14">
        <f t="shared" si="33"/>
        <v>9.7309783302279282E-2</v>
      </c>
      <c r="T722" s="11" t="str">
        <f t="shared" si="34"/>
        <v/>
      </c>
      <c r="U722" s="11" t="str">
        <f t="shared" si="35"/>
        <v/>
      </c>
    </row>
    <row r="723" spans="1:21" x14ac:dyDescent="0.3">
      <c r="A723" t="s">
        <v>6131</v>
      </c>
      <c r="B723" t="s">
        <v>6132</v>
      </c>
      <c r="C723" t="s">
        <v>2197</v>
      </c>
      <c r="D723">
        <v>7</v>
      </c>
      <c r="E723" t="s">
        <v>4463</v>
      </c>
      <c r="F723">
        <v>6545970177</v>
      </c>
      <c r="G723" s="9">
        <v>45910</v>
      </c>
      <c r="H723" s="9">
        <v>45913</v>
      </c>
      <c r="I723" t="s">
        <v>4464</v>
      </c>
      <c r="J723" t="s">
        <v>4465</v>
      </c>
      <c r="K723" t="s">
        <v>4488</v>
      </c>
      <c r="L723" t="s">
        <v>4467</v>
      </c>
      <c r="M723">
        <v>3</v>
      </c>
      <c r="N723">
        <v>80353</v>
      </c>
      <c r="O723">
        <v>0</v>
      </c>
      <c r="Q723">
        <v>80353</v>
      </c>
      <c r="R723">
        <v>0</v>
      </c>
      <c r="S723" s="14">
        <f t="shared" si="33"/>
        <v>0</v>
      </c>
      <c r="T723" s="11" t="str">
        <f t="shared" si="34"/>
        <v/>
      </c>
      <c r="U723" s="11" t="str">
        <f t="shared" si="35"/>
        <v/>
      </c>
    </row>
    <row r="724" spans="1:21" x14ac:dyDescent="0.3">
      <c r="A724" t="s">
        <v>6133</v>
      </c>
      <c r="B724" t="s">
        <v>6134</v>
      </c>
      <c r="C724" t="s">
        <v>4683</v>
      </c>
      <c r="D724">
        <v>2</v>
      </c>
      <c r="E724" t="s">
        <v>4456</v>
      </c>
      <c r="F724">
        <v>7398715145</v>
      </c>
      <c r="G724" s="9">
        <v>46004</v>
      </c>
      <c r="H724" s="9">
        <v>46005</v>
      </c>
      <c r="I724" t="s">
        <v>4506</v>
      </c>
      <c r="J724" t="s">
        <v>4507</v>
      </c>
      <c r="K724" t="s">
        <v>4476</v>
      </c>
      <c r="L724" t="s">
        <v>4508</v>
      </c>
      <c r="M724">
        <v>1</v>
      </c>
      <c r="N724">
        <v>2770</v>
      </c>
      <c r="O724">
        <v>0</v>
      </c>
      <c r="Q724">
        <v>2770</v>
      </c>
      <c r="R724">
        <v>0</v>
      </c>
      <c r="S724" s="14">
        <f t="shared" si="33"/>
        <v>0</v>
      </c>
      <c r="T724" s="11" t="str">
        <f t="shared" si="34"/>
        <v/>
      </c>
      <c r="U724" s="11" t="str">
        <f t="shared" si="35"/>
        <v/>
      </c>
    </row>
    <row r="725" spans="1:21" x14ac:dyDescent="0.3">
      <c r="A725" t="s">
        <v>6135</v>
      </c>
      <c r="B725" t="s">
        <v>6136</v>
      </c>
      <c r="C725" t="s">
        <v>4934</v>
      </c>
      <c r="D725">
        <v>1</v>
      </c>
      <c r="E725" t="s">
        <v>4463</v>
      </c>
      <c r="F725">
        <v>9678033507</v>
      </c>
      <c r="G725" s="9">
        <v>45904</v>
      </c>
      <c r="H725" s="9">
        <v>45908</v>
      </c>
      <c r="I725" t="s">
        <v>4491</v>
      </c>
      <c r="J725" t="s">
        <v>4492</v>
      </c>
      <c r="K725" t="s">
        <v>4471</v>
      </c>
      <c r="L725" t="s">
        <v>4493</v>
      </c>
      <c r="M725">
        <v>3</v>
      </c>
      <c r="N725">
        <v>72773</v>
      </c>
      <c r="O725">
        <v>2431</v>
      </c>
      <c r="P725" t="s">
        <v>4468</v>
      </c>
      <c r="Q725">
        <v>70342</v>
      </c>
      <c r="R725">
        <v>0</v>
      </c>
      <c r="S725" s="14">
        <f t="shared" si="33"/>
        <v>3.3405246451293752E-2</v>
      </c>
      <c r="T725" s="11" t="str">
        <f t="shared" si="34"/>
        <v/>
      </c>
      <c r="U725" s="11" t="str">
        <f t="shared" si="35"/>
        <v/>
      </c>
    </row>
    <row r="726" spans="1:21" x14ac:dyDescent="0.3">
      <c r="A726" t="s">
        <v>6137</v>
      </c>
      <c r="B726" t="s">
        <v>6138</v>
      </c>
      <c r="C726" t="s">
        <v>5380</v>
      </c>
      <c r="D726">
        <v>16</v>
      </c>
      <c r="E726" t="s">
        <v>4463</v>
      </c>
      <c r="F726">
        <v>8423482104</v>
      </c>
      <c r="G726" s="9">
        <v>45920</v>
      </c>
      <c r="H726" s="9">
        <v>45925</v>
      </c>
      <c r="I726" t="s">
        <v>4523</v>
      </c>
      <c r="J726" t="s">
        <v>4524</v>
      </c>
      <c r="K726" t="s">
        <v>4476</v>
      </c>
      <c r="L726" t="s">
        <v>4525</v>
      </c>
      <c r="M726">
        <v>4</v>
      </c>
      <c r="N726">
        <v>179151</v>
      </c>
      <c r="O726">
        <v>0</v>
      </c>
      <c r="Q726">
        <v>179151</v>
      </c>
      <c r="R726">
        <v>0</v>
      </c>
      <c r="S726" s="14">
        <f t="shared" si="33"/>
        <v>0</v>
      </c>
      <c r="T726" s="11" t="str">
        <f t="shared" si="34"/>
        <v/>
      </c>
      <c r="U726" s="11" t="str">
        <f t="shared" si="35"/>
        <v/>
      </c>
    </row>
    <row r="727" spans="1:21" x14ac:dyDescent="0.3">
      <c r="A727" t="s">
        <v>6139</v>
      </c>
      <c r="B727" t="s">
        <v>6140</v>
      </c>
      <c r="C727" t="s">
        <v>6141</v>
      </c>
      <c r="D727">
        <v>55</v>
      </c>
      <c r="E727" t="s">
        <v>4456</v>
      </c>
      <c r="F727">
        <v>9613273253</v>
      </c>
      <c r="G727" s="9">
        <v>46055</v>
      </c>
      <c r="H727" s="9">
        <v>46060</v>
      </c>
      <c r="I727" t="s">
        <v>4480</v>
      </c>
      <c r="J727" t="s">
        <v>4539</v>
      </c>
      <c r="K727" t="s">
        <v>4476</v>
      </c>
      <c r="L727" t="s">
        <v>4483</v>
      </c>
      <c r="M727">
        <v>6</v>
      </c>
      <c r="N727">
        <v>204283</v>
      </c>
      <c r="O727">
        <v>0</v>
      </c>
      <c r="Q727">
        <v>204283</v>
      </c>
      <c r="R727">
        <v>0</v>
      </c>
      <c r="S727" s="14">
        <f t="shared" si="33"/>
        <v>0</v>
      </c>
      <c r="T727" s="11" t="str">
        <f t="shared" si="34"/>
        <v/>
      </c>
      <c r="U727" s="11" t="str">
        <f t="shared" si="35"/>
        <v/>
      </c>
    </row>
    <row r="728" spans="1:21" x14ac:dyDescent="0.3">
      <c r="A728" t="s">
        <v>6142</v>
      </c>
      <c r="B728" t="s">
        <v>6143</v>
      </c>
      <c r="C728" t="s">
        <v>3157</v>
      </c>
      <c r="D728">
        <v>49</v>
      </c>
      <c r="E728" t="s">
        <v>4463</v>
      </c>
      <c r="F728">
        <v>6555734348</v>
      </c>
      <c r="G728" s="9">
        <v>46059</v>
      </c>
      <c r="H728" s="9">
        <v>46062</v>
      </c>
      <c r="I728" t="s">
        <v>4474</v>
      </c>
      <c r="J728" t="s">
        <v>4556</v>
      </c>
      <c r="K728" t="s">
        <v>4482</v>
      </c>
      <c r="L728" t="s">
        <v>4477</v>
      </c>
      <c r="M728">
        <v>5</v>
      </c>
      <c r="N728">
        <v>66468</v>
      </c>
      <c r="O728">
        <v>5248</v>
      </c>
      <c r="P728" t="s">
        <v>4468</v>
      </c>
      <c r="Q728">
        <v>61220</v>
      </c>
      <c r="R728">
        <v>61220</v>
      </c>
      <c r="S728" s="14">
        <f t="shared" si="33"/>
        <v>7.8955286754528495E-2</v>
      </c>
      <c r="T728" s="11" t="str">
        <f t="shared" si="34"/>
        <v/>
      </c>
      <c r="U728" s="11" t="str">
        <f t="shared" si="35"/>
        <v/>
      </c>
    </row>
    <row r="729" spans="1:21" x14ac:dyDescent="0.3">
      <c r="A729" t="s">
        <v>6144</v>
      </c>
      <c r="B729" t="s">
        <v>6145</v>
      </c>
      <c r="C729" t="s">
        <v>4622</v>
      </c>
      <c r="D729">
        <v>48</v>
      </c>
      <c r="E729" t="s">
        <v>4463</v>
      </c>
      <c r="F729">
        <v>6483892484</v>
      </c>
      <c r="G729" s="9">
        <v>45761</v>
      </c>
      <c r="H729" s="9">
        <v>45766</v>
      </c>
      <c r="I729" t="s">
        <v>4497</v>
      </c>
      <c r="J729" t="s">
        <v>4498</v>
      </c>
      <c r="K729" t="s">
        <v>4466</v>
      </c>
      <c r="L729" t="s">
        <v>4477</v>
      </c>
      <c r="M729">
        <v>4</v>
      </c>
      <c r="N729">
        <v>106884</v>
      </c>
      <c r="O729">
        <v>0</v>
      </c>
      <c r="Q729">
        <v>106884</v>
      </c>
      <c r="R729">
        <v>0</v>
      </c>
      <c r="S729" s="14">
        <f t="shared" si="33"/>
        <v>0</v>
      </c>
      <c r="T729" s="11" t="str">
        <f t="shared" si="34"/>
        <v/>
      </c>
      <c r="U729" s="11" t="str">
        <f t="shared" si="35"/>
        <v/>
      </c>
    </row>
    <row r="730" spans="1:21" x14ac:dyDescent="0.3">
      <c r="A730" t="s">
        <v>6146</v>
      </c>
      <c r="B730" t="s">
        <v>6147</v>
      </c>
      <c r="C730" t="s">
        <v>448</v>
      </c>
      <c r="D730">
        <v>75</v>
      </c>
      <c r="E730" t="s">
        <v>4456</v>
      </c>
      <c r="F730">
        <v>6431438970</v>
      </c>
      <c r="G730" s="9">
        <v>45925</v>
      </c>
      <c r="H730" s="9">
        <v>45930</v>
      </c>
      <c r="I730" t="s">
        <v>4480</v>
      </c>
      <c r="J730" t="s">
        <v>4481</v>
      </c>
      <c r="K730" t="s">
        <v>4482</v>
      </c>
      <c r="L730" t="s">
        <v>4483</v>
      </c>
      <c r="M730">
        <v>6</v>
      </c>
      <c r="N730">
        <v>193085</v>
      </c>
      <c r="O730">
        <v>0</v>
      </c>
      <c r="Q730">
        <v>193085</v>
      </c>
      <c r="R730">
        <v>193085</v>
      </c>
      <c r="S730" s="14">
        <f t="shared" si="33"/>
        <v>0</v>
      </c>
      <c r="T730" s="11" t="str">
        <f t="shared" si="34"/>
        <v/>
      </c>
      <c r="U730" s="11" t="str">
        <f t="shared" si="35"/>
        <v/>
      </c>
    </row>
    <row r="731" spans="1:21" x14ac:dyDescent="0.3">
      <c r="A731" t="s">
        <v>6148</v>
      </c>
      <c r="B731" t="s">
        <v>6149</v>
      </c>
      <c r="C731" t="s">
        <v>5049</v>
      </c>
      <c r="D731">
        <v>85</v>
      </c>
      <c r="E731" t="s">
        <v>4463</v>
      </c>
      <c r="F731">
        <v>8901082989</v>
      </c>
      <c r="G731" s="9">
        <v>46004</v>
      </c>
      <c r="H731" s="9">
        <v>46008</v>
      </c>
      <c r="I731" t="s">
        <v>4497</v>
      </c>
      <c r="J731" t="s">
        <v>4498</v>
      </c>
      <c r="K731" t="s">
        <v>4466</v>
      </c>
      <c r="L731" t="s">
        <v>4477</v>
      </c>
      <c r="M731">
        <v>4</v>
      </c>
      <c r="N731">
        <v>120225</v>
      </c>
      <c r="O731">
        <v>0</v>
      </c>
      <c r="Q731">
        <v>120225</v>
      </c>
      <c r="R731">
        <v>0</v>
      </c>
      <c r="S731" s="14">
        <f t="shared" si="33"/>
        <v>0</v>
      </c>
      <c r="T731" s="11" t="str">
        <f t="shared" si="34"/>
        <v/>
      </c>
      <c r="U731" s="11" t="str">
        <f t="shared" si="35"/>
        <v/>
      </c>
    </row>
    <row r="732" spans="1:21" x14ac:dyDescent="0.3">
      <c r="A732" t="s">
        <v>6150</v>
      </c>
      <c r="B732" t="s">
        <v>6151</v>
      </c>
      <c r="C732" t="s">
        <v>2976</v>
      </c>
      <c r="D732">
        <v>36</v>
      </c>
      <c r="E732" t="s">
        <v>4463</v>
      </c>
      <c r="F732">
        <v>9575729604</v>
      </c>
      <c r="G732" s="9">
        <v>45892</v>
      </c>
      <c r="H732" s="9">
        <v>45895</v>
      </c>
      <c r="I732" t="s">
        <v>4464</v>
      </c>
      <c r="J732" t="s">
        <v>4465</v>
      </c>
      <c r="K732" t="s">
        <v>4482</v>
      </c>
      <c r="L732" t="s">
        <v>4467</v>
      </c>
      <c r="M732">
        <v>3</v>
      </c>
      <c r="N732">
        <v>87034</v>
      </c>
      <c r="O732">
        <v>0</v>
      </c>
      <c r="Q732">
        <v>87034</v>
      </c>
      <c r="R732">
        <v>87034</v>
      </c>
      <c r="S732" s="14">
        <f t="shared" si="33"/>
        <v>0</v>
      </c>
      <c r="T732" s="11" t="str">
        <f t="shared" si="34"/>
        <v/>
      </c>
      <c r="U732" s="11" t="str">
        <f t="shared" si="35"/>
        <v/>
      </c>
    </row>
    <row r="733" spans="1:21" x14ac:dyDescent="0.3">
      <c r="A733" t="s">
        <v>6152</v>
      </c>
      <c r="B733" t="s">
        <v>6153</v>
      </c>
      <c r="C733" t="s">
        <v>5801</v>
      </c>
      <c r="D733">
        <v>52</v>
      </c>
      <c r="E733" t="s">
        <v>4463</v>
      </c>
      <c r="F733">
        <v>9745702675</v>
      </c>
      <c r="G733" s="9">
        <v>45871</v>
      </c>
      <c r="H733" s="9">
        <v>45875</v>
      </c>
      <c r="I733" t="s">
        <v>4457</v>
      </c>
      <c r="J733" t="s">
        <v>4458</v>
      </c>
      <c r="K733" t="s">
        <v>4482</v>
      </c>
      <c r="L733" t="s">
        <v>4460</v>
      </c>
      <c r="M733">
        <v>4</v>
      </c>
      <c r="N733">
        <v>51742</v>
      </c>
      <c r="O733">
        <v>4932</v>
      </c>
      <c r="P733" t="s">
        <v>4468</v>
      </c>
      <c r="Q733">
        <v>46810</v>
      </c>
      <c r="R733">
        <v>46810</v>
      </c>
      <c r="S733" s="14">
        <f t="shared" si="33"/>
        <v>9.5319083143287853E-2</v>
      </c>
      <c r="T733" s="11" t="str">
        <f t="shared" si="34"/>
        <v/>
      </c>
      <c r="U733" s="11" t="str">
        <f t="shared" si="35"/>
        <v/>
      </c>
    </row>
    <row r="734" spans="1:21" x14ac:dyDescent="0.3">
      <c r="A734" t="s">
        <v>6154</v>
      </c>
      <c r="B734" t="s">
        <v>6155</v>
      </c>
      <c r="C734" t="s">
        <v>3008</v>
      </c>
      <c r="D734">
        <v>22</v>
      </c>
      <c r="E734" t="s">
        <v>4456</v>
      </c>
      <c r="F734">
        <v>8174751191</v>
      </c>
      <c r="G734" s="9">
        <v>46071</v>
      </c>
      <c r="H734" s="9">
        <v>46072</v>
      </c>
      <c r="I734" t="s">
        <v>4506</v>
      </c>
      <c r="J734" t="s">
        <v>4507</v>
      </c>
      <c r="K734" t="s">
        <v>4488</v>
      </c>
      <c r="L734" t="s">
        <v>4508</v>
      </c>
      <c r="M734">
        <v>1</v>
      </c>
      <c r="N734">
        <v>2968</v>
      </c>
      <c r="O734">
        <v>0</v>
      </c>
      <c r="Q734">
        <v>2968</v>
      </c>
      <c r="R734">
        <v>0</v>
      </c>
      <c r="S734" s="14">
        <f t="shared" si="33"/>
        <v>0</v>
      </c>
      <c r="T734" s="11" t="str">
        <f t="shared" si="34"/>
        <v/>
      </c>
      <c r="U734" s="11" t="str">
        <f t="shared" si="35"/>
        <v/>
      </c>
    </row>
    <row r="735" spans="1:21" x14ac:dyDescent="0.3">
      <c r="A735" t="s">
        <v>6156</v>
      </c>
      <c r="B735" t="s">
        <v>6157</v>
      </c>
      <c r="C735" t="s">
        <v>6158</v>
      </c>
      <c r="D735">
        <v>11</v>
      </c>
      <c r="E735" t="s">
        <v>4456</v>
      </c>
      <c r="F735">
        <v>8237345456</v>
      </c>
      <c r="G735" s="9">
        <v>45977</v>
      </c>
      <c r="H735" s="9">
        <v>45982</v>
      </c>
      <c r="I735" t="s">
        <v>4457</v>
      </c>
      <c r="J735" t="s">
        <v>4588</v>
      </c>
      <c r="K735" t="s">
        <v>4471</v>
      </c>
      <c r="L735" t="s">
        <v>4460</v>
      </c>
      <c r="M735">
        <v>4</v>
      </c>
      <c r="N735">
        <v>52070</v>
      </c>
      <c r="O735">
        <v>1146</v>
      </c>
      <c r="P735" t="s">
        <v>4468</v>
      </c>
      <c r="Q735">
        <v>50924</v>
      </c>
      <c r="R735">
        <v>0</v>
      </c>
      <c r="S735" s="14">
        <f t="shared" si="33"/>
        <v>2.2008834261570961E-2</v>
      </c>
      <c r="T735" s="11" t="str">
        <f t="shared" si="34"/>
        <v/>
      </c>
      <c r="U735" s="11" t="str">
        <f t="shared" si="35"/>
        <v/>
      </c>
    </row>
    <row r="736" spans="1:21" x14ac:dyDescent="0.3">
      <c r="A736" t="s">
        <v>6159</v>
      </c>
      <c r="B736" t="s">
        <v>6160</v>
      </c>
      <c r="C736" t="s">
        <v>1918</v>
      </c>
      <c r="D736">
        <v>52</v>
      </c>
      <c r="E736" t="s">
        <v>4463</v>
      </c>
      <c r="F736">
        <v>6467698342</v>
      </c>
      <c r="G736" s="9">
        <v>45823</v>
      </c>
      <c r="H736" s="9">
        <v>45826</v>
      </c>
      <c r="I736" t="s">
        <v>4491</v>
      </c>
      <c r="J736" t="s">
        <v>4492</v>
      </c>
      <c r="K736" t="s">
        <v>4459</v>
      </c>
      <c r="L736" t="s">
        <v>4493</v>
      </c>
      <c r="M736">
        <v>3</v>
      </c>
      <c r="N736">
        <v>76895</v>
      </c>
      <c r="O736">
        <v>0</v>
      </c>
      <c r="Q736">
        <v>76895</v>
      </c>
      <c r="R736">
        <v>0</v>
      </c>
      <c r="S736" s="14">
        <f t="shared" si="33"/>
        <v>0</v>
      </c>
      <c r="T736" s="11" t="str">
        <f t="shared" si="34"/>
        <v/>
      </c>
      <c r="U736" s="11" t="str">
        <f t="shared" si="35"/>
        <v/>
      </c>
    </row>
    <row r="737" spans="1:21" x14ac:dyDescent="0.3">
      <c r="A737" t="s">
        <v>6161</v>
      </c>
      <c r="B737" t="s">
        <v>6162</v>
      </c>
      <c r="C737" t="s">
        <v>2438</v>
      </c>
      <c r="D737">
        <v>84</v>
      </c>
      <c r="E737" t="s">
        <v>4456</v>
      </c>
      <c r="F737">
        <v>9378850886</v>
      </c>
      <c r="G737" s="9">
        <v>46067</v>
      </c>
      <c r="H737" s="9">
        <v>46071</v>
      </c>
      <c r="I737" t="s">
        <v>4457</v>
      </c>
      <c r="J737" t="s">
        <v>4588</v>
      </c>
      <c r="K737" t="s">
        <v>4471</v>
      </c>
      <c r="L737" t="s">
        <v>4460</v>
      </c>
      <c r="M737">
        <v>4</v>
      </c>
      <c r="N737">
        <v>47424</v>
      </c>
      <c r="O737">
        <v>0</v>
      </c>
      <c r="Q737">
        <v>47424</v>
      </c>
      <c r="R737">
        <v>0</v>
      </c>
      <c r="S737" s="14">
        <f t="shared" si="33"/>
        <v>0</v>
      </c>
      <c r="T737" s="11" t="str">
        <f t="shared" si="34"/>
        <v/>
      </c>
      <c r="U737" s="11" t="str">
        <f t="shared" si="35"/>
        <v/>
      </c>
    </row>
    <row r="738" spans="1:21" x14ac:dyDescent="0.3">
      <c r="A738" t="s">
        <v>6163</v>
      </c>
      <c r="B738" t="s">
        <v>6164</v>
      </c>
      <c r="C738" t="s">
        <v>3190</v>
      </c>
      <c r="D738">
        <v>17</v>
      </c>
      <c r="E738" t="s">
        <v>4463</v>
      </c>
      <c r="F738">
        <v>7869522024</v>
      </c>
      <c r="G738" s="9">
        <v>46012</v>
      </c>
      <c r="H738" s="9">
        <v>46015</v>
      </c>
      <c r="I738" t="s">
        <v>4523</v>
      </c>
      <c r="J738" t="s">
        <v>4524</v>
      </c>
      <c r="K738" t="s">
        <v>4488</v>
      </c>
      <c r="L738" t="s">
        <v>4525</v>
      </c>
      <c r="M738">
        <v>4</v>
      </c>
      <c r="N738">
        <v>172761</v>
      </c>
      <c r="O738">
        <v>0</v>
      </c>
      <c r="Q738">
        <v>172761</v>
      </c>
      <c r="R738">
        <v>0</v>
      </c>
      <c r="S738" s="14">
        <f t="shared" si="33"/>
        <v>0</v>
      </c>
      <c r="T738" s="11" t="str">
        <f t="shared" si="34"/>
        <v/>
      </c>
      <c r="U738" s="11" t="str">
        <f t="shared" si="35"/>
        <v/>
      </c>
    </row>
    <row r="739" spans="1:21" x14ac:dyDescent="0.3">
      <c r="A739" t="s">
        <v>6165</v>
      </c>
      <c r="B739" t="s">
        <v>6166</v>
      </c>
      <c r="C739" t="s">
        <v>5581</v>
      </c>
      <c r="D739">
        <v>13</v>
      </c>
      <c r="E739" t="s">
        <v>4456</v>
      </c>
      <c r="F739">
        <v>7145363482</v>
      </c>
      <c r="G739" s="9">
        <v>45817</v>
      </c>
      <c r="H739" s="9">
        <v>45823</v>
      </c>
      <c r="I739" t="s">
        <v>4474</v>
      </c>
      <c r="J739" t="s">
        <v>4556</v>
      </c>
      <c r="K739" t="s">
        <v>4482</v>
      </c>
      <c r="L739" t="s">
        <v>4477</v>
      </c>
      <c r="M739">
        <v>5</v>
      </c>
      <c r="N739">
        <v>123796</v>
      </c>
      <c r="O739">
        <v>0</v>
      </c>
      <c r="Q739">
        <v>123796</v>
      </c>
      <c r="R739">
        <v>123796</v>
      </c>
      <c r="S739" s="14">
        <f t="shared" si="33"/>
        <v>0</v>
      </c>
      <c r="T739" s="11" t="str">
        <f t="shared" si="34"/>
        <v/>
      </c>
      <c r="U739" s="11" t="str">
        <f t="shared" si="35"/>
        <v/>
      </c>
    </row>
    <row r="740" spans="1:21" x14ac:dyDescent="0.3">
      <c r="A740" t="s">
        <v>6167</v>
      </c>
      <c r="B740" t="s">
        <v>6168</v>
      </c>
      <c r="C740" t="s">
        <v>2214</v>
      </c>
      <c r="D740">
        <v>72</v>
      </c>
      <c r="E740" t="s">
        <v>4456</v>
      </c>
      <c r="F740">
        <v>8191948143</v>
      </c>
      <c r="G740" s="9">
        <v>45911</v>
      </c>
      <c r="H740" s="9">
        <v>45918</v>
      </c>
      <c r="I740" t="s">
        <v>4480</v>
      </c>
      <c r="J740" t="s">
        <v>4481</v>
      </c>
      <c r="K740" t="s">
        <v>4488</v>
      </c>
      <c r="L740" t="s">
        <v>4483</v>
      </c>
      <c r="M740">
        <v>6</v>
      </c>
      <c r="N740">
        <v>190811</v>
      </c>
      <c r="O740">
        <v>7109</v>
      </c>
      <c r="P740" t="s">
        <v>4468</v>
      </c>
      <c r="Q740">
        <v>183702</v>
      </c>
      <c r="R740">
        <v>0</v>
      </c>
      <c r="S740" s="14">
        <f t="shared" si="33"/>
        <v>3.7256761926723302E-2</v>
      </c>
      <c r="T740" s="11" t="str">
        <f t="shared" si="34"/>
        <v/>
      </c>
      <c r="U740" s="11" t="str">
        <f t="shared" si="35"/>
        <v/>
      </c>
    </row>
    <row r="741" spans="1:21" x14ac:dyDescent="0.3">
      <c r="A741" t="s">
        <v>6169</v>
      </c>
      <c r="B741" t="s">
        <v>6170</v>
      </c>
      <c r="C741" t="s">
        <v>1922</v>
      </c>
      <c r="D741">
        <v>69</v>
      </c>
      <c r="E741" t="s">
        <v>4463</v>
      </c>
      <c r="F741">
        <v>7794896984</v>
      </c>
      <c r="G741" s="9">
        <v>46085</v>
      </c>
      <c r="H741" s="9">
        <v>46088</v>
      </c>
      <c r="I741" t="s">
        <v>4523</v>
      </c>
      <c r="J741" t="s">
        <v>4524</v>
      </c>
      <c r="K741" t="s">
        <v>4488</v>
      </c>
      <c r="L741" t="s">
        <v>4525</v>
      </c>
      <c r="M741">
        <v>4</v>
      </c>
      <c r="N741">
        <v>193585</v>
      </c>
      <c r="O741">
        <v>0</v>
      </c>
      <c r="Q741">
        <v>193585</v>
      </c>
      <c r="R741">
        <v>0</v>
      </c>
      <c r="S741" s="14">
        <f t="shared" si="33"/>
        <v>0</v>
      </c>
      <c r="T741" s="11" t="str">
        <f t="shared" si="34"/>
        <v/>
      </c>
      <c r="U741" s="11" t="str">
        <f t="shared" si="35"/>
        <v/>
      </c>
    </row>
    <row r="742" spans="1:21" x14ac:dyDescent="0.3">
      <c r="A742" t="s">
        <v>6171</v>
      </c>
      <c r="B742" t="s">
        <v>6172</v>
      </c>
      <c r="C742" t="s">
        <v>5232</v>
      </c>
      <c r="D742">
        <v>80</v>
      </c>
      <c r="E742" t="s">
        <v>4463</v>
      </c>
      <c r="F742">
        <v>9823675848</v>
      </c>
      <c r="G742" s="9">
        <v>45788</v>
      </c>
      <c r="H742" s="9">
        <v>45791</v>
      </c>
      <c r="I742" t="s">
        <v>4523</v>
      </c>
      <c r="J742" t="s">
        <v>4524</v>
      </c>
      <c r="K742" t="s">
        <v>4466</v>
      </c>
      <c r="L742" t="s">
        <v>4525</v>
      </c>
      <c r="M742">
        <v>4</v>
      </c>
      <c r="N742">
        <v>183869</v>
      </c>
      <c r="O742">
        <v>0</v>
      </c>
      <c r="Q742">
        <v>183869</v>
      </c>
      <c r="R742">
        <v>0</v>
      </c>
      <c r="S742" s="14">
        <f t="shared" si="33"/>
        <v>0</v>
      </c>
      <c r="T742" s="11" t="str">
        <f t="shared" si="34"/>
        <v/>
      </c>
      <c r="U742" s="11" t="str">
        <f t="shared" si="35"/>
        <v/>
      </c>
    </row>
    <row r="743" spans="1:21" x14ac:dyDescent="0.3">
      <c r="A743" t="s">
        <v>6173</v>
      </c>
      <c r="B743" t="s">
        <v>6174</v>
      </c>
      <c r="C743" t="s">
        <v>2957</v>
      </c>
      <c r="D743">
        <v>74</v>
      </c>
      <c r="E743" t="s">
        <v>4456</v>
      </c>
      <c r="F743">
        <v>8485267226</v>
      </c>
      <c r="G743" s="9">
        <v>45903</v>
      </c>
      <c r="H743" s="9">
        <v>45906</v>
      </c>
      <c r="I743" t="s">
        <v>4464</v>
      </c>
      <c r="J743" t="s">
        <v>4465</v>
      </c>
      <c r="K743" t="s">
        <v>4482</v>
      </c>
      <c r="L743" t="s">
        <v>4467</v>
      </c>
      <c r="M743">
        <v>3</v>
      </c>
      <c r="N743">
        <v>80908</v>
      </c>
      <c r="O743">
        <v>0</v>
      </c>
      <c r="Q743">
        <v>80908</v>
      </c>
      <c r="R743">
        <v>80908</v>
      </c>
      <c r="S743" s="14">
        <f t="shared" si="33"/>
        <v>0</v>
      </c>
      <c r="T743" s="11" t="str">
        <f t="shared" si="34"/>
        <v/>
      </c>
      <c r="U743" s="11" t="str">
        <f t="shared" si="35"/>
        <v/>
      </c>
    </row>
    <row r="744" spans="1:21" x14ac:dyDescent="0.3">
      <c r="A744" t="s">
        <v>6175</v>
      </c>
      <c r="B744" t="s">
        <v>6176</v>
      </c>
      <c r="C744" t="s">
        <v>830</v>
      </c>
      <c r="D744">
        <v>53</v>
      </c>
      <c r="E744" t="s">
        <v>4463</v>
      </c>
      <c r="F744">
        <v>7912662835</v>
      </c>
      <c r="G744" s="9">
        <v>45832</v>
      </c>
      <c r="H744" s="9">
        <v>45835</v>
      </c>
      <c r="I744" t="s">
        <v>4457</v>
      </c>
      <c r="J744" t="s">
        <v>4588</v>
      </c>
      <c r="K744" t="s">
        <v>4471</v>
      </c>
      <c r="L744" t="s">
        <v>4460</v>
      </c>
      <c r="M744">
        <v>4</v>
      </c>
      <c r="N744">
        <v>56233</v>
      </c>
      <c r="O744">
        <v>0</v>
      </c>
      <c r="Q744">
        <v>56233</v>
      </c>
      <c r="R744">
        <v>0</v>
      </c>
      <c r="S744" s="14">
        <f t="shared" si="33"/>
        <v>0</v>
      </c>
      <c r="T744" s="11" t="str">
        <f t="shared" si="34"/>
        <v/>
      </c>
      <c r="U744" s="11" t="str">
        <f t="shared" si="35"/>
        <v/>
      </c>
    </row>
    <row r="745" spans="1:21" x14ac:dyDescent="0.3">
      <c r="A745" t="s">
        <v>6177</v>
      </c>
      <c r="B745" t="s">
        <v>6178</v>
      </c>
      <c r="C745" t="s">
        <v>6179</v>
      </c>
      <c r="D745">
        <v>43</v>
      </c>
      <c r="E745" t="s">
        <v>4456</v>
      </c>
      <c r="F745">
        <v>6636508486</v>
      </c>
      <c r="G745" s="9">
        <v>45986</v>
      </c>
      <c r="H745" s="9">
        <v>45989</v>
      </c>
      <c r="I745" t="s">
        <v>4457</v>
      </c>
      <c r="J745" t="s">
        <v>4588</v>
      </c>
      <c r="K745" t="s">
        <v>4488</v>
      </c>
      <c r="L745" t="s">
        <v>4460</v>
      </c>
      <c r="M745">
        <v>4</v>
      </c>
      <c r="N745">
        <v>54535</v>
      </c>
      <c r="O745">
        <v>0</v>
      </c>
      <c r="Q745">
        <v>54535</v>
      </c>
      <c r="R745">
        <v>0</v>
      </c>
      <c r="S745" s="14">
        <f t="shared" si="33"/>
        <v>0</v>
      </c>
      <c r="T745" s="11" t="str">
        <f t="shared" si="34"/>
        <v/>
      </c>
      <c r="U745" s="11" t="str">
        <f t="shared" si="35"/>
        <v/>
      </c>
    </row>
    <row r="746" spans="1:21" x14ac:dyDescent="0.3">
      <c r="A746" t="s">
        <v>6180</v>
      </c>
      <c r="B746" t="s">
        <v>6181</v>
      </c>
      <c r="C746" t="s">
        <v>4536</v>
      </c>
      <c r="D746">
        <v>18</v>
      </c>
      <c r="E746" t="s">
        <v>4463</v>
      </c>
      <c r="F746">
        <v>8871018710</v>
      </c>
      <c r="G746" s="9">
        <v>45911</v>
      </c>
      <c r="H746" s="9">
        <v>45916</v>
      </c>
      <c r="I746" t="s">
        <v>4480</v>
      </c>
      <c r="J746" t="s">
        <v>4539</v>
      </c>
      <c r="K746" t="s">
        <v>4471</v>
      </c>
      <c r="L746" t="s">
        <v>4483</v>
      </c>
      <c r="M746">
        <v>6</v>
      </c>
      <c r="N746">
        <v>221191</v>
      </c>
      <c r="O746">
        <v>0</v>
      </c>
      <c r="Q746">
        <v>221191</v>
      </c>
      <c r="R746">
        <v>0</v>
      </c>
      <c r="S746" s="14">
        <f t="shared" si="33"/>
        <v>0</v>
      </c>
      <c r="T746" s="11" t="str">
        <f t="shared" si="34"/>
        <v/>
      </c>
      <c r="U746" s="11" t="str">
        <f t="shared" si="35"/>
        <v/>
      </c>
    </row>
    <row r="747" spans="1:21" x14ac:dyDescent="0.3">
      <c r="A747" t="s">
        <v>6182</v>
      </c>
      <c r="B747" t="s">
        <v>6183</v>
      </c>
      <c r="C747" t="s">
        <v>3409</v>
      </c>
      <c r="D747">
        <v>53</v>
      </c>
      <c r="E747" t="s">
        <v>4463</v>
      </c>
      <c r="F747">
        <v>7152706381</v>
      </c>
      <c r="G747" s="9">
        <v>45861</v>
      </c>
      <c r="H747" s="9">
        <v>45866</v>
      </c>
      <c r="I747" t="s">
        <v>4474</v>
      </c>
      <c r="J747" t="s">
        <v>4556</v>
      </c>
      <c r="K747" t="s">
        <v>4466</v>
      </c>
      <c r="L747" t="s">
        <v>4477</v>
      </c>
      <c r="M747">
        <v>5</v>
      </c>
      <c r="N747">
        <v>105851</v>
      </c>
      <c r="O747">
        <v>0</v>
      </c>
      <c r="Q747">
        <v>105851</v>
      </c>
      <c r="R747">
        <v>0</v>
      </c>
      <c r="S747" s="14">
        <f t="shared" si="33"/>
        <v>0</v>
      </c>
      <c r="T747" s="11" t="str">
        <f t="shared" si="34"/>
        <v/>
      </c>
      <c r="U747" s="11" t="str">
        <f t="shared" si="35"/>
        <v/>
      </c>
    </row>
    <row r="748" spans="1:21" x14ac:dyDescent="0.3">
      <c r="A748" t="s">
        <v>6184</v>
      </c>
      <c r="B748" t="s">
        <v>6185</v>
      </c>
      <c r="C748" t="s">
        <v>2214</v>
      </c>
      <c r="D748">
        <v>15</v>
      </c>
      <c r="E748" t="s">
        <v>4456</v>
      </c>
      <c r="F748">
        <v>6600276532</v>
      </c>
      <c r="G748" s="9">
        <v>45819</v>
      </c>
      <c r="H748" s="9">
        <v>45820</v>
      </c>
      <c r="I748" t="s">
        <v>4506</v>
      </c>
      <c r="J748" t="s">
        <v>4507</v>
      </c>
      <c r="K748" t="s">
        <v>4471</v>
      </c>
      <c r="L748" t="s">
        <v>4508</v>
      </c>
      <c r="M748">
        <v>1</v>
      </c>
      <c r="N748">
        <v>3077</v>
      </c>
      <c r="O748">
        <v>0</v>
      </c>
      <c r="Q748">
        <v>3077</v>
      </c>
      <c r="R748">
        <v>0</v>
      </c>
      <c r="S748" s="14">
        <f t="shared" si="33"/>
        <v>0</v>
      </c>
      <c r="T748" s="11" t="str">
        <f t="shared" si="34"/>
        <v/>
      </c>
      <c r="U748" s="11" t="str">
        <f t="shared" si="35"/>
        <v/>
      </c>
    </row>
    <row r="749" spans="1:21" x14ac:dyDescent="0.3">
      <c r="A749" t="s">
        <v>6186</v>
      </c>
      <c r="B749" t="s">
        <v>6187</v>
      </c>
      <c r="C749" t="s">
        <v>6188</v>
      </c>
      <c r="D749">
        <v>71</v>
      </c>
      <c r="E749" t="s">
        <v>4463</v>
      </c>
      <c r="F749">
        <v>9902334972</v>
      </c>
      <c r="G749" s="9">
        <v>46010</v>
      </c>
      <c r="H749" s="9">
        <v>46016</v>
      </c>
      <c r="I749" t="s">
        <v>4474</v>
      </c>
      <c r="J749" t="s">
        <v>4475</v>
      </c>
      <c r="K749" t="s">
        <v>4488</v>
      </c>
      <c r="L749" t="s">
        <v>4477</v>
      </c>
      <c r="M749">
        <v>5</v>
      </c>
      <c r="N749">
        <v>39785</v>
      </c>
      <c r="O749">
        <v>2681</v>
      </c>
      <c r="P749" t="s">
        <v>4468</v>
      </c>
      <c r="Q749">
        <v>37104</v>
      </c>
      <c r="R749">
        <v>0</v>
      </c>
      <c r="S749" s="14">
        <f t="shared" si="33"/>
        <v>6.7387206233505095E-2</v>
      </c>
      <c r="T749" s="11" t="str">
        <f t="shared" si="34"/>
        <v/>
      </c>
      <c r="U749" s="11" t="str">
        <f t="shared" si="35"/>
        <v/>
      </c>
    </row>
    <row r="750" spans="1:21" x14ac:dyDescent="0.3">
      <c r="A750" t="s">
        <v>6189</v>
      </c>
      <c r="B750" t="s">
        <v>6190</v>
      </c>
      <c r="C750" t="s">
        <v>205</v>
      </c>
      <c r="D750">
        <v>54</v>
      </c>
      <c r="E750" t="s">
        <v>4463</v>
      </c>
      <c r="F750">
        <v>6204244104</v>
      </c>
      <c r="G750" s="9">
        <v>46088</v>
      </c>
      <c r="H750" s="9">
        <v>46092</v>
      </c>
      <c r="I750" t="s">
        <v>4497</v>
      </c>
      <c r="J750" t="s">
        <v>4498</v>
      </c>
      <c r="K750" t="s">
        <v>4488</v>
      </c>
      <c r="L750" t="s">
        <v>4477</v>
      </c>
      <c r="M750">
        <v>4</v>
      </c>
      <c r="N750">
        <v>116590</v>
      </c>
      <c r="O750">
        <v>0</v>
      </c>
      <c r="Q750">
        <v>116590</v>
      </c>
      <c r="R750">
        <v>0</v>
      </c>
      <c r="S750" s="14">
        <f t="shared" si="33"/>
        <v>0</v>
      </c>
      <c r="T750" s="11" t="str">
        <f t="shared" si="34"/>
        <v/>
      </c>
      <c r="U750" s="11" t="str">
        <f t="shared" si="35"/>
        <v/>
      </c>
    </row>
    <row r="751" spans="1:21" x14ac:dyDescent="0.3">
      <c r="A751" t="s">
        <v>6191</v>
      </c>
      <c r="B751" t="s">
        <v>6192</v>
      </c>
      <c r="C751" t="s">
        <v>6193</v>
      </c>
      <c r="D751">
        <v>75</v>
      </c>
      <c r="E751" t="s">
        <v>4463</v>
      </c>
      <c r="F751">
        <v>7634448086</v>
      </c>
      <c r="G751" s="9">
        <v>46098</v>
      </c>
      <c r="H751" s="9">
        <v>46103</v>
      </c>
      <c r="I751" t="s">
        <v>4474</v>
      </c>
      <c r="J751" t="s">
        <v>4556</v>
      </c>
      <c r="K751" t="s">
        <v>4488</v>
      </c>
      <c r="L751" t="s">
        <v>4477</v>
      </c>
      <c r="M751">
        <v>5</v>
      </c>
      <c r="N751">
        <v>71419</v>
      </c>
      <c r="O751">
        <v>0</v>
      </c>
      <c r="Q751">
        <v>71419</v>
      </c>
      <c r="R751">
        <v>0</v>
      </c>
      <c r="S751" s="14">
        <f t="shared" si="33"/>
        <v>0</v>
      </c>
      <c r="T751" s="11" t="str">
        <f t="shared" si="34"/>
        <v/>
      </c>
      <c r="U751" s="11" t="str">
        <f t="shared" si="35"/>
        <v/>
      </c>
    </row>
    <row r="752" spans="1:21" x14ac:dyDescent="0.3">
      <c r="A752" t="s">
        <v>6194</v>
      </c>
      <c r="B752" t="s">
        <v>6195</v>
      </c>
      <c r="C752" t="s">
        <v>6196</v>
      </c>
      <c r="D752">
        <v>72</v>
      </c>
      <c r="E752" t="s">
        <v>4456</v>
      </c>
      <c r="F752">
        <v>9271420703</v>
      </c>
      <c r="G752" s="9">
        <v>45874</v>
      </c>
      <c r="H752" s="9">
        <v>45879</v>
      </c>
      <c r="I752" t="s">
        <v>4480</v>
      </c>
      <c r="J752" t="s">
        <v>4539</v>
      </c>
      <c r="K752" t="s">
        <v>4482</v>
      </c>
      <c r="L752" t="s">
        <v>4483</v>
      </c>
      <c r="M752">
        <v>6</v>
      </c>
      <c r="N752">
        <v>228465</v>
      </c>
      <c r="O752">
        <v>19592</v>
      </c>
      <c r="P752" t="s">
        <v>4468</v>
      </c>
      <c r="Q752">
        <v>208873</v>
      </c>
      <c r="R752">
        <v>208873</v>
      </c>
      <c r="S752" s="14">
        <f t="shared" si="33"/>
        <v>8.5754929639113214E-2</v>
      </c>
      <c r="T752" s="11" t="str">
        <f t="shared" si="34"/>
        <v/>
      </c>
      <c r="U752" s="11" t="str">
        <f t="shared" si="35"/>
        <v/>
      </c>
    </row>
    <row r="753" spans="1:21" x14ac:dyDescent="0.3">
      <c r="A753" t="s">
        <v>6197</v>
      </c>
      <c r="B753" t="s">
        <v>6198</v>
      </c>
      <c r="C753" t="s">
        <v>948</v>
      </c>
      <c r="D753">
        <v>30</v>
      </c>
      <c r="E753" t="s">
        <v>4456</v>
      </c>
      <c r="F753">
        <v>9540079998</v>
      </c>
      <c r="G753" s="9">
        <v>45955</v>
      </c>
      <c r="H753" s="9">
        <v>45956</v>
      </c>
      <c r="I753" t="s">
        <v>4491</v>
      </c>
      <c r="J753" t="s">
        <v>4543</v>
      </c>
      <c r="K753" t="s">
        <v>4471</v>
      </c>
      <c r="L753" t="s">
        <v>4493</v>
      </c>
      <c r="M753">
        <v>3</v>
      </c>
      <c r="N753">
        <v>76060</v>
      </c>
      <c r="O753">
        <v>0</v>
      </c>
      <c r="Q753">
        <v>76060</v>
      </c>
      <c r="R753">
        <v>0</v>
      </c>
      <c r="S753" s="14">
        <f t="shared" si="33"/>
        <v>0</v>
      </c>
      <c r="T753" s="11" t="str">
        <f t="shared" si="34"/>
        <v/>
      </c>
      <c r="U753" s="11" t="str">
        <f t="shared" si="35"/>
        <v/>
      </c>
    </row>
    <row r="754" spans="1:21" x14ac:dyDescent="0.3">
      <c r="A754" t="s">
        <v>6199</v>
      </c>
      <c r="B754" t="s">
        <v>6200</v>
      </c>
      <c r="C754" t="s">
        <v>2146</v>
      </c>
      <c r="D754">
        <v>30</v>
      </c>
      <c r="E754" t="s">
        <v>4456</v>
      </c>
      <c r="F754">
        <v>6878288994</v>
      </c>
      <c r="G754" s="9">
        <v>45769</v>
      </c>
      <c r="H754" s="9">
        <v>45772</v>
      </c>
      <c r="I754" t="s">
        <v>4523</v>
      </c>
      <c r="J754" t="s">
        <v>4524</v>
      </c>
      <c r="K754" t="s">
        <v>4471</v>
      </c>
      <c r="L754" t="s">
        <v>4525</v>
      </c>
      <c r="M754">
        <v>4</v>
      </c>
      <c r="N754">
        <v>198184</v>
      </c>
      <c r="O754">
        <v>0</v>
      </c>
      <c r="Q754">
        <v>198184</v>
      </c>
      <c r="R754">
        <v>0</v>
      </c>
      <c r="S754" s="14">
        <f t="shared" si="33"/>
        <v>0</v>
      </c>
      <c r="T754" s="11" t="str">
        <f t="shared" si="34"/>
        <v/>
      </c>
      <c r="U754" s="11" t="str">
        <f t="shared" si="35"/>
        <v/>
      </c>
    </row>
    <row r="755" spans="1:21" x14ac:dyDescent="0.3">
      <c r="A755" t="s">
        <v>6201</v>
      </c>
      <c r="B755" t="s">
        <v>6202</v>
      </c>
      <c r="C755" t="s">
        <v>2899</v>
      </c>
      <c r="D755">
        <v>17</v>
      </c>
      <c r="E755" t="s">
        <v>4456</v>
      </c>
      <c r="F755">
        <v>8491304199</v>
      </c>
      <c r="G755" s="9">
        <v>45751</v>
      </c>
      <c r="H755" s="9">
        <v>45754</v>
      </c>
      <c r="I755" t="s">
        <v>4457</v>
      </c>
      <c r="J755" t="s">
        <v>4588</v>
      </c>
      <c r="K755" t="s">
        <v>4488</v>
      </c>
      <c r="L755" t="s">
        <v>4460</v>
      </c>
      <c r="M755">
        <v>4</v>
      </c>
      <c r="N755">
        <v>47175</v>
      </c>
      <c r="O755">
        <v>0</v>
      </c>
      <c r="Q755">
        <v>47175</v>
      </c>
      <c r="R755">
        <v>0</v>
      </c>
      <c r="S755" s="14">
        <f t="shared" si="33"/>
        <v>0</v>
      </c>
      <c r="T755" s="11" t="str">
        <f t="shared" si="34"/>
        <v/>
      </c>
      <c r="U755" s="11" t="str">
        <f t="shared" si="35"/>
        <v/>
      </c>
    </row>
    <row r="756" spans="1:21" x14ac:dyDescent="0.3">
      <c r="A756" t="s">
        <v>6203</v>
      </c>
      <c r="B756" t="s">
        <v>6204</v>
      </c>
      <c r="C756" t="s">
        <v>2005</v>
      </c>
      <c r="D756">
        <v>40</v>
      </c>
      <c r="E756" t="s">
        <v>4463</v>
      </c>
      <c r="F756">
        <v>9780314086</v>
      </c>
      <c r="G756" s="9">
        <v>45782</v>
      </c>
      <c r="H756" s="9">
        <v>45787</v>
      </c>
      <c r="I756" t="s">
        <v>4480</v>
      </c>
      <c r="J756" t="s">
        <v>4539</v>
      </c>
      <c r="K756" t="s">
        <v>4476</v>
      </c>
      <c r="L756" t="s">
        <v>4483</v>
      </c>
      <c r="M756">
        <v>6</v>
      </c>
      <c r="N756">
        <v>230746</v>
      </c>
      <c r="O756">
        <v>7767</v>
      </c>
      <c r="P756" t="s">
        <v>4468</v>
      </c>
      <c r="Q756">
        <v>222979</v>
      </c>
      <c r="R756">
        <v>0</v>
      </c>
      <c r="S756" s="14">
        <f t="shared" si="33"/>
        <v>3.3660388479106899E-2</v>
      </c>
      <c r="T756" s="11" t="str">
        <f t="shared" si="34"/>
        <v/>
      </c>
      <c r="U756" s="11" t="str">
        <f t="shared" si="35"/>
        <v/>
      </c>
    </row>
    <row r="757" spans="1:21" x14ac:dyDescent="0.3">
      <c r="A757" t="s">
        <v>6205</v>
      </c>
      <c r="B757" t="s">
        <v>6206</v>
      </c>
      <c r="C757" t="s">
        <v>908</v>
      </c>
      <c r="D757">
        <v>6</v>
      </c>
      <c r="E757" t="s">
        <v>4463</v>
      </c>
      <c r="F757">
        <v>8876612320</v>
      </c>
      <c r="G757" s="9">
        <v>45760</v>
      </c>
      <c r="H757" s="9">
        <v>45764</v>
      </c>
      <c r="I757" t="s">
        <v>4474</v>
      </c>
      <c r="J757" t="s">
        <v>4556</v>
      </c>
      <c r="K757" t="s">
        <v>4482</v>
      </c>
      <c r="L757" t="s">
        <v>4477</v>
      </c>
      <c r="M757">
        <v>5</v>
      </c>
      <c r="N757">
        <v>94760</v>
      </c>
      <c r="O757">
        <v>0</v>
      </c>
      <c r="Q757">
        <v>94760</v>
      </c>
      <c r="R757">
        <v>94760</v>
      </c>
      <c r="S757" s="14">
        <f t="shared" si="33"/>
        <v>0</v>
      </c>
      <c r="T757" s="11" t="str">
        <f t="shared" si="34"/>
        <v/>
      </c>
      <c r="U757" s="11" t="str">
        <f t="shared" si="35"/>
        <v/>
      </c>
    </row>
    <row r="758" spans="1:21" x14ac:dyDescent="0.3">
      <c r="A758" t="s">
        <v>6207</v>
      </c>
      <c r="B758" t="s">
        <v>6208</v>
      </c>
      <c r="C758" t="s">
        <v>2111</v>
      </c>
      <c r="D758">
        <v>27</v>
      </c>
      <c r="E758" t="s">
        <v>4456</v>
      </c>
      <c r="F758">
        <v>9168801632</v>
      </c>
      <c r="G758" s="9">
        <v>46050</v>
      </c>
      <c r="H758" s="9">
        <v>46053</v>
      </c>
      <c r="I758" t="s">
        <v>4464</v>
      </c>
      <c r="J758" t="s">
        <v>4465</v>
      </c>
      <c r="K758" t="s">
        <v>4482</v>
      </c>
      <c r="L758" t="s">
        <v>4467</v>
      </c>
      <c r="M758">
        <v>3</v>
      </c>
      <c r="N758">
        <v>85782</v>
      </c>
      <c r="O758">
        <v>0</v>
      </c>
      <c r="Q758">
        <v>85782</v>
      </c>
      <c r="R758">
        <v>85782</v>
      </c>
      <c r="S758" s="14">
        <f t="shared" si="33"/>
        <v>0</v>
      </c>
      <c r="T758" s="11" t="str">
        <f t="shared" si="34"/>
        <v/>
      </c>
      <c r="U758" s="11" t="str">
        <f t="shared" si="35"/>
        <v/>
      </c>
    </row>
    <row r="759" spans="1:21" x14ac:dyDescent="0.3">
      <c r="A759" t="s">
        <v>6209</v>
      </c>
      <c r="B759" t="s">
        <v>6210</v>
      </c>
      <c r="C759" t="s">
        <v>1631</v>
      </c>
      <c r="D759">
        <v>8</v>
      </c>
      <c r="E759" t="s">
        <v>4463</v>
      </c>
      <c r="F759">
        <v>6222832147</v>
      </c>
      <c r="G759" s="9">
        <v>45849</v>
      </c>
      <c r="H759" s="9">
        <v>45851</v>
      </c>
      <c r="I759" t="s">
        <v>4491</v>
      </c>
      <c r="J759" t="s">
        <v>4543</v>
      </c>
      <c r="K759" t="s">
        <v>4488</v>
      </c>
      <c r="L759" t="s">
        <v>4493</v>
      </c>
      <c r="M759">
        <v>3</v>
      </c>
      <c r="N759">
        <v>76813</v>
      </c>
      <c r="O759">
        <v>4289</v>
      </c>
      <c r="P759" t="s">
        <v>4468</v>
      </c>
      <c r="Q759">
        <v>72524</v>
      </c>
      <c r="R759">
        <v>0</v>
      </c>
      <c r="S759" s="14">
        <f t="shared" si="33"/>
        <v>5.5836902607631522E-2</v>
      </c>
      <c r="T759" s="11" t="str">
        <f t="shared" si="34"/>
        <v/>
      </c>
      <c r="U759" s="11" t="str">
        <f t="shared" si="35"/>
        <v/>
      </c>
    </row>
    <row r="760" spans="1:21" x14ac:dyDescent="0.3">
      <c r="A760" t="s">
        <v>6211</v>
      </c>
      <c r="B760" t="s">
        <v>6212</v>
      </c>
      <c r="C760" t="s">
        <v>6213</v>
      </c>
      <c r="D760">
        <v>4</v>
      </c>
      <c r="E760" t="s">
        <v>4463</v>
      </c>
      <c r="F760">
        <v>9751977144</v>
      </c>
      <c r="G760" s="9">
        <v>46060</v>
      </c>
      <c r="H760" s="9">
        <v>46066</v>
      </c>
      <c r="I760" t="s">
        <v>4523</v>
      </c>
      <c r="J760" t="s">
        <v>4524</v>
      </c>
      <c r="K760" t="s">
        <v>4466</v>
      </c>
      <c r="L760" t="s">
        <v>4525</v>
      </c>
      <c r="M760">
        <v>4</v>
      </c>
      <c r="N760">
        <v>163212</v>
      </c>
      <c r="O760">
        <v>4216</v>
      </c>
      <c r="P760" t="s">
        <v>4468</v>
      </c>
      <c r="Q760">
        <v>158996</v>
      </c>
      <c r="R760">
        <v>0</v>
      </c>
      <c r="S760" s="14">
        <f t="shared" si="33"/>
        <v>2.5831433963188981E-2</v>
      </c>
      <c r="T760" s="11" t="str">
        <f t="shared" si="34"/>
        <v/>
      </c>
      <c r="U760" s="11" t="str">
        <f t="shared" si="35"/>
        <v/>
      </c>
    </row>
    <row r="761" spans="1:21" x14ac:dyDescent="0.3">
      <c r="A761" t="s">
        <v>6214</v>
      </c>
      <c r="B761" t="s">
        <v>6215</v>
      </c>
      <c r="C761" t="s">
        <v>706</v>
      </c>
      <c r="D761">
        <v>75</v>
      </c>
      <c r="E761" t="s">
        <v>4456</v>
      </c>
      <c r="F761">
        <v>6894031656</v>
      </c>
      <c r="G761" s="9">
        <v>45832</v>
      </c>
      <c r="H761" s="9">
        <v>45836</v>
      </c>
      <c r="I761" t="s">
        <v>4457</v>
      </c>
      <c r="J761" t="s">
        <v>4458</v>
      </c>
      <c r="K761" t="s">
        <v>4482</v>
      </c>
      <c r="L761" t="s">
        <v>4460</v>
      </c>
      <c r="M761">
        <v>4</v>
      </c>
      <c r="N761">
        <v>48375</v>
      </c>
      <c r="O761">
        <v>2676</v>
      </c>
      <c r="P761" t="s">
        <v>4468</v>
      </c>
      <c r="Q761">
        <v>45699</v>
      </c>
      <c r="R761">
        <v>45699</v>
      </c>
      <c r="S761" s="14">
        <f t="shared" si="33"/>
        <v>5.531782945736434E-2</v>
      </c>
      <c r="T761" s="11" t="str">
        <f t="shared" si="34"/>
        <v/>
      </c>
      <c r="U761" s="11" t="str">
        <f t="shared" si="35"/>
        <v/>
      </c>
    </row>
    <row r="762" spans="1:21" x14ac:dyDescent="0.3">
      <c r="A762" t="s">
        <v>6216</v>
      </c>
      <c r="B762" t="s">
        <v>6217</v>
      </c>
      <c r="C762" t="s">
        <v>1039</v>
      </c>
      <c r="D762">
        <v>29</v>
      </c>
      <c r="E762" t="s">
        <v>4456</v>
      </c>
      <c r="F762">
        <v>6136099448</v>
      </c>
      <c r="G762" s="9">
        <v>45750</v>
      </c>
      <c r="H762" s="9">
        <v>45753</v>
      </c>
      <c r="I762" t="s">
        <v>4497</v>
      </c>
      <c r="J762" t="s">
        <v>4498</v>
      </c>
      <c r="K762" t="s">
        <v>4466</v>
      </c>
      <c r="L762" t="s">
        <v>4477</v>
      </c>
      <c r="M762">
        <v>4</v>
      </c>
      <c r="N762">
        <v>64971</v>
      </c>
      <c r="O762">
        <v>3026</v>
      </c>
      <c r="P762" t="s">
        <v>4468</v>
      </c>
      <c r="Q762">
        <v>61945</v>
      </c>
      <c r="R762">
        <v>0</v>
      </c>
      <c r="S762" s="14">
        <f t="shared" si="33"/>
        <v>4.6574625602191749E-2</v>
      </c>
      <c r="T762" s="11" t="str">
        <f t="shared" si="34"/>
        <v/>
      </c>
      <c r="U762" s="11" t="str">
        <f t="shared" si="35"/>
        <v/>
      </c>
    </row>
    <row r="763" spans="1:21" x14ac:dyDescent="0.3">
      <c r="A763" t="s">
        <v>6218</v>
      </c>
      <c r="B763" t="s">
        <v>6219</v>
      </c>
      <c r="C763" t="s">
        <v>1896</v>
      </c>
      <c r="D763">
        <v>56</v>
      </c>
      <c r="E763" t="s">
        <v>4463</v>
      </c>
      <c r="F763">
        <v>6762341394</v>
      </c>
      <c r="G763" s="9">
        <v>45993</v>
      </c>
      <c r="H763" s="9">
        <v>45994</v>
      </c>
      <c r="I763" t="s">
        <v>4491</v>
      </c>
      <c r="J763" t="s">
        <v>4543</v>
      </c>
      <c r="K763" t="s">
        <v>4471</v>
      </c>
      <c r="L763" t="s">
        <v>4493</v>
      </c>
      <c r="M763">
        <v>3</v>
      </c>
      <c r="N763">
        <v>80345</v>
      </c>
      <c r="O763">
        <v>4425</v>
      </c>
      <c r="P763" t="s">
        <v>4468</v>
      </c>
      <c r="Q763">
        <v>75920</v>
      </c>
      <c r="R763">
        <v>0</v>
      </c>
      <c r="S763" s="14">
        <f t="shared" si="33"/>
        <v>5.5074989109465428E-2</v>
      </c>
      <c r="T763" s="11" t="str">
        <f t="shared" si="34"/>
        <v/>
      </c>
      <c r="U763" s="11" t="str">
        <f t="shared" si="35"/>
        <v/>
      </c>
    </row>
    <row r="764" spans="1:21" x14ac:dyDescent="0.3">
      <c r="A764" t="s">
        <v>6220</v>
      </c>
      <c r="B764" t="s">
        <v>6221</v>
      </c>
      <c r="C764" t="s">
        <v>351</v>
      </c>
      <c r="D764">
        <v>60</v>
      </c>
      <c r="E764" t="s">
        <v>4456</v>
      </c>
      <c r="F764">
        <v>9189623009</v>
      </c>
      <c r="G764" s="9">
        <v>45954</v>
      </c>
      <c r="H764" s="9">
        <v>45955</v>
      </c>
      <c r="I764" t="s">
        <v>4506</v>
      </c>
      <c r="J764" t="s">
        <v>4507</v>
      </c>
      <c r="K764" t="s">
        <v>4482</v>
      </c>
      <c r="L764" t="s">
        <v>4508</v>
      </c>
      <c r="M764">
        <v>1</v>
      </c>
      <c r="N764">
        <v>2764</v>
      </c>
      <c r="O764">
        <v>105</v>
      </c>
      <c r="P764" t="s">
        <v>4468</v>
      </c>
      <c r="Q764">
        <v>2659</v>
      </c>
      <c r="R764">
        <v>2659</v>
      </c>
      <c r="S764" s="14">
        <f t="shared" si="33"/>
        <v>3.7988422575976843E-2</v>
      </c>
      <c r="T764" s="11" t="str">
        <f t="shared" si="34"/>
        <v/>
      </c>
      <c r="U764" s="11" t="str">
        <f t="shared" si="35"/>
        <v/>
      </c>
    </row>
    <row r="765" spans="1:21" x14ac:dyDescent="0.3">
      <c r="A765" t="s">
        <v>6222</v>
      </c>
      <c r="B765" t="s">
        <v>6223</v>
      </c>
      <c r="C765" t="s">
        <v>1552</v>
      </c>
      <c r="D765">
        <v>55</v>
      </c>
      <c r="E765" t="s">
        <v>4456</v>
      </c>
      <c r="F765">
        <v>6560376936</v>
      </c>
      <c r="G765" s="9">
        <v>45983</v>
      </c>
      <c r="H765" s="9">
        <v>45985</v>
      </c>
      <c r="I765" t="s">
        <v>4491</v>
      </c>
      <c r="J765" t="s">
        <v>4543</v>
      </c>
      <c r="K765" t="s">
        <v>4471</v>
      </c>
      <c r="L765" t="s">
        <v>4493</v>
      </c>
      <c r="M765">
        <v>3</v>
      </c>
      <c r="N765">
        <v>72664</v>
      </c>
      <c r="O765">
        <v>0</v>
      </c>
      <c r="Q765">
        <v>72664</v>
      </c>
      <c r="R765">
        <v>0</v>
      </c>
      <c r="S765" s="14">
        <f t="shared" si="33"/>
        <v>0</v>
      </c>
      <c r="T765" s="11" t="str">
        <f t="shared" si="34"/>
        <v/>
      </c>
      <c r="U765" s="11" t="str">
        <f t="shared" si="35"/>
        <v/>
      </c>
    </row>
    <row r="766" spans="1:21" x14ac:dyDescent="0.3">
      <c r="A766" t="s">
        <v>6224</v>
      </c>
      <c r="B766" t="s">
        <v>6225</v>
      </c>
      <c r="C766" t="s">
        <v>5087</v>
      </c>
      <c r="D766">
        <v>2</v>
      </c>
      <c r="E766" t="s">
        <v>4463</v>
      </c>
      <c r="F766">
        <v>8558473722</v>
      </c>
      <c r="G766" s="9">
        <v>45892</v>
      </c>
      <c r="H766" s="9">
        <v>45893</v>
      </c>
      <c r="I766" t="s">
        <v>4491</v>
      </c>
      <c r="J766" t="s">
        <v>4543</v>
      </c>
      <c r="K766" t="s">
        <v>4466</v>
      </c>
      <c r="L766" t="s">
        <v>4493</v>
      </c>
      <c r="M766">
        <v>3</v>
      </c>
      <c r="N766">
        <v>70872</v>
      </c>
      <c r="O766">
        <v>2788</v>
      </c>
      <c r="P766" t="s">
        <v>4468</v>
      </c>
      <c r="Q766">
        <v>68084</v>
      </c>
      <c r="R766">
        <v>0</v>
      </c>
      <c r="S766" s="14">
        <f t="shared" si="33"/>
        <v>3.933852579297889E-2</v>
      </c>
      <c r="T766" s="11" t="str">
        <f t="shared" si="34"/>
        <v/>
      </c>
      <c r="U766" s="11" t="str">
        <f t="shared" si="35"/>
        <v/>
      </c>
    </row>
    <row r="767" spans="1:21" x14ac:dyDescent="0.3">
      <c r="A767" t="s">
        <v>6226</v>
      </c>
      <c r="B767" t="s">
        <v>6227</v>
      </c>
      <c r="C767" t="s">
        <v>369</v>
      </c>
      <c r="D767">
        <v>58</v>
      </c>
      <c r="E767" t="s">
        <v>4463</v>
      </c>
      <c r="F767">
        <v>6207802624</v>
      </c>
      <c r="G767" s="9">
        <v>46080</v>
      </c>
      <c r="H767" s="9">
        <v>46083</v>
      </c>
      <c r="I767" t="s">
        <v>4506</v>
      </c>
      <c r="J767" t="s">
        <v>4507</v>
      </c>
      <c r="K767" t="s">
        <v>4488</v>
      </c>
      <c r="L767" t="s">
        <v>4508</v>
      </c>
      <c r="M767">
        <v>1</v>
      </c>
      <c r="N767">
        <v>2789</v>
      </c>
      <c r="O767">
        <v>187</v>
      </c>
      <c r="P767" t="s">
        <v>4468</v>
      </c>
      <c r="Q767">
        <v>2602</v>
      </c>
      <c r="R767">
        <v>0</v>
      </c>
      <c r="S767" s="14">
        <f t="shared" si="33"/>
        <v>6.704912154894227E-2</v>
      </c>
      <c r="T767" s="11" t="str">
        <f t="shared" si="34"/>
        <v/>
      </c>
      <c r="U767" s="11" t="str">
        <f t="shared" si="35"/>
        <v/>
      </c>
    </row>
    <row r="768" spans="1:21" x14ac:dyDescent="0.3">
      <c r="A768" t="s">
        <v>6228</v>
      </c>
      <c r="B768" t="s">
        <v>6229</v>
      </c>
      <c r="C768" t="s">
        <v>3413</v>
      </c>
      <c r="D768">
        <v>64</v>
      </c>
      <c r="E768" t="s">
        <v>4463</v>
      </c>
      <c r="F768">
        <v>7862665713</v>
      </c>
      <c r="G768" s="9">
        <v>45966</v>
      </c>
      <c r="H768" s="9">
        <v>45970</v>
      </c>
      <c r="I768" t="s">
        <v>4474</v>
      </c>
      <c r="J768" t="s">
        <v>4475</v>
      </c>
      <c r="K768" t="s">
        <v>4488</v>
      </c>
      <c r="L768" t="s">
        <v>4477</v>
      </c>
      <c r="M768">
        <v>5</v>
      </c>
      <c r="N768">
        <v>35117</v>
      </c>
      <c r="O768">
        <v>0</v>
      </c>
      <c r="Q768">
        <v>35117</v>
      </c>
      <c r="R768">
        <v>0</v>
      </c>
      <c r="S768" s="14">
        <f t="shared" si="33"/>
        <v>0</v>
      </c>
      <c r="T768" s="11" t="str">
        <f t="shared" si="34"/>
        <v/>
      </c>
      <c r="U768" s="11" t="str">
        <f t="shared" si="35"/>
        <v/>
      </c>
    </row>
    <row r="769" spans="1:21" x14ac:dyDescent="0.3">
      <c r="A769" t="s">
        <v>6230</v>
      </c>
      <c r="B769" t="s">
        <v>6231</v>
      </c>
      <c r="C769" t="s">
        <v>2582</v>
      </c>
      <c r="D769">
        <v>68</v>
      </c>
      <c r="E769" t="s">
        <v>4456</v>
      </c>
      <c r="F769">
        <v>8794117306</v>
      </c>
      <c r="G769" s="9">
        <v>45853</v>
      </c>
      <c r="H769" s="9">
        <v>45857</v>
      </c>
      <c r="I769" t="s">
        <v>4464</v>
      </c>
      <c r="J769" t="s">
        <v>4465</v>
      </c>
      <c r="K769" t="s">
        <v>4482</v>
      </c>
      <c r="L769" t="s">
        <v>4467</v>
      </c>
      <c r="M769">
        <v>3</v>
      </c>
      <c r="N769">
        <v>76573</v>
      </c>
      <c r="O769">
        <v>0</v>
      </c>
      <c r="Q769">
        <v>76573</v>
      </c>
      <c r="R769">
        <v>76573</v>
      </c>
      <c r="S769" s="14">
        <f t="shared" si="33"/>
        <v>0</v>
      </c>
      <c r="T769" s="11" t="str">
        <f t="shared" si="34"/>
        <v/>
      </c>
      <c r="U769" s="11" t="str">
        <f t="shared" si="35"/>
        <v/>
      </c>
    </row>
    <row r="770" spans="1:21" x14ac:dyDescent="0.3">
      <c r="A770" t="s">
        <v>6232</v>
      </c>
      <c r="B770" t="s">
        <v>6233</v>
      </c>
      <c r="C770" t="s">
        <v>1027</v>
      </c>
      <c r="D770">
        <v>6</v>
      </c>
      <c r="E770" t="s">
        <v>4456</v>
      </c>
      <c r="F770">
        <v>6273385601</v>
      </c>
      <c r="G770" s="9">
        <v>45828</v>
      </c>
      <c r="H770" s="9">
        <v>45829</v>
      </c>
      <c r="I770" t="s">
        <v>4506</v>
      </c>
      <c r="J770" t="s">
        <v>4507</v>
      </c>
      <c r="K770" t="s">
        <v>4466</v>
      </c>
      <c r="L770" t="s">
        <v>4508</v>
      </c>
      <c r="M770">
        <v>1</v>
      </c>
      <c r="N770">
        <v>2950</v>
      </c>
      <c r="O770">
        <v>0</v>
      </c>
      <c r="Q770">
        <v>2950</v>
      </c>
      <c r="R770">
        <v>0</v>
      </c>
      <c r="S770" s="14">
        <f t="shared" si="33"/>
        <v>0</v>
      </c>
      <c r="T770" s="11" t="str">
        <f t="shared" si="34"/>
        <v/>
      </c>
      <c r="U770" s="11" t="str">
        <f t="shared" si="35"/>
        <v/>
      </c>
    </row>
    <row r="771" spans="1:21" x14ac:dyDescent="0.3">
      <c r="A771" t="s">
        <v>6234</v>
      </c>
      <c r="B771" t="s">
        <v>6235</v>
      </c>
      <c r="C771" t="s">
        <v>2125</v>
      </c>
      <c r="D771">
        <v>70</v>
      </c>
      <c r="E771" t="s">
        <v>4456</v>
      </c>
      <c r="F771">
        <v>6213512205</v>
      </c>
      <c r="G771" s="9">
        <v>46018</v>
      </c>
      <c r="H771" s="9">
        <v>46019</v>
      </c>
      <c r="I771" t="s">
        <v>4506</v>
      </c>
      <c r="J771" t="s">
        <v>4507</v>
      </c>
      <c r="K771" t="s">
        <v>4482</v>
      </c>
      <c r="L771" t="s">
        <v>4508</v>
      </c>
      <c r="M771">
        <v>1</v>
      </c>
      <c r="N771">
        <v>2962</v>
      </c>
      <c r="O771">
        <v>0</v>
      </c>
      <c r="Q771">
        <v>2962</v>
      </c>
      <c r="R771">
        <v>2962</v>
      </c>
      <c r="S771" s="14">
        <f t="shared" si="33"/>
        <v>0</v>
      </c>
      <c r="T771" s="11" t="str">
        <f t="shared" si="34"/>
        <v/>
      </c>
      <c r="U771" s="11" t="str">
        <f t="shared" si="35"/>
        <v/>
      </c>
    </row>
    <row r="772" spans="1:21" x14ac:dyDescent="0.3">
      <c r="A772" t="s">
        <v>6236</v>
      </c>
      <c r="B772" t="s">
        <v>6237</v>
      </c>
      <c r="C772" t="s">
        <v>5611</v>
      </c>
      <c r="D772">
        <v>49</v>
      </c>
      <c r="E772" t="s">
        <v>4463</v>
      </c>
      <c r="F772">
        <v>7441794165</v>
      </c>
      <c r="G772" s="9">
        <v>45840</v>
      </c>
      <c r="H772" s="9">
        <v>45843</v>
      </c>
      <c r="I772" t="s">
        <v>4491</v>
      </c>
      <c r="J772" t="s">
        <v>4492</v>
      </c>
      <c r="K772" t="s">
        <v>4471</v>
      </c>
      <c r="L772" t="s">
        <v>4493</v>
      </c>
      <c r="M772">
        <v>3</v>
      </c>
      <c r="N772">
        <v>67269</v>
      </c>
      <c r="O772">
        <v>0</v>
      </c>
      <c r="Q772">
        <v>67269</v>
      </c>
      <c r="R772">
        <v>0</v>
      </c>
      <c r="S772" s="14">
        <f t="shared" ref="S772:S835" si="36">O772/N772</f>
        <v>0</v>
      </c>
      <c r="T772" s="11" t="str">
        <f t="shared" ref="T772:T835" si="37">IF(AND(S772&gt;10%,P772&lt;&gt;"MS_DR_BORA"),"FLAG","")</f>
        <v/>
      </c>
      <c r="U772" s="11" t="str">
        <f t="shared" ref="U772:U835" si="38">IF(AND(K772="Cash",R772&lt;Q772),"FLAG","")</f>
        <v/>
      </c>
    </row>
    <row r="773" spans="1:21" x14ac:dyDescent="0.3">
      <c r="A773" t="s">
        <v>6238</v>
      </c>
      <c r="B773" t="s">
        <v>6239</v>
      </c>
      <c r="C773" t="s">
        <v>6240</v>
      </c>
      <c r="D773">
        <v>39</v>
      </c>
      <c r="E773" t="s">
        <v>4463</v>
      </c>
      <c r="F773">
        <v>7789834259</v>
      </c>
      <c r="G773" s="9">
        <v>45870</v>
      </c>
      <c r="H773" s="9">
        <v>45871</v>
      </c>
      <c r="I773" t="s">
        <v>4491</v>
      </c>
      <c r="J773" t="s">
        <v>4492</v>
      </c>
      <c r="K773" t="s">
        <v>4471</v>
      </c>
      <c r="L773" t="s">
        <v>4493</v>
      </c>
      <c r="M773">
        <v>3</v>
      </c>
      <c r="N773">
        <v>74481</v>
      </c>
      <c r="O773">
        <v>0</v>
      </c>
      <c r="Q773">
        <v>74481</v>
      </c>
      <c r="R773">
        <v>0</v>
      </c>
      <c r="S773" s="14">
        <f t="shared" si="36"/>
        <v>0</v>
      </c>
      <c r="T773" s="11" t="str">
        <f t="shared" si="37"/>
        <v/>
      </c>
      <c r="U773" s="11" t="str">
        <f t="shared" si="38"/>
        <v/>
      </c>
    </row>
    <row r="774" spans="1:21" x14ac:dyDescent="0.3">
      <c r="A774" t="s">
        <v>6241</v>
      </c>
      <c r="B774" t="s">
        <v>6242</v>
      </c>
      <c r="C774" t="s">
        <v>6243</v>
      </c>
      <c r="D774">
        <v>3</v>
      </c>
      <c r="E774" t="s">
        <v>4456</v>
      </c>
      <c r="F774">
        <v>7188283949</v>
      </c>
      <c r="G774" s="9">
        <v>46104</v>
      </c>
      <c r="H774" s="9">
        <v>46107</v>
      </c>
      <c r="I774" t="s">
        <v>4457</v>
      </c>
      <c r="J774" t="s">
        <v>4458</v>
      </c>
      <c r="K774" t="s">
        <v>4471</v>
      </c>
      <c r="L774" t="s">
        <v>4460</v>
      </c>
      <c r="M774">
        <v>4</v>
      </c>
      <c r="N774">
        <v>53546</v>
      </c>
      <c r="O774">
        <v>0</v>
      </c>
      <c r="Q774">
        <v>53546</v>
      </c>
      <c r="R774">
        <v>0</v>
      </c>
      <c r="S774" s="14">
        <f t="shared" si="36"/>
        <v>0</v>
      </c>
      <c r="T774" s="11" t="str">
        <f t="shared" si="37"/>
        <v/>
      </c>
      <c r="U774" s="11" t="str">
        <f t="shared" si="38"/>
        <v/>
      </c>
    </row>
    <row r="775" spans="1:21" x14ac:dyDescent="0.3">
      <c r="A775" t="s">
        <v>6244</v>
      </c>
      <c r="B775" t="s">
        <v>6245</v>
      </c>
      <c r="C775" t="s">
        <v>3259</v>
      </c>
      <c r="D775">
        <v>13</v>
      </c>
      <c r="E775" t="s">
        <v>4463</v>
      </c>
      <c r="F775">
        <v>8835173732</v>
      </c>
      <c r="G775" s="9">
        <v>45868</v>
      </c>
      <c r="H775" s="9">
        <v>45870</v>
      </c>
      <c r="I775" t="s">
        <v>4491</v>
      </c>
      <c r="J775" t="s">
        <v>4492</v>
      </c>
      <c r="K775" t="s">
        <v>4476</v>
      </c>
      <c r="L775" t="s">
        <v>4493</v>
      </c>
      <c r="M775">
        <v>3</v>
      </c>
      <c r="N775">
        <v>76558</v>
      </c>
      <c r="O775">
        <v>0</v>
      </c>
      <c r="Q775">
        <v>76558</v>
      </c>
      <c r="R775">
        <v>0</v>
      </c>
      <c r="S775" s="14">
        <f t="shared" si="36"/>
        <v>0</v>
      </c>
      <c r="T775" s="11" t="str">
        <f t="shared" si="37"/>
        <v/>
      </c>
      <c r="U775" s="11" t="str">
        <f t="shared" si="38"/>
        <v/>
      </c>
    </row>
    <row r="776" spans="1:21" x14ac:dyDescent="0.3">
      <c r="A776" t="s">
        <v>6246</v>
      </c>
      <c r="B776" t="s">
        <v>6247</v>
      </c>
      <c r="C776" t="s">
        <v>6196</v>
      </c>
      <c r="D776">
        <v>19</v>
      </c>
      <c r="E776" t="s">
        <v>4463</v>
      </c>
      <c r="F776">
        <v>6669391481</v>
      </c>
      <c r="G776" s="9">
        <v>45914</v>
      </c>
      <c r="H776" s="9">
        <v>45918</v>
      </c>
      <c r="I776" t="s">
        <v>4457</v>
      </c>
      <c r="J776" t="s">
        <v>4458</v>
      </c>
      <c r="K776" t="s">
        <v>4471</v>
      </c>
      <c r="L776" t="s">
        <v>4460</v>
      </c>
      <c r="M776">
        <v>4</v>
      </c>
      <c r="N776">
        <v>45636</v>
      </c>
      <c r="O776">
        <v>3509</v>
      </c>
      <c r="P776" t="s">
        <v>4468</v>
      </c>
      <c r="Q776">
        <v>42127</v>
      </c>
      <c r="R776">
        <v>0</v>
      </c>
      <c r="S776" s="14">
        <f t="shared" si="36"/>
        <v>7.6891050924708562E-2</v>
      </c>
      <c r="T776" s="11" t="str">
        <f t="shared" si="37"/>
        <v/>
      </c>
      <c r="U776" s="11" t="str">
        <f t="shared" si="38"/>
        <v/>
      </c>
    </row>
    <row r="777" spans="1:21" x14ac:dyDescent="0.3">
      <c r="A777" t="s">
        <v>6248</v>
      </c>
      <c r="B777" t="s">
        <v>6249</v>
      </c>
      <c r="C777" t="s">
        <v>5509</v>
      </c>
      <c r="D777">
        <v>68</v>
      </c>
      <c r="E777" t="s">
        <v>4463</v>
      </c>
      <c r="F777">
        <v>6883827168</v>
      </c>
      <c r="G777" s="9">
        <v>46064</v>
      </c>
      <c r="H777" s="9">
        <v>46066</v>
      </c>
      <c r="I777" t="s">
        <v>4491</v>
      </c>
      <c r="J777" t="s">
        <v>4543</v>
      </c>
      <c r="K777" t="s">
        <v>4482</v>
      </c>
      <c r="L777" t="s">
        <v>4493</v>
      </c>
      <c r="M777">
        <v>3</v>
      </c>
      <c r="N777">
        <v>76109</v>
      </c>
      <c r="O777">
        <v>0</v>
      </c>
      <c r="Q777">
        <v>76109</v>
      </c>
      <c r="R777">
        <v>76109</v>
      </c>
      <c r="S777" s="14">
        <f t="shared" si="36"/>
        <v>0</v>
      </c>
      <c r="T777" s="11" t="str">
        <f t="shared" si="37"/>
        <v/>
      </c>
      <c r="U777" s="11" t="str">
        <f t="shared" si="38"/>
        <v/>
      </c>
    </row>
    <row r="778" spans="1:21" x14ac:dyDescent="0.3">
      <c r="A778" t="s">
        <v>6250</v>
      </c>
      <c r="B778" t="s">
        <v>6251</v>
      </c>
      <c r="C778" t="s">
        <v>664</v>
      </c>
      <c r="D778">
        <v>72</v>
      </c>
      <c r="E778" t="s">
        <v>4463</v>
      </c>
      <c r="F778">
        <v>9670350800</v>
      </c>
      <c r="G778" s="9">
        <v>45751</v>
      </c>
      <c r="H778" s="9">
        <v>45754</v>
      </c>
      <c r="I778" t="s">
        <v>4457</v>
      </c>
      <c r="J778" t="s">
        <v>4458</v>
      </c>
      <c r="K778" t="s">
        <v>4466</v>
      </c>
      <c r="L778" t="s">
        <v>4460</v>
      </c>
      <c r="M778">
        <v>4</v>
      </c>
      <c r="N778">
        <v>50737</v>
      </c>
      <c r="O778">
        <v>0</v>
      </c>
      <c r="Q778">
        <v>50737</v>
      </c>
      <c r="R778">
        <v>0</v>
      </c>
      <c r="S778" s="14">
        <f t="shared" si="36"/>
        <v>0</v>
      </c>
      <c r="T778" s="11" t="str">
        <f t="shared" si="37"/>
        <v/>
      </c>
      <c r="U778" s="11" t="str">
        <f t="shared" si="38"/>
        <v/>
      </c>
    </row>
    <row r="779" spans="1:21" x14ac:dyDescent="0.3">
      <c r="A779" t="s">
        <v>6252</v>
      </c>
      <c r="B779" t="s">
        <v>6253</v>
      </c>
      <c r="C779" t="s">
        <v>853</v>
      </c>
      <c r="D779">
        <v>52</v>
      </c>
      <c r="E779" t="s">
        <v>4463</v>
      </c>
      <c r="F779">
        <v>7189215040</v>
      </c>
      <c r="G779" s="9">
        <v>45807</v>
      </c>
      <c r="H779" s="9">
        <v>45809</v>
      </c>
      <c r="I779" t="s">
        <v>4457</v>
      </c>
      <c r="J779" t="s">
        <v>4458</v>
      </c>
      <c r="K779" t="s">
        <v>4482</v>
      </c>
      <c r="L779" t="s">
        <v>4460</v>
      </c>
      <c r="M779">
        <v>4</v>
      </c>
      <c r="N779">
        <v>54129</v>
      </c>
      <c r="O779">
        <v>0</v>
      </c>
      <c r="Q779">
        <v>54129</v>
      </c>
      <c r="R779">
        <v>54129</v>
      </c>
      <c r="S779" s="14">
        <f t="shared" si="36"/>
        <v>0</v>
      </c>
      <c r="T779" s="11" t="str">
        <f t="shared" si="37"/>
        <v/>
      </c>
      <c r="U779" s="11" t="str">
        <f t="shared" si="38"/>
        <v/>
      </c>
    </row>
    <row r="780" spans="1:21" x14ac:dyDescent="0.3">
      <c r="A780" t="s">
        <v>6254</v>
      </c>
      <c r="B780" t="s">
        <v>6255</v>
      </c>
      <c r="C780" t="s">
        <v>279</v>
      </c>
      <c r="D780">
        <v>87</v>
      </c>
      <c r="E780" t="s">
        <v>4456</v>
      </c>
      <c r="F780">
        <v>6863119708</v>
      </c>
      <c r="G780" s="9">
        <v>46003</v>
      </c>
      <c r="H780" s="9">
        <v>46007</v>
      </c>
      <c r="I780" t="s">
        <v>4464</v>
      </c>
      <c r="J780" t="s">
        <v>4465</v>
      </c>
      <c r="K780" t="s">
        <v>4459</v>
      </c>
      <c r="L780" t="s">
        <v>4467</v>
      </c>
      <c r="M780">
        <v>3</v>
      </c>
      <c r="N780">
        <v>75064</v>
      </c>
      <c r="O780">
        <v>0</v>
      </c>
      <c r="Q780">
        <v>75064</v>
      </c>
      <c r="R780">
        <v>0</v>
      </c>
      <c r="S780" s="14">
        <f t="shared" si="36"/>
        <v>0</v>
      </c>
      <c r="T780" s="11" t="str">
        <f t="shared" si="37"/>
        <v/>
      </c>
      <c r="U780" s="11" t="str">
        <f t="shared" si="38"/>
        <v/>
      </c>
    </row>
    <row r="781" spans="1:21" x14ac:dyDescent="0.3">
      <c r="A781" t="s">
        <v>6256</v>
      </c>
      <c r="B781" t="s">
        <v>6257</v>
      </c>
      <c r="C781" t="s">
        <v>5914</v>
      </c>
      <c r="D781">
        <v>7</v>
      </c>
      <c r="E781" t="s">
        <v>4456</v>
      </c>
      <c r="F781">
        <v>7747312549</v>
      </c>
      <c r="G781" s="9">
        <v>45819</v>
      </c>
      <c r="H781" s="9">
        <v>45824</v>
      </c>
      <c r="I781" t="s">
        <v>4474</v>
      </c>
      <c r="J781" t="s">
        <v>4556</v>
      </c>
      <c r="K781" t="s">
        <v>4466</v>
      </c>
      <c r="L781" t="s">
        <v>4477</v>
      </c>
      <c r="M781">
        <v>5</v>
      </c>
      <c r="N781">
        <v>114123</v>
      </c>
      <c r="O781">
        <v>0</v>
      </c>
      <c r="Q781">
        <v>114123</v>
      </c>
      <c r="R781">
        <v>0</v>
      </c>
      <c r="S781" s="14">
        <f t="shared" si="36"/>
        <v>0</v>
      </c>
      <c r="T781" s="11" t="str">
        <f t="shared" si="37"/>
        <v/>
      </c>
      <c r="U781" s="11" t="str">
        <f t="shared" si="38"/>
        <v/>
      </c>
    </row>
    <row r="782" spans="1:21" x14ac:dyDescent="0.3">
      <c r="A782" t="s">
        <v>6258</v>
      </c>
      <c r="B782" t="s">
        <v>6259</v>
      </c>
      <c r="C782" t="s">
        <v>6260</v>
      </c>
      <c r="D782">
        <v>4</v>
      </c>
      <c r="E782" t="s">
        <v>4456</v>
      </c>
      <c r="F782">
        <v>7734193619</v>
      </c>
      <c r="G782" s="9">
        <v>45942</v>
      </c>
      <c r="H782" s="9">
        <v>45948</v>
      </c>
      <c r="I782" t="s">
        <v>4480</v>
      </c>
      <c r="J782" t="s">
        <v>4539</v>
      </c>
      <c r="K782" t="s">
        <v>4488</v>
      </c>
      <c r="L782" t="s">
        <v>4483</v>
      </c>
      <c r="M782">
        <v>6</v>
      </c>
      <c r="N782">
        <v>196527</v>
      </c>
      <c r="O782">
        <v>0</v>
      </c>
      <c r="Q782">
        <v>196527</v>
      </c>
      <c r="R782">
        <v>0</v>
      </c>
      <c r="S782" s="14">
        <f t="shared" si="36"/>
        <v>0</v>
      </c>
      <c r="T782" s="11" t="str">
        <f t="shared" si="37"/>
        <v/>
      </c>
      <c r="U782" s="11" t="str">
        <f t="shared" si="38"/>
        <v/>
      </c>
    </row>
    <row r="783" spans="1:21" x14ac:dyDescent="0.3">
      <c r="A783" t="s">
        <v>6261</v>
      </c>
      <c r="B783" t="s">
        <v>6262</v>
      </c>
      <c r="C783" t="s">
        <v>1973</v>
      </c>
      <c r="D783">
        <v>21</v>
      </c>
      <c r="E783" t="s">
        <v>4456</v>
      </c>
      <c r="F783">
        <v>8474274846</v>
      </c>
      <c r="G783" s="9">
        <v>45876</v>
      </c>
      <c r="H783" s="9">
        <v>45880</v>
      </c>
      <c r="I783" t="s">
        <v>4464</v>
      </c>
      <c r="J783" t="s">
        <v>4465</v>
      </c>
      <c r="K783" t="s">
        <v>4471</v>
      </c>
      <c r="L783" t="s">
        <v>4467</v>
      </c>
      <c r="M783">
        <v>3</v>
      </c>
      <c r="N783">
        <v>81121</v>
      </c>
      <c r="O783">
        <v>0</v>
      </c>
      <c r="Q783">
        <v>81121</v>
      </c>
      <c r="R783">
        <v>0</v>
      </c>
      <c r="S783" s="14">
        <f t="shared" si="36"/>
        <v>0</v>
      </c>
      <c r="T783" s="11" t="str">
        <f t="shared" si="37"/>
        <v/>
      </c>
      <c r="U783" s="11" t="str">
        <f t="shared" si="38"/>
        <v/>
      </c>
    </row>
    <row r="784" spans="1:21" x14ac:dyDescent="0.3">
      <c r="A784" t="s">
        <v>6263</v>
      </c>
      <c r="B784" t="s">
        <v>6264</v>
      </c>
      <c r="C784" t="s">
        <v>5380</v>
      </c>
      <c r="D784">
        <v>80</v>
      </c>
      <c r="E784" t="s">
        <v>4456</v>
      </c>
      <c r="F784">
        <v>8907565584</v>
      </c>
      <c r="G784" s="9">
        <v>45798</v>
      </c>
      <c r="H784" s="9">
        <v>45803</v>
      </c>
      <c r="I784" t="s">
        <v>4480</v>
      </c>
      <c r="J784" t="s">
        <v>4481</v>
      </c>
      <c r="K784" t="s">
        <v>4466</v>
      </c>
      <c r="L784" t="s">
        <v>4483</v>
      </c>
      <c r="M784">
        <v>6</v>
      </c>
      <c r="N784">
        <v>221946</v>
      </c>
      <c r="O784">
        <v>0</v>
      </c>
      <c r="Q784">
        <v>221946</v>
      </c>
      <c r="R784">
        <v>0</v>
      </c>
      <c r="S784" s="14">
        <f t="shared" si="36"/>
        <v>0</v>
      </c>
      <c r="T784" s="11" t="str">
        <f t="shared" si="37"/>
        <v/>
      </c>
      <c r="U784" s="11" t="str">
        <f t="shared" si="38"/>
        <v/>
      </c>
    </row>
    <row r="785" spans="1:21" x14ac:dyDescent="0.3">
      <c r="A785" t="s">
        <v>6265</v>
      </c>
      <c r="B785" t="s">
        <v>6266</v>
      </c>
      <c r="C785" t="s">
        <v>268</v>
      </c>
      <c r="D785">
        <v>83</v>
      </c>
      <c r="E785" t="s">
        <v>4463</v>
      </c>
      <c r="F785">
        <v>8991692598</v>
      </c>
      <c r="G785" s="9">
        <v>45864</v>
      </c>
      <c r="H785" s="9">
        <v>45868</v>
      </c>
      <c r="I785" t="s">
        <v>4523</v>
      </c>
      <c r="J785" t="s">
        <v>4524</v>
      </c>
      <c r="K785" t="s">
        <v>4466</v>
      </c>
      <c r="L785" t="s">
        <v>4525</v>
      </c>
      <c r="M785">
        <v>4</v>
      </c>
      <c r="N785">
        <v>179726</v>
      </c>
      <c r="O785">
        <v>0</v>
      </c>
      <c r="Q785">
        <v>179726</v>
      </c>
      <c r="R785">
        <v>0</v>
      </c>
      <c r="S785" s="14">
        <f t="shared" si="36"/>
        <v>0</v>
      </c>
      <c r="T785" s="11" t="str">
        <f t="shared" si="37"/>
        <v/>
      </c>
      <c r="U785" s="11" t="str">
        <f t="shared" si="38"/>
        <v/>
      </c>
    </row>
    <row r="786" spans="1:21" x14ac:dyDescent="0.3">
      <c r="A786" t="s">
        <v>6267</v>
      </c>
      <c r="B786" t="s">
        <v>6268</v>
      </c>
      <c r="C786" t="s">
        <v>710</v>
      </c>
      <c r="D786">
        <v>76</v>
      </c>
      <c r="E786" t="s">
        <v>4456</v>
      </c>
      <c r="F786">
        <v>7713048700</v>
      </c>
      <c r="G786" s="9">
        <v>45993</v>
      </c>
      <c r="H786" s="9">
        <v>45996</v>
      </c>
      <c r="I786" t="s">
        <v>4497</v>
      </c>
      <c r="J786" t="s">
        <v>4498</v>
      </c>
      <c r="K786" t="s">
        <v>4476</v>
      </c>
      <c r="L786" t="s">
        <v>4477</v>
      </c>
      <c r="M786">
        <v>4</v>
      </c>
      <c r="N786">
        <v>34723</v>
      </c>
      <c r="O786">
        <v>0</v>
      </c>
      <c r="Q786">
        <v>34723</v>
      </c>
      <c r="R786">
        <v>0</v>
      </c>
      <c r="S786" s="14">
        <f t="shared" si="36"/>
        <v>0</v>
      </c>
      <c r="T786" s="11" t="str">
        <f t="shared" si="37"/>
        <v/>
      </c>
      <c r="U786" s="11" t="str">
        <f t="shared" si="38"/>
        <v/>
      </c>
    </row>
    <row r="787" spans="1:21" x14ac:dyDescent="0.3">
      <c r="A787" t="s">
        <v>6269</v>
      </c>
      <c r="B787" t="s">
        <v>6270</v>
      </c>
      <c r="C787" t="s">
        <v>5207</v>
      </c>
      <c r="D787">
        <v>45</v>
      </c>
      <c r="E787" t="s">
        <v>4456</v>
      </c>
      <c r="F787">
        <v>9186883886</v>
      </c>
      <c r="G787" s="9">
        <v>45883</v>
      </c>
      <c r="H787" s="9">
        <v>45889</v>
      </c>
      <c r="I787" t="s">
        <v>4474</v>
      </c>
      <c r="J787" t="s">
        <v>4475</v>
      </c>
      <c r="K787" t="s">
        <v>4488</v>
      </c>
      <c r="L787" t="s">
        <v>4477</v>
      </c>
      <c r="M787">
        <v>5</v>
      </c>
      <c r="N787">
        <v>122685</v>
      </c>
      <c r="O787">
        <v>0</v>
      </c>
      <c r="Q787">
        <v>122685</v>
      </c>
      <c r="R787">
        <v>0</v>
      </c>
      <c r="S787" s="14">
        <f t="shared" si="36"/>
        <v>0</v>
      </c>
      <c r="T787" s="11" t="str">
        <f t="shared" si="37"/>
        <v/>
      </c>
      <c r="U787" s="11" t="str">
        <f t="shared" si="38"/>
        <v/>
      </c>
    </row>
    <row r="788" spans="1:21" x14ac:dyDescent="0.3">
      <c r="A788" t="s">
        <v>6271</v>
      </c>
      <c r="B788" t="s">
        <v>6272</v>
      </c>
      <c r="C788" t="s">
        <v>944</v>
      </c>
      <c r="D788">
        <v>46</v>
      </c>
      <c r="E788" t="s">
        <v>4463</v>
      </c>
      <c r="F788">
        <v>8730300898</v>
      </c>
      <c r="G788" s="9">
        <v>46005</v>
      </c>
      <c r="H788" s="9">
        <v>46012</v>
      </c>
      <c r="I788" t="s">
        <v>4457</v>
      </c>
      <c r="J788" t="s">
        <v>4458</v>
      </c>
      <c r="K788" t="s">
        <v>4471</v>
      </c>
      <c r="L788" t="s">
        <v>4460</v>
      </c>
      <c r="M788">
        <v>4</v>
      </c>
      <c r="N788">
        <v>54524</v>
      </c>
      <c r="O788">
        <v>0</v>
      </c>
      <c r="Q788">
        <v>54524</v>
      </c>
      <c r="R788">
        <v>0</v>
      </c>
      <c r="S788" s="14">
        <f t="shared" si="36"/>
        <v>0</v>
      </c>
      <c r="T788" s="11" t="str">
        <f t="shared" si="37"/>
        <v/>
      </c>
      <c r="U788" s="11" t="str">
        <f t="shared" si="38"/>
        <v/>
      </c>
    </row>
    <row r="789" spans="1:21" x14ac:dyDescent="0.3">
      <c r="A789" t="s">
        <v>6273</v>
      </c>
      <c r="B789" t="s">
        <v>6274</v>
      </c>
      <c r="C789" t="s">
        <v>2438</v>
      </c>
      <c r="D789">
        <v>84</v>
      </c>
      <c r="E789" t="s">
        <v>4463</v>
      </c>
      <c r="F789">
        <v>9407612078</v>
      </c>
      <c r="G789" s="9">
        <v>45956</v>
      </c>
      <c r="H789" s="9">
        <v>45961</v>
      </c>
      <c r="I789" t="s">
        <v>4480</v>
      </c>
      <c r="J789" t="s">
        <v>4539</v>
      </c>
      <c r="K789" t="s">
        <v>4476</v>
      </c>
      <c r="L789" t="s">
        <v>4483</v>
      </c>
      <c r="M789">
        <v>6</v>
      </c>
      <c r="N789">
        <v>201931</v>
      </c>
      <c r="O789">
        <v>0</v>
      </c>
      <c r="Q789">
        <v>201931</v>
      </c>
      <c r="R789">
        <v>0</v>
      </c>
      <c r="S789" s="14">
        <f t="shared" si="36"/>
        <v>0</v>
      </c>
      <c r="T789" s="11" t="str">
        <f t="shared" si="37"/>
        <v/>
      </c>
      <c r="U789" s="11" t="str">
        <f t="shared" si="38"/>
        <v/>
      </c>
    </row>
    <row r="790" spans="1:21" x14ac:dyDescent="0.3">
      <c r="A790" t="s">
        <v>6275</v>
      </c>
      <c r="B790" t="s">
        <v>6276</v>
      </c>
      <c r="C790" t="s">
        <v>1969</v>
      </c>
      <c r="D790">
        <v>35</v>
      </c>
      <c r="E790" t="s">
        <v>4456</v>
      </c>
      <c r="F790">
        <v>7302346404</v>
      </c>
      <c r="G790" s="9">
        <v>45793</v>
      </c>
      <c r="H790" s="9">
        <v>45797</v>
      </c>
      <c r="I790" t="s">
        <v>4464</v>
      </c>
      <c r="J790" t="s">
        <v>4465</v>
      </c>
      <c r="K790" t="s">
        <v>4482</v>
      </c>
      <c r="L790" t="s">
        <v>4467</v>
      </c>
      <c r="M790">
        <v>3</v>
      </c>
      <c r="N790">
        <v>72177</v>
      </c>
      <c r="O790">
        <v>1848</v>
      </c>
      <c r="P790" t="s">
        <v>4468</v>
      </c>
      <c r="Q790">
        <v>70329</v>
      </c>
      <c r="R790">
        <v>39892</v>
      </c>
      <c r="S790" s="14">
        <f t="shared" si="36"/>
        <v>2.5603724178062264E-2</v>
      </c>
      <c r="T790" s="11" t="str">
        <f t="shared" si="37"/>
        <v/>
      </c>
      <c r="U790" s="11" t="str">
        <f t="shared" si="38"/>
        <v>FLAG</v>
      </c>
    </row>
    <row r="791" spans="1:21" x14ac:dyDescent="0.3">
      <c r="A791" t="s">
        <v>6277</v>
      </c>
      <c r="B791" t="s">
        <v>6278</v>
      </c>
      <c r="C791" t="s">
        <v>6279</v>
      </c>
      <c r="D791">
        <v>84</v>
      </c>
      <c r="E791" t="s">
        <v>4456</v>
      </c>
      <c r="F791">
        <v>7582028906</v>
      </c>
      <c r="G791" s="9">
        <v>46035</v>
      </c>
      <c r="H791" s="9">
        <v>46041</v>
      </c>
      <c r="I791" t="s">
        <v>4480</v>
      </c>
      <c r="J791" t="s">
        <v>4539</v>
      </c>
      <c r="K791" t="s">
        <v>4482</v>
      </c>
      <c r="L791" t="s">
        <v>4483</v>
      </c>
      <c r="M791">
        <v>6</v>
      </c>
      <c r="N791">
        <v>191318</v>
      </c>
      <c r="O791">
        <v>8585</v>
      </c>
      <c r="P791" t="s">
        <v>4468</v>
      </c>
      <c r="Q791">
        <v>182733</v>
      </c>
      <c r="R791">
        <v>182733</v>
      </c>
      <c r="S791" s="14">
        <f t="shared" si="36"/>
        <v>4.487293406788697E-2</v>
      </c>
      <c r="T791" s="11" t="str">
        <f t="shared" si="37"/>
        <v/>
      </c>
      <c r="U791" s="11" t="str">
        <f t="shared" si="38"/>
        <v/>
      </c>
    </row>
    <row r="792" spans="1:21" x14ac:dyDescent="0.3">
      <c r="A792" t="s">
        <v>6280</v>
      </c>
      <c r="B792" t="s">
        <v>6281</v>
      </c>
      <c r="C792" t="s">
        <v>5369</v>
      </c>
      <c r="D792">
        <v>53</v>
      </c>
      <c r="E792" t="s">
        <v>4463</v>
      </c>
      <c r="F792">
        <v>6177353590</v>
      </c>
      <c r="G792" s="9">
        <v>46055</v>
      </c>
      <c r="H792" s="9">
        <v>46060</v>
      </c>
      <c r="I792" t="s">
        <v>4491</v>
      </c>
      <c r="J792" t="s">
        <v>4492</v>
      </c>
      <c r="K792" t="s">
        <v>4476</v>
      </c>
      <c r="L792" t="s">
        <v>4493</v>
      </c>
      <c r="M792">
        <v>3</v>
      </c>
      <c r="N792">
        <v>66327</v>
      </c>
      <c r="O792">
        <v>0</v>
      </c>
      <c r="Q792">
        <v>66327</v>
      </c>
      <c r="R792">
        <v>0</v>
      </c>
      <c r="S792" s="14">
        <f t="shared" si="36"/>
        <v>0</v>
      </c>
      <c r="T792" s="11" t="str">
        <f t="shared" si="37"/>
        <v/>
      </c>
      <c r="U792" s="11" t="str">
        <f t="shared" si="38"/>
        <v/>
      </c>
    </row>
    <row r="793" spans="1:21" x14ac:dyDescent="0.3">
      <c r="A793" t="s">
        <v>6282</v>
      </c>
      <c r="B793" t="s">
        <v>6283</v>
      </c>
      <c r="C793" t="s">
        <v>5041</v>
      </c>
      <c r="D793">
        <v>76</v>
      </c>
      <c r="E793" t="s">
        <v>4456</v>
      </c>
      <c r="F793">
        <v>8202834934</v>
      </c>
      <c r="G793" s="9">
        <v>45893</v>
      </c>
      <c r="H793" s="9">
        <v>45896</v>
      </c>
      <c r="I793" t="s">
        <v>4464</v>
      </c>
      <c r="J793" t="s">
        <v>4465</v>
      </c>
      <c r="K793" t="s">
        <v>4482</v>
      </c>
      <c r="L793" t="s">
        <v>4467</v>
      </c>
      <c r="M793">
        <v>3</v>
      </c>
      <c r="N793">
        <v>70848</v>
      </c>
      <c r="O793">
        <v>0</v>
      </c>
      <c r="Q793">
        <v>70848</v>
      </c>
      <c r="R793">
        <v>70848</v>
      </c>
      <c r="S793" s="14">
        <f t="shared" si="36"/>
        <v>0</v>
      </c>
      <c r="T793" s="11" t="str">
        <f t="shared" si="37"/>
        <v/>
      </c>
      <c r="U793" s="11" t="str">
        <f t="shared" si="38"/>
        <v/>
      </c>
    </row>
    <row r="794" spans="1:21" x14ac:dyDescent="0.3">
      <c r="A794" t="s">
        <v>6284</v>
      </c>
      <c r="B794" t="s">
        <v>6285</v>
      </c>
      <c r="C794" t="s">
        <v>213</v>
      </c>
      <c r="D794">
        <v>60</v>
      </c>
      <c r="E794" t="s">
        <v>4463</v>
      </c>
      <c r="F794">
        <v>9801605029</v>
      </c>
      <c r="G794" s="9">
        <v>46035</v>
      </c>
      <c r="H794" s="9">
        <v>46036</v>
      </c>
      <c r="I794" t="s">
        <v>4464</v>
      </c>
      <c r="J794" t="s">
        <v>4465</v>
      </c>
      <c r="K794" t="s">
        <v>4482</v>
      </c>
      <c r="L794" t="s">
        <v>4467</v>
      </c>
      <c r="M794">
        <v>3</v>
      </c>
      <c r="N794">
        <v>73121</v>
      </c>
      <c r="O794">
        <v>7055</v>
      </c>
      <c r="P794" t="s">
        <v>4468</v>
      </c>
      <c r="Q794">
        <v>66066</v>
      </c>
      <c r="R794">
        <v>66066</v>
      </c>
      <c r="S794" s="14">
        <f t="shared" si="36"/>
        <v>9.6483910230986999E-2</v>
      </c>
      <c r="T794" s="11" t="str">
        <f t="shared" si="37"/>
        <v/>
      </c>
      <c r="U794" s="11" t="str">
        <f t="shared" si="38"/>
        <v/>
      </c>
    </row>
    <row r="795" spans="1:21" x14ac:dyDescent="0.3">
      <c r="A795" t="s">
        <v>6286</v>
      </c>
      <c r="B795" t="s">
        <v>6287</v>
      </c>
      <c r="C795" t="s">
        <v>6288</v>
      </c>
      <c r="D795">
        <v>39</v>
      </c>
      <c r="E795" t="s">
        <v>4463</v>
      </c>
      <c r="F795">
        <v>8761671683</v>
      </c>
      <c r="G795" s="9">
        <v>45755</v>
      </c>
      <c r="H795" s="9">
        <v>45756</v>
      </c>
      <c r="I795" t="s">
        <v>4506</v>
      </c>
      <c r="J795" t="s">
        <v>4507</v>
      </c>
      <c r="K795" t="s">
        <v>4466</v>
      </c>
      <c r="L795" t="s">
        <v>4508</v>
      </c>
      <c r="M795">
        <v>1</v>
      </c>
      <c r="N795">
        <v>2801</v>
      </c>
      <c r="O795">
        <v>149</v>
      </c>
      <c r="P795" t="s">
        <v>4468</v>
      </c>
      <c r="Q795">
        <v>2652</v>
      </c>
      <c r="R795">
        <v>0</v>
      </c>
      <c r="S795" s="14">
        <f t="shared" si="36"/>
        <v>5.3195287397358085E-2</v>
      </c>
      <c r="T795" s="11" t="str">
        <f t="shared" si="37"/>
        <v/>
      </c>
      <c r="U795" s="11" t="str">
        <f t="shared" si="38"/>
        <v/>
      </c>
    </row>
    <row r="796" spans="1:21" x14ac:dyDescent="0.3">
      <c r="A796" t="s">
        <v>6289</v>
      </c>
      <c r="B796" t="s">
        <v>6290</v>
      </c>
      <c r="C796" t="s">
        <v>2965</v>
      </c>
      <c r="D796">
        <v>33</v>
      </c>
      <c r="E796" t="s">
        <v>4463</v>
      </c>
      <c r="F796">
        <v>6172430546</v>
      </c>
      <c r="G796" s="9">
        <v>45751</v>
      </c>
      <c r="H796" s="9">
        <v>45756</v>
      </c>
      <c r="I796" t="s">
        <v>4523</v>
      </c>
      <c r="J796" t="s">
        <v>4524</v>
      </c>
      <c r="K796" t="s">
        <v>4488</v>
      </c>
      <c r="L796" t="s">
        <v>4525</v>
      </c>
      <c r="M796">
        <v>4</v>
      </c>
      <c r="N796">
        <v>176001</v>
      </c>
      <c r="O796">
        <v>0</v>
      </c>
      <c r="Q796">
        <v>176001</v>
      </c>
      <c r="R796">
        <v>0</v>
      </c>
      <c r="S796" s="14">
        <f t="shared" si="36"/>
        <v>0</v>
      </c>
      <c r="T796" s="11" t="str">
        <f t="shared" si="37"/>
        <v/>
      </c>
      <c r="U796" s="11" t="str">
        <f t="shared" si="38"/>
        <v/>
      </c>
    </row>
    <row r="797" spans="1:21" x14ac:dyDescent="0.3">
      <c r="A797" t="s">
        <v>6291</v>
      </c>
      <c r="B797" t="s">
        <v>6292</v>
      </c>
      <c r="C797" t="s">
        <v>6293</v>
      </c>
      <c r="D797">
        <v>26</v>
      </c>
      <c r="E797" t="s">
        <v>4463</v>
      </c>
      <c r="F797">
        <v>7720707691</v>
      </c>
      <c r="G797" s="9">
        <v>45905</v>
      </c>
      <c r="H797" s="9">
        <v>45907</v>
      </c>
      <c r="I797" t="s">
        <v>4491</v>
      </c>
      <c r="J797" t="s">
        <v>4543</v>
      </c>
      <c r="K797" t="s">
        <v>4471</v>
      </c>
      <c r="L797" t="s">
        <v>4493</v>
      </c>
      <c r="M797">
        <v>3</v>
      </c>
      <c r="N797">
        <v>74472</v>
      </c>
      <c r="O797">
        <v>2800</v>
      </c>
      <c r="P797" t="s">
        <v>4468</v>
      </c>
      <c r="Q797">
        <v>71672</v>
      </c>
      <c r="R797">
        <v>0</v>
      </c>
      <c r="S797" s="14">
        <f t="shared" si="36"/>
        <v>3.7598023418197443E-2</v>
      </c>
      <c r="T797" s="11" t="str">
        <f t="shared" si="37"/>
        <v/>
      </c>
      <c r="U797" s="11" t="str">
        <f t="shared" si="38"/>
        <v/>
      </c>
    </row>
    <row r="798" spans="1:21" x14ac:dyDescent="0.3">
      <c r="A798" t="s">
        <v>6294</v>
      </c>
      <c r="B798" t="s">
        <v>6295</v>
      </c>
      <c r="C798" t="s">
        <v>4872</v>
      </c>
      <c r="D798">
        <v>20</v>
      </c>
      <c r="E798" t="s">
        <v>4463</v>
      </c>
      <c r="F798">
        <v>6726788191</v>
      </c>
      <c r="G798" s="9">
        <v>46089</v>
      </c>
      <c r="H798" s="9">
        <v>46093</v>
      </c>
      <c r="I798" t="s">
        <v>4480</v>
      </c>
      <c r="J798" t="s">
        <v>4481</v>
      </c>
      <c r="K798" t="s">
        <v>4471</v>
      </c>
      <c r="L798" t="s">
        <v>4483</v>
      </c>
      <c r="M798">
        <v>6</v>
      </c>
      <c r="N798">
        <v>205372</v>
      </c>
      <c r="O798">
        <v>0</v>
      </c>
      <c r="Q798">
        <v>205372</v>
      </c>
      <c r="R798">
        <v>0</v>
      </c>
      <c r="S798" s="14">
        <f t="shared" si="36"/>
        <v>0</v>
      </c>
      <c r="T798" s="11" t="str">
        <f t="shared" si="37"/>
        <v/>
      </c>
      <c r="U798" s="11" t="str">
        <f t="shared" si="38"/>
        <v/>
      </c>
    </row>
    <row r="799" spans="1:21" x14ac:dyDescent="0.3">
      <c r="A799" t="s">
        <v>6296</v>
      </c>
      <c r="B799" t="s">
        <v>6297</v>
      </c>
      <c r="C799" t="s">
        <v>1262</v>
      </c>
      <c r="D799">
        <v>85</v>
      </c>
      <c r="E799" t="s">
        <v>4463</v>
      </c>
      <c r="F799">
        <v>6916192376</v>
      </c>
      <c r="G799" s="9">
        <v>45972</v>
      </c>
      <c r="H799" s="9">
        <v>45976</v>
      </c>
      <c r="I799" t="s">
        <v>4474</v>
      </c>
      <c r="J799" t="s">
        <v>4475</v>
      </c>
      <c r="K799" t="s">
        <v>4471</v>
      </c>
      <c r="L799" t="s">
        <v>4477</v>
      </c>
      <c r="M799">
        <v>5</v>
      </c>
      <c r="N799">
        <v>100958</v>
      </c>
      <c r="O799">
        <v>3539</v>
      </c>
      <c r="P799" t="s">
        <v>4468</v>
      </c>
      <c r="Q799">
        <v>97419</v>
      </c>
      <c r="R799">
        <v>0</v>
      </c>
      <c r="S799" s="14">
        <f t="shared" si="36"/>
        <v>3.5054180946532218E-2</v>
      </c>
      <c r="T799" s="11" t="str">
        <f t="shared" si="37"/>
        <v/>
      </c>
      <c r="U799" s="11" t="str">
        <f t="shared" si="38"/>
        <v/>
      </c>
    </row>
    <row r="800" spans="1:21" x14ac:dyDescent="0.3">
      <c r="A800" t="s">
        <v>6298</v>
      </c>
      <c r="B800" t="s">
        <v>6299</v>
      </c>
      <c r="C800" t="s">
        <v>2288</v>
      </c>
      <c r="D800">
        <v>59</v>
      </c>
      <c r="E800" t="s">
        <v>4456</v>
      </c>
      <c r="F800">
        <v>6270696956</v>
      </c>
      <c r="G800" s="9">
        <v>45900</v>
      </c>
      <c r="H800" s="9">
        <v>45901</v>
      </c>
      <c r="I800" t="s">
        <v>4506</v>
      </c>
      <c r="J800" t="s">
        <v>4507</v>
      </c>
      <c r="K800" t="s">
        <v>4482</v>
      </c>
      <c r="L800" t="s">
        <v>4508</v>
      </c>
      <c r="M800">
        <v>1</v>
      </c>
      <c r="N800">
        <v>2538</v>
      </c>
      <c r="O800">
        <v>157</v>
      </c>
      <c r="P800" t="s">
        <v>4468</v>
      </c>
      <c r="Q800">
        <v>2381</v>
      </c>
      <c r="R800">
        <v>2381</v>
      </c>
      <c r="S800" s="14">
        <f t="shared" si="36"/>
        <v>6.1859732072498029E-2</v>
      </c>
      <c r="T800" s="11" t="str">
        <f t="shared" si="37"/>
        <v/>
      </c>
      <c r="U800" s="11" t="str">
        <f t="shared" si="38"/>
        <v/>
      </c>
    </row>
    <row r="801" spans="1:21" x14ac:dyDescent="0.3">
      <c r="A801" t="s">
        <v>6300</v>
      </c>
      <c r="B801" t="s">
        <v>6301</v>
      </c>
      <c r="C801" t="s">
        <v>2257</v>
      </c>
      <c r="D801">
        <v>7</v>
      </c>
      <c r="E801" t="s">
        <v>4456</v>
      </c>
      <c r="F801">
        <v>9389755613</v>
      </c>
      <c r="G801" s="9">
        <v>45796</v>
      </c>
      <c r="H801" s="9">
        <v>45799</v>
      </c>
      <c r="I801" t="s">
        <v>4457</v>
      </c>
      <c r="J801" t="s">
        <v>4458</v>
      </c>
      <c r="K801" t="s">
        <v>4488</v>
      </c>
      <c r="L801" t="s">
        <v>4460</v>
      </c>
      <c r="M801">
        <v>4</v>
      </c>
      <c r="N801">
        <v>52482</v>
      </c>
      <c r="O801">
        <v>0</v>
      </c>
      <c r="Q801">
        <v>52482</v>
      </c>
      <c r="R801">
        <v>0</v>
      </c>
      <c r="S801" s="14">
        <f t="shared" si="36"/>
        <v>0</v>
      </c>
      <c r="T801" s="11" t="str">
        <f t="shared" si="37"/>
        <v/>
      </c>
      <c r="U801" s="11" t="str">
        <f t="shared" si="38"/>
        <v/>
      </c>
    </row>
    <row r="802" spans="1:21" x14ac:dyDescent="0.3">
      <c r="A802" t="s">
        <v>6302</v>
      </c>
      <c r="B802" t="s">
        <v>6303</v>
      </c>
      <c r="C802" t="s">
        <v>229</v>
      </c>
      <c r="D802">
        <v>20</v>
      </c>
      <c r="E802" t="s">
        <v>4456</v>
      </c>
      <c r="F802">
        <v>9274577938</v>
      </c>
      <c r="G802" s="9">
        <v>46061</v>
      </c>
      <c r="H802" s="9">
        <v>46064</v>
      </c>
      <c r="I802" t="s">
        <v>4523</v>
      </c>
      <c r="J802" t="s">
        <v>4524</v>
      </c>
      <c r="K802" t="s">
        <v>4482</v>
      </c>
      <c r="L802" t="s">
        <v>4525</v>
      </c>
      <c r="M802">
        <v>4</v>
      </c>
      <c r="N802">
        <v>165837</v>
      </c>
      <c r="O802">
        <v>0</v>
      </c>
      <c r="Q802">
        <v>165837</v>
      </c>
      <c r="R802">
        <v>165837</v>
      </c>
      <c r="S802" s="14">
        <f t="shared" si="36"/>
        <v>0</v>
      </c>
      <c r="T802" s="11" t="str">
        <f t="shared" si="37"/>
        <v/>
      </c>
      <c r="U802" s="11" t="str">
        <f t="shared" si="38"/>
        <v/>
      </c>
    </row>
    <row r="803" spans="1:21" x14ac:dyDescent="0.3">
      <c r="A803" t="s">
        <v>6304</v>
      </c>
      <c r="B803" t="s">
        <v>6305</v>
      </c>
      <c r="C803" t="s">
        <v>2943</v>
      </c>
      <c r="D803">
        <v>83</v>
      </c>
      <c r="E803" t="s">
        <v>4456</v>
      </c>
      <c r="F803">
        <v>6782566213</v>
      </c>
      <c r="G803" s="9">
        <v>45984</v>
      </c>
      <c r="H803" s="9">
        <v>45990</v>
      </c>
      <c r="I803" t="s">
        <v>4480</v>
      </c>
      <c r="J803" t="s">
        <v>4539</v>
      </c>
      <c r="K803" t="s">
        <v>4471</v>
      </c>
      <c r="L803" t="s">
        <v>4483</v>
      </c>
      <c r="M803">
        <v>6</v>
      </c>
      <c r="N803">
        <v>191842</v>
      </c>
      <c r="O803">
        <v>0</v>
      </c>
      <c r="Q803">
        <v>191842</v>
      </c>
      <c r="R803">
        <v>0</v>
      </c>
      <c r="S803" s="14">
        <f t="shared" si="36"/>
        <v>0</v>
      </c>
      <c r="T803" s="11" t="str">
        <f t="shared" si="37"/>
        <v/>
      </c>
      <c r="U803" s="11" t="str">
        <f t="shared" si="38"/>
        <v/>
      </c>
    </row>
    <row r="804" spans="1:21" x14ac:dyDescent="0.3">
      <c r="A804" t="s">
        <v>6306</v>
      </c>
      <c r="B804" t="s">
        <v>6307</v>
      </c>
      <c r="C804" t="s">
        <v>6308</v>
      </c>
      <c r="D804">
        <v>12</v>
      </c>
      <c r="E804" t="s">
        <v>4456</v>
      </c>
      <c r="F804">
        <v>6306765639</v>
      </c>
      <c r="G804" s="9">
        <v>45983</v>
      </c>
      <c r="H804" s="9">
        <v>45984</v>
      </c>
      <c r="I804" t="s">
        <v>4506</v>
      </c>
      <c r="J804" t="s">
        <v>4507</v>
      </c>
      <c r="K804" t="s">
        <v>4459</v>
      </c>
      <c r="L804" t="s">
        <v>4508</v>
      </c>
      <c r="M804">
        <v>1</v>
      </c>
      <c r="N804">
        <v>2647</v>
      </c>
      <c r="O804">
        <v>0</v>
      </c>
      <c r="Q804">
        <v>2647</v>
      </c>
      <c r="R804">
        <v>0</v>
      </c>
      <c r="S804" s="14">
        <f t="shared" si="36"/>
        <v>0</v>
      </c>
      <c r="T804" s="11" t="str">
        <f t="shared" si="37"/>
        <v/>
      </c>
      <c r="U804" s="11" t="str">
        <f t="shared" si="38"/>
        <v/>
      </c>
    </row>
    <row r="805" spans="1:21" x14ac:dyDescent="0.3">
      <c r="A805" t="s">
        <v>6309</v>
      </c>
      <c r="B805" t="s">
        <v>6310</v>
      </c>
      <c r="C805" t="s">
        <v>2152</v>
      </c>
      <c r="D805">
        <v>58</v>
      </c>
      <c r="E805" t="s">
        <v>4463</v>
      </c>
      <c r="F805">
        <v>6339164557</v>
      </c>
      <c r="G805" s="9">
        <v>45841</v>
      </c>
      <c r="H805" s="9">
        <v>45845</v>
      </c>
      <c r="I805" t="s">
        <v>4497</v>
      </c>
      <c r="J805" t="s">
        <v>4498</v>
      </c>
      <c r="K805" t="s">
        <v>4482</v>
      </c>
      <c r="L805" t="s">
        <v>4477</v>
      </c>
      <c r="M805">
        <v>4</v>
      </c>
      <c r="N805">
        <v>74269</v>
      </c>
      <c r="O805">
        <v>0</v>
      </c>
      <c r="Q805">
        <v>74269</v>
      </c>
      <c r="R805">
        <v>74269</v>
      </c>
      <c r="S805" s="14">
        <f t="shared" si="36"/>
        <v>0</v>
      </c>
      <c r="T805" s="11" t="str">
        <f t="shared" si="37"/>
        <v/>
      </c>
      <c r="U805" s="11" t="str">
        <f t="shared" si="38"/>
        <v/>
      </c>
    </row>
    <row r="806" spans="1:21" x14ac:dyDescent="0.3">
      <c r="A806" t="s">
        <v>6311</v>
      </c>
      <c r="B806" t="s">
        <v>6312</v>
      </c>
      <c r="C806" t="s">
        <v>5535</v>
      </c>
      <c r="D806">
        <v>81</v>
      </c>
      <c r="E806" t="s">
        <v>4463</v>
      </c>
      <c r="F806">
        <v>6215558976</v>
      </c>
      <c r="G806" s="9">
        <v>45773</v>
      </c>
      <c r="H806" s="9">
        <v>45774</v>
      </c>
      <c r="I806" t="s">
        <v>4491</v>
      </c>
      <c r="J806" t="s">
        <v>4543</v>
      </c>
      <c r="K806" t="s">
        <v>4459</v>
      </c>
      <c r="L806" t="s">
        <v>4493</v>
      </c>
      <c r="M806">
        <v>3</v>
      </c>
      <c r="N806">
        <v>80037</v>
      </c>
      <c r="O806">
        <v>3848</v>
      </c>
      <c r="P806" t="s">
        <v>4468</v>
      </c>
      <c r="Q806">
        <v>76189</v>
      </c>
      <c r="R806">
        <v>0</v>
      </c>
      <c r="S806" s="14">
        <f t="shared" si="36"/>
        <v>4.8077764034134211E-2</v>
      </c>
      <c r="T806" s="11" t="str">
        <f t="shared" si="37"/>
        <v/>
      </c>
      <c r="U806" s="11" t="str">
        <f t="shared" si="38"/>
        <v/>
      </c>
    </row>
    <row r="807" spans="1:21" x14ac:dyDescent="0.3">
      <c r="A807" t="s">
        <v>6313</v>
      </c>
      <c r="B807" t="s">
        <v>6314</v>
      </c>
      <c r="C807" t="s">
        <v>5413</v>
      </c>
      <c r="D807">
        <v>63</v>
      </c>
      <c r="E807" t="s">
        <v>4456</v>
      </c>
      <c r="F807">
        <v>6656387743</v>
      </c>
      <c r="G807" s="9">
        <v>45772</v>
      </c>
      <c r="H807" s="9">
        <v>45778</v>
      </c>
      <c r="I807" t="s">
        <v>4480</v>
      </c>
      <c r="J807" t="s">
        <v>4539</v>
      </c>
      <c r="K807" t="s">
        <v>4466</v>
      </c>
      <c r="L807" t="s">
        <v>4483</v>
      </c>
      <c r="M807">
        <v>6</v>
      </c>
      <c r="N807">
        <v>229642</v>
      </c>
      <c r="O807">
        <v>0</v>
      </c>
      <c r="Q807">
        <v>229642</v>
      </c>
      <c r="R807">
        <v>0</v>
      </c>
      <c r="S807" s="14">
        <f t="shared" si="36"/>
        <v>0</v>
      </c>
      <c r="T807" s="11" t="str">
        <f t="shared" si="37"/>
        <v/>
      </c>
      <c r="U807" s="11" t="str">
        <f t="shared" si="38"/>
        <v/>
      </c>
    </row>
    <row r="808" spans="1:21" x14ac:dyDescent="0.3">
      <c r="A808" t="s">
        <v>6315</v>
      </c>
      <c r="B808" t="s">
        <v>6316</v>
      </c>
      <c r="C808" t="s">
        <v>1660</v>
      </c>
      <c r="D808">
        <v>59</v>
      </c>
      <c r="E808" t="s">
        <v>4456</v>
      </c>
      <c r="F808">
        <v>9948899041</v>
      </c>
      <c r="G808" s="9">
        <v>45776</v>
      </c>
      <c r="H808" s="9">
        <v>45780</v>
      </c>
      <c r="I808" t="s">
        <v>4474</v>
      </c>
      <c r="J808" t="s">
        <v>4475</v>
      </c>
      <c r="K808" t="s">
        <v>4476</v>
      </c>
      <c r="L808" t="s">
        <v>4477</v>
      </c>
      <c r="M808">
        <v>5</v>
      </c>
      <c r="N808">
        <v>22232</v>
      </c>
      <c r="O808">
        <v>1631</v>
      </c>
      <c r="P808" t="s">
        <v>4468</v>
      </c>
      <c r="Q808">
        <v>20601</v>
      </c>
      <c r="R808">
        <v>0</v>
      </c>
      <c r="S808" s="14">
        <f t="shared" si="36"/>
        <v>7.3362720403022663E-2</v>
      </c>
      <c r="T808" s="11" t="str">
        <f t="shared" si="37"/>
        <v/>
      </c>
      <c r="U808" s="11" t="str">
        <f t="shared" si="38"/>
        <v/>
      </c>
    </row>
    <row r="809" spans="1:21" x14ac:dyDescent="0.3">
      <c r="A809" t="s">
        <v>6317</v>
      </c>
      <c r="B809" t="s">
        <v>6318</v>
      </c>
      <c r="C809" t="s">
        <v>3271</v>
      </c>
      <c r="D809">
        <v>77</v>
      </c>
      <c r="E809" t="s">
        <v>4463</v>
      </c>
      <c r="F809">
        <v>8990166723</v>
      </c>
      <c r="G809" s="9">
        <v>45860</v>
      </c>
      <c r="H809" s="9">
        <v>45864</v>
      </c>
      <c r="I809" t="s">
        <v>4474</v>
      </c>
      <c r="J809" t="s">
        <v>4556</v>
      </c>
      <c r="K809" t="s">
        <v>4482</v>
      </c>
      <c r="L809" t="s">
        <v>4477</v>
      </c>
      <c r="M809">
        <v>5</v>
      </c>
      <c r="N809">
        <v>74832</v>
      </c>
      <c r="O809">
        <v>2225</v>
      </c>
      <c r="P809" t="s">
        <v>4468</v>
      </c>
      <c r="Q809">
        <v>72607</v>
      </c>
      <c r="R809">
        <v>72607</v>
      </c>
      <c r="S809" s="14">
        <f t="shared" si="36"/>
        <v>2.9733269189651485E-2</v>
      </c>
      <c r="T809" s="11" t="str">
        <f t="shared" si="37"/>
        <v/>
      </c>
      <c r="U809" s="11" t="str">
        <f t="shared" si="38"/>
        <v/>
      </c>
    </row>
    <row r="810" spans="1:21" x14ac:dyDescent="0.3">
      <c r="A810" t="s">
        <v>6319</v>
      </c>
      <c r="B810" t="s">
        <v>6320</v>
      </c>
      <c r="C810" t="s">
        <v>1856</v>
      </c>
      <c r="D810">
        <v>12</v>
      </c>
      <c r="E810" t="s">
        <v>4456</v>
      </c>
      <c r="F810">
        <v>7661642784</v>
      </c>
      <c r="G810" s="9">
        <v>45984</v>
      </c>
      <c r="H810" s="9">
        <v>45986</v>
      </c>
      <c r="I810" t="s">
        <v>4491</v>
      </c>
      <c r="J810" t="s">
        <v>4492</v>
      </c>
      <c r="K810" t="s">
        <v>4476</v>
      </c>
      <c r="L810" t="s">
        <v>4493</v>
      </c>
      <c r="M810">
        <v>3</v>
      </c>
      <c r="N810">
        <v>74772</v>
      </c>
      <c r="O810">
        <v>0</v>
      </c>
      <c r="Q810">
        <v>74772</v>
      </c>
      <c r="R810">
        <v>0</v>
      </c>
      <c r="S810" s="14">
        <f t="shared" si="36"/>
        <v>0</v>
      </c>
      <c r="T810" s="11" t="str">
        <f t="shared" si="37"/>
        <v/>
      </c>
      <c r="U810" s="11" t="str">
        <f t="shared" si="38"/>
        <v/>
      </c>
    </row>
    <row r="811" spans="1:21" x14ac:dyDescent="0.3">
      <c r="A811" t="s">
        <v>6321</v>
      </c>
      <c r="B811" t="s">
        <v>6322</v>
      </c>
      <c r="C811" t="s">
        <v>5174</v>
      </c>
      <c r="D811">
        <v>50</v>
      </c>
      <c r="E811" t="s">
        <v>4456</v>
      </c>
      <c r="F811">
        <v>9942406455</v>
      </c>
      <c r="G811" s="9">
        <v>46041</v>
      </c>
      <c r="H811" s="9">
        <v>46045</v>
      </c>
      <c r="I811" t="s">
        <v>4480</v>
      </c>
      <c r="J811" t="s">
        <v>4481</v>
      </c>
      <c r="K811" t="s">
        <v>4459</v>
      </c>
      <c r="L811" t="s">
        <v>4483</v>
      </c>
      <c r="M811">
        <v>6</v>
      </c>
      <c r="N811">
        <v>196904</v>
      </c>
      <c r="O811">
        <v>0</v>
      </c>
      <c r="Q811">
        <v>196904</v>
      </c>
      <c r="R811">
        <v>0</v>
      </c>
      <c r="S811" s="14">
        <f t="shared" si="36"/>
        <v>0</v>
      </c>
      <c r="T811" s="11" t="str">
        <f t="shared" si="37"/>
        <v/>
      </c>
      <c r="U811" s="11" t="str">
        <f t="shared" si="38"/>
        <v/>
      </c>
    </row>
    <row r="812" spans="1:21" x14ac:dyDescent="0.3">
      <c r="A812" t="s">
        <v>6323</v>
      </c>
      <c r="B812" t="s">
        <v>6324</v>
      </c>
      <c r="C812" t="s">
        <v>1941</v>
      </c>
      <c r="D812">
        <v>4</v>
      </c>
      <c r="E812" t="s">
        <v>4463</v>
      </c>
      <c r="F812">
        <v>9388407349</v>
      </c>
      <c r="G812" s="9">
        <v>46036</v>
      </c>
      <c r="H812" s="9">
        <v>46042</v>
      </c>
      <c r="I812" t="s">
        <v>4523</v>
      </c>
      <c r="J812" t="s">
        <v>4524</v>
      </c>
      <c r="K812" t="s">
        <v>4482</v>
      </c>
      <c r="L812" t="s">
        <v>4525</v>
      </c>
      <c r="M812">
        <v>4</v>
      </c>
      <c r="N812">
        <v>173692</v>
      </c>
      <c r="O812">
        <v>0</v>
      </c>
      <c r="Q812">
        <v>173692</v>
      </c>
      <c r="R812">
        <v>173692</v>
      </c>
      <c r="S812" s="14">
        <f t="shared" si="36"/>
        <v>0</v>
      </c>
      <c r="T812" s="11" t="str">
        <f t="shared" si="37"/>
        <v/>
      </c>
      <c r="U812" s="11" t="str">
        <f t="shared" si="38"/>
        <v/>
      </c>
    </row>
    <row r="813" spans="1:21" x14ac:dyDescent="0.3">
      <c r="A813" t="s">
        <v>6325</v>
      </c>
      <c r="B813" t="s">
        <v>6326</v>
      </c>
      <c r="C813" t="s">
        <v>2083</v>
      </c>
      <c r="D813">
        <v>1</v>
      </c>
      <c r="E813" t="s">
        <v>4456</v>
      </c>
      <c r="F813">
        <v>9332523819</v>
      </c>
      <c r="G813" s="9">
        <v>45923</v>
      </c>
      <c r="H813" s="9">
        <v>45924</v>
      </c>
      <c r="I813" t="s">
        <v>4506</v>
      </c>
      <c r="J813" t="s">
        <v>4507</v>
      </c>
      <c r="K813" t="s">
        <v>4482</v>
      </c>
      <c r="L813" t="s">
        <v>4508</v>
      </c>
      <c r="M813">
        <v>1</v>
      </c>
      <c r="N813">
        <v>2574</v>
      </c>
      <c r="O813">
        <v>215</v>
      </c>
      <c r="P813" t="s">
        <v>4468</v>
      </c>
      <c r="Q813">
        <v>2359</v>
      </c>
      <c r="R813">
        <v>2359</v>
      </c>
      <c r="S813" s="14">
        <f t="shared" si="36"/>
        <v>8.3527583527583521E-2</v>
      </c>
      <c r="T813" s="11" t="str">
        <f t="shared" si="37"/>
        <v/>
      </c>
      <c r="U813" s="11" t="str">
        <f t="shared" si="38"/>
        <v/>
      </c>
    </row>
    <row r="814" spans="1:21" x14ac:dyDescent="0.3">
      <c r="A814" t="s">
        <v>6327</v>
      </c>
      <c r="B814" t="s">
        <v>6328</v>
      </c>
      <c r="C814" t="s">
        <v>6329</v>
      </c>
      <c r="D814">
        <v>30</v>
      </c>
      <c r="E814" t="s">
        <v>4456</v>
      </c>
      <c r="F814">
        <v>6940755390</v>
      </c>
      <c r="G814" s="9">
        <v>45851</v>
      </c>
      <c r="H814" s="9">
        <v>45853</v>
      </c>
      <c r="I814" t="s">
        <v>4497</v>
      </c>
      <c r="J814" t="s">
        <v>4498</v>
      </c>
      <c r="K814" t="s">
        <v>4482</v>
      </c>
      <c r="L814" t="s">
        <v>4477</v>
      </c>
      <c r="M814">
        <v>4</v>
      </c>
      <c r="N814">
        <v>31600</v>
      </c>
      <c r="O814">
        <v>0</v>
      </c>
      <c r="Q814">
        <v>31600</v>
      </c>
      <c r="R814">
        <v>31600</v>
      </c>
      <c r="S814" s="14">
        <f t="shared" si="36"/>
        <v>0</v>
      </c>
      <c r="T814" s="11" t="str">
        <f t="shared" si="37"/>
        <v/>
      </c>
      <c r="U814" s="11" t="str">
        <f t="shared" si="38"/>
        <v/>
      </c>
    </row>
    <row r="815" spans="1:21" x14ac:dyDescent="0.3">
      <c r="A815" t="s">
        <v>6330</v>
      </c>
      <c r="B815" t="s">
        <v>6331</v>
      </c>
      <c r="C815" t="s">
        <v>1580</v>
      </c>
      <c r="D815">
        <v>59</v>
      </c>
      <c r="E815" t="s">
        <v>4463</v>
      </c>
      <c r="F815">
        <v>6925370319</v>
      </c>
      <c r="G815" s="9">
        <v>45769</v>
      </c>
      <c r="H815" s="9">
        <v>45772</v>
      </c>
      <c r="I815" t="s">
        <v>4491</v>
      </c>
      <c r="J815" t="s">
        <v>4543</v>
      </c>
      <c r="K815" t="s">
        <v>4482</v>
      </c>
      <c r="L815" t="s">
        <v>4493</v>
      </c>
      <c r="M815">
        <v>3</v>
      </c>
      <c r="N815">
        <v>68431</v>
      </c>
      <c r="O815">
        <v>0</v>
      </c>
      <c r="Q815">
        <v>68431</v>
      </c>
      <c r="R815">
        <v>68431</v>
      </c>
      <c r="S815" s="14">
        <f t="shared" si="36"/>
        <v>0</v>
      </c>
      <c r="T815" s="11" t="str">
        <f t="shared" si="37"/>
        <v/>
      </c>
      <c r="U815" s="11" t="str">
        <f t="shared" si="38"/>
        <v/>
      </c>
    </row>
    <row r="816" spans="1:21" x14ac:dyDescent="0.3">
      <c r="A816" t="s">
        <v>6332</v>
      </c>
      <c r="B816" t="s">
        <v>6333</v>
      </c>
      <c r="C816" t="s">
        <v>3401</v>
      </c>
      <c r="D816">
        <v>82</v>
      </c>
      <c r="E816" t="s">
        <v>4463</v>
      </c>
      <c r="F816">
        <v>8691925471</v>
      </c>
      <c r="G816" s="9">
        <v>45974</v>
      </c>
      <c r="H816" s="9">
        <v>45976</v>
      </c>
      <c r="I816" t="s">
        <v>4491</v>
      </c>
      <c r="J816" t="s">
        <v>4492</v>
      </c>
      <c r="K816" t="s">
        <v>4459</v>
      </c>
      <c r="L816" t="s">
        <v>4493</v>
      </c>
      <c r="M816">
        <v>3</v>
      </c>
      <c r="N816">
        <v>70657</v>
      </c>
      <c r="O816">
        <v>3279</v>
      </c>
      <c r="P816" t="s">
        <v>4468</v>
      </c>
      <c r="Q816">
        <v>67378</v>
      </c>
      <c r="R816">
        <v>0</v>
      </c>
      <c r="S816" s="14">
        <f t="shared" si="36"/>
        <v>4.6407291563468588E-2</v>
      </c>
      <c r="T816" s="11" t="str">
        <f t="shared" si="37"/>
        <v/>
      </c>
      <c r="U816" s="11" t="str">
        <f t="shared" si="38"/>
        <v/>
      </c>
    </row>
    <row r="817" spans="1:21" x14ac:dyDescent="0.3">
      <c r="A817" t="s">
        <v>6334</v>
      </c>
      <c r="B817" t="s">
        <v>6335</v>
      </c>
      <c r="C817" t="s">
        <v>3405</v>
      </c>
      <c r="D817">
        <v>78</v>
      </c>
      <c r="E817" t="s">
        <v>4463</v>
      </c>
      <c r="F817">
        <v>8741504431</v>
      </c>
      <c r="G817" s="9">
        <v>45892</v>
      </c>
      <c r="H817" s="9">
        <v>45894</v>
      </c>
      <c r="I817" t="s">
        <v>4491</v>
      </c>
      <c r="J817" t="s">
        <v>4492</v>
      </c>
      <c r="K817" t="s">
        <v>4488</v>
      </c>
      <c r="L817" t="s">
        <v>4493</v>
      </c>
      <c r="M817">
        <v>3</v>
      </c>
      <c r="N817">
        <v>74006</v>
      </c>
      <c r="O817">
        <v>0</v>
      </c>
      <c r="Q817">
        <v>74006</v>
      </c>
      <c r="R817">
        <v>0</v>
      </c>
      <c r="S817" s="14">
        <f t="shared" si="36"/>
        <v>0</v>
      </c>
      <c r="T817" s="11" t="str">
        <f t="shared" si="37"/>
        <v/>
      </c>
      <c r="U817" s="11" t="str">
        <f t="shared" si="38"/>
        <v/>
      </c>
    </row>
    <row r="818" spans="1:21" x14ac:dyDescent="0.3">
      <c r="A818" t="s">
        <v>6336</v>
      </c>
      <c r="B818" t="s">
        <v>6337</v>
      </c>
      <c r="C818" t="s">
        <v>358</v>
      </c>
      <c r="D818">
        <v>9</v>
      </c>
      <c r="E818" t="s">
        <v>4463</v>
      </c>
      <c r="F818">
        <v>9364414047</v>
      </c>
      <c r="G818" s="9">
        <v>45977</v>
      </c>
      <c r="H818" s="9">
        <v>45980</v>
      </c>
      <c r="I818" t="s">
        <v>4523</v>
      </c>
      <c r="J818" t="s">
        <v>4524</v>
      </c>
      <c r="K818" t="s">
        <v>4466</v>
      </c>
      <c r="L818" t="s">
        <v>4525</v>
      </c>
      <c r="M818">
        <v>4</v>
      </c>
      <c r="N818">
        <v>163823</v>
      </c>
      <c r="O818">
        <v>0</v>
      </c>
      <c r="Q818">
        <v>163823</v>
      </c>
      <c r="R818">
        <v>0</v>
      </c>
      <c r="S818" s="14">
        <f t="shared" si="36"/>
        <v>0</v>
      </c>
      <c r="T818" s="11" t="str">
        <f t="shared" si="37"/>
        <v/>
      </c>
      <c r="U818" s="11" t="str">
        <f t="shared" si="38"/>
        <v/>
      </c>
    </row>
    <row r="819" spans="1:21" x14ac:dyDescent="0.3">
      <c r="A819" t="s">
        <v>6338</v>
      </c>
      <c r="B819" t="s">
        <v>6339</v>
      </c>
      <c r="C819" t="s">
        <v>6340</v>
      </c>
      <c r="D819">
        <v>1</v>
      </c>
      <c r="E819" t="s">
        <v>4463</v>
      </c>
      <c r="F819">
        <v>6245529926</v>
      </c>
      <c r="G819" s="9">
        <v>45925</v>
      </c>
      <c r="H819" s="9">
        <v>45929</v>
      </c>
      <c r="I819" t="s">
        <v>4457</v>
      </c>
      <c r="J819" t="s">
        <v>4588</v>
      </c>
      <c r="K819" t="s">
        <v>4488</v>
      </c>
      <c r="L819" t="s">
        <v>4460</v>
      </c>
      <c r="M819">
        <v>4</v>
      </c>
      <c r="N819">
        <v>52314</v>
      </c>
      <c r="O819">
        <v>1187</v>
      </c>
      <c r="P819" t="s">
        <v>4468</v>
      </c>
      <c r="Q819">
        <v>51127</v>
      </c>
      <c r="R819">
        <v>0</v>
      </c>
      <c r="S819" s="14">
        <f t="shared" si="36"/>
        <v>2.2689910922506405E-2</v>
      </c>
      <c r="T819" s="11" t="str">
        <f t="shared" si="37"/>
        <v/>
      </c>
      <c r="U819" s="11" t="str">
        <f t="shared" si="38"/>
        <v/>
      </c>
    </row>
    <row r="820" spans="1:21" x14ac:dyDescent="0.3">
      <c r="A820" t="s">
        <v>6341</v>
      </c>
      <c r="B820" t="s">
        <v>6342</v>
      </c>
      <c r="C820" t="s">
        <v>1737</v>
      </c>
      <c r="D820">
        <v>67</v>
      </c>
      <c r="E820" t="s">
        <v>4463</v>
      </c>
      <c r="F820">
        <v>9297897895</v>
      </c>
      <c r="G820" s="9">
        <v>45835</v>
      </c>
      <c r="H820" s="9">
        <v>45841</v>
      </c>
      <c r="I820" t="s">
        <v>4480</v>
      </c>
      <c r="J820" t="s">
        <v>4481</v>
      </c>
      <c r="K820" t="s">
        <v>4476</v>
      </c>
      <c r="L820" t="s">
        <v>4483</v>
      </c>
      <c r="M820">
        <v>6</v>
      </c>
      <c r="N820">
        <v>215106</v>
      </c>
      <c r="O820">
        <v>0</v>
      </c>
      <c r="Q820">
        <v>215106</v>
      </c>
      <c r="R820">
        <v>0</v>
      </c>
      <c r="S820" s="14">
        <f t="shared" si="36"/>
        <v>0</v>
      </c>
      <c r="T820" s="11" t="str">
        <f t="shared" si="37"/>
        <v/>
      </c>
      <c r="U820" s="11" t="str">
        <f t="shared" si="38"/>
        <v/>
      </c>
    </row>
    <row r="821" spans="1:21" x14ac:dyDescent="0.3">
      <c r="A821" t="s">
        <v>6343</v>
      </c>
      <c r="B821" t="s">
        <v>6344</v>
      </c>
      <c r="C821" t="s">
        <v>1848</v>
      </c>
      <c r="D821">
        <v>69</v>
      </c>
      <c r="E821" t="s">
        <v>4463</v>
      </c>
      <c r="F821">
        <v>6322034355</v>
      </c>
      <c r="G821" s="9">
        <v>46089</v>
      </c>
      <c r="H821" s="9">
        <v>46092</v>
      </c>
      <c r="I821" t="s">
        <v>4523</v>
      </c>
      <c r="J821" t="s">
        <v>4524</v>
      </c>
      <c r="K821" t="s">
        <v>4471</v>
      </c>
      <c r="L821" t="s">
        <v>4525</v>
      </c>
      <c r="M821">
        <v>4</v>
      </c>
      <c r="N821">
        <v>175094</v>
      </c>
      <c r="O821">
        <v>0</v>
      </c>
      <c r="Q821">
        <v>175094</v>
      </c>
      <c r="R821">
        <v>0</v>
      </c>
      <c r="S821" s="14">
        <f t="shared" si="36"/>
        <v>0</v>
      </c>
      <c r="T821" s="11" t="str">
        <f t="shared" si="37"/>
        <v/>
      </c>
      <c r="U821" s="11" t="str">
        <f t="shared" si="38"/>
        <v/>
      </c>
    </row>
    <row r="822" spans="1:21" x14ac:dyDescent="0.3">
      <c r="A822" t="s">
        <v>6345</v>
      </c>
      <c r="B822" t="s">
        <v>6346</v>
      </c>
      <c r="C822" t="s">
        <v>2741</v>
      </c>
      <c r="D822">
        <v>66</v>
      </c>
      <c r="E822" t="s">
        <v>4463</v>
      </c>
      <c r="F822">
        <v>8750025454</v>
      </c>
      <c r="G822" s="9">
        <v>45768</v>
      </c>
      <c r="H822" s="9">
        <v>45769</v>
      </c>
      <c r="I822" t="s">
        <v>4464</v>
      </c>
      <c r="J822" t="s">
        <v>4465</v>
      </c>
      <c r="K822" t="s">
        <v>4482</v>
      </c>
      <c r="L822" t="s">
        <v>4467</v>
      </c>
      <c r="M822">
        <v>3</v>
      </c>
      <c r="N822">
        <v>78210</v>
      </c>
      <c r="O822">
        <v>0</v>
      </c>
      <c r="Q822">
        <v>78210</v>
      </c>
      <c r="R822">
        <v>78210</v>
      </c>
      <c r="S822" s="14">
        <f t="shared" si="36"/>
        <v>0</v>
      </c>
      <c r="T822" s="11" t="str">
        <f t="shared" si="37"/>
        <v/>
      </c>
      <c r="U822" s="11" t="str">
        <f t="shared" si="38"/>
        <v/>
      </c>
    </row>
    <row r="823" spans="1:21" x14ac:dyDescent="0.3">
      <c r="A823" t="s">
        <v>6347</v>
      </c>
      <c r="B823" t="s">
        <v>6348</v>
      </c>
      <c r="C823" t="s">
        <v>1639</v>
      </c>
      <c r="D823">
        <v>34</v>
      </c>
      <c r="E823" t="s">
        <v>4463</v>
      </c>
      <c r="F823">
        <v>7521488989</v>
      </c>
      <c r="G823" s="9">
        <v>46054</v>
      </c>
      <c r="H823" s="9">
        <v>46058</v>
      </c>
      <c r="I823" t="s">
        <v>4523</v>
      </c>
      <c r="J823" t="s">
        <v>4524</v>
      </c>
      <c r="K823" t="s">
        <v>4471</v>
      </c>
      <c r="L823" t="s">
        <v>4525</v>
      </c>
      <c r="M823">
        <v>4</v>
      </c>
      <c r="N823">
        <v>173181</v>
      </c>
      <c r="O823">
        <v>9291</v>
      </c>
      <c r="P823" t="s">
        <v>4468</v>
      </c>
      <c r="Q823">
        <v>163890</v>
      </c>
      <c r="R823">
        <v>0</v>
      </c>
      <c r="S823" s="14">
        <f t="shared" si="36"/>
        <v>5.364907235782216E-2</v>
      </c>
      <c r="T823" s="11" t="str">
        <f t="shared" si="37"/>
        <v/>
      </c>
      <c r="U823" s="11" t="str">
        <f t="shared" si="38"/>
        <v/>
      </c>
    </row>
    <row r="824" spans="1:21" x14ac:dyDescent="0.3">
      <c r="A824" t="s">
        <v>6349</v>
      </c>
      <c r="B824" t="s">
        <v>6350</v>
      </c>
      <c r="C824" t="s">
        <v>2776</v>
      </c>
      <c r="D824">
        <v>17</v>
      </c>
      <c r="E824" t="s">
        <v>4456</v>
      </c>
      <c r="F824">
        <v>9410189621</v>
      </c>
      <c r="G824" s="9">
        <v>45870</v>
      </c>
      <c r="H824" s="9">
        <v>45876</v>
      </c>
      <c r="I824" t="s">
        <v>4480</v>
      </c>
      <c r="J824" t="s">
        <v>4539</v>
      </c>
      <c r="K824" t="s">
        <v>4488</v>
      </c>
      <c r="L824" t="s">
        <v>4483</v>
      </c>
      <c r="M824">
        <v>6</v>
      </c>
      <c r="N824">
        <v>219560</v>
      </c>
      <c r="O824">
        <v>0</v>
      </c>
      <c r="Q824">
        <v>219560</v>
      </c>
      <c r="R824">
        <v>0</v>
      </c>
      <c r="S824" s="14">
        <f t="shared" si="36"/>
        <v>0</v>
      </c>
      <c r="T824" s="11" t="str">
        <f t="shared" si="37"/>
        <v/>
      </c>
      <c r="U824" s="11" t="str">
        <f t="shared" si="38"/>
        <v/>
      </c>
    </row>
    <row r="825" spans="1:21" x14ac:dyDescent="0.3">
      <c r="A825" t="s">
        <v>6351</v>
      </c>
      <c r="B825" t="s">
        <v>6352</v>
      </c>
      <c r="C825" t="s">
        <v>4794</v>
      </c>
      <c r="D825">
        <v>86</v>
      </c>
      <c r="E825" t="s">
        <v>4463</v>
      </c>
      <c r="F825">
        <v>8541122481</v>
      </c>
      <c r="G825" s="9">
        <v>46065</v>
      </c>
      <c r="H825" s="9">
        <v>46071</v>
      </c>
      <c r="I825" t="s">
        <v>4480</v>
      </c>
      <c r="J825" t="s">
        <v>4539</v>
      </c>
      <c r="K825" t="s">
        <v>4476</v>
      </c>
      <c r="L825" t="s">
        <v>4483</v>
      </c>
      <c r="M825">
        <v>6</v>
      </c>
      <c r="N825">
        <v>228047</v>
      </c>
      <c r="O825">
        <v>21038</v>
      </c>
      <c r="P825" t="s">
        <v>4468</v>
      </c>
      <c r="Q825">
        <v>207009</v>
      </c>
      <c r="R825">
        <v>0</v>
      </c>
      <c r="S825" s="14">
        <f t="shared" si="36"/>
        <v>9.2252912776752155E-2</v>
      </c>
      <c r="T825" s="11" t="str">
        <f t="shared" si="37"/>
        <v/>
      </c>
      <c r="U825" s="11" t="str">
        <f t="shared" si="38"/>
        <v/>
      </c>
    </row>
    <row r="826" spans="1:21" x14ac:dyDescent="0.3">
      <c r="A826" t="s">
        <v>6353</v>
      </c>
      <c r="B826" t="s">
        <v>6354</v>
      </c>
      <c r="C826" t="s">
        <v>2246</v>
      </c>
      <c r="D826">
        <v>58</v>
      </c>
      <c r="E826" t="s">
        <v>4463</v>
      </c>
      <c r="F826">
        <v>8244593122</v>
      </c>
      <c r="G826" s="9">
        <v>46085</v>
      </c>
      <c r="H826" s="9">
        <v>46089</v>
      </c>
      <c r="I826" t="s">
        <v>4480</v>
      </c>
      <c r="J826" t="s">
        <v>4481</v>
      </c>
      <c r="K826" t="s">
        <v>4476</v>
      </c>
      <c r="L826" t="s">
        <v>4483</v>
      </c>
      <c r="M826">
        <v>6</v>
      </c>
      <c r="N826">
        <v>220242</v>
      </c>
      <c r="O826">
        <v>0</v>
      </c>
      <c r="Q826">
        <v>220242</v>
      </c>
      <c r="R826">
        <v>0</v>
      </c>
      <c r="S826" s="14">
        <f t="shared" si="36"/>
        <v>0</v>
      </c>
      <c r="T826" s="11" t="str">
        <f t="shared" si="37"/>
        <v/>
      </c>
      <c r="U826" s="11" t="str">
        <f t="shared" si="38"/>
        <v/>
      </c>
    </row>
    <row r="827" spans="1:21" x14ac:dyDescent="0.3">
      <c r="A827" t="s">
        <v>6355</v>
      </c>
      <c r="B827" t="s">
        <v>6356</v>
      </c>
      <c r="C827" t="s">
        <v>2605</v>
      </c>
      <c r="D827">
        <v>44</v>
      </c>
      <c r="E827" t="s">
        <v>4456</v>
      </c>
      <c r="F827">
        <v>9659376298</v>
      </c>
      <c r="G827" s="9">
        <v>45939</v>
      </c>
      <c r="H827" s="9">
        <v>45940</v>
      </c>
      <c r="I827" t="s">
        <v>4491</v>
      </c>
      <c r="J827" t="s">
        <v>4543</v>
      </c>
      <c r="K827" t="s">
        <v>4476</v>
      </c>
      <c r="L827" t="s">
        <v>4493</v>
      </c>
      <c r="M827">
        <v>3</v>
      </c>
      <c r="N827">
        <v>79454</v>
      </c>
      <c r="O827">
        <v>3060</v>
      </c>
      <c r="P827" t="s">
        <v>4468</v>
      </c>
      <c r="Q827">
        <v>76394</v>
      </c>
      <c r="R827">
        <v>0</v>
      </c>
      <c r="S827" s="14">
        <f t="shared" si="36"/>
        <v>3.8512850202632967E-2</v>
      </c>
      <c r="T827" s="11" t="str">
        <f t="shared" si="37"/>
        <v/>
      </c>
      <c r="U827" s="11" t="str">
        <f t="shared" si="38"/>
        <v/>
      </c>
    </row>
    <row r="828" spans="1:21" x14ac:dyDescent="0.3">
      <c r="A828" t="s">
        <v>6357</v>
      </c>
      <c r="B828" t="s">
        <v>6358</v>
      </c>
      <c r="C828" t="s">
        <v>830</v>
      </c>
      <c r="D828">
        <v>79</v>
      </c>
      <c r="E828" t="s">
        <v>4456</v>
      </c>
      <c r="F828">
        <v>6787914250</v>
      </c>
      <c r="G828" s="9">
        <v>45947</v>
      </c>
      <c r="H828" s="9">
        <v>45949</v>
      </c>
      <c r="I828" t="s">
        <v>4497</v>
      </c>
      <c r="J828" t="s">
        <v>4498</v>
      </c>
      <c r="K828" t="s">
        <v>4466</v>
      </c>
      <c r="L828" t="s">
        <v>4477</v>
      </c>
      <c r="M828">
        <v>4</v>
      </c>
      <c r="N828">
        <v>77711</v>
      </c>
      <c r="O828">
        <v>6162</v>
      </c>
      <c r="P828" t="s">
        <v>4468</v>
      </c>
      <c r="Q828">
        <v>71549</v>
      </c>
      <c r="R828">
        <v>0</v>
      </c>
      <c r="S828" s="14">
        <f t="shared" si="36"/>
        <v>7.9293793671423612E-2</v>
      </c>
      <c r="T828" s="11" t="str">
        <f t="shared" si="37"/>
        <v/>
      </c>
      <c r="U828" s="11" t="str">
        <f t="shared" si="38"/>
        <v/>
      </c>
    </row>
    <row r="829" spans="1:21" x14ac:dyDescent="0.3">
      <c r="A829" t="s">
        <v>6359</v>
      </c>
      <c r="B829" t="s">
        <v>6360</v>
      </c>
      <c r="C829" t="s">
        <v>4673</v>
      </c>
      <c r="D829">
        <v>31</v>
      </c>
      <c r="E829" t="s">
        <v>4456</v>
      </c>
      <c r="F829">
        <v>9694319271</v>
      </c>
      <c r="G829" s="9">
        <v>45933</v>
      </c>
      <c r="H829" s="9">
        <v>45938</v>
      </c>
      <c r="I829" t="s">
        <v>4474</v>
      </c>
      <c r="J829" t="s">
        <v>4475</v>
      </c>
      <c r="K829" t="s">
        <v>4482</v>
      </c>
      <c r="L829" t="s">
        <v>4477</v>
      </c>
      <c r="M829">
        <v>5</v>
      </c>
      <c r="N829">
        <v>116826</v>
      </c>
      <c r="O829">
        <v>0</v>
      </c>
      <c r="Q829">
        <v>116826</v>
      </c>
      <c r="R829">
        <v>116826</v>
      </c>
      <c r="S829" s="14">
        <f t="shared" si="36"/>
        <v>0</v>
      </c>
      <c r="T829" s="11" t="str">
        <f t="shared" si="37"/>
        <v/>
      </c>
      <c r="U829" s="11" t="str">
        <f t="shared" si="38"/>
        <v/>
      </c>
    </row>
    <row r="830" spans="1:21" x14ac:dyDescent="0.3">
      <c r="A830" t="s">
        <v>6361</v>
      </c>
      <c r="B830" t="s">
        <v>6362</v>
      </c>
      <c r="C830" t="s">
        <v>6363</v>
      </c>
      <c r="D830">
        <v>88</v>
      </c>
      <c r="E830" t="s">
        <v>4463</v>
      </c>
      <c r="F830">
        <v>7226764541</v>
      </c>
      <c r="G830" s="9">
        <v>45818</v>
      </c>
      <c r="H830" s="9">
        <v>45820</v>
      </c>
      <c r="I830" t="s">
        <v>4457</v>
      </c>
      <c r="J830" t="s">
        <v>4588</v>
      </c>
      <c r="K830" t="s">
        <v>4482</v>
      </c>
      <c r="L830" t="s">
        <v>4460</v>
      </c>
      <c r="M830">
        <v>4</v>
      </c>
      <c r="N830">
        <v>53063</v>
      </c>
      <c r="O830">
        <v>0</v>
      </c>
      <c r="Q830">
        <v>53063</v>
      </c>
      <c r="R830">
        <v>53063</v>
      </c>
      <c r="S830" s="14">
        <f t="shared" si="36"/>
        <v>0</v>
      </c>
      <c r="T830" s="11" t="str">
        <f t="shared" si="37"/>
        <v/>
      </c>
      <c r="U830" s="11" t="str">
        <f t="shared" si="38"/>
        <v/>
      </c>
    </row>
    <row r="831" spans="1:21" x14ac:dyDescent="0.3">
      <c r="A831" t="s">
        <v>6364</v>
      </c>
      <c r="B831" t="s">
        <v>6365</v>
      </c>
      <c r="C831" t="s">
        <v>2582</v>
      </c>
      <c r="D831">
        <v>69</v>
      </c>
      <c r="E831" t="s">
        <v>4456</v>
      </c>
      <c r="F831">
        <v>8679560198</v>
      </c>
      <c r="G831" s="9">
        <v>45819</v>
      </c>
      <c r="H831" s="9">
        <v>45824</v>
      </c>
      <c r="I831" t="s">
        <v>4474</v>
      </c>
      <c r="J831" t="s">
        <v>4475</v>
      </c>
      <c r="K831" t="s">
        <v>4482</v>
      </c>
      <c r="L831" t="s">
        <v>4477</v>
      </c>
      <c r="M831">
        <v>5</v>
      </c>
      <c r="N831">
        <v>47324</v>
      </c>
      <c r="O831">
        <v>4546</v>
      </c>
      <c r="P831" t="s">
        <v>4468</v>
      </c>
      <c r="Q831">
        <v>42778</v>
      </c>
      <c r="R831">
        <v>42778</v>
      </c>
      <c r="S831" s="14">
        <f t="shared" si="36"/>
        <v>9.6061195165243848E-2</v>
      </c>
      <c r="T831" s="11" t="str">
        <f t="shared" si="37"/>
        <v/>
      </c>
      <c r="U831" s="11" t="str">
        <f t="shared" si="38"/>
        <v/>
      </c>
    </row>
    <row r="832" spans="1:21" x14ac:dyDescent="0.3">
      <c r="A832" t="s">
        <v>6366</v>
      </c>
      <c r="B832" t="s">
        <v>6367</v>
      </c>
      <c r="C832" t="s">
        <v>2158</v>
      </c>
      <c r="D832">
        <v>6</v>
      </c>
      <c r="E832" t="s">
        <v>4463</v>
      </c>
      <c r="F832">
        <v>9156254874</v>
      </c>
      <c r="G832" s="9">
        <v>45905</v>
      </c>
      <c r="H832" s="9">
        <v>45907</v>
      </c>
      <c r="I832" t="s">
        <v>4480</v>
      </c>
      <c r="J832" t="s">
        <v>4539</v>
      </c>
      <c r="K832" t="s">
        <v>4482</v>
      </c>
      <c r="L832" t="s">
        <v>4483</v>
      </c>
      <c r="M832">
        <v>6</v>
      </c>
      <c r="N832">
        <v>216732</v>
      </c>
      <c r="O832">
        <v>0</v>
      </c>
      <c r="Q832">
        <v>216732</v>
      </c>
      <c r="R832">
        <v>216732</v>
      </c>
      <c r="S832" s="14">
        <f t="shared" si="36"/>
        <v>0</v>
      </c>
      <c r="T832" s="11" t="str">
        <f t="shared" si="37"/>
        <v/>
      </c>
      <c r="U832" s="11" t="str">
        <f t="shared" si="38"/>
        <v/>
      </c>
    </row>
    <row r="833" spans="1:21" x14ac:dyDescent="0.3">
      <c r="A833" t="s">
        <v>6368</v>
      </c>
      <c r="B833" t="s">
        <v>6369</v>
      </c>
      <c r="C833" t="s">
        <v>2986</v>
      </c>
      <c r="D833">
        <v>47</v>
      </c>
      <c r="E833" t="s">
        <v>4456</v>
      </c>
      <c r="F833">
        <v>7881958991</v>
      </c>
      <c r="G833" s="9">
        <v>45777</v>
      </c>
      <c r="H833" s="9">
        <v>45782</v>
      </c>
      <c r="I833" t="s">
        <v>4474</v>
      </c>
      <c r="J833" t="s">
        <v>4475</v>
      </c>
      <c r="K833" t="s">
        <v>4471</v>
      </c>
      <c r="L833" t="s">
        <v>4477</v>
      </c>
      <c r="M833">
        <v>5</v>
      </c>
      <c r="N833">
        <v>18613</v>
      </c>
      <c r="O833">
        <v>0</v>
      </c>
      <c r="Q833">
        <v>18613</v>
      </c>
      <c r="R833">
        <v>0</v>
      </c>
      <c r="S833" s="14">
        <f t="shared" si="36"/>
        <v>0</v>
      </c>
      <c r="T833" s="11" t="str">
        <f t="shared" si="37"/>
        <v/>
      </c>
      <c r="U833" s="11" t="str">
        <f t="shared" si="38"/>
        <v/>
      </c>
    </row>
    <row r="834" spans="1:21" x14ac:dyDescent="0.3">
      <c r="A834" t="s">
        <v>6370</v>
      </c>
      <c r="B834" t="s">
        <v>6371</v>
      </c>
      <c r="C834" t="s">
        <v>2442</v>
      </c>
      <c r="D834">
        <v>51</v>
      </c>
      <c r="E834" t="s">
        <v>4463</v>
      </c>
      <c r="F834">
        <v>8461139944</v>
      </c>
      <c r="G834" s="9">
        <v>45926</v>
      </c>
      <c r="H834" s="9">
        <v>45929</v>
      </c>
      <c r="I834" t="s">
        <v>4457</v>
      </c>
      <c r="J834" t="s">
        <v>4588</v>
      </c>
      <c r="K834" t="s">
        <v>4476</v>
      </c>
      <c r="L834" t="s">
        <v>4460</v>
      </c>
      <c r="M834">
        <v>4</v>
      </c>
      <c r="N834">
        <v>52600</v>
      </c>
      <c r="O834">
        <v>1741</v>
      </c>
      <c r="P834" t="s">
        <v>4468</v>
      </c>
      <c r="Q834">
        <v>50859</v>
      </c>
      <c r="R834">
        <v>0</v>
      </c>
      <c r="S834" s="14">
        <f t="shared" si="36"/>
        <v>3.3098859315589355E-2</v>
      </c>
      <c r="T834" s="11" t="str">
        <f t="shared" si="37"/>
        <v/>
      </c>
      <c r="U834" s="11" t="str">
        <f t="shared" si="38"/>
        <v/>
      </c>
    </row>
    <row r="835" spans="1:21" x14ac:dyDescent="0.3">
      <c r="A835" t="s">
        <v>6372</v>
      </c>
      <c r="B835" t="s">
        <v>6373</v>
      </c>
      <c r="C835" t="s">
        <v>5408</v>
      </c>
      <c r="D835">
        <v>86</v>
      </c>
      <c r="E835" t="s">
        <v>4456</v>
      </c>
      <c r="F835">
        <v>6162202702</v>
      </c>
      <c r="G835" s="9">
        <v>46021</v>
      </c>
      <c r="H835" s="9">
        <v>46026</v>
      </c>
      <c r="I835" t="s">
        <v>4480</v>
      </c>
      <c r="J835" t="s">
        <v>4481</v>
      </c>
      <c r="K835" t="s">
        <v>4482</v>
      </c>
      <c r="L835" t="s">
        <v>4483</v>
      </c>
      <c r="M835">
        <v>6</v>
      </c>
      <c r="N835">
        <v>230393</v>
      </c>
      <c r="O835">
        <v>0</v>
      </c>
      <c r="Q835">
        <v>230393</v>
      </c>
      <c r="R835">
        <v>230393</v>
      </c>
      <c r="S835" s="14">
        <f t="shared" si="36"/>
        <v>0</v>
      </c>
      <c r="T835" s="11" t="str">
        <f t="shared" si="37"/>
        <v/>
      </c>
      <c r="U835" s="11" t="str">
        <f t="shared" si="38"/>
        <v/>
      </c>
    </row>
    <row r="836" spans="1:21" x14ac:dyDescent="0.3">
      <c r="A836" t="s">
        <v>6374</v>
      </c>
      <c r="B836" t="s">
        <v>6375</v>
      </c>
      <c r="C836" t="s">
        <v>5066</v>
      </c>
      <c r="D836">
        <v>5</v>
      </c>
      <c r="E836" t="s">
        <v>4456</v>
      </c>
      <c r="F836">
        <v>8881488246</v>
      </c>
      <c r="G836" s="9">
        <v>46006</v>
      </c>
      <c r="H836" s="9">
        <v>46009</v>
      </c>
      <c r="I836" t="s">
        <v>4457</v>
      </c>
      <c r="J836" t="s">
        <v>4458</v>
      </c>
      <c r="K836" t="s">
        <v>4459</v>
      </c>
      <c r="L836" t="s">
        <v>4460</v>
      </c>
      <c r="M836">
        <v>4</v>
      </c>
      <c r="N836">
        <v>48791</v>
      </c>
      <c r="O836">
        <v>0</v>
      </c>
      <c r="Q836">
        <v>48791</v>
      </c>
      <c r="R836">
        <v>0</v>
      </c>
      <c r="S836" s="14">
        <f t="shared" ref="S836:S899" si="39">O836/N836</f>
        <v>0</v>
      </c>
      <c r="T836" s="11" t="str">
        <f t="shared" ref="T836:T899" si="40">IF(AND(S836&gt;10%,P836&lt;&gt;"MS_DR_BORA"),"FLAG","")</f>
        <v/>
      </c>
      <c r="U836" s="11" t="str">
        <f t="shared" ref="U836:U899" si="41">IF(AND(K836="Cash",R836&lt;Q836),"FLAG","")</f>
        <v/>
      </c>
    </row>
    <row r="837" spans="1:21" x14ac:dyDescent="0.3">
      <c r="A837" t="s">
        <v>6376</v>
      </c>
      <c r="B837" t="s">
        <v>6377</v>
      </c>
      <c r="C837" t="s">
        <v>2478</v>
      </c>
      <c r="D837">
        <v>46</v>
      </c>
      <c r="E837" t="s">
        <v>4456</v>
      </c>
      <c r="F837">
        <v>9757369889</v>
      </c>
      <c r="G837" s="9">
        <v>45950</v>
      </c>
      <c r="H837" s="9">
        <v>45951</v>
      </c>
      <c r="I837" t="s">
        <v>4506</v>
      </c>
      <c r="J837" t="s">
        <v>4507</v>
      </c>
      <c r="K837" t="s">
        <v>4466</v>
      </c>
      <c r="L837" t="s">
        <v>4508</v>
      </c>
      <c r="M837">
        <v>1</v>
      </c>
      <c r="N837">
        <v>3099</v>
      </c>
      <c r="O837">
        <v>0</v>
      </c>
      <c r="Q837">
        <v>3099</v>
      </c>
      <c r="R837">
        <v>0</v>
      </c>
      <c r="S837" s="14">
        <f t="shared" si="39"/>
        <v>0</v>
      </c>
      <c r="T837" s="11" t="str">
        <f t="shared" si="40"/>
        <v/>
      </c>
      <c r="U837" s="11" t="str">
        <f t="shared" si="41"/>
        <v/>
      </c>
    </row>
    <row r="838" spans="1:21" x14ac:dyDescent="0.3">
      <c r="A838" t="s">
        <v>6378</v>
      </c>
      <c r="B838" t="s">
        <v>6379</v>
      </c>
      <c r="C838" t="s">
        <v>6380</v>
      </c>
      <c r="D838">
        <v>27</v>
      </c>
      <c r="E838" t="s">
        <v>4456</v>
      </c>
      <c r="F838">
        <v>7985860485</v>
      </c>
      <c r="G838" s="9">
        <v>45935</v>
      </c>
      <c r="H838" s="9">
        <v>45938</v>
      </c>
      <c r="I838" t="s">
        <v>4491</v>
      </c>
      <c r="J838" t="s">
        <v>4543</v>
      </c>
      <c r="K838" t="s">
        <v>4476</v>
      </c>
      <c r="L838" t="s">
        <v>4493</v>
      </c>
      <c r="M838">
        <v>3</v>
      </c>
      <c r="N838">
        <v>69493</v>
      </c>
      <c r="O838">
        <v>0</v>
      </c>
      <c r="Q838">
        <v>69493</v>
      </c>
      <c r="R838">
        <v>0</v>
      </c>
      <c r="S838" s="14">
        <f t="shared" si="39"/>
        <v>0</v>
      </c>
      <c r="T838" s="11" t="str">
        <f t="shared" si="40"/>
        <v/>
      </c>
      <c r="U838" s="11" t="str">
        <f t="shared" si="41"/>
        <v/>
      </c>
    </row>
    <row r="839" spans="1:21" x14ac:dyDescent="0.3">
      <c r="A839" t="s">
        <v>6381</v>
      </c>
      <c r="B839" t="s">
        <v>6382</v>
      </c>
      <c r="C839" t="s">
        <v>710</v>
      </c>
      <c r="D839">
        <v>85</v>
      </c>
      <c r="E839" t="s">
        <v>4463</v>
      </c>
      <c r="F839">
        <v>6352239285</v>
      </c>
      <c r="G839" s="9">
        <v>45904</v>
      </c>
      <c r="H839" s="9">
        <v>45905</v>
      </c>
      <c r="I839" t="s">
        <v>4491</v>
      </c>
      <c r="J839" t="s">
        <v>4492</v>
      </c>
      <c r="K839" t="s">
        <v>4476</v>
      </c>
      <c r="L839" t="s">
        <v>4493</v>
      </c>
      <c r="M839">
        <v>3</v>
      </c>
      <c r="N839">
        <v>65844</v>
      </c>
      <c r="O839">
        <v>0</v>
      </c>
      <c r="Q839">
        <v>65844</v>
      </c>
      <c r="R839">
        <v>0</v>
      </c>
      <c r="S839" s="14">
        <f t="shared" si="39"/>
        <v>0</v>
      </c>
      <c r="T839" s="11" t="str">
        <f t="shared" si="40"/>
        <v/>
      </c>
      <c r="U839" s="11" t="str">
        <f t="shared" si="41"/>
        <v/>
      </c>
    </row>
    <row r="840" spans="1:21" x14ac:dyDescent="0.3">
      <c r="A840" t="s">
        <v>6383</v>
      </c>
      <c r="B840" t="s">
        <v>6384</v>
      </c>
      <c r="C840" t="s">
        <v>915</v>
      </c>
      <c r="D840">
        <v>26</v>
      </c>
      <c r="E840" t="s">
        <v>4456</v>
      </c>
      <c r="F840">
        <v>9370811977</v>
      </c>
      <c r="G840" s="9">
        <v>45748</v>
      </c>
      <c r="H840" s="9">
        <v>45749</v>
      </c>
      <c r="I840" t="s">
        <v>4464</v>
      </c>
      <c r="J840" t="s">
        <v>4465</v>
      </c>
      <c r="K840" t="s">
        <v>4482</v>
      </c>
      <c r="L840" t="s">
        <v>4467</v>
      </c>
      <c r="M840">
        <v>3</v>
      </c>
      <c r="N840">
        <v>79161</v>
      </c>
      <c r="O840">
        <v>0</v>
      </c>
      <c r="Q840">
        <v>79161</v>
      </c>
      <c r="R840">
        <v>79161</v>
      </c>
      <c r="S840" s="14">
        <f t="shared" si="39"/>
        <v>0</v>
      </c>
      <c r="T840" s="11" t="str">
        <f t="shared" si="40"/>
        <v/>
      </c>
      <c r="U840" s="11" t="str">
        <f t="shared" si="41"/>
        <v/>
      </c>
    </row>
    <row r="841" spans="1:21" x14ac:dyDescent="0.3">
      <c r="A841" t="s">
        <v>6385</v>
      </c>
      <c r="B841" t="s">
        <v>6386</v>
      </c>
      <c r="C841" t="s">
        <v>6387</v>
      </c>
      <c r="D841">
        <v>88</v>
      </c>
      <c r="E841" t="s">
        <v>4463</v>
      </c>
      <c r="F841">
        <v>6765061918</v>
      </c>
      <c r="G841" s="9">
        <v>46057</v>
      </c>
      <c r="H841" s="9">
        <v>46063</v>
      </c>
      <c r="I841" t="s">
        <v>4457</v>
      </c>
      <c r="J841" t="s">
        <v>4458</v>
      </c>
      <c r="K841" t="s">
        <v>4471</v>
      </c>
      <c r="L841" t="s">
        <v>4460</v>
      </c>
      <c r="M841">
        <v>4</v>
      </c>
      <c r="N841">
        <v>54623</v>
      </c>
      <c r="O841">
        <v>1532</v>
      </c>
      <c r="P841" t="s">
        <v>4468</v>
      </c>
      <c r="Q841">
        <v>53091</v>
      </c>
      <c r="R841">
        <v>0</v>
      </c>
      <c r="S841" s="14">
        <f t="shared" si="39"/>
        <v>2.8046793475275982E-2</v>
      </c>
      <c r="T841" s="11" t="str">
        <f t="shared" si="40"/>
        <v/>
      </c>
      <c r="U841" s="11" t="str">
        <f t="shared" si="41"/>
        <v/>
      </c>
    </row>
    <row r="842" spans="1:21" x14ac:dyDescent="0.3">
      <c r="A842" t="s">
        <v>6388</v>
      </c>
      <c r="B842" t="s">
        <v>6389</v>
      </c>
      <c r="C842" t="s">
        <v>1110</v>
      </c>
      <c r="D842">
        <v>51</v>
      </c>
      <c r="E842" t="s">
        <v>4463</v>
      </c>
      <c r="F842">
        <v>8385779887</v>
      </c>
      <c r="G842" s="9">
        <v>45816</v>
      </c>
      <c r="H842" s="9">
        <v>45821</v>
      </c>
      <c r="I842" t="s">
        <v>4457</v>
      </c>
      <c r="J842" t="s">
        <v>4588</v>
      </c>
      <c r="K842" t="s">
        <v>4482</v>
      </c>
      <c r="L842" t="s">
        <v>4460</v>
      </c>
      <c r="M842">
        <v>4</v>
      </c>
      <c r="N842">
        <v>48655</v>
      </c>
      <c r="O842">
        <v>4166</v>
      </c>
      <c r="P842" t="s">
        <v>4468</v>
      </c>
      <c r="Q842">
        <v>44489</v>
      </c>
      <c r="R842">
        <v>44489</v>
      </c>
      <c r="S842" s="14">
        <f t="shared" si="39"/>
        <v>8.562326585140273E-2</v>
      </c>
      <c r="T842" s="11" t="str">
        <f t="shared" si="40"/>
        <v/>
      </c>
      <c r="U842" s="11" t="str">
        <f t="shared" si="41"/>
        <v/>
      </c>
    </row>
    <row r="843" spans="1:21" x14ac:dyDescent="0.3">
      <c r="A843" t="s">
        <v>6390</v>
      </c>
      <c r="B843" t="s">
        <v>6391</v>
      </c>
      <c r="C843" t="s">
        <v>5746</v>
      </c>
      <c r="D843">
        <v>55</v>
      </c>
      <c r="E843" t="s">
        <v>4463</v>
      </c>
      <c r="F843">
        <v>6421784350</v>
      </c>
      <c r="G843" s="9">
        <v>45898</v>
      </c>
      <c r="H843" s="9">
        <v>45901</v>
      </c>
      <c r="I843" t="s">
        <v>4523</v>
      </c>
      <c r="J843" t="s">
        <v>4524</v>
      </c>
      <c r="K843" t="s">
        <v>4488</v>
      </c>
      <c r="L843" t="s">
        <v>4525</v>
      </c>
      <c r="M843">
        <v>4</v>
      </c>
      <c r="N843">
        <v>176646</v>
      </c>
      <c r="O843">
        <v>13070</v>
      </c>
      <c r="P843" t="s">
        <v>4468</v>
      </c>
      <c r="Q843">
        <v>163576</v>
      </c>
      <c r="R843">
        <v>0</v>
      </c>
      <c r="S843" s="14">
        <f t="shared" si="39"/>
        <v>7.398978748457366E-2</v>
      </c>
      <c r="T843" s="11" t="str">
        <f t="shared" si="40"/>
        <v/>
      </c>
      <c r="U843" s="11" t="str">
        <f t="shared" si="41"/>
        <v/>
      </c>
    </row>
    <row r="844" spans="1:21" x14ac:dyDescent="0.3">
      <c r="A844" t="s">
        <v>6392</v>
      </c>
      <c r="B844" t="s">
        <v>6393</v>
      </c>
      <c r="C844" t="s">
        <v>1588</v>
      </c>
      <c r="D844">
        <v>55</v>
      </c>
      <c r="E844" t="s">
        <v>4463</v>
      </c>
      <c r="F844">
        <v>7586173494</v>
      </c>
      <c r="G844" s="9">
        <v>45832</v>
      </c>
      <c r="H844" s="9">
        <v>45837</v>
      </c>
      <c r="I844" t="s">
        <v>4474</v>
      </c>
      <c r="J844" t="s">
        <v>4556</v>
      </c>
      <c r="K844" t="s">
        <v>4459</v>
      </c>
      <c r="L844" t="s">
        <v>4477</v>
      </c>
      <c r="M844">
        <v>5</v>
      </c>
      <c r="N844">
        <v>65986</v>
      </c>
      <c r="O844">
        <v>0</v>
      </c>
      <c r="Q844">
        <v>65986</v>
      </c>
      <c r="R844">
        <v>0</v>
      </c>
      <c r="S844" s="14">
        <f t="shared" si="39"/>
        <v>0</v>
      </c>
      <c r="T844" s="11" t="str">
        <f t="shared" si="40"/>
        <v/>
      </c>
      <c r="U844" s="11" t="str">
        <f t="shared" si="41"/>
        <v/>
      </c>
    </row>
    <row r="845" spans="1:21" x14ac:dyDescent="0.3">
      <c r="A845" t="s">
        <v>6394</v>
      </c>
      <c r="B845" t="s">
        <v>6395</v>
      </c>
      <c r="C845" t="s">
        <v>6396</v>
      </c>
      <c r="D845">
        <v>33</v>
      </c>
      <c r="E845" t="s">
        <v>4463</v>
      </c>
      <c r="F845">
        <v>9871586884</v>
      </c>
      <c r="G845" s="9">
        <v>45910</v>
      </c>
      <c r="H845" s="9">
        <v>45911</v>
      </c>
      <c r="I845" t="s">
        <v>4506</v>
      </c>
      <c r="J845" t="s">
        <v>4507</v>
      </c>
      <c r="K845" t="s">
        <v>4459</v>
      </c>
      <c r="L845" t="s">
        <v>4508</v>
      </c>
      <c r="M845">
        <v>1</v>
      </c>
      <c r="N845">
        <v>2524</v>
      </c>
      <c r="O845">
        <v>0</v>
      </c>
      <c r="Q845">
        <v>2524</v>
      </c>
      <c r="R845">
        <v>0</v>
      </c>
      <c r="S845" s="14">
        <f t="shared" si="39"/>
        <v>0</v>
      </c>
      <c r="T845" s="11" t="str">
        <f t="shared" si="40"/>
        <v/>
      </c>
      <c r="U845" s="11" t="str">
        <f t="shared" si="41"/>
        <v/>
      </c>
    </row>
    <row r="846" spans="1:21" x14ac:dyDescent="0.3">
      <c r="A846" t="s">
        <v>6397</v>
      </c>
      <c r="B846" t="s">
        <v>6398</v>
      </c>
      <c r="C846" t="s">
        <v>6399</v>
      </c>
      <c r="D846">
        <v>71</v>
      </c>
      <c r="E846" t="s">
        <v>4456</v>
      </c>
      <c r="F846">
        <v>6415354335</v>
      </c>
      <c r="G846" s="9">
        <v>45855</v>
      </c>
      <c r="H846" s="9">
        <v>45859</v>
      </c>
      <c r="I846" t="s">
        <v>4474</v>
      </c>
      <c r="J846" t="s">
        <v>4475</v>
      </c>
      <c r="K846" t="s">
        <v>4488</v>
      </c>
      <c r="L846" t="s">
        <v>4477</v>
      </c>
      <c r="M846">
        <v>5</v>
      </c>
      <c r="N846">
        <v>83535</v>
      </c>
      <c r="O846">
        <v>0</v>
      </c>
      <c r="Q846">
        <v>83535</v>
      </c>
      <c r="R846">
        <v>0</v>
      </c>
      <c r="S846" s="14">
        <f t="shared" si="39"/>
        <v>0</v>
      </c>
      <c r="T846" s="11" t="str">
        <f t="shared" si="40"/>
        <v/>
      </c>
      <c r="U846" s="11" t="str">
        <f t="shared" si="41"/>
        <v/>
      </c>
    </row>
    <row r="847" spans="1:21" x14ac:dyDescent="0.3">
      <c r="A847" t="s">
        <v>6400</v>
      </c>
      <c r="B847" t="s">
        <v>6401</v>
      </c>
      <c r="C847" t="s">
        <v>1914</v>
      </c>
      <c r="D847">
        <v>76</v>
      </c>
      <c r="E847" t="s">
        <v>4463</v>
      </c>
      <c r="F847">
        <v>6804017379</v>
      </c>
      <c r="G847" s="9">
        <v>45988</v>
      </c>
      <c r="H847" s="9">
        <v>45990</v>
      </c>
      <c r="I847" t="s">
        <v>4491</v>
      </c>
      <c r="J847" t="s">
        <v>4543</v>
      </c>
      <c r="K847" t="s">
        <v>4476</v>
      </c>
      <c r="L847" t="s">
        <v>4493</v>
      </c>
      <c r="M847">
        <v>3</v>
      </c>
      <c r="N847">
        <v>78029</v>
      </c>
      <c r="O847">
        <v>2406</v>
      </c>
      <c r="P847" t="s">
        <v>4468</v>
      </c>
      <c r="Q847">
        <v>75623</v>
      </c>
      <c r="R847">
        <v>0</v>
      </c>
      <c r="S847" s="14">
        <f t="shared" si="39"/>
        <v>3.0834689666662394E-2</v>
      </c>
      <c r="T847" s="11" t="str">
        <f t="shared" si="40"/>
        <v/>
      </c>
      <c r="U847" s="11" t="str">
        <f t="shared" si="41"/>
        <v/>
      </c>
    </row>
    <row r="848" spans="1:21" x14ac:dyDescent="0.3">
      <c r="A848" t="s">
        <v>6402</v>
      </c>
      <c r="B848" t="s">
        <v>6403</v>
      </c>
      <c r="C848" t="s">
        <v>952</v>
      </c>
      <c r="D848">
        <v>55</v>
      </c>
      <c r="E848" t="s">
        <v>4463</v>
      </c>
      <c r="F848">
        <v>6622681430</v>
      </c>
      <c r="G848" s="9">
        <v>45813</v>
      </c>
      <c r="H848" s="9">
        <v>45818</v>
      </c>
      <c r="I848" t="s">
        <v>4480</v>
      </c>
      <c r="J848" t="s">
        <v>4539</v>
      </c>
      <c r="K848" t="s">
        <v>4476</v>
      </c>
      <c r="L848" t="s">
        <v>4483</v>
      </c>
      <c r="M848">
        <v>6</v>
      </c>
      <c r="N848">
        <v>198983</v>
      </c>
      <c r="O848">
        <v>0</v>
      </c>
      <c r="Q848">
        <v>198983</v>
      </c>
      <c r="R848">
        <v>0</v>
      </c>
      <c r="S848" s="14">
        <f t="shared" si="39"/>
        <v>0</v>
      </c>
      <c r="T848" s="11" t="str">
        <f t="shared" si="40"/>
        <v/>
      </c>
      <c r="U848" s="11" t="str">
        <f t="shared" si="41"/>
        <v/>
      </c>
    </row>
    <row r="849" spans="1:21" x14ac:dyDescent="0.3">
      <c r="A849" t="s">
        <v>6404</v>
      </c>
      <c r="B849" t="s">
        <v>6405</v>
      </c>
      <c r="C849" t="s">
        <v>2284</v>
      </c>
      <c r="D849">
        <v>81</v>
      </c>
      <c r="E849" t="s">
        <v>4456</v>
      </c>
      <c r="F849">
        <v>6331577814</v>
      </c>
      <c r="G849" s="9">
        <v>46020</v>
      </c>
      <c r="H849" s="9">
        <v>46021</v>
      </c>
      <c r="I849" t="s">
        <v>4506</v>
      </c>
      <c r="J849" t="s">
        <v>4507</v>
      </c>
      <c r="K849" t="s">
        <v>4482</v>
      </c>
      <c r="L849" t="s">
        <v>4508</v>
      </c>
      <c r="M849">
        <v>1</v>
      </c>
      <c r="N849">
        <v>3118</v>
      </c>
      <c r="O849">
        <v>262</v>
      </c>
      <c r="P849" t="s">
        <v>4468</v>
      </c>
      <c r="Q849">
        <v>2856</v>
      </c>
      <c r="R849">
        <v>2856</v>
      </c>
      <c r="S849" s="14">
        <f t="shared" si="39"/>
        <v>8.4028223220012827E-2</v>
      </c>
      <c r="T849" s="11" t="str">
        <f t="shared" si="40"/>
        <v/>
      </c>
      <c r="U849" s="11" t="str">
        <f t="shared" si="41"/>
        <v/>
      </c>
    </row>
    <row r="850" spans="1:21" x14ac:dyDescent="0.3">
      <c r="A850" t="s">
        <v>6406</v>
      </c>
      <c r="B850" t="s">
        <v>6407</v>
      </c>
      <c r="C850" t="s">
        <v>3033</v>
      </c>
      <c r="D850">
        <v>23</v>
      </c>
      <c r="E850" t="s">
        <v>4463</v>
      </c>
      <c r="F850">
        <v>6872978718</v>
      </c>
      <c r="G850" s="9">
        <v>46019</v>
      </c>
      <c r="H850" s="9">
        <v>46023</v>
      </c>
      <c r="I850" t="s">
        <v>4497</v>
      </c>
      <c r="J850" t="s">
        <v>4498</v>
      </c>
      <c r="K850" t="s">
        <v>4482</v>
      </c>
      <c r="L850" t="s">
        <v>4477</v>
      </c>
      <c r="M850">
        <v>4</v>
      </c>
      <c r="N850">
        <v>129252</v>
      </c>
      <c r="O850">
        <v>0</v>
      </c>
      <c r="Q850">
        <v>129252</v>
      </c>
      <c r="R850">
        <v>129252</v>
      </c>
      <c r="S850" s="14">
        <f t="shared" si="39"/>
        <v>0</v>
      </c>
      <c r="T850" s="11" t="str">
        <f t="shared" si="40"/>
        <v/>
      </c>
      <c r="U850" s="11" t="str">
        <f t="shared" si="41"/>
        <v/>
      </c>
    </row>
    <row r="851" spans="1:21" x14ac:dyDescent="0.3">
      <c r="A851" t="s">
        <v>6408</v>
      </c>
      <c r="B851" t="s">
        <v>6409</v>
      </c>
      <c r="C851" t="s">
        <v>1019</v>
      </c>
      <c r="D851">
        <v>83</v>
      </c>
      <c r="E851" t="s">
        <v>4456</v>
      </c>
      <c r="F851">
        <v>9424140489</v>
      </c>
      <c r="G851" s="9">
        <v>45748</v>
      </c>
      <c r="H851" s="9">
        <v>45751</v>
      </c>
      <c r="I851" t="s">
        <v>4464</v>
      </c>
      <c r="J851" t="s">
        <v>4465</v>
      </c>
      <c r="K851" t="s">
        <v>4488</v>
      </c>
      <c r="L851" t="s">
        <v>4467</v>
      </c>
      <c r="M851">
        <v>3</v>
      </c>
      <c r="N851">
        <v>75485</v>
      </c>
      <c r="O851">
        <v>0</v>
      </c>
      <c r="Q851">
        <v>75485</v>
      </c>
      <c r="R851">
        <v>0</v>
      </c>
      <c r="S851" s="14">
        <f t="shared" si="39"/>
        <v>0</v>
      </c>
      <c r="T851" s="11" t="str">
        <f t="shared" si="40"/>
        <v/>
      </c>
      <c r="U851" s="11" t="str">
        <f t="shared" si="41"/>
        <v/>
      </c>
    </row>
    <row r="852" spans="1:21" x14ac:dyDescent="0.3">
      <c r="A852" t="s">
        <v>6410</v>
      </c>
      <c r="B852" t="s">
        <v>6411</v>
      </c>
      <c r="C852" t="s">
        <v>6141</v>
      </c>
      <c r="D852">
        <v>25</v>
      </c>
      <c r="E852" t="s">
        <v>4463</v>
      </c>
      <c r="F852">
        <v>7822119811</v>
      </c>
      <c r="G852" s="9">
        <v>45851</v>
      </c>
      <c r="H852" s="9">
        <v>45855</v>
      </c>
      <c r="I852" t="s">
        <v>4491</v>
      </c>
      <c r="J852" t="s">
        <v>4492</v>
      </c>
      <c r="K852" t="s">
        <v>4459</v>
      </c>
      <c r="L852" t="s">
        <v>4493</v>
      </c>
      <c r="M852">
        <v>3</v>
      </c>
      <c r="N852">
        <v>70298</v>
      </c>
      <c r="O852">
        <v>0</v>
      </c>
      <c r="Q852">
        <v>70298</v>
      </c>
      <c r="R852">
        <v>0</v>
      </c>
      <c r="S852" s="14">
        <f t="shared" si="39"/>
        <v>0</v>
      </c>
      <c r="T852" s="11" t="str">
        <f t="shared" si="40"/>
        <v/>
      </c>
      <c r="U852" s="11" t="str">
        <f t="shared" si="41"/>
        <v/>
      </c>
    </row>
    <row r="853" spans="1:21" x14ac:dyDescent="0.3">
      <c r="A853" t="s">
        <v>6412</v>
      </c>
      <c r="B853" t="s">
        <v>6413</v>
      </c>
      <c r="C853" t="s">
        <v>714</v>
      </c>
      <c r="D853">
        <v>15</v>
      </c>
      <c r="E853" t="s">
        <v>4463</v>
      </c>
      <c r="F853">
        <v>9319904298</v>
      </c>
      <c r="G853" s="9">
        <v>45956</v>
      </c>
      <c r="H853" s="9">
        <v>45962</v>
      </c>
      <c r="I853" t="s">
        <v>4474</v>
      </c>
      <c r="J853" t="s">
        <v>4556</v>
      </c>
      <c r="K853" t="s">
        <v>4482</v>
      </c>
      <c r="L853" t="s">
        <v>4477</v>
      </c>
      <c r="M853">
        <v>5</v>
      </c>
      <c r="N853">
        <v>93243</v>
      </c>
      <c r="O853">
        <v>3779</v>
      </c>
      <c r="P853" t="s">
        <v>4468</v>
      </c>
      <c r="Q853">
        <v>89464</v>
      </c>
      <c r="R853">
        <v>89464</v>
      </c>
      <c r="S853" s="14">
        <f t="shared" si="39"/>
        <v>4.0528511523653249E-2</v>
      </c>
      <c r="T853" s="11" t="str">
        <f t="shared" si="40"/>
        <v/>
      </c>
      <c r="U853" s="11" t="str">
        <f t="shared" si="41"/>
        <v/>
      </c>
    </row>
    <row r="854" spans="1:21" x14ac:dyDescent="0.3">
      <c r="A854" t="s">
        <v>6414</v>
      </c>
      <c r="B854" t="s">
        <v>6415</v>
      </c>
      <c r="C854" t="s">
        <v>4603</v>
      </c>
      <c r="D854">
        <v>21</v>
      </c>
      <c r="E854" t="s">
        <v>4456</v>
      </c>
      <c r="F854">
        <v>7383370120</v>
      </c>
      <c r="G854" s="9">
        <v>45753</v>
      </c>
      <c r="H854" s="9">
        <v>45757</v>
      </c>
      <c r="I854" t="s">
        <v>4480</v>
      </c>
      <c r="J854" t="s">
        <v>4539</v>
      </c>
      <c r="K854" t="s">
        <v>4482</v>
      </c>
      <c r="L854" t="s">
        <v>4483</v>
      </c>
      <c r="M854">
        <v>6</v>
      </c>
      <c r="N854">
        <v>217165</v>
      </c>
      <c r="O854">
        <v>0</v>
      </c>
      <c r="Q854">
        <v>217165</v>
      </c>
      <c r="R854">
        <v>217165</v>
      </c>
      <c r="S854" s="14">
        <f t="shared" si="39"/>
        <v>0</v>
      </c>
      <c r="T854" s="11" t="str">
        <f t="shared" si="40"/>
        <v/>
      </c>
      <c r="U854" s="11" t="str">
        <f t="shared" si="41"/>
        <v/>
      </c>
    </row>
    <row r="855" spans="1:21" x14ac:dyDescent="0.3">
      <c r="A855" t="s">
        <v>6416</v>
      </c>
      <c r="B855" t="s">
        <v>6417</v>
      </c>
      <c r="C855" t="s">
        <v>525</v>
      </c>
      <c r="D855">
        <v>82</v>
      </c>
      <c r="E855" t="s">
        <v>4456</v>
      </c>
      <c r="F855">
        <v>7137504621</v>
      </c>
      <c r="G855" s="9">
        <v>45750</v>
      </c>
      <c r="H855" s="9">
        <v>45753</v>
      </c>
      <c r="I855" t="s">
        <v>4497</v>
      </c>
      <c r="J855" t="s">
        <v>4498</v>
      </c>
      <c r="K855" t="s">
        <v>4482</v>
      </c>
      <c r="L855" t="s">
        <v>4477</v>
      </c>
      <c r="M855">
        <v>4</v>
      </c>
      <c r="N855">
        <v>69660</v>
      </c>
      <c r="O855">
        <v>0</v>
      </c>
      <c r="Q855">
        <v>69660</v>
      </c>
      <c r="R855">
        <v>69660</v>
      </c>
      <c r="S855" s="14">
        <f t="shared" si="39"/>
        <v>0</v>
      </c>
      <c r="T855" s="11" t="str">
        <f t="shared" si="40"/>
        <v/>
      </c>
      <c r="U855" s="11" t="str">
        <f t="shared" si="41"/>
        <v/>
      </c>
    </row>
    <row r="856" spans="1:21" x14ac:dyDescent="0.3">
      <c r="A856" t="s">
        <v>6418</v>
      </c>
      <c r="B856" t="s">
        <v>6419</v>
      </c>
      <c r="C856" t="s">
        <v>213</v>
      </c>
      <c r="D856">
        <v>8</v>
      </c>
      <c r="E856" t="s">
        <v>4463</v>
      </c>
      <c r="F856">
        <v>9546177207</v>
      </c>
      <c r="G856" s="9">
        <v>46065</v>
      </c>
      <c r="H856" s="9">
        <v>46068</v>
      </c>
      <c r="I856" t="s">
        <v>4474</v>
      </c>
      <c r="J856" t="s">
        <v>4475</v>
      </c>
      <c r="K856" t="s">
        <v>4476</v>
      </c>
      <c r="L856" t="s">
        <v>4477</v>
      </c>
      <c r="M856">
        <v>5</v>
      </c>
      <c r="N856">
        <v>130428</v>
      </c>
      <c r="O856">
        <v>0</v>
      </c>
      <c r="Q856">
        <v>130428</v>
      </c>
      <c r="R856">
        <v>0</v>
      </c>
      <c r="S856" s="14">
        <f t="shared" si="39"/>
        <v>0</v>
      </c>
      <c r="T856" s="11" t="str">
        <f t="shared" si="40"/>
        <v/>
      </c>
      <c r="U856" s="11" t="str">
        <f t="shared" si="41"/>
        <v/>
      </c>
    </row>
    <row r="857" spans="1:21" x14ac:dyDescent="0.3">
      <c r="A857" t="s">
        <v>6420</v>
      </c>
      <c r="B857" t="s">
        <v>6421</v>
      </c>
      <c r="C857" t="s">
        <v>2246</v>
      </c>
      <c r="D857">
        <v>1</v>
      </c>
      <c r="E857" t="s">
        <v>4463</v>
      </c>
      <c r="F857">
        <v>6577756823</v>
      </c>
      <c r="G857" s="9">
        <v>46093</v>
      </c>
      <c r="H857" s="9">
        <v>46099</v>
      </c>
      <c r="I857" t="s">
        <v>4480</v>
      </c>
      <c r="J857" t="s">
        <v>4481</v>
      </c>
      <c r="K857" t="s">
        <v>4488</v>
      </c>
      <c r="L857" t="s">
        <v>4483</v>
      </c>
      <c r="M857">
        <v>6</v>
      </c>
      <c r="N857">
        <v>215664</v>
      </c>
      <c r="O857">
        <v>0</v>
      </c>
      <c r="Q857">
        <v>215664</v>
      </c>
      <c r="R857">
        <v>0</v>
      </c>
      <c r="S857" s="14">
        <f t="shared" si="39"/>
        <v>0</v>
      </c>
      <c r="T857" s="11" t="str">
        <f t="shared" si="40"/>
        <v/>
      </c>
      <c r="U857" s="11" t="str">
        <f t="shared" si="41"/>
        <v/>
      </c>
    </row>
    <row r="858" spans="1:21" x14ac:dyDescent="0.3">
      <c r="A858" t="s">
        <v>6422</v>
      </c>
      <c r="B858" t="s">
        <v>6423</v>
      </c>
      <c r="C858" t="s">
        <v>6424</v>
      </c>
      <c r="D858">
        <v>54</v>
      </c>
      <c r="E858" t="s">
        <v>4456</v>
      </c>
      <c r="F858">
        <v>8914362457</v>
      </c>
      <c r="G858" s="9">
        <v>45936</v>
      </c>
      <c r="H858" s="9">
        <v>45943</v>
      </c>
      <c r="I858" t="s">
        <v>4480</v>
      </c>
      <c r="J858" t="s">
        <v>4539</v>
      </c>
      <c r="K858" t="s">
        <v>4488</v>
      </c>
      <c r="L858" t="s">
        <v>4483</v>
      </c>
      <c r="M858">
        <v>6</v>
      </c>
      <c r="N858">
        <v>202640</v>
      </c>
      <c r="O858">
        <v>0</v>
      </c>
      <c r="Q858">
        <v>202640</v>
      </c>
      <c r="R858">
        <v>0</v>
      </c>
      <c r="S858" s="14">
        <f t="shared" si="39"/>
        <v>0</v>
      </c>
      <c r="T858" s="11" t="str">
        <f t="shared" si="40"/>
        <v/>
      </c>
      <c r="U858" s="11" t="str">
        <f t="shared" si="41"/>
        <v/>
      </c>
    </row>
    <row r="859" spans="1:21" x14ac:dyDescent="0.3">
      <c r="A859" t="s">
        <v>6425</v>
      </c>
      <c r="B859" t="s">
        <v>6426</v>
      </c>
      <c r="C859" t="s">
        <v>2686</v>
      </c>
      <c r="D859">
        <v>42</v>
      </c>
      <c r="E859" t="s">
        <v>4463</v>
      </c>
      <c r="F859">
        <v>7972895852</v>
      </c>
      <c r="G859" s="9">
        <v>45776</v>
      </c>
      <c r="H859" s="9">
        <v>45779</v>
      </c>
      <c r="I859" t="s">
        <v>4491</v>
      </c>
      <c r="J859" t="s">
        <v>4492</v>
      </c>
      <c r="K859" t="s">
        <v>4459</v>
      </c>
      <c r="L859" t="s">
        <v>4493</v>
      </c>
      <c r="M859">
        <v>3</v>
      </c>
      <c r="N859">
        <v>74545</v>
      </c>
      <c r="O859">
        <v>0</v>
      </c>
      <c r="Q859">
        <v>74545</v>
      </c>
      <c r="R859">
        <v>0</v>
      </c>
      <c r="S859" s="14">
        <f t="shared" si="39"/>
        <v>0</v>
      </c>
      <c r="T859" s="11" t="str">
        <f t="shared" si="40"/>
        <v/>
      </c>
      <c r="U859" s="11" t="str">
        <f t="shared" si="41"/>
        <v/>
      </c>
    </row>
    <row r="860" spans="1:21" x14ac:dyDescent="0.3">
      <c r="A860" t="s">
        <v>6427</v>
      </c>
      <c r="B860" t="s">
        <v>6428</v>
      </c>
      <c r="C860" t="s">
        <v>287</v>
      </c>
      <c r="D860">
        <v>14</v>
      </c>
      <c r="E860" t="s">
        <v>4456</v>
      </c>
      <c r="F860">
        <v>6439807940</v>
      </c>
      <c r="G860" s="9">
        <v>45819</v>
      </c>
      <c r="H860" s="9">
        <v>45824</v>
      </c>
      <c r="I860" t="s">
        <v>4480</v>
      </c>
      <c r="J860" t="s">
        <v>4539</v>
      </c>
      <c r="K860" t="s">
        <v>4476</v>
      </c>
      <c r="L860" t="s">
        <v>4483</v>
      </c>
      <c r="M860">
        <v>6</v>
      </c>
      <c r="N860">
        <v>202397</v>
      </c>
      <c r="O860">
        <v>0</v>
      </c>
      <c r="Q860">
        <v>202397</v>
      </c>
      <c r="R860">
        <v>0</v>
      </c>
      <c r="S860" s="14">
        <f t="shared" si="39"/>
        <v>0</v>
      </c>
      <c r="T860" s="11" t="str">
        <f t="shared" si="40"/>
        <v/>
      </c>
      <c r="U860" s="11" t="str">
        <f t="shared" si="41"/>
        <v/>
      </c>
    </row>
    <row r="861" spans="1:21" x14ac:dyDescent="0.3">
      <c r="A861" t="s">
        <v>6429</v>
      </c>
      <c r="B861" t="s">
        <v>6430</v>
      </c>
      <c r="C861" t="s">
        <v>2679</v>
      </c>
      <c r="D861">
        <v>46</v>
      </c>
      <c r="E861" t="s">
        <v>4456</v>
      </c>
      <c r="F861">
        <v>8713018260</v>
      </c>
      <c r="G861" s="9">
        <v>45992</v>
      </c>
      <c r="H861" s="9">
        <v>45995</v>
      </c>
      <c r="I861" t="s">
        <v>4491</v>
      </c>
      <c r="J861" t="s">
        <v>4492</v>
      </c>
      <c r="K861" t="s">
        <v>4466</v>
      </c>
      <c r="L861" t="s">
        <v>4493</v>
      </c>
      <c r="M861">
        <v>3</v>
      </c>
      <c r="N861">
        <v>75267</v>
      </c>
      <c r="O861">
        <v>0</v>
      </c>
      <c r="Q861">
        <v>75267</v>
      </c>
      <c r="R861">
        <v>0</v>
      </c>
      <c r="S861" s="14">
        <f t="shared" si="39"/>
        <v>0</v>
      </c>
      <c r="T861" s="11" t="str">
        <f t="shared" si="40"/>
        <v/>
      </c>
      <c r="U861" s="11" t="str">
        <f t="shared" si="41"/>
        <v/>
      </c>
    </row>
    <row r="862" spans="1:21" x14ac:dyDescent="0.3">
      <c r="A862" t="s">
        <v>6431</v>
      </c>
      <c r="B862" t="s">
        <v>6432</v>
      </c>
      <c r="C862" t="s">
        <v>629</v>
      </c>
      <c r="D862">
        <v>79</v>
      </c>
      <c r="E862" t="s">
        <v>4456</v>
      </c>
      <c r="F862">
        <v>9515233585</v>
      </c>
      <c r="G862" s="9">
        <v>45957</v>
      </c>
      <c r="H862" s="9">
        <v>45958</v>
      </c>
      <c r="I862" t="s">
        <v>4506</v>
      </c>
      <c r="J862" t="s">
        <v>4507</v>
      </c>
      <c r="K862" t="s">
        <v>4471</v>
      </c>
      <c r="L862" t="s">
        <v>4508</v>
      </c>
      <c r="M862">
        <v>1</v>
      </c>
      <c r="N862">
        <v>2588</v>
      </c>
      <c r="O862">
        <v>0</v>
      </c>
      <c r="Q862">
        <v>2588</v>
      </c>
      <c r="R862">
        <v>0</v>
      </c>
      <c r="S862" s="14">
        <f t="shared" si="39"/>
        <v>0</v>
      </c>
      <c r="T862" s="11" t="str">
        <f t="shared" si="40"/>
        <v/>
      </c>
      <c r="U862" s="11" t="str">
        <f t="shared" si="41"/>
        <v/>
      </c>
    </row>
    <row r="863" spans="1:21" x14ac:dyDescent="0.3">
      <c r="A863" t="s">
        <v>6433</v>
      </c>
      <c r="B863" t="s">
        <v>6434</v>
      </c>
      <c r="C863" t="s">
        <v>4770</v>
      </c>
      <c r="D863">
        <v>12</v>
      </c>
      <c r="E863" t="s">
        <v>4463</v>
      </c>
      <c r="F863">
        <v>6375222580</v>
      </c>
      <c r="G863" s="9">
        <v>46039</v>
      </c>
      <c r="H863" s="9">
        <v>46045</v>
      </c>
      <c r="I863" t="s">
        <v>4457</v>
      </c>
      <c r="J863" t="s">
        <v>4588</v>
      </c>
      <c r="K863" t="s">
        <v>4482</v>
      </c>
      <c r="L863" t="s">
        <v>4460</v>
      </c>
      <c r="M863">
        <v>4</v>
      </c>
      <c r="N863">
        <v>53596</v>
      </c>
      <c r="O863">
        <v>3526</v>
      </c>
      <c r="P863" t="s">
        <v>4468</v>
      </c>
      <c r="Q863">
        <v>50070</v>
      </c>
      <c r="R863">
        <v>50070</v>
      </c>
      <c r="S863" s="14">
        <f t="shared" si="39"/>
        <v>6.5788491678483468E-2</v>
      </c>
      <c r="T863" s="11" t="str">
        <f t="shared" si="40"/>
        <v/>
      </c>
      <c r="U863" s="11" t="str">
        <f t="shared" si="41"/>
        <v/>
      </c>
    </row>
    <row r="864" spans="1:21" x14ac:dyDescent="0.3">
      <c r="A864" t="s">
        <v>6435</v>
      </c>
      <c r="B864" t="s">
        <v>6436</v>
      </c>
      <c r="C864" t="s">
        <v>5066</v>
      </c>
      <c r="D864">
        <v>84</v>
      </c>
      <c r="E864" t="s">
        <v>4463</v>
      </c>
      <c r="F864">
        <v>8146935455</v>
      </c>
      <c r="G864" s="9">
        <v>45824</v>
      </c>
      <c r="H864" s="9">
        <v>45828</v>
      </c>
      <c r="I864" t="s">
        <v>4480</v>
      </c>
      <c r="J864" t="s">
        <v>4481</v>
      </c>
      <c r="K864" t="s">
        <v>4488</v>
      </c>
      <c r="L864" t="s">
        <v>4483</v>
      </c>
      <c r="M864">
        <v>6</v>
      </c>
      <c r="N864">
        <v>228295</v>
      </c>
      <c r="O864">
        <v>0</v>
      </c>
      <c r="Q864">
        <v>228295</v>
      </c>
      <c r="R864">
        <v>0</v>
      </c>
      <c r="S864" s="14">
        <f t="shared" si="39"/>
        <v>0</v>
      </c>
      <c r="T864" s="11" t="str">
        <f t="shared" si="40"/>
        <v/>
      </c>
      <c r="U864" s="11" t="str">
        <f t="shared" si="41"/>
        <v/>
      </c>
    </row>
    <row r="865" spans="1:21" x14ac:dyDescent="0.3">
      <c r="A865" t="s">
        <v>6437</v>
      </c>
      <c r="B865" t="s">
        <v>6438</v>
      </c>
      <c r="C865" t="s">
        <v>2175</v>
      </c>
      <c r="D865">
        <v>32</v>
      </c>
      <c r="E865" t="s">
        <v>4456</v>
      </c>
      <c r="F865">
        <v>8489873984</v>
      </c>
      <c r="G865" s="9">
        <v>46101</v>
      </c>
      <c r="H865" s="9">
        <v>46107</v>
      </c>
      <c r="I865" t="s">
        <v>4480</v>
      </c>
      <c r="J865" t="s">
        <v>4481</v>
      </c>
      <c r="K865" t="s">
        <v>4471</v>
      </c>
      <c r="L865" t="s">
        <v>4483</v>
      </c>
      <c r="M865">
        <v>6</v>
      </c>
      <c r="N865">
        <v>196137</v>
      </c>
      <c r="O865">
        <v>0</v>
      </c>
      <c r="Q865">
        <v>196137</v>
      </c>
      <c r="R865">
        <v>0</v>
      </c>
      <c r="S865" s="14">
        <f t="shared" si="39"/>
        <v>0</v>
      </c>
      <c r="T865" s="11" t="str">
        <f t="shared" si="40"/>
        <v/>
      </c>
      <c r="U865" s="11" t="str">
        <f t="shared" si="41"/>
        <v/>
      </c>
    </row>
    <row r="866" spans="1:21" x14ac:dyDescent="0.3">
      <c r="A866" t="s">
        <v>6439</v>
      </c>
      <c r="B866" t="s">
        <v>6440</v>
      </c>
      <c r="C866" t="s">
        <v>4982</v>
      </c>
      <c r="D866">
        <v>18</v>
      </c>
      <c r="E866" t="s">
        <v>4456</v>
      </c>
      <c r="F866">
        <v>9876147414</v>
      </c>
      <c r="G866" s="9">
        <v>45842</v>
      </c>
      <c r="H866" s="9">
        <v>45843</v>
      </c>
      <c r="I866" t="s">
        <v>4464</v>
      </c>
      <c r="J866" t="s">
        <v>4465</v>
      </c>
      <c r="K866" t="s">
        <v>4482</v>
      </c>
      <c r="L866" t="s">
        <v>4467</v>
      </c>
      <c r="M866">
        <v>3</v>
      </c>
      <c r="N866">
        <v>80818</v>
      </c>
      <c r="O866">
        <v>0</v>
      </c>
      <c r="Q866">
        <v>80818</v>
      </c>
      <c r="R866">
        <v>80818</v>
      </c>
      <c r="S866" s="14">
        <f t="shared" si="39"/>
        <v>0</v>
      </c>
      <c r="T866" s="11" t="str">
        <f t="shared" si="40"/>
        <v/>
      </c>
      <c r="U866" s="11" t="str">
        <f t="shared" si="41"/>
        <v/>
      </c>
    </row>
    <row r="867" spans="1:21" x14ac:dyDescent="0.3">
      <c r="A867" t="s">
        <v>6441</v>
      </c>
      <c r="B867" t="s">
        <v>6442</v>
      </c>
      <c r="C867" t="s">
        <v>2410</v>
      </c>
      <c r="D867">
        <v>22</v>
      </c>
      <c r="E867" t="s">
        <v>4463</v>
      </c>
      <c r="F867">
        <v>8700820835</v>
      </c>
      <c r="G867" s="9">
        <v>45839</v>
      </c>
      <c r="H867" s="9">
        <v>45844</v>
      </c>
      <c r="I867" t="s">
        <v>4491</v>
      </c>
      <c r="J867" t="s">
        <v>4492</v>
      </c>
      <c r="K867" t="s">
        <v>4482</v>
      </c>
      <c r="L867" t="s">
        <v>4493</v>
      </c>
      <c r="M867">
        <v>3</v>
      </c>
      <c r="N867">
        <v>75568</v>
      </c>
      <c r="O867">
        <v>0</v>
      </c>
      <c r="Q867">
        <v>75568</v>
      </c>
      <c r="R867">
        <v>75568</v>
      </c>
      <c r="S867" s="14">
        <f t="shared" si="39"/>
        <v>0</v>
      </c>
      <c r="T867" s="11" t="str">
        <f t="shared" si="40"/>
        <v/>
      </c>
      <c r="U867" s="11" t="str">
        <f t="shared" si="41"/>
        <v/>
      </c>
    </row>
    <row r="868" spans="1:21" x14ac:dyDescent="0.3">
      <c r="A868" t="s">
        <v>6443</v>
      </c>
      <c r="B868" t="s">
        <v>6444</v>
      </c>
      <c r="C868" t="s">
        <v>992</v>
      </c>
      <c r="D868">
        <v>81</v>
      </c>
      <c r="E868" t="s">
        <v>4456</v>
      </c>
      <c r="F868">
        <v>6659950095</v>
      </c>
      <c r="G868" s="9">
        <v>46065</v>
      </c>
      <c r="H868" s="9">
        <v>46069</v>
      </c>
      <c r="I868" t="s">
        <v>4474</v>
      </c>
      <c r="J868" t="s">
        <v>4556</v>
      </c>
      <c r="K868" t="s">
        <v>4471</v>
      </c>
      <c r="L868" t="s">
        <v>4477</v>
      </c>
      <c r="M868">
        <v>5</v>
      </c>
      <c r="N868">
        <v>104485</v>
      </c>
      <c r="O868">
        <v>0</v>
      </c>
      <c r="Q868">
        <v>104485</v>
      </c>
      <c r="R868">
        <v>0</v>
      </c>
      <c r="S868" s="14">
        <f t="shared" si="39"/>
        <v>0</v>
      </c>
      <c r="T868" s="11" t="str">
        <f t="shared" si="40"/>
        <v/>
      </c>
      <c r="U868" s="11" t="str">
        <f t="shared" si="41"/>
        <v/>
      </c>
    </row>
    <row r="869" spans="1:21" x14ac:dyDescent="0.3">
      <c r="A869" t="s">
        <v>6445</v>
      </c>
      <c r="B869" t="s">
        <v>6446</v>
      </c>
      <c r="C869" t="s">
        <v>4600</v>
      </c>
      <c r="D869">
        <v>49</v>
      </c>
      <c r="E869" t="s">
        <v>4456</v>
      </c>
      <c r="F869">
        <v>9642607287</v>
      </c>
      <c r="G869" s="9">
        <v>46020</v>
      </c>
      <c r="H869" s="9">
        <v>46025</v>
      </c>
      <c r="I869" t="s">
        <v>4474</v>
      </c>
      <c r="J869" t="s">
        <v>4556</v>
      </c>
      <c r="K869" t="s">
        <v>4482</v>
      </c>
      <c r="L869" t="s">
        <v>4477</v>
      </c>
      <c r="M869">
        <v>5</v>
      </c>
      <c r="N869">
        <v>45896</v>
      </c>
      <c r="O869">
        <v>0</v>
      </c>
      <c r="Q869">
        <v>45896</v>
      </c>
      <c r="R869">
        <v>45896</v>
      </c>
      <c r="S869" s="14">
        <f t="shared" si="39"/>
        <v>0</v>
      </c>
      <c r="T869" s="11" t="str">
        <f t="shared" si="40"/>
        <v/>
      </c>
      <c r="U869" s="11" t="str">
        <f t="shared" si="41"/>
        <v/>
      </c>
    </row>
    <row r="870" spans="1:21" x14ac:dyDescent="0.3">
      <c r="A870" t="s">
        <v>6447</v>
      </c>
      <c r="B870" t="s">
        <v>6448</v>
      </c>
      <c r="C870" t="s">
        <v>2111</v>
      </c>
      <c r="D870">
        <v>88</v>
      </c>
      <c r="E870" t="s">
        <v>4456</v>
      </c>
      <c r="F870">
        <v>9621903057</v>
      </c>
      <c r="G870" s="9">
        <v>45779</v>
      </c>
      <c r="H870" s="9">
        <v>45785</v>
      </c>
      <c r="I870" t="s">
        <v>4474</v>
      </c>
      <c r="J870" t="s">
        <v>4475</v>
      </c>
      <c r="K870" t="s">
        <v>4476</v>
      </c>
      <c r="L870" t="s">
        <v>4477</v>
      </c>
      <c r="M870">
        <v>5</v>
      </c>
      <c r="N870">
        <v>93787</v>
      </c>
      <c r="O870">
        <v>0</v>
      </c>
      <c r="Q870">
        <v>93787</v>
      </c>
      <c r="R870">
        <v>0</v>
      </c>
      <c r="S870" s="14">
        <f t="shared" si="39"/>
        <v>0</v>
      </c>
      <c r="T870" s="11" t="str">
        <f t="shared" si="40"/>
        <v/>
      </c>
      <c r="U870" s="11" t="str">
        <f t="shared" si="41"/>
        <v/>
      </c>
    </row>
    <row r="871" spans="1:21" x14ac:dyDescent="0.3">
      <c r="A871" t="s">
        <v>6449</v>
      </c>
      <c r="B871" t="s">
        <v>6450</v>
      </c>
      <c r="C871" t="s">
        <v>511</v>
      </c>
      <c r="D871">
        <v>3</v>
      </c>
      <c r="E871" t="s">
        <v>4463</v>
      </c>
      <c r="F871">
        <v>8832597536</v>
      </c>
      <c r="G871" s="9">
        <v>45973</v>
      </c>
      <c r="H871" s="9">
        <v>45974</v>
      </c>
      <c r="I871" t="s">
        <v>4506</v>
      </c>
      <c r="J871" t="s">
        <v>4507</v>
      </c>
      <c r="K871" t="s">
        <v>4459</v>
      </c>
      <c r="L871" t="s">
        <v>4508</v>
      </c>
      <c r="M871">
        <v>1</v>
      </c>
      <c r="N871">
        <v>2634</v>
      </c>
      <c r="O871">
        <v>0</v>
      </c>
      <c r="Q871">
        <v>2634</v>
      </c>
      <c r="R871">
        <v>0</v>
      </c>
      <c r="S871" s="14">
        <f t="shared" si="39"/>
        <v>0</v>
      </c>
      <c r="T871" s="11" t="str">
        <f t="shared" si="40"/>
        <v/>
      </c>
      <c r="U871" s="11" t="str">
        <f t="shared" si="41"/>
        <v/>
      </c>
    </row>
    <row r="872" spans="1:21" x14ac:dyDescent="0.3">
      <c r="A872" t="s">
        <v>6451</v>
      </c>
      <c r="B872" t="s">
        <v>6452</v>
      </c>
      <c r="C872" t="s">
        <v>2315</v>
      </c>
      <c r="D872">
        <v>27</v>
      </c>
      <c r="E872" t="s">
        <v>4463</v>
      </c>
      <c r="F872">
        <v>8423179621</v>
      </c>
      <c r="G872" s="9">
        <v>45778</v>
      </c>
      <c r="H872" s="9">
        <v>45782</v>
      </c>
      <c r="I872" t="s">
        <v>4497</v>
      </c>
      <c r="J872" t="s">
        <v>4498</v>
      </c>
      <c r="K872" t="s">
        <v>4466</v>
      </c>
      <c r="L872" t="s">
        <v>4477</v>
      </c>
      <c r="M872">
        <v>4</v>
      </c>
      <c r="N872">
        <v>98824</v>
      </c>
      <c r="O872">
        <v>0</v>
      </c>
      <c r="Q872">
        <v>98824</v>
      </c>
      <c r="R872">
        <v>0</v>
      </c>
      <c r="S872" s="14">
        <f t="shared" si="39"/>
        <v>0</v>
      </c>
      <c r="T872" s="11" t="str">
        <f t="shared" si="40"/>
        <v/>
      </c>
      <c r="U872" s="11" t="str">
        <f t="shared" si="41"/>
        <v/>
      </c>
    </row>
    <row r="873" spans="1:21" x14ac:dyDescent="0.3">
      <c r="A873" t="s">
        <v>6453</v>
      </c>
      <c r="B873" t="s">
        <v>6454</v>
      </c>
      <c r="C873" t="s">
        <v>5675</v>
      </c>
      <c r="D873">
        <v>60</v>
      </c>
      <c r="E873" t="s">
        <v>4463</v>
      </c>
      <c r="F873">
        <v>9785922059</v>
      </c>
      <c r="G873" s="9">
        <v>45788</v>
      </c>
      <c r="H873" s="9">
        <v>45794</v>
      </c>
      <c r="I873" t="s">
        <v>4480</v>
      </c>
      <c r="J873" t="s">
        <v>4539</v>
      </c>
      <c r="K873" t="s">
        <v>4482</v>
      </c>
      <c r="L873" t="s">
        <v>4483</v>
      </c>
      <c r="M873">
        <v>6</v>
      </c>
      <c r="N873">
        <v>229778</v>
      </c>
      <c r="O873">
        <v>0</v>
      </c>
      <c r="Q873">
        <v>229778</v>
      </c>
      <c r="R873">
        <v>229778</v>
      </c>
      <c r="S873" s="14">
        <f t="shared" si="39"/>
        <v>0</v>
      </c>
      <c r="T873" s="11" t="str">
        <f t="shared" si="40"/>
        <v/>
      </c>
      <c r="U873" s="11" t="str">
        <f t="shared" si="41"/>
        <v/>
      </c>
    </row>
    <row r="874" spans="1:21" x14ac:dyDescent="0.3">
      <c r="A874" t="s">
        <v>6455</v>
      </c>
      <c r="B874" t="s">
        <v>6456</v>
      </c>
      <c r="C874" t="s">
        <v>2665</v>
      </c>
      <c r="D874">
        <v>40</v>
      </c>
      <c r="E874" t="s">
        <v>4463</v>
      </c>
      <c r="F874">
        <v>9315883968</v>
      </c>
      <c r="G874" s="9">
        <v>45754</v>
      </c>
      <c r="H874" s="9">
        <v>45758</v>
      </c>
      <c r="I874" t="s">
        <v>4480</v>
      </c>
      <c r="J874" t="s">
        <v>4481</v>
      </c>
      <c r="K874" t="s">
        <v>4482</v>
      </c>
      <c r="L874" t="s">
        <v>4483</v>
      </c>
      <c r="M874">
        <v>6</v>
      </c>
      <c r="N874">
        <v>200394</v>
      </c>
      <c r="O874">
        <v>0</v>
      </c>
      <c r="Q874">
        <v>200394</v>
      </c>
      <c r="R874">
        <v>200394</v>
      </c>
      <c r="S874" s="14">
        <f t="shared" si="39"/>
        <v>0</v>
      </c>
      <c r="T874" s="11" t="str">
        <f t="shared" si="40"/>
        <v/>
      </c>
      <c r="U874" s="11" t="str">
        <f t="shared" si="41"/>
        <v/>
      </c>
    </row>
    <row r="875" spans="1:21" x14ac:dyDescent="0.3">
      <c r="A875" t="s">
        <v>6457</v>
      </c>
      <c r="B875" t="s">
        <v>6458</v>
      </c>
      <c r="C875" t="s">
        <v>5197</v>
      </c>
      <c r="D875">
        <v>21</v>
      </c>
      <c r="E875" t="s">
        <v>4463</v>
      </c>
      <c r="F875">
        <v>6147246500</v>
      </c>
      <c r="G875" s="9">
        <v>45806</v>
      </c>
      <c r="H875" s="9">
        <v>45807</v>
      </c>
      <c r="I875" t="s">
        <v>4506</v>
      </c>
      <c r="J875" t="s">
        <v>4507</v>
      </c>
      <c r="K875" t="s">
        <v>4482</v>
      </c>
      <c r="L875" t="s">
        <v>4508</v>
      </c>
      <c r="M875">
        <v>1</v>
      </c>
      <c r="N875">
        <v>3024</v>
      </c>
      <c r="O875">
        <v>0</v>
      </c>
      <c r="Q875">
        <v>3024</v>
      </c>
      <c r="R875">
        <v>3024</v>
      </c>
      <c r="S875" s="14">
        <f t="shared" si="39"/>
        <v>0</v>
      </c>
      <c r="T875" s="11" t="str">
        <f t="shared" si="40"/>
        <v/>
      </c>
      <c r="U875" s="11" t="str">
        <f t="shared" si="41"/>
        <v/>
      </c>
    </row>
    <row r="876" spans="1:21" x14ac:dyDescent="0.3">
      <c r="A876" t="s">
        <v>6459</v>
      </c>
      <c r="B876" t="s">
        <v>6460</v>
      </c>
      <c r="C876" t="s">
        <v>6461</v>
      </c>
      <c r="D876">
        <v>54</v>
      </c>
      <c r="E876" t="s">
        <v>4463</v>
      </c>
      <c r="F876">
        <v>9556740895</v>
      </c>
      <c r="G876" s="9">
        <v>45750</v>
      </c>
      <c r="H876" s="9">
        <v>45753</v>
      </c>
      <c r="I876" t="s">
        <v>4497</v>
      </c>
      <c r="J876" t="s">
        <v>4498</v>
      </c>
      <c r="K876" t="s">
        <v>4482</v>
      </c>
      <c r="L876" t="s">
        <v>4477</v>
      </c>
      <c r="M876">
        <v>4</v>
      </c>
      <c r="N876">
        <v>66064</v>
      </c>
      <c r="O876">
        <v>0</v>
      </c>
      <c r="Q876">
        <v>66064</v>
      </c>
      <c r="R876">
        <v>66064</v>
      </c>
      <c r="S876" s="14">
        <f t="shared" si="39"/>
        <v>0</v>
      </c>
      <c r="T876" s="11" t="str">
        <f t="shared" si="40"/>
        <v/>
      </c>
      <c r="U876" s="11" t="str">
        <f t="shared" si="41"/>
        <v/>
      </c>
    </row>
    <row r="877" spans="1:21" x14ac:dyDescent="0.3">
      <c r="A877" t="s">
        <v>6462</v>
      </c>
      <c r="B877" t="s">
        <v>6463</v>
      </c>
      <c r="C877" t="s">
        <v>1163</v>
      </c>
      <c r="D877">
        <v>3</v>
      </c>
      <c r="E877" t="s">
        <v>4463</v>
      </c>
      <c r="F877">
        <v>9749134884</v>
      </c>
      <c r="G877" s="9">
        <v>45910</v>
      </c>
      <c r="H877" s="9">
        <v>45912</v>
      </c>
      <c r="I877" t="s">
        <v>4497</v>
      </c>
      <c r="J877" t="s">
        <v>4498</v>
      </c>
      <c r="K877" t="s">
        <v>4482</v>
      </c>
      <c r="L877" t="s">
        <v>4477</v>
      </c>
      <c r="M877">
        <v>4</v>
      </c>
      <c r="N877">
        <v>103864</v>
      </c>
      <c r="O877">
        <v>0</v>
      </c>
      <c r="Q877">
        <v>103864</v>
      </c>
      <c r="R877">
        <v>103864</v>
      </c>
      <c r="S877" s="14">
        <f t="shared" si="39"/>
        <v>0</v>
      </c>
      <c r="T877" s="11" t="str">
        <f t="shared" si="40"/>
        <v/>
      </c>
      <c r="U877" s="11" t="str">
        <f t="shared" si="41"/>
        <v/>
      </c>
    </row>
    <row r="878" spans="1:21" x14ac:dyDescent="0.3">
      <c r="A878" t="s">
        <v>6464</v>
      </c>
      <c r="B878" t="s">
        <v>6465</v>
      </c>
      <c r="C878" t="s">
        <v>4533</v>
      </c>
      <c r="D878">
        <v>84</v>
      </c>
      <c r="E878" t="s">
        <v>4456</v>
      </c>
      <c r="F878">
        <v>9252180244</v>
      </c>
      <c r="G878" s="9">
        <v>46051</v>
      </c>
      <c r="H878" s="9">
        <v>46057</v>
      </c>
      <c r="I878" t="s">
        <v>4480</v>
      </c>
      <c r="J878" t="s">
        <v>4539</v>
      </c>
      <c r="K878" t="s">
        <v>4482</v>
      </c>
      <c r="L878" t="s">
        <v>4483</v>
      </c>
      <c r="M878">
        <v>6</v>
      </c>
      <c r="N878">
        <v>211785</v>
      </c>
      <c r="O878">
        <v>0</v>
      </c>
      <c r="Q878">
        <v>211785</v>
      </c>
      <c r="R878">
        <v>211785</v>
      </c>
      <c r="S878" s="14">
        <f t="shared" si="39"/>
        <v>0</v>
      </c>
      <c r="T878" s="11" t="str">
        <f t="shared" si="40"/>
        <v/>
      </c>
      <c r="U878" s="11" t="str">
        <f t="shared" si="41"/>
        <v/>
      </c>
    </row>
    <row r="879" spans="1:21" x14ac:dyDescent="0.3">
      <c r="A879" t="s">
        <v>6466</v>
      </c>
      <c r="B879" t="s">
        <v>6467</v>
      </c>
      <c r="C879" t="s">
        <v>877</v>
      </c>
      <c r="D879">
        <v>31</v>
      </c>
      <c r="E879" t="s">
        <v>4463</v>
      </c>
      <c r="F879">
        <v>9434292205</v>
      </c>
      <c r="G879" s="9">
        <v>45763</v>
      </c>
      <c r="H879" s="9">
        <v>45769</v>
      </c>
      <c r="I879" t="s">
        <v>4480</v>
      </c>
      <c r="J879" t="s">
        <v>4539</v>
      </c>
      <c r="K879" t="s">
        <v>4466</v>
      </c>
      <c r="L879" t="s">
        <v>4483</v>
      </c>
      <c r="M879">
        <v>6</v>
      </c>
      <c r="N879">
        <v>191179</v>
      </c>
      <c r="O879">
        <v>13970</v>
      </c>
      <c r="P879" t="s">
        <v>4468</v>
      </c>
      <c r="Q879">
        <v>177209</v>
      </c>
      <c r="R879">
        <v>0</v>
      </c>
      <c r="S879" s="14">
        <f t="shared" si="39"/>
        <v>7.3072879343442532E-2</v>
      </c>
      <c r="T879" s="11" t="str">
        <f t="shared" si="40"/>
        <v/>
      </c>
      <c r="U879" s="11" t="str">
        <f t="shared" si="41"/>
        <v/>
      </c>
    </row>
    <row r="880" spans="1:21" x14ac:dyDescent="0.3">
      <c r="A880" t="s">
        <v>6468</v>
      </c>
      <c r="B880" t="s">
        <v>6469</v>
      </c>
      <c r="C880" t="s">
        <v>2537</v>
      </c>
      <c r="D880">
        <v>35</v>
      </c>
      <c r="E880" t="s">
        <v>4456</v>
      </c>
      <c r="F880">
        <v>9818711582</v>
      </c>
      <c r="G880" s="9">
        <v>46023</v>
      </c>
      <c r="H880" s="9">
        <v>46024</v>
      </c>
      <c r="I880" t="s">
        <v>4523</v>
      </c>
      <c r="J880" t="s">
        <v>4524</v>
      </c>
      <c r="K880" t="s">
        <v>4482</v>
      </c>
      <c r="L880" t="s">
        <v>4525</v>
      </c>
      <c r="M880">
        <v>4</v>
      </c>
      <c r="N880">
        <v>170727</v>
      </c>
      <c r="O880">
        <v>10903</v>
      </c>
      <c r="P880" t="s">
        <v>4468</v>
      </c>
      <c r="Q880">
        <v>159824</v>
      </c>
      <c r="R880">
        <v>159824</v>
      </c>
      <c r="S880" s="14">
        <f t="shared" si="39"/>
        <v>6.3862189343220466E-2</v>
      </c>
      <c r="T880" s="11" t="str">
        <f t="shared" si="40"/>
        <v/>
      </c>
      <c r="U880" s="11" t="str">
        <f t="shared" si="41"/>
        <v/>
      </c>
    </row>
    <row r="881" spans="1:21" x14ac:dyDescent="0.3">
      <c r="A881" t="s">
        <v>6470</v>
      </c>
      <c r="B881" t="s">
        <v>6471</v>
      </c>
      <c r="C881" t="s">
        <v>1510</v>
      </c>
      <c r="D881">
        <v>56</v>
      </c>
      <c r="E881" t="s">
        <v>4456</v>
      </c>
      <c r="F881">
        <v>8592729844</v>
      </c>
      <c r="G881" s="9">
        <v>45929</v>
      </c>
      <c r="H881" s="9">
        <v>45933</v>
      </c>
      <c r="I881" t="s">
        <v>4464</v>
      </c>
      <c r="J881" t="s">
        <v>4465</v>
      </c>
      <c r="K881" t="s">
        <v>4466</v>
      </c>
      <c r="L881" t="s">
        <v>4467</v>
      </c>
      <c r="M881">
        <v>3</v>
      </c>
      <c r="N881">
        <v>85768</v>
      </c>
      <c r="O881">
        <v>0</v>
      </c>
      <c r="Q881">
        <v>85768</v>
      </c>
      <c r="R881">
        <v>0</v>
      </c>
      <c r="S881" s="14">
        <f t="shared" si="39"/>
        <v>0</v>
      </c>
      <c r="T881" s="11" t="str">
        <f t="shared" si="40"/>
        <v/>
      </c>
      <c r="U881" s="11" t="str">
        <f t="shared" si="41"/>
        <v/>
      </c>
    </row>
    <row r="882" spans="1:21" x14ac:dyDescent="0.3">
      <c r="A882" t="s">
        <v>6472</v>
      </c>
      <c r="B882" t="s">
        <v>6473</v>
      </c>
      <c r="C882" t="s">
        <v>5177</v>
      </c>
      <c r="D882">
        <v>42</v>
      </c>
      <c r="E882" t="s">
        <v>4463</v>
      </c>
      <c r="F882">
        <v>9175678551</v>
      </c>
      <c r="G882" s="9">
        <v>46000</v>
      </c>
      <c r="H882" s="9">
        <v>46002</v>
      </c>
      <c r="I882" t="s">
        <v>4497</v>
      </c>
      <c r="J882" t="s">
        <v>4498</v>
      </c>
      <c r="K882" t="s">
        <v>4476</v>
      </c>
      <c r="L882" t="s">
        <v>4477</v>
      </c>
      <c r="M882">
        <v>4</v>
      </c>
      <c r="N882">
        <v>27883</v>
      </c>
      <c r="O882">
        <v>1585</v>
      </c>
      <c r="P882" t="s">
        <v>4468</v>
      </c>
      <c r="Q882">
        <v>26298</v>
      </c>
      <c r="R882">
        <v>0</v>
      </c>
      <c r="S882" s="14">
        <f t="shared" si="39"/>
        <v>5.6844672381020693E-2</v>
      </c>
      <c r="T882" s="11" t="str">
        <f t="shared" si="40"/>
        <v/>
      </c>
      <c r="U882" s="11" t="str">
        <f t="shared" si="41"/>
        <v/>
      </c>
    </row>
    <row r="883" spans="1:21" x14ac:dyDescent="0.3">
      <c r="A883" t="s">
        <v>6474</v>
      </c>
      <c r="B883" t="s">
        <v>6475</v>
      </c>
      <c r="C883" t="s">
        <v>6424</v>
      </c>
      <c r="D883">
        <v>34</v>
      </c>
      <c r="E883" t="s">
        <v>4463</v>
      </c>
      <c r="F883">
        <v>9922550472</v>
      </c>
      <c r="G883" s="9">
        <v>45788</v>
      </c>
      <c r="H883" s="9">
        <v>45791</v>
      </c>
      <c r="I883" t="s">
        <v>4474</v>
      </c>
      <c r="J883" t="s">
        <v>4475</v>
      </c>
      <c r="K883" t="s">
        <v>4471</v>
      </c>
      <c r="L883" t="s">
        <v>4477</v>
      </c>
      <c r="M883">
        <v>5</v>
      </c>
      <c r="N883">
        <v>21211</v>
      </c>
      <c r="O883">
        <v>0</v>
      </c>
      <c r="Q883">
        <v>21211</v>
      </c>
      <c r="R883">
        <v>0</v>
      </c>
      <c r="S883" s="14">
        <f t="shared" si="39"/>
        <v>0</v>
      </c>
      <c r="T883" s="11" t="str">
        <f t="shared" si="40"/>
        <v/>
      </c>
      <c r="U883" s="11" t="str">
        <f t="shared" si="41"/>
        <v/>
      </c>
    </row>
    <row r="884" spans="1:21" x14ac:dyDescent="0.3">
      <c r="A884" t="s">
        <v>6476</v>
      </c>
      <c r="B884" t="s">
        <v>6477</v>
      </c>
      <c r="C884" t="s">
        <v>6478</v>
      </c>
      <c r="D884">
        <v>9</v>
      </c>
      <c r="E884" t="s">
        <v>4463</v>
      </c>
      <c r="F884">
        <v>8796887864</v>
      </c>
      <c r="G884" s="9">
        <v>46021</v>
      </c>
      <c r="H884" s="9">
        <v>46023</v>
      </c>
      <c r="I884" t="s">
        <v>4464</v>
      </c>
      <c r="J884" t="s">
        <v>4465</v>
      </c>
      <c r="K884" t="s">
        <v>4471</v>
      </c>
      <c r="L884" t="s">
        <v>4467</v>
      </c>
      <c r="M884">
        <v>3</v>
      </c>
      <c r="N884">
        <v>78958</v>
      </c>
      <c r="O884">
        <v>5976</v>
      </c>
      <c r="P884" t="s">
        <v>4468</v>
      </c>
      <c r="Q884">
        <v>72982</v>
      </c>
      <c r="R884">
        <v>0</v>
      </c>
      <c r="S884" s="14">
        <f t="shared" si="39"/>
        <v>7.568580764457053E-2</v>
      </c>
      <c r="T884" s="11" t="str">
        <f t="shared" si="40"/>
        <v/>
      </c>
      <c r="U884" s="11" t="str">
        <f t="shared" si="41"/>
        <v/>
      </c>
    </row>
    <row r="885" spans="1:21" x14ac:dyDescent="0.3">
      <c r="A885" t="s">
        <v>6479</v>
      </c>
      <c r="B885" t="s">
        <v>6480</v>
      </c>
      <c r="C885" t="s">
        <v>4982</v>
      </c>
      <c r="D885">
        <v>26</v>
      </c>
      <c r="E885" t="s">
        <v>4456</v>
      </c>
      <c r="F885">
        <v>8978615808</v>
      </c>
      <c r="G885" s="9">
        <v>46077</v>
      </c>
      <c r="H885" s="9">
        <v>46080</v>
      </c>
      <c r="I885" t="s">
        <v>4457</v>
      </c>
      <c r="J885" t="s">
        <v>4588</v>
      </c>
      <c r="K885" t="s">
        <v>4482</v>
      </c>
      <c r="L885" t="s">
        <v>4460</v>
      </c>
      <c r="M885">
        <v>4</v>
      </c>
      <c r="N885">
        <v>54219</v>
      </c>
      <c r="O885">
        <v>0</v>
      </c>
      <c r="Q885">
        <v>54219</v>
      </c>
      <c r="R885">
        <v>33752</v>
      </c>
      <c r="S885" s="14">
        <f t="shared" si="39"/>
        <v>0</v>
      </c>
      <c r="T885" s="11" t="str">
        <f t="shared" si="40"/>
        <v/>
      </c>
      <c r="U885" s="11" t="str">
        <f t="shared" si="41"/>
        <v>FLAG</v>
      </c>
    </row>
    <row r="886" spans="1:21" x14ac:dyDescent="0.3">
      <c r="A886" t="s">
        <v>6481</v>
      </c>
      <c r="B886" t="s">
        <v>6482</v>
      </c>
      <c r="C886" t="s">
        <v>892</v>
      </c>
      <c r="D886">
        <v>56</v>
      </c>
      <c r="E886" t="s">
        <v>4463</v>
      </c>
      <c r="F886">
        <v>9541733504</v>
      </c>
      <c r="G886" s="9">
        <v>45922</v>
      </c>
      <c r="H886" s="9">
        <v>45923</v>
      </c>
      <c r="I886" t="s">
        <v>4464</v>
      </c>
      <c r="J886" t="s">
        <v>4465</v>
      </c>
      <c r="K886" t="s">
        <v>4471</v>
      </c>
      <c r="L886" t="s">
        <v>4467</v>
      </c>
      <c r="M886">
        <v>3</v>
      </c>
      <c r="N886">
        <v>70071</v>
      </c>
      <c r="O886">
        <v>0</v>
      </c>
      <c r="Q886">
        <v>70071</v>
      </c>
      <c r="R886">
        <v>0</v>
      </c>
      <c r="S886" s="14">
        <f t="shared" si="39"/>
        <v>0</v>
      </c>
      <c r="T886" s="11" t="str">
        <f t="shared" si="40"/>
        <v/>
      </c>
      <c r="U886" s="11" t="str">
        <f t="shared" si="41"/>
        <v/>
      </c>
    </row>
    <row r="887" spans="1:21" x14ac:dyDescent="0.3">
      <c r="A887" t="s">
        <v>6483</v>
      </c>
      <c r="B887" t="s">
        <v>6484</v>
      </c>
      <c r="C887" t="s">
        <v>2916</v>
      </c>
      <c r="D887">
        <v>23</v>
      </c>
      <c r="E887" t="s">
        <v>4456</v>
      </c>
      <c r="F887">
        <v>7631373466</v>
      </c>
      <c r="G887" s="9">
        <v>46106</v>
      </c>
      <c r="H887" s="9">
        <v>46109</v>
      </c>
      <c r="I887" t="s">
        <v>4457</v>
      </c>
      <c r="J887" t="s">
        <v>4588</v>
      </c>
      <c r="K887" t="s">
        <v>4482</v>
      </c>
      <c r="L887" t="s">
        <v>4460</v>
      </c>
      <c r="M887">
        <v>4</v>
      </c>
      <c r="N887">
        <v>51902</v>
      </c>
      <c r="O887">
        <v>0</v>
      </c>
      <c r="Q887">
        <v>51902</v>
      </c>
      <c r="R887">
        <v>51902</v>
      </c>
      <c r="S887" s="14">
        <f t="shared" si="39"/>
        <v>0</v>
      </c>
      <c r="T887" s="11" t="str">
        <f t="shared" si="40"/>
        <v/>
      </c>
      <c r="U887" s="11" t="str">
        <f t="shared" si="41"/>
        <v/>
      </c>
    </row>
    <row r="888" spans="1:21" x14ac:dyDescent="0.3">
      <c r="A888" t="s">
        <v>6485</v>
      </c>
      <c r="B888" t="s">
        <v>6486</v>
      </c>
      <c r="C888" t="s">
        <v>2276</v>
      </c>
      <c r="D888">
        <v>21</v>
      </c>
      <c r="E888" t="s">
        <v>4456</v>
      </c>
      <c r="F888">
        <v>7463557405</v>
      </c>
      <c r="G888" s="9">
        <v>45988</v>
      </c>
      <c r="H888" s="9">
        <v>45995</v>
      </c>
      <c r="I888" t="s">
        <v>4480</v>
      </c>
      <c r="J888" t="s">
        <v>4539</v>
      </c>
      <c r="K888" t="s">
        <v>4471</v>
      </c>
      <c r="L888" t="s">
        <v>4483</v>
      </c>
      <c r="M888">
        <v>6</v>
      </c>
      <c r="N888">
        <v>216440</v>
      </c>
      <c r="O888">
        <v>14757</v>
      </c>
      <c r="P888" t="s">
        <v>4468</v>
      </c>
      <c r="Q888">
        <v>201683</v>
      </c>
      <c r="R888">
        <v>0</v>
      </c>
      <c r="S888" s="14">
        <f t="shared" si="39"/>
        <v>6.8180558122343374E-2</v>
      </c>
      <c r="T888" s="11" t="str">
        <f t="shared" si="40"/>
        <v/>
      </c>
      <c r="U888" s="11" t="str">
        <f t="shared" si="41"/>
        <v/>
      </c>
    </row>
    <row r="889" spans="1:21" x14ac:dyDescent="0.3">
      <c r="A889" t="s">
        <v>6487</v>
      </c>
      <c r="B889" t="s">
        <v>6488</v>
      </c>
      <c r="C889" t="s">
        <v>6213</v>
      </c>
      <c r="D889">
        <v>26</v>
      </c>
      <c r="E889" t="s">
        <v>4456</v>
      </c>
      <c r="F889">
        <v>9639710533</v>
      </c>
      <c r="G889" s="9">
        <v>45859</v>
      </c>
      <c r="H889" s="9">
        <v>45860</v>
      </c>
      <c r="I889" t="s">
        <v>4506</v>
      </c>
      <c r="J889" t="s">
        <v>4507</v>
      </c>
      <c r="K889" t="s">
        <v>4488</v>
      </c>
      <c r="L889" t="s">
        <v>4508</v>
      </c>
      <c r="M889">
        <v>1</v>
      </c>
      <c r="N889">
        <v>2799</v>
      </c>
      <c r="O889">
        <v>107</v>
      </c>
      <c r="P889" t="s">
        <v>4468</v>
      </c>
      <c r="Q889">
        <v>2692</v>
      </c>
      <c r="R889">
        <v>0</v>
      </c>
      <c r="S889" s="14">
        <f t="shared" si="39"/>
        <v>3.8227938549481956E-2</v>
      </c>
      <c r="T889" s="11" t="str">
        <f t="shared" si="40"/>
        <v/>
      </c>
      <c r="U889" s="11" t="str">
        <f t="shared" si="41"/>
        <v/>
      </c>
    </row>
    <row r="890" spans="1:21" x14ac:dyDescent="0.3">
      <c r="A890" t="s">
        <v>6489</v>
      </c>
      <c r="B890" t="s">
        <v>6490</v>
      </c>
      <c r="C890" t="s">
        <v>5641</v>
      </c>
      <c r="D890">
        <v>32</v>
      </c>
      <c r="E890" t="s">
        <v>4463</v>
      </c>
      <c r="F890">
        <v>8473845110</v>
      </c>
      <c r="G890" s="9">
        <v>45831</v>
      </c>
      <c r="H890" s="9">
        <v>45833</v>
      </c>
      <c r="I890" t="s">
        <v>4491</v>
      </c>
      <c r="J890" t="s">
        <v>4492</v>
      </c>
      <c r="K890" t="s">
        <v>4476</v>
      </c>
      <c r="L890" t="s">
        <v>4493</v>
      </c>
      <c r="M890">
        <v>3</v>
      </c>
      <c r="N890">
        <v>79817</v>
      </c>
      <c r="O890">
        <v>3875</v>
      </c>
      <c r="P890" t="s">
        <v>4468</v>
      </c>
      <c r="Q890">
        <v>75942</v>
      </c>
      <c r="R890">
        <v>0</v>
      </c>
      <c r="S890" s="14">
        <f t="shared" si="39"/>
        <v>4.8548554819148805E-2</v>
      </c>
      <c r="T890" s="11" t="str">
        <f t="shared" si="40"/>
        <v/>
      </c>
      <c r="U890" s="11" t="str">
        <f t="shared" si="41"/>
        <v/>
      </c>
    </row>
    <row r="891" spans="1:21" x14ac:dyDescent="0.3">
      <c r="A891" t="s">
        <v>6491</v>
      </c>
      <c r="B891" t="s">
        <v>6492</v>
      </c>
      <c r="C891" t="s">
        <v>2029</v>
      </c>
      <c r="D891">
        <v>56</v>
      </c>
      <c r="E891" t="s">
        <v>4463</v>
      </c>
      <c r="F891">
        <v>7813323483</v>
      </c>
      <c r="G891" s="9">
        <v>46035</v>
      </c>
      <c r="H891" s="9">
        <v>46036</v>
      </c>
      <c r="I891" t="s">
        <v>4506</v>
      </c>
      <c r="J891" t="s">
        <v>4507</v>
      </c>
      <c r="K891" t="s">
        <v>4488</v>
      </c>
      <c r="L891" t="s">
        <v>4508</v>
      </c>
      <c r="M891">
        <v>1</v>
      </c>
      <c r="N891">
        <v>2570</v>
      </c>
      <c r="O891">
        <v>198</v>
      </c>
      <c r="P891" t="s">
        <v>4468</v>
      </c>
      <c r="Q891">
        <v>2372</v>
      </c>
      <c r="R891">
        <v>0</v>
      </c>
      <c r="S891" s="14">
        <f t="shared" si="39"/>
        <v>7.7042801556420237E-2</v>
      </c>
      <c r="T891" s="11" t="str">
        <f t="shared" si="40"/>
        <v/>
      </c>
      <c r="U891" s="11" t="str">
        <f t="shared" si="41"/>
        <v/>
      </c>
    </row>
    <row r="892" spans="1:21" x14ac:dyDescent="0.3">
      <c r="A892" t="s">
        <v>6493</v>
      </c>
      <c r="B892" t="s">
        <v>6494</v>
      </c>
      <c r="C892" t="s">
        <v>1186</v>
      </c>
      <c r="D892">
        <v>8</v>
      </c>
      <c r="E892" t="s">
        <v>4463</v>
      </c>
      <c r="F892">
        <v>8626369008</v>
      </c>
      <c r="G892" s="9">
        <v>45878</v>
      </c>
      <c r="H892" s="9">
        <v>45885</v>
      </c>
      <c r="I892" t="s">
        <v>4474</v>
      </c>
      <c r="J892" t="s">
        <v>4556</v>
      </c>
      <c r="K892" t="s">
        <v>4482</v>
      </c>
      <c r="L892" t="s">
        <v>4477</v>
      </c>
      <c r="M892">
        <v>5</v>
      </c>
      <c r="N892">
        <v>139511</v>
      </c>
      <c r="O892">
        <v>0</v>
      </c>
      <c r="Q892">
        <v>139511</v>
      </c>
      <c r="R892">
        <v>139511</v>
      </c>
      <c r="S892" s="14">
        <f t="shared" si="39"/>
        <v>0</v>
      </c>
      <c r="T892" s="11" t="str">
        <f t="shared" si="40"/>
        <v/>
      </c>
      <c r="U892" s="11" t="str">
        <f t="shared" si="41"/>
        <v/>
      </c>
    </row>
    <row r="893" spans="1:21" x14ac:dyDescent="0.3">
      <c r="A893" t="s">
        <v>6495</v>
      </c>
      <c r="B893" t="s">
        <v>6496</v>
      </c>
      <c r="C893" t="s">
        <v>6497</v>
      </c>
      <c r="D893">
        <v>26</v>
      </c>
      <c r="E893" t="s">
        <v>4463</v>
      </c>
      <c r="F893">
        <v>8867677313</v>
      </c>
      <c r="G893" s="9">
        <v>45992</v>
      </c>
      <c r="H893" s="9">
        <v>45995</v>
      </c>
      <c r="I893" t="s">
        <v>4480</v>
      </c>
      <c r="J893" t="s">
        <v>4539</v>
      </c>
      <c r="K893" t="s">
        <v>4476</v>
      </c>
      <c r="L893" t="s">
        <v>4483</v>
      </c>
      <c r="M893">
        <v>6</v>
      </c>
      <c r="N893">
        <v>230851</v>
      </c>
      <c r="O893">
        <v>0</v>
      </c>
      <c r="Q893">
        <v>230851</v>
      </c>
      <c r="R893">
        <v>0</v>
      </c>
      <c r="S893" s="14">
        <f t="shared" si="39"/>
        <v>0</v>
      </c>
      <c r="T893" s="11" t="str">
        <f t="shared" si="40"/>
        <v/>
      </c>
      <c r="U893" s="11" t="str">
        <f t="shared" si="41"/>
        <v/>
      </c>
    </row>
    <row r="894" spans="1:21" x14ac:dyDescent="0.3">
      <c r="A894" t="s">
        <v>6498</v>
      </c>
      <c r="B894" t="s">
        <v>6499</v>
      </c>
      <c r="C894" t="s">
        <v>1941</v>
      </c>
      <c r="D894">
        <v>32</v>
      </c>
      <c r="E894" t="s">
        <v>4463</v>
      </c>
      <c r="F894">
        <v>9747059703</v>
      </c>
      <c r="G894" s="9">
        <v>46004</v>
      </c>
      <c r="H894" s="9">
        <v>46008</v>
      </c>
      <c r="I894" t="s">
        <v>4464</v>
      </c>
      <c r="J894" t="s">
        <v>4465</v>
      </c>
      <c r="K894" t="s">
        <v>4482</v>
      </c>
      <c r="L894" t="s">
        <v>4467</v>
      </c>
      <c r="M894">
        <v>3</v>
      </c>
      <c r="N894">
        <v>72039</v>
      </c>
      <c r="O894">
        <v>0</v>
      </c>
      <c r="Q894">
        <v>72039</v>
      </c>
      <c r="R894">
        <v>72039</v>
      </c>
      <c r="S894" s="14">
        <f t="shared" si="39"/>
        <v>0</v>
      </c>
      <c r="T894" s="11" t="str">
        <f t="shared" si="40"/>
        <v/>
      </c>
      <c r="U894" s="11" t="str">
        <f t="shared" si="41"/>
        <v/>
      </c>
    </row>
    <row r="895" spans="1:21" x14ac:dyDescent="0.3">
      <c r="A895" t="s">
        <v>6500</v>
      </c>
      <c r="B895" t="s">
        <v>6501</v>
      </c>
      <c r="C895" t="s">
        <v>1458</v>
      </c>
      <c r="D895">
        <v>42</v>
      </c>
      <c r="E895" t="s">
        <v>4463</v>
      </c>
      <c r="F895">
        <v>8139338791</v>
      </c>
      <c r="G895" s="9">
        <v>46077</v>
      </c>
      <c r="H895" s="9">
        <v>46078</v>
      </c>
      <c r="I895" t="s">
        <v>4506</v>
      </c>
      <c r="J895" t="s">
        <v>4507</v>
      </c>
      <c r="K895" t="s">
        <v>4471</v>
      </c>
      <c r="L895" t="s">
        <v>4508</v>
      </c>
      <c r="M895">
        <v>1</v>
      </c>
      <c r="N895">
        <v>2871</v>
      </c>
      <c r="O895">
        <v>0</v>
      </c>
      <c r="Q895">
        <v>2871</v>
      </c>
      <c r="R895">
        <v>0</v>
      </c>
      <c r="S895" s="14">
        <f t="shared" si="39"/>
        <v>0</v>
      </c>
      <c r="T895" s="11" t="str">
        <f t="shared" si="40"/>
        <v/>
      </c>
      <c r="U895" s="11" t="str">
        <f t="shared" si="41"/>
        <v/>
      </c>
    </row>
    <row r="896" spans="1:21" x14ac:dyDescent="0.3">
      <c r="A896" t="s">
        <v>6502</v>
      </c>
      <c r="B896" t="s">
        <v>6503</v>
      </c>
      <c r="C896" t="s">
        <v>5755</v>
      </c>
      <c r="D896">
        <v>58</v>
      </c>
      <c r="E896" t="s">
        <v>4456</v>
      </c>
      <c r="F896">
        <v>6225337398</v>
      </c>
      <c r="G896" s="9">
        <v>46059</v>
      </c>
      <c r="H896" s="9">
        <v>46062</v>
      </c>
      <c r="I896" t="s">
        <v>4480</v>
      </c>
      <c r="J896" t="s">
        <v>4481</v>
      </c>
      <c r="K896" t="s">
        <v>4482</v>
      </c>
      <c r="L896" t="s">
        <v>4483</v>
      </c>
      <c r="M896">
        <v>6</v>
      </c>
      <c r="N896">
        <v>216338</v>
      </c>
      <c r="O896">
        <v>0</v>
      </c>
      <c r="Q896">
        <v>216338</v>
      </c>
      <c r="R896">
        <v>216338</v>
      </c>
      <c r="S896" s="14">
        <f t="shared" si="39"/>
        <v>0</v>
      </c>
      <c r="T896" s="11" t="str">
        <f t="shared" si="40"/>
        <v/>
      </c>
      <c r="U896" s="11" t="str">
        <f t="shared" si="41"/>
        <v/>
      </c>
    </row>
    <row r="897" spans="1:21" x14ac:dyDescent="0.3">
      <c r="A897" t="s">
        <v>6504</v>
      </c>
      <c r="B897" t="s">
        <v>6505</v>
      </c>
      <c r="C897" t="s">
        <v>699</v>
      </c>
      <c r="D897">
        <v>80</v>
      </c>
      <c r="E897" t="s">
        <v>4456</v>
      </c>
      <c r="F897">
        <v>8727358941</v>
      </c>
      <c r="G897" s="9">
        <v>45898</v>
      </c>
      <c r="H897" s="9">
        <v>45902</v>
      </c>
      <c r="I897" t="s">
        <v>4497</v>
      </c>
      <c r="J897" t="s">
        <v>4498</v>
      </c>
      <c r="K897" t="s">
        <v>4466</v>
      </c>
      <c r="L897" t="s">
        <v>4477</v>
      </c>
      <c r="M897">
        <v>4</v>
      </c>
      <c r="N897">
        <v>116938</v>
      </c>
      <c r="O897">
        <v>8662</v>
      </c>
      <c r="P897" t="s">
        <v>4468</v>
      </c>
      <c r="Q897">
        <v>108276</v>
      </c>
      <c r="R897">
        <v>0</v>
      </c>
      <c r="S897" s="14">
        <f t="shared" si="39"/>
        <v>7.4073440626656856E-2</v>
      </c>
      <c r="T897" s="11" t="str">
        <f t="shared" si="40"/>
        <v/>
      </c>
      <c r="U897" s="11" t="str">
        <f t="shared" si="41"/>
        <v/>
      </c>
    </row>
    <row r="898" spans="1:21" x14ac:dyDescent="0.3">
      <c r="A898" t="s">
        <v>6506</v>
      </c>
      <c r="B898" t="s">
        <v>6507</v>
      </c>
      <c r="C898" t="s">
        <v>4922</v>
      </c>
      <c r="D898">
        <v>74</v>
      </c>
      <c r="E898" t="s">
        <v>4463</v>
      </c>
      <c r="F898">
        <v>7534690832</v>
      </c>
      <c r="G898" s="9">
        <v>45948</v>
      </c>
      <c r="H898" s="9">
        <v>45953</v>
      </c>
      <c r="I898" t="s">
        <v>4480</v>
      </c>
      <c r="J898" t="s">
        <v>4539</v>
      </c>
      <c r="K898" t="s">
        <v>4482</v>
      </c>
      <c r="L898" t="s">
        <v>4483</v>
      </c>
      <c r="M898">
        <v>6</v>
      </c>
      <c r="N898">
        <v>212974</v>
      </c>
      <c r="O898">
        <v>0</v>
      </c>
      <c r="Q898">
        <v>212974</v>
      </c>
      <c r="R898">
        <v>212974</v>
      </c>
      <c r="S898" s="14">
        <f t="shared" si="39"/>
        <v>0</v>
      </c>
      <c r="T898" s="11" t="str">
        <f t="shared" si="40"/>
        <v/>
      </c>
      <c r="U898" s="11" t="str">
        <f t="shared" si="41"/>
        <v/>
      </c>
    </row>
    <row r="899" spans="1:21" x14ac:dyDescent="0.3">
      <c r="A899" t="s">
        <v>6508</v>
      </c>
      <c r="B899" t="s">
        <v>6509</v>
      </c>
      <c r="C899" t="s">
        <v>189</v>
      </c>
      <c r="D899">
        <v>11</v>
      </c>
      <c r="E899" t="s">
        <v>4456</v>
      </c>
      <c r="F899">
        <v>6381371386</v>
      </c>
      <c r="G899" s="9">
        <v>45835</v>
      </c>
      <c r="H899" s="9">
        <v>45842</v>
      </c>
      <c r="I899" t="s">
        <v>4480</v>
      </c>
      <c r="J899" t="s">
        <v>4481</v>
      </c>
      <c r="K899" t="s">
        <v>4482</v>
      </c>
      <c r="L899" t="s">
        <v>4483</v>
      </c>
      <c r="M899">
        <v>6</v>
      </c>
      <c r="N899">
        <v>197920</v>
      </c>
      <c r="O899">
        <v>0</v>
      </c>
      <c r="Q899">
        <v>197920</v>
      </c>
      <c r="R899">
        <v>197920</v>
      </c>
      <c r="S899" s="14">
        <f t="shared" si="39"/>
        <v>0</v>
      </c>
      <c r="T899" s="11" t="str">
        <f t="shared" si="40"/>
        <v/>
      </c>
      <c r="U899" s="11" t="str">
        <f t="shared" si="41"/>
        <v/>
      </c>
    </row>
    <row r="900" spans="1:21" x14ac:dyDescent="0.3">
      <c r="A900" t="s">
        <v>6510</v>
      </c>
      <c r="B900" t="s">
        <v>6511</v>
      </c>
      <c r="C900" t="s">
        <v>5481</v>
      </c>
      <c r="D900">
        <v>57</v>
      </c>
      <c r="E900" t="s">
        <v>4463</v>
      </c>
      <c r="F900">
        <v>7415917929</v>
      </c>
      <c r="G900" s="9">
        <v>45999</v>
      </c>
      <c r="H900" s="9">
        <v>46005</v>
      </c>
      <c r="I900" t="s">
        <v>4474</v>
      </c>
      <c r="J900" t="s">
        <v>4556</v>
      </c>
      <c r="K900" t="s">
        <v>4482</v>
      </c>
      <c r="L900" t="s">
        <v>4477</v>
      </c>
      <c r="M900">
        <v>5</v>
      </c>
      <c r="N900">
        <v>123707</v>
      </c>
      <c r="O900">
        <v>0</v>
      </c>
      <c r="Q900">
        <v>123707</v>
      </c>
      <c r="R900">
        <v>123707</v>
      </c>
      <c r="S900" s="14">
        <f t="shared" ref="S900:S963" si="42">O900/N900</f>
        <v>0</v>
      </c>
      <c r="T900" s="11" t="str">
        <f t="shared" ref="T900:T963" si="43">IF(AND(S900&gt;10%,P900&lt;&gt;"MS_DR_BORA"),"FLAG","")</f>
        <v/>
      </c>
      <c r="U900" s="11" t="str">
        <f t="shared" ref="U900:U963" si="44">IF(AND(K900="Cash",R900&lt;Q900),"FLAG","")</f>
        <v/>
      </c>
    </row>
    <row r="901" spans="1:21" x14ac:dyDescent="0.3">
      <c r="A901" t="s">
        <v>6512</v>
      </c>
      <c r="B901" t="s">
        <v>6513</v>
      </c>
      <c r="C901" t="s">
        <v>413</v>
      </c>
      <c r="D901">
        <v>52</v>
      </c>
      <c r="E901" t="s">
        <v>4463</v>
      </c>
      <c r="F901">
        <v>9295475224</v>
      </c>
      <c r="G901" s="9">
        <v>45896</v>
      </c>
      <c r="H901" s="9">
        <v>45898</v>
      </c>
      <c r="I901" t="s">
        <v>4523</v>
      </c>
      <c r="J901" t="s">
        <v>4524</v>
      </c>
      <c r="K901" t="s">
        <v>4471</v>
      </c>
      <c r="L901" t="s">
        <v>4525</v>
      </c>
      <c r="M901">
        <v>4</v>
      </c>
      <c r="N901">
        <v>186871</v>
      </c>
      <c r="O901">
        <v>0</v>
      </c>
      <c r="Q901">
        <v>186871</v>
      </c>
      <c r="R901">
        <v>0</v>
      </c>
      <c r="S901" s="14">
        <f t="shared" si="42"/>
        <v>0</v>
      </c>
      <c r="T901" s="11" t="str">
        <f t="shared" si="43"/>
        <v/>
      </c>
      <c r="U901" s="11" t="str">
        <f t="shared" si="44"/>
        <v/>
      </c>
    </row>
    <row r="902" spans="1:21" x14ac:dyDescent="0.3">
      <c r="A902" t="s">
        <v>6514</v>
      </c>
      <c r="B902" t="s">
        <v>6515</v>
      </c>
      <c r="C902" t="s">
        <v>6516</v>
      </c>
      <c r="D902">
        <v>25</v>
      </c>
      <c r="E902" t="s">
        <v>4456</v>
      </c>
      <c r="F902">
        <v>7263070716</v>
      </c>
      <c r="G902" s="9">
        <v>45982</v>
      </c>
      <c r="H902" s="9">
        <v>45985</v>
      </c>
      <c r="I902" t="s">
        <v>4474</v>
      </c>
      <c r="J902" t="s">
        <v>4475</v>
      </c>
      <c r="K902" t="s">
        <v>4482</v>
      </c>
      <c r="L902" t="s">
        <v>4477</v>
      </c>
      <c r="M902">
        <v>5</v>
      </c>
      <c r="N902">
        <v>34140</v>
      </c>
      <c r="O902">
        <v>2749</v>
      </c>
      <c r="P902" t="s">
        <v>4468</v>
      </c>
      <c r="Q902">
        <v>31391</v>
      </c>
      <c r="R902">
        <v>31391</v>
      </c>
      <c r="S902" s="14">
        <f t="shared" si="42"/>
        <v>8.0521382542472167E-2</v>
      </c>
      <c r="T902" s="11" t="str">
        <f t="shared" si="43"/>
        <v/>
      </c>
      <c r="U902" s="11" t="str">
        <f t="shared" si="44"/>
        <v/>
      </c>
    </row>
    <row r="903" spans="1:21" x14ac:dyDescent="0.3">
      <c r="A903" t="s">
        <v>6517</v>
      </c>
      <c r="B903" t="s">
        <v>6518</v>
      </c>
      <c r="C903" t="s">
        <v>6519</v>
      </c>
      <c r="D903">
        <v>39</v>
      </c>
      <c r="E903" t="s">
        <v>4463</v>
      </c>
      <c r="F903">
        <v>6303397091</v>
      </c>
      <c r="G903" s="9">
        <v>45869</v>
      </c>
      <c r="H903" s="9">
        <v>45870</v>
      </c>
      <c r="I903" t="s">
        <v>4506</v>
      </c>
      <c r="J903" t="s">
        <v>4507</v>
      </c>
      <c r="K903" t="s">
        <v>4482</v>
      </c>
      <c r="L903" t="s">
        <v>4508</v>
      </c>
      <c r="M903">
        <v>1</v>
      </c>
      <c r="N903">
        <v>2990</v>
      </c>
      <c r="O903">
        <v>264</v>
      </c>
      <c r="P903" t="s">
        <v>4468</v>
      </c>
      <c r="Q903">
        <v>2726</v>
      </c>
      <c r="R903">
        <v>2726</v>
      </c>
      <c r="S903" s="14">
        <f t="shared" si="42"/>
        <v>8.8294314381270902E-2</v>
      </c>
      <c r="T903" s="11" t="str">
        <f t="shared" si="43"/>
        <v/>
      </c>
      <c r="U903" s="11" t="str">
        <f t="shared" si="44"/>
        <v/>
      </c>
    </row>
    <row r="904" spans="1:21" x14ac:dyDescent="0.3">
      <c r="A904" t="s">
        <v>6520</v>
      </c>
      <c r="B904" t="s">
        <v>6521</v>
      </c>
      <c r="C904" t="s">
        <v>4863</v>
      </c>
      <c r="D904">
        <v>17</v>
      </c>
      <c r="E904" t="s">
        <v>4456</v>
      </c>
      <c r="F904">
        <v>6980965741</v>
      </c>
      <c r="G904" s="9">
        <v>45897</v>
      </c>
      <c r="H904" s="9">
        <v>45898</v>
      </c>
      <c r="I904" t="s">
        <v>4506</v>
      </c>
      <c r="J904" t="s">
        <v>4507</v>
      </c>
      <c r="K904" t="s">
        <v>4476</v>
      </c>
      <c r="L904" t="s">
        <v>4508</v>
      </c>
      <c r="M904">
        <v>1</v>
      </c>
      <c r="N904">
        <v>2787</v>
      </c>
      <c r="O904">
        <v>0</v>
      </c>
      <c r="Q904">
        <v>2787</v>
      </c>
      <c r="R904">
        <v>0</v>
      </c>
      <c r="S904" s="14">
        <f t="shared" si="42"/>
        <v>0</v>
      </c>
      <c r="T904" s="11" t="str">
        <f t="shared" si="43"/>
        <v/>
      </c>
      <c r="U904" s="11" t="str">
        <f t="shared" si="44"/>
        <v/>
      </c>
    </row>
    <row r="905" spans="1:21" x14ac:dyDescent="0.3">
      <c r="A905" t="s">
        <v>6522</v>
      </c>
      <c r="B905" t="s">
        <v>6523</v>
      </c>
      <c r="C905" t="s">
        <v>369</v>
      </c>
      <c r="D905">
        <v>8</v>
      </c>
      <c r="E905" t="s">
        <v>4463</v>
      </c>
      <c r="F905">
        <v>6487271568</v>
      </c>
      <c r="G905" s="9">
        <v>45860</v>
      </c>
      <c r="H905" s="9">
        <v>45864</v>
      </c>
      <c r="I905" t="s">
        <v>4480</v>
      </c>
      <c r="J905" t="s">
        <v>4481</v>
      </c>
      <c r="K905" t="s">
        <v>4482</v>
      </c>
      <c r="L905" t="s">
        <v>4483</v>
      </c>
      <c r="M905">
        <v>6</v>
      </c>
      <c r="N905">
        <v>192405</v>
      </c>
      <c r="O905">
        <v>4220</v>
      </c>
      <c r="P905" t="s">
        <v>4468</v>
      </c>
      <c r="Q905">
        <v>188185</v>
      </c>
      <c r="R905">
        <v>188185</v>
      </c>
      <c r="S905" s="14">
        <f t="shared" si="42"/>
        <v>2.1932901951612484E-2</v>
      </c>
      <c r="T905" s="11" t="str">
        <f t="shared" si="43"/>
        <v/>
      </c>
      <c r="U905" s="11" t="str">
        <f t="shared" si="44"/>
        <v/>
      </c>
    </row>
    <row r="906" spans="1:21" x14ac:dyDescent="0.3">
      <c r="A906" t="s">
        <v>6524</v>
      </c>
      <c r="B906" t="s">
        <v>6525</v>
      </c>
      <c r="C906" t="s">
        <v>1145</v>
      </c>
      <c r="D906">
        <v>70</v>
      </c>
      <c r="E906" t="s">
        <v>4456</v>
      </c>
      <c r="F906">
        <v>7787146427</v>
      </c>
      <c r="G906" s="9">
        <v>45941</v>
      </c>
      <c r="H906" s="9">
        <v>45944</v>
      </c>
      <c r="I906" t="s">
        <v>4491</v>
      </c>
      <c r="J906" t="s">
        <v>4543</v>
      </c>
      <c r="K906" t="s">
        <v>4471</v>
      </c>
      <c r="L906" t="s">
        <v>4493</v>
      </c>
      <c r="M906">
        <v>3</v>
      </c>
      <c r="N906">
        <v>80050</v>
      </c>
      <c r="O906">
        <v>0</v>
      </c>
      <c r="Q906">
        <v>80050</v>
      </c>
      <c r="R906">
        <v>0</v>
      </c>
      <c r="S906" s="14">
        <f t="shared" si="42"/>
        <v>0</v>
      </c>
      <c r="T906" s="11" t="str">
        <f t="shared" si="43"/>
        <v/>
      </c>
      <c r="U906" s="11" t="str">
        <f t="shared" si="44"/>
        <v/>
      </c>
    </row>
    <row r="907" spans="1:21" x14ac:dyDescent="0.3">
      <c r="A907" t="s">
        <v>6526</v>
      </c>
      <c r="B907" t="s">
        <v>6527</v>
      </c>
      <c r="C907" t="s">
        <v>5113</v>
      </c>
      <c r="D907">
        <v>23</v>
      </c>
      <c r="E907" t="s">
        <v>4456</v>
      </c>
      <c r="F907">
        <v>6696135483</v>
      </c>
      <c r="G907" s="9">
        <v>45959</v>
      </c>
      <c r="H907" s="9">
        <v>45962</v>
      </c>
      <c r="I907" t="s">
        <v>4457</v>
      </c>
      <c r="J907" t="s">
        <v>4458</v>
      </c>
      <c r="K907" t="s">
        <v>4471</v>
      </c>
      <c r="L907" t="s">
        <v>4460</v>
      </c>
      <c r="M907">
        <v>4</v>
      </c>
      <c r="N907">
        <v>50889</v>
      </c>
      <c r="O907">
        <v>0</v>
      </c>
      <c r="Q907">
        <v>50889</v>
      </c>
      <c r="R907">
        <v>0</v>
      </c>
      <c r="S907" s="14">
        <f t="shared" si="42"/>
        <v>0</v>
      </c>
      <c r="T907" s="11" t="str">
        <f t="shared" si="43"/>
        <v/>
      </c>
      <c r="U907" s="11" t="str">
        <f t="shared" si="44"/>
        <v/>
      </c>
    </row>
    <row r="908" spans="1:21" x14ac:dyDescent="0.3">
      <c r="A908" t="s">
        <v>6528</v>
      </c>
      <c r="B908" t="s">
        <v>6529</v>
      </c>
      <c r="C908" t="s">
        <v>5500</v>
      </c>
      <c r="D908">
        <v>69</v>
      </c>
      <c r="E908" t="s">
        <v>4456</v>
      </c>
      <c r="F908">
        <v>6825100163</v>
      </c>
      <c r="G908" s="9">
        <v>46085</v>
      </c>
      <c r="H908" s="9">
        <v>46086</v>
      </c>
      <c r="I908" t="s">
        <v>4506</v>
      </c>
      <c r="J908" t="s">
        <v>4507</v>
      </c>
      <c r="K908" t="s">
        <v>4482</v>
      </c>
      <c r="L908" t="s">
        <v>4508</v>
      </c>
      <c r="M908">
        <v>1</v>
      </c>
      <c r="N908">
        <v>2532</v>
      </c>
      <c r="O908">
        <v>0</v>
      </c>
      <c r="Q908">
        <v>2532</v>
      </c>
      <c r="R908">
        <v>2532</v>
      </c>
      <c r="S908" s="14">
        <f t="shared" si="42"/>
        <v>0</v>
      </c>
      <c r="T908" s="11" t="str">
        <f t="shared" si="43"/>
        <v/>
      </c>
      <c r="U908" s="11" t="str">
        <f t="shared" si="44"/>
        <v/>
      </c>
    </row>
    <row r="909" spans="1:21" x14ac:dyDescent="0.3">
      <c r="A909" t="s">
        <v>6530</v>
      </c>
      <c r="B909" t="s">
        <v>6531</v>
      </c>
      <c r="C909" t="s">
        <v>2537</v>
      </c>
      <c r="D909">
        <v>80</v>
      </c>
      <c r="E909" t="s">
        <v>4463</v>
      </c>
      <c r="F909">
        <v>7814894457</v>
      </c>
      <c r="G909" s="9">
        <v>45763</v>
      </c>
      <c r="H909" s="9">
        <v>45766</v>
      </c>
      <c r="I909" t="s">
        <v>4464</v>
      </c>
      <c r="J909" t="s">
        <v>4465</v>
      </c>
      <c r="K909" t="s">
        <v>4471</v>
      </c>
      <c r="L909" t="s">
        <v>4467</v>
      </c>
      <c r="M909">
        <v>3</v>
      </c>
      <c r="N909">
        <v>80460</v>
      </c>
      <c r="O909">
        <v>0</v>
      </c>
      <c r="Q909">
        <v>80460</v>
      </c>
      <c r="R909">
        <v>0</v>
      </c>
      <c r="S909" s="14">
        <f t="shared" si="42"/>
        <v>0</v>
      </c>
      <c r="T909" s="11" t="str">
        <f t="shared" si="43"/>
        <v/>
      </c>
      <c r="U909" s="11" t="str">
        <f t="shared" si="44"/>
        <v/>
      </c>
    </row>
    <row r="910" spans="1:21" x14ac:dyDescent="0.3">
      <c r="A910" t="s">
        <v>6532</v>
      </c>
      <c r="B910" t="s">
        <v>6533</v>
      </c>
      <c r="C910" t="s">
        <v>6534</v>
      </c>
      <c r="D910">
        <v>36</v>
      </c>
      <c r="E910" t="s">
        <v>4456</v>
      </c>
      <c r="F910">
        <v>8894768085</v>
      </c>
      <c r="G910" s="9">
        <v>45948</v>
      </c>
      <c r="H910" s="9">
        <v>45949</v>
      </c>
      <c r="I910" t="s">
        <v>4506</v>
      </c>
      <c r="J910" t="s">
        <v>4507</v>
      </c>
      <c r="K910" t="s">
        <v>4488</v>
      </c>
      <c r="L910" t="s">
        <v>4508</v>
      </c>
      <c r="M910">
        <v>1</v>
      </c>
      <c r="N910">
        <v>2505</v>
      </c>
      <c r="O910">
        <v>0</v>
      </c>
      <c r="Q910">
        <v>2505</v>
      </c>
      <c r="R910">
        <v>0</v>
      </c>
      <c r="S910" s="14">
        <f t="shared" si="42"/>
        <v>0</v>
      </c>
      <c r="T910" s="11" t="str">
        <f t="shared" si="43"/>
        <v/>
      </c>
      <c r="U910" s="11" t="str">
        <f t="shared" si="44"/>
        <v/>
      </c>
    </row>
    <row r="911" spans="1:21" x14ac:dyDescent="0.3">
      <c r="A911" t="s">
        <v>6535</v>
      </c>
      <c r="B911" t="s">
        <v>6536</v>
      </c>
      <c r="C911" t="s">
        <v>5500</v>
      </c>
      <c r="D911">
        <v>28</v>
      </c>
      <c r="E911" t="s">
        <v>4456</v>
      </c>
      <c r="F911">
        <v>8274077402</v>
      </c>
      <c r="G911" s="9">
        <v>45891</v>
      </c>
      <c r="H911" s="9">
        <v>45897</v>
      </c>
      <c r="I911" t="s">
        <v>4480</v>
      </c>
      <c r="J911" t="s">
        <v>4481</v>
      </c>
      <c r="K911" t="s">
        <v>4488</v>
      </c>
      <c r="L911" t="s">
        <v>4483</v>
      </c>
      <c r="M911">
        <v>6</v>
      </c>
      <c r="N911">
        <v>197710</v>
      </c>
      <c r="O911">
        <v>0</v>
      </c>
      <c r="Q911">
        <v>197710</v>
      </c>
      <c r="R911">
        <v>0</v>
      </c>
      <c r="S911" s="14">
        <f t="shared" si="42"/>
        <v>0</v>
      </c>
      <c r="T911" s="11" t="str">
        <f t="shared" si="43"/>
        <v/>
      </c>
      <c r="U911" s="11" t="str">
        <f t="shared" si="44"/>
        <v/>
      </c>
    </row>
    <row r="912" spans="1:21" x14ac:dyDescent="0.3">
      <c r="A912" t="s">
        <v>6537</v>
      </c>
      <c r="B912" t="s">
        <v>6538</v>
      </c>
      <c r="C912" t="s">
        <v>5066</v>
      </c>
      <c r="D912">
        <v>23</v>
      </c>
      <c r="E912" t="s">
        <v>4456</v>
      </c>
      <c r="F912">
        <v>8150961409</v>
      </c>
      <c r="G912" s="9">
        <v>46033</v>
      </c>
      <c r="H912" s="9">
        <v>46034</v>
      </c>
      <c r="I912" t="s">
        <v>4457</v>
      </c>
      <c r="J912" t="s">
        <v>4588</v>
      </c>
      <c r="K912" t="s">
        <v>4488</v>
      </c>
      <c r="L912" t="s">
        <v>4460</v>
      </c>
      <c r="M912">
        <v>4</v>
      </c>
      <c r="N912">
        <v>52941</v>
      </c>
      <c r="O912">
        <v>0</v>
      </c>
      <c r="Q912">
        <v>52941</v>
      </c>
      <c r="R912">
        <v>0</v>
      </c>
      <c r="S912" s="14">
        <f t="shared" si="42"/>
        <v>0</v>
      </c>
      <c r="T912" s="11" t="str">
        <f t="shared" si="43"/>
        <v/>
      </c>
      <c r="U912" s="11" t="str">
        <f t="shared" si="44"/>
        <v/>
      </c>
    </row>
    <row r="913" spans="1:21" x14ac:dyDescent="0.3">
      <c r="A913" t="s">
        <v>6539</v>
      </c>
      <c r="B913" t="s">
        <v>6540</v>
      </c>
      <c r="C913" t="s">
        <v>5248</v>
      </c>
      <c r="D913">
        <v>65</v>
      </c>
      <c r="E913" t="s">
        <v>4463</v>
      </c>
      <c r="F913">
        <v>7164668289</v>
      </c>
      <c r="G913" s="9">
        <v>45823</v>
      </c>
      <c r="H913" s="9">
        <v>45825</v>
      </c>
      <c r="I913" t="s">
        <v>4506</v>
      </c>
      <c r="J913" t="s">
        <v>4507</v>
      </c>
      <c r="K913" t="s">
        <v>4482</v>
      </c>
      <c r="L913" t="s">
        <v>4508</v>
      </c>
      <c r="M913">
        <v>1</v>
      </c>
      <c r="N913">
        <v>3085</v>
      </c>
      <c r="O913">
        <v>66</v>
      </c>
      <c r="P913" t="s">
        <v>4468</v>
      </c>
      <c r="Q913">
        <v>3019</v>
      </c>
      <c r="R913">
        <v>3019</v>
      </c>
      <c r="S913" s="14">
        <f t="shared" si="42"/>
        <v>2.1393841166936791E-2</v>
      </c>
      <c r="T913" s="11" t="str">
        <f t="shared" si="43"/>
        <v/>
      </c>
      <c r="U913" s="11" t="str">
        <f t="shared" si="44"/>
        <v/>
      </c>
    </row>
    <row r="914" spans="1:21" x14ac:dyDescent="0.3">
      <c r="A914" t="s">
        <v>6541</v>
      </c>
      <c r="B914" t="s">
        <v>6542</v>
      </c>
      <c r="C914" t="s">
        <v>6461</v>
      </c>
      <c r="D914">
        <v>55</v>
      </c>
      <c r="E914" t="s">
        <v>4456</v>
      </c>
      <c r="F914">
        <v>8160913838</v>
      </c>
      <c r="G914" s="9">
        <v>45878</v>
      </c>
      <c r="H914" s="9">
        <v>45882</v>
      </c>
      <c r="I914" t="s">
        <v>4474</v>
      </c>
      <c r="J914" t="s">
        <v>4556</v>
      </c>
      <c r="K914" t="s">
        <v>4471</v>
      </c>
      <c r="L914" t="s">
        <v>4477</v>
      </c>
      <c r="M914">
        <v>5</v>
      </c>
      <c r="N914">
        <v>113847</v>
      </c>
      <c r="O914">
        <v>0</v>
      </c>
      <c r="Q914">
        <v>113847</v>
      </c>
      <c r="R914">
        <v>0</v>
      </c>
      <c r="S914" s="14">
        <f t="shared" si="42"/>
        <v>0</v>
      </c>
      <c r="T914" s="11" t="str">
        <f t="shared" si="43"/>
        <v/>
      </c>
      <c r="U914" s="11" t="str">
        <f t="shared" si="44"/>
        <v/>
      </c>
    </row>
    <row r="915" spans="1:21" x14ac:dyDescent="0.3">
      <c r="A915" t="s">
        <v>6543</v>
      </c>
      <c r="B915" t="s">
        <v>6544</v>
      </c>
      <c r="C915" t="s">
        <v>684</v>
      </c>
      <c r="D915">
        <v>70</v>
      </c>
      <c r="E915" t="s">
        <v>4463</v>
      </c>
      <c r="F915">
        <v>6534680056</v>
      </c>
      <c r="G915" s="9">
        <v>45873</v>
      </c>
      <c r="H915" s="9">
        <v>45875</v>
      </c>
      <c r="I915" t="s">
        <v>4506</v>
      </c>
      <c r="J915" t="s">
        <v>4507</v>
      </c>
      <c r="K915" t="s">
        <v>4476</v>
      </c>
      <c r="L915" t="s">
        <v>4508</v>
      </c>
      <c r="M915">
        <v>1</v>
      </c>
      <c r="N915">
        <v>2517</v>
      </c>
      <c r="O915">
        <v>0</v>
      </c>
      <c r="Q915">
        <v>2517</v>
      </c>
      <c r="R915">
        <v>0</v>
      </c>
      <c r="S915" s="14">
        <f t="shared" si="42"/>
        <v>0</v>
      </c>
      <c r="T915" s="11" t="str">
        <f t="shared" si="43"/>
        <v/>
      </c>
      <c r="U915" s="11" t="str">
        <f t="shared" si="44"/>
        <v/>
      </c>
    </row>
    <row r="916" spans="1:21" x14ac:dyDescent="0.3">
      <c r="A916" t="s">
        <v>6545</v>
      </c>
      <c r="B916" t="s">
        <v>6546</v>
      </c>
      <c r="C916" t="s">
        <v>6547</v>
      </c>
      <c r="D916">
        <v>37</v>
      </c>
      <c r="E916" t="s">
        <v>4463</v>
      </c>
      <c r="F916">
        <v>8894204518</v>
      </c>
      <c r="G916" s="9">
        <v>45974</v>
      </c>
      <c r="H916" s="9">
        <v>45979</v>
      </c>
      <c r="I916" t="s">
        <v>4474</v>
      </c>
      <c r="J916" t="s">
        <v>4475</v>
      </c>
      <c r="K916" t="s">
        <v>4459</v>
      </c>
      <c r="L916" t="s">
        <v>4477</v>
      </c>
      <c r="M916">
        <v>5</v>
      </c>
      <c r="N916">
        <v>53209</v>
      </c>
      <c r="O916">
        <v>1627</v>
      </c>
      <c r="P916" t="s">
        <v>4468</v>
      </c>
      <c r="Q916">
        <v>51582</v>
      </c>
      <c r="R916">
        <v>0</v>
      </c>
      <c r="S916" s="14">
        <f t="shared" si="42"/>
        <v>3.0577533875848072E-2</v>
      </c>
      <c r="T916" s="11" t="str">
        <f t="shared" si="43"/>
        <v/>
      </c>
      <c r="U916" s="11" t="str">
        <f t="shared" si="44"/>
        <v/>
      </c>
    </row>
    <row r="917" spans="1:21" x14ac:dyDescent="0.3">
      <c r="A917" t="s">
        <v>6548</v>
      </c>
      <c r="B917" t="s">
        <v>6549</v>
      </c>
      <c r="C917" t="s">
        <v>6550</v>
      </c>
      <c r="D917">
        <v>70</v>
      </c>
      <c r="E917" t="s">
        <v>4456</v>
      </c>
      <c r="F917">
        <v>9713765934</v>
      </c>
      <c r="G917" s="9">
        <v>45839</v>
      </c>
      <c r="H917" s="9">
        <v>45843</v>
      </c>
      <c r="I917" t="s">
        <v>4480</v>
      </c>
      <c r="J917" t="s">
        <v>4539</v>
      </c>
      <c r="K917" t="s">
        <v>4488</v>
      </c>
      <c r="L917" t="s">
        <v>4483</v>
      </c>
      <c r="M917">
        <v>6</v>
      </c>
      <c r="N917">
        <v>226604</v>
      </c>
      <c r="O917">
        <v>0</v>
      </c>
      <c r="Q917">
        <v>226604</v>
      </c>
      <c r="R917">
        <v>0</v>
      </c>
      <c r="S917" s="14">
        <f t="shared" si="42"/>
        <v>0</v>
      </c>
      <c r="T917" s="11" t="str">
        <f t="shared" si="43"/>
        <v/>
      </c>
      <c r="U917" s="11" t="str">
        <f t="shared" si="44"/>
        <v/>
      </c>
    </row>
    <row r="918" spans="1:21" x14ac:dyDescent="0.3">
      <c r="A918" t="s">
        <v>6551</v>
      </c>
      <c r="B918" t="s">
        <v>6552</v>
      </c>
      <c r="C918" t="s">
        <v>1608</v>
      </c>
      <c r="D918">
        <v>43</v>
      </c>
      <c r="E918" t="s">
        <v>4463</v>
      </c>
      <c r="F918">
        <v>7440200246</v>
      </c>
      <c r="G918" s="9">
        <v>45975</v>
      </c>
      <c r="H918" s="9">
        <v>45981</v>
      </c>
      <c r="I918" t="s">
        <v>4474</v>
      </c>
      <c r="J918" t="s">
        <v>4475</v>
      </c>
      <c r="K918" t="s">
        <v>4482</v>
      </c>
      <c r="L918" t="s">
        <v>4477</v>
      </c>
      <c r="M918">
        <v>5</v>
      </c>
      <c r="N918">
        <v>133704</v>
      </c>
      <c r="O918">
        <v>0</v>
      </c>
      <c r="Q918">
        <v>133704</v>
      </c>
      <c r="R918">
        <v>133704</v>
      </c>
      <c r="S918" s="14">
        <f t="shared" si="42"/>
        <v>0</v>
      </c>
      <c r="T918" s="11" t="str">
        <f t="shared" si="43"/>
        <v/>
      </c>
      <c r="U918" s="11" t="str">
        <f t="shared" si="44"/>
        <v/>
      </c>
    </row>
    <row r="919" spans="1:21" x14ac:dyDescent="0.3">
      <c r="A919" t="s">
        <v>6553</v>
      </c>
      <c r="B919" t="s">
        <v>6554</v>
      </c>
      <c r="C919" t="s">
        <v>6555</v>
      </c>
      <c r="D919">
        <v>23</v>
      </c>
      <c r="E919" t="s">
        <v>4463</v>
      </c>
      <c r="F919">
        <v>6130897691</v>
      </c>
      <c r="G919" s="9">
        <v>45997</v>
      </c>
      <c r="H919" s="9">
        <v>45999</v>
      </c>
      <c r="I919" t="s">
        <v>4497</v>
      </c>
      <c r="J919" t="s">
        <v>4498</v>
      </c>
      <c r="K919" t="s">
        <v>4482</v>
      </c>
      <c r="L919" t="s">
        <v>4477</v>
      </c>
      <c r="M919">
        <v>4</v>
      </c>
      <c r="N919">
        <v>131096</v>
      </c>
      <c r="O919">
        <v>0</v>
      </c>
      <c r="Q919">
        <v>131096</v>
      </c>
      <c r="R919">
        <v>131096</v>
      </c>
      <c r="S919" s="14">
        <f t="shared" si="42"/>
        <v>0</v>
      </c>
      <c r="T919" s="11" t="str">
        <f t="shared" si="43"/>
        <v/>
      </c>
      <c r="U919" s="11" t="str">
        <f t="shared" si="44"/>
        <v/>
      </c>
    </row>
    <row r="920" spans="1:21" x14ac:dyDescent="0.3">
      <c r="A920" t="s">
        <v>6556</v>
      </c>
      <c r="B920" t="s">
        <v>6557</v>
      </c>
      <c r="C920" t="s">
        <v>4628</v>
      </c>
      <c r="D920">
        <v>33</v>
      </c>
      <c r="E920" t="s">
        <v>4463</v>
      </c>
      <c r="F920">
        <v>7117695330</v>
      </c>
      <c r="G920" s="9">
        <v>45978</v>
      </c>
      <c r="H920" s="9">
        <v>45982</v>
      </c>
      <c r="I920" t="s">
        <v>4523</v>
      </c>
      <c r="J920" t="s">
        <v>4524</v>
      </c>
      <c r="K920" t="s">
        <v>4482</v>
      </c>
      <c r="L920" t="s">
        <v>4525</v>
      </c>
      <c r="M920">
        <v>4</v>
      </c>
      <c r="N920">
        <v>182871</v>
      </c>
      <c r="O920">
        <v>0</v>
      </c>
      <c r="Q920">
        <v>182871</v>
      </c>
      <c r="R920">
        <v>182871</v>
      </c>
      <c r="S920" s="14">
        <f t="shared" si="42"/>
        <v>0</v>
      </c>
      <c r="T920" s="11" t="str">
        <f t="shared" si="43"/>
        <v/>
      </c>
      <c r="U920" s="11" t="str">
        <f t="shared" si="44"/>
        <v/>
      </c>
    </row>
    <row r="921" spans="1:21" x14ac:dyDescent="0.3">
      <c r="A921" t="s">
        <v>6558</v>
      </c>
      <c r="B921" t="s">
        <v>6559</v>
      </c>
      <c r="C921" t="s">
        <v>3033</v>
      </c>
      <c r="D921">
        <v>42</v>
      </c>
      <c r="E921" t="s">
        <v>4456</v>
      </c>
      <c r="F921">
        <v>8381872964</v>
      </c>
      <c r="G921" s="9">
        <v>46106</v>
      </c>
      <c r="H921" s="9">
        <v>46112</v>
      </c>
      <c r="I921" t="s">
        <v>4480</v>
      </c>
      <c r="J921" t="s">
        <v>4539</v>
      </c>
      <c r="K921" t="s">
        <v>4476</v>
      </c>
      <c r="L921" t="s">
        <v>4483</v>
      </c>
      <c r="M921">
        <v>6</v>
      </c>
      <c r="N921">
        <v>202836</v>
      </c>
      <c r="O921">
        <v>0</v>
      </c>
      <c r="Q921">
        <v>202836</v>
      </c>
      <c r="R921">
        <v>0</v>
      </c>
      <c r="S921" s="14">
        <f t="shared" si="42"/>
        <v>0</v>
      </c>
      <c r="T921" s="11" t="str">
        <f t="shared" si="43"/>
        <v/>
      </c>
      <c r="U921" s="11" t="str">
        <f t="shared" si="44"/>
        <v/>
      </c>
    </row>
    <row r="922" spans="1:21" x14ac:dyDescent="0.3">
      <c r="A922" t="s">
        <v>6560</v>
      </c>
      <c r="B922" t="s">
        <v>6561</v>
      </c>
      <c r="C922" t="s">
        <v>240</v>
      </c>
      <c r="D922">
        <v>59</v>
      </c>
      <c r="E922" t="s">
        <v>4463</v>
      </c>
      <c r="F922">
        <v>6852152481</v>
      </c>
      <c r="G922" s="9">
        <v>45985</v>
      </c>
      <c r="H922" s="9">
        <v>45987</v>
      </c>
      <c r="I922" t="s">
        <v>4457</v>
      </c>
      <c r="J922" t="s">
        <v>4458</v>
      </c>
      <c r="K922" t="s">
        <v>4488</v>
      </c>
      <c r="L922" t="s">
        <v>4460</v>
      </c>
      <c r="M922">
        <v>4</v>
      </c>
      <c r="N922">
        <v>55020</v>
      </c>
      <c r="O922">
        <v>0</v>
      </c>
      <c r="Q922">
        <v>55020</v>
      </c>
      <c r="R922">
        <v>0</v>
      </c>
      <c r="S922" s="14">
        <f t="shared" si="42"/>
        <v>0</v>
      </c>
      <c r="T922" s="11" t="str">
        <f t="shared" si="43"/>
        <v/>
      </c>
      <c r="U922" s="11" t="str">
        <f t="shared" si="44"/>
        <v/>
      </c>
    </row>
    <row r="923" spans="1:21" x14ac:dyDescent="0.3">
      <c r="A923" t="s">
        <v>6562</v>
      </c>
      <c r="B923" t="s">
        <v>6563</v>
      </c>
      <c r="C923" t="s">
        <v>2288</v>
      </c>
      <c r="D923">
        <v>51</v>
      </c>
      <c r="E923" t="s">
        <v>4463</v>
      </c>
      <c r="F923">
        <v>8903382646</v>
      </c>
      <c r="G923" s="9">
        <v>45827</v>
      </c>
      <c r="H923" s="9">
        <v>45828</v>
      </c>
      <c r="I923" t="s">
        <v>4491</v>
      </c>
      <c r="J923" t="s">
        <v>4492</v>
      </c>
      <c r="K923" t="s">
        <v>4466</v>
      </c>
      <c r="L923" t="s">
        <v>4493</v>
      </c>
      <c r="M923">
        <v>3</v>
      </c>
      <c r="N923">
        <v>71697</v>
      </c>
      <c r="O923">
        <v>0</v>
      </c>
      <c r="Q923">
        <v>71697</v>
      </c>
      <c r="R923">
        <v>0</v>
      </c>
      <c r="S923" s="14">
        <f t="shared" si="42"/>
        <v>0</v>
      </c>
      <c r="T923" s="11" t="str">
        <f t="shared" si="43"/>
        <v/>
      </c>
      <c r="U923" s="11" t="str">
        <f t="shared" si="44"/>
        <v/>
      </c>
    </row>
    <row r="924" spans="1:21" x14ac:dyDescent="0.3">
      <c r="A924" t="s">
        <v>6564</v>
      </c>
      <c r="B924" t="s">
        <v>6565</v>
      </c>
      <c r="C924" t="s">
        <v>4628</v>
      </c>
      <c r="D924">
        <v>79</v>
      </c>
      <c r="E924" t="s">
        <v>4463</v>
      </c>
      <c r="F924">
        <v>6259333337</v>
      </c>
      <c r="G924" s="9">
        <v>45976</v>
      </c>
      <c r="H924" s="9">
        <v>45980</v>
      </c>
      <c r="I924" t="s">
        <v>4497</v>
      </c>
      <c r="J924" t="s">
        <v>4498</v>
      </c>
      <c r="K924" t="s">
        <v>4482</v>
      </c>
      <c r="L924" t="s">
        <v>4477</v>
      </c>
      <c r="M924">
        <v>4</v>
      </c>
      <c r="N924">
        <v>120722</v>
      </c>
      <c r="O924">
        <v>10752</v>
      </c>
      <c r="P924" t="s">
        <v>4468</v>
      </c>
      <c r="Q924">
        <v>109970</v>
      </c>
      <c r="R924">
        <v>109970</v>
      </c>
      <c r="S924" s="14">
        <f t="shared" si="42"/>
        <v>8.9064130812942136E-2</v>
      </c>
      <c r="T924" s="11" t="str">
        <f t="shared" si="43"/>
        <v/>
      </c>
      <c r="U924" s="11" t="str">
        <f t="shared" si="44"/>
        <v/>
      </c>
    </row>
    <row r="925" spans="1:21" x14ac:dyDescent="0.3">
      <c r="A925" t="s">
        <v>6566</v>
      </c>
      <c r="B925" t="s">
        <v>6567</v>
      </c>
      <c r="C925" t="s">
        <v>1596</v>
      </c>
      <c r="D925">
        <v>13</v>
      </c>
      <c r="E925" t="s">
        <v>4463</v>
      </c>
      <c r="F925">
        <v>7921549585</v>
      </c>
      <c r="G925" s="9">
        <v>45941</v>
      </c>
      <c r="H925" s="9">
        <v>45942</v>
      </c>
      <c r="I925" t="s">
        <v>4464</v>
      </c>
      <c r="J925" t="s">
        <v>4465</v>
      </c>
      <c r="K925" t="s">
        <v>4476</v>
      </c>
      <c r="L925" t="s">
        <v>4467</v>
      </c>
      <c r="M925">
        <v>3</v>
      </c>
      <c r="N925">
        <v>70922</v>
      </c>
      <c r="O925">
        <v>2741</v>
      </c>
      <c r="P925" t="s">
        <v>4468</v>
      </c>
      <c r="Q925">
        <v>68181</v>
      </c>
      <c r="R925">
        <v>0</v>
      </c>
      <c r="S925" s="14">
        <f t="shared" si="42"/>
        <v>3.8648092270381545E-2</v>
      </c>
      <c r="T925" s="11" t="str">
        <f t="shared" si="43"/>
        <v/>
      </c>
      <c r="U925" s="11" t="str">
        <f t="shared" si="44"/>
        <v/>
      </c>
    </row>
    <row r="926" spans="1:21" x14ac:dyDescent="0.3">
      <c r="A926" t="s">
        <v>6568</v>
      </c>
      <c r="B926" t="s">
        <v>6569</v>
      </c>
      <c r="C926" t="s">
        <v>144</v>
      </c>
      <c r="D926">
        <v>46</v>
      </c>
      <c r="E926" t="s">
        <v>4463</v>
      </c>
      <c r="F926">
        <v>6977661053</v>
      </c>
      <c r="G926" s="9">
        <v>45802</v>
      </c>
      <c r="H926" s="9">
        <v>45806</v>
      </c>
      <c r="I926" t="s">
        <v>4474</v>
      </c>
      <c r="J926" t="s">
        <v>4556</v>
      </c>
      <c r="K926" t="s">
        <v>4459</v>
      </c>
      <c r="L926" t="s">
        <v>4477</v>
      </c>
      <c r="M926">
        <v>5</v>
      </c>
      <c r="N926">
        <v>58753</v>
      </c>
      <c r="O926">
        <v>0</v>
      </c>
      <c r="Q926">
        <v>58753</v>
      </c>
      <c r="R926">
        <v>0</v>
      </c>
      <c r="S926" s="14">
        <f t="shared" si="42"/>
        <v>0</v>
      </c>
      <c r="T926" s="11" t="str">
        <f t="shared" si="43"/>
        <v/>
      </c>
      <c r="U926" s="11" t="str">
        <f t="shared" si="44"/>
        <v/>
      </c>
    </row>
    <row r="927" spans="1:21" x14ac:dyDescent="0.3">
      <c r="A927" t="s">
        <v>6570</v>
      </c>
      <c r="B927" t="s">
        <v>6571</v>
      </c>
      <c r="C927" t="s">
        <v>4931</v>
      </c>
      <c r="D927">
        <v>19</v>
      </c>
      <c r="E927" t="s">
        <v>4463</v>
      </c>
      <c r="F927">
        <v>8193794254</v>
      </c>
      <c r="G927" s="9">
        <v>45777</v>
      </c>
      <c r="H927" s="9">
        <v>45778</v>
      </c>
      <c r="I927" t="s">
        <v>4506</v>
      </c>
      <c r="J927" t="s">
        <v>4507</v>
      </c>
      <c r="K927" t="s">
        <v>4471</v>
      </c>
      <c r="L927" t="s">
        <v>4508</v>
      </c>
      <c r="M927">
        <v>1</v>
      </c>
      <c r="N927">
        <v>2507</v>
      </c>
      <c r="O927">
        <v>114</v>
      </c>
      <c r="P927" t="s">
        <v>4468</v>
      </c>
      <c r="Q927">
        <v>2393</v>
      </c>
      <c r="R927">
        <v>0</v>
      </c>
      <c r="S927" s="14">
        <f t="shared" si="42"/>
        <v>4.5472676505783807E-2</v>
      </c>
      <c r="T927" s="11" t="str">
        <f t="shared" si="43"/>
        <v/>
      </c>
      <c r="U927" s="11" t="str">
        <f t="shared" si="44"/>
        <v/>
      </c>
    </row>
    <row r="928" spans="1:21" x14ac:dyDescent="0.3">
      <c r="A928" t="s">
        <v>6572</v>
      </c>
      <c r="B928" t="s">
        <v>6573</v>
      </c>
      <c r="C928" t="s">
        <v>6574</v>
      </c>
      <c r="D928">
        <v>74</v>
      </c>
      <c r="E928" t="s">
        <v>4456</v>
      </c>
      <c r="F928">
        <v>6785601783</v>
      </c>
      <c r="G928" s="9">
        <v>45784</v>
      </c>
      <c r="H928" s="9">
        <v>45789</v>
      </c>
      <c r="I928" t="s">
        <v>4474</v>
      </c>
      <c r="J928" t="s">
        <v>4556</v>
      </c>
      <c r="K928" t="s">
        <v>4482</v>
      </c>
      <c r="L928" t="s">
        <v>4477</v>
      </c>
      <c r="M928">
        <v>5</v>
      </c>
      <c r="N928">
        <v>35644</v>
      </c>
      <c r="O928">
        <v>0</v>
      </c>
      <c r="Q928">
        <v>35644</v>
      </c>
      <c r="R928">
        <v>35644</v>
      </c>
      <c r="S928" s="14">
        <f t="shared" si="42"/>
        <v>0</v>
      </c>
      <c r="T928" s="11" t="str">
        <f t="shared" si="43"/>
        <v/>
      </c>
      <c r="U928" s="11" t="str">
        <f t="shared" si="44"/>
        <v/>
      </c>
    </row>
    <row r="929" spans="1:21" x14ac:dyDescent="0.3">
      <c r="A929" t="s">
        <v>6575</v>
      </c>
      <c r="B929" t="s">
        <v>6576</v>
      </c>
      <c r="C929" t="s">
        <v>629</v>
      </c>
      <c r="D929">
        <v>67</v>
      </c>
      <c r="E929" t="s">
        <v>4456</v>
      </c>
      <c r="F929">
        <v>7893112820</v>
      </c>
      <c r="G929" s="9">
        <v>46036</v>
      </c>
      <c r="H929" s="9">
        <v>46041</v>
      </c>
      <c r="I929" t="s">
        <v>4480</v>
      </c>
      <c r="J929" t="s">
        <v>4481</v>
      </c>
      <c r="K929" t="s">
        <v>4476</v>
      </c>
      <c r="L929" t="s">
        <v>4483</v>
      </c>
      <c r="M929">
        <v>6</v>
      </c>
      <c r="N929">
        <v>203332</v>
      </c>
      <c r="O929">
        <v>0</v>
      </c>
      <c r="Q929">
        <v>203332</v>
      </c>
      <c r="R929">
        <v>0</v>
      </c>
      <c r="S929" s="14">
        <f t="shared" si="42"/>
        <v>0</v>
      </c>
      <c r="T929" s="11" t="str">
        <f t="shared" si="43"/>
        <v/>
      </c>
      <c r="U929" s="11" t="str">
        <f t="shared" si="44"/>
        <v/>
      </c>
    </row>
    <row r="930" spans="1:21" x14ac:dyDescent="0.3">
      <c r="A930" t="s">
        <v>6577</v>
      </c>
      <c r="B930" t="s">
        <v>6578</v>
      </c>
      <c r="C930" t="s">
        <v>4794</v>
      </c>
      <c r="D930">
        <v>60</v>
      </c>
      <c r="E930" t="s">
        <v>4456</v>
      </c>
      <c r="F930">
        <v>8416355348</v>
      </c>
      <c r="G930" s="9">
        <v>45978</v>
      </c>
      <c r="H930" s="9">
        <v>45982</v>
      </c>
      <c r="I930" t="s">
        <v>4474</v>
      </c>
      <c r="J930" t="s">
        <v>4556</v>
      </c>
      <c r="K930" t="s">
        <v>4476</v>
      </c>
      <c r="L930" t="s">
        <v>4477</v>
      </c>
      <c r="M930">
        <v>5</v>
      </c>
      <c r="N930">
        <v>86021</v>
      </c>
      <c r="O930">
        <v>0</v>
      </c>
      <c r="Q930">
        <v>86021</v>
      </c>
      <c r="R930">
        <v>0</v>
      </c>
      <c r="S930" s="14">
        <f t="shared" si="42"/>
        <v>0</v>
      </c>
      <c r="T930" s="11" t="str">
        <f t="shared" si="43"/>
        <v/>
      </c>
      <c r="U930" s="11" t="str">
        <f t="shared" si="44"/>
        <v/>
      </c>
    </row>
    <row r="931" spans="1:21" x14ac:dyDescent="0.3">
      <c r="A931" t="s">
        <v>6579</v>
      </c>
      <c r="B931" t="s">
        <v>6580</v>
      </c>
      <c r="C931" t="s">
        <v>140</v>
      </c>
      <c r="D931">
        <v>19</v>
      </c>
      <c r="E931" t="s">
        <v>4456</v>
      </c>
      <c r="F931">
        <v>9572122969</v>
      </c>
      <c r="G931" s="9">
        <v>46087</v>
      </c>
      <c r="H931" s="9">
        <v>46091</v>
      </c>
      <c r="I931" t="s">
        <v>4480</v>
      </c>
      <c r="J931" t="s">
        <v>4539</v>
      </c>
      <c r="K931" t="s">
        <v>4476</v>
      </c>
      <c r="L931" t="s">
        <v>4483</v>
      </c>
      <c r="M931">
        <v>6</v>
      </c>
      <c r="N931">
        <v>203219</v>
      </c>
      <c r="O931">
        <v>0</v>
      </c>
      <c r="Q931">
        <v>203219</v>
      </c>
      <c r="R931">
        <v>0</v>
      </c>
      <c r="S931" s="14">
        <f t="shared" si="42"/>
        <v>0</v>
      </c>
      <c r="T931" s="11" t="str">
        <f t="shared" si="43"/>
        <v/>
      </c>
      <c r="U931" s="11" t="str">
        <f t="shared" si="44"/>
        <v/>
      </c>
    </row>
    <row r="932" spans="1:21" x14ac:dyDescent="0.3">
      <c r="A932" t="s">
        <v>6581</v>
      </c>
      <c r="B932" t="s">
        <v>6582</v>
      </c>
      <c r="C932" t="s">
        <v>2005</v>
      </c>
      <c r="D932">
        <v>41</v>
      </c>
      <c r="E932" t="s">
        <v>4456</v>
      </c>
      <c r="F932">
        <v>9196350694</v>
      </c>
      <c r="G932" s="9">
        <v>45798</v>
      </c>
      <c r="H932" s="9">
        <v>45799</v>
      </c>
      <c r="I932" t="s">
        <v>4457</v>
      </c>
      <c r="J932" t="s">
        <v>4458</v>
      </c>
      <c r="K932" t="s">
        <v>4482</v>
      </c>
      <c r="L932" t="s">
        <v>4460</v>
      </c>
      <c r="M932">
        <v>4</v>
      </c>
      <c r="N932">
        <v>47196</v>
      </c>
      <c r="O932">
        <v>0</v>
      </c>
      <c r="Q932">
        <v>47196</v>
      </c>
      <c r="R932">
        <v>47196</v>
      </c>
      <c r="S932" s="14">
        <f t="shared" si="42"/>
        <v>0</v>
      </c>
      <c r="T932" s="11" t="str">
        <f t="shared" si="43"/>
        <v/>
      </c>
      <c r="U932" s="11" t="str">
        <f t="shared" si="44"/>
        <v/>
      </c>
    </row>
    <row r="933" spans="1:21" x14ac:dyDescent="0.3">
      <c r="A933" t="s">
        <v>6583</v>
      </c>
      <c r="B933" t="s">
        <v>6584</v>
      </c>
      <c r="C933" t="s">
        <v>6585</v>
      </c>
      <c r="D933">
        <v>4</v>
      </c>
      <c r="E933" t="s">
        <v>4463</v>
      </c>
      <c r="F933">
        <v>6828204090</v>
      </c>
      <c r="G933" s="9">
        <v>46040</v>
      </c>
      <c r="H933" s="9">
        <v>46044</v>
      </c>
      <c r="I933" t="s">
        <v>4523</v>
      </c>
      <c r="J933" t="s">
        <v>4524</v>
      </c>
      <c r="K933" t="s">
        <v>4482</v>
      </c>
      <c r="L933" t="s">
        <v>4525</v>
      </c>
      <c r="M933">
        <v>4</v>
      </c>
      <c r="N933">
        <v>171022</v>
      </c>
      <c r="O933">
        <v>11606</v>
      </c>
      <c r="P933" t="s">
        <v>4468</v>
      </c>
      <c r="Q933">
        <v>159416</v>
      </c>
      <c r="R933">
        <v>159416</v>
      </c>
      <c r="S933" s="14">
        <f t="shared" si="42"/>
        <v>6.7862614166598445E-2</v>
      </c>
      <c r="T933" s="11" t="str">
        <f t="shared" si="43"/>
        <v/>
      </c>
      <c r="U933" s="11" t="str">
        <f t="shared" si="44"/>
        <v/>
      </c>
    </row>
    <row r="934" spans="1:21" x14ac:dyDescent="0.3">
      <c r="A934" t="s">
        <v>6586</v>
      </c>
      <c r="B934" t="s">
        <v>6587</v>
      </c>
      <c r="C934" t="s">
        <v>6588</v>
      </c>
      <c r="D934">
        <v>55</v>
      </c>
      <c r="E934" t="s">
        <v>4456</v>
      </c>
      <c r="F934">
        <v>7119453779</v>
      </c>
      <c r="G934" s="9">
        <v>45808</v>
      </c>
      <c r="H934" s="9">
        <v>45812</v>
      </c>
      <c r="I934" t="s">
        <v>4474</v>
      </c>
      <c r="J934" t="s">
        <v>4556</v>
      </c>
      <c r="K934" t="s">
        <v>4471</v>
      </c>
      <c r="L934" t="s">
        <v>4477</v>
      </c>
      <c r="M934">
        <v>5</v>
      </c>
      <c r="N934">
        <v>20602</v>
      </c>
      <c r="O934">
        <v>0</v>
      </c>
      <c r="Q934">
        <v>20602</v>
      </c>
      <c r="R934">
        <v>0</v>
      </c>
      <c r="S934" s="14">
        <f t="shared" si="42"/>
        <v>0</v>
      </c>
      <c r="T934" s="11" t="str">
        <f t="shared" si="43"/>
        <v/>
      </c>
      <c r="U934" s="11" t="str">
        <f t="shared" si="44"/>
        <v/>
      </c>
    </row>
    <row r="935" spans="1:21" x14ac:dyDescent="0.3">
      <c r="A935" t="s">
        <v>6589</v>
      </c>
      <c r="B935" t="s">
        <v>6590</v>
      </c>
      <c r="C935" t="s">
        <v>6279</v>
      </c>
      <c r="D935">
        <v>28</v>
      </c>
      <c r="E935" t="s">
        <v>4463</v>
      </c>
      <c r="F935">
        <v>6146991654</v>
      </c>
      <c r="G935" s="9">
        <v>45835</v>
      </c>
      <c r="H935" s="9">
        <v>45836</v>
      </c>
      <c r="I935" t="s">
        <v>4523</v>
      </c>
      <c r="J935" t="s">
        <v>4524</v>
      </c>
      <c r="K935" t="s">
        <v>4466</v>
      </c>
      <c r="L935" t="s">
        <v>4525</v>
      </c>
      <c r="M935">
        <v>4</v>
      </c>
      <c r="N935">
        <v>199571</v>
      </c>
      <c r="O935">
        <v>17381</v>
      </c>
      <c r="P935" t="s">
        <v>4468</v>
      </c>
      <c r="Q935">
        <v>182190</v>
      </c>
      <c r="R935">
        <v>0</v>
      </c>
      <c r="S935" s="14">
        <f t="shared" si="42"/>
        <v>8.7091811936604022E-2</v>
      </c>
      <c r="T935" s="11" t="str">
        <f t="shared" si="43"/>
        <v/>
      </c>
      <c r="U935" s="11" t="str">
        <f t="shared" si="44"/>
        <v/>
      </c>
    </row>
    <row r="936" spans="1:21" x14ac:dyDescent="0.3">
      <c r="A936" t="s">
        <v>6591</v>
      </c>
      <c r="B936" t="s">
        <v>6592</v>
      </c>
      <c r="C936" t="s">
        <v>1011</v>
      </c>
      <c r="D936">
        <v>72</v>
      </c>
      <c r="E936" t="s">
        <v>4456</v>
      </c>
      <c r="F936">
        <v>7964030195</v>
      </c>
      <c r="G936" s="9">
        <v>46056</v>
      </c>
      <c r="H936" s="9">
        <v>46057</v>
      </c>
      <c r="I936" t="s">
        <v>4506</v>
      </c>
      <c r="J936" t="s">
        <v>4507</v>
      </c>
      <c r="K936" t="s">
        <v>4471</v>
      </c>
      <c r="L936" t="s">
        <v>4508</v>
      </c>
      <c r="M936">
        <v>1</v>
      </c>
      <c r="N936">
        <v>3010</v>
      </c>
      <c r="O936">
        <v>0</v>
      </c>
      <c r="Q936">
        <v>3010</v>
      </c>
      <c r="R936">
        <v>0</v>
      </c>
      <c r="S936" s="14">
        <f t="shared" si="42"/>
        <v>0</v>
      </c>
      <c r="T936" s="11" t="str">
        <f t="shared" si="43"/>
        <v/>
      </c>
      <c r="U936" s="11" t="str">
        <f t="shared" si="44"/>
        <v/>
      </c>
    </row>
    <row r="937" spans="1:21" x14ac:dyDescent="0.3">
      <c r="A937" t="s">
        <v>6593</v>
      </c>
      <c r="B937" t="s">
        <v>6594</v>
      </c>
      <c r="C937" t="s">
        <v>1660</v>
      </c>
      <c r="D937">
        <v>71</v>
      </c>
      <c r="E937" t="s">
        <v>4456</v>
      </c>
      <c r="F937">
        <v>7813587579</v>
      </c>
      <c r="G937" s="9">
        <v>45784</v>
      </c>
      <c r="H937" s="9">
        <v>45789</v>
      </c>
      <c r="I937" t="s">
        <v>4491</v>
      </c>
      <c r="J937" t="s">
        <v>4543</v>
      </c>
      <c r="K937" t="s">
        <v>4482</v>
      </c>
      <c r="L937" t="s">
        <v>4493</v>
      </c>
      <c r="M937">
        <v>3</v>
      </c>
      <c r="N937">
        <v>65804</v>
      </c>
      <c r="O937">
        <v>0</v>
      </c>
      <c r="Q937">
        <v>65804</v>
      </c>
      <c r="R937">
        <v>65804</v>
      </c>
      <c r="S937" s="14">
        <f t="shared" si="42"/>
        <v>0</v>
      </c>
      <c r="T937" s="11" t="str">
        <f t="shared" si="43"/>
        <v/>
      </c>
      <c r="U937" s="11" t="str">
        <f t="shared" si="44"/>
        <v/>
      </c>
    </row>
    <row r="938" spans="1:21" x14ac:dyDescent="0.3">
      <c r="A938" t="s">
        <v>6595</v>
      </c>
      <c r="B938" t="s">
        <v>6596</v>
      </c>
      <c r="C938" t="s">
        <v>6279</v>
      </c>
      <c r="D938">
        <v>76</v>
      </c>
      <c r="E938" t="s">
        <v>4463</v>
      </c>
      <c r="F938">
        <v>6149238262</v>
      </c>
      <c r="G938" s="9">
        <v>45785</v>
      </c>
      <c r="H938" s="9">
        <v>45788</v>
      </c>
      <c r="I938" t="s">
        <v>4464</v>
      </c>
      <c r="J938" t="s">
        <v>4465</v>
      </c>
      <c r="K938" t="s">
        <v>4471</v>
      </c>
      <c r="L938" t="s">
        <v>4467</v>
      </c>
      <c r="M938">
        <v>3</v>
      </c>
      <c r="N938">
        <v>81890</v>
      </c>
      <c r="O938">
        <v>0</v>
      </c>
      <c r="Q938">
        <v>81890</v>
      </c>
      <c r="R938">
        <v>0</v>
      </c>
      <c r="S938" s="14">
        <f t="shared" si="42"/>
        <v>0</v>
      </c>
      <c r="T938" s="11" t="str">
        <f t="shared" si="43"/>
        <v/>
      </c>
      <c r="U938" s="11" t="str">
        <f t="shared" si="44"/>
        <v/>
      </c>
    </row>
    <row r="939" spans="1:21" x14ac:dyDescent="0.3">
      <c r="A939" t="s">
        <v>6597</v>
      </c>
      <c r="B939" t="s">
        <v>6598</v>
      </c>
      <c r="C939" t="s">
        <v>6599</v>
      </c>
      <c r="D939">
        <v>63</v>
      </c>
      <c r="E939" t="s">
        <v>4456</v>
      </c>
      <c r="F939">
        <v>9867292295</v>
      </c>
      <c r="G939" s="9">
        <v>46048</v>
      </c>
      <c r="H939" s="9">
        <v>46052</v>
      </c>
      <c r="I939" t="s">
        <v>4457</v>
      </c>
      <c r="J939" t="s">
        <v>4588</v>
      </c>
      <c r="K939" t="s">
        <v>4482</v>
      </c>
      <c r="L939" t="s">
        <v>4460</v>
      </c>
      <c r="M939">
        <v>4</v>
      </c>
      <c r="N939">
        <v>50115</v>
      </c>
      <c r="O939">
        <v>0</v>
      </c>
      <c r="Q939">
        <v>50115</v>
      </c>
      <c r="R939">
        <v>50115</v>
      </c>
      <c r="S939" s="14">
        <f t="shared" si="42"/>
        <v>0</v>
      </c>
      <c r="T939" s="11" t="str">
        <f t="shared" si="43"/>
        <v/>
      </c>
      <c r="U939" s="11" t="str">
        <f t="shared" si="44"/>
        <v/>
      </c>
    </row>
    <row r="940" spans="1:21" x14ac:dyDescent="0.3">
      <c r="A940" t="s">
        <v>6600</v>
      </c>
      <c r="B940" t="s">
        <v>6601</v>
      </c>
      <c r="C940" t="s">
        <v>989</v>
      </c>
      <c r="D940">
        <v>53</v>
      </c>
      <c r="E940" t="s">
        <v>4456</v>
      </c>
      <c r="F940">
        <v>8580237459</v>
      </c>
      <c r="G940" s="9">
        <v>46003</v>
      </c>
      <c r="H940" s="9">
        <v>46008</v>
      </c>
      <c r="I940" t="s">
        <v>4457</v>
      </c>
      <c r="J940" t="s">
        <v>4458</v>
      </c>
      <c r="K940" t="s">
        <v>4482</v>
      </c>
      <c r="L940" t="s">
        <v>4460</v>
      </c>
      <c r="M940">
        <v>4</v>
      </c>
      <c r="N940">
        <v>53580</v>
      </c>
      <c r="O940">
        <v>0</v>
      </c>
      <c r="Q940">
        <v>53580</v>
      </c>
      <c r="R940">
        <v>53580</v>
      </c>
      <c r="S940" s="14">
        <f t="shared" si="42"/>
        <v>0</v>
      </c>
      <c r="T940" s="11" t="str">
        <f t="shared" si="43"/>
        <v/>
      </c>
      <c r="U940" s="11" t="str">
        <f t="shared" si="44"/>
        <v/>
      </c>
    </row>
    <row r="941" spans="1:21" x14ac:dyDescent="0.3">
      <c r="A941" t="s">
        <v>6602</v>
      </c>
      <c r="B941" t="s">
        <v>6603</v>
      </c>
      <c r="C941" t="s">
        <v>6604</v>
      </c>
      <c r="D941">
        <v>31</v>
      </c>
      <c r="E941" t="s">
        <v>4463</v>
      </c>
      <c r="F941">
        <v>7232218719</v>
      </c>
      <c r="G941" s="9">
        <v>45998</v>
      </c>
      <c r="H941" s="9">
        <v>46002</v>
      </c>
      <c r="I941" t="s">
        <v>4523</v>
      </c>
      <c r="J941" t="s">
        <v>4524</v>
      </c>
      <c r="K941" t="s">
        <v>4459</v>
      </c>
      <c r="L941" t="s">
        <v>4525</v>
      </c>
      <c r="M941">
        <v>4</v>
      </c>
      <c r="N941">
        <v>191366</v>
      </c>
      <c r="O941">
        <v>0</v>
      </c>
      <c r="Q941">
        <v>191366</v>
      </c>
      <c r="R941">
        <v>0</v>
      </c>
      <c r="S941" s="14">
        <f t="shared" si="42"/>
        <v>0</v>
      </c>
      <c r="T941" s="11" t="str">
        <f t="shared" si="43"/>
        <v/>
      </c>
      <c r="U941" s="11" t="str">
        <f t="shared" si="44"/>
        <v/>
      </c>
    </row>
    <row r="942" spans="1:21" x14ac:dyDescent="0.3">
      <c r="A942" t="s">
        <v>6605</v>
      </c>
      <c r="B942" t="s">
        <v>6606</v>
      </c>
      <c r="C942" t="s">
        <v>5343</v>
      </c>
      <c r="D942">
        <v>4</v>
      </c>
      <c r="E942" t="s">
        <v>4463</v>
      </c>
      <c r="F942">
        <v>7865046228</v>
      </c>
      <c r="G942" s="9">
        <v>45946</v>
      </c>
      <c r="H942" s="9">
        <v>45952</v>
      </c>
      <c r="I942" t="s">
        <v>4480</v>
      </c>
      <c r="J942" t="s">
        <v>4539</v>
      </c>
      <c r="K942" t="s">
        <v>4466</v>
      </c>
      <c r="L942" t="s">
        <v>4483</v>
      </c>
      <c r="M942">
        <v>6</v>
      </c>
      <c r="N942">
        <v>222011</v>
      </c>
      <c r="O942">
        <v>18351</v>
      </c>
      <c r="P942" t="s">
        <v>4468</v>
      </c>
      <c r="Q942">
        <v>203660</v>
      </c>
      <c r="R942">
        <v>0</v>
      </c>
      <c r="S942" s="14">
        <f t="shared" si="42"/>
        <v>8.2658066492200838E-2</v>
      </c>
      <c r="T942" s="11" t="str">
        <f t="shared" si="43"/>
        <v/>
      </c>
      <c r="U942" s="11" t="str">
        <f t="shared" si="44"/>
        <v/>
      </c>
    </row>
    <row r="943" spans="1:21" x14ac:dyDescent="0.3">
      <c r="A943" t="s">
        <v>6607</v>
      </c>
      <c r="B943" t="s">
        <v>6608</v>
      </c>
      <c r="C943" t="s">
        <v>2179</v>
      </c>
      <c r="D943">
        <v>30</v>
      </c>
      <c r="E943" t="s">
        <v>4456</v>
      </c>
      <c r="F943">
        <v>6453431176</v>
      </c>
      <c r="G943" s="9">
        <v>45818</v>
      </c>
      <c r="H943" s="9">
        <v>45821</v>
      </c>
      <c r="I943" t="s">
        <v>4474</v>
      </c>
      <c r="J943" t="s">
        <v>4475</v>
      </c>
      <c r="K943" t="s">
        <v>4488</v>
      </c>
      <c r="L943" t="s">
        <v>4477</v>
      </c>
      <c r="M943">
        <v>5</v>
      </c>
      <c r="N943">
        <v>60430</v>
      </c>
      <c r="O943">
        <v>0</v>
      </c>
      <c r="Q943">
        <v>60430</v>
      </c>
      <c r="R943">
        <v>0</v>
      </c>
      <c r="S943" s="14">
        <f t="shared" si="42"/>
        <v>0</v>
      </c>
      <c r="T943" s="11" t="str">
        <f t="shared" si="43"/>
        <v/>
      </c>
      <c r="U943" s="11" t="str">
        <f t="shared" si="44"/>
        <v/>
      </c>
    </row>
    <row r="944" spans="1:21" x14ac:dyDescent="0.3">
      <c r="A944" t="s">
        <v>6609</v>
      </c>
      <c r="B944" t="s">
        <v>6610</v>
      </c>
      <c r="C944" t="s">
        <v>5207</v>
      </c>
      <c r="D944">
        <v>78</v>
      </c>
      <c r="E944" t="s">
        <v>4456</v>
      </c>
      <c r="F944">
        <v>7952718589</v>
      </c>
      <c r="G944" s="9">
        <v>45957</v>
      </c>
      <c r="H944" s="9">
        <v>45959</v>
      </c>
      <c r="I944" t="s">
        <v>4457</v>
      </c>
      <c r="J944" t="s">
        <v>4588</v>
      </c>
      <c r="K944" t="s">
        <v>4482</v>
      </c>
      <c r="L944" t="s">
        <v>4460</v>
      </c>
      <c r="M944">
        <v>4</v>
      </c>
      <c r="N944">
        <v>50367</v>
      </c>
      <c r="O944">
        <v>4969</v>
      </c>
      <c r="P944" t="s">
        <v>4468</v>
      </c>
      <c r="Q944">
        <v>45398</v>
      </c>
      <c r="R944">
        <v>45398</v>
      </c>
      <c r="S944" s="14">
        <f t="shared" si="42"/>
        <v>9.8655865943971258E-2</v>
      </c>
      <c r="T944" s="11" t="str">
        <f t="shared" si="43"/>
        <v/>
      </c>
      <c r="U944" s="11" t="str">
        <f t="shared" si="44"/>
        <v/>
      </c>
    </row>
    <row r="945" spans="1:21" x14ac:dyDescent="0.3">
      <c r="A945" t="s">
        <v>6611</v>
      </c>
      <c r="B945" t="s">
        <v>6612</v>
      </c>
      <c r="C945" t="s">
        <v>217</v>
      </c>
      <c r="D945">
        <v>23</v>
      </c>
      <c r="E945" t="s">
        <v>4456</v>
      </c>
      <c r="F945">
        <v>8581181746</v>
      </c>
      <c r="G945" s="9">
        <v>46027</v>
      </c>
      <c r="H945" s="9">
        <v>46031</v>
      </c>
      <c r="I945" t="s">
        <v>4464</v>
      </c>
      <c r="J945" t="s">
        <v>4465</v>
      </c>
      <c r="K945" t="s">
        <v>4466</v>
      </c>
      <c r="L945" t="s">
        <v>4467</v>
      </c>
      <c r="M945">
        <v>3</v>
      </c>
      <c r="N945">
        <v>70438</v>
      </c>
      <c r="O945">
        <v>2577</v>
      </c>
      <c r="P945" t="s">
        <v>4468</v>
      </c>
      <c r="Q945">
        <v>67861</v>
      </c>
      <c r="R945">
        <v>0</v>
      </c>
      <c r="S945" s="14">
        <f t="shared" si="42"/>
        <v>3.6585365853658534E-2</v>
      </c>
      <c r="T945" s="11" t="str">
        <f t="shared" si="43"/>
        <v/>
      </c>
      <c r="U945" s="11" t="str">
        <f t="shared" si="44"/>
        <v/>
      </c>
    </row>
    <row r="946" spans="1:21" x14ac:dyDescent="0.3">
      <c r="A946" t="s">
        <v>6613</v>
      </c>
      <c r="B946" t="s">
        <v>6614</v>
      </c>
      <c r="C946" t="s">
        <v>209</v>
      </c>
      <c r="D946">
        <v>42</v>
      </c>
      <c r="E946" t="s">
        <v>4456</v>
      </c>
      <c r="F946">
        <v>6661143981</v>
      </c>
      <c r="G946" s="9">
        <v>45769</v>
      </c>
      <c r="H946" s="9">
        <v>45773</v>
      </c>
      <c r="I946" t="s">
        <v>4474</v>
      </c>
      <c r="J946" t="s">
        <v>4556</v>
      </c>
      <c r="K946" t="s">
        <v>4482</v>
      </c>
      <c r="L946" t="s">
        <v>4477</v>
      </c>
      <c r="M946">
        <v>5</v>
      </c>
      <c r="N946">
        <v>117973</v>
      </c>
      <c r="O946">
        <v>0</v>
      </c>
      <c r="Q946">
        <v>117973</v>
      </c>
      <c r="R946">
        <v>117973</v>
      </c>
      <c r="S946" s="14">
        <f t="shared" si="42"/>
        <v>0</v>
      </c>
      <c r="T946" s="11" t="str">
        <f t="shared" si="43"/>
        <v/>
      </c>
      <c r="U946" s="11" t="str">
        <f t="shared" si="44"/>
        <v/>
      </c>
    </row>
    <row r="947" spans="1:21" x14ac:dyDescent="0.3">
      <c r="A947" t="s">
        <v>6615</v>
      </c>
      <c r="B947" t="s">
        <v>6616</v>
      </c>
      <c r="C947" t="s">
        <v>688</v>
      </c>
      <c r="D947">
        <v>12</v>
      </c>
      <c r="E947" t="s">
        <v>4456</v>
      </c>
      <c r="F947">
        <v>7446138730</v>
      </c>
      <c r="G947" s="9">
        <v>45868</v>
      </c>
      <c r="H947" s="9">
        <v>45870</v>
      </c>
      <c r="I947" t="s">
        <v>4491</v>
      </c>
      <c r="J947" t="s">
        <v>4492</v>
      </c>
      <c r="K947" t="s">
        <v>4488</v>
      </c>
      <c r="L947" t="s">
        <v>4493</v>
      </c>
      <c r="M947">
        <v>3</v>
      </c>
      <c r="N947">
        <v>70629</v>
      </c>
      <c r="O947">
        <v>0</v>
      </c>
      <c r="Q947">
        <v>70629</v>
      </c>
      <c r="R947">
        <v>0</v>
      </c>
      <c r="S947" s="14">
        <f t="shared" si="42"/>
        <v>0</v>
      </c>
      <c r="T947" s="11" t="str">
        <f t="shared" si="43"/>
        <v/>
      </c>
      <c r="U947" s="11" t="str">
        <f t="shared" si="44"/>
        <v/>
      </c>
    </row>
    <row r="948" spans="1:21" x14ac:dyDescent="0.3">
      <c r="A948" t="s">
        <v>6617</v>
      </c>
      <c r="B948" t="s">
        <v>6618</v>
      </c>
      <c r="C948" t="s">
        <v>1600</v>
      </c>
      <c r="D948">
        <v>5</v>
      </c>
      <c r="E948" t="s">
        <v>4456</v>
      </c>
      <c r="F948">
        <v>7759488053</v>
      </c>
      <c r="G948" s="9">
        <v>45808</v>
      </c>
      <c r="H948" s="9">
        <v>45812</v>
      </c>
      <c r="I948" t="s">
        <v>4464</v>
      </c>
      <c r="J948" t="s">
        <v>4465</v>
      </c>
      <c r="K948" t="s">
        <v>4482</v>
      </c>
      <c r="L948" t="s">
        <v>4467</v>
      </c>
      <c r="M948">
        <v>3</v>
      </c>
      <c r="N948">
        <v>71199</v>
      </c>
      <c r="O948">
        <v>0</v>
      </c>
      <c r="Q948">
        <v>71199</v>
      </c>
      <c r="R948">
        <v>71199</v>
      </c>
      <c r="S948" s="14">
        <f t="shared" si="42"/>
        <v>0</v>
      </c>
      <c r="T948" s="11" t="str">
        <f t="shared" si="43"/>
        <v/>
      </c>
      <c r="U948" s="11" t="str">
        <f t="shared" si="44"/>
        <v/>
      </c>
    </row>
    <row r="949" spans="1:21" x14ac:dyDescent="0.3">
      <c r="A949" t="s">
        <v>6619</v>
      </c>
      <c r="B949" t="s">
        <v>6620</v>
      </c>
      <c r="C949" t="s">
        <v>4619</v>
      </c>
      <c r="D949">
        <v>6</v>
      </c>
      <c r="E949" t="s">
        <v>4463</v>
      </c>
      <c r="F949">
        <v>6178105404</v>
      </c>
      <c r="G949" s="9">
        <v>45904</v>
      </c>
      <c r="H949" s="9">
        <v>45906</v>
      </c>
      <c r="I949" t="s">
        <v>4491</v>
      </c>
      <c r="J949" t="s">
        <v>4543</v>
      </c>
      <c r="K949" t="s">
        <v>4476</v>
      </c>
      <c r="L949" t="s">
        <v>4493</v>
      </c>
      <c r="M949">
        <v>3</v>
      </c>
      <c r="N949">
        <v>74887</v>
      </c>
      <c r="O949">
        <v>0</v>
      </c>
      <c r="Q949">
        <v>74887</v>
      </c>
      <c r="R949">
        <v>0</v>
      </c>
      <c r="S949" s="14">
        <f t="shared" si="42"/>
        <v>0</v>
      </c>
      <c r="T949" s="11" t="str">
        <f t="shared" si="43"/>
        <v/>
      </c>
      <c r="U949" s="11" t="str">
        <f t="shared" si="44"/>
        <v/>
      </c>
    </row>
    <row r="950" spans="1:21" x14ac:dyDescent="0.3">
      <c r="A950" t="s">
        <v>6621</v>
      </c>
      <c r="B950" t="s">
        <v>6622</v>
      </c>
      <c r="C950" t="s">
        <v>5394</v>
      </c>
      <c r="D950">
        <v>10</v>
      </c>
      <c r="E950" t="s">
        <v>4463</v>
      </c>
      <c r="F950">
        <v>7950433685</v>
      </c>
      <c r="G950" s="9">
        <v>45782</v>
      </c>
      <c r="H950" s="9">
        <v>45784</v>
      </c>
      <c r="I950" t="s">
        <v>4457</v>
      </c>
      <c r="J950" t="s">
        <v>4588</v>
      </c>
      <c r="K950" t="s">
        <v>4459</v>
      </c>
      <c r="L950" t="s">
        <v>4460</v>
      </c>
      <c r="M950">
        <v>4</v>
      </c>
      <c r="N950">
        <v>52362</v>
      </c>
      <c r="O950">
        <v>0</v>
      </c>
      <c r="Q950">
        <v>52362</v>
      </c>
      <c r="R950">
        <v>0</v>
      </c>
      <c r="S950" s="14">
        <f t="shared" si="42"/>
        <v>0</v>
      </c>
      <c r="T950" s="11" t="str">
        <f t="shared" si="43"/>
        <v/>
      </c>
      <c r="U950" s="11" t="str">
        <f t="shared" si="44"/>
        <v/>
      </c>
    </row>
    <row r="951" spans="1:21" x14ac:dyDescent="0.3">
      <c r="A951" t="s">
        <v>6623</v>
      </c>
      <c r="B951" t="s">
        <v>6624</v>
      </c>
      <c r="C951" t="s">
        <v>2986</v>
      </c>
      <c r="D951">
        <v>34</v>
      </c>
      <c r="E951" t="s">
        <v>4456</v>
      </c>
      <c r="F951">
        <v>7112735509</v>
      </c>
      <c r="G951" s="9">
        <v>45796</v>
      </c>
      <c r="H951" s="9">
        <v>45801</v>
      </c>
      <c r="I951" t="s">
        <v>4474</v>
      </c>
      <c r="J951" t="s">
        <v>4475</v>
      </c>
      <c r="K951" t="s">
        <v>4471</v>
      </c>
      <c r="L951" t="s">
        <v>4477</v>
      </c>
      <c r="M951">
        <v>5</v>
      </c>
      <c r="N951">
        <v>61106</v>
      </c>
      <c r="O951">
        <v>0</v>
      </c>
      <c r="Q951">
        <v>61106</v>
      </c>
      <c r="R951">
        <v>0</v>
      </c>
      <c r="S951" s="14">
        <f t="shared" si="42"/>
        <v>0</v>
      </c>
      <c r="T951" s="11" t="str">
        <f t="shared" si="43"/>
        <v/>
      </c>
      <c r="U951" s="11" t="str">
        <f t="shared" si="44"/>
        <v/>
      </c>
    </row>
    <row r="952" spans="1:21" x14ac:dyDescent="0.3">
      <c r="A952" t="s">
        <v>6625</v>
      </c>
      <c r="B952" t="s">
        <v>6626</v>
      </c>
      <c r="C952" t="s">
        <v>6399</v>
      </c>
      <c r="D952">
        <v>76</v>
      </c>
      <c r="E952" t="s">
        <v>4456</v>
      </c>
      <c r="F952">
        <v>6448143384</v>
      </c>
      <c r="G952" s="9">
        <v>45814</v>
      </c>
      <c r="H952" s="9">
        <v>45819</v>
      </c>
      <c r="I952" t="s">
        <v>4457</v>
      </c>
      <c r="J952" t="s">
        <v>4458</v>
      </c>
      <c r="K952" t="s">
        <v>4482</v>
      </c>
      <c r="L952" t="s">
        <v>4460</v>
      </c>
      <c r="M952">
        <v>4</v>
      </c>
      <c r="N952">
        <v>49909</v>
      </c>
      <c r="O952">
        <v>0</v>
      </c>
      <c r="Q952">
        <v>49909</v>
      </c>
      <c r="R952">
        <v>49909</v>
      </c>
      <c r="S952" s="14">
        <f t="shared" si="42"/>
        <v>0</v>
      </c>
      <c r="T952" s="11" t="str">
        <f t="shared" si="43"/>
        <v/>
      </c>
      <c r="U952" s="11" t="str">
        <f t="shared" si="44"/>
        <v/>
      </c>
    </row>
    <row r="953" spans="1:21" x14ac:dyDescent="0.3">
      <c r="A953" t="s">
        <v>6627</v>
      </c>
      <c r="B953" t="s">
        <v>6628</v>
      </c>
      <c r="C953" t="s">
        <v>1918</v>
      </c>
      <c r="D953">
        <v>46</v>
      </c>
      <c r="E953" t="s">
        <v>4463</v>
      </c>
      <c r="F953">
        <v>6175912269</v>
      </c>
      <c r="G953" s="9">
        <v>46051</v>
      </c>
      <c r="H953" s="9">
        <v>46055</v>
      </c>
      <c r="I953" t="s">
        <v>4523</v>
      </c>
      <c r="J953" t="s">
        <v>4524</v>
      </c>
      <c r="K953" t="s">
        <v>4482</v>
      </c>
      <c r="L953" t="s">
        <v>4525</v>
      </c>
      <c r="M953">
        <v>4</v>
      </c>
      <c r="N953">
        <v>198605</v>
      </c>
      <c r="O953">
        <v>0</v>
      </c>
      <c r="Q953">
        <v>198605</v>
      </c>
      <c r="R953">
        <v>198605</v>
      </c>
      <c r="S953" s="14">
        <f t="shared" si="42"/>
        <v>0</v>
      </c>
      <c r="T953" s="11" t="str">
        <f t="shared" si="43"/>
        <v/>
      </c>
      <c r="U953" s="11" t="str">
        <f t="shared" si="44"/>
        <v/>
      </c>
    </row>
    <row r="954" spans="1:21" x14ac:dyDescent="0.3">
      <c r="A954" t="s">
        <v>6629</v>
      </c>
      <c r="B954" t="s">
        <v>6630</v>
      </c>
      <c r="C954" t="s">
        <v>5450</v>
      </c>
      <c r="D954">
        <v>5</v>
      </c>
      <c r="E954" t="s">
        <v>4463</v>
      </c>
      <c r="F954">
        <v>8388692034</v>
      </c>
      <c r="G954" s="9">
        <v>46076</v>
      </c>
      <c r="H954" s="9">
        <v>46079</v>
      </c>
      <c r="I954" t="s">
        <v>4491</v>
      </c>
      <c r="J954" t="s">
        <v>4492</v>
      </c>
      <c r="K954" t="s">
        <v>4466</v>
      </c>
      <c r="L954" t="s">
        <v>4493</v>
      </c>
      <c r="M954">
        <v>3</v>
      </c>
      <c r="N954">
        <v>66611</v>
      </c>
      <c r="O954">
        <v>0</v>
      </c>
      <c r="Q954">
        <v>66611</v>
      </c>
      <c r="R954">
        <v>0</v>
      </c>
      <c r="S954" s="14">
        <f t="shared" si="42"/>
        <v>0</v>
      </c>
      <c r="T954" s="11" t="str">
        <f t="shared" si="43"/>
        <v/>
      </c>
      <c r="U954" s="11" t="str">
        <f t="shared" si="44"/>
        <v/>
      </c>
    </row>
    <row r="955" spans="1:21" x14ac:dyDescent="0.3">
      <c r="A955" t="s">
        <v>6631</v>
      </c>
      <c r="B955" t="s">
        <v>6632</v>
      </c>
      <c r="C955" t="s">
        <v>4708</v>
      </c>
      <c r="D955">
        <v>57</v>
      </c>
      <c r="E955" t="s">
        <v>4463</v>
      </c>
      <c r="F955">
        <v>8379049912</v>
      </c>
      <c r="G955" s="9">
        <v>45984</v>
      </c>
      <c r="H955" s="9">
        <v>45989</v>
      </c>
      <c r="I955" t="s">
        <v>4480</v>
      </c>
      <c r="J955" t="s">
        <v>4539</v>
      </c>
      <c r="K955" t="s">
        <v>4488</v>
      </c>
      <c r="L955" t="s">
        <v>4483</v>
      </c>
      <c r="M955">
        <v>6</v>
      </c>
      <c r="N955">
        <v>209274</v>
      </c>
      <c r="O955">
        <v>0</v>
      </c>
      <c r="Q955">
        <v>209274</v>
      </c>
      <c r="R955">
        <v>0</v>
      </c>
      <c r="S955" s="14">
        <f t="shared" si="42"/>
        <v>0</v>
      </c>
      <c r="T955" s="11" t="str">
        <f t="shared" si="43"/>
        <v/>
      </c>
      <c r="U955" s="11" t="str">
        <f t="shared" si="44"/>
        <v/>
      </c>
    </row>
    <row r="956" spans="1:21" x14ac:dyDescent="0.3">
      <c r="A956" t="s">
        <v>6633</v>
      </c>
      <c r="B956" t="s">
        <v>6634</v>
      </c>
      <c r="C956" t="s">
        <v>636</v>
      </c>
      <c r="D956">
        <v>2</v>
      </c>
      <c r="E956" t="s">
        <v>4456</v>
      </c>
      <c r="F956">
        <v>7780174587</v>
      </c>
      <c r="G956" s="9">
        <v>45986</v>
      </c>
      <c r="H956" s="9">
        <v>45992</v>
      </c>
      <c r="I956" t="s">
        <v>4497</v>
      </c>
      <c r="J956" t="s">
        <v>4498</v>
      </c>
      <c r="K956" t="s">
        <v>4482</v>
      </c>
      <c r="L956" t="s">
        <v>4477</v>
      </c>
      <c r="M956">
        <v>4</v>
      </c>
      <c r="N956">
        <v>93523</v>
      </c>
      <c r="O956">
        <v>0</v>
      </c>
      <c r="Q956">
        <v>93523</v>
      </c>
      <c r="R956">
        <v>93523</v>
      </c>
      <c r="S956" s="14">
        <f t="shared" si="42"/>
        <v>0</v>
      </c>
      <c r="T956" s="11" t="str">
        <f t="shared" si="43"/>
        <v/>
      </c>
      <c r="U956" s="11" t="str">
        <f t="shared" si="44"/>
        <v/>
      </c>
    </row>
    <row r="957" spans="1:21" x14ac:dyDescent="0.3">
      <c r="A957" t="s">
        <v>6635</v>
      </c>
      <c r="B957" t="s">
        <v>6636</v>
      </c>
      <c r="C957" t="s">
        <v>1840</v>
      </c>
      <c r="D957">
        <v>10</v>
      </c>
      <c r="E957" t="s">
        <v>4456</v>
      </c>
      <c r="F957">
        <v>6318024138</v>
      </c>
      <c r="G957" s="9">
        <v>45874</v>
      </c>
      <c r="H957" s="9">
        <v>45880</v>
      </c>
      <c r="I957" t="s">
        <v>4474</v>
      </c>
      <c r="J957" t="s">
        <v>4556</v>
      </c>
      <c r="K957" t="s">
        <v>4482</v>
      </c>
      <c r="L957" t="s">
        <v>4477</v>
      </c>
      <c r="M957">
        <v>5</v>
      </c>
      <c r="N957">
        <v>100065</v>
      </c>
      <c r="O957">
        <v>0</v>
      </c>
      <c r="Q957">
        <v>100065</v>
      </c>
      <c r="R957">
        <v>100065</v>
      </c>
      <c r="S957" s="14">
        <f t="shared" si="42"/>
        <v>0</v>
      </c>
      <c r="T957" s="11" t="str">
        <f t="shared" si="43"/>
        <v/>
      </c>
      <c r="U957" s="11" t="str">
        <f t="shared" si="44"/>
        <v/>
      </c>
    </row>
    <row r="958" spans="1:21" x14ac:dyDescent="0.3">
      <c r="A958" t="s">
        <v>6637</v>
      </c>
      <c r="B958" t="s">
        <v>6638</v>
      </c>
      <c r="C958" t="s">
        <v>592</v>
      </c>
      <c r="D958">
        <v>37</v>
      </c>
      <c r="E958" t="s">
        <v>4463</v>
      </c>
      <c r="F958">
        <v>7566880800</v>
      </c>
      <c r="G958" s="9">
        <v>45983</v>
      </c>
      <c r="H958" s="9">
        <v>45985</v>
      </c>
      <c r="I958" t="s">
        <v>4491</v>
      </c>
      <c r="J958" t="s">
        <v>4543</v>
      </c>
      <c r="K958" t="s">
        <v>4471</v>
      </c>
      <c r="L958" t="s">
        <v>4493</v>
      </c>
      <c r="M958">
        <v>3</v>
      </c>
      <c r="N958">
        <v>70635</v>
      </c>
      <c r="O958">
        <v>6762</v>
      </c>
      <c r="P958" t="s">
        <v>4468</v>
      </c>
      <c r="Q958">
        <v>63873</v>
      </c>
      <c r="R958">
        <v>0</v>
      </c>
      <c r="S958" s="14">
        <f t="shared" si="42"/>
        <v>9.5731577829687831E-2</v>
      </c>
      <c r="T958" s="11" t="str">
        <f t="shared" si="43"/>
        <v/>
      </c>
      <c r="U958" s="11" t="str">
        <f t="shared" si="44"/>
        <v/>
      </c>
    </row>
    <row r="959" spans="1:21" x14ac:dyDescent="0.3">
      <c r="A959" t="s">
        <v>6639</v>
      </c>
      <c r="B959" t="s">
        <v>6640</v>
      </c>
      <c r="C959" t="s">
        <v>5166</v>
      </c>
      <c r="D959">
        <v>42</v>
      </c>
      <c r="E959" t="s">
        <v>4463</v>
      </c>
      <c r="F959">
        <v>9258055861</v>
      </c>
      <c r="G959" s="9">
        <v>45889</v>
      </c>
      <c r="H959" s="9">
        <v>45892</v>
      </c>
      <c r="I959" t="s">
        <v>4491</v>
      </c>
      <c r="J959" t="s">
        <v>4543</v>
      </c>
      <c r="K959" t="s">
        <v>4471</v>
      </c>
      <c r="L959" t="s">
        <v>4493</v>
      </c>
      <c r="M959">
        <v>3</v>
      </c>
      <c r="N959">
        <v>71448</v>
      </c>
      <c r="O959">
        <v>0</v>
      </c>
      <c r="Q959">
        <v>71448</v>
      </c>
      <c r="R959">
        <v>0</v>
      </c>
      <c r="S959" s="14">
        <f t="shared" si="42"/>
        <v>0</v>
      </c>
      <c r="T959" s="11" t="str">
        <f t="shared" si="43"/>
        <v/>
      </c>
      <c r="U959" s="11" t="str">
        <f t="shared" si="44"/>
        <v/>
      </c>
    </row>
    <row r="960" spans="1:21" x14ac:dyDescent="0.3">
      <c r="A960" t="s">
        <v>6641</v>
      </c>
      <c r="B960" t="s">
        <v>6642</v>
      </c>
      <c r="C960" t="s">
        <v>4730</v>
      </c>
      <c r="D960">
        <v>41</v>
      </c>
      <c r="E960" t="s">
        <v>4456</v>
      </c>
      <c r="F960">
        <v>7744421162</v>
      </c>
      <c r="G960" s="9">
        <v>46103</v>
      </c>
      <c r="H960" s="9">
        <v>46107</v>
      </c>
      <c r="I960" t="s">
        <v>4497</v>
      </c>
      <c r="J960" t="s">
        <v>4498</v>
      </c>
      <c r="K960" t="s">
        <v>4482</v>
      </c>
      <c r="L960" t="s">
        <v>4477</v>
      </c>
      <c r="M960">
        <v>4</v>
      </c>
      <c r="N960">
        <v>24715</v>
      </c>
      <c r="O960">
        <v>0</v>
      </c>
      <c r="Q960">
        <v>24715</v>
      </c>
      <c r="R960">
        <v>24715</v>
      </c>
      <c r="S960" s="14">
        <f t="shared" si="42"/>
        <v>0</v>
      </c>
      <c r="T960" s="11" t="str">
        <f t="shared" si="43"/>
        <v/>
      </c>
      <c r="U960" s="11" t="str">
        <f t="shared" si="44"/>
        <v/>
      </c>
    </row>
    <row r="961" spans="1:21" x14ac:dyDescent="0.3">
      <c r="A961" t="s">
        <v>6643</v>
      </c>
      <c r="B961" t="s">
        <v>6644</v>
      </c>
      <c r="C961" t="s">
        <v>6645</v>
      </c>
      <c r="D961">
        <v>34</v>
      </c>
      <c r="E961" t="s">
        <v>4463</v>
      </c>
      <c r="F961">
        <v>9568687146</v>
      </c>
      <c r="G961" s="9">
        <v>46034</v>
      </c>
      <c r="H961" s="9">
        <v>46038</v>
      </c>
      <c r="I961" t="s">
        <v>4474</v>
      </c>
      <c r="J961" t="s">
        <v>4475</v>
      </c>
      <c r="K961" t="s">
        <v>4482</v>
      </c>
      <c r="L961" t="s">
        <v>4477</v>
      </c>
      <c r="M961">
        <v>5</v>
      </c>
      <c r="N961">
        <v>135644</v>
      </c>
      <c r="O961">
        <v>5281</v>
      </c>
      <c r="P961" t="s">
        <v>4468</v>
      </c>
      <c r="Q961">
        <v>130363</v>
      </c>
      <c r="R961">
        <v>130363</v>
      </c>
      <c r="S961" s="14">
        <f t="shared" si="42"/>
        <v>3.8932794668396685E-2</v>
      </c>
      <c r="T961" s="11" t="str">
        <f t="shared" si="43"/>
        <v/>
      </c>
      <c r="U961" s="11" t="str">
        <f t="shared" si="44"/>
        <v/>
      </c>
    </row>
    <row r="962" spans="1:21" x14ac:dyDescent="0.3">
      <c r="A962" t="s">
        <v>6646</v>
      </c>
      <c r="B962" t="s">
        <v>6647</v>
      </c>
      <c r="C962" t="s">
        <v>4536</v>
      </c>
      <c r="D962">
        <v>80</v>
      </c>
      <c r="E962" t="s">
        <v>4456</v>
      </c>
      <c r="F962">
        <v>6327772474</v>
      </c>
      <c r="G962" s="9">
        <v>45829</v>
      </c>
      <c r="H962" s="9">
        <v>45833</v>
      </c>
      <c r="I962" t="s">
        <v>4474</v>
      </c>
      <c r="J962" t="s">
        <v>4475</v>
      </c>
      <c r="K962" t="s">
        <v>4476</v>
      </c>
      <c r="L962" t="s">
        <v>4477</v>
      </c>
      <c r="M962">
        <v>5</v>
      </c>
      <c r="N962">
        <v>118528</v>
      </c>
      <c r="O962">
        <v>0</v>
      </c>
      <c r="Q962">
        <v>118528</v>
      </c>
      <c r="R962">
        <v>0</v>
      </c>
      <c r="S962" s="14">
        <f t="shared" si="42"/>
        <v>0</v>
      </c>
      <c r="T962" s="11" t="str">
        <f t="shared" si="43"/>
        <v/>
      </c>
      <c r="U962" s="11" t="str">
        <f t="shared" si="44"/>
        <v/>
      </c>
    </row>
    <row r="963" spans="1:21" x14ac:dyDescent="0.3">
      <c r="A963" t="s">
        <v>6648</v>
      </c>
      <c r="B963" t="s">
        <v>6649</v>
      </c>
      <c r="C963" t="s">
        <v>283</v>
      </c>
      <c r="D963">
        <v>58</v>
      </c>
      <c r="E963" t="s">
        <v>4456</v>
      </c>
      <c r="F963">
        <v>8585100045</v>
      </c>
      <c r="G963" s="9">
        <v>46096</v>
      </c>
      <c r="H963" s="9">
        <v>46099</v>
      </c>
      <c r="I963" t="s">
        <v>4497</v>
      </c>
      <c r="J963" t="s">
        <v>4498</v>
      </c>
      <c r="K963" t="s">
        <v>4476</v>
      </c>
      <c r="L963" t="s">
        <v>4477</v>
      </c>
      <c r="M963">
        <v>4</v>
      </c>
      <c r="N963">
        <v>108444</v>
      </c>
      <c r="O963">
        <v>8416</v>
      </c>
      <c r="P963" t="s">
        <v>4468</v>
      </c>
      <c r="Q963">
        <v>100028</v>
      </c>
      <c r="R963">
        <v>0</v>
      </c>
      <c r="S963" s="14">
        <f t="shared" si="42"/>
        <v>7.7606875438014089E-2</v>
      </c>
      <c r="T963" s="11" t="str">
        <f t="shared" si="43"/>
        <v/>
      </c>
      <c r="U963" s="11" t="str">
        <f t="shared" si="44"/>
        <v/>
      </c>
    </row>
    <row r="964" spans="1:21" x14ac:dyDescent="0.3">
      <c r="A964" t="s">
        <v>6650</v>
      </c>
      <c r="B964" t="s">
        <v>6651</v>
      </c>
      <c r="C964" t="s">
        <v>5929</v>
      </c>
      <c r="D964">
        <v>76</v>
      </c>
      <c r="E964" t="s">
        <v>4463</v>
      </c>
      <c r="F964">
        <v>8564514323</v>
      </c>
      <c r="G964" s="9">
        <v>45854</v>
      </c>
      <c r="H964" s="9">
        <v>45858</v>
      </c>
      <c r="I964" t="s">
        <v>4464</v>
      </c>
      <c r="J964" t="s">
        <v>4465</v>
      </c>
      <c r="K964" t="s">
        <v>4482</v>
      </c>
      <c r="L964" t="s">
        <v>4467</v>
      </c>
      <c r="M964">
        <v>3</v>
      </c>
      <c r="N964">
        <v>70068</v>
      </c>
      <c r="O964">
        <v>0</v>
      </c>
      <c r="Q964">
        <v>70068</v>
      </c>
      <c r="R964">
        <v>70068</v>
      </c>
      <c r="S964" s="14">
        <f t="shared" ref="S964:S1027" si="45">O964/N964</f>
        <v>0</v>
      </c>
      <c r="T964" s="11" t="str">
        <f t="shared" ref="T964:T1027" si="46">IF(AND(S964&gt;10%,P964&lt;&gt;"MS_DR_BORA"),"FLAG","")</f>
        <v/>
      </c>
      <c r="U964" s="11" t="str">
        <f t="shared" ref="U964:U1027" si="47">IF(AND(K964="Cash",R964&lt;Q964),"FLAG","")</f>
        <v/>
      </c>
    </row>
    <row r="965" spans="1:21" x14ac:dyDescent="0.3">
      <c r="A965" t="s">
        <v>6652</v>
      </c>
      <c r="B965" t="s">
        <v>6653</v>
      </c>
      <c r="C965" t="s">
        <v>6654</v>
      </c>
      <c r="D965">
        <v>55</v>
      </c>
      <c r="E965" t="s">
        <v>4456</v>
      </c>
      <c r="F965">
        <v>9385759863</v>
      </c>
      <c r="G965" s="9">
        <v>46068</v>
      </c>
      <c r="H965" s="9">
        <v>46073</v>
      </c>
      <c r="I965" t="s">
        <v>4474</v>
      </c>
      <c r="J965" t="s">
        <v>4556</v>
      </c>
      <c r="K965" t="s">
        <v>4488</v>
      </c>
      <c r="L965" t="s">
        <v>4477</v>
      </c>
      <c r="M965">
        <v>5</v>
      </c>
      <c r="N965">
        <v>83038</v>
      </c>
      <c r="O965">
        <v>0</v>
      </c>
      <c r="Q965">
        <v>83038</v>
      </c>
      <c r="R965">
        <v>0</v>
      </c>
      <c r="S965" s="14">
        <f t="shared" si="45"/>
        <v>0</v>
      </c>
      <c r="T965" s="11" t="str">
        <f t="shared" si="46"/>
        <v/>
      </c>
      <c r="U965" s="11" t="str">
        <f t="shared" si="47"/>
        <v/>
      </c>
    </row>
    <row r="966" spans="1:21" x14ac:dyDescent="0.3">
      <c r="A966" t="s">
        <v>6655</v>
      </c>
      <c r="B966" t="s">
        <v>6656</v>
      </c>
      <c r="C966" t="s">
        <v>6657</v>
      </c>
      <c r="D966">
        <v>17</v>
      </c>
      <c r="E966" t="s">
        <v>4456</v>
      </c>
      <c r="F966">
        <v>8767114355</v>
      </c>
      <c r="G966" s="9">
        <v>45917</v>
      </c>
      <c r="H966" s="9">
        <v>45921</v>
      </c>
      <c r="I966" t="s">
        <v>4480</v>
      </c>
      <c r="J966" t="s">
        <v>4539</v>
      </c>
      <c r="K966" t="s">
        <v>4471</v>
      </c>
      <c r="L966" t="s">
        <v>4483</v>
      </c>
      <c r="M966">
        <v>6</v>
      </c>
      <c r="N966">
        <v>197664</v>
      </c>
      <c r="O966">
        <v>12910</v>
      </c>
      <c r="P966" t="s">
        <v>4468</v>
      </c>
      <c r="Q966">
        <v>184754</v>
      </c>
      <c r="R966">
        <v>0</v>
      </c>
      <c r="S966" s="14">
        <f t="shared" si="45"/>
        <v>6.5312854136312132E-2</v>
      </c>
      <c r="T966" s="11" t="str">
        <f t="shared" si="46"/>
        <v/>
      </c>
      <c r="U966" s="11" t="str">
        <f t="shared" si="47"/>
        <v/>
      </c>
    </row>
    <row r="967" spans="1:21" x14ac:dyDescent="0.3">
      <c r="A967" t="s">
        <v>6658</v>
      </c>
      <c r="B967" t="s">
        <v>6659</v>
      </c>
      <c r="C967" t="s">
        <v>2083</v>
      </c>
      <c r="D967">
        <v>14</v>
      </c>
      <c r="E967" t="s">
        <v>4456</v>
      </c>
      <c r="F967">
        <v>6529555567</v>
      </c>
      <c r="G967" s="9">
        <v>45914</v>
      </c>
      <c r="H967" s="9">
        <v>45919</v>
      </c>
      <c r="I967" t="s">
        <v>4491</v>
      </c>
      <c r="J967" t="s">
        <v>4492</v>
      </c>
      <c r="K967" t="s">
        <v>4466</v>
      </c>
      <c r="L967" t="s">
        <v>4493</v>
      </c>
      <c r="M967">
        <v>3</v>
      </c>
      <c r="N967">
        <v>66340</v>
      </c>
      <c r="O967">
        <v>0</v>
      </c>
      <c r="Q967">
        <v>66340</v>
      </c>
      <c r="R967">
        <v>0</v>
      </c>
      <c r="S967" s="14">
        <f t="shared" si="45"/>
        <v>0</v>
      </c>
      <c r="T967" s="11" t="str">
        <f t="shared" si="46"/>
        <v/>
      </c>
      <c r="U967" s="11" t="str">
        <f t="shared" si="47"/>
        <v/>
      </c>
    </row>
    <row r="968" spans="1:21" x14ac:dyDescent="0.3">
      <c r="A968" t="s">
        <v>6660</v>
      </c>
      <c r="B968" t="s">
        <v>6661</v>
      </c>
      <c r="C968" t="s">
        <v>5251</v>
      </c>
      <c r="D968">
        <v>36</v>
      </c>
      <c r="E968" t="s">
        <v>4456</v>
      </c>
      <c r="F968">
        <v>9230479619</v>
      </c>
      <c r="G968" s="9">
        <v>45990</v>
      </c>
      <c r="H968" s="9">
        <v>45991</v>
      </c>
      <c r="I968" t="s">
        <v>4523</v>
      </c>
      <c r="J968" t="s">
        <v>4524</v>
      </c>
      <c r="K968" t="s">
        <v>4466</v>
      </c>
      <c r="L968" t="s">
        <v>4525</v>
      </c>
      <c r="M968">
        <v>4</v>
      </c>
      <c r="N968">
        <v>169524</v>
      </c>
      <c r="O968">
        <v>0</v>
      </c>
      <c r="Q968">
        <v>169524</v>
      </c>
      <c r="R968">
        <v>0</v>
      </c>
      <c r="S968" s="14">
        <f t="shared" si="45"/>
        <v>0</v>
      </c>
      <c r="T968" s="11" t="str">
        <f t="shared" si="46"/>
        <v/>
      </c>
      <c r="U968" s="11" t="str">
        <f t="shared" si="47"/>
        <v/>
      </c>
    </row>
    <row r="969" spans="1:21" x14ac:dyDescent="0.3">
      <c r="A969" t="s">
        <v>6662</v>
      </c>
      <c r="B969" t="s">
        <v>6663</v>
      </c>
      <c r="C969" t="s">
        <v>409</v>
      </c>
      <c r="D969">
        <v>69</v>
      </c>
      <c r="E969" t="s">
        <v>4463</v>
      </c>
      <c r="F969">
        <v>9414038348</v>
      </c>
      <c r="G969" s="9">
        <v>45816</v>
      </c>
      <c r="H969" s="9">
        <v>45821</v>
      </c>
      <c r="I969" t="s">
        <v>4497</v>
      </c>
      <c r="J969" t="s">
        <v>4498</v>
      </c>
      <c r="K969" t="s">
        <v>4482</v>
      </c>
      <c r="L969" t="s">
        <v>4477</v>
      </c>
      <c r="M969">
        <v>4</v>
      </c>
      <c r="N969">
        <v>33651</v>
      </c>
      <c r="O969">
        <v>0</v>
      </c>
      <c r="Q969">
        <v>33651</v>
      </c>
      <c r="R969">
        <v>33651</v>
      </c>
      <c r="S969" s="14">
        <f t="shared" si="45"/>
        <v>0</v>
      </c>
      <c r="T969" s="11" t="str">
        <f t="shared" si="46"/>
        <v/>
      </c>
      <c r="U969" s="11" t="str">
        <f t="shared" si="47"/>
        <v/>
      </c>
    </row>
    <row r="970" spans="1:21" x14ac:dyDescent="0.3">
      <c r="A970" t="s">
        <v>6664</v>
      </c>
      <c r="B970" t="s">
        <v>6665</v>
      </c>
      <c r="C970" t="s">
        <v>2700</v>
      </c>
      <c r="D970">
        <v>26</v>
      </c>
      <c r="E970" t="s">
        <v>4456</v>
      </c>
      <c r="F970">
        <v>6243644245</v>
      </c>
      <c r="G970" s="9">
        <v>45975</v>
      </c>
      <c r="H970" s="9">
        <v>45977</v>
      </c>
      <c r="I970" t="s">
        <v>4523</v>
      </c>
      <c r="J970" t="s">
        <v>4524</v>
      </c>
      <c r="K970" t="s">
        <v>4459</v>
      </c>
      <c r="L970" t="s">
        <v>4525</v>
      </c>
      <c r="M970">
        <v>4</v>
      </c>
      <c r="N970">
        <v>196200</v>
      </c>
      <c r="O970">
        <v>0</v>
      </c>
      <c r="Q970">
        <v>196200</v>
      </c>
      <c r="R970">
        <v>0</v>
      </c>
      <c r="S970" s="14">
        <f t="shared" si="45"/>
        <v>0</v>
      </c>
      <c r="T970" s="11" t="str">
        <f t="shared" si="46"/>
        <v/>
      </c>
      <c r="U970" s="11" t="str">
        <f t="shared" si="47"/>
        <v/>
      </c>
    </row>
    <row r="971" spans="1:21" x14ac:dyDescent="0.3">
      <c r="A971" t="s">
        <v>6666</v>
      </c>
      <c r="B971" t="s">
        <v>6667</v>
      </c>
      <c r="C971" t="s">
        <v>1059</v>
      </c>
      <c r="D971">
        <v>65</v>
      </c>
      <c r="E971" t="s">
        <v>4463</v>
      </c>
      <c r="F971">
        <v>6413556623</v>
      </c>
      <c r="G971" s="9">
        <v>45840</v>
      </c>
      <c r="H971" s="9">
        <v>45847</v>
      </c>
      <c r="I971" t="s">
        <v>4474</v>
      </c>
      <c r="J971" t="s">
        <v>4475</v>
      </c>
      <c r="K971" t="s">
        <v>4476</v>
      </c>
      <c r="L971" t="s">
        <v>4477</v>
      </c>
      <c r="M971">
        <v>5</v>
      </c>
      <c r="N971">
        <v>85671</v>
      </c>
      <c r="O971">
        <v>0</v>
      </c>
      <c r="Q971">
        <v>85671</v>
      </c>
      <c r="R971">
        <v>0</v>
      </c>
      <c r="S971" s="14">
        <f t="shared" si="45"/>
        <v>0</v>
      </c>
      <c r="T971" s="11" t="str">
        <f t="shared" si="46"/>
        <v/>
      </c>
      <c r="U971" s="11" t="str">
        <f t="shared" si="47"/>
        <v/>
      </c>
    </row>
    <row r="972" spans="1:21" x14ac:dyDescent="0.3">
      <c r="A972" t="s">
        <v>6668</v>
      </c>
      <c r="B972" t="s">
        <v>6669</v>
      </c>
      <c r="C972" t="s">
        <v>6670</v>
      </c>
      <c r="D972">
        <v>16</v>
      </c>
      <c r="E972" t="s">
        <v>4463</v>
      </c>
      <c r="F972">
        <v>9466064817</v>
      </c>
      <c r="G972" s="9">
        <v>45831</v>
      </c>
      <c r="H972" s="9">
        <v>45837</v>
      </c>
      <c r="I972" t="s">
        <v>4480</v>
      </c>
      <c r="J972" t="s">
        <v>4481</v>
      </c>
      <c r="K972" t="s">
        <v>4482</v>
      </c>
      <c r="L972" t="s">
        <v>4483</v>
      </c>
      <c r="M972">
        <v>6</v>
      </c>
      <c r="N972">
        <v>202803</v>
      </c>
      <c r="O972">
        <v>0</v>
      </c>
      <c r="Q972">
        <v>202803</v>
      </c>
      <c r="R972">
        <v>202803</v>
      </c>
      <c r="S972" s="14">
        <f t="shared" si="45"/>
        <v>0</v>
      </c>
      <c r="T972" s="11" t="str">
        <f t="shared" si="46"/>
        <v/>
      </c>
      <c r="U972" s="11" t="str">
        <f t="shared" si="47"/>
        <v/>
      </c>
    </row>
    <row r="973" spans="1:21" x14ac:dyDescent="0.3">
      <c r="A973" t="s">
        <v>6671</v>
      </c>
      <c r="B973" t="s">
        <v>6672</v>
      </c>
      <c r="C973" t="s">
        <v>6673</v>
      </c>
      <c r="D973">
        <v>71</v>
      </c>
      <c r="E973" t="s">
        <v>4456</v>
      </c>
      <c r="F973">
        <v>9820230763</v>
      </c>
      <c r="G973" s="9">
        <v>46027</v>
      </c>
      <c r="H973" s="9">
        <v>46034</v>
      </c>
      <c r="I973" t="s">
        <v>4480</v>
      </c>
      <c r="J973" t="s">
        <v>4481</v>
      </c>
      <c r="K973" t="s">
        <v>4488</v>
      </c>
      <c r="L973" t="s">
        <v>4483</v>
      </c>
      <c r="M973">
        <v>6</v>
      </c>
      <c r="N973">
        <v>220560</v>
      </c>
      <c r="O973">
        <v>21257</v>
      </c>
      <c r="P973" t="s">
        <v>4468</v>
      </c>
      <c r="Q973">
        <v>199303</v>
      </c>
      <c r="R973">
        <v>0</v>
      </c>
      <c r="S973" s="14">
        <f t="shared" si="45"/>
        <v>9.6377402974247364E-2</v>
      </c>
      <c r="T973" s="11" t="str">
        <f t="shared" si="46"/>
        <v/>
      </c>
      <c r="U973" s="11" t="str">
        <f t="shared" si="47"/>
        <v/>
      </c>
    </row>
    <row r="974" spans="1:21" x14ac:dyDescent="0.3">
      <c r="A974" t="s">
        <v>6674</v>
      </c>
      <c r="B974" t="s">
        <v>6675</v>
      </c>
      <c r="C974" t="s">
        <v>6654</v>
      </c>
      <c r="D974">
        <v>9</v>
      </c>
      <c r="E974" t="s">
        <v>4456</v>
      </c>
      <c r="F974">
        <v>7545078758</v>
      </c>
      <c r="G974" s="9">
        <v>45760</v>
      </c>
      <c r="H974" s="9">
        <v>45761</v>
      </c>
      <c r="I974" t="s">
        <v>4464</v>
      </c>
      <c r="J974" t="s">
        <v>4465</v>
      </c>
      <c r="K974" t="s">
        <v>4476</v>
      </c>
      <c r="L974" t="s">
        <v>4467</v>
      </c>
      <c r="M974">
        <v>3</v>
      </c>
      <c r="N974">
        <v>80068</v>
      </c>
      <c r="O974">
        <v>7143</v>
      </c>
      <c r="P974" t="s">
        <v>4468</v>
      </c>
      <c r="Q974">
        <v>72925</v>
      </c>
      <c r="R974">
        <v>0</v>
      </c>
      <c r="S974" s="14">
        <f t="shared" si="45"/>
        <v>8.9211670080431626E-2</v>
      </c>
      <c r="T974" s="11" t="str">
        <f t="shared" si="46"/>
        <v/>
      </c>
      <c r="U974" s="11" t="str">
        <f t="shared" si="47"/>
        <v/>
      </c>
    </row>
    <row r="975" spans="1:21" x14ac:dyDescent="0.3">
      <c r="A975" t="s">
        <v>6676</v>
      </c>
      <c r="B975" t="s">
        <v>6677</v>
      </c>
      <c r="C975" t="s">
        <v>672</v>
      </c>
      <c r="D975">
        <v>33</v>
      </c>
      <c r="E975" t="s">
        <v>4456</v>
      </c>
      <c r="F975">
        <v>6633218792</v>
      </c>
      <c r="G975" s="9">
        <v>46068</v>
      </c>
      <c r="H975" s="9">
        <v>46070</v>
      </c>
      <c r="I975" t="s">
        <v>4491</v>
      </c>
      <c r="J975" t="s">
        <v>4543</v>
      </c>
      <c r="K975" t="s">
        <v>4482</v>
      </c>
      <c r="L975" t="s">
        <v>4493</v>
      </c>
      <c r="M975">
        <v>3</v>
      </c>
      <c r="N975">
        <v>71265</v>
      </c>
      <c r="O975">
        <v>6764</v>
      </c>
      <c r="P975" t="s">
        <v>4468</v>
      </c>
      <c r="Q975">
        <v>64501</v>
      </c>
      <c r="R975">
        <v>64501</v>
      </c>
      <c r="S975" s="14">
        <f t="shared" si="45"/>
        <v>9.4913351575106997E-2</v>
      </c>
      <c r="T975" s="11" t="str">
        <f t="shared" si="46"/>
        <v/>
      </c>
      <c r="U975" s="11" t="str">
        <f t="shared" si="47"/>
        <v/>
      </c>
    </row>
    <row r="976" spans="1:21" x14ac:dyDescent="0.3">
      <c r="A976" t="s">
        <v>6678</v>
      </c>
      <c r="B976" t="s">
        <v>6679</v>
      </c>
      <c r="C976" t="s">
        <v>576</v>
      </c>
      <c r="D976">
        <v>86</v>
      </c>
      <c r="E976" t="s">
        <v>4456</v>
      </c>
      <c r="F976">
        <v>8317333129</v>
      </c>
      <c r="G976" s="9">
        <v>46042</v>
      </c>
      <c r="H976" s="9">
        <v>46049</v>
      </c>
      <c r="I976" t="s">
        <v>4474</v>
      </c>
      <c r="J976" t="s">
        <v>4475</v>
      </c>
      <c r="K976" t="s">
        <v>4482</v>
      </c>
      <c r="L976" t="s">
        <v>4477</v>
      </c>
      <c r="M976">
        <v>5</v>
      </c>
      <c r="N976">
        <v>58167</v>
      </c>
      <c r="O976">
        <v>0</v>
      </c>
      <c r="Q976">
        <v>58167</v>
      </c>
      <c r="R976">
        <v>58167</v>
      </c>
      <c r="S976" s="14">
        <f t="shared" si="45"/>
        <v>0</v>
      </c>
      <c r="T976" s="11" t="str">
        <f t="shared" si="46"/>
        <v/>
      </c>
      <c r="U976" s="11" t="str">
        <f t="shared" si="47"/>
        <v/>
      </c>
    </row>
    <row r="977" spans="1:21" x14ac:dyDescent="0.3">
      <c r="A977" t="s">
        <v>6680</v>
      </c>
      <c r="B977" t="s">
        <v>6681</v>
      </c>
      <c r="C977" t="s">
        <v>6682</v>
      </c>
      <c r="D977">
        <v>7</v>
      </c>
      <c r="E977" t="s">
        <v>4456</v>
      </c>
      <c r="F977">
        <v>7593529004</v>
      </c>
      <c r="G977" s="9">
        <v>46068</v>
      </c>
      <c r="H977" s="9">
        <v>46072</v>
      </c>
      <c r="I977" t="s">
        <v>4523</v>
      </c>
      <c r="J977" t="s">
        <v>4524</v>
      </c>
      <c r="K977" t="s">
        <v>4488</v>
      </c>
      <c r="L977" t="s">
        <v>4525</v>
      </c>
      <c r="M977">
        <v>4</v>
      </c>
      <c r="N977">
        <v>199539</v>
      </c>
      <c r="O977">
        <v>0</v>
      </c>
      <c r="Q977">
        <v>199539</v>
      </c>
      <c r="R977">
        <v>0</v>
      </c>
      <c r="S977" s="14">
        <f t="shared" si="45"/>
        <v>0</v>
      </c>
      <c r="T977" s="11" t="str">
        <f t="shared" si="46"/>
        <v/>
      </c>
      <c r="U977" s="11" t="str">
        <f t="shared" si="47"/>
        <v/>
      </c>
    </row>
    <row r="978" spans="1:21" x14ac:dyDescent="0.3">
      <c r="A978" t="s">
        <v>6683</v>
      </c>
      <c r="B978" t="s">
        <v>6684</v>
      </c>
      <c r="C978" t="s">
        <v>2175</v>
      </c>
      <c r="D978">
        <v>50</v>
      </c>
      <c r="E978" t="s">
        <v>4463</v>
      </c>
      <c r="F978">
        <v>8539076889</v>
      </c>
      <c r="G978" s="9">
        <v>45811</v>
      </c>
      <c r="H978" s="9">
        <v>45816</v>
      </c>
      <c r="I978" t="s">
        <v>4474</v>
      </c>
      <c r="J978" t="s">
        <v>4475</v>
      </c>
      <c r="K978" t="s">
        <v>4488</v>
      </c>
      <c r="L978" t="s">
        <v>4477</v>
      </c>
      <c r="M978">
        <v>5</v>
      </c>
      <c r="N978">
        <v>46081</v>
      </c>
      <c r="O978">
        <v>1381</v>
      </c>
      <c r="P978" t="s">
        <v>4468</v>
      </c>
      <c r="Q978">
        <v>44700</v>
      </c>
      <c r="R978">
        <v>0</v>
      </c>
      <c r="S978" s="14">
        <f t="shared" si="45"/>
        <v>2.9968967687333176E-2</v>
      </c>
      <c r="T978" s="11" t="str">
        <f t="shared" si="46"/>
        <v/>
      </c>
      <c r="U978" s="11" t="str">
        <f t="shared" si="47"/>
        <v/>
      </c>
    </row>
    <row r="979" spans="1:21" x14ac:dyDescent="0.3">
      <c r="A979" t="s">
        <v>6685</v>
      </c>
      <c r="B979" t="s">
        <v>6686</v>
      </c>
      <c r="C979" t="s">
        <v>529</v>
      </c>
      <c r="D979">
        <v>44</v>
      </c>
      <c r="E979" t="s">
        <v>4456</v>
      </c>
      <c r="F979">
        <v>8970724742</v>
      </c>
      <c r="G979" s="9">
        <v>45923</v>
      </c>
      <c r="H979" s="9">
        <v>45924</v>
      </c>
      <c r="I979" t="s">
        <v>4491</v>
      </c>
      <c r="J979" t="s">
        <v>4543</v>
      </c>
      <c r="K979" t="s">
        <v>4466</v>
      </c>
      <c r="L979" t="s">
        <v>4493</v>
      </c>
      <c r="M979">
        <v>3</v>
      </c>
      <c r="N979">
        <v>78794</v>
      </c>
      <c r="O979">
        <v>0</v>
      </c>
      <c r="Q979">
        <v>78794</v>
      </c>
      <c r="R979">
        <v>0</v>
      </c>
      <c r="S979" s="14">
        <f t="shared" si="45"/>
        <v>0</v>
      </c>
      <c r="T979" s="11" t="str">
        <f t="shared" si="46"/>
        <v/>
      </c>
      <c r="U979" s="11" t="str">
        <f t="shared" si="47"/>
        <v/>
      </c>
    </row>
    <row r="980" spans="1:21" x14ac:dyDescent="0.3">
      <c r="A980" t="s">
        <v>6687</v>
      </c>
      <c r="B980" t="s">
        <v>6688</v>
      </c>
      <c r="C980" t="s">
        <v>2571</v>
      </c>
      <c r="D980">
        <v>22</v>
      </c>
      <c r="E980" t="s">
        <v>4456</v>
      </c>
      <c r="F980">
        <v>7557000673</v>
      </c>
      <c r="G980" s="9">
        <v>46087</v>
      </c>
      <c r="H980" s="9">
        <v>46091</v>
      </c>
      <c r="I980" t="s">
        <v>4480</v>
      </c>
      <c r="J980" t="s">
        <v>4481</v>
      </c>
      <c r="K980" t="s">
        <v>4476</v>
      </c>
      <c r="L980" t="s">
        <v>4483</v>
      </c>
      <c r="M980">
        <v>6</v>
      </c>
      <c r="N980">
        <v>201601</v>
      </c>
      <c r="O980">
        <v>0</v>
      </c>
      <c r="Q980">
        <v>201601</v>
      </c>
      <c r="R980">
        <v>0</v>
      </c>
      <c r="S980" s="14">
        <f t="shared" si="45"/>
        <v>0</v>
      </c>
      <c r="T980" s="11" t="str">
        <f t="shared" si="46"/>
        <v/>
      </c>
      <c r="U980" s="11" t="str">
        <f t="shared" si="47"/>
        <v/>
      </c>
    </row>
    <row r="981" spans="1:21" x14ac:dyDescent="0.3">
      <c r="A981" t="s">
        <v>6689</v>
      </c>
      <c r="B981" t="s">
        <v>6690</v>
      </c>
      <c r="C981" t="s">
        <v>6288</v>
      </c>
      <c r="D981">
        <v>3</v>
      </c>
      <c r="E981" t="s">
        <v>4456</v>
      </c>
      <c r="F981">
        <v>6563608000</v>
      </c>
      <c r="G981" s="9">
        <v>46025</v>
      </c>
      <c r="H981" s="9">
        <v>46030</v>
      </c>
      <c r="I981" t="s">
        <v>4457</v>
      </c>
      <c r="J981" t="s">
        <v>4458</v>
      </c>
      <c r="K981" t="s">
        <v>4488</v>
      </c>
      <c r="L981" t="s">
        <v>4460</v>
      </c>
      <c r="M981">
        <v>4</v>
      </c>
      <c r="N981">
        <v>54785</v>
      </c>
      <c r="O981">
        <v>0</v>
      </c>
      <c r="Q981">
        <v>54785</v>
      </c>
      <c r="R981">
        <v>0</v>
      </c>
      <c r="S981" s="14">
        <f t="shared" si="45"/>
        <v>0</v>
      </c>
      <c r="T981" s="11" t="str">
        <f t="shared" si="46"/>
        <v/>
      </c>
      <c r="U981" s="11" t="str">
        <f t="shared" si="47"/>
        <v/>
      </c>
    </row>
    <row r="982" spans="1:21" x14ac:dyDescent="0.3">
      <c r="A982" t="s">
        <v>6691</v>
      </c>
      <c r="B982" t="s">
        <v>6692</v>
      </c>
      <c r="C982" t="s">
        <v>1624</v>
      </c>
      <c r="D982">
        <v>53</v>
      </c>
      <c r="E982" t="s">
        <v>4463</v>
      </c>
      <c r="F982">
        <v>8233551037</v>
      </c>
      <c r="G982" s="9">
        <v>46049</v>
      </c>
      <c r="H982" s="9">
        <v>46055</v>
      </c>
      <c r="I982" t="s">
        <v>4457</v>
      </c>
      <c r="J982" t="s">
        <v>4458</v>
      </c>
      <c r="K982" t="s">
        <v>4476</v>
      </c>
      <c r="L982" t="s">
        <v>4460</v>
      </c>
      <c r="M982">
        <v>4</v>
      </c>
      <c r="N982">
        <v>49231</v>
      </c>
      <c r="O982">
        <v>1526</v>
      </c>
      <c r="P982" t="s">
        <v>4468</v>
      </c>
      <c r="Q982">
        <v>47705</v>
      </c>
      <c r="R982">
        <v>0</v>
      </c>
      <c r="S982" s="14">
        <f t="shared" si="45"/>
        <v>3.0996729702829517E-2</v>
      </c>
      <c r="T982" s="11" t="str">
        <f t="shared" si="46"/>
        <v/>
      </c>
      <c r="U982" s="11" t="str">
        <f t="shared" si="47"/>
        <v/>
      </c>
    </row>
    <row r="983" spans="1:21" x14ac:dyDescent="0.3">
      <c r="A983" t="s">
        <v>6693</v>
      </c>
      <c r="B983" t="s">
        <v>6694</v>
      </c>
      <c r="C983" t="s">
        <v>467</v>
      </c>
      <c r="D983">
        <v>87</v>
      </c>
      <c r="E983" t="s">
        <v>4463</v>
      </c>
      <c r="F983">
        <v>6772352884</v>
      </c>
      <c r="G983" s="9">
        <v>45802</v>
      </c>
      <c r="H983" s="9">
        <v>45806</v>
      </c>
      <c r="I983" t="s">
        <v>4474</v>
      </c>
      <c r="J983" t="s">
        <v>4556</v>
      </c>
      <c r="K983" t="s">
        <v>4488</v>
      </c>
      <c r="L983" t="s">
        <v>4477</v>
      </c>
      <c r="M983">
        <v>5</v>
      </c>
      <c r="N983">
        <v>54506</v>
      </c>
      <c r="O983">
        <v>0</v>
      </c>
      <c r="Q983">
        <v>54506</v>
      </c>
      <c r="R983">
        <v>0</v>
      </c>
      <c r="S983" s="14">
        <f t="shared" si="45"/>
        <v>0</v>
      </c>
      <c r="T983" s="11" t="str">
        <f t="shared" si="46"/>
        <v/>
      </c>
      <c r="U983" s="11" t="str">
        <f t="shared" si="47"/>
        <v/>
      </c>
    </row>
    <row r="984" spans="1:21" x14ac:dyDescent="0.3">
      <c r="A984" t="s">
        <v>6695</v>
      </c>
      <c r="B984" t="s">
        <v>6696</v>
      </c>
      <c r="C984" t="s">
        <v>3223</v>
      </c>
      <c r="D984">
        <v>74</v>
      </c>
      <c r="E984" t="s">
        <v>4463</v>
      </c>
      <c r="F984">
        <v>7205505427</v>
      </c>
      <c r="G984" s="9">
        <v>45881</v>
      </c>
      <c r="H984" s="9">
        <v>45886</v>
      </c>
      <c r="I984" t="s">
        <v>4474</v>
      </c>
      <c r="J984" t="s">
        <v>4556</v>
      </c>
      <c r="K984" t="s">
        <v>4476</v>
      </c>
      <c r="L984" t="s">
        <v>4477</v>
      </c>
      <c r="M984">
        <v>5</v>
      </c>
      <c r="N984">
        <v>77242</v>
      </c>
      <c r="O984">
        <v>0</v>
      </c>
      <c r="Q984">
        <v>77242</v>
      </c>
      <c r="R984">
        <v>0</v>
      </c>
      <c r="S984" s="14">
        <f t="shared" si="45"/>
        <v>0</v>
      </c>
      <c r="T984" s="11" t="str">
        <f t="shared" si="46"/>
        <v/>
      </c>
      <c r="U984" s="11" t="str">
        <f t="shared" si="47"/>
        <v/>
      </c>
    </row>
    <row r="985" spans="1:21" x14ac:dyDescent="0.3">
      <c r="A985" t="s">
        <v>6697</v>
      </c>
      <c r="B985" t="s">
        <v>6698</v>
      </c>
      <c r="C985" t="s">
        <v>3002</v>
      </c>
      <c r="D985">
        <v>59</v>
      </c>
      <c r="E985" t="s">
        <v>4463</v>
      </c>
      <c r="F985">
        <v>8292723314</v>
      </c>
      <c r="G985" s="9">
        <v>46062</v>
      </c>
      <c r="H985" s="9">
        <v>46067</v>
      </c>
      <c r="I985" t="s">
        <v>4457</v>
      </c>
      <c r="J985" t="s">
        <v>4458</v>
      </c>
      <c r="K985" t="s">
        <v>4482</v>
      </c>
      <c r="L985" t="s">
        <v>4460</v>
      </c>
      <c r="M985">
        <v>4</v>
      </c>
      <c r="N985">
        <v>46624</v>
      </c>
      <c r="O985">
        <v>0</v>
      </c>
      <c r="Q985">
        <v>46624</v>
      </c>
      <c r="R985">
        <v>46624</v>
      </c>
      <c r="S985" s="14">
        <f t="shared" si="45"/>
        <v>0</v>
      </c>
      <c r="T985" s="11" t="str">
        <f t="shared" si="46"/>
        <v/>
      </c>
      <c r="U985" s="11" t="str">
        <f t="shared" si="47"/>
        <v/>
      </c>
    </row>
    <row r="986" spans="1:21" x14ac:dyDescent="0.3">
      <c r="A986" t="s">
        <v>6699</v>
      </c>
      <c r="B986" t="s">
        <v>6700</v>
      </c>
      <c r="C986" t="s">
        <v>2261</v>
      </c>
      <c r="D986">
        <v>73</v>
      </c>
      <c r="E986" t="s">
        <v>4456</v>
      </c>
      <c r="F986">
        <v>7989980256</v>
      </c>
      <c r="G986" s="9">
        <v>45901</v>
      </c>
      <c r="H986" s="9">
        <v>45905</v>
      </c>
      <c r="I986" t="s">
        <v>4457</v>
      </c>
      <c r="J986" t="s">
        <v>4458</v>
      </c>
      <c r="K986" t="s">
        <v>4476</v>
      </c>
      <c r="L986" t="s">
        <v>4460</v>
      </c>
      <c r="M986">
        <v>4</v>
      </c>
      <c r="N986">
        <v>53106</v>
      </c>
      <c r="O986">
        <v>0</v>
      </c>
      <c r="Q986">
        <v>53106</v>
      </c>
      <c r="R986">
        <v>0</v>
      </c>
      <c r="S986" s="14">
        <f t="shared" si="45"/>
        <v>0</v>
      </c>
      <c r="T986" s="11" t="str">
        <f t="shared" si="46"/>
        <v/>
      </c>
      <c r="U986" s="11" t="str">
        <f t="shared" si="47"/>
        <v/>
      </c>
    </row>
    <row r="987" spans="1:21" x14ac:dyDescent="0.3">
      <c r="A987" t="s">
        <v>6701</v>
      </c>
      <c r="B987" t="s">
        <v>6702</v>
      </c>
      <c r="C987" t="s">
        <v>4922</v>
      </c>
      <c r="D987">
        <v>38</v>
      </c>
      <c r="E987" t="s">
        <v>4463</v>
      </c>
      <c r="F987">
        <v>7907815318</v>
      </c>
      <c r="G987" s="9">
        <v>45763</v>
      </c>
      <c r="H987" s="9">
        <v>45767</v>
      </c>
      <c r="I987" t="s">
        <v>4497</v>
      </c>
      <c r="J987" t="s">
        <v>4498</v>
      </c>
      <c r="K987" t="s">
        <v>4482</v>
      </c>
      <c r="L987" t="s">
        <v>4477</v>
      </c>
      <c r="M987">
        <v>4</v>
      </c>
      <c r="N987">
        <v>35268</v>
      </c>
      <c r="O987">
        <v>0</v>
      </c>
      <c r="Q987">
        <v>35268</v>
      </c>
      <c r="R987">
        <v>35268</v>
      </c>
      <c r="S987" s="14">
        <f t="shared" si="45"/>
        <v>0</v>
      </c>
      <c r="T987" s="11" t="str">
        <f t="shared" si="46"/>
        <v/>
      </c>
      <c r="U987" s="11" t="str">
        <f t="shared" si="47"/>
        <v/>
      </c>
    </row>
    <row r="988" spans="1:21" x14ac:dyDescent="0.3">
      <c r="A988" t="s">
        <v>6703</v>
      </c>
      <c r="B988" t="s">
        <v>6704</v>
      </c>
      <c r="C988" t="s">
        <v>1027</v>
      </c>
      <c r="D988">
        <v>74</v>
      </c>
      <c r="E988" t="s">
        <v>4456</v>
      </c>
      <c r="F988">
        <v>8358535403</v>
      </c>
      <c r="G988" s="9">
        <v>45979</v>
      </c>
      <c r="H988" s="9">
        <v>45982</v>
      </c>
      <c r="I988" t="s">
        <v>4491</v>
      </c>
      <c r="J988" t="s">
        <v>4492</v>
      </c>
      <c r="K988" t="s">
        <v>4488</v>
      </c>
      <c r="L988" t="s">
        <v>4493</v>
      </c>
      <c r="M988">
        <v>3</v>
      </c>
      <c r="N988">
        <v>70725</v>
      </c>
      <c r="O988">
        <v>0</v>
      </c>
      <c r="Q988">
        <v>70725</v>
      </c>
      <c r="R988">
        <v>0</v>
      </c>
      <c r="S988" s="14">
        <f t="shared" si="45"/>
        <v>0</v>
      </c>
      <c r="T988" s="11" t="str">
        <f t="shared" si="46"/>
        <v/>
      </c>
      <c r="U988" s="11" t="str">
        <f t="shared" si="47"/>
        <v/>
      </c>
    </row>
    <row r="989" spans="1:21" x14ac:dyDescent="0.3">
      <c r="A989" t="s">
        <v>6705</v>
      </c>
      <c r="B989" t="s">
        <v>6706</v>
      </c>
      <c r="C989" t="s">
        <v>6707</v>
      </c>
      <c r="D989">
        <v>24</v>
      </c>
      <c r="E989" t="s">
        <v>4456</v>
      </c>
      <c r="F989">
        <v>9740864490</v>
      </c>
      <c r="G989" s="9">
        <v>45850</v>
      </c>
      <c r="H989" s="9">
        <v>45852</v>
      </c>
      <c r="I989" t="s">
        <v>4523</v>
      </c>
      <c r="J989" t="s">
        <v>4524</v>
      </c>
      <c r="K989" t="s">
        <v>4471</v>
      </c>
      <c r="L989" t="s">
        <v>4525</v>
      </c>
      <c r="M989">
        <v>4</v>
      </c>
      <c r="N989">
        <v>192951</v>
      </c>
      <c r="O989">
        <v>0</v>
      </c>
      <c r="Q989">
        <v>192951</v>
      </c>
      <c r="R989">
        <v>0</v>
      </c>
      <c r="S989" s="14">
        <f t="shared" si="45"/>
        <v>0</v>
      </c>
      <c r="T989" s="11" t="str">
        <f t="shared" si="46"/>
        <v/>
      </c>
      <c r="U989" s="11" t="str">
        <f t="shared" si="47"/>
        <v/>
      </c>
    </row>
    <row r="990" spans="1:21" x14ac:dyDescent="0.3">
      <c r="A990" t="s">
        <v>6708</v>
      </c>
      <c r="B990" t="s">
        <v>6709</v>
      </c>
      <c r="C990" t="s">
        <v>706</v>
      </c>
      <c r="D990">
        <v>53</v>
      </c>
      <c r="E990" t="s">
        <v>4456</v>
      </c>
      <c r="F990">
        <v>7571952537</v>
      </c>
      <c r="G990" s="9">
        <v>45883</v>
      </c>
      <c r="H990" s="9">
        <v>45890</v>
      </c>
      <c r="I990" t="s">
        <v>4480</v>
      </c>
      <c r="J990" t="s">
        <v>4539</v>
      </c>
      <c r="K990" t="s">
        <v>4482</v>
      </c>
      <c r="L990" t="s">
        <v>4483</v>
      </c>
      <c r="M990">
        <v>6</v>
      </c>
      <c r="N990">
        <v>228010</v>
      </c>
      <c r="O990">
        <v>13710</v>
      </c>
      <c r="P990" t="s">
        <v>4468</v>
      </c>
      <c r="Q990">
        <v>214300</v>
      </c>
      <c r="R990">
        <v>214300</v>
      </c>
      <c r="S990" s="14">
        <f t="shared" si="45"/>
        <v>6.0128941713082758E-2</v>
      </c>
      <c r="T990" s="11" t="str">
        <f t="shared" si="46"/>
        <v/>
      </c>
      <c r="U990" s="11" t="str">
        <f t="shared" si="47"/>
        <v/>
      </c>
    </row>
    <row r="991" spans="1:21" x14ac:dyDescent="0.3">
      <c r="A991" t="s">
        <v>6710</v>
      </c>
      <c r="B991" t="s">
        <v>6711</v>
      </c>
      <c r="C991" t="s">
        <v>1076</v>
      </c>
      <c r="D991">
        <v>38</v>
      </c>
      <c r="E991" t="s">
        <v>4456</v>
      </c>
      <c r="F991">
        <v>6747186378</v>
      </c>
      <c r="G991" s="9">
        <v>45808</v>
      </c>
      <c r="H991" s="9">
        <v>45811</v>
      </c>
      <c r="I991" t="s">
        <v>4457</v>
      </c>
      <c r="J991" t="s">
        <v>4588</v>
      </c>
      <c r="K991" t="s">
        <v>4482</v>
      </c>
      <c r="L991" t="s">
        <v>4460</v>
      </c>
      <c r="M991">
        <v>4</v>
      </c>
      <c r="N991">
        <v>48325</v>
      </c>
      <c r="O991">
        <v>0</v>
      </c>
      <c r="Q991">
        <v>48325</v>
      </c>
      <c r="R991">
        <v>48325</v>
      </c>
      <c r="S991" s="14">
        <f t="shared" si="45"/>
        <v>0</v>
      </c>
      <c r="T991" s="11" t="str">
        <f t="shared" si="46"/>
        <v/>
      </c>
      <c r="U991" s="11" t="str">
        <f t="shared" si="47"/>
        <v/>
      </c>
    </row>
    <row r="992" spans="1:21" x14ac:dyDescent="0.3">
      <c r="A992" t="s">
        <v>6712</v>
      </c>
      <c r="B992" t="s">
        <v>6713</v>
      </c>
      <c r="C992" t="s">
        <v>1003</v>
      </c>
      <c r="D992">
        <v>41</v>
      </c>
      <c r="E992" t="s">
        <v>4456</v>
      </c>
      <c r="F992">
        <v>7278215896</v>
      </c>
      <c r="G992" s="9">
        <v>46086</v>
      </c>
      <c r="H992" s="9">
        <v>46090</v>
      </c>
      <c r="I992" t="s">
        <v>4464</v>
      </c>
      <c r="J992" t="s">
        <v>4465</v>
      </c>
      <c r="K992" t="s">
        <v>4482</v>
      </c>
      <c r="L992" t="s">
        <v>4467</v>
      </c>
      <c r="M992">
        <v>3</v>
      </c>
      <c r="N992">
        <v>77237</v>
      </c>
      <c r="O992">
        <v>4735</v>
      </c>
      <c r="P992" t="s">
        <v>4468</v>
      </c>
      <c r="Q992">
        <v>72502</v>
      </c>
      <c r="R992">
        <v>72502</v>
      </c>
      <c r="S992" s="14">
        <f t="shared" si="45"/>
        <v>6.1304815049781837E-2</v>
      </c>
      <c r="T992" s="11" t="str">
        <f t="shared" si="46"/>
        <v/>
      </c>
      <c r="U992" s="11" t="str">
        <f t="shared" si="47"/>
        <v/>
      </c>
    </row>
    <row r="993" spans="1:21" x14ac:dyDescent="0.3">
      <c r="A993" t="s">
        <v>6714</v>
      </c>
      <c r="B993" t="s">
        <v>6715</v>
      </c>
      <c r="C993" t="s">
        <v>2541</v>
      </c>
      <c r="D993">
        <v>42</v>
      </c>
      <c r="E993" t="s">
        <v>4463</v>
      </c>
      <c r="F993">
        <v>6932365965</v>
      </c>
      <c r="G993" s="9">
        <v>46006</v>
      </c>
      <c r="H993" s="9">
        <v>46012</v>
      </c>
      <c r="I993" t="s">
        <v>4480</v>
      </c>
      <c r="J993" t="s">
        <v>4481</v>
      </c>
      <c r="K993" t="s">
        <v>4488</v>
      </c>
      <c r="L993" t="s">
        <v>4483</v>
      </c>
      <c r="M993">
        <v>6</v>
      </c>
      <c r="N993">
        <v>200316</v>
      </c>
      <c r="O993">
        <v>0</v>
      </c>
      <c r="Q993">
        <v>200316</v>
      </c>
      <c r="R993">
        <v>0</v>
      </c>
      <c r="S993" s="14">
        <f t="shared" si="45"/>
        <v>0</v>
      </c>
      <c r="T993" s="11" t="str">
        <f t="shared" si="46"/>
        <v/>
      </c>
      <c r="U993" s="11" t="str">
        <f t="shared" si="47"/>
        <v/>
      </c>
    </row>
    <row r="994" spans="1:21" x14ac:dyDescent="0.3">
      <c r="A994" t="s">
        <v>6716</v>
      </c>
      <c r="B994" t="s">
        <v>6717</v>
      </c>
      <c r="C994" t="s">
        <v>6718</v>
      </c>
      <c r="D994">
        <v>26</v>
      </c>
      <c r="E994" t="s">
        <v>4456</v>
      </c>
      <c r="F994">
        <v>7291562157</v>
      </c>
      <c r="G994" s="9">
        <v>45932</v>
      </c>
      <c r="H994" s="9">
        <v>45934</v>
      </c>
      <c r="I994" t="s">
        <v>4464</v>
      </c>
      <c r="J994" t="s">
        <v>4465</v>
      </c>
      <c r="K994" t="s">
        <v>4466</v>
      </c>
      <c r="L994" t="s">
        <v>4467</v>
      </c>
      <c r="M994">
        <v>3</v>
      </c>
      <c r="N994">
        <v>73144</v>
      </c>
      <c r="O994">
        <v>0</v>
      </c>
      <c r="Q994">
        <v>73144</v>
      </c>
      <c r="R994">
        <v>0</v>
      </c>
      <c r="S994" s="14">
        <f t="shared" si="45"/>
        <v>0</v>
      </c>
      <c r="T994" s="11" t="str">
        <f t="shared" si="46"/>
        <v/>
      </c>
      <c r="U994" s="11" t="str">
        <f t="shared" si="47"/>
        <v/>
      </c>
    </row>
    <row r="995" spans="1:21" x14ac:dyDescent="0.3">
      <c r="A995" t="s">
        <v>6719</v>
      </c>
      <c r="B995" t="s">
        <v>6720</v>
      </c>
      <c r="C995" t="s">
        <v>2772</v>
      </c>
      <c r="D995">
        <v>53</v>
      </c>
      <c r="E995" t="s">
        <v>4463</v>
      </c>
      <c r="F995">
        <v>8936220569</v>
      </c>
      <c r="G995" s="9">
        <v>46087</v>
      </c>
      <c r="H995" s="9">
        <v>46089</v>
      </c>
      <c r="I995" t="s">
        <v>4464</v>
      </c>
      <c r="J995" t="s">
        <v>4465</v>
      </c>
      <c r="K995" t="s">
        <v>4476</v>
      </c>
      <c r="L995" t="s">
        <v>4467</v>
      </c>
      <c r="M995">
        <v>3</v>
      </c>
      <c r="N995">
        <v>87091</v>
      </c>
      <c r="O995">
        <v>0</v>
      </c>
      <c r="Q995">
        <v>87091</v>
      </c>
      <c r="R995">
        <v>0</v>
      </c>
      <c r="S995" s="14">
        <f t="shared" si="45"/>
        <v>0</v>
      </c>
      <c r="T995" s="11" t="str">
        <f t="shared" si="46"/>
        <v/>
      </c>
      <c r="U995" s="11" t="str">
        <f t="shared" si="47"/>
        <v/>
      </c>
    </row>
    <row r="996" spans="1:21" x14ac:dyDescent="0.3">
      <c r="A996" t="s">
        <v>6721</v>
      </c>
      <c r="B996" t="s">
        <v>6722</v>
      </c>
      <c r="C996" t="s">
        <v>6723</v>
      </c>
      <c r="D996">
        <v>84</v>
      </c>
      <c r="E996" t="s">
        <v>4463</v>
      </c>
      <c r="F996">
        <v>8125544678</v>
      </c>
      <c r="G996" s="9">
        <v>45870</v>
      </c>
      <c r="H996" s="9">
        <v>45877</v>
      </c>
      <c r="I996" t="s">
        <v>4474</v>
      </c>
      <c r="J996" t="s">
        <v>4475</v>
      </c>
      <c r="K996" t="s">
        <v>4476</v>
      </c>
      <c r="L996" t="s">
        <v>4477</v>
      </c>
      <c r="M996">
        <v>5</v>
      </c>
      <c r="N996">
        <v>20734</v>
      </c>
      <c r="O996">
        <v>1130</v>
      </c>
      <c r="P996" t="s">
        <v>4468</v>
      </c>
      <c r="Q996">
        <v>19604</v>
      </c>
      <c r="R996">
        <v>0</v>
      </c>
      <c r="S996" s="14">
        <f t="shared" si="45"/>
        <v>5.4499855310118646E-2</v>
      </c>
      <c r="T996" s="11" t="str">
        <f t="shared" si="46"/>
        <v/>
      </c>
      <c r="U996" s="11" t="str">
        <f t="shared" si="47"/>
        <v/>
      </c>
    </row>
    <row r="997" spans="1:21" x14ac:dyDescent="0.3">
      <c r="A997" t="s">
        <v>6724</v>
      </c>
      <c r="B997" t="s">
        <v>6725</v>
      </c>
      <c r="C997" t="s">
        <v>5009</v>
      </c>
      <c r="D997">
        <v>63</v>
      </c>
      <c r="E997" t="s">
        <v>4463</v>
      </c>
      <c r="F997">
        <v>6585313879</v>
      </c>
      <c r="G997" s="9">
        <v>46048</v>
      </c>
      <c r="H997" s="9">
        <v>46055</v>
      </c>
      <c r="I997" t="s">
        <v>4480</v>
      </c>
      <c r="J997" t="s">
        <v>4539</v>
      </c>
      <c r="K997" t="s">
        <v>4482</v>
      </c>
      <c r="L997" t="s">
        <v>4483</v>
      </c>
      <c r="M997">
        <v>6</v>
      </c>
      <c r="N997">
        <v>206721</v>
      </c>
      <c r="O997">
        <v>0</v>
      </c>
      <c r="Q997">
        <v>206721</v>
      </c>
      <c r="R997">
        <v>206721</v>
      </c>
      <c r="S997" s="14">
        <f t="shared" si="45"/>
        <v>0</v>
      </c>
      <c r="T997" s="11" t="str">
        <f t="shared" si="46"/>
        <v/>
      </c>
      <c r="U997" s="11" t="str">
        <f t="shared" si="47"/>
        <v/>
      </c>
    </row>
    <row r="998" spans="1:21" x14ac:dyDescent="0.3">
      <c r="A998" t="s">
        <v>6726</v>
      </c>
      <c r="B998" t="s">
        <v>6727</v>
      </c>
      <c r="C998" t="s">
        <v>3392</v>
      </c>
      <c r="D998">
        <v>56</v>
      </c>
      <c r="E998" t="s">
        <v>4456</v>
      </c>
      <c r="F998">
        <v>9784911598</v>
      </c>
      <c r="G998" s="9">
        <v>45836</v>
      </c>
      <c r="H998" s="9">
        <v>45843</v>
      </c>
      <c r="I998" t="s">
        <v>4480</v>
      </c>
      <c r="J998" t="s">
        <v>4481</v>
      </c>
      <c r="K998" t="s">
        <v>4482</v>
      </c>
      <c r="L998" t="s">
        <v>4483</v>
      </c>
      <c r="M998">
        <v>6</v>
      </c>
      <c r="N998">
        <v>192174</v>
      </c>
      <c r="O998">
        <v>14494</v>
      </c>
      <c r="P998" t="s">
        <v>4468</v>
      </c>
      <c r="Q998">
        <v>177680</v>
      </c>
      <c r="R998">
        <v>177680</v>
      </c>
      <c r="S998" s="14">
        <f t="shared" si="45"/>
        <v>7.5421232841071106E-2</v>
      </c>
      <c r="T998" s="11" t="str">
        <f t="shared" si="46"/>
        <v/>
      </c>
      <c r="U998" s="11" t="str">
        <f t="shared" si="47"/>
        <v/>
      </c>
    </row>
    <row r="999" spans="1:21" x14ac:dyDescent="0.3">
      <c r="A999" t="s">
        <v>6728</v>
      </c>
      <c r="B999" t="s">
        <v>6729</v>
      </c>
      <c r="C999" t="s">
        <v>1725</v>
      </c>
      <c r="D999">
        <v>75</v>
      </c>
      <c r="E999" t="s">
        <v>4456</v>
      </c>
      <c r="F999">
        <v>7616381387</v>
      </c>
      <c r="G999" s="9">
        <v>46065</v>
      </c>
      <c r="H999" s="9">
        <v>46068</v>
      </c>
      <c r="I999" t="s">
        <v>4523</v>
      </c>
      <c r="J999" t="s">
        <v>4524</v>
      </c>
      <c r="K999" t="s">
        <v>4459</v>
      </c>
      <c r="L999" t="s">
        <v>4525</v>
      </c>
      <c r="M999">
        <v>4</v>
      </c>
      <c r="N999">
        <v>182440</v>
      </c>
      <c r="O999">
        <v>0</v>
      </c>
      <c r="Q999">
        <v>182440</v>
      </c>
      <c r="R999">
        <v>0</v>
      </c>
      <c r="S999" s="14">
        <f t="shared" si="45"/>
        <v>0</v>
      </c>
      <c r="T999" s="11" t="str">
        <f t="shared" si="46"/>
        <v/>
      </c>
      <c r="U999" s="11" t="str">
        <f t="shared" si="47"/>
        <v/>
      </c>
    </row>
    <row r="1000" spans="1:21" x14ac:dyDescent="0.3">
      <c r="A1000" t="s">
        <v>6730</v>
      </c>
      <c r="B1000" t="s">
        <v>6731</v>
      </c>
      <c r="C1000" t="s">
        <v>2019</v>
      </c>
      <c r="D1000">
        <v>13</v>
      </c>
      <c r="E1000" t="s">
        <v>4456</v>
      </c>
      <c r="F1000">
        <v>6740185056</v>
      </c>
      <c r="G1000" s="9">
        <v>46022</v>
      </c>
      <c r="H1000" s="9">
        <v>46025</v>
      </c>
      <c r="I1000" t="s">
        <v>4457</v>
      </c>
      <c r="J1000" t="s">
        <v>4458</v>
      </c>
      <c r="K1000" t="s">
        <v>4466</v>
      </c>
      <c r="L1000" t="s">
        <v>4460</v>
      </c>
      <c r="M1000">
        <v>4</v>
      </c>
      <c r="N1000">
        <v>54883</v>
      </c>
      <c r="O1000">
        <v>5328</v>
      </c>
      <c r="P1000" t="s">
        <v>4468</v>
      </c>
      <c r="Q1000">
        <v>49555</v>
      </c>
      <c r="R1000">
        <v>0</v>
      </c>
      <c r="S1000" s="14">
        <f t="shared" si="45"/>
        <v>9.7079241295118704E-2</v>
      </c>
      <c r="T1000" s="11" t="str">
        <f t="shared" si="46"/>
        <v/>
      </c>
      <c r="U1000" s="11" t="str">
        <f t="shared" si="47"/>
        <v/>
      </c>
    </row>
    <row r="1001" spans="1:21" x14ac:dyDescent="0.3">
      <c r="A1001" t="s">
        <v>6732</v>
      </c>
      <c r="B1001" t="s">
        <v>6733</v>
      </c>
      <c r="C1001" t="s">
        <v>2853</v>
      </c>
      <c r="D1001">
        <v>38</v>
      </c>
      <c r="E1001" t="s">
        <v>4463</v>
      </c>
      <c r="F1001">
        <v>6788923421</v>
      </c>
      <c r="G1001" s="9">
        <v>45938</v>
      </c>
      <c r="H1001" s="9">
        <v>45944</v>
      </c>
      <c r="I1001" t="s">
        <v>4480</v>
      </c>
      <c r="J1001" t="s">
        <v>4481</v>
      </c>
      <c r="K1001" t="s">
        <v>4482</v>
      </c>
      <c r="L1001" t="s">
        <v>4483</v>
      </c>
      <c r="M1001">
        <v>6</v>
      </c>
      <c r="N1001">
        <v>204271</v>
      </c>
      <c r="O1001">
        <v>0</v>
      </c>
      <c r="Q1001">
        <v>204271</v>
      </c>
      <c r="R1001">
        <v>204271</v>
      </c>
      <c r="S1001" s="14">
        <f t="shared" si="45"/>
        <v>0</v>
      </c>
      <c r="T1001" s="11" t="str">
        <f t="shared" si="46"/>
        <v/>
      </c>
      <c r="U1001" s="11" t="str">
        <f t="shared" si="47"/>
        <v/>
      </c>
    </row>
    <row r="1002" spans="1:21" x14ac:dyDescent="0.3">
      <c r="A1002" t="s">
        <v>6734</v>
      </c>
      <c r="B1002" t="s">
        <v>6735</v>
      </c>
      <c r="C1002" t="s">
        <v>1404</v>
      </c>
      <c r="D1002">
        <v>47</v>
      </c>
      <c r="E1002" t="s">
        <v>4456</v>
      </c>
      <c r="F1002">
        <v>7998232925</v>
      </c>
      <c r="G1002" s="9">
        <v>46077</v>
      </c>
      <c r="H1002" s="9">
        <v>46081</v>
      </c>
      <c r="I1002" t="s">
        <v>4474</v>
      </c>
      <c r="J1002" t="s">
        <v>4475</v>
      </c>
      <c r="K1002" t="s">
        <v>4488</v>
      </c>
      <c r="L1002" t="s">
        <v>4477</v>
      </c>
      <c r="M1002">
        <v>5</v>
      </c>
      <c r="N1002">
        <v>65673</v>
      </c>
      <c r="O1002">
        <v>0</v>
      </c>
      <c r="Q1002">
        <v>65673</v>
      </c>
      <c r="R1002">
        <v>0</v>
      </c>
      <c r="S1002" s="14">
        <f t="shared" si="45"/>
        <v>0</v>
      </c>
      <c r="T1002" s="11" t="str">
        <f t="shared" si="46"/>
        <v/>
      </c>
      <c r="U1002" s="11" t="str">
        <f t="shared" si="47"/>
        <v/>
      </c>
    </row>
    <row r="1003" spans="1:21" x14ac:dyDescent="0.3">
      <c r="A1003" t="s">
        <v>6736</v>
      </c>
      <c r="B1003" t="s">
        <v>6737</v>
      </c>
      <c r="C1003" t="s">
        <v>1600</v>
      </c>
      <c r="D1003">
        <v>21</v>
      </c>
      <c r="E1003" t="s">
        <v>4456</v>
      </c>
      <c r="F1003">
        <v>8341682839</v>
      </c>
      <c r="G1003" s="9">
        <v>45807</v>
      </c>
      <c r="H1003" s="9">
        <v>45811</v>
      </c>
      <c r="I1003" t="s">
        <v>4480</v>
      </c>
      <c r="J1003" t="s">
        <v>4481</v>
      </c>
      <c r="K1003" t="s">
        <v>4471</v>
      </c>
      <c r="L1003" t="s">
        <v>4483</v>
      </c>
      <c r="M1003">
        <v>6</v>
      </c>
      <c r="N1003">
        <v>192665</v>
      </c>
      <c r="O1003">
        <v>0</v>
      </c>
      <c r="Q1003">
        <v>192665</v>
      </c>
      <c r="R1003">
        <v>0</v>
      </c>
      <c r="S1003" s="14">
        <f t="shared" si="45"/>
        <v>0</v>
      </c>
      <c r="T1003" s="11" t="str">
        <f t="shared" si="46"/>
        <v/>
      </c>
      <c r="U1003" s="11" t="str">
        <f t="shared" si="47"/>
        <v/>
      </c>
    </row>
    <row r="1004" spans="1:21" x14ac:dyDescent="0.3">
      <c r="A1004" t="s">
        <v>6738</v>
      </c>
      <c r="B1004" t="s">
        <v>6739</v>
      </c>
      <c r="C1004" t="s">
        <v>2210</v>
      </c>
      <c r="D1004">
        <v>47</v>
      </c>
      <c r="E1004" t="s">
        <v>4456</v>
      </c>
      <c r="F1004">
        <v>9568902705</v>
      </c>
      <c r="G1004" s="9">
        <v>46049</v>
      </c>
      <c r="H1004" s="9">
        <v>46054</v>
      </c>
      <c r="I1004" t="s">
        <v>4474</v>
      </c>
      <c r="J1004" t="s">
        <v>4556</v>
      </c>
      <c r="K1004" t="s">
        <v>4466</v>
      </c>
      <c r="L1004" t="s">
        <v>4477</v>
      </c>
      <c r="M1004">
        <v>5</v>
      </c>
      <c r="N1004">
        <v>63761</v>
      </c>
      <c r="O1004">
        <v>0</v>
      </c>
      <c r="Q1004">
        <v>63761</v>
      </c>
      <c r="R1004">
        <v>0</v>
      </c>
      <c r="S1004" s="14">
        <f t="shared" si="45"/>
        <v>0</v>
      </c>
      <c r="T1004" s="11" t="str">
        <f t="shared" si="46"/>
        <v/>
      </c>
      <c r="U1004" s="11" t="str">
        <f t="shared" si="47"/>
        <v/>
      </c>
    </row>
    <row r="1005" spans="1:21" x14ac:dyDescent="0.3">
      <c r="A1005" t="s">
        <v>6740</v>
      </c>
      <c r="B1005" t="s">
        <v>6741</v>
      </c>
      <c r="C1005" t="s">
        <v>229</v>
      </c>
      <c r="D1005">
        <v>28</v>
      </c>
      <c r="E1005" t="s">
        <v>4456</v>
      </c>
      <c r="F1005">
        <v>6863614558</v>
      </c>
      <c r="G1005" s="9">
        <v>45996</v>
      </c>
      <c r="H1005" s="9">
        <v>46001</v>
      </c>
      <c r="I1005" t="s">
        <v>4457</v>
      </c>
      <c r="J1005" t="s">
        <v>4458</v>
      </c>
      <c r="K1005" t="s">
        <v>4482</v>
      </c>
      <c r="L1005" t="s">
        <v>4460</v>
      </c>
      <c r="M1005">
        <v>4</v>
      </c>
      <c r="N1005">
        <v>46891</v>
      </c>
      <c r="O1005">
        <v>0</v>
      </c>
      <c r="Q1005">
        <v>46891</v>
      </c>
      <c r="R1005">
        <v>46891</v>
      </c>
      <c r="S1005" s="14">
        <f t="shared" si="45"/>
        <v>0</v>
      </c>
      <c r="T1005" s="11" t="str">
        <f t="shared" si="46"/>
        <v/>
      </c>
      <c r="U1005" s="11" t="str">
        <f t="shared" si="47"/>
        <v/>
      </c>
    </row>
    <row r="1006" spans="1:21" x14ac:dyDescent="0.3">
      <c r="A1006" t="s">
        <v>6742</v>
      </c>
      <c r="B1006" t="s">
        <v>6743</v>
      </c>
      <c r="C1006" t="s">
        <v>2111</v>
      </c>
      <c r="D1006">
        <v>84</v>
      </c>
      <c r="E1006" t="s">
        <v>4463</v>
      </c>
      <c r="F1006">
        <v>6934273395</v>
      </c>
      <c r="G1006" s="9">
        <v>45965</v>
      </c>
      <c r="H1006" s="9">
        <v>45967</v>
      </c>
      <c r="I1006" t="s">
        <v>4491</v>
      </c>
      <c r="J1006" t="s">
        <v>4492</v>
      </c>
      <c r="K1006" t="s">
        <v>4459</v>
      </c>
      <c r="L1006" t="s">
        <v>4493</v>
      </c>
      <c r="M1006">
        <v>3</v>
      </c>
      <c r="N1006">
        <v>76086</v>
      </c>
      <c r="O1006">
        <v>0</v>
      </c>
      <c r="Q1006">
        <v>76086</v>
      </c>
      <c r="R1006">
        <v>0</v>
      </c>
      <c r="S1006" s="14">
        <f t="shared" si="45"/>
        <v>0</v>
      </c>
      <c r="T1006" s="11" t="str">
        <f t="shared" si="46"/>
        <v/>
      </c>
      <c r="U1006" s="11" t="str">
        <f t="shared" si="47"/>
        <v/>
      </c>
    </row>
    <row r="1007" spans="1:21" x14ac:dyDescent="0.3">
      <c r="A1007" t="s">
        <v>6744</v>
      </c>
      <c r="B1007" t="s">
        <v>6745</v>
      </c>
      <c r="C1007" t="s">
        <v>1852</v>
      </c>
      <c r="D1007">
        <v>46</v>
      </c>
      <c r="E1007" t="s">
        <v>4463</v>
      </c>
      <c r="F1007">
        <v>6756668878</v>
      </c>
      <c r="G1007" s="9">
        <v>46008</v>
      </c>
      <c r="H1007" s="9">
        <v>46009</v>
      </c>
      <c r="I1007" t="s">
        <v>4506</v>
      </c>
      <c r="J1007" t="s">
        <v>4507</v>
      </c>
      <c r="K1007" t="s">
        <v>4476</v>
      </c>
      <c r="L1007" t="s">
        <v>4508</v>
      </c>
      <c r="M1007">
        <v>1</v>
      </c>
      <c r="N1007">
        <v>2821</v>
      </c>
      <c r="O1007">
        <v>169</v>
      </c>
      <c r="P1007" t="s">
        <v>4468</v>
      </c>
      <c r="Q1007">
        <v>2652</v>
      </c>
      <c r="R1007">
        <v>0</v>
      </c>
      <c r="S1007" s="14">
        <f t="shared" si="45"/>
        <v>5.9907834101382486E-2</v>
      </c>
      <c r="T1007" s="11" t="str">
        <f t="shared" si="46"/>
        <v/>
      </c>
      <c r="U1007" s="11" t="str">
        <f t="shared" si="47"/>
        <v/>
      </c>
    </row>
    <row r="1008" spans="1:21" x14ac:dyDescent="0.3">
      <c r="A1008" t="s">
        <v>6746</v>
      </c>
      <c r="B1008" t="s">
        <v>6747</v>
      </c>
      <c r="C1008" t="s">
        <v>6748</v>
      </c>
      <c r="D1008">
        <v>85</v>
      </c>
      <c r="E1008" t="s">
        <v>4456</v>
      </c>
      <c r="F1008">
        <v>9827476598</v>
      </c>
      <c r="G1008" s="9">
        <v>45784</v>
      </c>
      <c r="H1008" s="9">
        <v>45787</v>
      </c>
      <c r="I1008" t="s">
        <v>4457</v>
      </c>
      <c r="J1008" t="s">
        <v>4588</v>
      </c>
      <c r="K1008" t="s">
        <v>4466</v>
      </c>
      <c r="L1008" t="s">
        <v>4460</v>
      </c>
      <c r="M1008">
        <v>4</v>
      </c>
      <c r="N1008">
        <v>48115</v>
      </c>
      <c r="O1008">
        <v>0</v>
      </c>
      <c r="Q1008">
        <v>48115</v>
      </c>
      <c r="R1008">
        <v>0</v>
      </c>
      <c r="S1008" s="14">
        <f t="shared" si="45"/>
        <v>0</v>
      </c>
      <c r="T1008" s="11" t="str">
        <f t="shared" si="46"/>
        <v/>
      </c>
      <c r="U1008" s="11" t="str">
        <f t="shared" si="47"/>
        <v/>
      </c>
    </row>
    <row r="1009" spans="1:21" x14ac:dyDescent="0.3">
      <c r="A1009" t="s">
        <v>6749</v>
      </c>
      <c r="B1009" t="s">
        <v>6750</v>
      </c>
      <c r="C1009" t="s">
        <v>4989</v>
      </c>
      <c r="D1009">
        <v>48</v>
      </c>
      <c r="E1009" t="s">
        <v>4463</v>
      </c>
      <c r="F1009">
        <v>7779951634</v>
      </c>
      <c r="G1009" s="9">
        <v>45838</v>
      </c>
      <c r="H1009" s="9">
        <v>45842</v>
      </c>
      <c r="I1009" t="s">
        <v>4474</v>
      </c>
      <c r="J1009" t="s">
        <v>4475</v>
      </c>
      <c r="K1009" t="s">
        <v>4482</v>
      </c>
      <c r="L1009" t="s">
        <v>4477</v>
      </c>
      <c r="M1009">
        <v>5</v>
      </c>
      <c r="N1009">
        <v>80423</v>
      </c>
      <c r="O1009">
        <v>0</v>
      </c>
      <c r="Q1009">
        <v>80423</v>
      </c>
      <c r="R1009">
        <v>80423</v>
      </c>
      <c r="S1009" s="14">
        <f t="shared" si="45"/>
        <v>0</v>
      </c>
      <c r="T1009" s="11" t="str">
        <f t="shared" si="46"/>
        <v/>
      </c>
      <c r="U1009" s="11" t="str">
        <f t="shared" si="47"/>
        <v/>
      </c>
    </row>
    <row r="1010" spans="1:21" x14ac:dyDescent="0.3">
      <c r="A1010" t="s">
        <v>6751</v>
      </c>
      <c r="B1010" t="s">
        <v>6752</v>
      </c>
      <c r="C1010" t="s">
        <v>6753</v>
      </c>
      <c r="D1010">
        <v>74</v>
      </c>
      <c r="E1010" t="s">
        <v>4463</v>
      </c>
      <c r="F1010">
        <v>8359619845</v>
      </c>
      <c r="G1010" s="9">
        <v>45775</v>
      </c>
      <c r="H1010" s="9">
        <v>45779</v>
      </c>
      <c r="I1010" t="s">
        <v>4506</v>
      </c>
      <c r="J1010" t="s">
        <v>4507</v>
      </c>
      <c r="K1010" t="s">
        <v>4482</v>
      </c>
      <c r="L1010" t="s">
        <v>4508</v>
      </c>
      <c r="M1010">
        <v>1</v>
      </c>
      <c r="N1010">
        <v>3065</v>
      </c>
      <c r="O1010">
        <v>0</v>
      </c>
      <c r="Q1010">
        <v>3065</v>
      </c>
      <c r="R1010">
        <v>3065</v>
      </c>
      <c r="S1010" s="14">
        <f t="shared" si="45"/>
        <v>0</v>
      </c>
      <c r="T1010" s="11" t="str">
        <f t="shared" si="46"/>
        <v/>
      </c>
      <c r="U1010" s="11" t="str">
        <f t="shared" si="47"/>
        <v/>
      </c>
    </row>
    <row r="1011" spans="1:21" x14ac:dyDescent="0.3">
      <c r="A1011" t="s">
        <v>6754</v>
      </c>
      <c r="B1011" t="s">
        <v>6755</v>
      </c>
      <c r="C1011" t="s">
        <v>5987</v>
      </c>
      <c r="D1011">
        <v>22</v>
      </c>
      <c r="E1011" t="s">
        <v>4456</v>
      </c>
      <c r="F1011">
        <v>7571397073</v>
      </c>
      <c r="G1011" s="9">
        <v>45778</v>
      </c>
      <c r="H1011" s="9">
        <v>45783</v>
      </c>
      <c r="I1011" t="s">
        <v>4480</v>
      </c>
      <c r="J1011" t="s">
        <v>4481</v>
      </c>
      <c r="K1011" t="s">
        <v>4482</v>
      </c>
      <c r="L1011" t="s">
        <v>4483</v>
      </c>
      <c r="M1011">
        <v>6</v>
      </c>
      <c r="N1011">
        <v>227914</v>
      </c>
      <c r="O1011">
        <v>0</v>
      </c>
      <c r="Q1011">
        <v>227914</v>
      </c>
      <c r="R1011">
        <v>227914</v>
      </c>
      <c r="S1011" s="14">
        <f t="shared" si="45"/>
        <v>0</v>
      </c>
      <c r="T1011" s="11" t="str">
        <f t="shared" si="46"/>
        <v/>
      </c>
      <c r="U1011" s="11" t="str">
        <f t="shared" si="47"/>
        <v/>
      </c>
    </row>
    <row r="1012" spans="1:21" x14ac:dyDescent="0.3">
      <c r="A1012" t="s">
        <v>6756</v>
      </c>
      <c r="B1012" t="s">
        <v>6757</v>
      </c>
      <c r="C1012" t="s">
        <v>929</v>
      </c>
      <c r="D1012">
        <v>52</v>
      </c>
      <c r="E1012" t="s">
        <v>4463</v>
      </c>
      <c r="F1012">
        <v>8211082176</v>
      </c>
      <c r="G1012" s="9">
        <v>45800</v>
      </c>
      <c r="H1012" s="9">
        <v>45804</v>
      </c>
      <c r="I1012" t="s">
        <v>4523</v>
      </c>
      <c r="J1012" t="s">
        <v>4524</v>
      </c>
      <c r="K1012" t="s">
        <v>4471</v>
      </c>
      <c r="L1012" t="s">
        <v>4525</v>
      </c>
      <c r="M1012">
        <v>4</v>
      </c>
      <c r="N1012">
        <v>187212</v>
      </c>
      <c r="O1012">
        <v>15191</v>
      </c>
      <c r="P1012" t="s">
        <v>4468</v>
      </c>
      <c r="Q1012">
        <v>172021</v>
      </c>
      <c r="R1012">
        <v>0</v>
      </c>
      <c r="S1012" s="14">
        <f t="shared" si="45"/>
        <v>8.1143302779736345E-2</v>
      </c>
      <c r="T1012" s="11" t="str">
        <f t="shared" si="46"/>
        <v/>
      </c>
      <c r="U1012" s="11" t="str">
        <f t="shared" si="47"/>
        <v/>
      </c>
    </row>
    <row r="1013" spans="1:21" x14ac:dyDescent="0.3">
      <c r="A1013" t="s">
        <v>6758</v>
      </c>
      <c r="B1013" t="s">
        <v>6759</v>
      </c>
      <c r="C1013" t="s">
        <v>6760</v>
      </c>
      <c r="D1013">
        <v>61</v>
      </c>
      <c r="E1013" t="s">
        <v>4463</v>
      </c>
      <c r="F1013">
        <v>6115276872</v>
      </c>
      <c r="G1013" s="9">
        <v>45890</v>
      </c>
      <c r="H1013" s="9">
        <v>45892</v>
      </c>
      <c r="I1013" t="s">
        <v>4491</v>
      </c>
      <c r="J1013" t="s">
        <v>4492</v>
      </c>
      <c r="K1013" t="s">
        <v>4476</v>
      </c>
      <c r="L1013" t="s">
        <v>4493</v>
      </c>
      <c r="M1013">
        <v>3</v>
      </c>
      <c r="N1013">
        <v>74969</v>
      </c>
      <c r="O1013">
        <v>3768</v>
      </c>
      <c r="P1013" t="s">
        <v>4468</v>
      </c>
      <c r="Q1013">
        <v>71201</v>
      </c>
      <c r="R1013">
        <v>0</v>
      </c>
      <c r="S1013" s="14">
        <f t="shared" si="45"/>
        <v>5.0260774453440758E-2</v>
      </c>
      <c r="T1013" s="11" t="str">
        <f t="shared" si="46"/>
        <v/>
      </c>
      <c r="U1013" s="11" t="str">
        <f t="shared" si="47"/>
        <v/>
      </c>
    </row>
    <row r="1014" spans="1:21" x14ac:dyDescent="0.3">
      <c r="A1014" t="s">
        <v>6761</v>
      </c>
      <c r="B1014" t="s">
        <v>6762</v>
      </c>
      <c r="C1014" t="s">
        <v>6387</v>
      </c>
      <c r="D1014">
        <v>30</v>
      </c>
      <c r="E1014" t="s">
        <v>4463</v>
      </c>
      <c r="F1014">
        <v>7329089165</v>
      </c>
      <c r="G1014" s="9">
        <v>46077</v>
      </c>
      <c r="H1014" s="9">
        <v>46081</v>
      </c>
      <c r="I1014" t="s">
        <v>4457</v>
      </c>
      <c r="J1014" t="s">
        <v>4588</v>
      </c>
      <c r="K1014" t="s">
        <v>4476</v>
      </c>
      <c r="L1014" t="s">
        <v>4460</v>
      </c>
      <c r="M1014">
        <v>4</v>
      </c>
      <c r="N1014">
        <v>55558</v>
      </c>
      <c r="O1014">
        <v>0</v>
      </c>
      <c r="Q1014">
        <v>55558</v>
      </c>
      <c r="R1014">
        <v>0</v>
      </c>
      <c r="S1014" s="14">
        <f t="shared" si="45"/>
        <v>0</v>
      </c>
      <c r="T1014" s="11" t="str">
        <f t="shared" si="46"/>
        <v/>
      </c>
      <c r="U1014" s="11" t="str">
        <f t="shared" si="47"/>
        <v/>
      </c>
    </row>
    <row r="1015" spans="1:21" x14ac:dyDescent="0.3">
      <c r="A1015" t="s">
        <v>6763</v>
      </c>
      <c r="B1015" t="s">
        <v>6764</v>
      </c>
      <c r="C1015" t="s">
        <v>2233</v>
      </c>
      <c r="D1015">
        <v>47</v>
      </c>
      <c r="E1015" t="s">
        <v>4463</v>
      </c>
      <c r="F1015">
        <v>8933760609</v>
      </c>
      <c r="G1015" s="9">
        <v>45998</v>
      </c>
      <c r="H1015" s="9">
        <v>46000</v>
      </c>
      <c r="I1015" t="s">
        <v>4491</v>
      </c>
      <c r="J1015" t="s">
        <v>4543</v>
      </c>
      <c r="K1015" t="s">
        <v>4482</v>
      </c>
      <c r="L1015" t="s">
        <v>4493</v>
      </c>
      <c r="M1015">
        <v>3</v>
      </c>
      <c r="N1015">
        <v>68364</v>
      </c>
      <c r="O1015">
        <v>0</v>
      </c>
      <c r="Q1015">
        <v>68364</v>
      </c>
      <c r="R1015">
        <v>68364</v>
      </c>
      <c r="S1015" s="14">
        <f t="shared" si="45"/>
        <v>0</v>
      </c>
      <c r="T1015" s="11" t="str">
        <f t="shared" si="46"/>
        <v/>
      </c>
      <c r="U1015" s="11" t="str">
        <f t="shared" si="47"/>
        <v/>
      </c>
    </row>
    <row r="1016" spans="1:21" x14ac:dyDescent="0.3">
      <c r="A1016" t="s">
        <v>6765</v>
      </c>
      <c r="B1016" t="s">
        <v>6766</v>
      </c>
      <c r="C1016" t="s">
        <v>4673</v>
      </c>
      <c r="D1016">
        <v>40</v>
      </c>
      <c r="E1016" t="s">
        <v>4463</v>
      </c>
      <c r="F1016">
        <v>7521490780</v>
      </c>
      <c r="G1016" s="9">
        <v>45860</v>
      </c>
      <c r="H1016" s="9">
        <v>45863</v>
      </c>
      <c r="I1016" t="s">
        <v>4523</v>
      </c>
      <c r="J1016" t="s">
        <v>4524</v>
      </c>
      <c r="K1016" t="s">
        <v>4482</v>
      </c>
      <c r="L1016" t="s">
        <v>4525</v>
      </c>
      <c r="M1016">
        <v>4</v>
      </c>
      <c r="N1016">
        <v>177475</v>
      </c>
      <c r="O1016">
        <v>0</v>
      </c>
      <c r="Q1016">
        <v>177475</v>
      </c>
      <c r="R1016">
        <v>177475</v>
      </c>
      <c r="S1016" s="14">
        <f t="shared" si="45"/>
        <v>0</v>
      </c>
      <c r="T1016" s="11" t="str">
        <f t="shared" si="46"/>
        <v/>
      </c>
      <c r="U1016" s="11" t="str">
        <f t="shared" si="47"/>
        <v/>
      </c>
    </row>
    <row r="1017" spans="1:21" x14ac:dyDescent="0.3">
      <c r="A1017" t="s">
        <v>6767</v>
      </c>
      <c r="B1017" t="s">
        <v>6768</v>
      </c>
      <c r="C1017" t="s">
        <v>5129</v>
      </c>
      <c r="D1017">
        <v>7</v>
      </c>
      <c r="E1017" t="s">
        <v>4463</v>
      </c>
      <c r="F1017">
        <v>9233085880</v>
      </c>
      <c r="G1017" s="9">
        <v>45932</v>
      </c>
      <c r="H1017" s="9">
        <v>45937</v>
      </c>
      <c r="I1017" t="s">
        <v>4457</v>
      </c>
      <c r="J1017" t="s">
        <v>4588</v>
      </c>
      <c r="K1017" t="s">
        <v>4471</v>
      </c>
      <c r="L1017" t="s">
        <v>4460</v>
      </c>
      <c r="M1017">
        <v>4</v>
      </c>
      <c r="N1017">
        <v>49257</v>
      </c>
      <c r="O1017">
        <v>0</v>
      </c>
      <c r="Q1017">
        <v>49257</v>
      </c>
      <c r="R1017">
        <v>0</v>
      </c>
      <c r="S1017" s="14">
        <f t="shared" si="45"/>
        <v>0</v>
      </c>
      <c r="T1017" s="11" t="str">
        <f t="shared" si="46"/>
        <v/>
      </c>
      <c r="U1017" s="11" t="str">
        <f t="shared" si="47"/>
        <v/>
      </c>
    </row>
    <row r="1018" spans="1:21" x14ac:dyDescent="0.3">
      <c r="A1018" t="s">
        <v>6769</v>
      </c>
      <c r="B1018" t="s">
        <v>6770</v>
      </c>
      <c r="C1018" t="s">
        <v>1331</v>
      </c>
      <c r="D1018">
        <v>84</v>
      </c>
      <c r="E1018" t="s">
        <v>4463</v>
      </c>
      <c r="F1018">
        <v>7930151277</v>
      </c>
      <c r="G1018" s="9">
        <v>45996</v>
      </c>
      <c r="H1018" s="9">
        <v>45997</v>
      </c>
      <c r="I1018" t="s">
        <v>4506</v>
      </c>
      <c r="J1018" t="s">
        <v>4507</v>
      </c>
      <c r="K1018" t="s">
        <v>4482</v>
      </c>
      <c r="L1018" t="s">
        <v>4508</v>
      </c>
      <c r="M1018">
        <v>1</v>
      </c>
      <c r="N1018">
        <v>3085</v>
      </c>
      <c r="O1018">
        <v>0</v>
      </c>
      <c r="Q1018">
        <v>3085</v>
      </c>
      <c r="R1018">
        <v>3085</v>
      </c>
      <c r="S1018" s="14">
        <f t="shared" si="45"/>
        <v>0</v>
      </c>
      <c r="T1018" s="11" t="str">
        <f t="shared" si="46"/>
        <v/>
      </c>
      <c r="U1018" s="11" t="str">
        <f t="shared" si="47"/>
        <v/>
      </c>
    </row>
    <row r="1019" spans="1:21" x14ac:dyDescent="0.3">
      <c r="A1019" t="s">
        <v>6771</v>
      </c>
      <c r="B1019" t="s">
        <v>6772</v>
      </c>
      <c r="C1019" t="s">
        <v>2780</v>
      </c>
      <c r="D1019">
        <v>24</v>
      </c>
      <c r="E1019" t="s">
        <v>4463</v>
      </c>
      <c r="F1019">
        <v>7753183056</v>
      </c>
      <c r="G1019" s="9">
        <v>45873</v>
      </c>
      <c r="H1019" s="9">
        <v>45876</v>
      </c>
      <c r="I1019" t="s">
        <v>4491</v>
      </c>
      <c r="J1019" t="s">
        <v>4543</v>
      </c>
      <c r="K1019" t="s">
        <v>4482</v>
      </c>
      <c r="L1019" t="s">
        <v>4493</v>
      </c>
      <c r="M1019">
        <v>3</v>
      </c>
      <c r="N1019">
        <v>79352</v>
      </c>
      <c r="O1019">
        <v>0</v>
      </c>
      <c r="Q1019">
        <v>79352</v>
      </c>
      <c r="R1019">
        <v>79352</v>
      </c>
      <c r="S1019" s="14">
        <f t="shared" si="45"/>
        <v>0</v>
      </c>
      <c r="T1019" s="11" t="str">
        <f t="shared" si="46"/>
        <v/>
      </c>
      <c r="U1019" s="11" t="str">
        <f t="shared" si="47"/>
        <v/>
      </c>
    </row>
    <row r="1020" spans="1:21" x14ac:dyDescent="0.3">
      <c r="A1020" t="s">
        <v>6773</v>
      </c>
      <c r="B1020" t="s">
        <v>6774</v>
      </c>
      <c r="C1020" t="s">
        <v>2395</v>
      </c>
      <c r="D1020">
        <v>75</v>
      </c>
      <c r="E1020" t="s">
        <v>4463</v>
      </c>
      <c r="F1020">
        <v>7119086311</v>
      </c>
      <c r="G1020" s="9">
        <v>45872</v>
      </c>
      <c r="H1020" s="9">
        <v>45876</v>
      </c>
      <c r="I1020" t="s">
        <v>4480</v>
      </c>
      <c r="J1020" t="s">
        <v>4539</v>
      </c>
      <c r="K1020" t="s">
        <v>4466</v>
      </c>
      <c r="L1020" t="s">
        <v>4483</v>
      </c>
      <c r="M1020">
        <v>6</v>
      </c>
      <c r="N1020">
        <v>185473</v>
      </c>
      <c r="O1020">
        <v>0</v>
      </c>
      <c r="Q1020">
        <v>185473</v>
      </c>
      <c r="R1020">
        <v>0</v>
      </c>
      <c r="S1020" s="14">
        <f t="shared" si="45"/>
        <v>0</v>
      </c>
      <c r="T1020" s="11" t="str">
        <f t="shared" si="46"/>
        <v/>
      </c>
      <c r="U1020" s="11" t="str">
        <f t="shared" si="47"/>
        <v/>
      </c>
    </row>
    <row r="1021" spans="1:21" x14ac:dyDescent="0.3">
      <c r="A1021" t="s">
        <v>6775</v>
      </c>
      <c r="B1021" t="s">
        <v>6776</v>
      </c>
      <c r="C1021" t="s">
        <v>5202</v>
      </c>
      <c r="D1021">
        <v>12</v>
      </c>
      <c r="E1021" t="s">
        <v>4463</v>
      </c>
      <c r="F1021">
        <v>9406054277</v>
      </c>
      <c r="G1021" s="9">
        <v>45946</v>
      </c>
      <c r="H1021" s="9">
        <v>45951</v>
      </c>
      <c r="I1021" t="s">
        <v>4480</v>
      </c>
      <c r="J1021" t="s">
        <v>4481</v>
      </c>
      <c r="K1021" t="s">
        <v>4488</v>
      </c>
      <c r="L1021" t="s">
        <v>4483</v>
      </c>
      <c r="M1021">
        <v>6</v>
      </c>
      <c r="N1021">
        <v>197538</v>
      </c>
      <c r="O1021">
        <v>0</v>
      </c>
      <c r="Q1021">
        <v>197538</v>
      </c>
      <c r="R1021">
        <v>0</v>
      </c>
      <c r="S1021" s="14">
        <f t="shared" si="45"/>
        <v>0</v>
      </c>
      <c r="T1021" s="11" t="str">
        <f t="shared" si="46"/>
        <v/>
      </c>
      <c r="U1021" s="11" t="str">
        <f t="shared" si="47"/>
        <v/>
      </c>
    </row>
    <row r="1022" spans="1:21" x14ac:dyDescent="0.3">
      <c r="A1022" t="s">
        <v>6777</v>
      </c>
      <c r="B1022" t="s">
        <v>6778</v>
      </c>
      <c r="C1022" t="s">
        <v>5348</v>
      </c>
      <c r="D1022">
        <v>84</v>
      </c>
      <c r="E1022" t="s">
        <v>4463</v>
      </c>
      <c r="F1022">
        <v>8555745807</v>
      </c>
      <c r="G1022" s="9">
        <v>46045</v>
      </c>
      <c r="H1022" s="9">
        <v>46050</v>
      </c>
      <c r="I1022" t="s">
        <v>4480</v>
      </c>
      <c r="J1022" t="s">
        <v>4539</v>
      </c>
      <c r="K1022" t="s">
        <v>4482</v>
      </c>
      <c r="L1022" t="s">
        <v>4483</v>
      </c>
      <c r="M1022">
        <v>6</v>
      </c>
      <c r="N1022">
        <v>206762</v>
      </c>
      <c r="O1022">
        <v>0</v>
      </c>
      <c r="Q1022">
        <v>206762</v>
      </c>
      <c r="R1022">
        <v>206762</v>
      </c>
      <c r="S1022" s="14">
        <f t="shared" si="45"/>
        <v>0</v>
      </c>
      <c r="T1022" s="11" t="str">
        <f t="shared" si="46"/>
        <v/>
      </c>
      <c r="U1022" s="11" t="str">
        <f t="shared" si="47"/>
        <v/>
      </c>
    </row>
    <row r="1023" spans="1:21" x14ac:dyDescent="0.3">
      <c r="A1023" t="s">
        <v>6779</v>
      </c>
      <c r="B1023" t="s">
        <v>6780</v>
      </c>
      <c r="C1023" t="s">
        <v>2675</v>
      </c>
      <c r="D1023">
        <v>40</v>
      </c>
      <c r="E1023" t="s">
        <v>4463</v>
      </c>
      <c r="F1023">
        <v>6743285784</v>
      </c>
      <c r="G1023" s="9">
        <v>45842</v>
      </c>
      <c r="H1023" s="9">
        <v>45847</v>
      </c>
      <c r="I1023" t="s">
        <v>4480</v>
      </c>
      <c r="J1023" t="s">
        <v>4481</v>
      </c>
      <c r="K1023" t="s">
        <v>4476</v>
      </c>
      <c r="L1023" t="s">
        <v>4483</v>
      </c>
      <c r="M1023">
        <v>6</v>
      </c>
      <c r="N1023">
        <v>201241</v>
      </c>
      <c r="O1023">
        <v>0</v>
      </c>
      <c r="Q1023">
        <v>201241</v>
      </c>
      <c r="R1023">
        <v>0</v>
      </c>
      <c r="S1023" s="14">
        <f t="shared" si="45"/>
        <v>0</v>
      </c>
      <c r="T1023" s="11" t="str">
        <f t="shared" si="46"/>
        <v/>
      </c>
      <c r="U1023" s="11" t="str">
        <f t="shared" si="47"/>
        <v/>
      </c>
    </row>
    <row r="1024" spans="1:21" x14ac:dyDescent="0.3">
      <c r="A1024" t="s">
        <v>6781</v>
      </c>
      <c r="B1024" t="s">
        <v>6782</v>
      </c>
      <c r="C1024" t="s">
        <v>2253</v>
      </c>
      <c r="D1024">
        <v>19</v>
      </c>
      <c r="E1024" t="s">
        <v>4456</v>
      </c>
      <c r="F1024">
        <v>7452184522</v>
      </c>
      <c r="G1024" s="9">
        <v>45960</v>
      </c>
      <c r="H1024" s="9">
        <v>45962</v>
      </c>
      <c r="I1024" t="s">
        <v>4457</v>
      </c>
      <c r="J1024" t="s">
        <v>4458</v>
      </c>
      <c r="K1024" t="s">
        <v>4482</v>
      </c>
      <c r="L1024" t="s">
        <v>4460</v>
      </c>
      <c r="M1024">
        <v>4</v>
      </c>
      <c r="N1024">
        <v>47929</v>
      </c>
      <c r="O1024">
        <v>0</v>
      </c>
      <c r="Q1024">
        <v>47929</v>
      </c>
      <c r="R1024">
        <v>47929</v>
      </c>
      <c r="S1024" s="14">
        <f t="shared" si="45"/>
        <v>0</v>
      </c>
      <c r="T1024" s="11" t="str">
        <f t="shared" si="46"/>
        <v/>
      </c>
      <c r="U1024" s="11" t="str">
        <f t="shared" si="47"/>
        <v/>
      </c>
    </row>
    <row r="1025" spans="1:21" x14ac:dyDescent="0.3">
      <c r="A1025" t="s">
        <v>6783</v>
      </c>
      <c r="B1025" t="s">
        <v>6784</v>
      </c>
      <c r="C1025" t="s">
        <v>3059</v>
      </c>
      <c r="D1025">
        <v>37</v>
      </c>
      <c r="E1025" t="s">
        <v>4456</v>
      </c>
      <c r="F1025">
        <v>6549249261</v>
      </c>
      <c r="G1025" s="9">
        <v>45784</v>
      </c>
      <c r="H1025" s="9">
        <v>45788</v>
      </c>
      <c r="I1025" t="s">
        <v>4474</v>
      </c>
      <c r="J1025" t="s">
        <v>4475</v>
      </c>
      <c r="K1025" t="s">
        <v>4482</v>
      </c>
      <c r="L1025" t="s">
        <v>4477</v>
      </c>
      <c r="M1025">
        <v>5</v>
      </c>
      <c r="N1025">
        <v>19714</v>
      </c>
      <c r="O1025">
        <v>1074</v>
      </c>
      <c r="P1025" t="s">
        <v>4468</v>
      </c>
      <c r="Q1025">
        <v>18640</v>
      </c>
      <c r="R1025">
        <v>18640</v>
      </c>
      <c r="S1025" s="14">
        <f t="shared" si="45"/>
        <v>5.4479050421020594E-2</v>
      </c>
      <c r="T1025" s="11" t="str">
        <f t="shared" si="46"/>
        <v/>
      </c>
      <c r="U1025" s="11" t="str">
        <f t="shared" si="47"/>
        <v/>
      </c>
    </row>
    <row r="1026" spans="1:21" x14ac:dyDescent="0.3">
      <c r="A1026" t="s">
        <v>6785</v>
      </c>
      <c r="B1026" t="s">
        <v>6786</v>
      </c>
      <c r="C1026" t="s">
        <v>1479</v>
      </c>
      <c r="D1026">
        <v>66</v>
      </c>
      <c r="E1026" t="s">
        <v>4463</v>
      </c>
      <c r="F1026">
        <v>8480080151</v>
      </c>
      <c r="G1026" s="9">
        <v>46087</v>
      </c>
      <c r="H1026" s="9">
        <v>46094</v>
      </c>
      <c r="I1026" t="s">
        <v>4474</v>
      </c>
      <c r="J1026" t="s">
        <v>4475</v>
      </c>
      <c r="K1026" t="s">
        <v>4466</v>
      </c>
      <c r="L1026" t="s">
        <v>4477</v>
      </c>
      <c r="M1026">
        <v>5</v>
      </c>
      <c r="N1026">
        <v>54323</v>
      </c>
      <c r="O1026">
        <v>1377</v>
      </c>
      <c r="P1026" t="s">
        <v>4468</v>
      </c>
      <c r="Q1026">
        <v>52946</v>
      </c>
      <c r="R1026">
        <v>0</v>
      </c>
      <c r="S1026" s="14">
        <f t="shared" si="45"/>
        <v>2.5348379139590965E-2</v>
      </c>
      <c r="T1026" s="11" t="str">
        <f t="shared" si="46"/>
        <v/>
      </c>
      <c r="U1026" s="11" t="str">
        <f t="shared" si="47"/>
        <v/>
      </c>
    </row>
    <row r="1027" spans="1:21" x14ac:dyDescent="0.3">
      <c r="A1027" t="s">
        <v>6787</v>
      </c>
      <c r="B1027" t="s">
        <v>6788</v>
      </c>
      <c r="C1027" t="s">
        <v>2557</v>
      </c>
      <c r="D1027">
        <v>55</v>
      </c>
      <c r="E1027" t="s">
        <v>4463</v>
      </c>
      <c r="F1027">
        <v>7573960628</v>
      </c>
      <c r="G1027" s="9">
        <v>46094</v>
      </c>
      <c r="H1027" s="9">
        <v>46098</v>
      </c>
      <c r="I1027" t="s">
        <v>4457</v>
      </c>
      <c r="J1027" t="s">
        <v>4588</v>
      </c>
      <c r="K1027" t="s">
        <v>4482</v>
      </c>
      <c r="L1027" t="s">
        <v>4460</v>
      </c>
      <c r="M1027">
        <v>4</v>
      </c>
      <c r="N1027">
        <v>50337</v>
      </c>
      <c r="O1027">
        <v>0</v>
      </c>
      <c r="Q1027">
        <v>50337</v>
      </c>
      <c r="R1027">
        <v>50337</v>
      </c>
      <c r="S1027" s="14">
        <f t="shared" si="45"/>
        <v>0</v>
      </c>
      <c r="T1027" s="11" t="str">
        <f t="shared" si="46"/>
        <v/>
      </c>
      <c r="U1027" s="11" t="str">
        <f t="shared" si="47"/>
        <v/>
      </c>
    </row>
    <row r="1028" spans="1:21" x14ac:dyDescent="0.3">
      <c r="A1028" t="s">
        <v>6789</v>
      </c>
      <c r="B1028" t="s">
        <v>6790</v>
      </c>
      <c r="C1028" t="s">
        <v>2780</v>
      </c>
      <c r="D1028">
        <v>73</v>
      </c>
      <c r="E1028" t="s">
        <v>4456</v>
      </c>
      <c r="F1028">
        <v>6805867283</v>
      </c>
      <c r="G1028" s="9">
        <v>45857</v>
      </c>
      <c r="H1028" s="9">
        <v>45858</v>
      </c>
      <c r="I1028" t="s">
        <v>4506</v>
      </c>
      <c r="J1028" t="s">
        <v>4507</v>
      </c>
      <c r="K1028" t="s">
        <v>4471</v>
      </c>
      <c r="L1028" t="s">
        <v>4508</v>
      </c>
      <c r="M1028">
        <v>1</v>
      </c>
      <c r="N1028">
        <v>2605</v>
      </c>
      <c r="O1028">
        <v>0</v>
      </c>
      <c r="Q1028">
        <v>2605</v>
      </c>
      <c r="R1028">
        <v>0</v>
      </c>
      <c r="S1028" s="14">
        <f t="shared" ref="S1028:S1091" si="48">O1028/N1028</f>
        <v>0</v>
      </c>
      <c r="T1028" s="11" t="str">
        <f t="shared" ref="T1028:T1091" si="49">IF(AND(S1028&gt;10%,P1028&lt;&gt;"MS_DR_BORA"),"FLAG","")</f>
        <v/>
      </c>
      <c r="U1028" s="11" t="str">
        <f t="shared" ref="U1028:U1091" si="50">IF(AND(K1028="Cash",R1028&lt;Q1028),"FLAG","")</f>
        <v/>
      </c>
    </row>
    <row r="1029" spans="1:21" x14ac:dyDescent="0.3">
      <c r="A1029" t="s">
        <v>6791</v>
      </c>
      <c r="B1029" t="s">
        <v>6792</v>
      </c>
      <c r="C1029" t="s">
        <v>5075</v>
      </c>
      <c r="D1029">
        <v>9</v>
      </c>
      <c r="E1029" t="s">
        <v>4456</v>
      </c>
      <c r="F1029">
        <v>8642836803</v>
      </c>
      <c r="G1029" s="9">
        <v>45980</v>
      </c>
      <c r="H1029" s="9">
        <v>45981</v>
      </c>
      <c r="I1029" t="s">
        <v>4506</v>
      </c>
      <c r="J1029" t="s">
        <v>4507</v>
      </c>
      <c r="K1029" t="s">
        <v>4476</v>
      </c>
      <c r="L1029" t="s">
        <v>4508</v>
      </c>
      <c r="M1029">
        <v>1</v>
      </c>
      <c r="N1029">
        <v>3118</v>
      </c>
      <c r="O1029">
        <v>285</v>
      </c>
      <c r="P1029" t="s">
        <v>4468</v>
      </c>
      <c r="Q1029">
        <v>2833</v>
      </c>
      <c r="R1029">
        <v>0</v>
      </c>
      <c r="S1029" s="14">
        <f t="shared" si="48"/>
        <v>9.1404746632456707E-2</v>
      </c>
      <c r="T1029" s="11" t="str">
        <f t="shared" si="49"/>
        <v/>
      </c>
      <c r="U1029" s="11" t="str">
        <f t="shared" si="50"/>
        <v/>
      </c>
    </row>
    <row r="1030" spans="1:21" x14ac:dyDescent="0.3">
      <c r="A1030" t="s">
        <v>6793</v>
      </c>
      <c r="B1030" t="s">
        <v>6794</v>
      </c>
      <c r="C1030" t="s">
        <v>5581</v>
      </c>
      <c r="D1030">
        <v>57</v>
      </c>
      <c r="E1030" t="s">
        <v>4463</v>
      </c>
      <c r="F1030">
        <v>6389646925</v>
      </c>
      <c r="G1030" s="9">
        <v>45844</v>
      </c>
      <c r="H1030" s="9">
        <v>45846</v>
      </c>
      <c r="I1030" t="s">
        <v>4457</v>
      </c>
      <c r="J1030" t="s">
        <v>4458</v>
      </c>
      <c r="K1030" t="s">
        <v>4482</v>
      </c>
      <c r="L1030" t="s">
        <v>4460</v>
      </c>
      <c r="M1030">
        <v>4</v>
      </c>
      <c r="N1030">
        <v>48739</v>
      </c>
      <c r="O1030">
        <v>0</v>
      </c>
      <c r="Q1030">
        <v>48739</v>
      </c>
      <c r="R1030">
        <v>48739</v>
      </c>
      <c r="S1030" s="14">
        <f t="shared" si="48"/>
        <v>0</v>
      </c>
      <c r="T1030" s="11" t="str">
        <f t="shared" si="49"/>
        <v/>
      </c>
      <c r="U1030" s="11" t="str">
        <f t="shared" si="50"/>
        <v/>
      </c>
    </row>
    <row r="1031" spans="1:21" x14ac:dyDescent="0.3">
      <c r="A1031" t="s">
        <v>6795</v>
      </c>
      <c r="B1031" t="s">
        <v>6796</v>
      </c>
      <c r="C1031" t="s">
        <v>507</v>
      </c>
      <c r="D1031">
        <v>38</v>
      </c>
      <c r="E1031" t="s">
        <v>4456</v>
      </c>
      <c r="F1031">
        <v>7580465536</v>
      </c>
      <c r="G1031" s="9">
        <v>45852</v>
      </c>
      <c r="H1031" s="9">
        <v>45856</v>
      </c>
      <c r="I1031" t="s">
        <v>4457</v>
      </c>
      <c r="J1031" t="s">
        <v>4588</v>
      </c>
      <c r="K1031" t="s">
        <v>4488</v>
      </c>
      <c r="L1031" t="s">
        <v>4460</v>
      </c>
      <c r="M1031">
        <v>4</v>
      </c>
      <c r="N1031">
        <v>46569</v>
      </c>
      <c r="O1031">
        <v>0</v>
      </c>
      <c r="Q1031">
        <v>46569</v>
      </c>
      <c r="R1031">
        <v>0</v>
      </c>
      <c r="S1031" s="14">
        <f t="shared" si="48"/>
        <v>0</v>
      </c>
      <c r="T1031" s="11" t="str">
        <f t="shared" si="49"/>
        <v/>
      </c>
      <c r="U1031" s="11" t="str">
        <f t="shared" si="50"/>
        <v/>
      </c>
    </row>
    <row r="1032" spans="1:21" x14ac:dyDescent="0.3">
      <c r="A1032" t="s">
        <v>6797</v>
      </c>
      <c r="B1032" t="s">
        <v>6798</v>
      </c>
      <c r="C1032" t="s">
        <v>1584</v>
      </c>
      <c r="D1032">
        <v>13</v>
      </c>
      <c r="E1032" t="s">
        <v>4463</v>
      </c>
      <c r="F1032">
        <v>9935961188</v>
      </c>
      <c r="G1032" s="9">
        <v>45870</v>
      </c>
      <c r="H1032" s="9">
        <v>45874</v>
      </c>
      <c r="I1032" t="s">
        <v>4457</v>
      </c>
      <c r="J1032" t="s">
        <v>4458</v>
      </c>
      <c r="K1032" t="s">
        <v>4488</v>
      </c>
      <c r="L1032" t="s">
        <v>4460</v>
      </c>
      <c r="M1032">
        <v>4</v>
      </c>
      <c r="N1032">
        <v>54350</v>
      </c>
      <c r="O1032">
        <v>4014</v>
      </c>
      <c r="P1032" t="s">
        <v>4468</v>
      </c>
      <c r="Q1032">
        <v>50336</v>
      </c>
      <c r="R1032">
        <v>0</v>
      </c>
      <c r="S1032" s="14">
        <f t="shared" si="48"/>
        <v>7.3854645814167438E-2</v>
      </c>
      <c r="T1032" s="11" t="str">
        <f t="shared" si="49"/>
        <v/>
      </c>
      <c r="U1032" s="11" t="str">
        <f t="shared" si="50"/>
        <v/>
      </c>
    </row>
    <row r="1033" spans="1:21" x14ac:dyDescent="0.3">
      <c r="A1033" t="s">
        <v>6799</v>
      </c>
      <c r="B1033" t="s">
        <v>6800</v>
      </c>
      <c r="C1033" t="s">
        <v>5521</v>
      </c>
      <c r="D1033">
        <v>2</v>
      </c>
      <c r="E1033" t="s">
        <v>4456</v>
      </c>
      <c r="F1033">
        <v>7586126328</v>
      </c>
      <c r="G1033" s="9">
        <v>45892</v>
      </c>
      <c r="H1033" s="9">
        <v>45895</v>
      </c>
      <c r="I1033" t="s">
        <v>4474</v>
      </c>
      <c r="J1033" t="s">
        <v>4556</v>
      </c>
      <c r="K1033" t="s">
        <v>4459</v>
      </c>
      <c r="L1033" t="s">
        <v>4477</v>
      </c>
      <c r="M1033">
        <v>5</v>
      </c>
      <c r="N1033">
        <v>58800</v>
      </c>
      <c r="O1033">
        <v>0</v>
      </c>
      <c r="Q1033">
        <v>58800</v>
      </c>
      <c r="R1033">
        <v>0</v>
      </c>
      <c r="S1033" s="14">
        <f t="shared" si="48"/>
        <v>0</v>
      </c>
      <c r="T1033" s="11" t="str">
        <f t="shared" si="49"/>
        <v/>
      </c>
      <c r="U1033" s="11" t="str">
        <f t="shared" si="50"/>
        <v/>
      </c>
    </row>
    <row r="1034" spans="1:21" x14ac:dyDescent="0.3">
      <c r="A1034" t="s">
        <v>6801</v>
      </c>
      <c r="B1034" t="s">
        <v>6802</v>
      </c>
      <c r="C1034" t="s">
        <v>2969</v>
      </c>
      <c r="D1034">
        <v>58</v>
      </c>
      <c r="E1034" t="s">
        <v>4463</v>
      </c>
      <c r="F1034">
        <v>6342252183</v>
      </c>
      <c r="G1034" s="9">
        <v>45897</v>
      </c>
      <c r="H1034" s="9">
        <v>45903</v>
      </c>
      <c r="I1034" t="s">
        <v>4491</v>
      </c>
      <c r="J1034" t="s">
        <v>4492</v>
      </c>
      <c r="K1034" t="s">
        <v>4459</v>
      </c>
      <c r="L1034" t="s">
        <v>4493</v>
      </c>
      <c r="M1034">
        <v>3</v>
      </c>
      <c r="N1034">
        <v>66198</v>
      </c>
      <c r="O1034">
        <v>0</v>
      </c>
      <c r="Q1034">
        <v>66198</v>
      </c>
      <c r="R1034">
        <v>0</v>
      </c>
      <c r="S1034" s="14">
        <f t="shared" si="48"/>
        <v>0</v>
      </c>
      <c r="T1034" s="11" t="str">
        <f t="shared" si="49"/>
        <v/>
      </c>
      <c r="U1034" s="11" t="str">
        <f t="shared" si="50"/>
        <v/>
      </c>
    </row>
    <row r="1035" spans="1:21" x14ac:dyDescent="0.3">
      <c r="A1035" t="s">
        <v>6803</v>
      </c>
      <c r="B1035" t="s">
        <v>6804</v>
      </c>
      <c r="C1035" t="s">
        <v>5879</v>
      </c>
      <c r="D1035">
        <v>5</v>
      </c>
      <c r="E1035" t="s">
        <v>4463</v>
      </c>
      <c r="F1035">
        <v>8803376001</v>
      </c>
      <c r="G1035" s="9">
        <v>45975</v>
      </c>
      <c r="H1035" s="9">
        <v>45980</v>
      </c>
      <c r="I1035" t="s">
        <v>4464</v>
      </c>
      <c r="J1035" t="s">
        <v>4465</v>
      </c>
      <c r="K1035" t="s">
        <v>4488</v>
      </c>
      <c r="L1035" t="s">
        <v>4467</v>
      </c>
      <c r="M1035">
        <v>3</v>
      </c>
      <c r="N1035">
        <v>85842</v>
      </c>
      <c r="O1035">
        <v>0</v>
      </c>
      <c r="Q1035">
        <v>85842</v>
      </c>
      <c r="R1035">
        <v>0</v>
      </c>
      <c r="S1035" s="14">
        <f t="shared" si="48"/>
        <v>0</v>
      </c>
      <c r="T1035" s="11" t="str">
        <f t="shared" si="49"/>
        <v/>
      </c>
      <c r="U1035" s="11" t="str">
        <f t="shared" si="50"/>
        <v/>
      </c>
    </row>
    <row r="1036" spans="1:21" x14ac:dyDescent="0.3">
      <c r="A1036" t="s">
        <v>6805</v>
      </c>
      <c r="B1036" t="s">
        <v>6806</v>
      </c>
      <c r="C1036" t="s">
        <v>2747</v>
      </c>
      <c r="D1036">
        <v>30</v>
      </c>
      <c r="E1036" t="s">
        <v>4463</v>
      </c>
      <c r="F1036">
        <v>6805771050</v>
      </c>
      <c r="G1036" s="9">
        <v>46080</v>
      </c>
      <c r="H1036" s="9">
        <v>46087</v>
      </c>
      <c r="I1036" t="s">
        <v>4480</v>
      </c>
      <c r="J1036" t="s">
        <v>4481</v>
      </c>
      <c r="K1036" t="s">
        <v>4466</v>
      </c>
      <c r="L1036" t="s">
        <v>4483</v>
      </c>
      <c r="M1036">
        <v>6</v>
      </c>
      <c r="N1036">
        <v>187725</v>
      </c>
      <c r="O1036">
        <v>0</v>
      </c>
      <c r="Q1036">
        <v>187725</v>
      </c>
      <c r="R1036">
        <v>0</v>
      </c>
      <c r="S1036" s="14">
        <f t="shared" si="48"/>
        <v>0</v>
      </c>
      <c r="T1036" s="11" t="str">
        <f t="shared" si="49"/>
        <v/>
      </c>
      <c r="U1036" s="11" t="str">
        <f t="shared" si="50"/>
        <v/>
      </c>
    </row>
    <row r="1037" spans="1:21" x14ac:dyDescent="0.3">
      <c r="A1037" t="s">
        <v>6807</v>
      </c>
      <c r="B1037" t="s">
        <v>6808</v>
      </c>
      <c r="C1037" t="s">
        <v>295</v>
      </c>
      <c r="D1037">
        <v>54</v>
      </c>
      <c r="E1037" t="s">
        <v>4456</v>
      </c>
      <c r="F1037">
        <v>7481480012</v>
      </c>
      <c r="G1037" s="9">
        <v>46028</v>
      </c>
      <c r="H1037" s="9">
        <v>46032</v>
      </c>
      <c r="I1037" t="s">
        <v>4497</v>
      </c>
      <c r="J1037" t="s">
        <v>4498</v>
      </c>
      <c r="K1037" t="s">
        <v>4471</v>
      </c>
      <c r="L1037" t="s">
        <v>4477</v>
      </c>
      <c r="M1037">
        <v>4</v>
      </c>
      <c r="N1037">
        <v>121640</v>
      </c>
      <c r="O1037">
        <v>0</v>
      </c>
      <c r="Q1037">
        <v>121640</v>
      </c>
      <c r="R1037">
        <v>0</v>
      </c>
      <c r="S1037" s="14">
        <f t="shared" si="48"/>
        <v>0</v>
      </c>
      <c r="T1037" s="11" t="str">
        <f t="shared" si="49"/>
        <v/>
      </c>
      <c r="U1037" s="11" t="str">
        <f t="shared" si="50"/>
        <v/>
      </c>
    </row>
    <row r="1038" spans="1:21" x14ac:dyDescent="0.3">
      <c r="A1038" t="s">
        <v>6809</v>
      </c>
      <c r="B1038" t="s">
        <v>6810</v>
      </c>
      <c r="C1038" t="s">
        <v>6811</v>
      </c>
      <c r="D1038">
        <v>40</v>
      </c>
      <c r="E1038" t="s">
        <v>4463</v>
      </c>
      <c r="F1038">
        <v>7734910547</v>
      </c>
      <c r="G1038" s="9">
        <v>46004</v>
      </c>
      <c r="H1038" s="9">
        <v>46008</v>
      </c>
      <c r="I1038" t="s">
        <v>4457</v>
      </c>
      <c r="J1038" t="s">
        <v>4588</v>
      </c>
      <c r="K1038" t="s">
        <v>4476</v>
      </c>
      <c r="L1038" t="s">
        <v>4460</v>
      </c>
      <c r="M1038">
        <v>4</v>
      </c>
      <c r="N1038">
        <v>54175</v>
      </c>
      <c r="O1038">
        <v>0</v>
      </c>
      <c r="Q1038">
        <v>54175</v>
      </c>
      <c r="R1038">
        <v>0</v>
      </c>
      <c r="S1038" s="14">
        <f t="shared" si="48"/>
        <v>0</v>
      </c>
      <c r="T1038" s="11" t="str">
        <f t="shared" si="49"/>
        <v/>
      </c>
      <c r="U1038" s="11" t="str">
        <f t="shared" si="50"/>
        <v/>
      </c>
    </row>
    <row r="1039" spans="1:21" x14ac:dyDescent="0.3">
      <c r="A1039" t="s">
        <v>6812</v>
      </c>
      <c r="B1039" t="s">
        <v>6813</v>
      </c>
      <c r="C1039" t="s">
        <v>1212</v>
      </c>
      <c r="D1039">
        <v>34</v>
      </c>
      <c r="E1039" t="s">
        <v>4463</v>
      </c>
      <c r="F1039">
        <v>9870903863</v>
      </c>
      <c r="G1039" s="9">
        <v>46000</v>
      </c>
      <c r="H1039" s="9">
        <v>46003</v>
      </c>
      <c r="I1039" t="s">
        <v>4457</v>
      </c>
      <c r="J1039" t="s">
        <v>4458</v>
      </c>
      <c r="K1039" t="s">
        <v>4471</v>
      </c>
      <c r="L1039" t="s">
        <v>4460</v>
      </c>
      <c r="M1039">
        <v>4</v>
      </c>
      <c r="N1039">
        <v>54907</v>
      </c>
      <c r="O1039">
        <v>2075</v>
      </c>
      <c r="P1039" t="s">
        <v>4468</v>
      </c>
      <c r="Q1039">
        <v>52832</v>
      </c>
      <c r="R1039">
        <v>0</v>
      </c>
      <c r="S1039" s="14">
        <f t="shared" si="48"/>
        <v>3.7791174167228221E-2</v>
      </c>
      <c r="T1039" s="11" t="str">
        <f t="shared" si="49"/>
        <v/>
      </c>
      <c r="U1039" s="11" t="str">
        <f t="shared" si="50"/>
        <v/>
      </c>
    </row>
    <row r="1040" spans="1:21" x14ac:dyDescent="0.3">
      <c r="A1040" t="s">
        <v>6814</v>
      </c>
      <c r="B1040" t="s">
        <v>6815</v>
      </c>
      <c r="C1040" t="s">
        <v>1948</v>
      </c>
      <c r="D1040">
        <v>72</v>
      </c>
      <c r="E1040" t="s">
        <v>4463</v>
      </c>
      <c r="F1040">
        <v>7890173847</v>
      </c>
      <c r="G1040" s="9">
        <v>46027</v>
      </c>
      <c r="H1040" s="9">
        <v>46030</v>
      </c>
      <c r="I1040" t="s">
        <v>4457</v>
      </c>
      <c r="J1040" t="s">
        <v>4458</v>
      </c>
      <c r="K1040" t="s">
        <v>4488</v>
      </c>
      <c r="L1040" t="s">
        <v>4460</v>
      </c>
      <c r="M1040">
        <v>4</v>
      </c>
      <c r="N1040">
        <v>48876</v>
      </c>
      <c r="O1040">
        <v>0</v>
      </c>
      <c r="Q1040">
        <v>48876</v>
      </c>
      <c r="R1040">
        <v>0</v>
      </c>
      <c r="S1040" s="14">
        <f t="shared" si="48"/>
        <v>0</v>
      </c>
      <c r="T1040" s="11" t="str">
        <f t="shared" si="49"/>
        <v/>
      </c>
      <c r="U1040" s="11" t="str">
        <f t="shared" si="50"/>
        <v/>
      </c>
    </row>
    <row r="1041" spans="1:21" x14ac:dyDescent="0.3">
      <c r="A1041" t="s">
        <v>6816</v>
      </c>
      <c r="B1041" t="s">
        <v>6817</v>
      </c>
      <c r="C1041" t="s">
        <v>2537</v>
      </c>
      <c r="D1041">
        <v>18</v>
      </c>
      <c r="E1041" t="s">
        <v>4463</v>
      </c>
      <c r="F1041">
        <v>9347422995</v>
      </c>
      <c r="G1041" s="9">
        <v>45845</v>
      </c>
      <c r="H1041" s="9">
        <v>45848</v>
      </c>
      <c r="I1041" t="s">
        <v>4457</v>
      </c>
      <c r="J1041" t="s">
        <v>4458</v>
      </c>
      <c r="K1041" t="s">
        <v>4459</v>
      </c>
      <c r="L1041" t="s">
        <v>4460</v>
      </c>
      <c r="M1041">
        <v>4</v>
      </c>
      <c r="N1041">
        <v>45338</v>
      </c>
      <c r="O1041">
        <v>2207</v>
      </c>
      <c r="P1041" t="s">
        <v>4468</v>
      </c>
      <c r="Q1041">
        <v>43131</v>
      </c>
      <c r="R1041">
        <v>0</v>
      </c>
      <c r="S1041" s="14">
        <f t="shared" si="48"/>
        <v>4.8678812475186378E-2</v>
      </c>
      <c r="T1041" s="11" t="str">
        <f t="shared" si="49"/>
        <v/>
      </c>
      <c r="U1041" s="11" t="str">
        <f t="shared" si="50"/>
        <v/>
      </c>
    </row>
    <row r="1042" spans="1:21" x14ac:dyDescent="0.3">
      <c r="A1042" t="s">
        <v>6818</v>
      </c>
      <c r="B1042" t="s">
        <v>6819</v>
      </c>
      <c r="C1042" t="s">
        <v>3323</v>
      </c>
      <c r="D1042">
        <v>37</v>
      </c>
      <c r="E1042" t="s">
        <v>4463</v>
      </c>
      <c r="F1042">
        <v>7707898122</v>
      </c>
      <c r="G1042" s="9">
        <v>45870</v>
      </c>
      <c r="H1042" s="9">
        <v>45874</v>
      </c>
      <c r="I1042" t="s">
        <v>4491</v>
      </c>
      <c r="J1042" t="s">
        <v>4492</v>
      </c>
      <c r="K1042" t="s">
        <v>4459</v>
      </c>
      <c r="L1042" t="s">
        <v>4493</v>
      </c>
      <c r="M1042">
        <v>3</v>
      </c>
      <c r="N1042">
        <v>76186</v>
      </c>
      <c r="O1042">
        <v>0</v>
      </c>
      <c r="Q1042">
        <v>76186</v>
      </c>
      <c r="R1042">
        <v>0</v>
      </c>
      <c r="S1042" s="14">
        <f t="shared" si="48"/>
        <v>0</v>
      </c>
      <c r="T1042" s="11" t="str">
        <f t="shared" si="49"/>
        <v/>
      </c>
      <c r="U1042" s="11" t="str">
        <f t="shared" si="50"/>
        <v/>
      </c>
    </row>
    <row r="1043" spans="1:21" x14ac:dyDescent="0.3">
      <c r="A1043" t="s">
        <v>6820</v>
      </c>
      <c r="B1043" t="s">
        <v>6821</v>
      </c>
      <c r="C1043" t="s">
        <v>3037</v>
      </c>
      <c r="D1043">
        <v>69</v>
      </c>
      <c r="E1043" t="s">
        <v>4456</v>
      </c>
      <c r="F1043">
        <v>8656907251</v>
      </c>
      <c r="G1043" s="9">
        <v>45816</v>
      </c>
      <c r="H1043" s="9">
        <v>45817</v>
      </c>
      <c r="I1043" t="s">
        <v>4506</v>
      </c>
      <c r="J1043" t="s">
        <v>4507</v>
      </c>
      <c r="K1043" t="s">
        <v>4482</v>
      </c>
      <c r="L1043" t="s">
        <v>4508</v>
      </c>
      <c r="M1043">
        <v>1</v>
      </c>
      <c r="N1043">
        <v>3088</v>
      </c>
      <c r="O1043">
        <v>247</v>
      </c>
      <c r="P1043" t="s">
        <v>4468</v>
      </c>
      <c r="Q1043">
        <v>2841</v>
      </c>
      <c r="R1043">
        <v>2841</v>
      </c>
      <c r="S1043" s="14">
        <f t="shared" si="48"/>
        <v>7.9987046632124359E-2</v>
      </c>
      <c r="T1043" s="11" t="str">
        <f t="shared" si="49"/>
        <v/>
      </c>
      <c r="U1043" s="11" t="str">
        <f t="shared" si="50"/>
        <v/>
      </c>
    </row>
    <row r="1044" spans="1:21" x14ac:dyDescent="0.3">
      <c r="A1044" t="s">
        <v>6822</v>
      </c>
      <c r="B1044" t="s">
        <v>6823</v>
      </c>
      <c r="C1044" t="s">
        <v>393</v>
      </c>
      <c r="D1044">
        <v>47</v>
      </c>
      <c r="E1044" t="s">
        <v>4456</v>
      </c>
      <c r="F1044">
        <v>6776196926</v>
      </c>
      <c r="G1044" s="9">
        <v>45769</v>
      </c>
      <c r="H1044" s="9">
        <v>45773</v>
      </c>
      <c r="I1044" t="s">
        <v>4491</v>
      </c>
      <c r="J1044" t="s">
        <v>4492</v>
      </c>
      <c r="K1044" t="s">
        <v>4482</v>
      </c>
      <c r="L1044" t="s">
        <v>4493</v>
      </c>
      <c r="M1044">
        <v>3</v>
      </c>
      <c r="N1044">
        <v>67238</v>
      </c>
      <c r="O1044">
        <v>0</v>
      </c>
      <c r="Q1044">
        <v>67238</v>
      </c>
      <c r="R1044">
        <v>67238</v>
      </c>
      <c r="S1044" s="14">
        <f t="shared" si="48"/>
        <v>0</v>
      </c>
      <c r="T1044" s="11" t="str">
        <f t="shared" si="49"/>
        <v/>
      </c>
      <c r="U1044" s="11" t="str">
        <f t="shared" si="50"/>
        <v/>
      </c>
    </row>
    <row r="1045" spans="1:21" x14ac:dyDescent="0.3">
      <c r="A1045" t="s">
        <v>6824</v>
      </c>
      <c r="B1045" t="s">
        <v>6825</v>
      </c>
      <c r="C1045" t="s">
        <v>1371</v>
      </c>
      <c r="D1045">
        <v>69</v>
      </c>
      <c r="E1045" t="s">
        <v>4456</v>
      </c>
      <c r="F1045">
        <v>9453779567</v>
      </c>
      <c r="G1045" s="9">
        <v>45925</v>
      </c>
      <c r="H1045" s="9">
        <v>45929</v>
      </c>
      <c r="I1045" t="s">
        <v>4497</v>
      </c>
      <c r="J1045" t="s">
        <v>4498</v>
      </c>
      <c r="K1045" t="s">
        <v>4459</v>
      </c>
      <c r="L1045" t="s">
        <v>4477</v>
      </c>
      <c r="M1045">
        <v>4</v>
      </c>
      <c r="N1045">
        <v>29022</v>
      </c>
      <c r="O1045">
        <v>0</v>
      </c>
      <c r="Q1045">
        <v>29022</v>
      </c>
      <c r="R1045">
        <v>0</v>
      </c>
      <c r="S1045" s="14">
        <f t="shared" si="48"/>
        <v>0</v>
      </c>
      <c r="T1045" s="11" t="str">
        <f t="shared" si="49"/>
        <v/>
      </c>
      <c r="U1045" s="11" t="str">
        <f t="shared" si="50"/>
        <v/>
      </c>
    </row>
    <row r="1046" spans="1:21" x14ac:dyDescent="0.3">
      <c r="A1046" t="s">
        <v>6826</v>
      </c>
      <c r="B1046" t="s">
        <v>6827</v>
      </c>
      <c r="C1046" t="s">
        <v>3401</v>
      </c>
      <c r="D1046">
        <v>83</v>
      </c>
      <c r="E1046" t="s">
        <v>4456</v>
      </c>
      <c r="F1046">
        <v>8247303839</v>
      </c>
      <c r="G1046" s="9">
        <v>45984</v>
      </c>
      <c r="H1046" s="9">
        <v>45987</v>
      </c>
      <c r="I1046" t="s">
        <v>4457</v>
      </c>
      <c r="J1046" t="s">
        <v>4458</v>
      </c>
      <c r="K1046" t="s">
        <v>4482</v>
      </c>
      <c r="L1046" t="s">
        <v>4460</v>
      </c>
      <c r="M1046">
        <v>4</v>
      </c>
      <c r="N1046">
        <v>55435</v>
      </c>
      <c r="O1046">
        <v>0</v>
      </c>
      <c r="Q1046">
        <v>55435</v>
      </c>
      <c r="R1046">
        <v>55435</v>
      </c>
      <c r="S1046" s="14">
        <f t="shared" si="48"/>
        <v>0</v>
      </c>
      <c r="T1046" s="11" t="str">
        <f t="shared" si="49"/>
        <v/>
      </c>
      <c r="U1046" s="11" t="str">
        <f t="shared" si="50"/>
        <v/>
      </c>
    </row>
    <row r="1047" spans="1:21" x14ac:dyDescent="0.3">
      <c r="A1047" t="s">
        <v>6828</v>
      </c>
      <c r="B1047" t="s">
        <v>6829</v>
      </c>
      <c r="C1047" t="s">
        <v>217</v>
      </c>
      <c r="D1047">
        <v>52</v>
      </c>
      <c r="E1047" t="s">
        <v>4463</v>
      </c>
      <c r="F1047">
        <v>6750466431</v>
      </c>
      <c r="G1047" s="9">
        <v>46045</v>
      </c>
      <c r="H1047" s="9">
        <v>46049</v>
      </c>
      <c r="I1047" t="s">
        <v>4474</v>
      </c>
      <c r="J1047" t="s">
        <v>4475</v>
      </c>
      <c r="K1047" t="s">
        <v>4482</v>
      </c>
      <c r="L1047" t="s">
        <v>4477</v>
      </c>
      <c r="M1047">
        <v>5</v>
      </c>
      <c r="N1047">
        <v>41766</v>
      </c>
      <c r="O1047">
        <v>0</v>
      </c>
      <c r="Q1047">
        <v>41766</v>
      </c>
      <c r="R1047">
        <v>25066</v>
      </c>
      <c r="S1047" s="14">
        <f t="shared" si="48"/>
        <v>0</v>
      </c>
      <c r="T1047" s="11" t="str">
        <f t="shared" si="49"/>
        <v/>
      </c>
      <c r="U1047" s="11" t="str">
        <f t="shared" si="50"/>
        <v>FLAG</v>
      </c>
    </row>
    <row r="1048" spans="1:21" x14ac:dyDescent="0.3">
      <c r="A1048" t="s">
        <v>6830</v>
      </c>
      <c r="B1048" t="s">
        <v>6831</v>
      </c>
      <c r="C1048" t="s">
        <v>6107</v>
      </c>
      <c r="D1048">
        <v>28</v>
      </c>
      <c r="E1048" t="s">
        <v>4456</v>
      </c>
      <c r="F1048">
        <v>6760832779</v>
      </c>
      <c r="G1048" s="9">
        <v>46023</v>
      </c>
      <c r="H1048" s="9">
        <v>46028</v>
      </c>
      <c r="I1048" t="s">
        <v>4480</v>
      </c>
      <c r="J1048" t="s">
        <v>4539</v>
      </c>
      <c r="K1048" t="s">
        <v>4471</v>
      </c>
      <c r="L1048" t="s">
        <v>4483</v>
      </c>
      <c r="M1048">
        <v>6</v>
      </c>
      <c r="N1048">
        <v>208394</v>
      </c>
      <c r="O1048">
        <v>0</v>
      </c>
      <c r="Q1048">
        <v>208394</v>
      </c>
      <c r="R1048">
        <v>0</v>
      </c>
      <c r="S1048" s="14">
        <f t="shared" si="48"/>
        <v>0</v>
      </c>
      <c r="T1048" s="11" t="str">
        <f t="shared" si="49"/>
        <v/>
      </c>
      <c r="U1048" s="11" t="str">
        <f t="shared" si="50"/>
        <v/>
      </c>
    </row>
    <row r="1049" spans="1:21" x14ac:dyDescent="0.3">
      <c r="A1049" t="s">
        <v>6832</v>
      </c>
      <c r="B1049" t="s">
        <v>6833</v>
      </c>
      <c r="C1049" t="s">
        <v>5526</v>
      </c>
      <c r="D1049">
        <v>43</v>
      </c>
      <c r="E1049" t="s">
        <v>4456</v>
      </c>
      <c r="F1049">
        <v>7904103642</v>
      </c>
      <c r="G1049" s="9">
        <v>46082</v>
      </c>
      <c r="H1049" s="9">
        <v>46085</v>
      </c>
      <c r="I1049" t="s">
        <v>4457</v>
      </c>
      <c r="J1049" t="s">
        <v>4588</v>
      </c>
      <c r="K1049" t="s">
        <v>4488</v>
      </c>
      <c r="L1049" t="s">
        <v>4460</v>
      </c>
      <c r="M1049">
        <v>4</v>
      </c>
      <c r="N1049">
        <v>48952</v>
      </c>
      <c r="O1049">
        <v>0</v>
      </c>
      <c r="Q1049">
        <v>48952</v>
      </c>
      <c r="R1049">
        <v>0</v>
      </c>
      <c r="S1049" s="14">
        <f t="shared" si="48"/>
        <v>0</v>
      </c>
      <c r="T1049" s="11" t="str">
        <f t="shared" si="49"/>
        <v/>
      </c>
      <c r="U1049" s="11" t="str">
        <f t="shared" si="50"/>
        <v/>
      </c>
    </row>
    <row r="1050" spans="1:21" x14ac:dyDescent="0.3">
      <c r="A1050" t="s">
        <v>6834</v>
      </c>
      <c r="B1050" t="s">
        <v>6835</v>
      </c>
      <c r="C1050" t="s">
        <v>2261</v>
      </c>
      <c r="D1050">
        <v>36</v>
      </c>
      <c r="E1050" t="s">
        <v>4463</v>
      </c>
      <c r="F1050">
        <v>7974090009</v>
      </c>
      <c r="G1050" s="9">
        <v>45951</v>
      </c>
      <c r="H1050" s="9">
        <v>45952</v>
      </c>
      <c r="I1050" t="s">
        <v>4491</v>
      </c>
      <c r="J1050" t="s">
        <v>4492</v>
      </c>
      <c r="K1050" t="s">
        <v>4482</v>
      </c>
      <c r="L1050" t="s">
        <v>4493</v>
      </c>
      <c r="M1050">
        <v>3</v>
      </c>
      <c r="N1050">
        <v>74189</v>
      </c>
      <c r="O1050">
        <v>0</v>
      </c>
      <c r="Q1050">
        <v>74189</v>
      </c>
      <c r="R1050">
        <v>74189</v>
      </c>
      <c r="S1050" s="14">
        <f t="shared" si="48"/>
        <v>0</v>
      </c>
      <c r="T1050" s="11" t="str">
        <f t="shared" si="49"/>
        <v/>
      </c>
      <c r="U1050" s="11" t="str">
        <f t="shared" si="50"/>
        <v/>
      </c>
    </row>
    <row r="1051" spans="1:21" x14ac:dyDescent="0.3">
      <c r="A1051" t="s">
        <v>6836</v>
      </c>
      <c r="B1051" t="s">
        <v>6837</v>
      </c>
      <c r="C1051" t="s">
        <v>6838</v>
      </c>
      <c r="D1051">
        <v>72</v>
      </c>
      <c r="E1051" t="s">
        <v>4463</v>
      </c>
      <c r="F1051">
        <v>7765506070</v>
      </c>
      <c r="G1051" s="9">
        <v>45992</v>
      </c>
      <c r="H1051" s="9">
        <v>45997</v>
      </c>
      <c r="I1051" t="s">
        <v>4480</v>
      </c>
      <c r="J1051" t="s">
        <v>4481</v>
      </c>
      <c r="K1051" t="s">
        <v>4482</v>
      </c>
      <c r="L1051" t="s">
        <v>4483</v>
      </c>
      <c r="M1051">
        <v>6</v>
      </c>
      <c r="N1051">
        <v>212036</v>
      </c>
      <c r="O1051">
        <v>0</v>
      </c>
      <c r="Q1051">
        <v>212036</v>
      </c>
      <c r="R1051">
        <v>212036</v>
      </c>
      <c r="S1051" s="14">
        <f t="shared" si="48"/>
        <v>0</v>
      </c>
      <c r="T1051" s="11" t="str">
        <f t="shared" si="49"/>
        <v/>
      </c>
      <c r="U1051" s="11" t="str">
        <f t="shared" si="50"/>
        <v/>
      </c>
    </row>
    <row r="1052" spans="1:21" x14ac:dyDescent="0.3">
      <c r="A1052" t="s">
        <v>6839</v>
      </c>
      <c r="B1052" t="s">
        <v>6840</v>
      </c>
      <c r="C1052" t="s">
        <v>6841</v>
      </c>
      <c r="D1052">
        <v>84</v>
      </c>
      <c r="E1052" t="s">
        <v>4463</v>
      </c>
      <c r="F1052">
        <v>8481328888</v>
      </c>
      <c r="G1052" s="9">
        <v>46068</v>
      </c>
      <c r="H1052" s="9">
        <v>46071</v>
      </c>
      <c r="I1052" t="s">
        <v>4464</v>
      </c>
      <c r="J1052" t="s">
        <v>4465</v>
      </c>
      <c r="K1052" t="s">
        <v>4488</v>
      </c>
      <c r="L1052" t="s">
        <v>4467</v>
      </c>
      <c r="M1052">
        <v>3</v>
      </c>
      <c r="N1052">
        <v>70738</v>
      </c>
      <c r="O1052">
        <v>6478</v>
      </c>
      <c r="P1052" t="s">
        <v>4468</v>
      </c>
      <c r="Q1052">
        <v>64260</v>
      </c>
      <c r="R1052">
        <v>0</v>
      </c>
      <c r="S1052" s="14">
        <f t="shared" si="48"/>
        <v>9.1577370013288473E-2</v>
      </c>
      <c r="T1052" s="11" t="str">
        <f t="shared" si="49"/>
        <v/>
      </c>
      <c r="U1052" s="11" t="str">
        <f t="shared" si="50"/>
        <v/>
      </c>
    </row>
    <row r="1053" spans="1:21" x14ac:dyDescent="0.3">
      <c r="A1053" t="s">
        <v>6842</v>
      </c>
      <c r="B1053" t="s">
        <v>6843</v>
      </c>
      <c r="C1053" t="s">
        <v>181</v>
      </c>
      <c r="D1053">
        <v>66</v>
      </c>
      <c r="E1053" t="s">
        <v>4456</v>
      </c>
      <c r="F1053">
        <v>7220368833</v>
      </c>
      <c r="G1053" s="9">
        <v>45801</v>
      </c>
      <c r="H1053" s="9">
        <v>45804</v>
      </c>
      <c r="I1053" t="s">
        <v>4497</v>
      </c>
      <c r="J1053" t="s">
        <v>4498</v>
      </c>
      <c r="K1053" t="s">
        <v>4482</v>
      </c>
      <c r="L1053" t="s">
        <v>4477</v>
      </c>
      <c r="M1053">
        <v>4</v>
      </c>
      <c r="N1053">
        <v>94030</v>
      </c>
      <c r="O1053">
        <v>0</v>
      </c>
      <c r="Q1053">
        <v>94030</v>
      </c>
      <c r="R1053">
        <v>94030</v>
      </c>
      <c r="S1053" s="14">
        <f t="shared" si="48"/>
        <v>0</v>
      </c>
      <c r="T1053" s="11" t="str">
        <f t="shared" si="49"/>
        <v/>
      </c>
      <c r="U1053" s="11" t="str">
        <f t="shared" si="50"/>
        <v/>
      </c>
    </row>
    <row r="1054" spans="1:21" x14ac:dyDescent="0.3">
      <c r="A1054" t="s">
        <v>6844</v>
      </c>
      <c r="B1054" t="s">
        <v>6845</v>
      </c>
      <c r="C1054" t="s">
        <v>1307</v>
      </c>
      <c r="D1054">
        <v>54</v>
      </c>
      <c r="E1054" t="s">
        <v>4463</v>
      </c>
      <c r="F1054">
        <v>7645225646</v>
      </c>
      <c r="G1054" s="9">
        <v>45827</v>
      </c>
      <c r="H1054" s="9">
        <v>45832</v>
      </c>
      <c r="I1054" t="s">
        <v>4480</v>
      </c>
      <c r="J1054" t="s">
        <v>4539</v>
      </c>
      <c r="K1054" t="s">
        <v>4459</v>
      </c>
      <c r="L1054" t="s">
        <v>4483</v>
      </c>
      <c r="M1054">
        <v>6</v>
      </c>
      <c r="N1054">
        <v>222773</v>
      </c>
      <c r="O1054">
        <v>0</v>
      </c>
      <c r="Q1054">
        <v>222773</v>
      </c>
      <c r="R1054">
        <v>0</v>
      </c>
      <c r="S1054" s="14">
        <f t="shared" si="48"/>
        <v>0</v>
      </c>
      <c r="T1054" s="11" t="str">
        <f t="shared" si="49"/>
        <v/>
      </c>
      <c r="U1054" s="11" t="str">
        <f t="shared" si="50"/>
        <v/>
      </c>
    </row>
    <row r="1055" spans="1:21" x14ac:dyDescent="0.3">
      <c r="A1055" t="s">
        <v>6846</v>
      </c>
      <c r="B1055" t="s">
        <v>6847</v>
      </c>
      <c r="C1055" t="s">
        <v>161</v>
      </c>
      <c r="D1055">
        <v>48</v>
      </c>
      <c r="E1055" t="s">
        <v>4463</v>
      </c>
      <c r="F1055">
        <v>8635077526</v>
      </c>
      <c r="G1055" s="9">
        <v>45827</v>
      </c>
      <c r="H1055" s="9">
        <v>45830</v>
      </c>
      <c r="I1055" t="s">
        <v>4491</v>
      </c>
      <c r="J1055" t="s">
        <v>4492</v>
      </c>
      <c r="K1055" t="s">
        <v>4482</v>
      </c>
      <c r="L1055" t="s">
        <v>4493</v>
      </c>
      <c r="M1055">
        <v>3</v>
      </c>
      <c r="N1055">
        <v>70561</v>
      </c>
      <c r="O1055">
        <v>0</v>
      </c>
      <c r="Q1055">
        <v>70561</v>
      </c>
      <c r="R1055">
        <v>70561</v>
      </c>
      <c r="S1055" s="14">
        <f t="shared" si="48"/>
        <v>0</v>
      </c>
      <c r="T1055" s="11" t="str">
        <f t="shared" si="49"/>
        <v/>
      </c>
      <c r="U1055" s="11" t="str">
        <f t="shared" si="50"/>
        <v/>
      </c>
    </row>
    <row r="1056" spans="1:21" x14ac:dyDescent="0.3">
      <c r="A1056" t="s">
        <v>6848</v>
      </c>
      <c r="B1056" t="s">
        <v>6849</v>
      </c>
      <c r="C1056" t="s">
        <v>5882</v>
      </c>
      <c r="D1056">
        <v>57</v>
      </c>
      <c r="E1056" t="s">
        <v>4456</v>
      </c>
      <c r="F1056">
        <v>9287842999</v>
      </c>
      <c r="G1056" s="9">
        <v>45854</v>
      </c>
      <c r="H1056" s="9">
        <v>45860</v>
      </c>
      <c r="I1056" t="s">
        <v>4474</v>
      </c>
      <c r="J1056" t="s">
        <v>4475</v>
      </c>
      <c r="K1056" t="s">
        <v>4476</v>
      </c>
      <c r="L1056" t="s">
        <v>4477</v>
      </c>
      <c r="M1056">
        <v>5</v>
      </c>
      <c r="N1056">
        <v>66369</v>
      </c>
      <c r="O1056">
        <v>0</v>
      </c>
      <c r="Q1056">
        <v>66369</v>
      </c>
      <c r="R1056">
        <v>0</v>
      </c>
      <c r="S1056" s="14">
        <f t="shared" si="48"/>
        <v>0</v>
      </c>
      <c r="T1056" s="11" t="str">
        <f t="shared" si="49"/>
        <v/>
      </c>
      <c r="U1056" s="11" t="str">
        <f t="shared" si="50"/>
        <v/>
      </c>
    </row>
    <row r="1057" spans="1:21" x14ac:dyDescent="0.3">
      <c r="A1057" t="s">
        <v>6850</v>
      </c>
      <c r="B1057" t="s">
        <v>6851</v>
      </c>
      <c r="C1057" t="s">
        <v>5879</v>
      </c>
      <c r="D1057">
        <v>14</v>
      </c>
      <c r="E1057" t="s">
        <v>4456</v>
      </c>
      <c r="F1057">
        <v>8679326637</v>
      </c>
      <c r="G1057" s="9">
        <v>45857</v>
      </c>
      <c r="H1057" s="9">
        <v>45860</v>
      </c>
      <c r="I1057" t="s">
        <v>4523</v>
      </c>
      <c r="J1057" t="s">
        <v>4524</v>
      </c>
      <c r="K1057" t="s">
        <v>4482</v>
      </c>
      <c r="L1057" t="s">
        <v>4525</v>
      </c>
      <c r="M1057">
        <v>4</v>
      </c>
      <c r="N1057">
        <v>165954</v>
      </c>
      <c r="O1057">
        <v>9679</v>
      </c>
      <c r="P1057" t="s">
        <v>4468</v>
      </c>
      <c r="Q1057">
        <v>156275</v>
      </c>
      <c r="R1057">
        <v>156275</v>
      </c>
      <c r="S1057" s="14">
        <f t="shared" si="48"/>
        <v>5.8323390819142652E-2</v>
      </c>
      <c r="T1057" s="11" t="str">
        <f t="shared" si="49"/>
        <v/>
      </c>
      <c r="U1057" s="11" t="str">
        <f t="shared" si="50"/>
        <v/>
      </c>
    </row>
    <row r="1058" spans="1:21" x14ac:dyDescent="0.3">
      <c r="A1058" t="s">
        <v>6852</v>
      </c>
      <c r="B1058" t="s">
        <v>6853</v>
      </c>
      <c r="C1058" t="s">
        <v>2146</v>
      </c>
      <c r="D1058">
        <v>30</v>
      </c>
      <c r="E1058" t="s">
        <v>4463</v>
      </c>
      <c r="F1058">
        <v>7950181807</v>
      </c>
      <c r="G1058" s="9">
        <v>45945</v>
      </c>
      <c r="H1058" s="9">
        <v>45948</v>
      </c>
      <c r="I1058" t="s">
        <v>4497</v>
      </c>
      <c r="J1058" t="s">
        <v>4498</v>
      </c>
      <c r="K1058" t="s">
        <v>4482</v>
      </c>
      <c r="L1058" t="s">
        <v>4477</v>
      </c>
      <c r="M1058">
        <v>4</v>
      </c>
      <c r="N1058">
        <v>134300</v>
      </c>
      <c r="O1058">
        <v>0</v>
      </c>
      <c r="Q1058">
        <v>134300</v>
      </c>
      <c r="R1058">
        <v>134300</v>
      </c>
      <c r="S1058" s="14">
        <f t="shared" si="48"/>
        <v>0</v>
      </c>
      <c r="T1058" s="11" t="str">
        <f t="shared" si="49"/>
        <v/>
      </c>
      <c r="U1058" s="11" t="str">
        <f t="shared" si="50"/>
        <v/>
      </c>
    </row>
    <row r="1059" spans="1:21" x14ac:dyDescent="0.3">
      <c r="A1059" t="s">
        <v>6854</v>
      </c>
      <c r="B1059" t="s">
        <v>6855</v>
      </c>
      <c r="C1059" t="s">
        <v>213</v>
      </c>
      <c r="D1059">
        <v>76</v>
      </c>
      <c r="E1059" t="s">
        <v>4463</v>
      </c>
      <c r="F1059">
        <v>6990867895</v>
      </c>
      <c r="G1059" s="9">
        <v>45893</v>
      </c>
      <c r="H1059" s="9">
        <v>45896</v>
      </c>
      <c r="I1059" t="s">
        <v>4491</v>
      </c>
      <c r="J1059" t="s">
        <v>4492</v>
      </c>
      <c r="K1059" t="s">
        <v>4459</v>
      </c>
      <c r="L1059" t="s">
        <v>4493</v>
      </c>
      <c r="M1059">
        <v>3</v>
      </c>
      <c r="N1059">
        <v>78799</v>
      </c>
      <c r="O1059">
        <v>0</v>
      </c>
      <c r="Q1059">
        <v>78799</v>
      </c>
      <c r="R1059">
        <v>0</v>
      </c>
      <c r="S1059" s="14">
        <f t="shared" si="48"/>
        <v>0</v>
      </c>
      <c r="T1059" s="11" t="str">
        <f t="shared" si="49"/>
        <v/>
      </c>
      <c r="U1059" s="11" t="str">
        <f t="shared" si="50"/>
        <v/>
      </c>
    </row>
    <row r="1060" spans="1:21" x14ac:dyDescent="0.3">
      <c r="A1060" t="s">
        <v>6856</v>
      </c>
      <c r="B1060" t="s">
        <v>6857</v>
      </c>
      <c r="C1060" t="s">
        <v>6858</v>
      </c>
      <c r="D1060">
        <v>78</v>
      </c>
      <c r="E1060" t="s">
        <v>4456</v>
      </c>
      <c r="F1060">
        <v>8744256969</v>
      </c>
      <c r="G1060" s="9">
        <v>45963</v>
      </c>
      <c r="H1060" s="9">
        <v>45970</v>
      </c>
      <c r="I1060" t="s">
        <v>4480</v>
      </c>
      <c r="J1060" t="s">
        <v>4539</v>
      </c>
      <c r="K1060" t="s">
        <v>4488</v>
      </c>
      <c r="L1060" t="s">
        <v>4483</v>
      </c>
      <c r="M1060">
        <v>6</v>
      </c>
      <c r="N1060">
        <v>204376</v>
      </c>
      <c r="O1060">
        <v>19485</v>
      </c>
      <c r="P1060" t="s">
        <v>4468</v>
      </c>
      <c r="Q1060">
        <v>184891</v>
      </c>
      <c r="R1060">
        <v>0</v>
      </c>
      <c r="S1060" s="14">
        <f t="shared" si="48"/>
        <v>9.5338983050847453E-2</v>
      </c>
      <c r="T1060" s="11" t="str">
        <f t="shared" si="49"/>
        <v/>
      </c>
      <c r="U1060" s="11" t="str">
        <f t="shared" si="50"/>
        <v/>
      </c>
    </row>
    <row r="1061" spans="1:21" x14ac:dyDescent="0.3">
      <c r="A1061" t="s">
        <v>6859</v>
      </c>
      <c r="B1061" t="s">
        <v>6860</v>
      </c>
      <c r="C1061" t="s">
        <v>6555</v>
      </c>
      <c r="D1061">
        <v>39</v>
      </c>
      <c r="E1061" t="s">
        <v>4456</v>
      </c>
      <c r="F1061">
        <v>7382031981</v>
      </c>
      <c r="G1061" s="9">
        <v>45933</v>
      </c>
      <c r="H1061" s="9">
        <v>45937</v>
      </c>
      <c r="I1061" t="s">
        <v>4474</v>
      </c>
      <c r="J1061" t="s">
        <v>4475</v>
      </c>
      <c r="K1061" t="s">
        <v>4476</v>
      </c>
      <c r="L1061" t="s">
        <v>4477</v>
      </c>
      <c r="M1061">
        <v>5</v>
      </c>
      <c r="N1061">
        <v>106980</v>
      </c>
      <c r="O1061">
        <v>0</v>
      </c>
      <c r="Q1061">
        <v>106980</v>
      </c>
      <c r="R1061">
        <v>0</v>
      </c>
      <c r="S1061" s="14">
        <f t="shared" si="48"/>
        <v>0</v>
      </c>
      <c r="T1061" s="11" t="str">
        <f t="shared" si="49"/>
        <v/>
      </c>
      <c r="U1061" s="11" t="str">
        <f t="shared" si="50"/>
        <v/>
      </c>
    </row>
    <row r="1062" spans="1:21" x14ac:dyDescent="0.3">
      <c r="A1062" t="s">
        <v>6861</v>
      </c>
      <c r="B1062" t="s">
        <v>6862</v>
      </c>
      <c r="C1062" t="s">
        <v>6863</v>
      </c>
      <c r="D1062">
        <v>54</v>
      </c>
      <c r="E1062" t="s">
        <v>4463</v>
      </c>
      <c r="F1062">
        <v>6909353892</v>
      </c>
      <c r="G1062" s="9">
        <v>46047</v>
      </c>
      <c r="H1062" s="9">
        <v>46051</v>
      </c>
      <c r="I1062" t="s">
        <v>4523</v>
      </c>
      <c r="J1062" t="s">
        <v>4524</v>
      </c>
      <c r="K1062" t="s">
        <v>4482</v>
      </c>
      <c r="L1062" t="s">
        <v>4525</v>
      </c>
      <c r="M1062">
        <v>4</v>
      </c>
      <c r="N1062">
        <v>196500</v>
      </c>
      <c r="O1062">
        <v>0</v>
      </c>
      <c r="Q1062">
        <v>196500</v>
      </c>
      <c r="R1062">
        <v>196500</v>
      </c>
      <c r="S1062" s="14">
        <f t="shared" si="48"/>
        <v>0</v>
      </c>
      <c r="T1062" s="11" t="str">
        <f t="shared" si="49"/>
        <v/>
      </c>
      <c r="U1062" s="11" t="str">
        <f t="shared" si="50"/>
        <v/>
      </c>
    </row>
    <row r="1063" spans="1:21" x14ac:dyDescent="0.3">
      <c r="A1063" t="s">
        <v>6864</v>
      </c>
      <c r="B1063" t="s">
        <v>6865</v>
      </c>
      <c r="C1063" t="s">
        <v>3469</v>
      </c>
      <c r="D1063">
        <v>11</v>
      </c>
      <c r="E1063" t="s">
        <v>4456</v>
      </c>
      <c r="F1063">
        <v>9612652551</v>
      </c>
      <c r="G1063" s="9">
        <v>45867</v>
      </c>
      <c r="H1063" s="9">
        <v>45873</v>
      </c>
      <c r="I1063" t="s">
        <v>4523</v>
      </c>
      <c r="J1063" t="s">
        <v>4524</v>
      </c>
      <c r="K1063" t="s">
        <v>4459</v>
      </c>
      <c r="L1063" t="s">
        <v>4525</v>
      </c>
      <c r="M1063">
        <v>4</v>
      </c>
      <c r="N1063">
        <v>191345</v>
      </c>
      <c r="O1063">
        <v>11546</v>
      </c>
      <c r="P1063" t="s">
        <v>4468</v>
      </c>
      <c r="Q1063">
        <v>179799</v>
      </c>
      <c r="R1063">
        <v>0</v>
      </c>
      <c r="S1063" s="14">
        <f t="shared" si="48"/>
        <v>6.0341268389558125E-2</v>
      </c>
      <c r="T1063" s="11" t="str">
        <f t="shared" si="49"/>
        <v/>
      </c>
      <c r="U1063" s="11" t="str">
        <f t="shared" si="50"/>
        <v/>
      </c>
    </row>
    <row r="1064" spans="1:21" x14ac:dyDescent="0.3">
      <c r="A1064" t="s">
        <v>6866</v>
      </c>
      <c r="B1064" t="s">
        <v>6867</v>
      </c>
      <c r="C1064" t="s">
        <v>5595</v>
      </c>
      <c r="D1064">
        <v>51</v>
      </c>
      <c r="E1064" t="s">
        <v>4463</v>
      </c>
      <c r="F1064">
        <v>7524266550</v>
      </c>
      <c r="G1064" s="9">
        <v>46052</v>
      </c>
      <c r="H1064" s="9">
        <v>46059</v>
      </c>
      <c r="I1064" t="s">
        <v>4474</v>
      </c>
      <c r="J1064" t="s">
        <v>4475</v>
      </c>
      <c r="K1064" t="s">
        <v>4476</v>
      </c>
      <c r="L1064" t="s">
        <v>4477</v>
      </c>
      <c r="M1064">
        <v>5</v>
      </c>
      <c r="N1064">
        <v>45610</v>
      </c>
      <c r="O1064">
        <v>2258</v>
      </c>
      <c r="P1064" t="s">
        <v>4468</v>
      </c>
      <c r="Q1064">
        <v>43352</v>
      </c>
      <c r="R1064">
        <v>0</v>
      </c>
      <c r="S1064" s="14">
        <f t="shared" si="48"/>
        <v>4.9506687130015346E-2</v>
      </c>
      <c r="T1064" s="11" t="str">
        <f t="shared" si="49"/>
        <v/>
      </c>
      <c r="U1064" s="11" t="str">
        <f t="shared" si="50"/>
        <v/>
      </c>
    </row>
    <row r="1065" spans="1:21" x14ac:dyDescent="0.3">
      <c r="A1065" t="s">
        <v>6868</v>
      </c>
      <c r="B1065" t="s">
        <v>6869</v>
      </c>
      <c r="C1065" t="s">
        <v>2292</v>
      </c>
      <c r="D1065">
        <v>88</v>
      </c>
      <c r="E1065" t="s">
        <v>4456</v>
      </c>
      <c r="F1065">
        <v>9511636365</v>
      </c>
      <c r="G1065" s="9">
        <v>45906</v>
      </c>
      <c r="H1065" s="9">
        <v>45910</v>
      </c>
      <c r="I1065" t="s">
        <v>4457</v>
      </c>
      <c r="J1065" t="s">
        <v>4458</v>
      </c>
      <c r="K1065" t="s">
        <v>4482</v>
      </c>
      <c r="L1065" t="s">
        <v>4460</v>
      </c>
      <c r="M1065">
        <v>4</v>
      </c>
      <c r="N1065">
        <v>49165</v>
      </c>
      <c r="O1065">
        <v>0</v>
      </c>
      <c r="Q1065">
        <v>49165</v>
      </c>
      <c r="R1065">
        <v>49165</v>
      </c>
      <c r="S1065" s="14">
        <f t="shared" si="48"/>
        <v>0</v>
      </c>
      <c r="T1065" s="11" t="str">
        <f t="shared" si="49"/>
        <v/>
      </c>
      <c r="U1065" s="11" t="str">
        <f t="shared" si="50"/>
        <v/>
      </c>
    </row>
    <row r="1066" spans="1:21" x14ac:dyDescent="0.3">
      <c r="A1066" t="s">
        <v>6870</v>
      </c>
      <c r="B1066" t="s">
        <v>6871</v>
      </c>
      <c r="C1066" t="s">
        <v>6872</v>
      </c>
      <c r="D1066">
        <v>25</v>
      </c>
      <c r="E1066" t="s">
        <v>4456</v>
      </c>
      <c r="F1066">
        <v>8208154835</v>
      </c>
      <c r="G1066" s="9">
        <v>45803</v>
      </c>
      <c r="H1066" s="9">
        <v>45804</v>
      </c>
      <c r="I1066" t="s">
        <v>4506</v>
      </c>
      <c r="J1066" t="s">
        <v>4507</v>
      </c>
      <c r="K1066" t="s">
        <v>4476</v>
      </c>
      <c r="L1066" t="s">
        <v>4508</v>
      </c>
      <c r="M1066">
        <v>1</v>
      </c>
      <c r="N1066">
        <v>3101</v>
      </c>
      <c r="O1066">
        <v>0</v>
      </c>
      <c r="Q1066">
        <v>3101</v>
      </c>
      <c r="R1066">
        <v>0</v>
      </c>
      <c r="S1066" s="14">
        <f t="shared" si="48"/>
        <v>0</v>
      </c>
      <c r="T1066" s="11" t="str">
        <f t="shared" si="49"/>
        <v/>
      </c>
      <c r="U1066" s="11" t="str">
        <f t="shared" si="50"/>
        <v/>
      </c>
    </row>
    <row r="1067" spans="1:21" x14ac:dyDescent="0.3">
      <c r="A1067" t="s">
        <v>6873</v>
      </c>
      <c r="B1067" t="s">
        <v>6874</v>
      </c>
      <c r="C1067" t="s">
        <v>2358</v>
      </c>
      <c r="D1067">
        <v>42</v>
      </c>
      <c r="E1067" t="s">
        <v>4456</v>
      </c>
      <c r="F1067">
        <v>9921854680</v>
      </c>
      <c r="G1067" s="9">
        <v>45785</v>
      </c>
      <c r="H1067" s="9">
        <v>45789</v>
      </c>
      <c r="I1067" t="s">
        <v>4523</v>
      </c>
      <c r="J1067" t="s">
        <v>4524</v>
      </c>
      <c r="K1067" t="s">
        <v>4471</v>
      </c>
      <c r="L1067" t="s">
        <v>4525</v>
      </c>
      <c r="M1067">
        <v>4</v>
      </c>
      <c r="N1067">
        <v>199674</v>
      </c>
      <c r="O1067">
        <v>0</v>
      </c>
      <c r="Q1067">
        <v>199674</v>
      </c>
      <c r="R1067">
        <v>0</v>
      </c>
      <c r="S1067" s="14">
        <f t="shared" si="48"/>
        <v>0</v>
      </c>
      <c r="T1067" s="11" t="str">
        <f t="shared" si="49"/>
        <v/>
      </c>
      <c r="U1067" s="11" t="str">
        <f t="shared" si="50"/>
        <v/>
      </c>
    </row>
    <row r="1068" spans="1:21" x14ac:dyDescent="0.3">
      <c r="A1068" t="s">
        <v>6875</v>
      </c>
      <c r="B1068" t="s">
        <v>6876</v>
      </c>
      <c r="C1068" t="s">
        <v>857</v>
      </c>
      <c r="D1068">
        <v>29</v>
      </c>
      <c r="E1068" t="s">
        <v>4463</v>
      </c>
      <c r="F1068">
        <v>6429538500</v>
      </c>
      <c r="G1068" s="9">
        <v>45944</v>
      </c>
      <c r="H1068" s="9">
        <v>45949</v>
      </c>
      <c r="I1068" t="s">
        <v>4480</v>
      </c>
      <c r="J1068" t="s">
        <v>4539</v>
      </c>
      <c r="K1068" t="s">
        <v>4488</v>
      </c>
      <c r="L1068" t="s">
        <v>4483</v>
      </c>
      <c r="M1068">
        <v>6</v>
      </c>
      <c r="N1068">
        <v>190650</v>
      </c>
      <c r="O1068">
        <v>0</v>
      </c>
      <c r="Q1068">
        <v>190650</v>
      </c>
      <c r="R1068">
        <v>0</v>
      </c>
      <c r="S1068" s="14">
        <f t="shared" si="48"/>
        <v>0</v>
      </c>
      <c r="T1068" s="11" t="str">
        <f t="shared" si="49"/>
        <v/>
      </c>
      <c r="U1068" s="11" t="str">
        <f t="shared" si="50"/>
        <v/>
      </c>
    </row>
    <row r="1069" spans="1:21" x14ac:dyDescent="0.3">
      <c r="A1069" t="s">
        <v>6877</v>
      </c>
      <c r="B1069" t="s">
        <v>6878</v>
      </c>
      <c r="C1069" t="s">
        <v>1580</v>
      </c>
      <c r="D1069">
        <v>13</v>
      </c>
      <c r="E1069" t="s">
        <v>4463</v>
      </c>
      <c r="F1069">
        <v>7179190156</v>
      </c>
      <c r="G1069" s="9">
        <v>45868</v>
      </c>
      <c r="H1069" s="9">
        <v>45870</v>
      </c>
      <c r="I1069" t="s">
        <v>4457</v>
      </c>
      <c r="J1069" t="s">
        <v>4588</v>
      </c>
      <c r="K1069" t="s">
        <v>4482</v>
      </c>
      <c r="L1069" t="s">
        <v>4460</v>
      </c>
      <c r="M1069">
        <v>4</v>
      </c>
      <c r="N1069">
        <v>48903</v>
      </c>
      <c r="O1069">
        <v>0</v>
      </c>
      <c r="Q1069">
        <v>48903</v>
      </c>
      <c r="R1069">
        <v>48903</v>
      </c>
      <c r="S1069" s="14">
        <f t="shared" si="48"/>
        <v>0</v>
      </c>
      <c r="T1069" s="11" t="str">
        <f t="shared" si="49"/>
        <v/>
      </c>
      <c r="U1069" s="11" t="str">
        <f t="shared" si="50"/>
        <v/>
      </c>
    </row>
    <row r="1070" spans="1:21" x14ac:dyDescent="0.3">
      <c r="A1070" t="s">
        <v>6879</v>
      </c>
      <c r="B1070" t="s">
        <v>6880</v>
      </c>
      <c r="C1070" t="s">
        <v>467</v>
      </c>
      <c r="D1070">
        <v>32</v>
      </c>
      <c r="E1070" t="s">
        <v>4463</v>
      </c>
      <c r="F1070">
        <v>8709233596</v>
      </c>
      <c r="G1070" s="9">
        <v>46009</v>
      </c>
      <c r="H1070" s="9">
        <v>46013</v>
      </c>
      <c r="I1070" t="s">
        <v>4480</v>
      </c>
      <c r="J1070" t="s">
        <v>4539</v>
      </c>
      <c r="K1070" t="s">
        <v>4488</v>
      </c>
      <c r="L1070" t="s">
        <v>4483</v>
      </c>
      <c r="M1070">
        <v>6</v>
      </c>
      <c r="N1070">
        <v>223169</v>
      </c>
      <c r="O1070">
        <v>5016</v>
      </c>
      <c r="P1070" t="s">
        <v>4468</v>
      </c>
      <c r="Q1070">
        <v>218153</v>
      </c>
      <c r="R1070">
        <v>0</v>
      </c>
      <c r="S1070" s="14">
        <f t="shared" si="48"/>
        <v>2.2476239979567054E-2</v>
      </c>
      <c r="T1070" s="11" t="str">
        <f t="shared" si="49"/>
        <v/>
      </c>
      <c r="U1070" s="11" t="str">
        <f t="shared" si="50"/>
        <v/>
      </c>
    </row>
    <row r="1071" spans="1:21" x14ac:dyDescent="0.3">
      <c r="A1071" t="s">
        <v>6881</v>
      </c>
      <c r="B1071" t="s">
        <v>6882</v>
      </c>
      <c r="C1071" t="s">
        <v>5343</v>
      </c>
      <c r="D1071">
        <v>17</v>
      </c>
      <c r="E1071" t="s">
        <v>4463</v>
      </c>
      <c r="F1071">
        <v>8391332980</v>
      </c>
      <c r="G1071" s="9">
        <v>46011</v>
      </c>
      <c r="H1071" s="9">
        <v>46017</v>
      </c>
      <c r="I1071" t="s">
        <v>4474</v>
      </c>
      <c r="J1071" t="s">
        <v>4475</v>
      </c>
      <c r="K1071" t="s">
        <v>4466</v>
      </c>
      <c r="L1071" t="s">
        <v>4477</v>
      </c>
      <c r="M1071">
        <v>5</v>
      </c>
      <c r="N1071">
        <v>40577</v>
      </c>
      <c r="O1071">
        <v>0</v>
      </c>
      <c r="Q1071">
        <v>40577</v>
      </c>
      <c r="R1071">
        <v>0</v>
      </c>
      <c r="S1071" s="14">
        <f t="shared" si="48"/>
        <v>0</v>
      </c>
      <c r="T1071" s="11" t="str">
        <f t="shared" si="49"/>
        <v/>
      </c>
      <c r="U1071" s="11" t="str">
        <f t="shared" si="50"/>
        <v/>
      </c>
    </row>
    <row r="1072" spans="1:21" x14ac:dyDescent="0.3">
      <c r="A1072" t="s">
        <v>6883</v>
      </c>
      <c r="B1072" t="s">
        <v>6884</v>
      </c>
      <c r="C1072" t="s">
        <v>1486</v>
      </c>
      <c r="D1072">
        <v>51</v>
      </c>
      <c r="E1072" t="s">
        <v>4463</v>
      </c>
      <c r="F1072">
        <v>7874658427</v>
      </c>
      <c r="G1072" s="9">
        <v>45963</v>
      </c>
      <c r="H1072" s="9">
        <v>45970</v>
      </c>
      <c r="I1072" t="s">
        <v>4480</v>
      </c>
      <c r="J1072" t="s">
        <v>4539</v>
      </c>
      <c r="K1072" t="s">
        <v>4459</v>
      </c>
      <c r="L1072" t="s">
        <v>4483</v>
      </c>
      <c r="M1072">
        <v>6</v>
      </c>
      <c r="N1072">
        <v>196359</v>
      </c>
      <c r="O1072">
        <v>0</v>
      </c>
      <c r="Q1072">
        <v>196359</v>
      </c>
      <c r="R1072">
        <v>0</v>
      </c>
      <c r="S1072" s="14">
        <f t="shared" si="48"/>
        <v>0</v>
      </c>
      <c r="T1072" s="11" t="str">
        <f t="shared" si="49"/>
        <v/>
      </c>
      <c r="U1072" s="11" t="str">
        <f t="shared" si="50"/>
        <v/>
      </c>
    </row>
    <row r="1073" spans="1:21" x14ac:dyDescent="0.3">
      <c r="A1073" t="s">
        <v>6885</v>
      </c>
      <c r="B1073" t="s">
        <v>6886</v>
      </c>
      <c r="C1073" t="s">
        <v>6188</v>
      </c>
      <c r="D1073">
        <v>40</v>
      </c>
      <c r="E1073" t="s">
        <v>4456</v>
      </c>
      <c r="F1073">
        <v>8823359406</v>
      </c>
      <c r="G1073" s="9">
        <v>45899</v>
      </c>
      <c r="H1073" s="9">
        <v>45903</v>
      </c>
      <c r="I1073" t="s">
        <v>4474</v>
      </c>
      <c r="J1073" t="s">
        <v>4475</v>
      </c>
      <c r="K1073" t="s">
        <v>4488</v>
      </c>
      <c r="L1073" t="s">
        <v>4477</v>
      </c>
      <c r="M1073">
        <v>5</v>
      </c>
      <c r="N1073">
        <v>28653</v>
      </c>
      <c r="O1073">
        <v>2861</v>
      </c>
      <c r="P1073" t="s">
        <v>4468</v>
      </c>
      <c r="Q1073">
        <v>25792</v>
      </c>
      <c r="R1073">
        <v>0</v>
      </c>
      <c r="S1073" s="14">
        <f t="shared" si="48"/>
        <v>9.9849928454263076E-2</v>
      </c>
      <c r="T1073" s="11" t="str">
        <f t="shared" si="49"/>
        <v/>
      </c>
      <c r="U1073" s="11" t="str">
        <f t="shared" si="50"/>
        <v/>
      </c>
    </row>
    <row r="1074" spans="1:21" x14ac:dyDescent="0.3">
      <c r="A1074" t="s">
        <v>6887</v>
      </c>
      <c r="B1074" t="s">
        <v>6888</v>
      </c>
      <c r="C1074" t="s">
        <v>2311</v>
      </c>
      <c r="D1074">
        <v>82</v>
      </c>
      <c r="E1074" t="s">
        <v>4456</v>
      </c>
      <c r="F1074">
        <v>6993312117</v>
      </c>
      <c r="G1074" s="9">
        <v>45857</v>
      </c>
      <c r="H1074" s="9">
        <v>45861</v>
      </c>
      <c r="I1074" t="s">
        <v>4480</v>
      </c>
      <c r="J1074" t="s">
        <v>4481</v>
      </c>
      <c r="K1074" t="s">
        <v>4466</v>
      </c>
      <c r="L1074" t="s">
        <v>4483</v>
      </c>
      <c r="M1074">
        <v>6</v>
      </c>
      <c r="N1074">
        <v>209205</v>
      </c>
      <c r="O1074">
        <v>0</v>
      </c>
      <c r="Q1074">
        <v>209205</v>
      </c>
      <c r="R1074">
        <v>0</v>
      </c>
      <c r="S1074" s="14">
        <f t="shared" si="48"/>
        <v>0</v>
      </c>
      <c r="T1074" s="11" t="str">
        <f t="shared" si="49"/>
        <v/>
      </c>
      <c r="U1074" s="11" t="str">
        <f t="shared" si="50"/>
        <v/>
      </c>
    </row>
    <row r="1075" spans="1:21" x14ac:dyDescent="0.3">
      <c r="A1075" t="s">
        <v>6889</v>
      </c>
      <c r="B1075" t="s">
        <v>6890</v>
      </c>
      <c r="C1075" t="s">
        <v>3351</v>
      </c>
      <c r="D1075">
        <v>75</v>
      </c>
      <c r="E1075" t="s">
        <v>4456</v>
      </c>
      <c r="F1075">
        <v>7202524275</v>
      </c>
      <c r="G1075" s="9">
        <v>45996</v>
      </c>
      <c r="H1075" s="9">
        <v>45999</v>
      </c>
      <c r="I1075" t="s">
        <v>4491</v>
      </c>
      <c r="J1075" t="s">
        <v>4492</v>
      </c>
      <c r="K1075" t="s">
        <v>4471</v>
      </c>
      <c r="L1075" t="s">
        <v>4493</v>
      </c>
      <c r="M1075">
        <v>3</v>
      </c>
      <c r="N1075">
        <v>78336</v>
      </c>
      <c r="O1075">
        <v>0</v>
      </c>
      <c r="Q1075">
        <v>78336</v>
      </c>
      <c r="R1075">
        <v>0</v>
      </c>
      <c r="S1075" s="14">
        <f t="shared" si="48"/>
        <v>0</v>
      </c>
      <c r="T1075" s="11" t="str">
        <f t="shared" si="49"/>
        <v/>
      </c>
      <c r="U1075" s="11" t="str">
        <f t="shared" si="50"/>
        <v/>
      </c>
    </row>
    <row r="1076" spans="1:21" x14ac:dyDescent="0.3">
      <c r="A1076" t="s">
        <v>6891</v>
      </c>
      <c r="B1076" t="s">
        <v>6892</v>
      </c>
      <c r="C1076" t="s">
        <v>209</v>
      </c>
      <c r="D1076">
        <v>10</v>
      </c>
      <c r="E1076" t="s">
        <v>4463</v>
      </c>
      <c r="F1076">
        <v>7800312221</v>
      </c>
      <c r="G1076" s="9">
        <v>45963</v>
      </c>
      <c r="H1076" s="9">
        <v>45966</v>
      </c>
      <c r="I1076" t="s">
        <v>4480</v>
      </c>
      <c r="J1076" t="s">
        <v>4481</v>
      </c>
      <c r="K1076" t="s">
        <v>4482</v>
      </c>
      <c r="L1076" t="s">
        <v>4483</v>
      </c>
      <c r="M1076">
        <v>6</v>
      </c>
      <c r="N1076">
        <v>227160</v>
      </c>
      <c r="O1076">
        <v>0</v>
      </c>
      <c r="Q1076">
        <v>227160</v>
      </c>
      <c r="R1076">
        <v>227160</v>
      </c>
      <c r="S1076" s="14">
        <f t="shared" si="48"/>
        <v>0</v>
      </c>
      <c r="T1076" s="11" t="str">
        <f t="shared" si="49"/>
        <v/>
      </c>
      <c r="U1076" s="11" t="str">
        <f t="shared" si="50"/>
        <v/>
      </c>
    </row>
    <row r="1077" spans="1:21" x14ac:dyDescent="0.3">
      <c r="A1077" t="s">
        <v>6893</v>
      </c>
      <c r="B1077" t="s">
        <v>6894</v>
      </c>
      <c r="C1077" t="s">
        <v>5882</v>
      </c>
      <c r="D1077">
        <v>42</v>
      </c>
      <c r="E1077" t="s">
        <v>4463</v>
      </c>
      <c r="F1077">
        <v>8253980768</v>
      </c>
      <c r="G1077" s="9">
        <v>46099</v>
      </c>
      <c r="H1077" s="9">
        <v>46106</v>
      </c>
      <c r="I1077" t="s">
        <v>4480</v>
      </c>
      <c r="J1077" t="s">
        <v>4481</v>
      </c>
      <c r="K1077" t="s">
        <v>4482</v>
      </c>
      <c r="L1077" t="s">
        <v>4483</v>
      </c>
      <c r="M1077">
        <v>6</v>
      </c>
      <c r="N1077">
        <v>224523</v>
      </c>
      <c r="O1077">
        <v>15730</v>
      </c>
      <c r="P1077" t="s">
        <v>4468</v>
      </c>
      <c r="Q1077">
        <v>208793</v>
      </c>
      <c r="R1077">
        <v>208793</v>
      </c>
      <c r="S1077" s="14">
        <f t="shared" si="48"/>
        <v>7.0059637542701642E-2</v>
      </c>
      <c r="T1077" s="11" t="str">
        <f t="shared" si="49"/>
        <v/>
      </c>
      <c r="U1077" s="11" t="str">
        <f t="shared" si="50"/>
        <v/>
      </c>
    </row>
    <row r="1078" spans="1:21" x14ac:dyDescent="0.3">
      <c r="A1078" t="s">
        <v>6895</v>
      </c>
      <c r="B1078" t="s">
        <v>6896</v>
      </c>
      <c r="C1078" t="s">
        <v>6897</v>
      </c>
      <c r="D1078">
        <v>54</v>
      </c>
      <c r="E1078" t="s">
        <v>4456</v>
      </c>
      <c r="F1078">
        <v>7509911474</v>
      </c>
      <c r="G1078" s="9">
        <v>45944</v>
      </c>
      <c r="H1078" s="9">
        <v>45948</v>
      </c>
      <c r="I1078" t="s">
        <v>4480</v>
      </c>
      <c r="J1078" t="s">
        <v>4481</v>
      </c>
      <c r="K1078" t="s">
        <v>4488</v>
      </c>
      <c r="L1078" t="s">
        <v>4483</v>
      </c>
      <c r="M1078">
        <v>6</v>
      </c>
      <c r="N1078">
        <v>212817</v>
      </c>
      <c r="O1078">
        <v>7375</v>
      </c>
      <c r="P1078" t="s">
        <v>4468</v>
      </c>
      <c r="Q1078">
        <v>205442</v>
      </c>
      <c r="R1078">
        <v>0</v>
      </c>
      <c r="S1078" s="14">
        <f t="shared" si="48"/>
        <v>3.4654186460668084E-2</v>
      </c>
      <c r="T1078" s="11" t="str">
        <f t="shared" si="49"/>
        <v/>
      </c>
      <c r="U1078" s="11" t="str">
        <f t="shared" si="50"/>
        <v/>
      </c>
    </row>
    <row r="1079" spans="1:21" x14ac:dyDescent="0.3">
      <c r="A1079" t="s">
        <v>6898</v>
      </c>
      <c r="B1079" t="s">
        <v>6899</v>
      </c>
      <c r="C1079" t="s">
        <v>5283</v>
      </c>
      <c r="D1079">
        <v>49</v>
      </c>
      <c r="E1079" t="s">
        <v>4463</v>
      </c>
      <c r="F1079">
        <v>6953324153</v>
      </c>
      <c r="G1079" s="9">
        <v>46098</v>
      </c>
      <c r="H1079" s="9">
        <v>46101</v>
      </c>
      <c r="I1079" t="s">
        <v>4491</v>
      </c>
      <c r="J1079" t="s">
        <v>4543</v>
      </c>
      <c r="K1079" t="s">
        <v>4466</v>
      </c>
      <c r="L1079" t="s">
        <v>4493</v>
      </c>
      <c r="M1079">
        <v>3</v>
      </c>
      <c r="N1079">
        <v>72505</v>
      </c>
      <c r="O1079">
        <v>0</v>
      </c>
      <c r="Q1079">
        <v>72505</v>
      </c>
      <c r="R1079">
        <v>0</v>
      </c>
      <c r="S1079" s="14">
        <f t="shared" si="48"/>
        <v>0</v>
      </c>
      <c r="T1079" s="11" t="str">
        <f t="shared" si="49"/>
        <v/>
      </c>
      <c r="U1079" s="11" t="str">
        <f t="shared" si="50"/>
        <v/>
      </c>
    </row>
    <row r="1080" spans="1:21" x14ac:dyDescent="0.3">
      <c r="A1080" t="s">
        <v>6900</v>
      </c>
      <c r="B1080" t="s">
        <v>6901</v>
      </c>
      <c r="C1080" t="s">
        <v>6902</v>
      </c>
      <c r="D1080">
        <v>47</v>
      </c>
      <c r="E1080" t="s">
        <v>4463</v>
      </c>
      <c r="F1080">
        <v>8203689324</v>
      </c>
      <c r="G1080" s="9">
        <v>45964</v>
      </c>
      <c r="H1080" s="9">
        <v>45969</v>
      </c>
      <c r="I1080" t="s">
        <v>4457</v>
      </c>
      <c r="J1080" t="s">
        <v>4588</v>
      </c>
      <c r="K1080" t="s">
        <v>4471</v>
      </c>
      <c r="L1080" t="s">
        <v>4460</v>
      </c>
      <c r="M1080">
        <v>4</v>
      </c>
      <c r="N1080">
        <v>54335</v>
      </c>
      <c r="O1080">
        <v>0</v>
      </c>
      <c r="Q1080">
        <v>54335</v>
      </c>
      <c r="R1080">
        <v>0</v>
      </c>
      <c r="S1080" s="14">
        <f t="shared" si="48"/>
        <v>0</v>
      </c>
      <c r="T1080" s="11" t="str">
        <f t="shared" si="49"/>
        <v/>
      </c>
      <c r="U1080" s="11" t="str">
        <f t="shared" si="50"/>
        <v/>
      </c>
    </row>
    <row r="1081" spans="1:21" x14ac:dyDescent="0.3">
      <c r="A1081" t="s">
        <v>6903</v>
      </c>
      <c r="B1081" t="s">
        <v>6904</v>
      </c>
      <c r="C1081" t="s">
        <v>2158</v>
      </c>
      <c r="D1081">
        <v>41</v>
      </c>
      <c r="E1081" t="s">
        <v>4463</v>
      </c>
      <c r="F1081">
        <v>6895507453</v>
      </c>
      <c r="G1081" s="9">
        <v>45988</v>
      </c>
      <c r="H1081" s="9">
        <v>45992</v>
      </c>
      <c r="I1081" t="s">
        <v>4457</v>
      </c>
      <c r="J1081" t="s">
        <v>4458</v>
      </c>
      <c r="K1081" t="s">
        <v>4471</v>
      </c>
      <c r="L1081" t="s">
        <v>4460</v>
      </c>
      <c r="M1081">
        <v>4</v>
      </c>
      <c r="N1081">
        <v>55620</v>
      </c>
      <c r="O1081">
        <v>16149</v>
      </c>
      <c r="Q1081">
        <v>39471</v>
      </c>
      <c r="R1081">
        <v>0</v>
      </c>
      <c r="S1081" s="14">
        <f t="shared" si="48"/>
        <v>0.29034519956850052</v>
      </c>
      <c r="T1081" s="11" t="str">
        <f t="shared" si="49"/>
        <v>FLAG</v>
      </c>
      <c r="U1081" s="11" t="str">
        <f t="shared" si="50"/>
        <v/>
      </c>
    </row>
    <row r="1082" spans="1:21" x14ac:dyDescent="0.3">
      <c r="A1082" t="s">
        <v>6905</v>
      </c>
      <c r="B1082" t="s">
        <v>6906</v>
      </c>
      <c r="C1082" t="s">
        <v>730</v>
      </c>
      <c r="D1082">
        <v>73</v>
      </c>
      <c r="E1082" t="s">
        <v>4463</v>
      </c>
      <c r="F1082">
        <v>6818172065</v>
      </c>
      <c r="G1082" s="9">
        <v>45831</v>
      </c>
      <c r="H1082" s="9">
        <v>45836</v>
      </c>
      <c r="I1082" t="s">
        <v>4457</v>
      </c>
      <c r="J1082" t="s">
        <v>4458</v>
      </c>
      <c r="K1082" t="s">
        <v>4459</v>
      </c>
      <c r="L1082" t="s">
        <v>4460</v>
      </c>
      <c r="M1082">
        <v>4</v>
      </c>
      <c r="N1082">
        <v>55859</v>
      </c>
      <c r="O1082">
        <v>0</v>
      </c>
      <c r="Q1082">
        <v>55859</v>
      </c>
      <c r="R1082">
        <v>0</v>
      </c>
      <c r="S1082" s="14">
        <f t="shared" si="48"/>
        <v>0</v>
      </c>
      <c r="T1082" s="11" t="str">
        <f t="shared" si="49"/>
        <v/>
      </c>
      <c r="U1082" s="11" t="str">
        <f t="shared" si="50"/>
        <v/>
      </c>
    </row>
    <row r="1083" spans="1:21" x14ac:dyDescent="0.3">
      <c r="A1083" t="s">
        <v>6907</v>
      </c>
      <c r="B1083" t="s">
        <v>6908</v>
      </c>
      <c r="C1083" t="s">
        <v>837</v>
      </c>
      <c r="D1083">
        <v>32</v>
      </c>
      <c r="E1083" t="s">
        <v>4463</v>
      </c>
      <c r="F1083">
        <v>7547784159</v>
      </c>
      <c r="G1083" s="9">
        <v>45853</v>
      </c>
      <c r="H1083" s="9">
        <v>45856</v>
      </c>
      <c r="I1083" t="s">
        <v>4457</v>
      </c>
      <c r="J1083" t="s">
        <v>4588</v>
      </c>
      <c r="K1083" t="s">
        <v>4466</v>
      </c>
      <c r="L1083" t="s">
        <v>4460</v>
      </c>
      <c r="M1083">
        <v>4</v>
      </c>
      <c r="N1083">
        <v>53528</v>
      </c>
      <c r="O1083">
        <v>0</v>
      </c>
      <c r="Q1083">
        <v>53528</v>
      </c>
      <c r="R1083">
        <v>0</v>
      </c>
      <c r="S1083" s="14">
        <f t="shared" si="48"/>
        <v>0</v>
      </c>
      <c r="T1083" s="11" t="str">
        <f t="shared" si="49"/>
        <v/>
      </c>
      <c r="U1083" s="11" t="str">
        <f t="shared" si="50"/>
        <v/>
      </c>
    </row>
    <row r="1084" spans="1:21" x14ac:dyDescent="0.3">
      <c r="A1084" t="s">
        <v>6909</v>
      </c>
      <c r="B1084" t="s">
        <v>6910</v>
      </c>
      <c r="C1084" t="s">
        <v>6911</v>
      </c>
      <c r="D1084">
        <v>21</v>
      </c>
      <c r="E1084" t="s">
        <v>4456</v>
      </c>
      <c r="F1084">
        <v>8766687879</v>
      </c>
      <c r="G1084" s="9">
        <v>45823</v>
      </c>
      <c r="H1084" s="9">
        <v>45825</v>
      </c>
      <c r="I1084" t="s">
        <v>4506</v>
      </c>
      <c r="J1084" t="s">
        <v>4507</v>
      </c>
      <c r="K1084" t="s">
        <v>4482</v>
      </c>
      <c r="L1084" t="s">
        <v>4508</v>
      </c>
      <c r="M1084">
        <v>1</v>
      </c>
      <c r="N1084">
        <v>2801</v>
      </c>
      <c r="O1084">
        <v>0</v>
      </c>
      <c r="Q1084">
        <v>2801</v>
      </c>
      <c r="R1084">
        <v>2801</v>
      </c>
      <c r="S1084" s="14">
        <f t="shared" si="48"/>
        <v>0</v>
      </c>
      <c r="T1084" s="11" t="str">
        <f t="shared" si="49"/>
        <v/>
      </c>
      <c r="U1084" s="11" t="str">
        <f t="shared" si="50"/>
        <v/>
      </c>
    </row>
    <row r="1085" spans="1:21" x14ac:dyDescent="0.3">
      <c r="A1085" t="s">
        <v>6912</v>
      </c>
      <c r="B1085" t="s">
        <v>6913</v>
      </c>
      <c r="C1085" t="s">
        <v>1804</v>
      </c>
      <c r="D1085">
        <v>55</v>
      </c>
      <c r="E1085" t="s">
        <v>4456</v>
      </c>
      <c r="F1085">
        <v>9138365243</v>
      </c>
      <c r="G1085" s="9">
        <v>46090</v>
      </c>
      <c r="H1085" s="9">
        <v>46093</v>
      </c>
      <c r="I1085" t="s">
        <v>4474</v>
      </c>
      <c r="J1085" t="s">
        <v>4556</v>
      </c>
      <c r="K1085" t="s">
        <v>4471</v>
      </c>
      <c r="L1085" t="s">
        <v>4477</v>
      </c>
      <c r="M1085">
        <v>5</v>
      </c>
      <c r="N1085">
        <v>102263</v>
      </c>
      <c r="O1085">
        <v>7063</v>
      </c>
      <c r="P1085" t="s">
        <v>4468</v>
      </c>
      <c r="Q1085">
        <v>95200</v>
      </c>
      <c r="R1085">
        <v>0</v>
      </c>
      <c r="S1085" s="14">
        <f t="shared" si="48"/>
        <v>6.9067013484838111E-2</v>
      </c>
      <c r="T1085" s="11" t="str">
        <f t="shared" si="49"/>
        <v/>
      </c>
      <c r="U1085" s="11" t="str">
        <f t="shared" si="50"/>
        <v/>
      </c>
    </row>
    <row r="1086" spans="1:21" x14ac:dyDescent="0.3">
      <c r="A1086" t="s">
        <v>6914</v>
      </c>
      <c r="B1086" t="s">
        <v>6915</v>
      </c>
      <c r="C1086" t="s">
        <v>2522</v>
      </c>
      <c r="D1086">
        <v>42</v>
      </c>
      <c r="E1086" t="s">
        <v>4456</v>
      </c>
      <c r="F1086">
        <v>7825596423</v>
      </c>
      <c r="G1086" s="9">
        <v>45995</v>
      </c>
      <c r="H1086" s="9">
        <v>46000</v>
      </c>
      <c r="I1086" t="s">
        <v>4480</v>
      </c>
      <c r="J1086" t="s">
        <v>4539</v>
      </c>
      <c r="K1086" t="s">
        <v>4476</v>
      </c>
      <c r="L1086" t="s">
        <v>4483</v>
      </c>
      <c r="M1086">
        <v>6</v>
      </c>
      <c r="N1086">
        <v>227371</v>
      </c>
      <c r="O1086">
        <v>0</v>
      </c>
      <c r="Q1086">
        <v>227371</v>
      </c>
      <c r="R1086">
        <v>0</v>
      </c>
      <c r="S1086" s="14">
        <f t="shared" si="48"/>
        <v>0</v>
      </c>
      <c r="T1086" s="11" t="str">
        <f t="shared" si="49"/>
        <v/>
      </c>
      <c r="U1086" s="11" t="str">
        <f t="shared" si="50"/>
        <v/>
      </c>
    </row>
    <row r="1087" spans="1:21" x14ac:dyDescent="0.3">
      <c r="A1087" t="s">
        <v>6916</v>
      </c>
      <c r="B1087" t="s">
        <v>6917</v>
      </c>
      <c r="C1087" t="s">
        <v>381</v>
      </c>
      <c r="D1087">
        <v>2</v>
      </c>
      <c r="E1087" t="s">
        <v>4456</v>
      </c>
      <c r="F1087">
        <v>7787597379</v>
      </c>
      <c r="G1087" s="9">
        <v>45975</v>
      </c>
      <c r="H1087" s="9">
        <v>45981</v>
      </c>
      <c r="I1087" t="s">
        <v>4474</v>
      </c>
      <c r="J1087" t="s">
        <v>4556</v>
      </c>
      <c r="K1087" t="s">
        <v>4488</v>
      </c>
      <c r="L1087" t="s">
        <v>4477</v>
      </c>
      <c r="M1087">
        <v>5</v>
      </c>
      <c r="N1087">
        <v>22160</v>
      </c>
      <c r="O1087">
        <v>0</v>
      </c>
      <c r="Q1087">
        <v>22160</v>
      </c>
      <c r="R1087">
        <v>0</v>
      </c>
      <c r="S1087" s="14">
        <f t="shared" si="48"/>
        <v>0</v>
      </c>
      <c r="T1087" s="11" t="str">
        <f t="shared" si="49"/>
        <v/>
      </c>
      <c r="U1087" s="11" t="str">
        <f t="shared" si="50"/>
        <v/>
      </c>
    </row>
    <row r="1088" spans="1:21" x14ac:dyDescent="0.3">
      <c r="A1088" t="s">
        <v>6918</v>
      </c>
      <c r="B1088" t="s">
        <v>6919</v>
      </c>
      <c r="C1088" t="s">
        <v>5450</v>
      </c>
      <c r="D1088">
        <v>77</v>
      </c>
      <c r="E1088" t="s">
        <v>4463</v>
      </c>
      <c r="F1088">
        <v>8763067389</v>
      </c>
      <c r="G1088" s="9">
        <v>45963</v>
      </c>
      <c r="H1088" s="9">
        <v>45967</v>
      </c>
      <c r="I1088" t="s">
        <v>4523</v>
      </c>
      <c r="J1088" t="s">
        <v>4524</v>
      </c>
      <c r="K1088" t="s">
        <v>4476</v>
      </c>
      <c r="L1088" t="s">
        <v>4525</v>
      </c>
      <c r="M1088">
        <v>4</v>
      </c>
      <c r="N1088">
        <v>181036</v>
      </c>
      <c r="O1088">
        <v>0</v>
      </c>
      <c r="Q1088">
        <v>181036</v>
      </c>
      <c r="R1088">
        <v>0</v>
      </c>
      <c r="S1088" s="14">
        <f t="shared" si="48"/>
        <v>0</v>
      </c>
      <c r="T1088" s="11" t="str">
        <f t="shared" si="49"/>
        <v/>
      </c>
      <c r="U1088" s="11" t="str">
        <f t="shared" si="50"/>
        <v/>
      </c>
    </row>
    <row r="1089" spans="1:21" x14ac:dyDescent="0.3">
      <c r="A1089" t="s">
        <v>6920</v>
      </c>
      <c r="B1089" t="s">
        <v>6921</v>
      </c>
      <c r="C1089" t="s">
        <v>5879</v>
      </c>
      <c r="D1089">
        <v>58</v>
      </c>
      <c r="E1089" t="s">
        <v>4463</v>
      </c>
      <c r="F1089">
        <v>6822955065</v>
      </c>
      <c r="G1089" s="9">
        <v>46021</v>
      </c>
      <c r="H1089" s="9">
        <v>46027</v>
      </c>
      <c r="I1089" t="s">
        <v>4474</v>
      </c>
      <c r="J1089" t="s">
        <v>4475</v>
      </c>
      <c r="K1089" t="s">
        <v>4476</v>
      </c>
      <c r="L1089" t="s">
        <v>4477</v>
      </c>
      <c r="M1089">
        <v>5</v>
      </c>
      <c r="N1089">
        <v>124461</v>
      </c>
      <c r="O1089">
        <v>0</v>
      </c>
      <c r="Q1089">
        <v>124461</v>
      </c>
      <c r="R1089">
        <v>0</v>
      </c>
      <c r="S1089" s="14">
        <f t="shared" si="48"/>
        <v>0</v>
      </c>
      <c r="T1089" s="11" t="str">
        <f t="shared" si="49"/>
        <v/>
      </c>
      <c r="U1089" s="11" t="str">
        <f t="shared" si="50"/>
        <v/>
      </c>
    </row>
    <row r="1090" spans="1:21" x14ac:dyDescent="0.3">
      <c r="A1090" t="s">
        <v>6922</v>
      </c>
      <c r="B1090" t="s">
        <v>6923</v>
      </c>
      <c r="C1090" t="s">
        <v>6924</v>
      </c>
      <c r="D1090">
        <v>64</v>
      </c>
      <c r="E1090" t="s">
        <v>4463</v>
      </c>
      <c r="F1090">
        <v>6307005497</v>
      </c>
      <c r="G1090" s="9">
        <v>45874</v>
      </c>
      <c r="H1090" s="9">
        <v>45880</v>
      </c>
      <c r="I1090" t="s">
        <v>4480</v>
      </c>
      <c r="J1090" t="s">
        <v>4481</v>
      </c>
      <c r="K1090" t="s">
        <v>4482</v>
      </c>
      <c r="L1090" t="s">
        <v>4483</v>
      </c>
      <c r="M1090">
        <v>6</v>
      </c>
      <c r="N1090">
        <v>185551</v>
      </c>
      <c r="O1090">
        <v>0</v>
      </c>
      <c r="Q1090">
        <v>185551</v>
      </c>
      <c r="R1090">
        <v>185551</v>
      </c>
      <c r="S1090" s="14">
        <f t="shared" si="48"/>
        <v>0</v>
      </c>
      <c r="T1090" s="11" t="str">
        <f t="shared" si="49"/>
        <v/>
      </c>
      <c r="U1090" s="11" t="str">
        <f t="shared" si="50"/>
        <v/>
      </c>
    </row>
    <row r="1091" spans="1:21" x14ac:dyDescent="0.3">
      <c r="A1091" t="s">
        <v>6925</v>
      </c>
      <c r="B1091" t="s">
        <v>6926</v>
      </c>
      <c r="C1091" t="s">
        <v>2679</v>
      </c>
      <c r="D1091">
        <v>42</v>
      </c>
      <c r="E1091" t="s">
        <v>4463</v>
      </c>
      <c r="F1091">
        <v>6583825333</v>
      </c>
      <c r="G1091" s="9">
        <v>46044</v>
      </c>
      <c r="H1091" s="9">
        <v>46048</v>
      </c>
      <c r="I1091" t="s">
        <v>4480</v>
      </c>
      <c r="J1091" t="s">
        <v>4481</v>
      </c>
      <c r="K1091" t="s">
        <v>4482</v>
      </c>
      <c r="L1091" t="s">
        <v>4483</v>
      </c>
      <c r="M1091">
        <v>6</v>
      </c>
      <c r="N1091">
        <v>191628</v>
      </c>
      <c r="O1091">
        <v>9244</v>
      </c>
      <c r="P1091" t="s">
        <v>4468</v>
      </c>
      <c r="Q1091">
        <v>182384</v>
      </c>
      <c r="R1091">
        <v>182384</v>
      </c>
      <c r="S1091" s="14">
        <f t="shared" si="48"/>
        <v>4.8239296971215061E-2</v>
      </c>
      <c r="T1091" s="11" t="str">
        <f t="shared" si="49"/>
        <v/>
      </c>
      <c r="U1091" s="11" t="str">
        <f t="shared" si="50"/>
        <v/>
      </c>
    </row>
    <row r="1092" spans="1:21" x14ac:dyDescent="0.3">
      <c r="A1092" t="s">
        <v>6927</v>
      </c>
      <c r="B1092" t="s">
        <v>6928</v>
      </c>
      <c r="C1092" t="s">
        <v>4749</v>
      </c>
      <c r="D1092">
        <v>13</v>
      </c>
      <c r="E1092" t="s">
        <v>4463</v>
      </c>
      <c r="F1092">
        <v>6909373032</v>
      </c>
      <c r="G1092" s="9">
        <v>45960</v>
      </c>
      <c r="H1092" s="9">
        <v>45966</v>
      </c>
      <c r="I1092" t="s">
        <v>4480</v>
      </c>
      <c r="J1092" t="s">
        <v>4481</v>
      </c>
      <c r="K1092" t="s">
        <v>4482</v>
      </c>
      <c r="L1092" t="s">
        <v>4483</v>
      </c>
      <c r="M1092">
        <v>6</v>
      </c>
      <c r="N1092">
        <v>202911</v>
      </c>
      <c r="O1092">
        <v>0</v>
      </c>
      <c r="Q1092">
        <v>202911</v>
      </c>
      <c r="R1092">
        <v>202911</v>
      </c>
      <c r="S1092" s="14">
        <f t="shared" ref="S1092:S1155" si="51">O1092/N1092</f>
        <v>0</v>
      </c>
      <c r="T1092" s="11" t="str">
        <f t="shared" ref="T1092:T1155" si="52">IF(AND(S1092&gt;10%,P1092&lt;&gt;"MS_DR_BORA"),"FLAG","")</f>
        <v/>
      </c>
      <c r="U1092" s="11" t="str">
        <f t="shared" ref="U1092:U1155" si="53">IF(AND(K1092="Cash",R1092&lt;Q1092),"FLAG","")</f>
        <v/>
      </c>
    </row>
    <row r="1093" spans="1:21" x14ac:dyDescent="0.3">
      <c r="A1093" t="s">
        <v>6929</v>
      </c>
      <c r="B1093" t="s">
        <v>6930</v>
      </c>
      <c r="C1093" t="s">
        <v>3227</v>
      </c>
      <c r="D1093">
        <v>35</v>
      </c>
      <c r="E1093" t="s">
        <v>4463</v>
      </c>
      <c r="F1093">
        <v>8917385034</v>
      </c>
      <c r="G1093" s="9">
        <v>45764</v>
      </c>
      <c r="H1093" s="9">
        <v>45766</v>
      </c>
      <c r="I1093" t="s">
        <v>4457</v>
      </c>
      <c r="J1093" t="s">
        <v>4588</v>
      </c>
      <c r="K1093" t="s">
        <v>4482</v>
      </c>
      <c r="L1093" t="s">
        <v>4460</v>
      </c>
      <c r="M1093">
        <v>4</v>
      </c>
      <c r="N1093">
        <v>51076</v>
      </c>
      <c r="O1093">
        <v>0</v>
      </c>
      <c r="Q1093">
        <v>51076</v>
      </c>
      <c r="R1093">
        <v>51076</v>
      </c>
      <c r="S1093" s="14">
        <f t="shared" si="51"/>
        <v>0</v>
      </c>
      <c r="T1093" s="11" t="str">
        <f t="shared" si="52"/>
        <v/>
      </c>
      <c r="U1093" s="11" t="str">
        <f t="shared" si="53"/>
        <v/>
      </c>
    </row>
    <row r="1094" spans="1:21" x14ac:dyDescent="0.3">
      <c r="A1094" t="s">
        <v>6931</v>
      </c>
      <c r="B1094" t="s">
        <v>6932</v>
      </c>
      <c r="C1094" t="s">
        <v>5174</v>
      </c>
      <c r="D1094">
        <v>55</v>
      </c>
      <c r="E1094" t="s">
        <v>4456</v>
      </c>
      <c r="F1094">
        <v>9502504096</v>
      </c>
      <c r="G1094" s="9">
        <v>45966</v>
      </c>
      <c r="H1094" s="9">
        <v>45971</v>
      </c>
      <c r="I1094" t="s">
        <v>4480</v>
      </c>
      <c r="J1094" t="s">
        <v>4481</v>
      </c>
      <c r="K1094" t="s">
        <v>4482</v>
      </c>
      <c r="L1094" t="s">
        <v>4483</v>
      </c>
      <c r="M1094">
        <v>6</v>
      </c>
      <c r="N1094">
        <v>195016</v>
      </c>
      <c r="O1094">
        <v>0</v>
      </c>
      <c r="Q1094">
        <v>195016</v>
      </c>
      <c r="R1094">
        <v>195016</v>
      </c>
      <c r="S1094" s="14">
        <f t="shared" si="51"/>
        <v>0</v>
      </c>
      <c r="T1094" s="11" t="str">
        <f t="shared" si="52"/>
        <v/>
      </c>
      <c r="U1094" s="11" t="str">
        <f t="shared" si="53"/>
        <v/>
      </c>
    </row>
    <row r="1095" spans="1:21" x14ac:dyDescent="0.3">
      <c r="A1095" t="s">
        <v>6933</v>
      </c>
      <c r="B1095" t="s">
        <v>6934</v>
      </c>
      <c r="C1095" t="s">
        <v>1471</v>
      </c>
      <c r="D1095">
        <v>47</v>
      </c>
      <c r="E1095" t="s">
        <v>4456</v>
      </c>
      <c r="F1095">
        <v>7249701367</v>
      </c>
      <c r="G1095" s="9">
        <v>45845</v>
      </c>
      <c r="H1095" s="9">
        <v>45852</v>
      </c>
      <c r="I1095" t="s">
        <v>4480</v>
      </c>
      <c r="J1095" t="s">
        <v>4481</v>
      </c>
      <c r="K1095" t="s">
        <v>4471</v>
      </c>
      <c r="L1095" t="s">
        <v>4483</v>
      </c>
      <c r="M1095">
        <v>6</v>
      </c>
      <c r="N1095">
        <v>218625</v>
      </c>
      <c r="O1095">
        <v>0</v>
      </c>
      <c r="Q1095">
        <v>218625</v>
      </c>
      <c r="R1095">
        <v>0</v>
      </c>
      <c r="S1095" s="14">
        <f t="shared" si="51"/>
        <v>0</v>
      </c>
      <c r="T1095" s="11" t="str">
        <f t="shared" si="52"/>
        <v/>
      </c>
      <c r="U1095" s="11" t="str">
        <f t="shared" si="53"/>
        <v/>
      </c>
    </row>
    <row r="1096" spans="1:21" x14ac:dyDescent="0.3">
      <c r="A1096" t="s">
        <v>6935</v>
      </c>
      <c r="B1096" t="s">
        <v>6936</v>
      </c>
      <c r="C1096" t="s">
        <v>795</v>
      </c>
      <c r="D1096">
        <v>79</v>
      </c>
      <c r="E1096" t="s">
        <v>4456</v>
      </c>
      <c r="F1096">
        <v>6671001855</v>
      </c>
      <c r="G1096" s="9">
        <v>46088</v>
      </c>
      <c r="H1096" s="9">
        <v>46090</v>
      </c>
      <c r="I1096" t="s">
        <v>4491</v>
      </c>
      <c r="J1096" t="s">
        <v>4492</v>
      </c>
      <c r="K1096" t="s">
        <v>4488</v>
      </c>
      <c r="L1096" t="s">
        <v>4493</v>
      </c>
      <c r="M1096">
        <v>3</v>
      </c>
      <c r="N1096">
        <v>68547</v>
      </c>
      <c r="O1096">
        <v>0</v>
      </c>
      <c r="Q1096">
        <v>68547</v>
      </c>
      <c r="R1096">
        <v>0</v>
      </c>
      <c r="S1096" s="14">
        <f t="shared" si="51"/>
        <v>0</v>
      </c>
      <c r="T1096" s="11" t="str">
        <f t="shared" si="52"/>
        <v/>
      </c>
      <c r="U1096" s="11" t="str">
        <f t="shared" si="53"/>
        <v/>
      </c>
    </row>
    <row r="1097" spans="1:21" x14ac:dyDescent="0.3">
      <c r="A1097" t="s">
        <v>6937</v>
      </c>
      <c r="B1097" t="s">
        <v>6938</v>
      </c>
      <c r="C1097" t="s">
        <v>1269</v>
      </c>
      <c r="D1097">
        <v>84</v>
      </c>
      <c r="E1097" t="s">
        <v>4463</v>
      </c>
      <c r="F1097">
        <v>9784811308</v>
      </c>
      <c r="G1097" s="9">
        <v>45809</v>
      </c>
      <c r="H1097" s="9">
        <v>45815</v>
      </c>
      <c r="I1097" t="s">
        <v>4474</v>
      </c>
      <c r="J1097" t="s">
        <v>4556</v>
      </c>
      <c r="K1097" t="s">
        <v>4459</v>
      </c>
      <c r="L1097" t="s">
        <v>4477</v>
      </c>
      <c r="M1097">
        <v>5</v>
      </c>
      <c r="N1097">
        <v>125119</v>
      </c>
      <c r="O1097">
        <v>2912</v>
      </c>
      <c r="P1097" t="s">
        <v>4468</v>
      </c>
      <c r="Q1097">
        <v>122207</v>
      </c>
      <c r="R1097">
        <v>0</v>
      </c>
      <c r="S1097" s="14">
        <f t="shared" si="51"/>
        <v>2.327384330117728E-2</v>
      </c>
      <c r="T1097" s="11" t="str">
        <f t="shared" si="52"/>
        <v/>
      </c>
      <c r="U1097" s="11" t="str">
        <f t="shared" si="53"/>
        <v/>
      </c>
    </row>
    <row r="1098" spans="1:21" x14ac:dyDescent="0.3">
      <c r="A1098" t="s">
        <v>6939</v>
      </c>
      <c r="B1098" t="s">
        <v>6940</v>
      </c>
      <c r="C1098" t="s">
        <v>168</v>
      </c>
      <c r="D1098">
        <v>61</v>
      </c>
      <c r="E1098" t="s">
        <v>4456</v>
      </c>
      <c r="F1098">
        <v>7294200218</v>
      </c>
      <c r="G1098" s="9">
        <v>46004</v>
      </c>
      <c r="H1098" s="9">
        <v>46008</v>
      </c>
      <c r="I1098" t="s">
        <v>4491</v>
      </c>
      <c r="J1098" t="s">
        <v>4543</v>
      </c>
      <c r="K1098" t="s">
        <v>4482</v>
      </c>
      <c r="L1098" t="s">
        <v>4493</v>
      </c>
      <c r="M1098">
        <v>3</v>
      </c>
      <c r="N1098">
        <v>80146</v>
      </c>
      <c r="O1098">
        <v>2698</v>
      </c>
      <c r="P1098" t="s">
        <v>4468</v>
      </c>
      <c r="Q1098">
        <v>77448</v>
      </c>
      <c r="R1098">
        <v>77448</v>
      </c>
      <c r="S1098" s="14">
        <f t="shared" si="51"/>
        <v>3.3663563995707836E-2</v>
      </c>
      <c r="T1098" s="11" t="str">
        <f t="shared" si="52"/>
        <v/>
      </c>
      <c r="U1098" s="11" t="str">
        <f t="shared" si="53"/>
        <v/>
      </c>
    </row>
    <row r="1099" spans="1:21" x14ac:dyDescent="0.3">
      <c r="A1099" t="s">
        <v>6941</v>
      </c>
      <c r="B1099" t="s">
        <v>6942</v>
      </c>
      <c r="C1099" t="s">
        <v>1035</v>
      </c>
      <c r="D1099">
        <v>31</v>
      </c>
      <c r="E1099" t="s">
        <v>4463</v>
      </c>
      <c r="F1099">
        <v>6596263171</v>
      </c>
      <c r="G1099" s="9">
        <v>46098</v>
      </c>
      <c r="H1099" s="9">
        <v>46101</v>
      </c>
      <c r="I1099" t="s">
        <v>4491</v>
      </c>
      <c r="J1099" t="s">
        <v>4543</v>
      </c>
      <c r="K1099" t="s">
        <v>4482</v>
      </c>
      <c r="L1099" t="s">
        <v>4493</v>
      </c>
      <c r="M1099">
        <v>3</v>
      </c>
      <c r="N1099">
        <v>67369</v>
      </c>
      <c r="O1099">
        <v>0</v>
      </c>
      <c r="Q1099">
        <v>67369</v>
      </c>
      <c r="R1099">
        <v>67369</v>
      </c>
      <c r="S1099" s="14">
        <f t="shared" si="51"/>
        <v>0</v>
      </c>
      <c r="T1099" s="11" t="str">
        <f t="shared" si="52"/>
        <v/>
      </c>
      <c r="U1099" s="11" t="str">
        <f t="shared" si="53"/>
        <v/>
      </c>
    </row>
    <row r="1100" spans="1:21" x14ac:dyDescent="0.3">
      <c r="A1100" t="s">
        <v>6943</v>
      </c>
      <c r="B1100" t="s">
        <v>6944</v>
      </c>
      <c r="C1100" t="s">
        <v>1293</v>
      </c>
      <c r="D1100">
        <v>64</v>
      </c>
      <c r="E1100" t="s">
        <v>4463</v>
      </c>
      <c r="F1100">
        <v>7154760651</v>
      </c>
      <c r="G1100" s="9">
        <v>45833</v>
      </c>
      <c r="H1100" s="9">
        <v>45835</v>
      </c>
      <c r="I1100" t="s">
        <v>4457</v>
      </c>
      <c r="J1100" t="s">
        <v>4588</v>
      </c>
      <c r="K1100" t="s">
        <v>4488</v>
      </c>
      <c r="L1100" t="s">
        <v>4460</v>
      </c>
      <c r="M1100">
        <v>4</v>
      </c>
      <c r="N1100">
        <v>55731</v>
      </c>
      <c r="O1100">
        <v>0</v>
      </c>
      <c r="Q1100">
        <v>55731</v>
      </c>
      <c r="R1100">
        <v>0</v>
      </c>
      <c r="S1100" s="14">
        <f t="shared" si="51"/>
        <v>0</v>
      </c>
      <c r="T1100" s="11" t="str">
        <f t="shared" si="52"/>
        <v/>
      </c>
      <c r="U1100" s="11" t="str">
        <f t="shared" si="53"/>
        <v/>
      </c>
    </row>
    <row r="1101" spans="1:21" x14ac:dyDescent="0.3">
      <c r="A1101" t="s">
        <v>6945</v>
      </c>
      <c r="B1101" t="s">
        <v>6946</v>
      </c>
      <c r="C1101" t="s">
        <v>2029</v>
      </c>
      <c r="D1101">
        <v>7</v>
      </c>
      <c r="E1101" t="s">
        <v>4456</v>
      </c>
      <c r="F1101">
        <v>6385691125</v>
      </c>
      <c r="G1101" s="9">
        <v>45963</v>
      </c>
      <c r="H1101" s="9">
        <v>45967</v>
      </c>
      <c r="I1101" t="s">
        <v>4474</v>
      </c>
      <c r="J1101" t="s">
        <v>4475</v>
      </c>
      <c r="K1101" t="s">
        <v>4482</v>
      </c>
      <c r="L1101" t="s">
        <v>4477</v>
      </c>
      <c r="M1101">
        <v>5</v>
      </c>
      <c r="N1101">
        <v>122324</v>
      </c>
      <c r="O1101">
        <v>0</v>
      </c>
      <c r="Q1101">
        <v>122324</v>
      </c>
      <c r="R1101">
        <v>122324</v>
      </c>
      <c r="S1101" s="14">
        <f t="shared" si="51"/>
        <v>0</v>
      </c>
      <c r="T1101" s="11" t="str">
        <f t="shared" si="52"/>
        <v/>
      </c>
      <c r="U1101" s="11" t="str">
        <f t="shared" si="53"/>
        <v/>
      </c>
    </row>
    <row r="1102" spans="1:21" x14ac:dyDescent="0.3">
      <c r="A1102" t="s">
        <v>6947</v>
      </c>
      <c r="B1102" t="s">
        <v>6948</v>
      </c>
      <c r="C1102" t="s">
        <v>6534</v>
      </c>
      <c r="D1102">
        <v>3</v>
      </c>
      <c r="E1102" t="s">
        <v>4463</v>
      </c>
      <c r="F1102">
        <v>8707417703</v>
      </c>
      <c r="G1102" s="9">
        <v>45756</v>
      </c>
      <c r="H1102" s="9">
        <v>45763</v>
      </c>
      <c r="I1102" t="s">
        <v>4480</v>
      </c>
      <c r="J1102" t="s">
        <v>4481</v>
      </c>
      <c r="K1102" t="s">
        <v>4471</v>
      </c>
      <c r="L1102" t="s">
        <v>4483</v>
      </c>
      <c r="M1102">
        <v>6</v>
      </c>
      <c r="N1102">
        <v>201202</v>
      </c>
      <c r="O1102">
        <v>7796</v>
      </c>
      <c r="P1102" t="s">
        <v>4468</v>
      </c>
      <c r="Q1102">
        <v>193406</v>
      </c>
      <c r="R1102">
        <v>0</v>
      </c>
      <c r="S1102" s="14">
        <f t="shared" si="51"/>
        <v>3.8747129750201288E-2</v>
      </c>
      <c r="T1102" s="11" t="str">
        <f t="shared" si="52"/>
        <v/>
      </c>
      <c r="U1102" s="11" t="str">
        <f t="shared" si="53"/>
        <v/>
      </c>
    </row>
    <row r="1103" spans="1:21" x14ac:dyDescent="0.3">
      <c r="A1103" t="s">
        <v>6949</v>
      </c>
      <c r="B1103" t="s">
        <v>6950</v>
      </c>
      <c r="C1103" t="s">
        <v>6645</v>
      </c>
      <c r="D1103">
        <v>37</v>
      </c>
      <c r="E1103" t="s">
        <v>4456</v>
      </c>
      <c r="F1103">
        <v>8931683611</v>
      </c>
      <c r="G1103" s="9">
        <v>45936</v>
      </c>
      <c r="H1103" s="9">
        <v>45937</v>
      </c>
      <c r="I1103" t="s">
        <v>4491</v>
      </c>
      <c r="J1103" t="s">
        <v>4492</v>
      </c>
      <c r="K1103" t="s">
        <v>4476</v>
      </c>
      <c r="L1103" t="s">
        <v>4493</v>
      </c>
      <c r="M1103">
        <v>3</v>
      </c>
      <c r="N1103">
        <v>69107</v>
      </c>
      <c r="O1103">
        <v>2610</v>
      </c>
      <c r="P1103" t="s">
        <v>4468</v>
      </c>
      <c r="Q1103">
        <v>66497</v>
      </c>
      <c r="R1103">
        <v>0</v>
      </c>
      <c r="S1103" s="14">
        <f t="shared" si="51"/>
        <v>3.7767519932857742E-2</v>
      </c>
      <c r="T1103" s="11" t="str">
        <f t="shared" si="52"/>
        <v/>
      </c>
      <c r="U1103" s="11" t="str">
        <f t="shared" si="53"/>
        <v/>
      </c>
    </row>
    <row r="1104" spans="1:21" x14ac:dyDescent="0.3">
      <c r="A1104" t="s">
        <v>6951</v>
      </c>
      <c r="B1104" t="s">
        <v>6952</v>
      </c>
      <c r="C1104" t="s">
        <v>4516</v>
      </c>
      <c r="D1104">
        <v>86</v>
      </c>
      <c r="E1104" t="s">
        <v>4463</v>
      </c>
      <c r="F1104">
        <v>8856036824</v>
      </c>
      <c r="G1104" s="9">
        <v>45928</v>
      </c>
      <c r="H1104" s="9">
        <v>45931</v>
      </c>
      <c r="I1104" t="s">
        <v>4457</v>
      </c>
      <c r="J1104" t="s">
        <v>4458</v>
      </c>
      <c r="K1104" t="s">
        <v>4466</v>
      </c>
      <c r="L1104" t="s">
        <v>4460</v>
      </c>
      <c r="M1104">
        <v>4</v>
      </c>
      <c r="N1104">
        <v>53248</v>
      </c>
      <c r="O1104">
        <v>0</v>
      </c>
      <c r="Q1104">
        <v>53248</v>
      </c>
      <c r="R1104">
        <v>0</v>
      </c>
      <c r="S1104" s="14">
        <f t="shared" si="51"/>
        <v>0</v>
      </c>
      <c r="T1104" s="11" t="str">
        <f t="shared" si="52"/>
        <v/>
      </c>
      <c r="U1104" s="11" t="str">
        <f t="shared" si="53"/>
        <v/>
      </c>
    </row>
    <row r="1105" spans="1:21" x14ac:dyDescent="0.3">
      <c r="A1105" t="s">
        <v>6953</v>
      </c>
      <c r="B1105" t="s">
        <v>6954</v>
      </c>
      <c r="C1105" t="s">
        <v>6902</v>
      </c>
      <c r="D1105">
        <v>13</v>
      </c>
      <c r="E1105" t="s">
        <v>4456</v>
      </c>
      <c r="F1105">
        <v>6932129724</v>
      </c>
      <c r="G1105" s="9">
        <v>45831</v>
      </c>
      <c r="H1105" s="9">
        <v>45834</v>
      </c>
      <c r="I1105" t="s">
        <v>4464</v>
      </c>
      <c r="J1105" t="s">
        <v>4465</v>
      </c>
      <c r="K1105" t="s">
        <v>4466</v>
      </c>
      <c r="L1105" t="s">
        <v>4467</v>
      </c>
      <c r="M1105">
        <v>3</v>
      </c>
      <c r="N1105">
        <v>83651</v>
      </c>
      <c r="O1105">
        <v>0</v>
      </c>
      <c r="Q1105">
        <v>83651</v>
      </c>
      <c r="R1105">
        <v>0</v>
      </c>
      <c r="S1105" s="14">
        <f t="shared" si="51"/>
        <v>0</v>
      </c>
      <c r="T1105" s="11" t="str">
        <f t="shared" si="52"/>
        <v/>
      </c>
      <c r="U1105" s="11" t="str">
        <f t="shared" si="53"/>
        <v/>
      </c>
    </row>
    <row r="1106" spans="1:21" x14ac:dyDescent="0.3">
      <c r="A1106" t="s">
        <v>6955</v>
      </c>
      <c r="B1106" t="s">
        <v>6956</v>
      </c>
      <c r="C1106" t="s">
        <v>2210</v>
      </c>
      <c r="D1106">
        <v>9</v>
      </c>
      <c r="E1106" t="s">
        <v>4456</v>
      </c>
      <c r="F1106">
        <v>7233610070</v>
      </c>
      <c r="G1106" s="9">
        <v>45898</v>
      </c>
      <c r="H1106" s="9">
        <v>45901</v>
      </c>
      <c r="I1106" t="s">
        <v>4464</v>
      </c>
      <c r="J1106" t="s">
        <v>4465</v>
      </c>
      <c r="K1106" t="s">
        <v>4488</v>
      </c>
      <c r="L1106" t="s">
        <v>4467</v>
      </c>
      <c r="M1106">
        <v>3</v>
      </c>
      <c r="N1106">
        <v>72975</v>
      </c>
      <c r="O1106">
        <v>5900</v>
      </c>
      <c r="P1106" t="s">
        <v>4468</v>
      </c>
      <c r="Q1106">
        <v>67075</v>
      </c>
      <c r="R1106">
        <v>0</v>
      </c>
      <c r="S1106" s="14">
        <f t="shared" si="51"/>
        <v>8.0849606029462145E-2</v>
      </c>
      <c r="T1106" s="11" t="str">
        <f t="shared" si="52"/>
        <v/>
      </c>
      <c r="U1106" s="11" t="str">
        <f t="shared" si="53"/>
        <v/>
      </c>
    </row>
    <row r="1107" spans="1:21" x14ac:dyDescent="0.3">
      <c r="A1107" t="s">
        <v>6957</v>
      </c>
      <c r="B1107" t="s">
        <v>6958</v>
      </c>
      <c r="C1107" t="s">
        <v>2446</v>
      </c>
      <c r="D1107">
        <v>48</v>
      </c>
      <c r="E1107" t="s">
        <v>4456</v>
      </c>
      <c r="F1107">
        <v>8113799048</v>
      </c>
      <c r="G1107" s="9">
        <v>46082</v>
      </c>
      <c r="H1107" s="9">
        <v>46086</v>
      </c>
      <c r="I1107" t="s">
        <v>4523</v>
      </c>
      <c r="J1107" t="s">
        <v>4524</v>
      </c>
      <c r="K1107" t="s">
        <v>4476</v>
      </c>
      <c r="L1107" t="s">
        <v>4525</v>
      </c>
      <c r="M1107">
        <v>4</v>
      </c>
      <c r="N1107">
        <v>181157</v>
      </c>
      <c r="O1107">
        <v>0</v>
      </c>
      <c r="Q1107">
        <v>181157</v>
      </c>
      <c r="R1107">
        <v>0</v>
      </c>
      <c r="S1107" s="14">
        <f t="shared" si="51"/>
        <v>0</v>
      </c>
      <c r="T1107" s="11" t="str">
        <f t="shared" si="52"/>
        <v/>
      </c>
      <c r="U1107" s="11" t="str">
        <f t="shared" si="53"/>
        <v/>
      </c>
    </row>
    <row r="1108" spans="1:21" x14ac:dyDescent="0.3">
      <c r="A1108" t="s">
        <v>6959</v>
      </c>
      <c r="B1108" t="s">
        <v>6960</v>
      </c>
      <c r="C1108" t="s">
        <v>1289</v>
      </c>
      <c r="D1108">
        <v>33</v>
      </c>
      <c r="E1108" t="s">
        <v>4456</v>
      </c>
      <c r="F1108">
        <v>8154718243</v>
      </c>
      <c r="G1108" s="9">
        <v>45994</v>
      </c>
      <c r="H1108" s="9">
        <v>45999</v>
      </c>
      <c r="I1108" t="s">
        <v>4480</v>
      </c>
      <c r="J1108" t="s">
        <v>4539</v>
      </c>
      <c r="K1108" t="s">
        <v>4471</v>
      </c>
      <c r="L1108" t="s">
        <v>4483</v>
      </c>
      <c r="M1108">
        <v>6</v>
      </c>
      <c r="N1108">
        <v>217215</v>
      </c>
      <c r="O1108">
        <v>10000</v>
      </c>
      <c r="P1108" t="s">
        <v>4468</v>
      </c>
      <c r="Q1108">
        <v>207215</v>
      </c>
      <c r="R1108">
        <v>0</v>
      </c>
      <c r="S1108" s="14">
        <f t="shared" si="51"/>
        <v>4.6037336279722854E-2</v>
      </c>
      <c r="T1108" s="11" t="str">
        <f t="shared" si="52"/>
        <v/>
      </c>
      <c r="U1108" s="11" t="str">
        <f t="shared" si="53"/>
        <v/>
      </c>
    </row>
    <row r="1109" spans="1:21" x14ac:dyDescent="0.3">
      <c r="A1109" t="s">
        <v>6961</v>
      </c>
      <c r="B1109" t="s">
        <v>6962</v>
      </c>
      <c r="C1109" t="s">
        <v>2033</v>
      </c>
      <c r="D1109">
        <v>21</v>
      </c>
      <c r="E1109" t="s">
        <v>4456</v>
      </c>
      <c r="F1109">
        <v>8262201922</v>
      </c>
      <c r="G1109" s="9">
        <v>45948</v>
      </c>
      <c r="H1109" s="9">
        <v>45951</v>
      </c>
      <c r="I1109" t="s">
        <v>4457</v>
      </c>
      <c r="J1109" t="s">
        <v>4458</v>
      </c>
      <c r="K1109" t="s">
        <v>4466</v>
      </c>
      <c r="L1109" t="s">
        <v>4460</v>
      </c>
      <c r="M1109">
        <v>4</v>
      </c>
      <c r="N1109">
        <v>47759</v>
      </c>
      <c r="O1109">
        <v>3845</v>
      </c>
      <c r="P1109" t="s">
        <v>4468</v>
      </c>
      <c r="Q1109">
        <v>43914</v>
      </c>
      <c r="R1109">
        <v>0</v>
      </c>
      <c r="S1109" s="14">
        <f t="shared" si="51"/>
        <v>8.050838585397517E-2</v>
      </c>
      <c r="T1109" s="11" t="str">
        <f t="shared" si="52"/>
        <v/>
      </c>
      <c r="U1109" s="11" t="str">
        <f t="shared" si="53"/>
        <v/>
      </c>
    </row>
    <row r="1110" spans="1:21" x14ac:dyDescent="0.3">
      <c r="A1110" t="s">
        <v>6963</v>
      </c>
      <c r="B1110" t="s">
        <v>6964</v>
      </c>
      <c r="C1110" t="s">
        <v>959</v>
      </c>
      <c r="D1110">
        <v>13</v>
      </c>
      <c r="E1110" t="s">
        <v>4463</v>
      </c>
      <c r="F1110">
        <v>7299855304</v>
      </c>
      <c r="G1110" s="9">
        <v>45797</v>
      </c>
      <c r="H1110" s="9">
        <v>45802</v>
      </c>
      <c r="I1110" t="s">
        <v>4464</v>
      </c>
      <c r="J1110" t="s">
        <v>4465</v>
      </c>
      <c r="K1110" t="s">
        <v>4476</v>
      </c>
      <c r="L1110" t="s">
        <v>4467</v>
      </c>
      <c r="M1110">
        <v>3</v>
      </c>
      <c r="N1110">
        <v>71903</v>
      </c>
      <c r="O1110">
        <v>0</v>
      </c>
      <c r="Q1110">
        <v>71903</v>
      </c>
      <c r="R1110">
        <v>0</v>
      </c>
      <c r="S1110" s="14">
        <f t="shared" si="51"/>
        <v>0</v>
      </c>
      <c r="T1110" s="11" t="str">
        <f t="shared" si="52"/>
        <v/>
      </c>
      <c r="U1110" s="11" t="str">
        <f t="shared" si="53"/>
        <v/>
      </c>
    </row>
    <row r="1111" spans="1:21" x14ac:dyDescent="0.3">
      <c r="A1111" t="s">
        <v>6965</v>
      </c>
      <c r="B1111" t="s">
        <v>6966</v>
      </c>
      <c r="C1111" t="s">
        <v>5413</v>
      </c>
      <c r="D1111">
        <v>15</v>
      </c>
      <c r="E1111" t="s">
        <v>4456</v>
      </c>
      <c r="F1111">
        <v>8640432034</v>
      </c>
      <c r="G1111" s="9">
        <v>45773</v>
      </c>
      <c r="H1111" s="9">
        <v>45778</v>
      </c>
      <c r="I1111" t="s">
        <v>4457</v>
      </c>
      <c r="J1111" t="s">
        <v>4588</v>
      </c>
      <c r="K1111" t="s">
        <v>4466</v>
      </c>
      <c r="L1111" t="s">
        <v>4460</v>
      </c>
      <c r="M1111">
        <v>4</v>
      </c>
      <c r="N1111">
        <v>50505</v>
      </c>
      <c r="O1111">
        <v>3662</v>
      </c>
      <c r="P1111" t="s">
        <v>4468</v>
      </c>
      <c r="Q1111">
        <v>46843</v>
      </c>
      <c r="R1111">
        <v>0</v>
      </c>
      <c r="S1111" s="14">
        <f t="shared" si="51"/>
        <v>7.250767250767251E-2</v>
      </c>
      <c r="T1111" s="11" t="str">
        <f t="shared" si="52"/>
        <v/>
      </c>
      <c r="U1111" s="11" t="str">
        <f t="shared" si="53"/>
        <v/>
      </c>
    </row>
    <row r="1112" spans="1:21" x14ac:dyDescent="0.3">
      <c r="A1112" t="s">
        <v>6967</v>
      </c>
      <c r="B1112" t="s">
        <v>6968</v>
      </c>
      <c r="C1112" t="s">
        <v>2547</v>
      </c>
      <c r="D1112">
        <v>60</v>
      </c>
      <c r="E1112" t="s">
        <v>4463</v>
      </c>
      <c r="F1112">
        <v>6310151839</v>
      </c>
      <c r="G1112" s="9">
        <v>45951</v>
      </c>
      <c r="H1112" s="9">
        <v>45954</v>
      </c>
      <c r="I1112" t="s">
        <v>4457</v>
      </c>
      <c r="J1112" t="s">
        <v>4458</v>
      </c>
      <c r="K1112" t="s">
        <v>4476</v>
      </c>
      <c r="L1112" t="s">
        <v>4460</v>
      </c>
      <c r="M1112">
        <v>4</v>
      </c>
      <c r="N1112">
        <v>51470</v>
      </c>
      <c r="O1112">
        <v>0</v>
      </c>
      <c r="Q1112">
        <v>51470</v>
      </c>
      <c r="R1112">
        <v>0</v>
      </c>
      <c r="S1112" s="14">
        <f t="shared" si="51"/>
        <v>0</v>
      </c>
      <c r="T1112" s="11" t="str">
        <f t="shared" si="52"/>
        <v/>
      </c>
      <c r="U1112" s="11" t="str">
        <f t="shared" si="53"/>
        <v/>
      </c>
    </row>
    <row r="1113" spans="1:21" x14ac:dyDescent="0.3">
      <c r="A1113" t="s">
        <v>6969</v>
      </c>
      <c r="B1113" t="s">
        <v>6970</v>
      </c>
      <c r="C1113" t="s">
        <v>1227</v>
      </c>
      <c r="D1113">
        <v>82</v>
      </c>
      <c r="E1113" t="s">
        <v>4456</v>
      </c>
      <c r="F1113">
        <v>6626331885</v>
      </c>
      <c r="G1113" s="9">
        <v>45812</v>
      </c>
      <c r="H1113" s="9">
        <v>45817</v>
      </c>
      <c r="I1113" t="s">
        <v>4474</v>
      </c>
      <c r="J1113" t="s">
        <v>4475</v>
      </c>
      <c r="K1113" t="s">
        <v>4476</v>
      </c>
      <c r="L1113" t="s">
        <v>4477</v>
      </c>
      <c r="M1113">
        <v>5</v>
      </c>
      <c r="N1113">
        <v>105509</v>
      </c>
      <c r="O1113">
        <v>0</v>
      </c>
      <c r="Q1113">
        <v>105509</v>
      </c>
      <c r="R1113">
        <v>0</v>
      </c>
      <c r="S1113" s="14">
        <f t="shared" si="51"/>
        <v>0</v>
      </c>
      <c r="T1113" s="11" t="str">
        <f t="shared" si="52"/>
        <v/>
      </c>
      <c r="U1113" s="11" t="str">
        <f t="shared" si="53"/>
        <v/>
      </c>
    </row>
    <row r="1114" spans="1:21" x14ac:dyDescent="0.3">
      <c r="A1114" t="s">
        <v>6971</v>
      </c>
      <c r="B1114" t="s">
        <v>6972</v>
      </c>
      <c r="C1114" t="s">
        <v>1331</v>
      </c>
      <c r="D1114">
        <v>49</v>
      </c>
      <c r="E1114" t="s">
        <v>4463</v>
      </c>
      <c r="F1114">
        <v>9281902752</v>
      </c>
      <c r="G1114" s="9">
        <v>45753</v>
      </c>
      <c r="H1114" s="9">
        <v>45754</v>
      </c>
      <c r="I1114" t="s">
        <v>4491</v>
      </c>
      <c r="J1114" t="s">
        <v>4543</v>
      </c>
      <c r="K1114" t="s">
        <v>4482</v>
      </c>
      <c r="L1114" t="s">
        <v>4493</v>
      </c>
      <c r="M1114">
        <v>3</v>
      </c>
      <c r="N1114">
        <v>74030</v>
      </c>
      <c r="O1114">
        <v>0</v>
      </c>
      <c r="Q1114">
        <v>74030</v>
      </c>
      <c r="R1114">
        <v>74030</v>
      </c>
      <c r="S1114" s="14">
        <f t="shared" si="51"/>
        <v>0</v>
      </c>
      <c r="T1114" s="11" t="str">
        <f t="shared" si="52"/>
        <v/>
      </c>
      <c r="U1114" s="11" t="str">
        <f t="shared" si="53"/>
        <v/>
      </c>
    </row>
    <row r="1115" spans="1:21" x14ac:dyDescent="0.3">
      <c r="A1115" t="s">
        <v>6973</v>
      </c>
      <c r="B1115" t="s">
        <v>6974</v>
      </c>
      <c r="C1115" t="s">
        <v>1537</v>
      </c>
      <c r="D1115">
        <v>28</v>
      </c>
      <c r="E1115" t="s">
        <v>4463</v>
      </c>
      <c r="F1115">
        <v>9175745047</v>
      </c>
      <c r="G1115" s="9">
        <v>45981</v>
      </c>
      <c r="H1115" s="9">
        <v>45983</v>
      </c>
      <c r="I1115" t="s">
        <v>4491</v>
      </c>
      <c r="J1115" t="s">
        <v>4492</v>
      </c>
      <c r="K1115" t="s">
        <v>4488</v>
      </c>
      <c r="L1115" t="s">
        <v>4493</v>
      </c>
      <c r="M1115">
        <v>3</v>
      </c>
      <c r="N1115">
        <v>69248</v>
      </c>
      <c r="O1115">
        <v>1464</v>
      </c>
      <c r="P1115" t="s">
        <v>4468</v>
      </c>
      <c r="Q1115">
        <v>67784</v>
      </c>
      <c r="R1115">
        <v>0</v>
      </c>
      <c r="S1115" s="14">
        <f t="shared" si="51"/>
        <v>2.1141404805914973E-2</v>
      </c>
      <c r="T1115" s="11" t="str">
        <f t="shared" si="52"/>
        <v/>
      </c>
      <c r="U1115" s="11" t="str">
        <f t="shared" si="53"/>
        <v/>
      </c>
    </row>
    <row r="1116" spans="1:21" x14ac:dyDescent="0.3">
      <c r="A1116" t="s">
        <v>6975</v>
      </c>
      <c r="B1116" t="s">
        <v>6976</v>
      </c>
      <c r="C1116" t="s">
        <v>791</v>
      </c>
      <c r="D1116">
        <v>10</v>
      </c>
      <c r="E1116" t="s">
        <v>4463</v>
      </c>
      <c r="F1116">
        <v>6685419445</v>
      </c>
      <c r="G1116" s="9">
        <v>45937</v>
      </c>
      <c r="H1116" s="9">
        <v>45942</v>
      </c>
      <c r="I1116" t="s">
        <v>4474</v>
      </c>
      <c r="J1116" t="s">
        <v>4475</v>
      </c>
      <c r="K1116" t="s">
        <v>4459</v>
      </c>
      <c r="L1116" t="s">
        <v>4477</v>
      </c>
      <c r="M1116">
        <v>5</v>
      </c>
      <c r="N1116">
        <v>68377</v>
      </c>
      <c r="O1116">
        <v>0</v>
      </c>
      <c r="Q1116">
        <v>68377</v>
      </c>
      <c r="R1116">
        <v>0</v>
      </c>
      <c r="S1116" s="14">
        <f t="shared" si="51"/>
        <v>0</v>
      </c>
      <c r="T1116" s="11" t="str">
        <f t="shared" si="52"/>
        <v/>
      </c>
      <c r="U1116" s="11" t="str">
        <f t="shared" si="53"/>
        <v/>
      </c>
    </row>
    <row r="1117" spans="1:21" x14ac:dyDescent="0.3">
      <c r="A1117" t="s">
        <v>6977</v>
      </c>
      <c r="B1117" t="s">
        <v>6978</v>
      </c>
      <c r="C1117" t="s">
        <v>6141</v>
      </c>
      <c r="D1117">
        <v>58</v>
      </c>
      <c r="E1117" t="s">
        <v>4456</v>
      </c>
      <c r="F1117">
        <v>7639947185</v>
      </c>
      <c r="G1117" s="9">
        <v>45872</v>
      </c>
      <c r="H1117" s="9">
        <v>45874</v>
      </c>
      <c r="I1117" t="s">
        <v>4491</v>
      </c>
      <c r="J1117" t="s">
        <v>4543</v>
      </c>
      <c r="K1117" t="s">
        <v>4471</v>
      </c>
      <c r="L1117" t="s">
        <v>4493</v>
      </c>
      <c r="M1117">
        <v>3</v>
      </c>
      <c r="N1117">
        <v>70648</v>
      </c>
      <c r="O1117">
        <v>0</v>
      </c>
      <c r="Q1117">
        <v>70648</v>
      </c>
      <c r="R1117">
        <v>0</v>
      </c>
      <c r="S1117" s="14">
        <f t="shared" si="51"/>
        <v>0</v>
      </c>
      <c r="T1117" s="11" t="str">
        <f t="shared" si="52"/>
        <v/>
      </c>
      <c r="U1117" s="11" t="str">
        <f t="shared" si="53"/>
        <v/>
      </c>
    </row>
    <row r="1118" spans="1:21" x14ac:dyDescent="0.3">
      <c r="A1118" t="s">
        <v>6979</v>
      </c>
      <c r="B1118" t="s">
        <v>6980</v>
      </c>
      <c r="C1118" t="s">
        <v>6981</v>
      </c>
      <c r="D1118">
        <v>34</v>
      </c>
      <c r="E1118" t="s">
        <v>4456</v>
      </c>
      <c r="F1118">
        <v>9973549532</v>
      </c>
      <c r="G1118" s="9">
        <v>45816</v>
      </c>
      <c r="H1118" s="9">
        <v>45817</v>
      </c>
      <c r="I1118" t="s">
        <v>4464</v>
      </c>
      <c r="J1118" t="s">
        <v>4465</v>
      </c>
      <c r="K1118" t="s">
        <v>4482</v>
      </c>
      <c r="L1118" t="s">
        <v>4467</v>
      </c>
      <c r="M1118">
        <v>3</v>
      </c>
      <c r="N1118">
        <v>76139</v>
      </c>
      <c r="O1118">
        <v>5032</v>
      </c>
      <c r="P1118" t="s">
        <v>4468</v>
      </c>
      <c r="Q1118">
        <v>71107</v>
      </c>
      <c r="R1118">
        <v>71107</v>
      </c>
      <c r="S1118" s="14">
        <f t="shared" si="51"/>
        <v>6.6089651821011577E-2</v>
      </c>
      <c r="T1118" s="11" t="str">
        <f t="shared" si="52"/>
        <v/>
      </c>
      <c r="U1118" s="11" t="str">
        <f t="shared" si="53"/>
        <v/>
      </c>
    </row>
    <row r="1119" spans="1:21" x14ac:dyDescent="0.3">
      <c r="A1119" t="s">
        <v>6982</v>
      </c>
      <c r="B1119" t="s">
        <v>6983</v>
      </c>
      <c r="C1119" t="s">
        <v>2623</v>
      </c>
      <c r="D1119">
        <v>44</v>
      </c>
      <c r="E1119" t="s">
        <v>4463</v>
      </c>
      <c r="F1119">
        <v>9772943086</v>
      </c>
      <c r="G1119" s="9">
        <v>45798</v>
      </c>
      <c r="H1119" s="9">
        <v>45803</v>
      </c>
      <c r="I1119" t="s">
        <v>4491</v>
      </c>
      <c r="J1119" t="s">
        <v>4543</v>
      </c>
      <c r="K1119" t="s">
        <v>4488</v>
      </c>
      <c r="L1119" t="s">
        <v>4493</v>
      </c>
      <c r="M1119">
        <v>3</v>
      </c>
      <c r="N1119">
        <v>71340</v>
      </c>
      <c r="O1119">
        <v>0</v>
      </c>
      <c r="Q1119">
        <v>71340</v>
      </c>
      <c r="R1119">
        <v>0</v>
      </c>
      <c r="S1119" s="14">
        <f t="shared" si="51"/>
        <v>0</v>
      </c>
      <c r="T1119" s="11" t="str">
        <f t="shared" si="52"/>
        <v/>
      </c>
      <c r="U1119" s="11" t="str">
        <f t="shared" si="53"/>
        <v/>
      </c>
    </row>
    <row r="1120" spans="1:21" x14ac:dyDescent="0.3">
      <c r="A1120" t="s">
        <v>6984</v>
      </c>
      <c r="B1120" t="s">
        <v>6985</v>
      </c>
      <c r="C1120" t="s">
        <v>2857</v>
      </c>
      <c r="D1120">
        <v>4</v>
      </c>
      <c r="E1120" t="s">
        <v>4463</v>
      </c>
      <c r="F1120">
        <v>8134366470</v>
      </c>
      <c r="G1120" s="9">
        <v>45798</v>
      </c>
      <c r="H1120" s="9">
        <v>45803</v>
      </c>
      <c r="I1120" t="s">
        <v>4523</v>
      </c>
      <c r="J1120" t="s">
        <v>4524</v>
      </c>
      <c r="K1120" t="s">
        <v>4482</v>
      </c>
      <c r="L1120" t="s">
        <v>4525</v>
      </c>
      <c r="M1120">
        <v>4</v>
      </c>
      <c r="N1120">
        <v>165275</v>
      </c>
      <c r="O1120">
        <v>0</v>
      </c>
      <c r="Q1120">
        <v>165275</v>
      </c>
      <c r="R1120">
        <v>165275</v>
      </c>
      <c r="S1120" s="14">
        <f t="shared" si="51"/>
        <v>0</v>
      </c>
      <c r="T1120" s="11" t="str">
        <f t="shared" si="52"/>
        <v/>
      </c>
      <c r="U1120" s="11" t="str">
        <f t="shared" si="53"/>
        <v/>
      </c>
    </row>
    <row r="1121" spans="1:21" x14ac:dyDescent="0.3">
      <c r="A1121" t="s">
        <v>6986</v>
      </c>
      <c r="B1121" t="s">
        <v>6987</v>
      </c>
      <c r="C1121" t="s">
        <v>5235</v>
      </c>
      <c r="D1121">
        <v>68</v>
      </c>
      <c r="E1121" t="s">
        <v>4456</v>
      </c>
      <c r="F1121">
        <v>8844825715</v>
      </c>
      <c r="G1121" s="9">
        <v>45984</v>
      </c>
      <c r="H1121" s="9">
        <v>45989</v>
      </c>
      <c r="I1121" t="s">
        <v>4523</v>
      </c>
      <c r="J1121" t="s">
        <v>4524</v>
      </c>
      <c r="K1121" t="s">
        <v>4471</v>
      </c>
      <c r="L1121" t="s">
        <v>4525</v>
      </c>
      <c r="M1121">
        <v>4</v>
      </c>
      <c r="N1121">
        <v>174794</v>
      </c>
      <c r="O1121">
        <v>0</v>
      </c>
      <c r="Q1121">
        <v>174794</v>
      </c>
      <c r="R1121">
        <v>0</v>
      </c>
      <c r="S1121" s="14">
        <f t="shared" si="51"/>
        <v>0</v>
      </c>
      <c r="T1121" s="11" t="str">
        <f t="shared" si="52"/>
        <v/>
      </c>
      <c r="U1121" s="11" t="str">
        <f t="shared" si="53"/>
        <v/>
      </c>
    </row>
    <row r="1122" spans="1:21" x14ac:dyDescent="0.3">
      <c r="A1122" t="s">
        <v>6988</v>
      </c>
      <c r="B1122" t="s">
        <v>6989</v>
      </c>
      <c r="C1122" t="s">
        <v>888</v>
      </c>
      <c r="D1122">
        <v>82</v>
      </c>
      <c r="E1122" t="s">
        <v>4456</v>
      </c>
      <c r="F1122">
        <v>9559797894</v>
      </c>
      <c r="G1122" s="9">
        <v>46061</v>
      </c>
      <c r="H1122" s="9">
        <v>46063</v>
      </c>
      <c r="I1122" t="s">
        <v>4491</v>
      </c>
      <c r="J1122" t="s">
        <v>4492</v>
      </c>
      <c r="K1122" t="s">
        <v>4476</v>
      </c>
      <c r="L1122" t="s">
        <v>4493</v>
      </c>
      <c r="M1122">
        <v>3</v>
      </c>
      <c r="N1122">
        <v>70238</v>
      </c>
      <c r="O1122">
        <v>0</v>
      </c>
      <c r="Q1122">
        <v>70238</v>
      </c>
      <c r="R1122">
        <v>0</v>
      </c>
      <c r="S1122" s="14">
        <f t="shared" si="51"/>
        <v>0</v>
      </c>
      <c r="T1122" s="11" t="str">
        <f t="shared" si="52"/>
        <v/>
      </c>
      <c r="U1122" s="11" t="str">
        <f t="shared" si="53"/>
        <v/>
      </c>
    </row>
    <row r="1123" spans="1:21" x14ac:dyDescent="0.3">
      <c r="A1123" t="s">
        <v>6990</v>
      </c>
      <c r="B1123" t="s">
        <v>6991</v>
      </c>
      <c r="C1123" t="s">
        <v>3413</v>
      </c>
      <c r="D1123">
        <v>3</v>
      </c>
      <c r="E1123" t="s">
        <v>4463</v>
      </c>
      <c r="F1123">
        <v>9457755105</v>
      </c>
      <c r="G1123" s="9">
        <v>46067</v>
      </c>
      <c r="H1123" s="9">
        <v>46069</v>
      </c>
      <c r="I1123" t="s">
        <v>4491</v>
      </c>
      <c r="J1123" t="s">
        <v>4492</v>
      </c>
      <c r="K1123" t="s">
        <v>4476</v>
      </c>
      <c r="L1123" t="s">
        <v>4493</v>
      </c>
      <c r="M1123">
        <v>3</v>
      </c>
      <c r="N1123">
        <v>69927</v>
      </c>
      <c r="O1123">
        <v>0</v>
      </c>
      <c r="Q1123">
        <v>69927</v>
      </c>
      <c r="R1123">
        <v>0</v>
      </c>
      <c r="S1123" s="14">
        <f t="shared" si="51"/>
        <v>0</v>
      </c>
      <c r="T1123" s="11" t="str">
        <f t="shared" si="52"/>
        <v/>
      </c>
      <c r="U1123" s="11" t="str">
        <f t="shared" si="53"/>
        <v/>
      </c>
    </row>
    <row r="1124" spans="1:21" x14ac:dyDescent="0.3">
      <c r="A1124" t="s">
        <v>6992</v>
      </c>
      <c r="B1124" t="s">
        <v>6993</v>
      </c>
      <c r="C1124" t="s">
        <v>4782</v>
      </c>
      <c r="D1124">
        <v>78</v>
      </c>
      <c r="E1124" t="s">
        <v>4456</v>
      </c>
      <c r="F1124">
        <v>7342289775</v>
      </c>
      <c r="G1124" s="9">
        <v>45992</v>
      </c>
      <c r="H1124" s="9">
        <v>45994</v>
      </c>
      <c r="I1124" t="s">
        <v>4491</v>
      </c>
      <c r="J1124" t="s">
        <v>4543</v>
      </c>
      <c r="K1124" t="s">
        <v>4471</v>
      </c>
      <c r="L1124" t="s">
        <v>4493</v>
      </c>
      <c r="M1124">
        <v>3</v>
      </c>
      <c r="N1124">
        <v>68815</v>
      </c>
      <c r="O1124">
        <v>0</v>
      </c>
      <c r="Q1124">
        <v>68815</v>
      </c>
      <c r="R1124">
        <v>0</v>
      </c>
      <c r="S1124" s="14">
        <f t="shared" si="51"/>
        <v>0</v>
      </c>
      <c r="T1124" s="11" t="str">
        <f t="shared" si="52"/>
        <v/>
      </c>
      <c r="U1124" s="11" t="str">
        <f t="shared" si="53"/>
        <v/>
      </c>
    </row>
    <row r="1125" spans="1:21" x14ac:dyDescent="0.3">
      <c r="A1125" t="s">
        <v>6994</v>
      </c>
      <c r="B1125" t="s">
        <v>6995</v>
      </c>
      <c r="C1125" t="s">
        <v>5739</v>
      </c>
      <c r="D1125">
        <v>78</v>
      </c>
      <c r="E1125" t="s">
        <v>4463</v>
      </c>
      <c r="F1125">
        <v>7679269594</v>
      </c>
      <c r="G1125" s="9">
        <v>45764</v>
      </c>
      <c r="H1125" s="9">
        <v>45767</v>
      </c>
      <c r="I1125" t="s">
        <v>4491</v>
      </c>
      <c r="J1125" t="s">
        <v>4543</v>
      </c>
      <c r="K1125" t="s">
        <v>4482</v>
      </c>
      <c r="L1125" t="s">
        <v>4493</v>
      </c>
      <c r="M1125">
        <v>3</v>
      </c>
      <c r="N1125">
        <v>66545</v>
      </c>
      <c r="O1125">
        <v>0</v>
      </c>
      <c r="Q1125">
        <v>66545</v>
      </c>
      <c r="R1125">
        <v>66545</v>
      </c>
      <c r="S1125" s="14">
        <f t="shared" si="51"/>
        <v>0</v>
      </c>
      <c r="T1125" s="11" t="str">
        <f t="shared" si="52"/>
        <v/>
      </c>
      <c r="U1125" s="11" t="str">
        <f t="shared" si="53"/>
        <v/>
      </c>
    </row>
    <row r="1126" spans="1:21" x14ac:dyDescent="0.3">
      <c r="A1126" t="s">
        <v>6996</v>
      </c>
      <c r="B1126" t="s">
        <v>6997</v>
      </c>
      <c r="C1126" t="s">
        <v>5929</v>
      </c>
      <c r="D1126">
        <v>24</v>
      </c>
      <c r="E1126" t="s">
        <v>4456</v>
      </c>
      <c r="F1126">
        <v>7201766365</v>
      </c>
      <c r="G1126" s="9">
        <v>45906</v>
      </c>
      <c r="H1126" s="9">
        <v>45910</v>
      </c>
      <c r="I1126" t="s">
        <v>4523</v>
      </c>
      <c r="J1126" t="s">
        <v>4524</v>
      </c>
      <c r="K1126" t="s">
        <v>4471</v>
      </c>
      <c r="L1126" t="s">
        <v>4525</v>
      </c>
      <c r="M1126">
        <v>4</v>
      </c>
      <c r="N1126">
        <v>169311</v>
      </c>
      <c r="O1126">
        <v>0</v>
      </c>
      <c r="Q1126">
        <v>169311</v>
      </c>
      <c r="R1126">
        <v>0</v>
      </c>
      <c r="S1126" s="14">
        <f t="shared" si="51"/>
        <v>0</v>
      </c>
      <c r="T1126" s="11" t="str">
        <f t="shared" si="52"/>
        <v/>
      </c>
      <c r="U1126" s="11" t="str">
        <f t="shared" si="53"/>
        <v/>
      </c>
    </row>
    <row r="1127" spans="1:21" x14ac:dyDescent="0.3">
      <c r="A1127" t="s">
        <v>6998</v>
      </c>
      <c r="B1127" t="s">
        <v>6999</v>
      </c>
      <c r="C1127" t="s">
        <v>3285</v>
      </c>
      <c r="D1127">
        <v>63</v>
      </c>
      <c r="E1127" t="s">
        <v>4456</v>
      </c>
      <c r="F1127">
        <v>8759180484</v>
      </c>
      <c r="G1127" s="9">
        <v>45749</v>
      </c>
      <c r="H1127" s="9">
        <v>45752</v>
      </c>
      <c r="I1127" t="s">
        <v>4464</v>
      </c>
      <c r="J1127" t="s">
        <v>4465</v>
      </c>
      <c r="K1127" t="s">
        <v>4471</v>
      </c>
      <c r="L1127" t="s">
        <v>4467</v>
      </c>
      <c r="M1127">
        <v>3</v>
      </c>
      <c r="N1127">
        <v>78393</v>
      </c>
      <c r="O1127">
        <v>21902</v>
      </c>
      <c r="Q1127">
        <v>56491</v>
      </c>
      <c r="R1127">
        <v>0</v>
      </c>
      <c r="S1127" s="14">
        <f t="shared" si="51"/>
        <v>0.27938719018279695</v>
      </c>
      <c r="T1127" s="11" t="str">
        <f t="shared" si="52"/>
        <v>FLAG</v>
      </c>
      <c r="U1127" s="11" t="str">
        <f t="shared" si="53"/>
        <v/>
      </c>
    </row>
    <row r="1128" spans="1:21" x14ac:dyDescent="0.3">
      <c r="A1128" t="s">
        <v>7000</v>
      </c>
      <c r="B1128" t="s">
        <v>7001</v>
      </c>
      <c r="C1128" t="s">
        <v>1281</v>
      </c>
      <c r="D1128">
        <v>38</v>
      </c>
      <c r="E1128" t="s">
        <v>4463</v>
      </c>
      <c r="F1128">
        <v>7285192412</v>
      </c>
      <c r="G1128" s="9">
        <v>45967</v>
      </c>
      <c r="H1128" s="9">
        <v>45969</v>
      </c>
      <c r="I1128" t="s">
        <v>4506</v>
      </c>
      <c r="J1128" t="s">
        <v>4507</v>
      </c>
      <c r="K1128" t="s">
        <v>4482</v>
      </c>
      <c r="L1128" t="s">
        <v>4508</v>
      </c>
      <c r="M1128">
        <v>1</v>
      </c>
      <c r="N1128">
        <v>2654</v>
      </c>
      <c r="O1128">
        <v>0</v>
      </c>
      <c r="Q1128">
        <v>2654</v>
      </c>
      <c r="R1128">
        <v>2654</v>
      </c>
      <c r="S1128" s="14">
        <f t="shared" si="51"/>
        <v>0</v>
      </c>
      <c r="T1128" s="11" t="str">
        <f t="shared" si="52"/>
        <v/>
      </c>
      <c r="U1128" s="11" t="str">
        <f t="shared" si="53"/>
        <v/>
      </c>
    </row>
    <row r="1129" spans="1:21" x14ac:dyDescent="0.3">
      <c r="A1129" t="s">
        <v>7002</v>
      </c>
      <c r="B1129" t="s">
        <v>7003</v>
      </c>
      <c r="C1129" t="s">
        <v>6811</v>
      </c>
      <c r="D1129">
        <v>79</v>
      </c>
      <c r="E1129" t="s">
        <v>4463</v>
      </c>
      <c r="F1129">
        <v>6814375504</v>
      </c>
      <c r="G1129" s="9">
        <v>45827</v>
      </c>
      <c r="H1129" s="9">
        <v>45832</v>
      </c>
      <c r="I1129" t="s">
        <v>4474</v>
      </c>
      <c r="J1129" t="s">
        <v>4556</v>
      </c>
      <c r="K1129" t="s">
        <v>4459</v>
      </c>
      <c r="L1129" t="s">
        <v>4477</v>
      </c>
      <c r="M1129">
        <v>5</v>
      </c>
      <c r="N1129">
        <v>53936</v>
      </c>
      <c r="O1129">
        <v>0</v>
      </c>
      <c r="Q1129">
        <v>53936</v>
      </c>
      <c r="R1129">
        <v>0</v>
      </c>
      <c r="S1129" s="14">
        <f t="shared" si="51"/>
        <v>0</v>
      </c>
      <c r="T1129" s="11" t="str">
        <f t="shared" si="52"/>
        <v/>
      </c>
      <c r="U1129" s="11" t="str">
        <f t="shared" si="53"/>
        <v/>
      </c>
    </row>
    <row r="1130" spans="1:21" x14ac:dyDescent="0.3">
      <c r="A1130" t="s">
        <v>7004</v>
      </c>
      <c r="B1130" t="s">
        <v>7005</v>
      </c>
      <c r="C1130" t="s">
        <v>640</v>
      </c>
      <c r="D1130">
        <v>45</v>
      </c>
      <c r="E1130" t="s">
        <v>4456</v>
      </c>
      <c r="F1130">
        <v>9892338532</v>
      </c>
      <c r="G1130" s="9">
        <v>45941</v>
      </c>
      <c r="H1130" s="9">
        <v>45946</v>
      </c>
      <c r="I1130" t="s">
        <v>4497</v>
      </c>
      <c r="J1130" t="s">
        <v>4498</v>
      </c>
      <c r="K1130" t="s">
        <v>4482</v>
      </c>
      <c r="L1130" t="s">
        <v>4477</v>
      </c>
      <c r="M1130">
        <v>4</v>
      </c>
      <c r="N1130">
        <v>122886</v>
      </c>
      <c r="O1130">
        <v>26834</v>
      </c>
      <c r="Q1130">
        <v>96052</v>
      </c>
      <c r="R1130">
        <v>96052</v>
      </c>
      <c r="S1130" s="14">
        <f t="shared" si="51"/>
        <v>0.21836498868870335</v>
      </c>
      <c r="T1130" s="11" t="str">
        <f t="shared" si="52"/>
        <v>FLAG</v>
      </c>
      <c r="U1130" s="11" t="str">
        <f t="shared" si="53"/>
        <v/>
      </c>
    </row>
    <row r="1131" spans="1:21" x14ac:dyDescent="0.3">
      <c r="A1131" t="s">
        <v>7006</v>
      </c>
      <c r="B1131" t="s">
        <v>7007</v>
      </c>
      <c r="C1131" t="s">
        <v>3059</v>
      </c>
      <c r="D1131">
        <v>74</v>
      </c>
      <c r="E1131" t="s">
        <v>4463</v>
      </c>
      <c r="F1131">
        <v>8336055702</v>
      </c>
      <c r="G1131" s="9">
        <v>45839</v>
      </c>
      <c r="H1131" s="9">
        <v>45842</v>
      </c>
      <c r="I1131" t="s">
        <v>4497</v>
      </c>
      <c r="J1131" t="s">
        <v>4498</v>
      </c>
      <c r="K1131" t="s">
        <v>4459</v>
      </c>
      <c r="L1131" t="s">
        <v>4477</v>
      </c>
      <c r="M1131">
        <v>4</v>
      </c>
      <c r="N1131">
        <v>27093</v>
      </c>
      <c r="O1131">
        <v>0</v>
      </c>
      <c r="Q1131">
        <v>27093</v>
      </c>
      <c r="R1131">
        <v>0</v>
      </c>
      <c r="S1131" s="14">
        <f t="shared" si="51"/>
        <v>0</v>
      </c>
      <c r="T1131" s="11" t="str">
        <f t="shared" si="52"/>
        <v/>
      </c>
      <c r="U1131" s="11" t="str">
        <f t="shared" si="53"/>
        <v/>
      </c>
    </row>
    <row r="1132" spans="1:21" x14ac:dyDescent="0.3">
      <c r="A1132" t="s">
        <v>7008</v>
      </c>
      <c r="B1132" t="s">
        <v>7009</v>
      </c>
      <c r="C1132" t="s">
        <v>279</v>
      </c>
      <c r="D1132">
        <v>74</v>
      </c>
      <c r="E1132" t="s">
        <v>4456</v>
      </c>
      <c r="F1132">
        <v>7791016020</v>
      </c>
      <c r="G1132" s="9">
        <v>45883</v>
      </c>
      <c r="H1132" s="9">
        <v>45884</v>
      </c>
      <c r="I1132" t="s">
        <v>4506</v>
      </c>
      <c r="J1132" t="s">
        <v>4507</v>
      </c>
      <c r="K1132" t="s">
        <v>4482</v>
      </c>
      <c r="L1132" t="s">
        <v>4508</v>
      </c>
      <c r="M1132">
        <v>1</v>
      </c>
      <c r="N1132">
        <v>3032</v>
      </c>
      <c r="O1132">
        <v>0</v>
      </c>
      <c r="Q1132">
        <v>3032</v>
      </c>
      <c r="R1132">
        <v>3032</v>
      </c>
      <c r="S1132" s="14">
        <f t="shared" si="51"/>
        <v>0</v>
      </c>
      <c r="T1132" s="11" t="str">
        <f t="shared" si="52"/>
        <v/>
      </c>
      <c r="U1132" s="11" t="str">
        <f t="shared" si="53"/>
        <v/>
      </c>
    </row>
    <row r="1133" spans="1:21" x14ac:dyDescent="0.3">
      <c r="A1133" t="s">
        <v>7010</v>
      </c>
      <c r="B1133" t="s">
        <v>7011</v>
      </c>
      <c r="C1133" t="s">
        <v>7012</v>
      </c>
      <c r="D1133">
        <v>86</v>
      </c>
      <c r="E1133" t="s">
        <v>4463</v>
      </c>
      <c r="F1133">
        <v>7763941116</v>
      </c>
      <c r="G1133" s="9">
        <v>45883</v>
      </c>
      <c r="H1133" s="9">
        <v>45886</v>
      </c>
      <c r="I1133" t="s">
        <v>4457</v>
      </c>
      <c r="J1133" t="s">
        <v>4458</v>
      </c>
      <c r="K1133" t="s">
        <v>4471</v>
      </c>
      <c r="L1133" t="s">
        <v>4460</v>
      </c>
      <c r="M1133">
        <v>4</v>
      </c>
      <c r="N1133">
        <v>46738</v>
      </c>
      <c r="O1133">
        <v>2837</v>
      </c>
      <c r="P1133" t="s">
        <v>4468</v>
      </c>
      <c r="Q1133">
        <v>43901</v>
      </c>
      <c r="R1133">
        <v>0</v>
      </c>
      <c r="S1133" s="14">
        <f t="shared" si="51"/>
        <v>6.0700072745945487E-2</v>
      </c>
      <c r="T1133" s="11" t="str">
        <f t="shared" si="52"/>
        <v/>
      </c>
      <c r="U1133" s="11" t="str">
        <f t="shared" si="53"/>
        <v/>
      </c>
    </row>
    <row r="1134" spans="1:21" x14ac:dyDescent="0.3">
      <c r="A1134" t="s">
        <v>7013</v>
      </c>
      <c r="B1134" t="s">
        <v>7014</v>
      </c>
      <c r="C1134" t="s">
        <v>463</v>
      </c>
      <c r="D1134">
        <v>4</v>
      </c>
      <c r="E1134" t="s">
        <v>4463</v>
      </c>
      <c r="F1134">
        <v>7240749645</v>
      </c>
      <c r="G1134" s="9">
        <v>45995</v>
      </c>
      <c r="H1134" s="9">
        <v>45998</v>
      </c>
      <c r="I1134" t="s">
        <v>4497</v>
      </c>
      <c r="J1134" t="s">
        <v>4498</v>
      </c>
      <c r="K1134" t="s">
        <v>4482</v>
      </c>
      <c r="L1134" t="s">
        <v>4477</v>
      </c>
      <c r="M1134">
        <v>4</v>
      </c>
      <c r="N1134">
        <v>23028</v>
      </c>
      <c r="O1134">
        <v>2113</v>
      </c>
      <c r="P1134" t="s">
        <v>4468</v>
      </c>
      <c r="Q1134">
        <v>20915</v>
      </c>
      <c r="R1134">
        <v>20915</v>
      </c>
      <c r="S1134" s="14">
        <f t="shared" si="51"/>
        <v>9.175785999652597E-2</v>
      </c>
      <c r="T1134" s="11" t="str">
        <f t="shared" si="52"/>
        <v/>
      </c>
      <c r="U1134" s="11" t="str">
        <f t="shared" si="53"/>
        <v/>
      </c>
    </row>
    <row r="1135" spans="1:21" x14ac:dyDescent="0.3">
      <c r="A1135" t="s">
        <v>7015</v>
      </c>
      <c r="B1135" t="s">
        <v>7016</v>
      </c>
      <c r="C1135" t="s">
        <v>5450</v>
      </c>
      <c r="D1135">
        <v>16</v>
      </c>
      <c r="E1135" t="s">
        <v>4463</v>
      </c>
      <c r="F1135">
        <v>6177824039</v>
      </c>
      <c r="G1135" s="9">
        <v>45800</v>
      </c>
      <c r="H1135" s="9">
        <v>45803</v>
      </c>
      <c r="I1135" t="s">
        <v>4497</v>
      </c>
      <c r="J1135" t="s">
        <v>4498</v>
      </c>
      <c r="K1135" t="s">
        <v>4488</v>
      </c>
      <c r="L1135" t="s">
        <v>4477</v>
      </c>
      <c r="M1135">
        <v>4</v>
      </c>
      <c r="N1135">
        <v>82437</v>
      </c>
      <c r="O1135">
        <v>4102</v>
      </c>
      <c r="P1135" t="s">
        <v>4468</v>
      </c>
      <c r="Q1135">
        <v>78335</v>
      </c>
      <c r="R1135">
        <v>0</v>
      </c>
      <c r="S1135" s="14">
        <f t="shared" si="51"/>
        <v>4.9759210063442388E-2</v>
      </c>
      <c r="T1135" s="11" t="str">
        <f t="shared" si="52"/>
        <v/>
      </c>
      <c r="U1135" s="11" t="str">
        <f t="shared" si="53"/>
        <v/>
      </c>
    </row>
    <row r="1136" spans="1:21" x14ac:dyDescent="0.3">
      <c r="A1136" t="s">
        <v>7017</v>
      </c>
      <c r="B1136" t="s">
        <v>7018</v>
      </c>
      <c r="C1136" t="s">
        <v>268</v>
      </c>
      <c r="D1136">
        <v>72</v>
      </c>
      <c r="E1136" t="s">
        <v>4463</v>
      </c>
      <c r="F1136">
        <v>6642426186</v>
      </c>
      <c r="G1136" s="9">
        <v>45837</v>
      </c>
      <c r="H1136" s="9">
        <v>45839</v>
      </c>
      <c r="I1136" t="s">
        <v>4491</v>
      </c>
      <c r="J1136" t="s">
        <v>4543</v>
      </c>
      <c r="K1136" t="s">
        <v>4482</v>
      </c>
      <c r="L1136" t="s">
        <v>4493</v>
      </c>
      <c r="M1136">
        <v>3</v>
      </c>
      <c r="N1136">
        <v>65105</v>
      </c>
      <c r="O1136">
        <v>0</v>
      </c>
      <c r="Q1136">
        <v>65105</v>
      </c>
      <c r="R1136">
        <v>65105</v>
      </c>
      <c r="S1136" s="14">
        <f t="shared" si="51"/>
        <v>0</v>
      </c>
      <c r="T1136" s="11" t="str">
        <f t="shared" si="52"/>
        <v/>
      </c>
      <c r="U1136" s="11" t="str">
        <f t="shared" si="53"/>
        <v/>
      </c>
    </row>
    <row r="1137" spans="1:21" x14ac:dyDescent="0.3">
      <c r="A1137" t="s">
        <v>7019</v>
      </c>
      <c r="B1137" t="s">
        <v>7020</v>
      </c>
      <c r="C1137" t="s">
        <v>1993</v>
      </c>
      <c r="D1137">
        <v>73</v>
      </c>
      <c r="E1137" t="s">
        <v>4456</v>
      </c>
      <c r="F1137">
        <v>9904750056</v>
      </c>
      <c r="G1137" s="9">
        <v>46072</v>
      </c>
      <c r="H1137" s="9">
        <v>46074</v>
      </c>
      <c r="I1137" t="s">
        <v>4491</v>
      </c>
      <c r="J1137" t="s">
        <v>4543</v>
      </c>
      <c r="K1137" t="s">
        <v>4488</v>
      </c>
      <c r="L1137" t="s">
        <v>4493</v>
      </c>
      <c r="M1137">
        <v>3</v>
      </c>
      <c r="N1137">
        <v>67790</v>
      </c>
      <c r="O1137">
        <v>0</v>
      </c>
      <c r="Q1137">
        <v>67790</v>
      </c>
      <c r="R1137">
        <v>0</v>
      </c>
      <c r="S1137" s="14">
        <f t="shared" si="51"/>
        <v>0</v>
      </c>
      <c r="T1137" s="11" t="str">
        <f t="shared" si="52"/>
        <v/>
      </c>
      <c r="U1137" s="11" t="str">
        <f t="shared" si="53"/>
        <v/>
      </c>
    </row>
    <row r="1138" spans="1:21" x14ac:dyDescent="0.3">
      <c r="A1138" t="s">
        <v>7021</v>
      </c>
      <c r="B1138" t="s">
        <v>7022</v>
      </c>
      <c r="C1138" t="s">
        <v>1404</v>
      </c>
      <c r="D1138">
        <v>70</v>
      </c>
      <c r="E1138" t="s">
        <v>4463</v>
      </c>
      <c r="F1138">
        <v>9767911539</v>
      </c>
      <c r="G1138" s="9">
        <v>45978</v>
      </c>
      <c r="H1138" s="9">
        <v>45980</v>
      </c>
      <c r="I1138" t="s">
        <v>4506</v>
      </c>
      <c r="J1138" t="s">
        <v>4507</v>
      </c>
      <c r="K1138" t="s">
        <v>4471</v>
      </c>
      <c r="L1138" t="s">
        <v>4508</v>
      </c>
      <c r="M1138">
        <v>1</v>
      </c>
      <c r="N1138">
        <v>2877</v>
      </c>
      <c r="O1138">
        <v>0</v>
      </c>
      <c r="Q1138">
        <v>2877</v>
      </c>
      <c r="R1138">
        <v>0</v>
      </c>
      <c r="S1138" s="14">
        <f t="shared" si="51"/>
        <v>0</v>
      </c>
      <c r="T1138" s="11" t="str">
        <f t="shared" si="52"/>
        <v/>
      </c>
      <c r="U1138" s="11" t="str">
        <f t="shared" si="53"/>
        <v/>
      </c>
    </row>
    <row r="1139" spans="1:21" x14ac:dyDescent="0.3">
      <c r="A1139" t="s">
        <v>7023</v>
      </c>
      <c r="B1139" t="s">
        <v>7024</v>
      </c>
      <c r="C1139" t="s">
        <v>4789</v>
      </c>
      <c r="D1139">
        <v>81</v>
      </c>
      <c r="E1139" t="s">
        <v>4456</v>
      </c>
      <c r="F1139">
        <v>8663314195</v>
      </c>
      <c r="G1139" s="9">
        <v>45993</v>
      </c>
      <c r="H1139" s="9">
        <v>45997</v>
      </c>
      <c r="I1139" t="s">
        <v>4474</v>
      </c>
      <c r="J1139" t="s">
        <v>4475</v>
      </c>
      <c r="K1139" t="s">
        <v>4459</v>
      </c>
      <c r="L1139" t="s">
        <v>4477</v>
      </c>
      <c r="M1139">
        <v>5</v>
      </c>
      <c r="N1139">
        <v>46173</v>
      </c>
      <c r="O1139">
        <v>0</v>
      </c>
      <c r="Q1139">
        <v>46173</v>
      </c>
      <c r="R1139">
        <v>0</v>
      </c>
      <c r="S1139" s="14">
        <f t="shared" si="51"/>
        <v>0</v>
      </c>
      <c r="T1139" s="11" t="str">
        <f t="shared" si="52"/>
        <v/>
      </c>
      <c r="U1139" s="11" t="str">
        <f t="shared" si="53"/>
        <v/>
      </c>
    </row>
    <row r="1140" spans="1:21" x14ac:dyDescent="0.3">
      <c r="A1140" t="s">
        <v>7025</v>
      </c>
      <c r="B1140" t="s">
        <v>7026</v>
      </c>
      <c r="C1140" t="s">
        <v>5481</v>
      </c>
      <c r="D1140">
        <v>82</v>
      </c>
      <c r="E1140" t="s">
        <v>4456</v>
      </c>
      <c r="F1140">
        <v>9158716762</v>
      </c>
      <c r="G1140" s="9">
        <v>45987</v>
      </c>
      <c r="H1140" s="9">
        <v>45993</v>
      </c>
      <c r="I1140" t="s">
        <v>4480</v>
      </c>
      <c r="J1140" t="s">
        <v>4539</v>
      </c>
      <c r="K1140" t="s">
        <v>4488</v>
      </c>
      <c r="L1140" t="s">
        <v>4483</v>
      </c>
      <c r="M1140">
        <v>6</v>
      </c>
      <c r="N1140">
        <v>203625</v>
      </c>
      <c r="O1140">
        <v>0</v>
      </c>
      <c r="Q1140">
        <v>203625</v>
      </c>
      <c r="R1140">
        <v>0</v>
      </c>
      <c r="S1140" s="14">
        <f t="shared" si="51"/>
        <v>0</v>
      </c>
      <c r="T1140" s="11" t="str">
        <f t="shared" si="52"/>
        <v/>
      </c>
      <c r="U1140" s="11" t="str">
        <f t="shared" si="53"/>
        <v/>
      </c>
    </row>
    <row r="1141" spans="1:21" x14ac:dyDescent="0.3">
      <c r="A1141" t="s">
        <v>7027</v>
      </c>
      <c r="B1141" t="s">
        <v>7028</v>
      </c>
      <c r="C1141" t="s">
        <v>5183</v>
      </c>
      <c r="D1141">
        <v>76</v>
      </c>
      <c r="E1141" t="s">
        <v>4456</v>
      </c>
      <c r="F1141">
        <v>8194668773</v>
      </c>
      <c r="G1141" s="9">
        <v>45887</v>
      </c>
      <c r="H1141" s="9">
        <v>45888</v>
      </c>
      <c r="I1141" t="s">
        <v>4491</v>
      </c>
      <c r="J1141" t="s">
        <v>4492</v>
      </c>
      <c r="K1141" t="s">
        <v>4466</v>
      </c>
      <c r="L1141" t="s">
        <v>4493</v>
      </c>
      <c r="M1141">
        <v>3</v>
      </c>
      <c r="N1141">
        <v>77121</v>
      </c>
      <c r="O1141">
        <v>4928</v>
      </c>
      <c r="P1141" t="s">
        <v>4468</v>
      </c>
      <c r="Q1141">
        <v>72193</v>
      </c>
      <c r="R1141">
        <v>0</v>
      </c>
      <c r="S1141" s="14">
        <f t="shared" si="51"/>
        <v>6.3899586364284694E-2</v>
      </c>
      <c r="T1141" s="11" t="str">
        <f t="shared" si="52"/>
        <v/>
      </c>
      <c r="U1141" s="11" t="str">
        <f t="shared" si="53"/>
        <v/>
      </c>
    </row>
    <row r="1142" spans="1:21" x14ac:dyDescent="0.3">
      <c r="A1142" t="s">
        <v>7029</v>
      </c>
      <c r="B1142" t="s">
        <v>7030</v>
      </c>
      <c r="C1142" t="s">
        <v>2912</v>
      </c>
      <c r="D1142">
        <v>66</v>
      </c>
      <c r="E1142" t="s">
        <v>4456</v>
      </c>
      <c r="F1142">
        <v>8144004970</v>
      </c>
      <c r="G1142" s="9">
        <v>45994</v>
      </c>
      <c r="H1142" s="9">
        <v>46002</v>
      </c>
      <c r="I1142" t="s">
        <v>4480</v>
      </c>
      <c r="J1142" t="s">
        <v>4481</v>
      </c>
      <c r="K1142" t="s">
        <v>4488</v>
      </c>
      <c r="L1142" t="s">
        <v>4483</v>
      </c>
      <c r="M1142">
        <v>6</v>
      </c>
      <c r="N1142">
        <v>193456</v>
      </c>
      <c r="O1142">
        <v>6080</v>
      </c>
      <c r="P1142" t="s">
        <v>4468</v>
      </c>
      <c r="Q1142">
        <v>187376</v>
      </c>
      <c r="R1142">
        <v>0</v>
      </c>
      <c r="S1142" s="14">
        <f t="shared" si="51"/>
        <v>3.1428335125299807E-2</v>
      </c>
      <c r="T1142" s="11" t="str">
        <f t="shared" si="52"/>
        <v/>
      </c>
      <c r="U1142" s="11" t="str">
        <f t="shared" si="53"/>
        <v/>
      </c>
    </row>
    <row r="1143" spans="1:21" x14ac:dyDescent="0.3">
      <c r="A1143" t="s">
        <v>7031</v>
      </c>
      <c r="B1143" t="s">
        <v>7032</v>
      </c>
      <c r="C1143" t="s">
        <v>1502</v>
      </c>
      <c r="D1143">
        <v>56</v>
      </c>
      <c r="E1143" t="s">
        <v>4463</v>
      </c>
      <c r="F1143">
        <v>6752753743</v>
      </c>
      <c r="G1143" s="9">
        <v>45845</v>
      </c>
      <c r="H1143" s="9">
        <v>45847</v>
      </c>
      <c r="I1143" t="s">
        <v>4491</v>
      </c>
      <c r="J1143" t="s">
        <v>4543</v>
      </c>
      <c r="K1143" t="s">
        <v>4476</v>
      </c>
      <c r="L1143" t="s">
        <v>4493</v>
      </c>
      <c r="M1143">
        <v>3</v>
      </c>
      <c r="N1143">
        <v>80815</v>
      </c>
      <c r="O1143">
        <v>0</v>
      </c>
      <c r="Q1143">
        <v>80815</v>
      </c>
      <c r="R1143">
        <v>0</v>
      </c>
      <c r="S1143" s="14">
        <f t="shared" si="51"/>
        <v>0</v>
      </c>
      <c r="T1143" s="11" t="str">
        <f t="shared" si="52"/>
        <v/>
      </c>
      <c r="U1143" s="11" t="str">
        <f t="shared" si="53"/>
        <v/>
      </c>
    </row>
    <row r="1144" spans="1:21" x14ac:dyDescent="0.3">
      <c r="A1144" t="s">
        <v>7033</v>
      </c>
      <c r="B1144" t="s">
        <v>7034</v>
      </c>
      <c r="C1144" t="s">
        <v>7035</v>
      </c>
      <c r="D1144">
        <v>73</v>
      </c>
      <c r="E1144" t="s">
        <v>4456</v>
      </c>
      <c r="F1144">
        <v>9510178537</v>
      </c>
      <c r="G1144" s="9">
        <v>45901</v>
      </c>
      <c r="H1144" s="9">
        <v>45903</v>
      </c>
      <c r="I1144" t="s">
        <v>4464</v>
      </c>
      <c r="J1144" t="s">
        <v>4465</v>
      </c>
      <c r="K1144" t="s">
        <v>4466</v>
      </c>
      <c r="L1144" t="s">
        <v>4467</v>
      </c>
      <c r="M1144">
        <v>3</v>
      </c>
      <c r="N1144">
        <v>80235</v>
      </c>
      <c r="O1144">
        <v>0</v>
      </c>
      <c r="Q1144">
        <v>80235</v>
      </c>
      <c r="R1144">
        <v>0</v>
      </c>
      <c r="S1144" s="14">
        <f t="shared" si="51"/>
        <v>0</v>
      </c>
      <c r="T1144" s="11" t="str">
        <f t="shared" si="52"/>
        <v/>
      </c>
      <c r="U1144" s="11" t="str">
        <f t="shared" si="53"/>
        <v/>
      </c>
    </row>
    <row r="1145" spans="1:21" x14ac:dyDescent="0.3">
      <c r="A1145" t="s">
        <v>7036</v>
      </c>
      <c r="B1145" t="s">
        <v>7037</v>
      </c>
      <c r="C1145" t="s">
        <v>3157</v>
      </c>
      <c r="D1145">
        <v>18</v>
      </c>
      <c r="E1145" t="s">
        <v>4463</v>
      </c>
      <c r="F1145">
        <v>9115570690</v>
      </c>
      <c r="G1145" s="9">
        <v>45865</v>
      </c>
      <c r="H1145" s="9">
        <v>45869</v>
      </c>
      <c r="I1145" t="s">
        <v>4480</v>
      </c>
      <c r="J1145" t="s">
        <v>4481</v>
      </c>
      <c r="K1145" t="s">
        <v>4471</v>
      </c>
      <c r="L1145" t="s">
        <v>4483</v>
      </c>
      <c r="M1145">
        <v>6</v>
      </c>
      <c r="N1145">
        <v>202113</v>
      </c>
      <c r="O1145">
        <v>0</v>
      </c>
      <c r="Q1145">
        <v>202113</v>
      </c>
      <c r="R1145">
        <v>0</v>
      </c>
      <c r="S1145" s="14">
        <f t="shared" si="51"/>
        <v>0</v>
      </c>
      <c r="T1145" s="11" t="str">
        <f t="shared" si="52"/>
        <v/>
      </c>
      <c r="U1145" s="11" t="str">
        <f t="shared" si="53"/>
        <v/>
      </c>
    </row>
    <row r="1146" spans="1:21" x14ac:dyDescent="0.3">
      <c r="A1146" t="s">
        <v>7038</v>
      </c>
      <c r="B1146" t="s">
        <v>7039</v>
      </c>
      <c r="C1146" t="s">
        <v>904</v>
      </c>
      <c r="D1146">
        <v>53</v>
      </c>
      <c r="E1146" t="s">
        <v>4456</v>
      </c>
      <c r="F1146">
        <v>9828587667</v>
      </c>
      <c r="G1146" s="9">
        <v>46065</v>
      </c>
      <c r="H1146" s="9">
        <v>46072</v>
      </c>
      <c r="I1146" t="s">
        <v>4457</v>
      </c>
      <c r="J1146" t="s">
        <v>4588</v>
      </c>
      <c r="K1146" t="s">
        <v>4459</v>
      </c>
      <c r="L1146" t="s">
        <v>4460</v>
      </c>
      <c r="M1146">
        <v>4</v>
      </c>
      <c r="N1146">
        <v>48360</v>
      </c>
      <c r="O1146">
        <v>0</v>
      </c>
      <c r="Q1146">
        <v>48360</v>
      </c>
      <c r="R1146">
        <v>0</v>
      </c>
      <c r="S1146" s="14">
        <f t="shared" si="51"/>
        <v>0</v>
      </c>
      <c r="T1146" s="11" t="str">
        <f t="shared" si="52"/>
        <v/>
      </c>
      <c r="U1146" s="11" t="str">
        <f t="shared" si="53"/>
        <v/>
      </c>
    </row>
    <row r="1147" spans="1:21" x14ac:dyDescent="0.3">
      <c r="A1147" t="s">
        <v>7040</v>
      </c>
      <c r="B1147" t="s">
        <v>7041</v>
      </c>
      <c r="C1147" t="s">
        <v>5500</v>
      </c>
      <c r="D1147">
        <v>11</v>
      </c>
      <c r="E1147" t="s">
        <v>4463</v>
      </c>
      <c r="F1147">
        <v>8945325958</v>
      </c>
      <c r="G1147" s="9">
        <v>45930</v>
      </c>
      <c r="H1147" s="9">
        <v>45932</v>
      </c>
      <c r="I1147" t="s">
        <v>4497</v>
      </c>
      <c r="J1147" t="s">
        <v>4498</v>
      </c>
      <c r="K1147" t="s">
        <v>4466</v>
      </c>
      <c r="L1147" t="s">
        <v>4477</v>
      </c>
      <c r="M1147">
        <v>4</v>
      </c>
      <c r="N1147">
        <v>119591</v>
      </c>
      <c r="O1147">
        <v>0</v>
      </c>
      <c r="Q1147">
        <v>119591</v>
      </c>
      <c r="R1147">
        <v>0</v>
      </c>
      <c r="S1147" s="14">
        <f t="shared" si="51"/>
        <v>0</v>
      </c>
      <c r="T1147" s="11" t="str">
        <f t="shared" si="52"/>
        <v/>
      </c>
      <c r="U1147" s="11" t="str">
        <f t="shared" si="53"/>
        <v/>
      </c>
    </row>
    <row r="1148" spans="1:21" x14ac:dyDescent="0.3">
      <c r="A1148" t="s">
        <v>7042</v>
      </c>
      <c r="B1148" t="s">
        <v>7043</v>
      </c>
      <c r="C1148" t="s">
        <v>1534</v>
      </c>
      <c r="D1148">
        <v>49</v>
      </c>
      <c r="E1148" t="s">
        <v>4463</v>
      </c>
      <c r="F1148">
        <v>8282845681</v>
      </c>
      <c r="G1148" s="9">
        <v>46088</v>
      </c>
      <c r="H1148" s="9">
        <v>46095</v>
      </c>
      <c r="I1148" t="s">
        <v>4474</v>
      </c>
      <c r="J1148" t="s">
        <v>4556</v>
      </c>
      <c r="K1148" t="s">
        <v>4482</v>
      </c>
      <c r="L1148" t="s">
        <v>4477</v>
      </c>
      <c r="M1148">
        <v>5</v>
      </c>
      <c r="N1148">
        <v>73522</v>
      </c>
      <c r="O1148">
        <v>0</v>
      </c>
      <c r="Q1148">
        <v>73522</v>
      </c>
      <c r="R1148">
        <v>73522</v>
      </c>
      <c r="S1148" s="14">
        <f t="shared" si="51"/>
        <v>0</v>
      </c>
      <c r="T1148" s="11" t="str">
        <f t="shared" si="52"/>
        <v/>
      </c>
      <c r="U1148" s="11" t="str">
        <f t="shared" si="53"/>
        <v/>
      </c>
    </row>
    <row r="1149" spans="1:21" x14ac:dyDescent="0.3">
      <c r="A1149" t="s">
        <v>7044</v>
      </c>
      <c r="B1149" t="s">
        <v>7045</v>
      </c>
      <c r="C1149" t="s">
        <v>865</v>
      </c>
      <c r="D1149">
        <v>34</v>
      </c>
      <c r="E1149" t="s">
        <v>4456</v>
      </c>
      <c r="F1149">
        <v>6290638330</v>
      </c>
      <c r="G1149" s="9">
        <v>45823</v>
      </c>
      <c r="H1149" s="9">
        <v>45827</v>
      </c>
      <c r="I1149" t="s">
        <v>4457</v>
      </c>
      <c r="J1149" t="s">
        <v>4458</v>
      </c>
      <c r="K1149" t="s">
        <v>4482</v>
      </c>
      <c r="L1149" t="s">
        <v>4460</v>
      </c>
      <c r="M1149">
        <v>4</v>
      </c>
      <c r="N1149">
        <v>53499</v>
      </c>
      <c r="O1149">
        <v>0</v>
      </c>
      <c r="Q1149">
        <v>53499</v>
      </c>
      <c r="R1149">
        <v>53499</v>
      </c>
      <c r="S1149" s="14">
        <f t="shared" si="51"/>
        <v>0</v>
      </c>
      <c r="T1149" s="11" t="str">
        <f t="shared" si="52"/>
        <v/>
      </c>
      <c r="U1149" s="11" t="str">
        <f t="shared" si="53"/>
        <v/>
      </c>
    </row>
    <row r="1150" spans="1:21" x14ac:dyDescent="0.3">
      <c r="A1150" t="s">
        <v>7046</v>
      </c>
      <c r="B1150" t="s">
        <v>7047</v>
      </c>
      <c r="C1150" t="s">
        <v>2029</v>
      </c>
      <c r="D1150">
        <v>72</v>
      </c>
      <c r="E1150" t="s">
        <v>4456</v>
      </c>
      <c r="F1150">
        <v>7948677243</v>
      </c>
      <c r="G1150" s="9">
        <v>45793</v>
      </c>
      <c r="H1150" s="9">
        <v>45797</v>
      </c>
      <c r="I1150" t="s">
        <v>4474</v>
      </c>
      <c r="J1150" t="s">
        <v>4556</v>
      </c>
      <c r="K1150" t="s">
        <v>4488</v>
      </c>
      <c r="L1150" t="s">
        <v>4477</v>
      </c>
      <c r="M1150">
        <v>5</v>
      </c>
      <c r="N1150">
        <v>27598</v>
      </c>
      <c r="O1150">
        <v>0</v>
      </c>
      <c r="Q1150">
        <v>27598</v>
      </c>
      <c r="R1150">
        <v>0</v>
      </c>
      <c r="S1150" s="14">
        <f t="shared" si="51"/>
        <v>0</v>
      </c>
      <c r="T1150" s="11" t="str">
        <f t="shared" si="52"/>
        <v/>
      </c>
      <c r="U1150" s="11" t="str">
        <f t="shared" si="53"/>
        <v/>
      </c>
    </row>
    <row r="1151" spans="1:21" x14ac:dyDescent="0.3">
      <c r="A1151" t="s">
        <v>7048</v>
      </c>
      <c r="B1151" t="s">
        <v>7049</v>
      </c>
      <c r="C1151" t="s">
        <v>1580</v>
      </c>
      <c r="D1151">
        <v>36</v>
      </c>
      <c r="E1151" t="s">
        <v>4463</v>
      </c>
      <c r="F1151">
        <v>9342174453</v>
      </c>
      <c r="G1151" s="9">
        <v>45879</v>
      </c>
      <c r="H1151" s="9">
        <v>45880</v>
      </c>
      <c r="I1151" t="s">
        <v>4464</v>
      </c>
      <c r="J1151" t="s">
        <v>4465</v>
      </c>
      <c r="K1151" t="s">
        <v>4488</v>
      </c>
      <c r="L1151" t="s">
        <v>4467</v>
      </c>
      <c r="M1151">
        <v>3</v>
      </c>
      <c r="N1151">
        <v>71113</v>
      </c>
      <c r="O1151">
        <v>0</v>
      </c>
      <c r="Q1151">
        <v>71113</v>
      </c>
      <c r="R1151">
        <v>0</v>
      </c>
      <c r="S1151" s="14">
        <f t="shared" si="51"/>
        <v>0</v>
      </c>
      <c r="T1151" s="11" t="str">
        <f t="shared" si="52"/>
        <v/>
      </c>
      <c r="U1151" s="11" t="str">
        <f t="shared" si="53"/>
        <v/>
      </c>
    </row>
    <row r="1152" spans="1:21" x14ac:dyDescent="0.3">
      <c r="A1152" t="s">
        <v>7050</v>
      </c>
      <c r="B1152" t="s">
        <v>7051</v>
      </c>
      <c r="C1152" t="s">
        <v>2598</v>
      </c>
      <c r="D1152">
        <v>80</v>
      </c>
      <c r="E1152" t="s">
        <v>4463</v>
      </c>
      <c r="F1152">
        <v>6493287104</v>
      </c>
      <c r="G1152" s="9">
        <v>45816</v>
      </c>
      <c r="H1152" s="9">
        <v>45821</v>
      </c>
      <c r="I1152" t="s">
        <v>4474</v>
      </c>
      <c r="J1152" t="s">
        <v>4556</v>
      </c>
      <c r="K1152" t="s">
        <v>4476</v>
      </c>
      <c r="L1152" t="s">
        <v>4477</v>
      </c>
      <c r="M1152">
        <v>5</v>
      </c>
      <c r="N1152">
        <v>59776</v>
      </c>
      <c r="O1152">
        <v>4166</v>
      </c>
      <c r="P1152" t="s">
        <v>4468</v>
      </c>
      <c r="Q1152">
        <v>55610</v>
      </c>
      <c r="R1152">
        <v>0</v>
      </c>
      <c r="S1152" s="14">
        <f t="shared" si="51"/>
        <v>6.9693522483940049E-2</v>
      </c>
      <c r="T1152" s="11" t="str">
        <f t="shared" si="52"/>
        <v/>
      </c>
      <c r="U1152" s="11" t="str">
        <f t="shared" si="53"/>
        <v/>
      </c>
    </row>
    <row r="1153" spans="1:21" x14ac:dyDescent="0.3">
      <c r="A1153" t="s">
        <v>7052</v>
      </c>
      <c r="B1153" t="s">
        <v>7053</v>
      </c>
      <c r="C1153" t="s">
        <v>1600</v>
      </c>
      <c r="D1153">
        <v>12</v>
      </c>
      <c r="E1153" t="s">
        <v>4463</v>
      </c>
      <c r="F1153">
        <v>7862772799</v>
      </c>
      <c r="G1153" s="9">
        <v>45853</v>
      </c>
      <c r="H1153" s="9">
        <v>45859</v>
      </c>
      <c r="I1153" t="s">
        <v>4480</v>
      </c>
      <c r="J1153" t="s">
        <v>4539</v>
      </c>
      <c r="K1153" t="s">
        <v>4476</v>
      </c>
      <c r="L1153" t="s">
        <v>4483</v>
      </c>
      <c r="M1153">
        <v>6</v>
      </c>
      <c r="N1153">
        <v>220858</v>
      </c>
      <c r="O1153">
        <v>7351</v>
      </c>
      <c r="P1153" t="s">
        <v>4468</v>
      </c>
      <c r="Q1153">
        <v>213507</v>
      </c>
      <c r="R1153">
        <v>0</v>
      </c>
      <c r="S1153" s="14">
        <f t="shared" si="51"/>
        <v>3.3283829428863793E-2</v>
      </c>
      <c r="T1153" s="11" t="str">
        <f t="shared" si="52"/>
        <v/>
      </c>
      <c r="U1153" s="11" t="str">
        <f t="shared" si="53"/>
        <v/>
      </c>
    </row>
    <row r="1154" spans="1:21" x14ac:dyDescent="0.3">
      <c r="A1154" t="s">
        <v>7054</v>
      </c>
      <c r="B1154" t="s">
        <v>7055</v>
      </c>
      <c r="C1154" t="s">
        <v>1186</v>
      </c>
      <c r="D1154">
        <v>74</v>
      </c>
      <c r="E1154" t="s">
        <v>4463</v>
      </c>
      <c r="F1154">
        <v>6990031268</v>
      </c>
      <c r="G1154" s="9">
        <v>45898</v>
      </c>
      <c r="H1154" s="9">
        <v>45900</v>
      </c>
      <c r="I1154" t="s">
        <v>4491</v>
      </c>
      <c r="J1154" t="s">
        <v>4492</v>
      </c>
      <c r="K1154" t="s">
        <v>4471</v>
      </c>
      <c r="L1154" t="s">
        <v>4493</v>
      </c>
      <c r="M1154">
        <v>3</v>
      </c>
      <c r="N1154">
        <v>78235</v>
      </c>
      <c r="O1154">
        <v>0</v>
      </c>
      <c r="Q1154">
        <v>78235</v>
      </c>
      <c r="R1154">
        <v>0</v>
      </c>
      <c r="S1154" s="14">
        <f t="shared" si="51"/>
        <v>0</v>
      </c>
      <c r="T1154" s="11" t="str">
        <f t="shared" si="52"/>
        <v/>
      </c>
      <c r="U1154" s="11" t="str">
        <f t="shared" si="53"/>
        <v/>
      </c>
    </row>
    <row r="1155" spans="1:21" x14ac:dyDescent="0.3">
      <c r="A1155" t="s">
        <v>7056</v>
      </c>
      <c r="B1155" t="s">
        <v>7057</v>
      </c>
      <c r="C1155" t="s">
        <v>5248</v>
      </c>
      <c r="D1155">
        <v>28</v>
      </c>
      <c r="E1155" t="s">
        <v>4463</v>
      </c>
      <c r="F1155">
        <v>6586733844</v>
      </c>
      <c r="G1155" s="9">
        <v>45896</v>
      </c>
      <c r="H1155" s="9">
        <v>45899</v>
      </c>
      <c r="I1155" t="s">
        <v>4457</v>
      </c>
      <c r="J1155" t="s">
        <v>4458</v>
      </c>
      <c r="K1155" t="s">
        <v>4488</v>
      </c>
      <c r="L1155" t="s">
        <v>4460</v>
      </c>
      <c r="M1155">
        <v>4</v>
      </c>
      <c r="N1155">
        <v>54952</v>
      </c>
      <c r="O1155">
        <v>0</v>
      </c>
      <c r="Q1155">
        <v>54952</v>
      </c>
      <c r="R1155">
        <v>0</v>
      </c>
      <c r="S1155" s="14">
        <f t="shared" si="51"/>
        <v>0</v>
      </c>
      <c r="T1155" s="11" t="str">
        <f t="shared" si="52"/>
        <v/>
      </c>
      <c r="U1155" s="11" t="str">
        <f t="shared" si="53"/>
        <v/>
      </c>
    </row>
    <row r="1156" spans="1:21" x14ac:dyDescent="0.3">
      <c r="A1156" t="s">
        <v>7058</v>
      </c>
      <c r="B1156" t="s">
        <v>7059</v>
      </c>
      <c r="C1156" t="s">
        <v>1400</v>
      </c>
      <c r="D1156">
        <v>7</v>
      </c>
      <c r="E1156" t="s">
        <v>4456</v>
      </c>
      <c r="F1156">
        <v>6372623448</v>
      </c>
      <c r="G1156" s="9">
        <v>45812</v>
      </c>
      <c r="H1156" s="9">
        <v>45817</v>
      </c>
      <c r="I1156" t="s">
        <v>4474</v>
      </c>
      <c r="J1156" t="s">
        <v>4556</v>
      </c>
      <c r="K1156" t="s">
        <v>4471</v>
      </c>
      <c r="L1156" t="s">
        <v>4477</v>
      </c>
      <c r="M1156">
        <v>5</v>
      </c>
      <c r="N1156">
        <v>68795</v>
      </c>
      <c r="O1156">
        <v>5977</v>
      </c>
      <c r="P1156" t="s">
        <v>4468</v>
      </c>
      <c r="Q1156">
        <v>62818</v>
      </c>
      <c r="R1156">
        <v>0</v>
      </c>
      <c r="S1156" s="14">
        <f t="shared" ref="S1156:S1219" si="54">O1156/N1156</f>
        <v>8.6881314048986122E-2</v>
      </c>
      <c r="T1156" s="11" t="str">
        <f t="shared" ref="T1156:T1219" si="55">IF(AND(S1156&gt;10%,P1156&lt;&gt;"MS_DR_BORA"),"FLAG","")</f>
        <v/>
      </c>
      <c r="U1156" s="11" t="str">
        <f t="shared" ref="U1156:U1219" si="56">IF(AND(K1156="Cash",R1156&lt;Q1156),"FLAG","")</f>
        <v/>
      </c>
    </row>
    <row r="1157" spans="1:21" x14ac:dyDescent="0.3">
      <c r="A1157" t="s">
        <v>7060</v>
      </c>
      <c r="B1157" t="s">
        <v>7061</v>
      </c>
      <c r="C1157" t="s">
        <v>116</v>
      </c>
      <c r="D1157">
        <v>48</v>
      </c>
      <c r="E1157" t="s">
        <v>4463</v>
      </c>
      <c r="F1157">
        <v>9860442815</v>
      </c>
      <c r="G1157" s="9">
        <v>45817</v>
      </c>
      <c r="H1157" s="9">
        <v>45820</v>
      </c>
      <c r="I1157" t="s">
        <v>4523</v>
      </c>
      <c r="J1157" t="s">
        <v>4524</v>
      </c>
      <c r="K1157" t="s">
        <v>4466</v>
      </c>
      <c r="L1157" t="s">
        <v>4525</v>
      </c>
      <c r="M1157">
        <v>4</v>
      </c>
      <c r="N1157">
        <v>169898</v>
      </c>
      <c r="O1157">
        <v>0</v>
      </c>
      <c r="Q1157">
        <v>169898</v>
      </c>
      <c r="R1157">
        <v>0</v>
      </c>
      <c r="S1157" s="14">
        <f t="shared" si="54"/>
        <v>0</v>
      </c>
      <c r="T1157" s="11" t="str">
        <f t="shared" si="55"/>
        <v/>
      </c>
      <c r="U1157" s="11" t="str">
        <f t="shared" si="56"/>
        <v/>
      </c>
    </row>
    <row r="1158" spans="1:21" x14ac:dyDescent="0.3">
      <c r="A1158" t="s">
        <v>7062</v>
      </c>
      <c r="B1158" t="s">
        <v>7063</v>
      </c>
      <c r="C1158" t="s">
        <v>5461</v>
      </c>
      <c r="D1158">
        <v>51</v>
      </c>
      <c r="E1158" t="s">
        <v>4463</v>
      </c>
      <c r="F1158">
        <v>6232488401</v>
      </c>
      <c r="G1158" s="9">
        <v>45843</v>
      </c>
      <c r="H1158" s="9">
        <v>45847</v>
      </c>
      <c r="I1158" t="s">
        <v>4523</v>
      </c>
      <c r="J1158" t="s">
        <v>4524</v>
      </c>
      <c r="K1158" t="s">
        <v>4476</v>
      </c>
      <c r="L1158" t="s">
        <v>4525</v>
      </c>
      <c r="M1158">
        <v>4</v>
      </c>
      <c r="N1158">
        <v>166613</v>
      </c>
      <c r="O1158">
        <v>0</v>
      </c>
      <c r="Q1158">
        <v>166613</v>
      </c>
      <c r="R1158">
        <v>0</v>
      </c>
      <c r="S1158" s="14">
        <f t="shared" si="54"/>
        <v>0</v>
      </c>
      <c r="T1158" s="11" t="str">
        <f t="shared" si="55"/>
        <v/>
      </c>
      <c r="U1158" s="11" t="str">
        <f t="shared" si="56"/>
        <v/>
      </c>
    </row>
    <row r="1159" spans="1:21" x14ac:dyDescent="0.3">
      <c r="A1159" t="s">
        <v>7064</v>
      </c>
      <c r="B1159" t="s">
        <v>7065</v>
      </c>
      <c r="C1159" t="s">
        <v>7066</v>
      </c>
      <c r="D1159">
        <v>45</v>
      </c>
      <c r="E1159" t="s">
        <v>4463</v>
      </c>
      <c r="F1159">
        <v>9658753589</v>
      </c>
      <c r="G1159" s="9">
        <v>45775</v>
      </c>
      <c r="H1159" s="9">
        <v>45776</v>
      </c>
      <c r="I1159" t="s">
        <v>4523</v>
      </c>
      <c r="J1159" t="s">
        <v>4524</v>
      </c>
      <c r="K1159" t="s">
        <v>4482</v>
      </c>
      <c r="L1159" t="s">
        <v>4525</v>
      </c>
      <c r="M1159">
        <v>4</v>
      </c>
      <c r="N1159">
        <v>179583</v>
      </c>
      <c r="O1159">
        <v>0</v>
      </c>
      <c r="Q1159">
        <v>179583</v>
      </c>
      <c r="R1159">
        <v>179583</v>
      </c>
      <c r="S1159" s="14">
        <f t="shared" si="54"/>
        <v>0</v>
      </c>
      <c r="T1159" s="11" t="str">
        <f t="shared" si="55"/>
        <v/>
      </c>
      <c r="U1159" s="11" t="str">
        <f t="shared" si="56"/>
        <v/>
      </c>
    </row>
    <row r="1160" spans="1:21" x14ac:dyDescent="0.3">
      <c r="A1160" t="s">
        <v>7067</v>
      </c>
      <c r="B1160" t="s">
        <v>7068</v>
      </c>
      <c r="C1160" t="s">
        <v>6188</v>
      </c>
      <c r="D1160">
        <v>49</v>
      </c>
      <c r="E1160" t="s">
        <v>4456</v>
      </c>
      <c r="F1160">
        <v>6894233148</v>
      </c>
      <c r="G1160" s="9">
        <v>45840</v>
      </c>
      <c r="H1160" s="9">
        <v>45841</v>
      </c>
      <c r="I1160" t="s">
        <v>4506</v>
      </c>
      <c r="J1160" t="s">
        <v>4507</v>
      </c>
      <c r="K1160" t="s">
        <v>4482</v>
      </c>
      <c r="L1160" t="s">
        <v>4508</v>
      </c>
      <c r="M1160">
        <v>1</v>
      </c>
      <c r="N1160">
        <v>3068</v>
      </c>
      <c r="O1160">
        <v>0</v>
      </c>
      <c r="Q1160">
        <v>3068</v>
      </c>
      <c r="R1160">
        <v>3068</v>
      </c>
      <c r="S1160" s="14">
        <f t="shared" si="54"/>
        <v>0</v>
      </c>
      <c r="T1160" s="11" t="str">
        <f t="shared" si="55"/>
        <v/>
      </c>
      <c r="U1160" s="11" t="str">
        <f t="shared" si="56"/>
        <v/>
      </c>
    </row>
    <row r="1161" spans="1:21" x14ac:dyDescent="0.3">
      <c r="A1161" t="s">
        <v>7069</v>
      </c>
      <c r="B1161" t="s">
        <v>7070</v>
      </c>
      <c r="C1161" t="s">
        <v>985</v>
      </c>
      <c r="D1161">
        <v>62</v>
      </c>
      <c r="E1161" t="s">
        <v>4456</v>
      </c>
      <c r="F1161">
        <v>9159033176</v>
      </c>
      <c r="G1161" s="9">
        <v>45910</v>
      </c>
      <c r="H1161" s="9">
        <v>45914</v>
      </c>
      <c r="I1161" t="s">
        <v>4457</v>
      </c>
      <c r="J1161" t="s">
        <v>4458</v>
      </c>
      <c r="K1161" t="s">
        <v>4488</v>
      </c>
      <c r="L1161" t="s">
        <v>4460</v>
      </c>
      <c r="M1161">
        <v>4</v>
      </c>
      <c r="N1161">
        <v>45432</v>
      </c>
      <c r="O1161">
        <v>0</v>
      </c>
      <c r="Q1161">
        <v>45432</v>
      </c>
      <c r="R1161">
        <v>0</v>
      </c>
      <c r="S1161" s="14">
        <f t="shared" si="54"/>
        <v>0</v>
      </c>
      <c r="T1161" s="11" t="str">
        <f t="shared" si="55"/>
        <v/>
      </c>
      <c r="U1161" s="11" t="str">
        <f t="shared" si="56"/>
        <v/>
      </c>
    </row>
    <row r="1162" spans="1:21" x14ac:dyDescent="0.3">
      <c r="A1162" t="s">
        <v>7071</v>
      </c>
      <c r="B1162" t="s">
        <v>7072</v>
      </c>
      <c r="C1162" t="s">
        <v>2857</v>
      </c>
      <c r="D1162">
        <v>59</v>
      </c>
      <c r="E1162" t="s">
        <v>4463</v>
      </c>
      <c r="F1162">
        <v>8618568446</v>
      </c>
      <c r="G1162" s="9">
        <v>45844</v>
      </c>
      <c r="H1162" s="9">
        <v>45845</v>
      </c>
      <c r="I1162" t="s">
        <v>4491</v>
      </c>
      <c r="J1162" t="s">
        <v>4543</v>
      </c>
      <c r="K1162" t="s">
        <v>4488</v>
      </c>
      <c r="L1162" t="s">
        <v>4493</v>
      </c>
      <c r="M1162">
        <v>3</v>
      </c>
      <c r="N1162">
        <v>72263</v>
      </c>
      <c r="O1162">
        <v>0</v>
      </c>
      <c r="Q1162">
        <v>72263</v>
      </c>
      <c r="R1162">
        <v>0</v>
      </c>
      <c r="S1162" s="14">
        <f t="shared" si="54"/>
        <v>0</v>
      </c>
      <c r="T1162" s="11" t="str">
        <f t="shared" si="55"/>
        <v/>
      </c>
      <c r="U1162" s="11" t="str">
        <f t="shared" si="56"/>
        <v/>
      </c>
    </row>
    <row r="1163" spans="1:21" x14ac:dyDescent="0.3">
      <c r="A1163" t="s">
        <v>7073</v>
      </c>
      <c r="B1163" t="s">
        <v>7074</v>
      </c>
      <c r="C1163" t="s">
        <v>652</v>
      </c>
      <c r="D1163">
        <v>84</v>
      </c>
      <c r="E1163" t="s">
        <v>4456</v>
      </c>
      <c r="F1163">
        <v>6124805938</v>
      </c>
      <c r="G1163" s="9">
        <v>45780</v>
      </c>
      <c r="H1163" s="9">
        <v>45784</v>
      </c>
      <c r="I1163" t="s">
        <v>4523</v>
      </c>
      <c r="J1163" t="s">
        <v>4524</v>
      </c>
      <c r="K1163" t="s">
        <v>4471</v>
      </c>
      <c r="L1163" t="s">
        <v>4525</v>
      </c>
      <c r="M1163">
        <v>4</v>
      </c>
      <c r="N1163">
        <v>187701</v>
      </c>
      <c r="O1163">
        <v>0</v>
      </c>
      <c r="Q1163">
        <v>187701</v>
      </c>
      <c r="R1163">
        <v>0</v>
      </c>
      <c r="S1163" s="14">
        <f t="shared" si="54"/>
        <v>0</v>
      </c>
      <c r="T1163" s="11" t="str">
        <f t="shared" si="55"/>
        <v/>
      </c>
      <c r="U1163" s="11" t="str">
        <f t="shared" si="56"/>
        <v/>
      </c>
    </row>
    <row r="1164" spans="1:21" x14ac:dyDescent="0.3">
      <c r="A1164" t="s">
        <v>7075</v>
      </c>
      <c r="B1164" t="s">
        <v>7076</v>
      </c>
      <c r="C1164" t="s">
        <v>4619</v>
      </c>
      <c r="D1164">
        <v>71</v>
      </c>
      <c r="E1164" t="s">
        <v>4456</v>
      </c>
      <c r="F1164">
        <v>8727408932</v>
      </c>
      <c r="G1164" s="9">
        <v>45849</v>
      </c>
      <c r="H1164" s="9">
        <v>45853</v>
      </c>
      <c r="I1164" t="s">
        <v>4497</v>
      </c>
      <c r="J1164" t="s">
        <v>4498</v>
      </c>
      <c r="K1164" t="s">
        <v>4466</v>
      </c>
      <c r="L1164" t="s">
        <v>4477</v>
      </c>
      <c r="M1164">
        <v>4</v>
      </c>
      <c r="N1164">
        <v>57312</v>
      </c>
      <c r="O1164">
        <v>0</v>
      </c>
      <c r="Q1164">
        <v>57312</v>
      </c>
      <c r="R1164">
        <v>0</v>
      </c>
      <c r="S1164" s="14">
        <f t="shared" si="54"/>
        <v>0</v>
      </c>
      <c r="T1164" s="11" t="str">
        <f t="shared" si="55"/>
        <v/>
      </c>
      <c r="U1164" s="11" t="str">
        <f t="shared" si="56"/>
        <v/>
      </c>
    </row>
    <row r="1165" spans="1:21" x14ac:dyDescent="0.3">
      <c r="A1165" t="s">
        <v>7077</v>
      </c>
      <c r="B1165" t="s">
        <v>7078</v>
      </c>
      <c r="C1165" t="s">
        <v>1844</v>
      </c>
      <c r="D1165">
        <v>60</v>
      </c>
      <c r="E1165" t="s">
        <v>4456</v>
      </c>
      <c r="F1165">
        <v>7809516689</v>
      </c>
      <c r="G1165" s="9">
        <v>45964</v>
      </c>
      <c r="H1165" s="9">
        <v>45965</v>
      </c>
      <c r="I1165" t="s">
        <v>4491</v>
      </c>
      <c r="J1165" t="s">
        <v>4543</v>
      </c>
      <c r="K1165" t="s">
        <v>4488</v>
      </c>
      <c r="L1165" t="s">
        <v>4493</v>
      </c>
      <c r="M1165">
        <v>3</v>
      </c>
      <c r="N1165">
        <v>79168</v>
      </c>
      <c r="O1165">
        <v>6676</v>
      </c>
      <c r="P1165" t="s">
        <v>4468</v>
      </c>
      <c r="Q1165">
        <v>72492</v>
      </c>
      <c r="R1165">
        <v>0</v>
      </c>
      <c r="S1165" s="14">
        <f t="shared" si="54"/>
        <v>8.4327000808407437E-2</v>
      </c>
      <c r="T1165" s="11" t="str">
        <f t="shared" si="55"/>
        <v/>
      </c>
      <c r="U1165" s="11" t="str">
        <f t="shared" si="56"/>
        <v/>
      </c>
    </row>
    <row r="1166" spans="1:21" x14ac:dyDescent="0.3">
      <c r="A1166" t="s">
        <v>7079</v>
      </c>
      <c r="B1166" t="s">
        <v>7080</v>
      </c>
      <c r="C1166" t="s">
        <v>351</v>
      </c>
      <c r="D1166">
        <v>19</v>
      </c>
      <c r="E1166" t="s">
        <v>4456</v>
      </c>
      <c r="F1166">
        <v>8794429564</v>
      </c>
      <c r="G1166" s="9">
        <v>45861</v>
      </c>
      <c r="H1166" s="9">
        <v>45863</v>
      </c>
      <c r="I1166" t="s">
        <v>4497</v>
      </c>
      <c r="J1166" t="s">
        <v>4498</v>
      </c>
      <c r="K1166" t="s">
        <v>4471</v>
      </c>
      <c r="L1166" t="s">
        <v>4477</v>
      </c>
      <c r="M1166">
        <v>4</v>
      </c>
      <c r="N1166">
        <v>95263</v>
      </c>
      <c r="O1166">
        <v>0</v>
      </c>
      <c r="Q1166">
        <v>95263</v>
      </c>
      <c r="R1166">
        <v>0</v>
      </c>
      <c r="S1166" s="14">
        <f t="shared" si="54"/>
        <v>0</v>
      </c>
      <c r="T1166" s="11" t="str">
        <f t="shared" si="55"/>
        <v/>
      </c>
      <c r="U1166" s="11" t="str">
        <f t="shared" si="56"/>
        <v/>
      </c>
    </row>
    <row r="1167" spans="1:21" x14ac:dyDescent="0.3">
      <c r="A1167" t="s">
        <v>7081</v>
      </c>
      <c r="B1167" t="s">
        <v>7082</v>
      </c>
      <c r="C1167" t="s">
        <v>1019</v>
      </c>
      <c r="D1167">
        <v>12</v>
      </c>
      <c r="E1167" t="s">
        <v>4463</v>
      </c>
      <c r="F1167">
        <v>7933888626</v>
      </c>
      <c r="G1167" s="9">
        <v>45932</v>
      </c>
      <c r="H1167" s="9">
        <v>45933</v>
      </c>
      <c r="I1167" t="s">
        <v>4506</v>
      </c>
      <c r="J1167" t="s">
        <v>4507</v>
      </c>
      <c r="K1167" t="s">
        <v>4482</v>
      </c>
      <c r="L1167" t="s">
        <v>4508</v>
      </c>
      <c r="M1167">
        <v>1</v>
      </c>
      <c r="N1167">
        <v>2874</v>
      </c>
      <c r="O1167">
        <v>0</v>
      </c>
      <c r="Q1167">
        <v>2874</v>
      </c>
      <c r="R1167">
        <v>2874</v>
      </c>
      <c r="S1167" s="14">
        <f t="shared" si="54"/>
        <v>0</v>
      </c>
      <c r="T1167" s="11" t="str">
        <f t="shared" si="55"/>
        <v/>
      </c>
      <c r="U1167" s="11" t="str">
        <f t="shared" si="56"/>
        <v/>
      </c>
    </row>
    <row r="1168" spans="1:21" x14ac:dyDescent="0.3">
      <c r="A1168" t="s">
        <v>7083</v>
      </c>
      <c r="B1168" t="s">
        <v>7084</v>
      </c>
      <c r="C1168" t="s">
        <v>815</v>
      </c>
      <c r="D1168">
        <v>19</v>
      </c>
      <c r="E1168" t="s">
        <v>4456</v>
      </c>
      <c r="F1168">
        <v>7817575539</v>
      </c>
      <c r="G1168" s="9">
        <v>46025</v>
      </c>
      <c r="H1168" s="9">
        <v>46031</v>
      </c>
      <c r="I1168" t="s">
        <v>4474</v>
      </c>
      <c r="J1168" t="s">
        <v>4475</v>
      </c>
      <c r="K1168" t="s">
        <v>4471</v>
      </c>
      <c r="L1168" t="s">
        <v>4477</v>
      </c>
      <c r="M1168">
        <v>5</v>
      </c>
      <c r="N1168">
        <v>106777</v>
      </c>
      <c r="O1168">
        <v>0</v>
      </c>
      <c r="Q1168">
        <v>106777</v>
      </c>
      <c r="R1168">
        <v>0</v>
      </c>
      <c r="S1168" s="14">
        <f t="shared" si="54"/>
        <v>0</v>
      </c>
      <c r="T1168" s="11" t="str">
        <f t="shared" si="55"/>
        <v/>
      </c>
      <c r="U1168" s="11" t="str">
        <f t="shared" si="56"/>
        <v/>
      </c>
    </row>
    <row r="1169" spans="1:21" x14ac:dyDescent="0.3">
      <c r="A1169" t="s">
        <v>7085</v>
      </c>
      <c r="B1169" t="s">
        <v>7086</v>
      </c>
      <c r="C1169" t="s">
        <v>3157</v>
      </c>
      <c r="D1169">
        <v>20</v>
      </c>
      <c r="E1169" t="s">
        <v>4456</v>
      </c>
      <c r="F1169">
        <v>6386945316</v>
      </c>
      <c r="G1169" s="9">
        <v>46104</v>
      </c>
      <c r="H1169" s="9">
        <v>46107</v>
      </c>
      <c r="I1169" t="s">
        <v>4464</v>
      </c>
      <c r="J1169" t="s">
        <v>4465</v>
      </c>
      <c r="K1169" t="s">
        <v>4459</v>
      </c>
      <c r="L1169" t="s">
        <v>4467</v>
      </c>
      <c r="M1169">
        <v>3</v>
      </c>
      <c r="N1169">
        <v>71044</v>
      </c>
      <c r="O1169">
        <v>2792</v>
      </c>
      <c r="P1169" t="s">
        <v>4468</v>
      </c>
      <c r="Q1169">
        <v>68252</v>
      </c>
      <c r="R1169">
        <v>0</v>
      </c>
      <c r="S1169" s="14">
        <f t="shared" si="54"/>
        <v>3.929958898710658E-2</v>
      </c>
      <c r="T1169" s="11" t="str">
        <f t="shared" si="55"/>
        <v/>
      </c>
      <c r="U1169" s="11" t="str">
        <f t="shared" si="56"/>
        <v/>
      </c>
    </row>
    <row r="1170" spans="1:21" x14ac:dyDescent="0.3">
      <c r="A1170" t="s">
        <v>7087</v>
      </c>
      <c r="B1170" t="s">
        <v>7088</v>
      </c>
      <c r="C1170" t="s">
        <v>900</v>
      </c>
      <c r="D1170">
        <v>33</v>
      </c>
      <c r="E1170" t="s">
        <v>4463</v>
      </c>
      <c r="F1170">
        <v>7787284527</v>
      </c>
      <c r="G1170" s="9">
        <v>45894</v>
      </c>
      <c r="H1170" s="9">
        <v>45899</v>
      </c>
      <c r="I1170" t="s">
        <v>4480</v>
      </c>
      <c r="J1170" t="s">
        <v>4539</v>
      </c>
      <c r="K1170" t="s">
        <v>4488</v>
      </c>
      <c r="L1170" t="s">
        <v>4483</v>
      </c>
      <c r="M1170">
        <v>6</v>
      </c>
      <c r="N1170">
        <v>210816</v>
      </c>
      <c r="O1170">
        <v>0</v>
      </c>
      <c r="Q1170">
        <v>210816</v>
      </c>
      <c r="R1170">
        <v>0</v>
      </c>
      <c r="S1170" s="14">
        <f t="shared" si="54"/>
        <v>0</v>
      </c>
      <c r="T1170" s="11" t="str">
        <f t="shared" si="55"/>
        <v/>
      </c>
      <c r="U1170" s="11" t="str">
        <f t="shared" si="56"/>
        <v/>
      </c>
    </row>
    <row r="1171" spans="1:21" x14ac:dyDescent="0.3">
      <c r="A1171" t="s">
        <v>7089</v>
      </c>
      <c r="B1171" t="s">
        <v>7090</v>
      </c>
      <c r="C1171" t="s">
        <v>822</v>
      </c>
      <c r="D1171">
        <v>83</v>
      </c>
      <c r="E1171" t="s">
        <v>4456</v>
      </c>
      <c r="F1171">
        <v>7206781608</v>
      </c>
      <c r="G1171" s="9">
        <v>46047</v>
      </c>
      <c r="H1171" s="9">
        <v>46050</v>
      </c>
      <c r="I1171" t="s">
        <v>4474</v>
      </c>
      <c r="J1171" t="s">
        <v>4475</v>
      </c>
      <c r="K1171" t="s">
        <v>4488</v>
      </c>
      <c r="L1171" t="s">
        <v>4477</v>
      </c>
      <c r="M1171">
        <v>5</v>
      </c>
      <c r="N1171">
        <v>43699</v>
      </c>
      <c r="O1171">
        <v>2008</v>
      </c>
      <c r="P1171" t="s">
        <v>4468</v>
      </c>
      <c r="Q1171">
        <v>41691</v>
      </c>
      <c r="R1171">
        <v>0</v>
      </c>
      <c r="S1171" s="14">
        <f t="shared" si="54"/>
        <v>4.5950708254193458E-2</v>
      </c>
      <c r="T1171" s="11" t="str">
        <f t="shared" si="55"/>
        <v/>
      </c>
      <c r="U1171" s="11" t="str">
        <f t="shared" si="56"/>
        <v/>
      </c>
    </row>
    <row r="1172" spans="1:21" x14ac:dyDescent="0.3">
      <c r="A1172" t="s">
        <v>7091</v>
      </c>
      <c r="B1172" t="s">
        <v>7092</v>
      </c>
      <c r="C1172" t="s">
        <v>2870</v>
      </c>
      <c r="D1172">
        <v>49</v>
      </c>
      <c r="E1172" t="s">
        <v>4463</v>
      </c>
      <c r="F1172">
        <v>6492110207</v>
      </c>
      <c r="G1172" s="9">
        <v>45758</v>
      </c>
      <c r="H1172" s="9">
        <v>45765</v>
      </c>
      <c r="I1172" t="s">
        <v>4480</v>
      </c>
      <c r="J1172" t="s">
        <v>4481</v>
      </c>
      <c r="K1172" t="s">
        <v>4466</v>
      </c>
      <c r="L1172" t="s">
        <v>4483</v>
      </c>
      <c r="M1172">
        <v>6</v>
      </c>
      <c r="N1172">
        <v>224442</v>
      </c>
      <c r="O1172">
        <v>0</v>
      </c>
      <c r="Q1172">
        <v>224442</v>
      </c>
      <c r="R1172">
        <v>0</v>
      </c>
      <c r="S1172" s="14">
        <f t="shared" si="54"/>
        <v>0</v>
      </c>
      <c r="T1172" s="11" t="str">
        <f t="shared" si="55"/>
        <v/>
      </c>
      <c r="U1172" s="11" t="str">
        <f t="shared" si="56"/>
        <v/>
      </c>
    </row>
    <row r="1173" spans="1:21" x14ac:dyDescent="0.3">
      <c r="A1173" t="s">
        <v>7093</v>
      </c>
      <c r="B1173" t="s">
        <v>7094</v>
      </c>
      <c r="C1173" t="s">
        <v>3169</v>
      </c>
      <c r="D1173">
        <v>24</v>
      </c>
      <c r="E1173" t="s">
        <v>4463</v>
      </c>
      <c r="F1173">
        <v>9533689979</v>
      </c>
      <c r="G1173" s="9">
        <v>46012</v>
      </c>
      <c r="H1173" s="9">
        <v>46015</v>
      </c>
      <c r="I1173" t="s">
        <v>4474</v>
      </c>
      <c r="J1173" t="s">
        <v>4556</v>
      </c>
      <c r="K1173" t="s">
        <v>4482</v>
      </c>
      <c r="L1173" t="s">
        <v>4477</v>
      </c>
      <c r="M1173">
        <v>5</v>
      </c>
      <c r="N1173">
        <v>86235</v>
      </c>
      <c r="O1173">
        <v>0</v>
      </c>
      <c r="Q1173">
        <v>86235</v>
      </c>
      <c r="R1173">
        <v>86235</v>
      </c>
      <c r="S1173" s="14">
        <f t="shared" si="54"/>
        <v>0</v>
      </c>
      <c r="T1173" s="11" t="str">
        <f t="shared" si="55"/>
        <v/>
      </c>
      <c r="U1173" s="11" t="str">
        <f t="shared" si="56"/>
        <v/>
      </c>
    </row>
    <row r="1174" spans="1:21" x14ac:dyDescent="0.3">
      <c r="A1174" t="s">
        <v>7095</v>
      </c>
      <c r="B1174" t="s">
        <v>7096</v>
      </c>
      <c r="C1174" t="s">
        <v>1844</v>
      </c>
      <c r="D1174">
        <v>42</v>
      </c>
      <c r="E1174" t="s">
        <v>4456</v>
      </c>
      <c r="F1174">
        <v>9412453268</v>
      </c>
      <c r="G1174" s="9">
        <v>45989</v>
      </c>
      <c r="H1174" s="9">
        <v>45992</v>
      </c>
      <c r="I1174" t="s">
        <v>4523</v>
      </c>
      <c r="J1174" t="s">
        <v>4524</v>
      </c>
      <c r="K1174" t="s">
        <v>4488</v>
      </c>
      <c r="L1174" t="s">
        <v>4525</v>
      </c>
      <c r="M1174">
        <v>4</v>
      </c>
      <c r="N1174">
        <v>198403</v>
      </c>
      <c r="O1174">
        <v>0</v>
      </c>
      <c r="Q1174">
        <v>198403</v>
      </c>
      <c r="R1174">
        <v>0</v>
      </c>
      <c r="S1174" s="14">
        <f t="shared" si="54"/>
        <v>0</v>
      </c>
      <c r="T1174" s="11" t="str">
        <f t="shared" si="55"/>
        <v/>
      </c>
      <c r="U1174" s="11" t="str">
        <f t="shared" si="56"/>
        <v/>
      </c>
    </row>
    <row r="1175" spans="1:21" x14ac:dyDescent="0.3">
      <c r="A1175" t="s">
        <v>7097</v>
      </c>
      <c r="B1175" t="s">
        <v>7098</v>
      </c>
      <c r="C1175" t="s">
        <v>1087</v>
      </c>
      <c r="D1175">
        <v>37</v>
      </c>
      <c r="E1175" t="s">
        <v>4463</v>
      </c>
      <c r="F1175">
        <v>9889906730</v>
      </c>
      <c r="G1175" s="9">
        <v>46096</v>
      </c>
      <c r="H1175" s="9">
        <v>46097</v>
      </c>
      <c r="I1175" t="s">
        <v>4506</v>
      </c>
      <c r="J1175" t="s">
        <v>4507</v>
      </c>
      <c r="K1175" t="s">
        <v>4482</v>
      </c>
      <c r="L1175" t="s">
        <v>4508</v>
      </c>
      <c r="M1175">
        <v>1</v>
      </c>
      <c r="N1175">
        <v>2505</v>
      </c>
      <c r="O1175">
        <v>0</v>
      </c>
      <c r="Q1175">
        <v>2505</v>
      </c>
      <c r="R1175">
        <v>2505</v>
      </c>
      <c r="S1175" s="14">
        <f t="shared" si="54"/>
        <v>0</v>
      </c>
      <c r="T1175" s="11" t="str">
        <f t="shared" si="55"/>
        <v/>
      </c>
      <c r="U1175" s="11" t="str">
        <f t="shared" si="56"/>
        <v/>
      </c>
    </row>
    <row r="1176" spans="1:21" x14ac:dyDescent="0.3">
      <c r="A1176" t="s">
        <v>7099</v>
      </c>
      <c r="B1176" t="s">
        <v>7100</v>
      </c>
      <c r="C1176" t="s">
        <v>1110</v>
      </c>
      <c r="D1176">
        <v>69</v>
      </c>
      <c r="E1176" t="s">
        <v>4456</v>
      </c>
      <c r="F1176">
        <v>7786392905</v>
      </c>
      <c r="G1176" s="9">
        <v>45887</v>
      </c>
      <c r="H1176" s="9">
        <v>45892</v>
      </c>
      <c r="I1176" t="s">
        <v>4480</v>
      </c>
      <c r="J1176" t="s">
        <v>4539</v>
      </c>
      <c r="K1176" t="s">
        <v>4476</v>
      </c>
      <c r="L1176" t="s">
        <v>4483</v>
      </c>
      <c r="M1176">
        <v>6</v>
      </c>
      <c r="N1176">
        <v>188403</v>
      </c>
      <c r="O1176">
        <v>15543</v>
      </c>
      <c r="P1176" t="s">
        <v>4468</v>
      </c>
      <c r="Q1176">
        <v>172860</v>
      </c>
      <c r="R1176">
        <v>0</v>
      </c>
      <c r="S1176" s="14">
        <f t="shared" si="54"/>
        <v>8.2498686326650847E-2</v>
      </c>
      <c r="T1176" s="11" t="str">
        <f t="shared" si="55"/>
        <v/>
      </c>
      <c r="U1176" s="11" t="str">
        <f t="shared" si="56"/>
        <v/>
      </c>
    </row>
    <row r="1177" spans="1:21" x14ac:dyDescent="0.3">
      <c r="A1177" t="s">
        <v>7101</v>
      </c>
      <c r="B1177" t="s">
        <v>7102</v>
      </c>
      <c r="C1177" t="s">
        <v>1331</v>
      </c>
      <c r="D1177">
        <v>56</v>
      </c>
      <c r="E1177" t="s">
        <v>4456</v>
      </c>
      <c r="F1177">
        <v>6638174966</v>
      </c>
      <c r="G1177" s="9">
        <v>45826</v>
      </c>
      <c r="H1177" s="9">
        <v>45831</v>
      </c>
      <c r="I1177" t="s">
        <v>4474</v>
      </c>
      <c r="J1177" t="s">
        <v>4556</v>
      </c>
      <c r="K1177" t="s">
        <v>4466</v>
      </c>
      <c r="L1177" t="s">
        <v>4477</v>
      </c>
      <c r="M1177">
        <v>5</v>
      </c>
      <c r="N1177">
        <v>46133</v>
      </c>
      <c r="O1177">
        <v>0</v>
      </c>
      <c r="Q1177">
        <v>46133</v>
      </c>
      <c r="R1177">
        <v>0</v>
      </c>
      <c r="S1177" s="14">
        <f t="shared" si="54"/>
        <v>0</v>
      </c>
      <c r="T1177" s="11" t="str">
        <f t="shared" si="55"/>
        <v/>
      </c>
      <c r="U1177" s="11" t="str">
        <f t="shared" si="56"/>
        <v/>
      </c>
    </row>
    <row r="1178" spans="1:21" x14ac:dyDescent="0.3">
      <c r="A1178" t="s">
        <v>7103</v>
      </c>
      <c r="B1178" t="s">
        <v>7104</v>
      </c>
      <c r="C1178" t="s">
        <v>5611</v>
      </c>
      <c r="D1178">
        <v>62</v>
      </c>
      <c r="E1178" t="s">
        <v>4463</v>
      </c>
      <c r="F1178">
        <v>9160636179</v>
      </c>
      <c r="G1178" s="9">
        <v>46072</v>
      </c>
      <c r="H1178" s="9">
        <v>46079</v>
      </c>
      <c r="I1178" t="s">
        <v>4480</v>
      </c>
      <c r="J1178" t="s">
        <v>4539</v>
      </c>
      <c r="K1178" t="s">
        <v>4476</v>
      </c>
      <c r="L1178" t="s">
        <v>4483</v>
      </c>
      <c r="M1178">
        <v>6</v>
      </c>
      <c r="N1178">
        <v>185981</v>
      </c>
      <c r="O1178">
        <v>15289</v>
      </c>
      <c r="P1178" t="s">
        <v>4468</v>
      </c>
      <c r="Q1178">
        <v>170692</v>
      </c>
      <c r="R1178">
        <v>0</v>
      </c>
      <c r="S1178" s="14">
        <f t="shared" si="54"/>
        <v>8.2207322253348467E-2</v>
      </c>
      <c r="T1178" s="11" t="str">
        <f t="shared" si="55"/>
        <v/>
      </c>
      <c r="U1178" s="11" t="str">
        <f t="shared" si="56"/>
        <v/>
      </c>
    </row>
    <row r="1179" spans="1:21" x14ac:dyDescent="0.3">
      <c r="A1179" t="s">
        <v>7105</v>
      </c>
      <c r="B1179" t="s">
        <v>7106</v>
      </c>
      <c r="C1179" t="s">
        <v>5847</v>
      </c>
      <c r="D1179">
        <v>73</v>
      </c>
      <c r="E1179" t="s">
        <v>4456</v>
      </c>
      <c r="F1179">
        <v>9575065036</v>
      </c>
      <c r="G1179" s="9">
        <v>45932</v>
      </c>
      <c r="H1179" s="9">
        <v>45937</v>
      </c>
      <c r="I1179" t="s">
        <v>4523</v>
      </c>
      <c r="J1179" t="s">
        <v>4524</v>
      </c>
      <c r="K1179" t="s">
        <v>4476</v>
      </c>
      <c r="L1179" t="s">
        <v>4525</v>
      </c>
      <c r="M1179">
        <v>4</v>
      </c>
      <c r="N1179">
        <v>197641</v>
      </c>
      <c r="O1179">
        <v>10203</v>
      </c>
      <c r="P1179" t="s">
        <v>4468</v>
      </c>
      <c r="Q1179">
        <v>187438</v>
      </c>
      <c r="R1179">
        <v>0</v>
      </c>
      <c r="S1179" s="14">
        <f t="shared" si="54"/>
        <v>5.1623903947055523E-2</v>
      </c>
      <c r="T1179" s="11" t="str">
        <f t="shared" si="55"/>
        <v/>
      </c>
      <c r="U1179" s="11" t="str">
        <f t="shared" si="56"/>
        <v/>
      </c>
    </row>
    <row r="1180" spans="1:21" x14ac:dyDescent="0.3">
      <c r="A1180" t="s">
        <v>7107</v>
      </c>
      <c r="B1180" t="s">
        <v>7108</v>
      </c>
      <c r="C1180" t="s">
        <v>1592</v>
      </c>
      <c r="D1180">
        <v>20</v>
      </c>
      <c r="E1180" t="s">
        <v>4463</v>
      </c>
      <c r="F1180">
        <v>9422663185</v>
      </c>
      <c r="G1180" s="9">
        <v>46008</v>
      </c>
      <c r="H1180" s="9">
        <v>46011</v>
      </c>
      <c r="I1180" t="s">
        <v>4474</v>
      </c>
      <c r="J1180" t="s">
        <v>4556</v>
      </c>
      <c r="K1180" t="s">
        <v>4482</v>
      </c>
      <c r="L1180" t="s">
        <v>4477</v>
      </c>
      <c r="M1180">
        <v>5</v>
      </c>
      <c r="N1180">
        <v>137946</v>
      </c>
      <c r="O1180">
        <v>0</v>
      </c>
      <c r="Q1180">
        <v>137946</v>
      </c>
      <c r="R1180">
        <v>137946</v>
      </c>
      <c r="S1180" s="14">
        <f t="shared" si="54"/>
        <v>0</v>
      </c>
      <c r="T1180" s="11" t="str">
        <f t="shared" si="55"/>
        <v/>
      </c>
      <c r="U1180" s="11" t="str">
        <f t="shared" si="56"/>
        <v/>
      </c>
    </row>
    <row r="1181" spans="1:21" x14ac:dyDescent="0.3">
      <c r="A1181" t="s">
        <v>7109</v>
      </c>
      <c r="B1181" t="s">
        <v>7110</v>
      </c>
      <c r="C1181" t="s">
        <v>2772</v>
      </c>
      <c r="D1181">
        <v>58</v>
      </c>
      <c r="E1181" t="s">
        <v>4456</v>
      </c>
      <c r="F1181">
        <v>8586745985</v>
      </c>
      <c r="G1181" s="9">
        <v>45842</v>
      </c>
      <c r="H1181" s="9">
        <v>45843</v>
      </c>
      <c r="I1181" t="s">
        <v>4491</v>
      </c>
      <c r="J1181" t="s">
        <v>4543</v>
      </c>
      <c r="K1181" t="s">
        <v>4459</v>
      </c>
      <c r="L1181" t="s">
        <v>4493</v>
      </c>
      <c r="M1181">
        <v>3</v>
      </c>
      <c r="N1181">
        <v>71719</v>
      </c>
      <c r="O1181">
        <v>4338</v>
      </c>
      <c r="P1181" t="s">
        <v>4468</v>
      </c>
      <c r="Q1181">
        <v>67381</v>
      </c>
      <c r="R1181">
        <v>0</v>
      </c>
      <c r="S1181" s="14">
        <f t="shared" si="54"/>
        <v>6.0486063665137549E-2</v>
      </c>
      <c r="T1181" s="11" t="str">
        <f t="shared" si="55"/>
        <v/>
      </c>
      <c r="U1181" s="11" t="str">
        <f t="shared" si="56"/>
        <v/>
      </c>
    </row>
    <row r="1182" spans="1:21" x14ac:dyDescent="0.3">
      <c r="A1182" t="s">
        <v>7111</v>
      </c>
      <c r="B1182" t="s">
        <v>7112</v>
      </c>
      <c r="C1182" t="s">
        <v>4961</v>
      </c>
      <c r="D1182">
        <v>81</v>
      </c>
      <c r="E1182" t="s">
        <v>4463</v>
      </c>
      <c r="F1182">
        <v>8362708151</v>
      </c>
      <c r="G1182" s="9">
        <v>45872</v>
      </c>
      <c r="H1182" s="9">
        <v>45875</v>
      </c>
      <c r="I1182" t="s">
        <v>4523</v>
      </c>
      <c r="J1182" t="s">
        <v>4524</v>
      </c>
      <c r="K1182" t="s">
        <v>4471</v>
      </c>
      <c r="L1182" t="s">
        <v>4525</v>
      </c>
      <c r="M1182">
        <v>4</v>
      </c>
      <c r="N1182">
        <v>175986</v>
      </c>
      <c r="O1182">
        <v>0</v>
      </c>
      <c r="Q1182">
        <v>175986</v>
      </c>
      <c r="R1182">
        <v>0</v>
      </c>
      <c r="S1182" s="14">
        <f t="shared" si="54"/>
        <v>0</v>
      </c>
      <c r="T1182" s="11" t="str">
        <f t="shared" si="55"/>
        <v/>
      </c>
      <c r="U1182" s="11" t="str">
        <f t="shared" si="56"/>
        <v/>
      </c>
    </row>
    <row r="1183" spans="1:21" x14ac:dyDescent="0.3">
      <c r="A1183" t="s">
        <v>7113</v>
      </c>
      <c r="B1183" t="s">
        <v>7114</v>
      </c>
      <c r="C1183" t="s">
        <v>1293</v>
      </c>
      <c r="D1183">
        <v>80</v>
      </c>
      <c r="E1183" t="s">
        <v>4456</v>
      </c>
      <c r="F1183">
        <v>8427212765</v>
      </c>
      <c r="G1183" s="9">
        <v>46030</v>
      </c>
      <c r="H1183" s="9">
        <v>46031</v>
      </c>
      <c r="I1183" t="s">
        <v>4457</v>
      </c>
      <c r="J1183" t="s">
        <v>4458</v>
      </c>
      <c r="K1183" t="s">
        <v>4471</v>
      </c>
      <c r="L1183" t="s">
        <v>4460</v>
      </c>
      <c r="M1183">
        <v>4</v>
      </c>
      <c r="N1183">
        <v>55753</v>
      </c>
      <c r="O1183">
        <v>0</v>
      </c>
      <c r="Q1183">
        <v>55753</v>
      </c>
      <c r="R1183">
        <v>0</v>
      </c>
      <c r="S1183" s="14">
        <f t="shared" si="54"/>
        <v>0</v>
      </c>
      <c r="T1183" s="11" t="str">
        <f t="shared" si="55"/>
        <v/>
      </c>
      <c r="U1183" s="11" t="str">
        <f t="shared" si="56"/>
        <v/>
      </c>
    </row>
    <row r="1184" spans="1:21" x14ac:dyDescent="0.3">
      <c r="A1184" t="s">
        <v>7115</v>
      </c>
      <c r="B1184" t="s">
        <v>7116</v>
      </c>
      <c r="C1184" t="s">
        <v>4608</v>
      </c>
      <c r="D1184">
        <v>9</v>
      </c>
      <c r="E1184" t="s">
        <v>4456</v>
      </c>
      <c r="F1184">
        <v>7818716034</v>
      </c>
      <c r="G1184" s="9">
        <v>45922</v>
      </c>
      <c r="H1184" s="9">
        <v>45927</v>
      </c>
      <c r="I1184" t="s">
        <v>4474</v>
      </c>
      <c r="J1184" t="s">
        <v>4475</v>
      </c>
      <c r="K1184" t="s">
        <v>4488</v>
      </c>
      <c r="L1184" t="s">
        <v>4477</v>
      </c>
      <c r="M1184">
        <v>5</v>
      </c>
      <c r="N1184">
        <v>101632</v>
      </c>
      <c r="O1184">
        <v>0</v>
      </c>
      <c r="Q1184">
        <v>101632</v>
      </c>
      <c r="R1184">
        <v>0</v>
      </c>
      <c r="S1184" s="14">
        <f t="shared" si="54"/>
        <v>0</v>
      </c>
      <c r="T1184" s="11" t="str">
        <f t="shared" si="55"/>
        <v/>
      </c>
      <c r="U1184" s="11" t="str">
        <f t="shared" si="56"/>
        <v/>
      </c>
    </row>
    <row r="1185" spans="1:21" x14ac:dyDescent="0.3">
      <c r="A1185" t="s">
        <v>7117</v>
      </c>
      <c r="B1185" t="s">
        <v>7118</v>
      </c>
      <c r="C1185" t="s">
        <v>576</v>
      </c>
      <c r="D1185">
        <v>54</v>
      </c>
      <c r="E1185" t="s">
        <v>4456</v>
      </c>
      <c r="F1185">
        <v>8349992850</v>
      </c>
      <c r="G1185" s="9">
        <v>46001</v>
      </c>
      <c r="H1185" s="9">
        <v>46008</v>
      </c>
      <c r="I1185" t="s">
        <v>4480</v>
      </c>
      <c r="J1185" t="s">
        <v>4539</v>
      </c>
      <c r="K1185" t="s">
        <v>4482</v>
      </c>
      <c r="L1185" t="s">
        <v>4483</v>
      </c>
      <c r="M1185">
        <v>6</v>
      </c>
      <c r="N1185">
        <v>217420</v>
      </c>
      <c r="O1185">
        <v>10782</v>
      </c>
      <c r="P1185" t="s">
        <v>4468</v>
      </c>
      <c r="Q1185">
        <v>206638</v>
      </c>
      <c r="R1185">
        <v>206638</v>
      </c>
      <c r="S1185" s="14">
        <f t="shared" si="54"/>
        <v>4.9590654033667553E-2</v>
      </c>
      <c r="T1185" s="11" t="str">
        <f t="shared" si="55"/>
        <v/>
      </c>
      <c r="U1185" s="11" t="str">
        <f t="shared" si="56"/>
        <v/>
      </c>
    </row>
    <row r="1186" spans="1:21" x14ac:dyDescent="0.3">
      <c r="A1186" t="s">
        <v>7119</v>
      </c>
      <c r="B1186" t="s">
        <v>7120</v>
      </c>
      <c r="C1186" t="s">
        <v>5490</v>
      </c>
      <c r="D1186">
        <v>69</v>
      </c>
      <c r="E1186" t="s">
        <v>4463</v>
      </c>
      <c r="F1186">
        <v>7859662648</v>
      </c>
      <c r="G1186" s="9">
        <v>45922</v>
      </c>
      <c r="H1186" s="9">
        <v>45926</v>
      </c>
      <c r="I1186" t="s">
        <v>4457</v>
      </c>
      <c r="J1186" t="s">
        <v>4458</v>
      </c>
      <c r="K1186" t="s">
        <v>4482</v>
      </c>
      <c r="L1186" t="s">
        <v>4460</v>
      </c>
      <c r="M1186">
        <v>4</v>
      </c>
      <c r="N1186">
        <v>56125</v>
      </c>
      <c r="O1186">
        <v>2974</v>
      </c>
      <c r="P1186" t="s">
        <v>4468</v>
      </c>
      <c r="Q1186">
        <v>53151</v>
      </c>
      <c r="R1186">
        <v>53151</v>
      </c>
      <c r="S1186" s="14">
        <f t="shared" si="54"/>
        <v>5.2988864142538977E-2</v>
      </c>
      <c r="T1186" s="11" t="str">
        <f t="shared" si="55"/>
        <v/>
      </c>
      <c r="U1186" s="11" t="str">
        <f t="shared" si="56"/>
        <v/>
      </c>
    </row>
    <row r="1187" spans="1:21" x14ac:dyDescent="0.3">
      <c r="A1187" t="s">
        <v>7121</v>
      </c>
      <c r="B1187" t="s">
        <v>7122</v>
      </c>
      <c r="C1187" t="s">
        <v>2091</v>
      </c>
      <c r="D1187">
        <v>30</v>
      </c>
      <c r="E1187" t="s">
        <v>4463</v>
      </c>
      <c r="F1187">
        <v>7376580975</v>
      </c>
      <c r="G1187" s="9">
        <v>45963</v>
      </c>
      <c r="H1187" s="9">
        <v>45964</v>
      </c>
      <c r="I1187" t="s">
        <v>4497</v>
      </c>
      <c r="J1187" t="s">
        <v>4498</v>
      </c>
      <c r="K1187" t="s">
        <v>4471</v>
      </c>
      <c r="L1187" t="s">
        <v>4477</v>
      </c>
      <c r="M1187">
        <v>4</v>
      </c>
      <c r="N1187">
        <v>118219</v>
      </c>
      <c r="O1187">
        <v>0</v>
      </c>
      <c r="Q1187">
        <v>118219</v>
      </c>
      <c r="R1187">
        <v>0</v>
      </c>
      <c r="S1187" s="14">
        <f t="shared" si="54"/>
        <v>0</v>
      </c>
      <c r="T1187" s="11" t="str">
        <f t="shared" si="55"/>
        <v/>
      </c>
      <c r="U1187" s="11" t="str">
        <f t="shared" si="56"/>
        <v/>
      </c>
    </row>
    <row r="1188" spans="1:21" x14ac:dyDescent="0.3">
      <c r="A1188" t="s">
        <v>7123</v>
      </c>
      <c r="B1188" t="s">
        <v>7124</v>
      </c>
      <c r="C1188" t="s">
        <v>2605</v>
      </c>
      <c r="D1188">
        <v>12</v>
      </c>
      <c r="E1188" t="s">
        <v>4463</v>
      </c>
      <c r="F1188">
        <v>7154005658</v>
      </c>
      <c r="G1188" s="9">
        <v>45761</v>
      </c>
      <c r="H1188" s="9">
        <v>45767</v>
      </c>
      <c r="I1188" t="s">
        <v>4480</v>
      </c>
      <c r="J1188" t="s">
        <v>4481</v>
      </c>
      <c r="K1188" t="s">
        <v>4459</v>
      </c>
      <c r="L1188" t="s">
        <v>4483</v>
      </c>
      <c r="M1188">
        <v>6</v>
      </c>
      <c r="N1188">
        <v>225122</v>
      </c>
      <c r="O1188">
        <v>19575</v>
      </c>
      <c r="P1188" t="s">
        <v>4468</v>
      </c>
      <c r="Q1188">
        <v>205547</v>
      </c>
      <c r="R1188">
        <v>0</v>
      </c>
      <c r="S1188" s="14">
        <f t="shared" si="54"/>
        <v>8.6952852231234626E-2</v>
      </c>
      <c r="T1188" s="11" t="str">
        <f t="shared" si="55"/>
        <v/>
      </c>
      <c r="U1188" s="11" t="str">
        <f t="shared" si="56"/>
        <v/>
      </c>
    </row>
    <row r="1189" spans="1:21" x14ac:dyDescent="0.3">
      <c r="A1189" t="s">
        <v>7125</v>
      </c>
      <c r="B1189" t="s">
        <v>7126</v>
      </c>
      <c r="C1189" t="s">
        <v>2362</v>
      </c>
      <c r="D1189">
        <v>87</v>
      </c>
      <c r="E1189" t="s">
        <v>4456</v>
      </c>
      <c r="F1189">
        <v>6261871443</v>
      </c>
      <c r="G1189" s="9">
        <v>46026</v>
      </c>
      <c r="H1189" s="9">
        <v>46027</v>
      </c>
      <c r="I1189" t="s">
        <v>4491</v>
      </c>
      <c r="J1189" t="s">
        <v>4543</v>
      </c>
      <c r="K1189" t="s">
        <v>4476</v>
      </c>
      <c r="L1189" t="s">
        <v>4493</v>
      </c>
      <c r="M1189">
        <v>3</v>
      </c>
      <c r="N1189">
        <v>67102</v>
      </c>
      <c r="O1189">
        <v>0</v>
      </c>
      <c r="Q1189">
        <v>67102</v>
      </c>
      <c r="R1189">
        <v>0</v>
      </c>
      <c r="S1189" s="14">
        <f t="shared" si="54"/>
        <v>0</v>
      </c>
      <c r="T1189" s="11" t="str">
        <f t="shared" si="55"/>
        <v/>
      </c>
      <c r="U1189" s="11" t="str">
        <f t="shared" si="56"/>
        <v/>
      </c>
    </row>
    <row r="1190" spans="1:21" x14ac:dyDescent="0.3">
      <c r="A1190" t="s">
        <v>7127</v>
      </c>
      <c r="B1190" t="s">
        <v>7128</v>
      </c>
      <c r="C1190" t="s">
        <v>6718</v>
      </c>
      <c r="D1190">
        <v>8</v>
      </c>
      <c r="E1190" t="s">
        <v>4463</v>
      </c>
      <c r="F1190">
        <v>7402988949</v>
      </c>
      <c r="G1190" s="9">
        <v>46014</v>
      </c>
      <c r="H1190" s="9">
        <v>46017</v>
      </c>
      <c r="I1190" t="s">
        <v>4464</v>
      </c>
      <c r="J1190" t="s">
        <v>4465</v>
      </c>
      <c r="K1190" t="s">
        <v>4482</v>
      </c>
      <c r="L1190" t="s">
        <v>4467</v>
      </c>
      <c r="M1190">
        <v>3</v>
      </c>
      <c r="N1190">
        <v>77226</v>
      </c>
      <c r="O1190">
        <v>7650</v>
      </c>
      <c r="P1190" t="s">
        <v>4468</v>
      </c>
      <c r="Q1190">
        <v>69576</v>
      </c>
      <c r="R1190">
        <v>69576</v>
      </c>
      <c r="S1190" s="14">
        <f t="shared" si="54"/>
        <v>9.905990210550851E-2</v>
      </c>
      <c r="T1190" s="11" t="str">
        <f t="shared" si="55"/>
        <v/>
      </c>
      <c r="U1190" s="11" t="str">
        <f t="shared" si="56"/>
        <v/>
      </c>
    </row>
    <row r="1191" spans="1:21" x14ac:dyDescent="0.3">
      <c r="A1191" t="s">
        <v>7129</v>
      </c>
      <c r="B1191" t="s">
        <v>7130</v>
      </c>
      <c r="C1191" t="s">
        <v>7131</v>
      </c>
      <c r="D1191">
        <v>65</v>
      </c>
      <c r="E1191" t="s">
        <v>4463</v>
      </c>
      <c r="F1191">
        <v>6610617622</v>
      </c>
      <c r="G1191" s="9">
        <v>45960</v>
      </c>
      <c r="H1191" s="9">
        <v>45962</v>
      </c>
      <c r="I1191" t="s">
        <v>4457</v>
      </c>
      <c r="J1191" t="s">
        <v>4458</v>
      </c>
      <c r="K1191" t="s">
        <v>4476</v>
      </c>
      <c r="L1191" t="s">
        <v>4460</v>
      </c>
      <c r="M1191">
        <v>4</v>
      </c>
      <c r="N1191">
        <v>54818</v>
      </c>
      <c r="O1191">
        <v>0</v>
      </c>
      <c r="Q1191">
        <v>54818</v>
      </c>
      <c r="R1191">
        <v>0</v>
      </c>
      <c r="S1191" s="14">
        <f t="shared" si="54"/>
        <v>0</v>
      </c>
      <c r="T1191" s="11" t="str">
        <f t="shared" si="55"/>
        <v/>
      </c>
      <c r="U1191" s="11" t="str">
        <f t="shared" si="56"/>
        <v/>
      </c>
    </row>
    <row r="1192" spans="1:21" x14ac:dyDescent="0.3">
      <c r="A1192" t="s">
        <v>7132</v>
      </c>
      <c r="B1192" t="s">
        <v>7133</v>
      </c>
      <c r="C1192" t="s">
        <v>1958</v>
      </c>
      <c r="D1192">
        <v>34</v>
      </c>
      <c r="E1192" t="s">
        <v>4463</v>
      </c>
      <c r="F1192">
        <v>7220761761</v>
      </c>
      <c r="G1192" s="9">
        <v>45949</v>
      </c>
      <c r="H1192" s="9">
        <v>45952</v>
      </c>
      <c r="I1192" t="s">
        <v>4464</v>
      </c>
      <c r="J1192" t="s">
        <v>4465</v>
      </c>
      <c r="K1192" t="s">
        <v>4482</v>
      </c>
      <c r="L1192" t="s">
        <v>4467</v>
      </c>
      <c r="M1192">
        <v>3</v>
      </c>
      <c r="N1192">
        <v>78011</v>
      </c>
      <c r="O1192">
        <v>0</v>
      </c>
      <c r="Q1192">
        <v>78011</v>
      </c>
      <c r="R1192">
        <v>78011</v>
      </c>
      <c r="S1192" s="14">
        <f t="shared" si="54"/>
        <v>0</v>
      </c>
      <c r="T1192" s="11" t="str">
        <f t="shared" si="55"/>
        <v/>
      </c>
      <c r="U1192" s="11" t="str">
        <f t="shared" si="56"/>
        <v/>
      </c>
    </row>
    <row r="1193" spans="1:21" x14ac:dyDescent="0.3">
      <c r="A1193" t="s">
        <v>7134</v>
      </c>
      <c r="B1193" t="s">
        <v>7135</v>
      </c>
      <c r="C1193" t="s">
        <v>992</v>
      </c>
      <c r="D1193">
        <v>37</v>
      </c>
      <c r="E1193" t="s">
        <v>4463</v>
      </c>
      <c r="F1193">
        <v>9902891639</v>
      </c>
      <c r="G1193" s="9">
        <v>45878</v>
      </c>
      <c r="H1193" s="9">
        <v>45885</v>
      </c>
      <c r="I1193" t="s">
        <v>4480</v>
      </c>
      <c r="J1193" t="s">
        <v>4539</v>
      </c>
      <c r="K1193" t="s">
        <v>4459</v>
      </c>
      <c r="L1193" t="s">
        <v>4483</v>
      </c>
      <c r="M1193">
        <v>6</v>
      </c>
      <c r="N1193">
        <v>208140</v>
      </c>
      <c r="O1193">
        <v>0</v>
      </c>
      <c r="Q1193">
        <v>208140</v>
      </c>
      <c r="R1193">
        <v>0</v>
      </c>
      <c r="S1193" s="14">
        <f t="shared" si="54"/>
        <v>0</v>
      </c>
      <c r="T1193" s="11" t="str">
        <f t="shared" si="55"/>
        <v/>
      </c>
      <c r="U1193" s="11" t="str">
        <f t="shared" si="56"/>
        <v/>
      </c>
    </row>
    <row r="1194" spans="1:21" x14ac:dyDescent="0.3">
      <c r="A1194" t="s">
        <v>7136</v>
      </c>
      <c r="B1194" t="s">
        <v>7137</v>
      </c>
      <c r="C1194" t="s">
        <v>6550</v>
      </c>
      <c r="D1194">
        <v>42</v>
      </c>
      <c r="E1194" t="s">
        <v>4463</v>
      </c>
      <c r="F1194">
        <v>8737826300</v>
      </c>
      <c r="G1194" s="9">
        <v>45849</v>
      </c>
      <c r="H1194" s="9">
        <v>45851</v>
      </c>
      <c r="I1194" t="s">
        <v>4457</v>
      </c>
      <c r="J1194" t="s">
        <v>4458</v>
      </c>
      <c r="K1194" t="s">
        <v>4471</v>
      </c>
      <c r="L1194" t="s">
        <v>4460</v>
      </c>
      <c r="M1194">
        <v>4</v>
      </c>
      <c r="N1194">
        <v>49751</v>
      </c>
      <c r="O1194">
        <v>0</v>
      </c>
      <c r="Q1194">
        <v>49751</v>
      </c>
      <c r="R1194">
        <v>0</v>
      </c>
      <c r="S1194" s="14">
        <f t="shared" si="54"/>
        <v>0</v>
      </c>
      <c r="T1194" s="11" t="str">
        <f t="shared" si="55"/>
        <v/>
      </c>
      <c r="U1194" s="11" t="str">
        <f t="shared" si="56"/>
        <v/>
      </c>
    </row>
    <row r="1195" spans="1:21" x14ac:dyDescent="0.3">
      <c r="A1195" t="s">
        <v>7138</v>
      </c>
      <c r="B1195" t="s">
        <v>7139</v>
      </c>
      <c r="C1195" t="s">
        <v>1526</v>
      </c>
      <c r="D1195">
        <v>41</v>
      </c>
      <c r="E1195" t="s">
        <v>4456</v>
      </c>
      <c r="F1195">
        <v>8807131531</v>
      </c>
      <c r="G1195" s="9">
        <v>45923</v>
      </c>
      <c r="H1195" s="9">
        <v>45924</v>
      </c>
      <c r="I1195" t="s">
        <v>4506</v>
      </c>
      <c r="J1195" t="s">
        <v>4507</v>
      </c>
      <c r="K1195" t="s">
        <v>4482</v>
      </c>
      <c r="L1195" t="s">
        <v>4508</v>
      </c>
      <c r="M1195">
        <v>1</v>
      </c>
      <c r="N1195">
        <v>2574</v>
      </c>
      <c r="O1195">
        <v>0</v>
      </c>
      <c r="Q1195">
        <v>2574</v>
      </c>
      <c r="R1195">
        <v>2574</v>
      </c>
      <c r="S1195" s="14">
        <f t="shared" si="54"/>
        <v>0</v>
      </c>
      <c r="T1195" s="11" t="str">
        <f t="shared" si="55"/>
        <v/>
      </c>
      <c r="U1195" s="11" t="str">
        <f t="shared" si="56"/>
        <v/>
      </c>
    </row>
    <row r="1196" spans="1:21" x14ac:dyDescent="0.3">
      <c r="A1196" t="s">
        <v>7140</v>
      </c>
      <c r="B1196" t="s">
        <v>7141</v>
      </c>
      <c r="C1196" t="s">
        <v>1683</v>
      </c>
      <c r="D1196">
        <v>86</v>
      </c>
      <c r="E1196" t="s">
        <v>4456</v>
      </c>
      <c r="F1196">
        <v>6906003775</v>
      </c>
      <c r="G1196" s="9">
        <v>46086</v>
      </c>
      <c r="H1196" s="9">
        <v>46089</v>
      </c>
      <c r="I1196" t="s">
        <v>4457</v>
      </c>
      <c r="J1196" t="s">
        <v>4458</v>
      </c>
      <c r="K1196" t="s">
        <v>4488</v>
      </c>
      <c r="L1196" t="s">
        <v>4460</v>
      </c>
      <c r="M1196">
        <v>4</v>
      </c>
      <c r="N1196">
        <v>48116</v>
      </c>
      <c r="O1196">
        <v>0</v>
      </c>
      <c r="Q1196">
        <v>48116</v>
      </c>
      <c r="R1196">
        <v>0</v>
      </c>
      <c r="S1196" s="14">
        <f t="shared" si="54"/>
        <v>0</v>
      </c>
      <c r="T1196" s="11" t="str">
        <f t="shared" si="55"/>
        <v/>
      </c>
      <c r="U1196" s="11" t="str">
        <f t="shared" si="56"/>
        <v/>
      </c>
    </row>
    <row r="1197" spans="1:21" x14ac:dyDescent="0.3">
      <c r="A1197" t="s">
        <v>7142</v>
      </c>
      <c r="B1197" t="s">
        <v>7143</v>
      </c>
      <c r="C1197" t="s">
        <v>4691</v>
      </c>
      <c r="D1197">
        <v>73</v>
      </c>
      <c r="E1197" t="s">
        <v>4463</v>
      </c>
      <c r="F1197">
        <v>6886136825</v>
      </c>
      <c r="G1197" s="9">
        <v>46106</v>
      </c>
      <c r="H1197" s="9">
        <v>46109</v>
      </c>
      <c r="I1197" t="s">
        <v>4457</v>
      </c>
      <c r="J1197" t="s">
        <v>4458</v>
      </c>
      <c r="K1197" t="s">
        <v>4482</v>
      </c>
      <c r="L1197" t="s">
        <v>4460</v>
      </c>
      <c r="M1197">
        <v>4</v>
      </c>
      <c r="N1197">
        <v>46738</v>
      </c>
      <c r="O1197">
        <v>1153</v>
      </c>
      <c r="P1197" t="s">
        <v>4468</v>
      </c>
      <c r="Q1197">
        <v>45585</v>
      </c>
      <c r="R1197">
        <v>45585</v>
      </c>
      <c r="S1197" s="14">
        <f t="shared" si="54"/>
        <v>2.4669433865377208E-2</v>
      </c>
      <c r="T1197" s="11" t="str">
        <f t="shared" si="55"/>
        <v/>
      </c>
      <c r="U1197" s="11" t="str">
        <f t="shared" si="56"/>
        <v/>
      </c>
    </row>
    <row r="1198" spans="1:21" x14ac:dyDescent="0.3">
      <c r="A1198" t="s">
        <v>7144</v>
      </c>
      <c r="B1198" t="s">
        <v>7145</v>
      </c>
      <c r="C1198" t="s">
        <v>941</v>
      </c>
      <c r="D1198">
        <v>19</v>
      </c>
      <c r="E1198" t="s">
        <v>4456</v>
      </c>
      <c r="F1198">
        <v>7891169329</v>
      </c>
      <c r="G1198" s="9">
        <v>45869</v>
      </c>
      <c r="H1198" s="9">
        <v>45875</v>
      </c>
      <c r="I1198" t="s">
        <v>4480</v>
      </c>
      <c r="J1198" t="s">
        <v>4481</v>
      </c>
      <c r="K1198" t="s">
        <v>4488</v>
      </c>
      <c r="L1198" t="s">
        <v>4483</v>
      </c>
      <c r="M1198">
        <v>6</v>
      </c>
      <c r="N1198">
        <v>191499</v>
      </c>
      <c r="O1198">
        <v>0</v>
      </c>
      <c r="Q1198">
        <v>191499</v>
      </c>
      <c r="R1198">
        <v>0</v>
      </c>
      <c r="S1198" s="14">
        <f t="shared" si="54"/>
        <v>0</v>
      </c>
      <c r="T1198" s="11" t="str">
        <f t="shared" si="55"/>
        <v/>
      </c>
      <c r="U1198" s="11" t="str">
        <f t="shared" si="56"/>
        <v/>
      </c>
    </row>
    <row r="1199" spans="1:21" x14ac:dyDescent="0.3">
      <c r="A1199" t="s">
        <v>7146</v>
      </c>
      <c r="B1199" t="s">
        <v>7147</v>
      </c>
      <c r="C1199" t="s">
        <v>4758</v>
      </c>
      <c r="D1199">
        <v>52</v>
      </c>
      <c r="E1199" t="s">
        <v>4463</v>
      </c>
      <c r="F1199">
        <v>6123690735</v>
      </c>
      <c r="G1199" s="9">
        <v>46024</v>
      </c>
      <c r="H1199" s="9">
        <v>46029</v>
      </c>
      <c r="I1199" t="s">
        <v>4457</v>
      </c>
      <c r="J1199" t="s">
        <v>4458</v>
      </c>
      <c r="K1199" t="s">
        <v>4482</v>
      </c>
      <c r="L1199" t="s">
        <v>4460</v>
      </c>
      <c r="M1199">
        <v>4</v>
      </c>
      <c r="N1199">
        <v>55141</v>
      </c>
      <c r="O1199">
        <v>0</v>
      </c>
      <c r="Q1199">
        <v>55141</v>
      </c>
      <c r="R1199">
        <v>55141</v>
      </c>
      <c r="S1199" s="14">
        <f t="shared" si="54"/>
        <v>0</v>
      </c>
      <c r="T1199" s="11" t="str">
        <f t="shared" si="55"/>
        <v/>
      </c>
      <c r="U1199" s="11" t="str">
        <f t="shared" si="56"/>
        <v/>
      </c>
    </row>
    <row r="1200" spans="1:21" x14ac:dyDescent="0.3">
      <c r="A1200" t="s">
        <v>7148</v>
      </c>
      <c r="B1200" t="s">
        <v>7149</v>
      </c>
      <c r="C1200" t="s">
        <v>6018</v>
      </c>
      <c r="D1200">
        <v>38</v>
      </c>
      <c r="E1200" t="s">
        <v>4456</v>
      </c>
      <c r="F1200">
        <v>7285686383</v>
      </c>
      <c r="G1200" s="9">
        <v>45891</v>
      </c>
      <c r="H1200" s="9">
        <v>45896</v>
      </c>
      <c r="I1200" t="s">
        <v>4480</v>
      </c>
      <c r="J1200" t="s">
        <v>4481</v>
      </c>
      <c r="K1200" t="s">
        <v>4476</v>
      </c>
      <c r="L1200" t="s">
        <v>4483</v>
      </c>
      <c r="M1200">
        <v>6</v>
      </c>
      <c r="N1200">
        <v>223996</v>
      </c>
      <c r="O1200">
        <v>0</v>
      </c>
      <c r="Q1200">
        <v>223996</v>
      </c>
      <c r="R1200">
        <v>0</v>
      </c>
      <c r="S1200" s="14">
        <f t="shared" si="54"/>
        <v>0</v>
      </c>
      <c r="T1200" s="11" t="str">
        <f t="shared" si="55"/>
        <v/>
      </c>
      <c r="U1200" s="11" t="str">
        <f t="shared" si="56"/>
        <v/>
      </c>
    </row>
    <row r="1201" spans="1:21" x14ac:dyDescent="0.3">
      <c r="A1201" t="s">
        <v>7150</v>
      </c>
      <c r="B1201" t="s">
        <v>7151</v>
      </c>
      <c r="C1201" t="s">
        <v>5248</v>
      </c>
      <c r="D1201">
        <v>20</v>
      </c>
      <c r="E1201" t="s">
        <v>4463</v>
      </c>
      <c r="F1201">
        <v>8249857190</v>
      </c>
      <c r="G1201" s="9">
        <v>46002</v>
      </c>
      <c r="H1201" s="9">
        <v>46003</v>
      </c>
      <c r="I1201" t="s">
        <v>4506</v>
      </c>
      <c r="J1201" t="s">
        <v>4507</v>
      </c>
      <c r="K1201" t="s">
        <v>4466</v>
      </c>
      <c r="L1201" t="s">
        <v>4508</v>
      </c>
      <c r="M1201">
        <v>1</v>
      </c>
      <c r="N1201">
        <v>2518</v>
      </c>
      <c r="O1201">
        <v>0</v>
      </c>
      <c r="Q1201">
        <v>2518</v>
      </c>
      <c r="R1201">
        <v>0</v>
      </c>
      <c r="S1201" s="14">
        <f t="shared" si="54"/>
        <v>0</v>
      </c>
      <c r="T1201" s="11" t="str">
        <f t="shared" si="55"/>
        <v/>
      </c>
      <c r="U1201" s="11" t="str">
        <f t="shared" si="56"/>
        <v/>
      </c>
    </row>
    <row r="1202" spans="1:21" x14ac:dyDescent="0.3">
      <c r="A1202" t="s">
        <v>7152</v>
      </c>
      <c r="B1202" t="s">
        <v>7153</v>
      </c>
      <c r="C1202" t="s">
        <v>2115</v>
      </c>
      <c r="D1202">
        <v>71</v>
      </c>
      <c r="E1202" t="s">
        <v>4456</v>
      </c>
      <c r="F1202">
        <v>8269003755</v>
      </c>
      <c r="G1202" s="9">
        <v>45937</v>
      </c>
      <c r="H1202" s="9">
        <v>45943</v>
      </c>
      <c r="I1202" t="s">
        <v>4474</v>
      </c>
      <c r="J1202" t="s">
        <v>4475</v>
      </c>
      <c r="K1202" t="s">
        <v>4466</v>
      </c>
      <c r="L1202" t="s">
        <v>4477</v>
      </c>
      <c r="M1202">
        <v>5</v>
      </c>
      <c r="N1202">
        <v>103130</v>
      </c>
      <c r="O1202">
        <v>0</v>
      </c>
      <c r="Q1202">
        <v>103130</v>
      </c>
      <c r="R1202">
        <v>0</v>
      </c>
      <c r="S1202" s="14">
        <f t="shared" si="54"/>
        <v>0</v>
      </c>
      <c r="T1202" s="11" t="str">
        <f t="shared" si="55"/>
        <v/>
      </c>
      <c r="U1202" s="11" t="str">
        <f t="shared" si="56"/>
        <v/>
      </c>
    </row>
    <row r="1203" spans="1:21" x14ac:dyDescent="0.3">
      <c r="A1203" t="s">
        <v>7154</v>
      </c>
      <c r="B1203" t="s">
        <v>7155</v>
      </c>
      <c r="C1203" t="s">
        <v>3329</v>
      </c>
      <c r="D1203">
        <v>61</v>
      </c>
      <c r="E1203" t="s">
        <v>4456</v>
      </c>
      <c r="F1203">
        <v>9597036166</v>
      </c>
      <c r="G1203" s="9">
        <v>45922</v>
      </c>
      <c r="H1203" s="9">
        <v>45927</v>
      </c>
      <c r="I1203" t="s">
        <v>4457</v>
      </c>
      <c r="J1203" t="s">
        <v>4588</v>
      </c>
      <c r="K1203" t="s">
        <v>4471</v>
      </c>
      <c r="L1203" t="s">
        <v>4460</v>
      </c>
      <c r="M1203">
        <v>4</v>
      </c>
      <c r="N1203">
        <v>49961</v>
      </c>
      <c r="O1203">
        <v>0</v>
      </c>
      <c r="Q1203">
        <v>49961</v>
      </c>
      <c r="R1203">
        <v>0</v>
      </c>
      <c r="S1203" s="14">
        <f t="shared" si="54"/>
        <v>0</v>
      </c>
      <c r="T1203" s="11" t="str">
        <f t="shared" si="55"/>
        <v/>
      </c>
      <c r="U1203" s="11" t="str">
        <f t="shared" si="56"/>
        <v/>
      </c>
    </row>
    <row r="1204" spans="1:21" x14ac:dyDescent="0.3">
      <c r="A1204" t="s">
        <v>7156</v>
      </c>
      <c r="B1204" t="s">
        <v>7157</v>
      </c>
      <c r="C1204" t="s">
        <v>1238</v>
      </c>
      <c r="D1204">
        <v>9</v>
      </c>
      <c r="E1204" t="s">
        <v>4456</v>
      </c>
      <c r="F1204">
        <v>8777196508</v>
      </c>
      <c r="G1204" s="9">
        <v>45775</v>
      </c>
      <c r="H1204" s="9">
        <v>45778</v>
      </c>
      <c r="I1204" t="s">
        <v>4523</v>
      </c>
      <c r="J1204" t="s">
        <v>4524</v>
      </c>
      <c r="K1204" t="s">
        <v>4476</v>
      </c>
      <c r="L1204" t="s">
        <v>4525</v>
      </c>
      <c r="M1204">
        <v>4</v>
      </c>
      <c r="N1204">
        <v>185992</v>
      </c>
      <c r="O1204">
        <v>0</v>
      </c>
      <c r="Q1204">
        <v>185992</v>
      </c>
      <c r="R1204">
        <v>0</v>
      </c>
      <c r="S1204" s="14">
        <f t="shared" si="54"/>
        <v>0</v>
      </c>
      <c r="T1204" s="11" t="str">
        <f t="shared" si="55"/>
        <v/>
      </c>
      <c r="U1204" s="11" t="str">
        <f t="shared" si="56"/>
        <v/>
      </c>
    </row>
    <row r="1205" spans="1:21" x14ac:dyDescent="0.3">
      <c r="A1205" t="s">
        <v>7158</v>
      </c>
      <c r="B1205" t="s">
        <v>7159</v>
      </c>
      <c r="C1205" t="s">
        <v>1832</v>
      </c>
      <c r="D1205">
        <v>8</v>
      </c>
      <c r="E1205" t="s">
        <v>4456</v>
      </c>
      <c r="F1205">
        <v>9171197337</v>
      </c>
      <c r="G1205" s="9">
        <v>46032</v>
      </c>
      <c r="H1205" s="9">
        <v>46036</v>
      </c>
      <c r="I1205" t="s">
        <v>4491</v>
      </c>
      <c r="J1205" t="s">
        <v>4492</v>
      </c>
      <c r="K1205" t="s">
        <v>4476</v>
      </c>
      <c r="L1205" t="s">
        <v>4493</v>
      </c>
      <c r="M1205">
        <v>3</v>
      </c>
      <c r="N1205">
        <v>70348</v>
      </c>
      <c r="O1205">
        <v>0</v>
      </c>
      <c r="Q1205">
        <v>70348</v>
      </c>
      <c r="R1205">
        <v>0</v>
      </c>
      <c r="S1205" s="14">
        <f t="shared" si="54"/>
        <v>0</v>
      </c>
      <c r="T1205" s="11" t="str">
        <f t="shared" si="55"/>
        <v/>
      </c>
      <c r="U1205" s="11" t="str">
        <f t="shared" si="56"/>
        <v/>
      </c>
    </row>
    <row r="1206" spans="1:21" x14ac:dyDescent="0.3">
      <c r="A1206" t="s">
        <v>7160</v>
      </c>
      <c r="B1206" t="s">
        <v>7161</v>
      </c>
      <c r="C1206" t="s">
        <v>1506</v>
      </c>
      <c r="D1206">
        <v>84</v>
      </c>
      <c r="E1206" t="s">
        <v>4463</v>
      </c>
      <c r="F1206">
        <v>6693879390</v>
      </c>
      <c r="G1206" s="9">
        <v>45767</v>
      </c>
      <c r="H1206" s="9">
        <v>45774</v>
      </c>
      <c r="I1206" t="s">
        <v>4480</v>
      </c>
      <c r="J1206" t="s">
        <v>4481</v>
      </c>
      <c r="K1206" t="s">
        <v>4471</v>
      </c>
      <c r="L1206" t="s">
        <v>4483</v>
      </c>
      <c r="M1206">
        <v>6</v>
      </c>
      <c r="N1206">
        <v>197736</v>
      </c>
      <c r="O1206">
        <v>12808</v>
      </c>
      <c r="P1206" t="s">
        <v>4468</v>
      </c>
      <c r="Q1206">
        <v>184928</v>
      </c>
      <c r="R1206">
        <v>0</v>
      </c>
      <c r="S1206" s="14">
        <f t="shared" si="54"/>
        <v>6.4773232997532057E-2</v>
      </c>
      <c r="T1206" s="11" t="str">
        <f t="shared" si="55"/>
        <v/>
      </c>
      <c r="U1206" s="11" t="str">
        <f t="shared" si="56"/>
        <v/>
      </c>
    </row>
    <row r="1207" spans="1:21" x14ac:dyDescent="0.3">
      <c r="A1207" t="s">
        <v>7162</v>
      </c>
      <c r="B1207" t="s">
        <v>7163</v>
      </c>
      <c r="C1207" t="s">
        <v>664</v>
      </c>
      <c r="D1207">
        <v>58</v>
      </c>
      <c r="E1207" t="s">
        <v>4456</v>
      </c>
      <c r="F1207">
        <v>9786106565</v>
      </c>
      <c r="G1207" s="9">
        <v>45963</v>
      </c>
      <c r="H1207" s="9">
        <v>45967</v>
      </c>
      <c r="I1207" t="s">
        <v>4480</v>
      </c>
      <c r="J1207" t="s">
        <v>4539</v>
      </c>
      <c r="K1207" t="s">
        <v>4482</v>
      </c>
      <c r="L1207" t="s">
        <v>4483</v>
      </c>
      <c r="M1207">
        <v>6</v>
      </c>
      <c r="N1207">
        <v>194812</v>
      </c>
      <c r="O1207">
        <v>0</v>
      </c>
      <c r="Q1207">
        <v>194812</v>
      </c>
      <c r="R1207">
        <v>194812</v>
      </c>
      <c r="S1207" s="14">
        <f t="shared" si="54"/>
        <v>0</v>
      </c>
      <c r="T1207" s="11" t="str">
        <f t="shared" si="55"/>
        <v/>
      </c>
      <c r="U1207" s="11" t="str">
        <f t="shared" si="56"/>
        <v/>
      </c>
    </row>
    <row r="1208" spans="1:21" x14ac:dyDescent="0.3">
      <c r="A1208" t="s">
        <v>7164</v>
      </c>
      <c r="B1208" t="s">
        <v>7165</v>
      </c>
      <c r="C1208" t="s">
        <v>7035</v>
      </c>
      <c r="D1208">
        <v>79</v>
      </c>
      <c r="E1208" t="s">
        <v>4456</v>
      </c>
      <c r="F1208">
        <v>6395770845</v>
      </c>
      <c r="G1208" s="9">
        <v>45784</v>
      </c>
      <c r="H1208" s="9">
        <v>45785</v>
      </c>
      <c r="I1208" t="s">
        <v>4506</v>
      </c>
      <c r="J1208" t="s">
        <v>4507</v>
      </c>
      <c r="K1208" t="s">
        <v>4482</v>
      </c>
      <c r="L1208" t="s">
        <v>4508</v>
      </c>
      <c r="M1208">
        <v>1</v>
      </c>
      <c r="N1208">
        <v>2511</v>
      </c>
      <c r="O1208">
        <v>148</v>
      </c>
      <c r="P1208" t="s">
        <v>4468</v>
      </c>
      <c r="Q1208">
        <v>2363</v>
      </c>
      <c r="R1208">
        <v>2363</v>
      </c>
      <c r="S1208" s="14">
        <f t="shared" si="54"/>
        <v>5.8940661091198727E-2</v>
      </c>
      <c r="T1208" s="11" t="str">
        <f t="shared" si="55"/>
        <v/>
      </c>
      <c r="U1208" s="11" t="str">
        <f t="shared" si="56"/>
        <v/>
      </c>
    </row>
    <row r="1209" spans="1:21" x14ac:dyDescent="0.3">
      <c r="A1209" t="s">
        <v>7166</v>
      </c>
      <c r="B1209" t="s">
        <v>7167</v>
      </c>
      <c r="C1209" t="s">
        <v>795</v>
      </c>
      <c r="D1209">
        <v>5</v>
      </c>
      <c r="E1209" t="s">
        <v>4463</v>
      </c>
      <c r="F1209">
        <v>7291466658</v>
      </c>
      <c r="G1209" s="9">
        <v>45829</v>
      </c>
      <c r="H1209" s="9">
        <v>45833</v>
      </c>
      <c r="I1209" t="s">
        <v>4480</v>
      </c>
      <c r="J1209" t="s">
        <v>4539</v>
      </c>
      <c r="K1209" t="s">
        <v>4482</v>
      </c>
      <c r="L1209" t="s">
        <v>4483</v>
      </c>
      <c r="M1209">
        <v>6</v>
      </c>
      <c r="N1209">
        <v>204143</v>
      </c>
      <c r="O1209">
        <v>0</v>
      </c>
      <c r="Q1209">
        <v>204143</v>
      </c>
      <c r="R1209">
        <v>204143</v>
      </c>
      <c r="S1209" s="14">
        <f t="shared" si="54"/>
        <v>0</v>
      </c>
      <c r="T1209" s="11" t="str">
        <f t="shared" si="55"/>
        <v/>
      </c>
      <c r="U1209" s="11" t="str">
        <f t="shared" si="56"/>
        <v/>
      </c>
    </row>
    <row r="1210" spans="1:21" x14ac:dyDescent="0.3">
      <c r="A1210" t="s">
        <v>7168</v>
      </c>
      <c r="B1210" t="s">
        <v>7169</v>
      </c>
      <c r="C1210" t="s">
        <v>596</v>
      </c>
      <c r="D1210">
        <v>23</v>
      </c>
      <c r="E1210" t="s">
        <v>4463</v>
      </c>
      <c r="F1210">
        <v>7523001479</v>
      </c>
      <c r="G1210" s="9">
        <v>45999</v>
      </c>
      <c r="H1210" s="9">
        <v>46004</v>
      </c>
      <c r="I1210" t="s">
        <v>4474</v>
      </c>
      <c r="J1210" t="s">
        <v>4475</v>
      </c>
      <c r="K1210" t="s">
        <v>4482</v>
      </c>
      <c r="L1210" t="s">
        <v>4477</v>
      </c>
      <c r="M1210">
        <v>5</v>
      </c>
      <c r="N1210">
        <v>85456</v>
      </c>
      <c r="O1210">
        <v>4222</v>
      </c>
      <c r="P1210" t="s">
        <v>4468</v>
      </c>
      <c r="Q1210">
        <v>81234</v>
      </c>
      <c r="R1210">
        <v>81234</v>
      </c>
      <c r="S1210" s="14">
        <f t="shared" si="54"/>
        <v>4.9405542033327095E-2</v>
      </c>
      <c r="T1210" s="11" t="str">
        <f t="shared" si="55"/>
        <v/>
      </c>
      <c r="U1210" s="11" t="str">
        <f t="shared" si="56"/>
        <v/>
      </c>
    </row>
    <row r="1211" spans="1:21" x14ac:dyDescent="0.3">
      <c r="A1211" t="s">
        <v>7170</v>
      </c>
      <c r="B1211" t="s">
        <v>7171</v>
      </c>
      <c r="C1211" t="s">
        <v>283</v>
      </c>
      <c r="D1211">
        <v>22</v>
      </c>
      <c r="E1211" t="s">
        <v>4463</v>
      </c>
      <c r="F1211">
        <v>9963773069</v>
      </c>
      <c r="G1211" s="9">
        <v>46086</v>
      </c>
      <c r="H1211" s="9">
        <v>46093</v>
      </c>
      <c r="I1211" t="s">
        <v>4480</v>
      </c>
      <c r="J1211" t="s">
        <v>4481</v>
      </c>
      <c r="K1211" t="s">
        <v>4459</v>
      </c>
      <c r="L1211" t="s">
        <v>4483</v>
      </c>
      <c r="M1211">
        <v>6</v>
      </c>
      <c r="N1211">
        <v>215847</v>
      </c>
      <c r="O1211">
        <v>0</v>
      </c>
      <c r="Q1211">
        <v>215847</v>
      </c>
      <c r="R1211">
        <v>0</v>
      </c>
      <c r="S1211" s="14">
        <f t="shared" si="54"/>
        <v>0</v>
      </c>
      <c r="T1211" s="11" t="str">
        <f t="shared" si="55"/>
        <v/>
      </c>
      <c r="U1211" s="11" t="str">
        <f t="shared" si="56"/>
        <v/>
      </c>
    </row>
    <row r="1212" spans="1:21" x14ac:dyDescent="0.3">
      <c r="A1212" t="s">
        <v>7172</v>
      </c>
      <c r="B1212" t="s">
        <v>7173</v>
      </c>
      <c r="C1212" t="s">
        <v>7174</v>
      </c>
      <c r="D1212">
        <v>87</v>
      </c>
      <c r="E1212" t="s">
        <v>4456</v>
      </c>
      <c r="F1212">
        <v>7212465214</v>
      </c>
      <c r="G1212" s="9">
        <v>45854</v>
      </c>
      <c r="H1212" s="9">
        <v>45857</v>
      </c>
      <c r="I1212" t="s">
        <v>4491</v>
      </c>
      <c r="J1212" t="s">
        <v>4543</v>
      </c>
      <c r="K1212" t="s">
        <v>4488</v>
      </c>
      <c r="L1212" t="s">
        <v>4493</v>
      </c>
      <c r="M1212">
        <v>3</v>
      </c>
      <c r="N1212">
        <v>72583</v>
      </c>
      <c r="O1212">
        <v>0</v>
      </c>
      <c r="Q1212">
        <v>72583</v>
      </c>
      <c r="R1212">
        <v>0</v>
      </c>
      <c r="S1212" s="14">
        <f t="shared" si="54"/>
        <v>0</v>
      </c>
      <c r="T1212" s="11" t="str">
        <f t="shared" si="55"/>
        <v/>
      </c>
      <c r="U1212" s="11" t="str">
        <f t="shared" si="56"/>
        <v/>
      </c>
    </row>
    <row r="1213" spans="1:21" x14ac:dyDescent="0.3">
      <c r="A1213" t="s">
        <v>7175</v>
      </c>
      <c r="B1213" t="s">
        <v>7176</v>
      </c>
      <c r="C1213" t="s">
        <v>625</v>
      </c>
      <c r="D1213">
        <v>37</v>
      </c>
      <c r="E1213" t="s">
        <v>4456</v>
      </c>
      <c r="F1213">
        <v>6207705750</v>
      </c>
      <c r="G1213" s="9">
        <v>46050</v>
      </c>
      <c r="H1213" s="9">
        <v>46054</v>
      </c>
      <c r="I1213" t="s">
        <v>4491</v>
      </c>
      <c r="J1213" t="s">
        <v>4543</v>
      </c>
      <c r="K1213" t="s">
        <v>4476</v>
      </c>
      <c r="L1213" t="s">
        <v>4493</v>
      </c>
      <c r="M1213">
        <v>3</v>
      </c>
      <c r="N1213">
        <v>70490</v>
      </c>
      <c r="O1213">
        <v>0</v>
      </c>
      <c r="Q1213">
        <v>70490</v>
      </c>
      <c r="R1213">
        <v>0</v>
      </c>
      <c r="S1213" s="14">
        <f t="shared" si="54"/>
        <v>0</v>
      </c>
      <c r="T1213" s="11" t="str">
        <f t="shared" si="55"/>
        <v/>
      </c>
      <c r="U1213" s="11" t="str">
        <f t="shared" si="56"/>
        <v/>
      </c>
    </row>
    <row r="1214" spans="1:21" x14ac:dyDescent="0.3">
      <c r="A1214" t="s">
        <v>7177</v>
      </c>
      <c r="B1214" t="s">
        <v>7178</v>
      </c>
      <c r="C1214" t="s">
        <v>1327</v>
      </c>
      <c r="D1214">
        <v>81</v>
      </c>
      <c r="E1214" t="s">
        <v>4456</v>
      </c>
      <c r="F1214">
        <v>9111824182</v>
      </c>
      <c r="G1214" s="9">
        <v>45782</v>
      </c>
      <c r="H1214" s="9">
        <v>45786</v>
      </c>
      <c r="I1214" t="s">
        <v>4474</v>
      </c>
      <c r="J1214" t="s">
        <v>4556</v>
      </c>
      <c r="K1214" t="s">
        <v>4459</v>
      </c>
      <c r="L1214" t="s">
        <v>4477</v>
      </c>
      <c r="M1214">
        <v>5</v>
      </c>
      <c r="N1214">
        <v>138565</v>
      </c>
      <c r="O1214">
        <v>0</v>
      </c>
      <c r="Q1214">
        <v>138565</v>
      </c>
      <c r="R1214">
        <v>0</v>
      </c>
      <c r="S1214" s="14">
        <f t="shared" si="54"/>
        <v>0</v>
      </c>
      <c r="T1214" s="11" t="str">
        <f t="shared" si="55"/>
        <v/>
      </c>
      <c r="U1214" s="11" t="str">
        <f t="shared" si="56"/>
        <v/>
      </c>
    </row>
    <row r="1215" spans="1:21" x14ac:dyDescent="0.3">
      <c r="A1215" t="s">
        <v>7179</v>
      </c>
      <c r="B1215" t="s">
        <v>7180</v>
      </c>
      <c r="C1215" t="s">
        <v>7181</v>
      </c>
      <c r="D1215">
        <v>62</v>
      </c>
      <c r="E1215" t="s">
        <v>4463</v>
      </c>
      <c r="F1215">
        <v>7311124007</v>
      </c>
      <c r="G1215" s="9">
        <v>45901</v>
      </c>
      <c r="H1215" s="9">
        <v>45907</v>
      </c>
      <c r="I1215" t="s">
        <v>4474</v>
      </c>
      <c r="J1215" t="s">
        <v>4475</v>
      </c>
      <c r="K1215" t="s">
        <v>4466</v>
      </c>
      <c r="L1215" t="s">
        <v>4477</v>
      </c>
      <c r="M1215">
        <v>5</v>
      </c>
      <c r="N1215">
        <v>19053</v>
      </c>
      <c r="O1215">
        <v>917</v>
      </c>
      <c r="P1215" t="s">
        <v>4468</v>
      </c>
      <c r="Q1215">
        <v>18136</v>
      </c>
      <c r="R1215">
        <v>0</v>
      </c>
      <c r="S1215" s="14">
        <f t="shared" si="54"/>
        <v>4.8128903584737315E-2</v>
      </c>
      <c r="T1215" s="11" t="str">
        <f t="shared" si="55"/>
        <v/>
      </c>
      <c r="U1215" s="11" t="str">
        <f t="shared" si="56"/>
        <v/>
      </c>
    </row>
    <row r="1216" spans="1:21" x14ac:dyDescent="0.3">
      <c r="A1216" t="s">
        <v>7182</v>
      </c>
      <c r="B1216" t="s">
        <v>7183</v>
      </c>
      <c r="C1216" t="s">
        <v>7184</v>
      </c>
      <c r="D1216">
        <v>37</v>
      </c>
      <c r="E1216" t="s">
        <v>4463</v>
      </c>
      <c r="F1216">
        <v>6175937521</v>
      </c>
      <c r="G1216" s="9">
        <v>45978</v>
      </c>
      <c r="H1216" s="9">
        <v>45982</v>
      </c>
      <c r="I1216" t="s">
        <v>4480</v>
      </c>
      <c r="J1216" t="s">
        <v>4539</v>
      </c>
      <c r="K1216" t="s">
        <v>4482</v>
      </c>
      <c r="L1216" t="s">
        <v>4483</v>
      </c>
      <c r="M1216">
        <v>6</v>
      </c>
      <c r="N1216">
        <v>187821</v>
      </c>
      <c r="O1216">
        <v>0</v>
      </c>
      <c r="Q1216">
        <v>187821</v>
      </c>
      <c r="R1216">
        <v>187821</v>
      </c>
      <c r="S1216" s="14">
        <f t="shared" si="54"/>
        <v>0</v>
      </c>
      <c r="T1216" s="11" t="str">
        <f t="shared" si="55"/>
        <v/>
      </c>
      <c r="U1216" s="11" t="str">
        <f t="shared" si="56"/>
        <v/>
      </c>
    </row>
    <row r="1217" spans="1:21" x14ac:dyDescent="0.3">
      <c r="A1217" t="s">
        <v>7185</v>
      </c>
      <c r="B1217" t="s">
        <v>7186</v>
      </c>
      <c r="C1217" t="s">
        <v>5435</v>
      </c>
      <c r="D1217">
        <v>85</v>
      </c>
      <c r="E1217" t="s">
        <v>4456</v>
      </c>
      <c r="F1217">
        <v>8632784341</v>
      </c>
      <c r="G1217" s="9">
        <v>45900</v>
      </c>
      <c r="H1217" s="9">
        <v>45902</v>
      </c>
      <c r="I1217" t="s">
        <v>4497</v>
      </c>
      <c r="J1217" t="s">
        <v>4498</v>
      </c>
      <c r="K1217" t="s">
        <v>4471</v>
      </c>
      <c r="L1217" t="s">
        <v>4477</v>
      </c>
      <c r="M1217">
        <v>4</v>
      </c>
      <c r="N1217">
        <v>108924</v>
      </c>
      <c r="O1217">
        <v>0</v>
      </c>
      <c r="Q1217">
        <v>108924</v>
      </c>
      <c r="R1217">
        <v>0</v>
      </c>
      <c r="S1217" s="14">
        <f t="shared" si="54"/>
        <v>0</v>
      </c>
      <c r="T1217" s="11" t="str">
        <f t="shared" si="55"/>
        <v/>
      </c>
      <c r="U1217" s="11" t="str">
        <f t="shared" si="56"/>
        <v/>
      </c>
    </row>
    <row r="1218" spans="1:21" x14ac:dyDescent="0.3">
      <c r="A1218" t="s">
        <v>7187</v>
      </c>
      <c r="B1218" t="s">
        <v>7188</v>
      </c>
      <c r="C1218" t="s">
        <v>4542</v>
      </c>
      <c r="D1218">
        <v>11</v>
      </c>
      <c r="E1218" t="s">
        <v>4463</v>
      </c>
      <c r="F1218">
        <v>8372628777</v>
      </c>
      <c r="G1218" s="9">
        <v>45833</v>
      </c>
      <c r="H1218" s="9">
        <v>45835</v>
      </c>
      <c r="I1218" t="s">
        <v>4497</v>
      </c>
      <c r="J1218" t="s">
        <v>4498</v>
      </c>
      <c r="K1218" t="s">
        <v>4482</v>
      </c>
      <c r="L1218" t="s">
        <v>4477</v>
      </c>
      <c r="M1218">
        <v>4</v>
      </c>
      <c r="N1218">
        <v>36858</v>
      </c>
      <c r="O1218">
        <v>0</v>
      </c>
      <c r="Q1218">
        <v>36858</v>
      </c>
      <c r="R1218">
        <v>36858</v>
      </c>
      <c r="S1218" s="14">
        <f t="shared" si="54"/>
        <v>0</v>
      </c>
      <c r="T1218" s="11" t="str">
        <f t="shared" si="55"/>
        <v/>
      </c>
      <c r="U1218" s="11" t="str">
        <f t="shared" si="56"/>
        <v/>
      </c>
    </row>
    <row r="1219" spans="1:21" x14ac:dyDescent="0.3">
      <c r="A1219" t="s">
        <v>7189</v>
      </c>
      <c r="B1219" t="s">
        <v>7190</v>
      </c>
      <c r="C1219" t="s">
        <v>1127</v>
      </c>
      <c r="D1219">
        <v>13</v>
      </c>
      <c r="E1219" t="s">
        <v>4463</v>
      </c>
      <c r="F1219">
        <v>8720378641</v>
      </c>
      <c r="G1219" s="9">
        <v>45879</v>
      </c>
      <c r="H1219" s="9">
        <v>45882</v>
      </c>
      <c r="I1219" t="s">
        <v>4457</v>
      </c>
      <c r="J1219" t="s">
        <v>4458</v>
      </c>
      <c r="K1219" t="s">
        <v>4476</v>
      </c>
      <c r="L1219" t="s">
        <v>4460</v>
      </c>
      <c r="M1219">
        <v>4</v>
      </c>
      <c r="N1219">
        <v>50291</v>
      </c>
      <c r="O1219">
        <v>4019</v>
      </c>
      <c r="P1219" t="s">
        <v>4468</v>
      </c>
      <c r="Q1219">
        <v>46272</v>
      </c>
      <c r="R1219">
        <v>0</v>
      </c>
      <c r="S1219" s="14">
        <f t="shared" si="54"/>
        <v>7.9914895309299877E-2</v>
      </c>
      <c r="T1219" s="11" t="str">
        <f t="shared" si="55"/>
        <v/>
      </c>
      <c r="U1219" s="11" t="str">
        <f t="shared" si="56"/>
        <v/>
      </c>
    </row>
    <row r="1220" spans="1:21" x14ac:dyDescent="0.3">
      <c r="A1220" t="s">
        <v>7191</v>
      </c>
      <c r="B1220" t="s">
        <v>7192</v>
      </c>
      <c r="C1220" t="s">
        <v>815</v>
      </c>
      <c r="D1220">
        <v>58</v>
      </c>
      <c r="E1220" t="s">
        <v>4456</v>
      </c>
      <c r="F1220">
        <v>9190161939</v>
      </c>
      <c r="G1220" s="9">
        <v>46042</v>
      </c>
      <c r="H1220" s="9">
        <v>46046</v>
      </c>
      <c r="I1220" t="s">
        <v>4457</v>
      </c>
      <c r="J1220" t="s">
        <v>4588</v>
      </c>
      <c r="K1220" t="s">
        <v>4482</v>
      </c>
      <c r="L1220" t="s">
        <v>4460</v>
      </c>
      <c r="M1220">
        <v>4</v>
      </c>
      <c r="N1220">
        <v>50345</v>
      </c>
      <c r="O1220">
        <v>0</v>
      </c>
      <c r="Q1220">
        <v>50345</v>
      </c>
      <c r="R1220">
        <v>50345</v>
      </c>
      <c r="S1220" s="14">
        <f t="shared" ref="S1220:S1283" si="57">O1220/N1220</f>
        <v>0</v>
      </c>
      <c r="T1220" s="11" t="str">
        <f t="shared" ref="T1220:T1283" si="58">IF(AND(S1220&gt;10%,P1220&lt;&gt;"MS_DR_BORA"),"FLAG","")</f>
        <v/>
      </c>
      <c r="U1220" s="11" t="str">
        <f t="shared" ref="U1220:U1283" si="59">IF(AND(K1220="Cash",R1220&lt;Q1220),"FLAG","")</f>
        <v/>
      </c>
    </row>
    <row r="1221" spans="1:21" x14ac:dyDescent="0.3">
      <c r="A1221" t="s">
        <v>7193</v>
      </c>
      <c r="B1221" t="s">
        <v>7194</v>
      </c>
      <c r="C1221" t="s">
        <v>2292</v>
      </c>
      <c r="D1221">
        <v>31</v>
      </c>
      <c r="E1221" t="s">
        <v>4456</v>
      </c>
      <c r="F1221">
        <v>6106982984</v>
      </c>
      <c r="G1221" s="9">
        <v>46001</v>
      </c>
      <c r="H1221" s="9">
        <v>46005</v>
      </c>
      <c r="I1221" t="s">
        <v>4474</v>
      </c>
      <c r="J1221" t="s">
        <v>4556</v>
      </c>
      <c r="K1221" t="s">
        <v>4482</v>
      </c>
      <c r="L1221" t="s">
        <v>4477</v>
      </c>
      <c r="M1221">
        <v>5</v>
      </c>
      <c r="N1221">
        <v>67314</v>
      </c>
      <c r="O1221">
        <v>0</v>
      </c>
      <c r="Q1221">
        <v>67314</v>
      </c>
      <c r="R1221">
        <v>67314</v>
      </c>
      <c r="S1221" s="14">
        <f t="shared" si="57"/>
        <v>0</v>
      </c>
      <c r="T1221" s="11" t="str">
        <f t="shared" si="58"/>
        <v/>
      </c>
      <c r="U1221" s="11" t="str">
        <f t="shared" si="59"/>
        <v/>
      </c>
    </row>
    <row r="1222" spans="1:21" x14ac:dyDescent="0.3">
      <c r="A1222" t="s">
        <v>7195</v>
      </c>
      <c r="B1222" t="s">
        <v>7196</v>
      </c>
      <c r="C1222" t="s">
        <v>5232</v>
      </c>
      <c r="D1222">
        <v>32</v>
      </c>
      <c r="E1222" t="s">
        <v>4463</v>
      </c>
      <c r="F1222">
        <v>9642184796</v>
      </c>
      <c r="G1222" s="9">
        <v>45951</v>
      </c>
      <c r="H1222" s="9">
        <v>45952</v>
      </c>
      <c r="I1222" t="s">
        <v>4457</v>
      </c>
      <c r="J1222" t="s">
        <v>4458</v>
      </c>
      <c r="K1222" t="s">
        <v>4466</v>
      </c>
      <c r="L1222" t="s">
        <v>4460</v>
      </c>
      <c r="M1222">
        <v>4</v>
      </c>
      <c r="N1222">
        <v>55361</v>
      </c>
      <c r="O1222">
        <v>4007</v>
      </c>
      <c r="P1222" t="s">
        <v>4468</v>
      </c>
      <c r="Q1222">
        <v>51354</v>
      </c>
      <c r="R1222">
        <v>0</v>
      </c>
      <c r="S1222" s="14">
        <f t="shared" si="57"/>
        <v>7.2379472914145343E-2</v>
      </c>
      <c r="T1222" s="11" t="str">
        <f t="shared" si="58"/>
        <v/>
      </c>
      <c r="U1222" s="11" t="str">
        <f t="shared" si="59"/>
        <v/>
      </c>
    </row>
    <row r="1223" spans="1:21" x14ac:dyDescent="0.3">
      <c r="A1223" t="s">
        <v>7197</v>
      </c>
      <c r="B1223" t="s">
        <v>7198</v>
      </c>
      <c r="C1223" t="s">
        <v>7199</v>
      </c>
      <c r="D1223">
        <v>7</v>
      </c>
      <c r="E1223" t="s">
        <v>4456</v>
      </c>
      <c r="F1223">
        <v>8708694666</v>
      </c>
      <c r="G1223" s="9">
        <v>45988</v>
      </c>
      <c r="H1223" s="9">
        <v>45992</v>
      </c>
      <c r="I1223" t="s">
        <v>4457</v>
      </c>
      <c r="J1223" t="s">
        <v>4458</v>
      </c>
      <c r="K1223" t="s">
        <v>4476</v>
      </c>
      <c r="L1223" t="s">
        <v>4460</v>
      </c>
      <c r="M1223">
        <v>4</v>
      </c>
      <c r="N1223">
        <v>45684</v>
      </c>
      <c r="O1223">
        <v>0</v>
      </c>
      <c r="Q1223">
        <v>45684</v>
      </c>
      <c r="R1223">
        <v>0</v>
      </c>
      <c r="S1223" s="14">
        <f t="shared" si="57"/>
        <v>0</v>
      </c>
      <c r="T1223" s="11" t="str">
        <f t="shared" si="58"/>
        <v/>
      </c>
      <c r="U1223" s="11" t="str">
        <f t="shared" si="59"/>
        <v/>
      </c>
    </row>
    <row r="1224" spans="1:21" x14ac:dyDescent="0.3">
      <c r="A1224" t="s">
        <v>7200</v>
      </c>
      <c r="B1224" t="s">
        <v>7201</v>
      </c>
      <c r="C1224" t="s">
        <v>7202</v>
      </c>
      <c r="D1224">
        <v>24</v>
      </c>
      <c r="E1224" t="s">
        <v>4456</v>
      </c>
      <c r="F1224">
        <v>6208367206</v>
      </c>
      <c r="G1224" s="9">
        <v>45933</v>
      </c>
      <c r="H1224" s="9">
        <v>45936</v>
      </c>
      <c r="I1224" t="s">
        <v>4491</v>
      </c>
      <c r="J1224" t="s">
        <v>4543</v>
      </c>
      <c r="K1224" t="s">
        <v>4476</v>
      </c>
      <c r="L1224" t="s">
        <v>4493</v>
      </c>
      <c r="M1224">
        <v>3</v>
      </c>
      <c r="N1224">
        <v>70224</v>
      </c>
      <c r="O1224">
        <v>0</v>
      </c>
      <c r="Q1224">
        <v>70224</v>
      </c>
      <c r="R1224">
        <v>0</v>
      </c>
      <c r="S1224" s="14">
        <f t="shared" si="57"/>
        <v>0</v>
      </c>
      <c r="T1224" s="11" t="str">
        <f t="shared" si="58"/>
        <v/>
      </c>
      <c r="U1224" s="11" t="str">
        <f t="shared" si="59"/>
        <v/>
      </c>
    </row>
    <row r="1225" spans="1:21" x14ac:dyDescent="0.3">
      <c r="A1225" t="s">
        <v>7203</v>
      </c>
      <c r="B1225" t="s">
        <v>7204</v>
      </c>
      <c r="C1225" t="s">
        <v>672</v>
      </c>
      <c r="D1225">
        <v>10</v>
      </c>
      <c r="E1225" t="s">
        <v>4456</v>
      </c>
      <c r="F1225">
        <v>9493843797</v>
      </c>
      <c r="G1225" s="9">
        <v>45806</v>
      </c>
      <c r="H1225" s="9">
        <v>45812</v>
      </c>
      <c r="I1225" t="s">
        <v>4480</v>
      </c>
      <c r="J1225" t="s">
        <v>4481</v>
      </c>
      <c r="K1225" t="s">
        <v>4482</v>
      </c>
      <c r="L1225" t="s">
        <v>4483</v>
      </c>
      <c r="M1225">
        <v>6</v>
      </c>
      <c r="N1225">
        <v>225435</v>
      </c>
      <c r="O1225">
        <v>0</v>
      </c>
      <c r="Q1225">
        <v>225435</v>
      </c>
      <c r="R1225">
        <v>225435</v>
      </c>
      <c r="S1225" s="14">
        <f t="shared" si="57"/>
        <v>0</v>
      </c>
      <c r="T1225" s="11" t="str">
        <f t="shared" si="58"/>
        <v/>
      </c>
      <c r="U1225" s="11" t="str">
        <f t="shared" si="59"/>
        <v/>
      </c>
    </row>
    <row r="1226" spans="1:21" x14ac:dyDescent="0.3">
      <c r="A1226" t="s">
        <v>7205</v>
      </c>
      <c r="B1226" t="s">
        <v>7206</v>
      </c>
      <c r="C1226" t="s">
        <v>4749</v>
      </c>
      <c r="D1226">
        <v>81</v>
      </c>
      <c r="E1226" t="s">
        <v>4456</v>
      </c>
      <c r="F1226">
        <v>6263132272</v>
      </c>
      <c r="G1226" s="9">
        <v>46097</v>
      </c>
      <c r="H1226" s="9">
        <v>46100</v>
      </c>
      <c r="I1226" t="s">
        <v>4491</v>
      </c>
      <c r="J1226" t="s">
        <v>4492</v>
      </c>
      <c r="K1226" t="s">
        <v>4466</v>
      </c>
      <c r="L1226" t="s">
        <v>4493</v>
      </c>
      <c r="M1226">
        <v>3</v>
      </c>
      <c r="N1226">
        <v>76917</v>
      </c>
      <c r="O1226">
        <v>0</v>
      </c>
      <c r="Q1226">
        <v>76917</v>
      </c>
      <c r="R1226">
        <v>0</v>
      </c>
      <c r="S1226" s="14">
        <f t="shared" si="57"/>
        <v>0</v>
      </c>
      <c r="T1226" s="11" t="str">
        <f t="shared" si="58"/>
        <v/>
      </c>
      <c r="U1226" s="11" t="str">
        <f t="shared" si="59"/>
        <v/>
      </c>
    </row>
    <row r="1227" spans="1:21" x14ac:dyDescent="0.3">
      <c r="A1227" t="s">
        <v>7207</v>
      </c>
      <c r="B1227" t="s">
        <v>7208</v>
      </c>
      <c r="C1227" t="s">
        <v>279</v>
      </c>
      <c r="D1227">
        <v>59</v>
      </c>
      <c r="E1227" t="s">
        <v>4456</v>
      </c>
      <c r="F1227">
        <v>7591438673</v>
      </c>
      <c r="G1227" s="9">
        <v>45849</v>
      </c>
      <c r="H1227" s="9">
        <v>45851</v>
      </c>
      <c r="I1227" t="s">
        <v>4491</v>
      </c>
      <c r="J1227" t="s">
        <v>4492</v>
      </c>
      <c r="K1227" t="s">
        <v>4466</v>
      </c>
      <c r="L1227" t="s">
        <v>4493</v>
      </c>
      <c r="M1227">
        <v>3</v>
      </c>
      <c r="N1227">
        <v>71363</v>
      </c>
      <c r="O1227">
        <v>2569</v>
      </c>
      <c r="P1227" t="s">
        <v>4468</v>
      </c>
      <c r="Q1227">
        <v>68794</v>
      </c>
      <c r="R1227">
        <v>0</v>
      </c>
      <c r="S1227" s="14">
        <f t="shared" si="57"/>
        <v>3.5999047125260988E-2</v>
      </c>
      <c r="T1227" s="11" t="str">
        <f t="shared" si="58"/>
        <v/>
      </c>
      <c r="U1227" s="11" t="str">
        <f t="shared" si="59"/>
        <v/>
      </c>
    </row>
    <row r="1228" spans="1:21" x14ac:dyDescent="0.3">
      <c r="A1228" t="s">
        <v>7209</v>
      </c>
      <c r="B1228" t="s">
        <v>7210</v>
      </c>
      <c r="C1228" t="s">
        <v>7211</v>
      </c>
      <c r="D1228">
        <v>84</v>
      </c>
      <c r="E1228" t="s">
        <v>4456</v>
      </c>
      <c r="F1228">
        <v>6730731330</v>
      </c>
      <c r="G1228" s="9">
        <v>46038</v>
      </c>
      <c r="H1228" s="9">
        <v>46039</v>
      </c>
      <c r="I1228" t="s">
        <v>4464</v>
      </c>
      <c r="J1228" t="s">
        <v>4465</v>
      </c>
      <c r="K1228" t="s">
        <v>4476</v>
      </c>
      <c r="L1228" t="s">
        <v>4467</v>
      </c>
      <c r="M1228">
        <v>3</v>
      </c>
      <c r="N1228">
        <v>85471</v>
      </c>
      <c r="O1228">
        <v>0</v>
      </c>
      <c r="Q1228">
        <v>85471</v>
      </c>
      <c r="R1228">
        <v>0</v>
      </c>
      <c r="S1228" s="14">
        <f t="shared" si="57"/>
        <v>0</v>
      </c>
      <c r="T1228" s="11" t="str">
        <f t="shared" si="58"/>
        <v/>
      </c>
      <c r="U1228" s="11" t="str">
        <f t="shared" si="59"/>
        <v/>
      </c>
    </row>
    <row r="1229" spans="1:21" x14ac:dyDescent="0.3">
      <c r="A1229" t="s">
        <v>7212</v>
      </c>
      <c r="B1229" t="s">
        <v>7213</v>
      </c>
      <c r="C1229" t="s">
        <v>1856</v>
      </c>
      <c r="D1229">
        <v>85</v>
      </c>
      <c r="E1229" t="s">
        <v>4463</v>
      </c>
      <c r="F1229">
        <v>9570422800</v>
      </c>
      <c r="G1229" s="9">
        <v>45855</v>
      </c>
      <c r="H1229" s="9">
        <v>45860</v>
      </c>
      <c r="I1229" t="s">
        <v>4457</v>
      </c>
      <c r="J1229" t="s">
        <v>4458</v>
      </c>
      <c r="K1229" t="s">
        <v>4476</v>
      </c>
      <c r="L1229" t="s">
        <v>4460</v>
      </c>
      <c r="M1229">
        <v>4</v>
      </c>
      <c r="N1229">
        <v>54063</v>
      </c>
      <c r="O1229">
        <v>2378</v>
      </c>
      <c r="P1229" t="s">
        <v>4468</v>
      </c>
      <c r="Q1229">
        <v>51685</v>
      </c>
      <c r="R1229">
        <v>0</v>
      </c>
      <c r="S1229" s="14">
        <f t="shared" si="57"/>
        <v>4.3985720363279877E-2</v>
      </c>
      <c r="T1229" s="11" t="str">
        <f t="shared" si="58"/>
        <v/>
      </c>
      <c r="U1229" s="11" t="str">
        <f t="shared" si="59"/>
        <v/>
      </c>
    </row>
    <row r="1230" spans="1:21" x14ac:dyDescent="0.3">
      <c r="A1230" t="s">
        <v>7214</v>
      </c>
      <c r="B1230" t="s">
        <v>7215</v>
      </c>
      <c r="C1230" t="s">
        <v>7216</v>
      </c>
      <c r="D1230">
        <v>28</v>
      </c>
      <c r="E1230" t="s">
        <v>4463</v>
      </c>
      <c r="F1230">
        <v>9286187723</v>
      </c>
      <c r="G1230" s="9">
        <v>45849</v>
      </c>
      <c r="H1230" s="9">
        <v>45853</v>
      </c>
      <c r="I1230" t="s">
        <v>4523</v>
      </c>
      <c r="J1230" t="s">
        <v>4524</v>
      </c>
      <c r="K1230" t="s">
        <v>4476</v>
      </c>
      <c r="L1230" t="s">
        <v>4525</v>
      </c>
      <c r="M1230">
        <v>4</v>
      </c>
      <c r="N1230">
        <v>187678</v>
      </c>
      <c r="O1230">
        <v>15031</v>
      </c>
      <c r="P1230" t="s">
        <v>4468</v>
      </c>
      <c r="Q1230">
        <v>172647</v>
      </c>
      <c r="R1230">
        <v>0</v>
      </c>
      <c r="S1230" s="14">
        <f t="shared" si="57"/>
        <v>8.0089301889406328E-2</v>
      </c>
      <c r="T1230" s="11" t="str">
        <f t="shared" si="58"/>
        <v/>
      </c>
      <c r="U1230" s="11" t="str">
        <f t="shared" si="59"/>
        <v/>
      </c>
    </row>
    <row r="1231" spans="1:21" x14ac:dyDescent="0.3">
      <c r="A1231" t="s">
        <v>7217</v>
      </c>
      <c r="B1231" t="s">
        <v>7218</v>
      </c>
      <c r="C1231" t="s">
        <v>268</v>
      </c>
      <c r="D1231">
        <v>55</v>
      </c>
      <c r="E1231" t="s">
        <v>4463</v>
      </c>
      <c r="F1231">
        <v>6829927682</v>
      </c>
      <c r="G1231" s="9">
        <v>45913</v>
      </c>
      <c r="H1231" s="9">
        <v>45919</v>
      </c>
      <c r="I1231" t="s">
        <v>4480</v>
      </c>
      <c r="J1231" t="s">
        <v>4481</v>
      </c>
      <c r="K1231" t="s">
        <v>4476</v>
      </c>
      <c r="L1231" t="s">
        <v>4483</v>
      </c>
      <c r="M1231">
        <v>6</v>
      </c>
      <c r="N1231">
        <v>197748</v>
      </c>
      <c r="O1231">
        <v>12989</v>
      </c>
      <c r="P1231" t="s">
        <v>4468</v>
      </c>
      <c r="Q1231">
        <v>184759</v>
      </c>
      <c r="R1231">
        <v>0</v>
      </c>
      <c r="S1231" s="14">
        <f t="shared" si="57"/>
        <v>6.568460869389324E-2</v>
      </c>
      <c r="T1231" s="11" t="str">
        <f t="shared" si="58"/>
        <v/>
      </c>
      <c r="U1231" s="11" t="str">
        <f t="shared" si="59"/>
        <v/>
      </c>
    </row>
    <row r="1232" spans="1:21" x14ac:dyDescent="0.3">
      <c r="A1232" t="s">
        <v>7219</v>
      </c>
      <c r="B1232" t="s">
        <v>7220</v>
      </c>
      <c r="C1232" t="s">
        <v>525</v>
      </c>
      <c r="D1232">
        <v>25</v>
      </c>
      <c r="E1232" t="s">
        <v>4456</v>
      </c>
      <c r="F1232">
        <v>6194508032</v>
      </c>
      <c r="G1232" s="9">
        <v>46005</v>
      </c>
      <c r="H1232" s="9">
        <v>46010</v>
      </c>
      <c r="I1232" t="s">
        <v>4497</v>
      </c>
      <c r="J1232" t="s">
        <v>4498</v>
      </c>
      <c r="K1232" t="s">
        <v>4466</v>
      </c>
      <c r="L1232" t="s">
        <v>4477</v>
      </c>
      <c r="M1232">
        <v>4</v>
      </c>
      <c r="N1232">
        <v>32115</v>
      </c>
      <c r="O1232">
        <v>655</v>
      </c>
      <c r="P1232" t="s">
        <v>4468</v>
      </c>
      <c r="Q1232">
        <v>31460</v>
      </c>
      <c r="R1232">
        <v>0</v>
      </c>
      <c r="S1232" s="14">
        <f t="shared" si="57"/>
        <v>2.0395453837770514E-2</v>
      </c>
      <c r="T1232" s="11" t="str">
        <f t="shared" si="58"/>
        <v/>
      </c>
      <c r="U1232" s="11" t="str">
        <f t="shared" si="59"/>
        <v/>
      </c>
    </row>
    <row r="1233" spans="1:21" x14ac:dyDescent="0.3">
      <c r="A1233" t="s">
        <v>7221</v>
      </c>
      <c r="B1233" t="s">
        <v>7222</v>
      </c>
      <c r="C1233" t="s">
        <v>4503</v>
      </c>
      <c r="D1233">
        <v>85</v>
      </c>
      <c r="E1233" t="s">
        <v>4463</v>
      </c>
      <c r="F1233">
        <v>8415029026</v>
      </c>
      <c r="G1233" s="9">
        <v>45876</v>
      </c>
      <c r="H1233" s="9">
        <v>45880</v>
      </c>
      <c r="I1233" t="s">
        <v>4457</v>
      </c>
      <c r="J1233" t="s">
        <v>4588</v>
      </c>
      <c r="K1233" t="s">
        <v>4482</v>
      </c>
      <c r="L1233" t="s">
        <v>4460</v>
      </c>
      <c r="M1233">
        <v>4</v>
      </c>
      <c r="N1233">
        <v>52347</v>
      </c>
      <c r="O1233">
        <v>3860</v>
      </c>
      <c r="P1233" t="s">
        <v>4468</v>
      </c>
      <c r="Q1233">
        <v>48487</v>
      </c>
      <c r="R1233">
        <v>48487</v>
      </c>
      <c r="S1233" s="14">
        <f t="shared" si="57"/>
        <v>7.3738705178902325E-2</v>
      </c>
      <c r="T1233" s="11" t="str">
        <f t="shared" si="58"/>
        <v/>
      </c>
      <c r="U1233" s="11" t="str">
        <f t="shared" si="59"/>
        <v/>
      </c>
    </row>
    <row r="1234" spans="1:21" x14ac:dyDescent="0.3">
      <c r="A1234" t="s">
        <v>7223</v>
      </c>
      <c r="B1234" t="s">
        <v>7224</v>
      </c>
      <c r="C1234" t="s">
        <v>6673</v>
      </c>
      <c r="D1234">
        <v>21</v>
      </c>
      <c r="E1234" t="s">
        <v>4463</v>
      </c>
      <c r="F1234">
        <v>9384331913</v>
      </c>
      <c r="G1234" s="9">
        <v>46038</v>
      </c>
      <c r="H1234" s="9">
        <v>46041</v>
      </c>
      <c r="I1234" t="s">
        <v>4474</v>
      </c>
      <c r="J1234" t="s">
        <v>4475</v>
      </c>
      <c r="K1234" t="s">
        <v>4488</v>
      </c>
      <c r="L1234" t="s">
        <v>4477</v>
      </c>
      <c r="M1234">
        <v>5</v>
      </c>
      <c r="N1234">
        <v>116322</v>
      </c>
      <c r="O1234">
        <v>0</v>
      </c>
      <c r="Q1234">
        <v>116322</v>
      </c>
      <c r="R1234">
        <v>0</v>
      </c>
      <c r="S1234" s="14">
        <f t="shared" si="57"/>
        <v>0</v>
      </c>
      <c r="T1234" s="11" t="str">
        <f t="shared" si="58"/>
        <v/>
      </c>
      <c r="U1234" s="11" t="str">
        <f t="shared" si="59"/>
        <v/>
      </c>
    </row>
    <row r="1235" spans="1:21" x14ac:dyDescent="0.3">
      <c r="A1235" t="s">
        <v>7225</v>
      </c>
      <c r="B1235" t="s">
        <v>7226</v>
      </c>
      <c r="C1235" t="s">
        <v>1801</v>
      </c>
      <c r="D1235">
        <v>10</v>
      </c>
      <c r="E1235" t="s">
        <v>4463</v>
      </c>
      <c r="F1235">
        <v>9369661305</v>
      </c>
      <c r="G1235" s="9">
        <v>45843</v>
      </c>
      <c r="H1235" s="9">
        <v>45850</v>
      </c>
      <c r="I1235" t="s">
        <v>4480</v>
      </c>
      <c r="J1235" t="s">
        <v>4539</v>
      </c>
      <c r="K1235" t="s">
        <v>4482</v>
      </c>
      <c r="L1235" t="s">
        <v>4483</v>
      </c>
      <c r="M1235">
        <v>6</v>
      </c>
      <c r="N1235">
        <v>193624</v>
      </c>
      <c r="O1235">
        <v>0</v>
      </c>
      <c r="Q1235">
        <v>193624</v>
      </c>
      <c r="R1235">
        <v>193624</v>
      </c>
      <c r="S1235" s="14">
        <f t="shared" si="57"/>
        <v>0</v>
      </c>
      <c r="T1235" s="11" t="str">
        <f t="shared" si="58"/>
        <v/>
      </c>
      <c r="U1235" s="11" t="str">
        <f t="shared" si="59"/>
        <v/>
      </c>
    </row>
    <row r="1236" spans="1:21" x14ac:dyDescent="0.3">
      <c r="A1236" t="s">
        <v>7227</v>
      </c>
      <c r="B1236" t="s">
        <v>7228</v>
      </c>
      <c r="C1236" t="s">
        <v>148</v>
      </c>
      <c r="D1236">
        <v>14</v>
      </c>
      <c r="E1236" t="s">
        <v>4456</v>
      </c>
      <c r="F1236">
        <v>8347243904</v>
      </c>
      <c r="G1236" s="9">
        <v>45948</v>
      </c>
      <c r="H1236" s="9">
        <v>45953</v>
      </c>
      <c r="I1236" t="s">
        <v>4480</v>
      </c>
      <c r="J1236" t="s">
        <v>4481</v>
      </c>
      <c r="K1236" t="s">
        <v>4476</v>
      </c>
      <c r="L1236" t="s">
        <v>4483</v>
      </c>
      <c r="M1236">
        <v>6</v>
      </c>
      <c r="N1236">
        <v>188565</v>
      </c>
      <c r="O1236">
        <v>0</v>
      </c>
      <c r="Q1236">
        <v>188565</v>
      </c>
      <c r="R1236">
        <v>0</v>
      </c>
      <c r="S1236" s="14">
        <f t="shared" si="57"/>
        <v>0</v>
      </c>
      <c r="T1236" s="11" t="str">
        <f t="shared" si="58"/>
        <v/>
      </c>
      <c r="U1236" s="11" t="str">
        <f t="shared" si="59"/>
        <v/>
      </c>
    </row>
    <row r="1237" spans="1:21" x14ac:dyDescent="0.3">
      <c r="A1237" t="s">
        <v>7229</v>
      </c>
      <c r="B1237" t="s">
        <v>7230</v>
      </c>
      <c r="C1237" t="s">
        <v>5316</v>
      </c>
      <c r="D1237">
        <v>29</v>
      </c>
      <c r="E1237" t="s">
        <v>4456</v>
      </c>
      <c r="F1237">
        <v>9473000422</v>
      </c>
      <c r="G1237" s="9">
        <v>45987</v>
      </c>
      <c r="H1237" s="9">
        <v>45992</v>
      </c>
      <c r="I1237" t="s">
        <v>4523</v>
      </c>
      <c r="J1237" t="s">
        <v>4524</v>
      </c>
      <c r="K1237" t="s">
        <v>4459</v>
      </c>
      <c r="L1237" t="s">
        <v>4525</v>
      </c>
      <c r="M1237">
        <v>4</v>
      </c>
      <c r="N1237">
        <v>182796</v>
      </c>
      <c r="O1237">
        <v>0</v>
      </c>
      <c r="Q1237">
        <v>182796</v>
      </c>
      <c r="R1237">
        <v>0</v>
      </c>
      <c r="S1237" s="14">
        <f t="shared" si="57"/>
        <v>0</v>
      </c>
      <c r="T1237" s="11" t="str">
        <f t="shared" si="58"/>
        <v/>
      </c>
      <c r="U1237" s="11" t="str">
        <f t="shared" si="59"/>
        <v/>
      </c>
    </row>
    <row r="1238" spans="1:21" x14ac:dyDescent="0.3">
      <c r="A1238" t="s">
        <v>7231</v>
      </c>
      <c r="B1238" t="s">
        <v>7232</v>
      </c>
      <c r="C1238" t="s">
        <v>136</v>
      </c>
      <c r="D1238">
        <v>74</v>
      </c>
      <c r="E1238" t="s">
        <v>4456</v>
      </c>
      <c r="F1238">
        <v>8249757667</v>
      </c>
      <c r="G1238" s="9">
        <v>45832</v>
      </c>
      <c r="H1238" s="9">
        <v>45836</v>
      </c>
      <c r="I1238" t="s">
        <v>4497</v>
      </c>
      <c r="J1238" t="s">
        <v>4498</v>
      </c>
      <c r="K1238" t="s">
        <v>4482</v>
      </c>
      <c r="L1238" t="s">
        <v>4477</v>
      </c>
      <c r="M1238">
        <v>4</v>
      </c>
      <c r="N1238">
        <v>107109</v>
      </c>
      <c r="O1238">
        <v>0</v>
      </c>
      <c r="Q1238">
        <v>107109</v>
      </c>
      <c r="R1238">
        <v>107109</v>
      </c>
      <c r="S1238" s="14">
        <f t="shared" si="57"/>
        <v>0</v>
      </c>
      <c r="T1238" s="11" t="str">
        <f t="shared" si="58"/>
        <v/>
      </c>
      <c r="U1238" s="11" t="str">
        <f t="shared" si="59"/>
        <v/>
      </c>
    </row>
    <row r="1239" spans="1:21" x14ac:dyDescent="0.3">
      <c r="A1239" t="s">
        <v>7233</v>
      </c>
      <c r="B1239" t="s">
        <v>7234</v>
      </c>
      <c r="C1239" t="s">
        <v>2029</v>
      </c>
      <c r="D1239">
        <v>31</v>
      </c>
      <c r="E1239" t="s">
        <v>4456</v>
      </c>
      <c r="F1239">
        <v>6805848122</v>
      </c>
      <c r="G1239" s="9">
        <v>45967</v>
      </c>
      <c r="H1239" s="9">
        <v>45969</v>
      </c>
      <c r="I1239" t="s">
        <v>4506</v>
      </c>
      <c r="J1239" t="s">
        <v>4507</v>
      </c>
      <c r="K1239" t="s">
        <v>4471</v>
      </c>
      <c r="L1239" t="s">
        <v>4508</v>
      </c>
      <c r="M1239">
        <v>1</v>
      </c>
      <c r="N1239">
        <v>2548</v>
      </c>
      <c r="O1239">
        <v>0</v>
      </c>
      <c r="Q1239">
        <v>2548</v>
      </c>
      <c r="R1239">
        <v>0</v>
      </c>
      <c r="S1239" s="14">
        <f t="shared" si="57"/>
        <v>0</v>
      </c>
      <c r="T1239" s="11" t="str">
        <f t="shared" si="58"/>
        <v/>
      </c>
      <c r="U1239" s="11" t="str">
        <f t="shared" si="59"/>
        <v/>
      </c>
    </row>
    <row r="1240" spans="1:21" x14ac:dyDescent="0.3">
      <c r="A1240" t="s">
        <v>7235</v>
      </c>
      <c r="B1240" t="s">
        <v>7236</v>
      </c>
      <c r="C1240" t="s">
        <v>1948</v>
      </c>
      <c r="D1240">
        <v>32</v>
      </c>
      <c r="E1240" t="s">
        <v>4456</v>
      </c>
      <c r="F1240">
        <v>7671160581</v>
      </c>
      <c r="G1240" s="9">
        <v>46076</v>
      </c>
      <c r="H1240" s="9">
        <v>46077</v>
      </c>
      <c r="I1240" t="s">
        <v>4506</v>
      </c>
      <c r="J1240" t="s">
        <v>4507</v>
      </c>
      <c r="K1240" t="s">
        <v>4476</v>
      </c>
      <c r="L1240" t="s">
        <v>4508</v>
      </c>
      <c r="M1240">
        <v>1</v>
      </c>
      <c r="N1240">
        <v>2739</v>
      </c>
      <c r="O1240">
        <v>167</v>
      </c>
      <c r="P1240" t="s">
        <v>4468</v>
      </c>
      <c r="Q1240">
        <v>2572</v>
      </c>
      <c r="R1240">
        <v>0</v>
      </c>
      <c r="S1240" s="14">
        <f t="shared" si="57"/>
        <v>6.0971157356699522E-2</v>
      </c>
      <c r="T1240" s="11" t="str">
        <f t="shared" si="58"/>
        <v/>
      </c>
      <c r="U1240" s="11" t="str">
        <f t="shared" si="59"/>
        <v/>
      </c>
    </row>
    <row r="1241" spans="1:21" x14ac:dyDescent="0.3">
      <c r="A1241" t="s">
        <v>7237</v>
      </c>
      <c r="B1241" t="s">
        <v>7238</v>
      </c>
      <c r="C1241" t="s">
        <v>1289</v>
      </c>
      <c r="D1241">
        <v>64</v>
      </c>
      <c r="E1241" t="s">
        <v>4456</v>
      </c>
      <c r="F1241">
        <v>9566242110</v>
      </c>
      <c r="G1241" s="9">
        <v>45921</v>
      </c>
      <c r="H1241" s="9">
        <v>45924</v>
      </c>
      <c r="I1241" t="s">
        <v>4497</v>
      </c>
      <c r="J1241" t="s">
        <v>4498</v>
      </c>
      <c r="K1241" t="s">
        <v>4482</v>
      </c>
      <c r="L1241" t="s">
        <v>4477</v>
      </c>
      <c r="M1241">
        <v>4</v>
      </c>
      <c r="N1241">
        <v>64673</v>
      </c>
      <c r="O1241">
        <v>0</v>
      </c>
      <c r="Q1241">
        <v>64673</v>
      </c>
      <c r="R1241">
        <v>64673</v>
      </c>
      <c r="S1241" s="14">
        <f t="shared" si="57"/>
        <v>0</v>
      </c>
      <c r="T1241" s="11" t="str">
        <f t="shared" si="58"/>
        <v/>
      </c>
      <c r="U1241" s="11" t="str">
        <f t="shared" si="59"/>
        <v/>
      </c>
    </row>
    <row r="1242" spans="1:21" x14ac:dyDescent="0.3">
      <c r="A1242" t="s">
        <v>7239</v>
      </c>
      <c r="B1242" t="s">
        <v>7240</v>
      </c>
      <c r="C1242" t="s">
        <v>6387</v>
      </c>
      <c r="D1242">
        <v>47</v>
      </c>
      <c r="E1242" t="s">
        <v>4456</v>
      </c>
      <c r="F1242">
        <v>8885269889</v>
      </c>
      <c r="G1242" s="9">
        <v>46105</v>
      </c>
      <c r="H1242" s="9">
        <v>46108</v>
      </c>
      <c r="I1242" t="s">
        <v>4491</v>
      </c>
      <c r="J1242" t="s">
        <v>4492</v>
      </c>
      <c r="K1242" t="s">
        <v>4482</v>
      </c>
      <c r="L1242" t="s">
        <v>4493</v>
      </c>
      <c r="M1242">
        <v>3</v>
      </c>
      <c r="N1242">
        <v>72280</v>
      </c>
      <c r="O1242">
        <v>0</v>
      </c>
      <c r="Q1242">
        <v>72280</v>
      </c>
      <c r="R1242">
        <v>72280</v>
      </c>
      <c r="S1242" s="14">
        <f t="shared" si="57"/>
        <v>0</v>
      </c>
      <c r="T1242" s="11" t="str">
        <f t="shared" si="58"/>
        <v/>
      </c>
      <c r="U1242" s="11" t="str">
        <f t="shared" si="59"/>
        <v/>
      </c>
    </row>
    <row r="1243" spans="1:21" x14ac:dyDescent="0.3">
      <c r="A1243" t="s">
        <v>7241</v>
      </c>
      <c r="B1243" t="s">
        <v>7242</v>
      </c>
      <c r="C1243" t="s">
        <v>2522</v>
      </c>
      <c r="D1243">
        <v>42</v>
      </c>
      <c r="E1243" t="s">
        <v>4463</v>
      </c>
      <c r="F1243">
        <v>7222082485</v>
      </c>
      <c r="G1243" s="9">
        <v>45794</v>
      </c>
      <c r="H1243" s="9">
        <v>45797</v>
      </c>
      <c r="I1243" t="s">
        <v>4491</v>
      </c>
      <c r="J1243" t="s">
        <v>4492</v>
      </c>
      <c r="K1243" t="s">
        <v>4471</v>
      </c>
      <c r="L1243" t="s">
        <v>4493</v>
      </c>
      <c r="M1243">
        <v>3</v>
      </c>
      <c r="N1243">
        <v>80122</v>
      </c>
      <c r="O1243">
        <v>0</v>
      </c>
      <c r="Q1243">
        <v>80122</v>
      </c>
      <c r="R1243">
        <v>0</v>
      </c>
      <c r="S1243" s="14">
        <f t="shared" si="57"/>
        <v>0</v>
      </c>
      <c r="T1243" s="11" t="str">
        <f t="shared" si="58"/>
        <v/>
      </c>
      <c r="U1243" s="11" t="str">
        <f t="shared" si="59"/>
        <v/>
      </c>
    </row>
    <row r="1244" spans="1:21" x14ac:dyDescent="0.3">
      <c r="A1244" t="s">
        <v>7243</v>
      </c>
      <c r="B1244" t="s">
        <v>7244</v>
      </c>
      <c r="C1244" t="s">
        <v>5019</v>
      </c>
      <c r="D1244">
        <v>19</v>
      </c>
      <c r="E1244" t="s">
        <v>4463</v>
      </c>
      <c r="F1244">
        <v>8424600345</v>
      </c>
      <c r="G1244" s="9">
        <v>45946</v>
      </c>
      <c r="H1244" s="9">
        <v>45953</v>
      </c>
      <c r="I1244" t="s">
        <v>4480</v>
      </c>
      <c r="J1244" t="s">
        <v>4539</v>
      </c>
      <c r="K1244" t="s">
        <v>4482</v>
      </c>
      <c r="L1244" t="s">
        <v>4483</v>
      </c>
      <c r="M1244">
        <v>6</v>
      </c>
      <c r="N1244">
        <v>210331</v>
      </c>
      <c r="O1244">
        <v>0</v>
      </c>
      <c r="Q1244">
        <v>210331</v>
      </c>
      <c r="R1244">
        <v>210331</v>
      </c>
      <c r="S1244" s="14">
        <f t="shared" si="57"/>
        <v>0</v>
      </c>
      <c r="T1244" s="11" t="str">
        <f t="shared" si="58"/>
        <v/>
      </c>
      <c r="U1244" s="11" t="str">
        <f t="shared" si="59"/>
        <v/>
      </c>
    </row>
    <row r="1245" spans="1:21" x14ac:dyDescent="0.3">
      <c r="A1245" t="s">
        <v>7245</v>
      </c>
      <c r="B1245" t="s">
        <v>7246</v>
      </c>
      <c r="C1245" t="s">
        <v>2388</v>
      </c>
      <c r="D1245">
        <v>7</v>
      </c>
      <c r="E1245" t="s">
        <v>4463</v>
      </c>
      <c r="F1245">
        <v>8756013829</v>
      </c>
      <c r="G1245" s="9">
        <v>45751</v>
      </c>
      <c r="H1245" s="9">
        <v>45754</v>
      </c>
      <c r="I1245" t="s">
        <v>4523</v>
      </c>
      <c r="J1245" t="s">
        <v>4524</v>
      </c>
      <c r="K1245" t="s">
        <v>4482</v>
      </c>
      <c r="L1245" t="s">
        <v>4525</v>
      </c>
      <c r="M1245">
        <v>4</v>
      </c>
      <c r="N1245">
        <v>171413</v>
      </c>
      <c r="O1245">
        <v>0</v>
      </c>
      <c r="Q1245">
        <v>171413</v>
      </c>
      <c r="R1245">
        <v>171413</v>
      </c>
      <c r="S1245" s="14">
        <f t="shared" si="57"/>
        <v>0</v>
      </c>
      <c r="T1245" s="11" t="str">
        <f t="shared" si="58"/>
        <v/>
      </c>
      <c r="U1245" s="11" t="str">
        <f t="shared" si="59"/>
        <v/>
      </c>
    </row>
    <row r="1246" spans="1:21" x14ac:dyDescent="0.3">
      <c r="A1246" t="s">
        <v>7247</v>
      </c>
      <c r="B1246" t="s">
        <v>7248</v>
      </c>
      <c r="C1246" t="s">
        <v>3401</v>
      </c>
      <c r="D1246">
        <v>41</v>
      </c>
      <c r="E1246" t="s">
        <v>4456</v>
      </c>
      <c r="F1246">
        <v>9412139888</v>
      </c>
      <c r="G1246" s="9">
        <v>46043</v>
      </c>
      <c r="H1246" s="9">
        <v>46046</v>
      </c>
      <c r="I1246" t="s">
        <v>4457</v>
      </c>
      <c r="J1246" t="s">
        <v>4588</v>
      </c>
      <c r="K1246" t="s">
        <v>4471</v>
      </c>
      <c r="L1246" t="s">
        <v>4460</v>
      </c>
      <c r="M1246">
        <v>4</v>
      </c>
      <c r="N1246">
        <v>47589</v>
      </c>
      <c r="O1246">
        <v>0</v>
      </c>
      <c r="Q1246">
        <v>47589</v>
      </c>
      <c r="R1246">
        <v>0</v>
      </c>
      <c r="S1246" s="14">
        <f t="shared" si="57"/>
        <v>0</v>
      </c>
      <c r="T1246" s="11" t="str">
        <f t="shared" si="58"/>
        <v/>
      </c>
      <c r="U1246" s="11" t="str">
        <f t="shared" si="59"/>
        <v/>
      </c>
    </row>
    <row r="1247" spans="1:21" x14ac:dyDescent="0.3">
      <c r="A1247" t="s">
        <v>7249</v>
      </c>
      <c r="B1247" t="s">
        <v>7250</v>
      </c>
      <c r="C1247" t="s">
        <v>3180</v>
      </c>
      <c r="D1247">
        <v>81</v>
      </c>
      <c r="E1247" t="s">
        <v>4456</v>
      </c>
      <c r="F1247">
        <v>6902347767</v>
      </c>
      <c r="G1247" s="9">
        <v>45753</v>
      </c>
      <c r="H1247" s="9">
        <v>45754</v>
      </c>
      <c r="I1247" t="s">
        <v>4506</v>
      </c>
      <c r="J1247" t="s">
        <v>4507</v>
      </c>
      <c r="K1247" t="s">
        <v>4476</v>
      </c>
      <c r="L1247" t="s">
        <v>4508</v>
      </c>
      <c r="M1247">
        <v>1</v>
      </c>
      <c r="N1247">
        <v>2879</v>
      </c>
      <c r="O1247">
        <v>0</v>
      </c>
      <c r="Q1247">
        <v>2879</v>
      </c>
      <c r="R1247">
        <v>0</v>
      </c>
      <c r="S1247" s="14">
        <f t="shared" si="57"/>
        <v>0</v>
      </c>
      <c r="T1247" s="11" t="str">
        <f t="shared" si="58"/>
        <v/>
      </c>
      <c r="U1247" s="11" t="str">
        <f t="shared" si="59"/>
        <v/>
      </c>
    </row>
    <row r="1248" spans="1:21" x14ac:dyDescent="0.3">
      <c r="A1248" t="s">
        <v>7251</v>
      </c>
      <c r="B1248" t="s">
        <v>7252</v>
      </c>
      <c r="C1248" t="s">
        <v>6863</v>
      </c>
      <c r="D1248">
        <v>60</v>
      </c>
      <c r="E1248" t="s">
        <v>4456</v>
      </c>
      <c r="F1248">
        <v>6669845950</v>
      </c>
      <c r="G1248" s="9">
        <v>46023</v>
      </c>
      <c r="H1248" s="9">
        <v>46025</v>
      </c>
      <c r="I1248" t="s">
        <v>4464</v>
      </c>
      <c r="J1248" t="s">
        <v>4465</v>
      </c>
      <c r="K1248" t="s">
        <v>4488</v>
      </c>
      <c r="L1248" t="s">
        <v>4467</v>
      </c>
      <c r="M1248">
        <v>3</v>
      </c>
      <c r="N1248">
        <v>78794</v>
      </c>
      <c r="O1248">
        <v>0</v>
      </c>
      <c r="Q1248">
        <v>78794</v>
      </c>
      <c r="R1248">
        <v>0</v>
      </c>
      <c r="S1248" s="14">
        <f t="shared" si="57"/>
        <v>0</v>
      </c>
      <c r="T1248" s="11" t="str">
        <f t="shared" si="58"/>
        <v/>
      </c>
      <c r="U1248" s="11" t="str">
        <f t="shared" si="59"/>
        <v/>
      </c>
    </row>
    <row r="1249" spans="1:21" x14ac:dyDescent="0.3">
      <c r="A1249" t="s">
        <v>7253</v>
      </c>
      <c r="B1249" t="s">
        <v>7254</v>
      </c>
      <c r="C1249" t="s">
        <v>3409</v>
      </c>
      <c r="D1249">
        <v>70</v>
      </c>
      <c r="E1249" t="s">
        <v>4463</v>
      </c>
      <c r="F1249">
        <v>6929783360</v>
      </c>
      <c r="G1249" s="9">
        <v>45992</v>
      </c>
      <c r="H1249" s="9">
        <v>45996</v>
      </c>
      <c r="I1249" t="s">
        <v>4480</v>
      </c>
      <c r="J1249" t="s">
        <v>4481</v>
      </c>
      <c r="K1249" t="s">
        <v>4476</v>
      </c>
      <c r="L1249" t="s">
        <v>4483</v>
      </c>
      <c r="M1249">
        <v>6</v>
      </c>
      <c r="N1249">
        <v>196267</v>
      </c>
      <c r="O1249">
        <v>0</v>
      </c>
      <c r="Q1249">
        <v>196267</v>
      </c>
      <c r="R1249">
        <v>0</v>
      </c>
      <c r="S1249" s="14">
        <f t="shared" si="57"/>
        <v>0</v>
      </c>
      <c r="T1249" s="11" t="str">
        <f t="shared" si="58"/>
        <v/>
      </c>
      <c r="U1249" s="11" t="str">
        <f t="shared" si="59"/>
        <v/>
      </c>
    </row>
    <row r="1250" spans="1:21" x14ac:dyDescent="0.3">
      <c r="A1250" t="s">
        <v>7255</v>
      </c>
      <c r="B1250" t="s">
        <v>7256</v>
      </c>
      <c r="C1250" t="s">
        <v>4883</v>
      </c>
      <c r="D1250">
        <v>45</v>
      </c>
      <c r="E1250" t="s">
        <v>4463</v>
      </c>
      <c r="F1250">
        <v>6520996567</v>
      </c>
      <c r="G1250" s="9">
        <v>46081</v>
      </c>
      <c r="H1250" s="9">
        <v>46084</v>
      </c>
      <c r="I1250" t="s">
        <v>4480</v>
      </c>
      <c r="J1250" t="s">
        <v>4481</v>
      </c>
      <c r="K1250" t="s">
        <v>4488</v>
      </c>
      <c r="L1250" t="s">
        <v>4483</v>
      </c>
      <c r="M1250">
        <v>6</v>
      </c>
      <c r="N1250">
        <v>194209</v>
      </c>
      <c r="O1250">
        <v>0</v>
      </c>
      <c r="Q1250">
        <v>194209</v>
      </c>
      <c r="R1250">
        <v>0</v>
      </c>
      <c r="S1250" s="14">
        <f t="shared" si="57"/>
        <v>0</v>
      </c>
      <c r="T1250" s="11" t="str">
        <f t="shared" si="58"/>
        <v/>
      </c>
      <c r="U1250" s="11" t="str">
        <f t="shared" si="59"/>
        <v/>
      </c>
    </row>
    <row r="1251" spans="1:21" x14ac:dyDescent="0.3">
      <c r="A1251" t="s">
        <v>7257</v>
      </c>
      <c r="B1251" t="s">
        <v>7258</v>
      </c>
      <c r="C1251" t="s">
        <v>7259</v>
      </c>
      <c r="D1251">
        <v>65</v>
      </c>
      <c r="E1251" t="s">
        <v>4463</v>
      </c>
      <c r="F1251">
        <v>8854539364</v>
      </c>
      <c r="G1251" s="9">
        <v>46034</v>
      </c>
      <c r="H1251" s="9">
        <v>46037</v>
      </c>
      <c r="I1251" t="s">
        <v>4523</v>
      </c>
      <c r="J1251" t="s">
        <v>4524</v>
      </c>
      <c r="K1251" t="s">
        <v>4466</v>
      </c>
      <c r="L1251" t="s">
        <v>4525</v>
      </c>
      <c r="M1251">
        <v>4</v>
      </c>
      <c r="N1251">
        <v>163073</v>
      </c>
      <c r="O1251">
        <v>10531</v>
      </c>
      <c r="P1251" t="s">
        <v>4468</v>
      </c>
      <c r="Q1251">
        <v>152542</v>
      </c>
      <c r="R1251">
        <v>0</v>
      </c>
      <c r="S1251" s="14">
        <f t="shared" si="57"/>
        <v>6.4578440330404177E-2</v>
      </c>
      <c r="T1251" s="11" t="str">
        <f t="shared" si="58"/>
        <v/>
      </c>
      <c r="U1251" s="11" t="str">
        <f t="shared" si="59"/>
        <v/>
      </c>
    </row>
    <row r="1252" spans="1:21" x14ac:dyDescent="0.3">
      <c r="A1252" t="s">
        <v>7260</v>
      </c>
      <c r="B1252" t="s">
        <v>7261</v>
      </c>
      <c r="C1252" t="s">
        <v>1327</v>
      </c>
      <c r="D1252">
        <v>27</v>
      </c>
      <c r="E1252" t="s">
        <v>4456</v>
      </c>
      <c r="F1252">
        <v>7891388552</v>
      </c>
      <c r="G1252" s="9">
        <v>45945</v>
      </c>
      <c r="H1252" s="9">
        <v>45950</v>
      </c>
      <c r="I1252" t="s">
        <v>4480</v>
      </c>
      <c r="J1252" t="s">
        <v>4539</v>
      </c>
      <c r="K1252" t="s">
        <v>4471</v>
      </c>
      <c r="L1252" t="s">
        <v>4483</v>
      </c>
      <c r="M1252">
        <v>6</v>
      </c>
      <c r="N1252">
        <v>215361</v>
      </c>
      <c r="O1252">
        <v>0</v>
      </c>
      <c r="Q1252">
        <v>215361</v>
      </c>
      <c r="R1252">
        <v>0</v>
      </c>
      <c r="S1252" s="14">
        <f t="shared" si="57"/>
        <v>0</v>
      </c>
      <c r="T1252" s="11" t="str">
        <f t="shared" si="58"/>
        <v/>
      </c>
      <c r="U1252" s="11" t="str">
        <f t="shared" si="59"/>
        <v/>
      </c>
    </row>
    <row r="1253" spans="1:21" x14ac:dyDescent="0.3">
      <c r="A1253" t="s">
        <v>7262</v>
      </c>
      <c r="B1253" t="s">
        <v>7263</v>
      </c>
      <c r="C1253" t="s">
        <v>256</v>
      </c>
      <c r="D1253">
        <v>32</v>
      </c>
      <c r="E1253" t="s">
        <v>4456</v>
      </c>
      <c r="F1253">
        <v>6461592376</v>
      </c>
      <c r="G1253" s="9">
        <v>46047</v>
      </c>
      <c r="H1253" s="9">
        <v>46048</v>
      </c>
      <c r="I1253" t="s">
        <v>4506</v>
      </c>
      <c r="J1253" t="s">
        <v>4507</v>
      </c>
      <c r="K1253" t="s">
        <v>4459</v>
      </c>
      <c r="L1253" t="s">
        <v>4508</v>
      </c>
      <c r="M1253">
        <v>1</v>
      </c>
      <c r="N1253">
        <v>2581</v>
      </c>
      <c r="O1253">
        <v>0</v>
      </c>
      <c r="Q1253">
        <v>2581</v>
      </c>
      <c r="R1253">
        <v>0</v>
      </c>
      <c r="S1253" s="14">
        <f t="shared" si="57"/>
        <v>0</v>
      </c>
      <c r="T1253" s="11" t="str">
        <f t="shared" si="58"/>
        <v/>
      </c>
      <c r="U1253" s="11" t="str">
        <f t="shared" si="59"/>
        <v/>
      </c>
    </row>
    <row r="1254" spans="1:21" x14ac:dyDescent="0.3">
      <c r="A1254" t="s">
        <v>7264</v>
      </c>
      <c r="B1254" t="s">
        <v>7265</v>
      </c>
      <c r="C1254" t="s">
        <v>1174</v>
      </c>
      <c r="D1254">
        <v>18</v>
      </c>
      <c r="E1254" t="s">
        <v>4463</v>
      </c>
      <c r="F1254">
        <v>6908986442</v>
      </c>
      <c r="G1254" s="9">
        <v>45812</v>
      </c>
      <c r="H1254" s="9">
        <v>45818</v>
      </c>
      <c r="I1254" t="s">
        <v>4480</v>
      </c>
      <c r="J1254" t="s">
        <v>4539</v>
      </c>
      <c r="K1254" t="s">
        <v>4459</v>
      </c>
      <c r="L1254" t="s">
        <v>4483</v>
      </c>
      <c r="M1254">
        <v>6</v>
      </c>
      <c r="N1254">
        <v>220421</v>
      </c>
      <c r="O1254">
        <v>13749</v>
      </c>
      <c r="P1254" t="s">
        <v>4468</v>
      </c>
      <c r="Q1254">
        <v>206672</v>
      </c>
      <c r="R1254">
        <v>0</v>
      </c>
      <c r="S1254" s="14">
        <f t="shared" si="57"/>
        <v>6.2376089392571485E-2</v>
      </c>
      <c r="T1254" s="11" t="str">
        <f t="shared" si="58"/>
        <v/>
      </c>
      <c r="U1254" s="11" t="str">
        <f t="shared" si="59"/>
        <v/>
      </c>
    </row>
    <row r="1255" spans="1:21" x14ac:dyDescent="0.3">
      <c r="A1255" t="s">
        <v>7266</v>
      </c>
      <c r="B1255" t="s">
        <v>7267</v>
      </c>
      <c r="C1255" t="s">
        <v>168</v>
      </c>
      <c r="D1255">
        <v>73</v>
      </c>
      <c r="E1255" t="s">
        <v>4463</v>
      </c>
      <c r="F1255">
        <v>8391379347</v>
      </c>
      <c r="G1255" s="9">
        <v>46059</v>
      </c>
      <c r="H1255" s="9">
        <v>46063</v>
      </c>
      <c r="I1255" t="s">
        <v>4464</v>
      </c>
      <c r="J1255" t="s">
        <v>4465</v>
      </c>
      <c r="K1255" t="s">
        <v>4476</v>
      </c>
      <c r="L1255" t="s">
        <v>4467</v>
      </c>
      <c r="M1255">
        <v>3</v>
      </c>
      <c r="N1255">
        <v>72431</v>
      </c>
      <c r="O1255">
        <v>17699</v>
      </c>
      <c r="P1255" t="s">
        <v>5236</v>
      </c>
      <c r="Q1255">
        <v>54732</v>
      </c>
      <c r="R1255">
        <v>0</v>
      </c>
      <c r="S1255" s="14">
        <f t="shared" si="57"/>
        <v>0.2443566980988803</v>
      </c>
      <c r="T1255" s="11" t="str">
        <f t="shared" si="58"/>
        <v>FLAG</v>
      </c>
      <c r="U1255" s="11" t="str">
        <f t="shared" si="59"/>
        <v/>
      </c>
    </row>
    <row r="1256" spans="1:21" x14ac:dyDescent="0.3">
      <c r="A1256" t="s">
        <v>7268</v>
      </c>
      <c r="B1256" t="s">
        <v>7269</v>
      </c>
      <c r="C1256" t="s">
        <v>136</v>
      </c>
      <c r="D1256">
        <v>81</v>
      </c>
      <c r="E1256" t="s">
        <v>4463</v>
      </c>
      <c r="F1256">
        <v>6422234125</v>
      </c>
      <c r="G1256" s="9">
        <v>45783</v>
      </c>
      <c r="H1256" s="9">
        <v>45787</v>
      </c>
      <c r="I1256" t="s">
        <v>4497</v>
      </c>
      <c r="J1256" t="s">
        <v>4498</v>
      </c>
      <c r="K1256" t="s">
        <v>4476</v>
      </c>
      <c r="L1256" t="s">
        <v>4477</v>
      </c>
      <c r="M1256">
        <v>4</v>
      </c>
      <c r="N1256">
        <v>109825</v>
      </c>
      <c r="O1256">
        <v>4783</v>
      </c>
      <c r="P1256" t="s">
        <v>4468</v>
      </c>
      <c r="Q1256">
        <v>105042</v>
      </c>
      <c r="R1256">
        <v>0</v>
      </c>
      <c r="S1256" s="14">
        <f t="shared" si="57"/>
        <v>4.3551104029137262E-2</v>
      </c>
      <c r="T1256" s="11" t="str">
        <f t="shared" si="58"/>
        <v/>
      </c>
      <c r="U1256" s="11" t="str">
        <f t="shared" si="59"/>
        <v/>
      </c>
    </row>
    <row r="1257" spans="1:21" x14ac:dyDescent="0.3">
      <c r="A1257" t="s">
        <v>7270</v>
      </c>
      <c r="B1257" t="s">
        <v>7271</v>
      </c>
      <c r="C1257" t="s">
        <v>5041</v>
      </c>
      <c r="D1257">
        <v>79</v>
      </c>
      <c r="E1257" t="s">
        <v>4456</v>
      </c>
      <c r="F1257">
        <v>8169532096</v>
      </c>
      <c r="G1257" s="9">
        <v>45873</v>
      </c>
      <c r="H1257" s="9">
        <v>45879</v>
      </c>
      <c r="I1257" t="s">
        <v>4480</v>
      </c>
      <c r="J1257" t="s">
        <v>4481</v>
      </c>
      <c r="K1257" t="s">
        <v>4488</v>
      </c>
      <c r="L1257" t="s">
        <v>4483</v>
      </c>
      <c r="M1257">
        <v>6</v>
      </c>
      <c r="N1257">
        <v>218286</v>
      </c>
      <c r="O1257">
        <v>0</v>
      </c>
      <c r="Q1257">
        <v>218286</v>
      </c>
      <c r="R1257">
        <v>0</v>
      </c>
      <c r="S1257" s="14">
        <f t="shared" si="57"/>
        <v>0</v>
      </c>
      <c r="T1257" s="11" t="str">
        <f t="shared" si="58"/>
        <v/>
      </c>
      <c r="U1257" s="11" t="str">
        <f t="shared" si="59"/>
        <v/>
      </c>
    </row>
    <row r="1258" spans="1:21" x14ac:dyDescent="0.3">
      <c r="A1258" t="s">
        <v>7272</v>
      </c>
      <c r="B1258" t="s">
        <v>7273</v>
      </c>
      <c r="C1258" t="s">
        <v>5197</v>
      </c>
      <c r="D1258">
        <v>7</v>
      </c>
      <c r="E1258" t="s">
        <v>4456</v>
      </c>
      <c r="F1258">
        <v>6206884289</v>
      </c>
      <c r="G1258" s="9">
        <v>45763</v>
      </c>
      <c r="H1258" s="9">
        <v>45767</v>
      </c>
      <c r="I1258" t="s">
        <v>4480</v>
      </c>
      <c r="J1258" t="s">
        <v>4481</v>
      </c>
      <c r="K1258" t="s">
        <v>4476</v>
      </c>
      <c r="L1258" t="s">
        <v>4483</v>
      </c>
      <c r="M1258">
        <v>6</v>
      </c>
      <c r="N1258">
        <v>199289</v>
      </c>
      <c r="O1258">
        <v>0</v>
      </c>
      <c r="Q1258">
        <v>199289</v>
      </c>
      <c r="R1258">
        <v>0</v>
      </c>
      <c r="S1258" s="14">
        <f t="shared" si="57"/>
        <v>0</v>
      </c>
      <c r="T1258" s="11" t="str">
        <f t="shared" si="58"/>
        <v/>
      </c>
      <c r="U1258" s="11" t="str">
        <f t="shared" si="59"/>
        <v/>
      </c>
    </row>
    <row r="1259" spans="1:21" x14ac:dyDescent="0.3">
      <c r="A1259" t="s">
        <v>7274</v>
      </c>
      <c r="B1259" t="s">
        <v>7275</v>
      </c>
      <c r="C1259" t="s">
        <v>7276</v>
      </c>
      <c r="D1259">
        <v>43</v>
      </c>
      <c r="E1259" t="s">
        <v>4456</v>
      </c>
      <c r="F1259">
        <v>6238618624</v>
      </c>
      <c r="G1259" s="9">
        <v>45906</v>
      </c>
      <c r="H1259" s="9">
        <v>45910</v>
      </c>
      <c r="I1259" t="s">
        <v>4457</v>
      </c>
      <c r="J1259" t="s">
        <v>4588</v>
      </c>
      <c r="K1259" t="s">
        <v>4476</v>
      </c>
      <c r="L1259" t="s">
        <v>4460</v>
      </c>
      <c r="M1259">
        <v>4</v>
      </c>
      <c r="N1259">
        <v>50130</v>
      </c>
      <c r="O1259">
        <v>4989</v>
      </c>
      <c r="P1259" t="s">
        <v>4468</v>
      </c>
      <c r="Q1259">
        <v>45141</v>
      </c>
      <c r="R1259">
        <v>0</v>
      </c>
      <c r="S1259" s="14">
        <f t="shared" si="57"/>
        <v>9.9521244763614597E-2</v>
      </c>
      <c r="T1259" s="11" t="str">
        <f t="shared" si="58"/>
        <v/>
      </c>
      <c r="U1259" s="11" t="str">
        <f t="shared" si="59"/>
        <v/>
      </c>
    </row>
    <row r="1260" spans="1:21" x14ac:dyDescent="0.3">
      <c r="A1260" t="s">
        <v>7277</v>
      </c>
      <c r="B1260" t="s">
        <v>7278</v>
      </c>
      <c r="C1260" t="s">
        <v>452</v>
      </c>
      <c r="D1260">
        <v>68</v>
      </c>
      <c r="E1260" t="s">
        <v>4456</v>
      </c>
      <c r="F1260">
        <v>7569838870</v>
      </c>
      <c r="G1260" s="9">
        <v>45912</v>
      </c>
      <c r="H1260" s="9">
        <v>45915</v>
      </c>
      <c r="I1260" t="s">
        <v>4457</v>
      </c>
      <c r="J1260" t="s">
        <v>4588</v>
      </c>
      <c r="K1260" t="s">
        <v>4488</v>
      </c>
      <c r="L1260" t="s">
        <v>4460</v>
      </c>
      <c r="M1260">
        <v>4</v>
      </c>
      <c r="N1260">
        <v>54540</v>
      </c>
      <c r="O1260">
        <v>3831</v>
      </c>
      <c r="P1260" t="s">
        <v>4468</v>
      </c>
      <c r="Q1260">
        <v>50709</v>
      </c>
      <c r="R1260">
        <v>0</v>
      </c>
      <c r="S1260" s="14">
        <f t="shared" si="57"/>
        <v>7.0242024202420247E-2</v>
      </c>
      <c r="T1260" s="11" t="str">
        <f t="shared" si="58"/>
        <v/>
      </c>
      <c r="U1260" s="11" t="str">
        <f t="shared" si="59"/>
        <v/>
      </c>
    </row>
    <row r="1261" spans="1:21" x14ac:dyDescent="0.3">
      <c r="A1261" t="s">
        <v>7279</v>
      </c>
      <c r="B1261" t="s">
        <v>7280</v>
      </c>
      <c r="C1261" t="s">
        <v>5461</v>
      </c>
      <c r="D1261">
        <v>28</v>
      </c>
      <c r="E1261" t="s">
        <v>4463</v>
      </c>
      <c r="F1261">
        <v>6828719120</v>
      </c>
      <c r="G1261" s="9">
        <v>45861</v>
      </c>
      <c r="H1261" s="9">
        <v>45865</v>
      </c>
      <c r="I1261" t="s">
        <v>4474</v>
      </c>
      <c r="J1261" t="s">
        <v>4475</v>
      </c>
      <c r="K1261" t="s">
        <v>4476</v>
      </c>
      <c r="L1261" t="s">
        <v>4477</v>
      </c>
      <c r="M1261">
        <v>5</v>
      </c>
      <c r="N1261">
        <v>130609</v>
      </c>
      <c r="O1261">
        <v>3926</v>
      </c>
      <c r="P1261" t="s">
        <v>4468</v>
      </c>
      <c r="Q1261">
        <v>126683</v>
      </c>
      <c r="R1261">
        <v>0</v>
      </c>
      <c r="S1261" s="14">
        <f t="shared" si="57"/>
        <v>3.0059184282859527E-2</v>
      </c>
      <c r="T1261" s="11" t="str">
        <f t="shared" si="58"/>
        <v/>
      </c>
      <c r="U1261" s="11" t="str">
        <f t="shared" si="59"/>
        <v/>
      </c>
    </row>
    <row r="1262" spans="1:21" x14ac:dyDescent="0.3">
      <c r="A1262" t="s">
        <v>7281</v>
      </c>
      <c r="B1262" t="s">
        <v>7282</v>
      </c>
      <c r="C1262" t="s">
        <v>2582</v>
      </c>
      <c r="D1262">
        <v>82</v>
      </c>
      <c r="E1262" t="s">
        <v>4456</v>
      </c>
      <c r="F1262">
        <v>9582984911</v>
      </c>
      <c r="G1262" s="9">
        <v>45938</v>
      </c>
      <c r="H1262" s="9">
        <v>45942</v>
      </c>
      <c r="I1262" t="s">
        <v>4480</v>
      </c>
      <c r="J1262" t="s">
        <v>4539</v>
      </c>
      <c r="K1262" t="s">
        <v>4466</v>
      </c>
      <c r="L1262" t="s">
        <v>4483</v>
      </c>
      <c r="M1262">
        <v>6</v>
      </c>
      <c r="N1262">
        <v>223017</v>
      </c>
      <c r="O1262">
        <v>0</v>
      </c>
      <c r="Q1262">
        <v>223017</v>
      </c>
      <c r="R1262">
        <v>0</v>
      </c>
      <c r="S1262" s="14">
        <f t="shared" si="57"/>
        <v>0</v>
      </c>
      <c r="T1262" s="11" t="str">
        <f t="shared" si="58"/>
        <v/>
      </c>
      <c r="U1262" s="11" t="str">
        <f t="shared" si="59"/>
        <v/>
      </c>
    </row>
    <row r="1263" spans="1:21" x14ac:dyDescent="0.3">
      <c r="A1263" t="s">
        <v>7283</v>
      </c>
      <c r="B1263" t="s">
        <v>7284</v>
      </c>
      <c r="C1263" t="s">
        <v>529</v>
      </c>
      <c r="D1263">
        <v>58</v>
      </c>
      <c r="E1263" t="s">
        <v>4456</v>
      </c>
      <c r="F1263">
        <v>7449926854</v>
      </c>
      <c r="G1263" s="9">
        <v>46063</v>
      </c>
      <c r="H1263" s="9">
        <v>46064</v>
      </c>
      <c r="I1263" t="s">
        <v>4506</v>
      </c>
      <c r="J1263" t="s">
        <v>4507</v>
      </c>
      <c r="K1263" t="s">
        <v>4471</v>
      </c>
      <c r="L1263" t="s">
        <v>4508</v>
      </c>
      <c r="M1263">
        <v>1</v>
      </c>
      <c r="N1263">
        <v>3042</v>
      </c>
      <c r="O1263">
        <v>187</v>
      </c>
      <c r="P1263" t="s">
        <v>4468</v>
      </c>
      <c r="Q1263">
        <v>2855</v>
      </c>
      <c r="R1263">
        <v>0</v>
      </c>
      <c r="S1263" s="14">
        <f t="shared" si="57"/>
        <v>6.1472715318869164E-2</v>
      </c>
      <c r="T1263" s="11" t="str">
        <f t="shared" si="58"/>
        <v/>
      </c>
      <c r="U1263" s="11" t="str">
        <f t="shared" si="59"/>
        <v/>
      </c>
    </row>
    <row r="1264" spans="1:21" x14ac:dyDescent="0.3">
      <c r="A1264" t="s">
        <v>7285</v>
      </c>
      <c r="B1264" t="s">
        <v>7286</v>
      </c>
      <c r="C1264" t="s">
        <v>2683</v>
      </c>
      <c r="D1264">
        <v>85</v>
      </c>
      <c r="E1264" t="s">
        <v>4456</v>
      </c>
      <c r="F1264">
        <v>9697762637</v>
      </c>
      <c r="G1264" s="9">
        <v>46103</v>
      </c>
      <c r="H1264" s="9">
        <v>46108</v>
      </c>
      <c r="I1264" t="s">
        <v>4480</v>
      </c>
      <c r="J1264" t="s">
        <v>4481</v>
      </c>
      <c r="K1264" t="s">
        <v>4488</v>
      </c>
      <c r="L1264" t="s">
        <v>4483</v>
      </c>
      <c r="M1264">
        <v>6</v>
      </c>
      <c r="N1264">
        <v>201807</v>
      </c>
      <c r="O1264">
        <v>0</v>
      </c>
      <c r="Q1264">
        <v>201807</v>
      </c>
      <c r="R1264">
        <v>0</v>
      </c>
      <c r="S1264" s="14">
        <f t="shared" si="57"/>
        <v>0</v>
      </c>
      <c r="T1264" s="11" t="str">
        <f t="shared" si="58"/>
        <v/>
      </c>
      <c r="U1264" s="11" t="str">
        <f t="shared" si="59"/>
        <v/>
      </c>
    </row>
    <row r="1265" spans="1:21" x14ac:dyDescent="0.3">
      <c r="A1265" t="s">
        <v>7287</v>
      </c>
      <c r="B1265" t="s">
        <v>7288</v>
      </c>
      <c r="C1265" t="s">
        <v>688</v>
      </c>
      <c r="D1265">
        <v>24</v>
      </c>
      <c r="E1265" t="s">
        <v>4456</v>
      </c>
      <c r="F1265">
        <v>8369060973</v>
      </c>
      <c r="G1265" s="9">
        <v>46097</v>
      </c>
      <c r="H1265" s="9">
        <v>46101</v>
      </c>
      <c r="I1265" t="s">
        <v>4457</v>
      </c>
      <c r="J1265" t="s">
        <v>4458</v>
      </c>
      <c r="K1265" t="s">
        <v>4466</v>
      </c>
      <c r="L1265" t="s">
        <v>4460</v>
      </c>
      <c r="M1265">
        <v>4</v>
      </c>
      <c r="N1265">
        <v>52428</v>
      </c>
      <c r="O1265">
        <v>0</v>
      </c>
      <c r="Q1265">
        <v>52428</v>
      </c>
      <c r="R1265">
        <v>0</v>
      </c>
      <c r="S1265" s="14">
        <f t="shared" si="57"/>
        <v>0</v>
      </c>
      <c r="T1265" s="11" t="str">
        <f t="shared" si="58"/>
        <v/>
      </c>
      <c r="U1265" s="11" t="str">
        <f t="shared" si="59"/>
        <v/>
      </c>
    </row>
    <row r="1266" spans="1:21" x14ac:dyDescent="0.3">
      <c r="A1266" t="s">
        <v>7289</v>
      </c>
      <c r="B1266" t="s">
        <v>7290</v>
      </c>
      <c r="C1266" t="s">
        <v>5929</v>
      </c>
      <c r="D1266">
        <v>63</v>
      </c>
      <c r="E1266" t="s">
        <v>4463</v>
      </c>
      <c r="F1266">
        <v>9531518840</v>
      </c>
      <c r="G1266" s="9">
        <v>45789</v>
      </c>
      <c r="H1266" s="9">
        <v>45794</v>
      </c>
      <c r="I1266" t="s">
        <v>4474</v>
      </c>
      <c r="J1266" t="s">
        <v>4556</v>
      </c>
      <c r="K1266" t="s">
        <v>4459</v>
      </c>
      <c r="L1266" t="s">
        <v>4477</v>
      </c>
      <c r="M1266">
        <v>5</v>
      </c>
      <c r="N1266">
        <v>18203</v>
      </c>
      <c r="O1266">
        <v>0</v>
      </c>
      <c r="Q1266">
        <v>18203</v>
      </c>
      <c r="R1266">
        <v>0</v>
      </c>
      <c r="S1266" s="14">
        <f t="shared" si="57"/>
        <v>0</v>
      </c>
      <c r="T1266" s="11" t="str">
        <f t="shared" si="58"/>
        <v/>
      </c>
      <c r="U1266" s="11" t="str">
        <f t="shared" si="59"/>
        <v/>
      </c>
    </row>
    <row r="1267" spans="1:21" x14ac:dyDescent="0.3">
      <c r="A1267" t="s">
        <v>7291</v>
      </c>
      <c r="B1267" t="s">
        <v>7292</v>
      </c>
      <c r="C1267" t="s">
        <v>7293</v>
      </c>
      <c r="D1267">
        <v>29</v>
      </c>
      <c r="E1267" t="s">
        <v>4456</v>
      </c>
      <c r="F1267">
        <v>9770746118</v>
      </c>
      <c r="G1267" s="9">
        <v>45792</v>
      </c>
      <c r="H1267" s="9">
        <v>45798</v>
      </c>
      <c r="I1267" t="s">
        <v>4480</v>
      </c>
      <c r="J1267" t="s">
        <v>4539</v>
      </c>
      <c r="K1267" t="s">
        <v>4482</v>
      </c>
      <c r="L1267" t="s">
        <v>4483</v>
      </c>
      <c r="M1267">
        <v>6</v>
      </c>
      <c r="N1267">
        <v>220014</v>
      </c>
      <c r="O1267">
        <v>0</v>
      </c>
      <c r="Q1267">
        <v>220014</v>
      </c>
      <c r="R1267">
        <v>220014</v>
      </c>
      <c r="S1267" s="14">
        <f t="shared" si="57"/>
        <v>0</v>
      </c>
      <c r="T1267" s="11" t="str">
        <f t="shared" si="58"/>
        <v/>
      </c>
      <c r="U1267" s="11" t="str">
        <f t="shared" si="59"/>
        <v/>
      </c>
    </row>
    <row r="1268" spans="1:21" x14ac:dyDescent="0.3">
      <c r="A1268" t="s">
        <v>7294</v>
      </c>
      <c r="B1268" t="s">
        <v>7295</v>
      </c>
      <c r="C1268" t="s">
        <v>7296</v>
      </c>
      <c r="D1268">
        <v>82</v>
      </c>
      <c r="E1268" t="s">
        <v>4456</v>
      </c>
      <c r="F1268">
        <v>6119553970</v>
      </c>
      <c r="G1268" s="9">
        <v>45906</v>
      </c>
      <c r="H1268" s="9">
        <v>45909</v>
      </c>
      <c r="I1268" t="s">
        <v>4457</v>
      </c>
      <c r="J1268" t="s">
        <v>4458</v>
      </c>
      <c r="K1268" t="s">
        <v>4476</v>
      </c>
      <c r="L1268" t="s">
        <v>4460</v>
      </c>
      <c r="M1268">
        <v>4</v>
      </c>
      <c r="N1268">
        <v>50559</v>
      </c>
      <c r="O1268">
        <v>0</v>
      </c>
      <c r="Q1268">
        <v>50559</v>
      </c>
      <c r="R1268">
        <v>0</v>
      </c>
      <c r="S1268" s="14">
        <f t="shared" si="57"/>
        <v>0</v>
      </c>
      <c r="T1268" s="11" t="str">
        <f t="shared" si="58"/>
        <v/>
      </c>
      <c r="U1268" s="11" t="str">
        <f t="shared" si="59"/>
        <v/>
      </c>
    </row>
    <row r="1269" spans="1:21" x14ac:dyDescent="0.3">
      <c r="A1269" t="s">
        <v>7297</v>
      </c>
      <c r="B1269" t="s">
        <v>7298</v>
      </c>
      <c r="C1269" t="s">
        <v>1307</v>
      </c>
      <c r="D1269">
        <v>58</v>
      </c>
      <c r="E1269" t="s">
        <v>4463</v>
      </c>
      <c r="F1269">
        <v>7394020952</v>
      </c>
      <c r="G1269" s="9">
        <v>45816</v>
      </c>
      <c r="H1269" s="9">
        <v>45823</v>
      </c>
      <c r="I1269" t="s">
        <v>4474</v>
      </c>
      <c r="J1269" t="s">
        <v>4556</v>
      </c>
      <c r="K1269" t="s">
        <v>4459</v>
      </c>
      <c r="L1269" t="s">
        <v>4477</v>
      </c>
      <c r="M1269">
        <v>5</v>
      </c>
      <c r="N1269">
        <v>94293</v>
      </c>
      <c r="O1269">
        <v>0</v>
      </c>
      <c r="Q1269">
        <v>94293</v>
      </c>
      <c r="R1269">
        <v>0</v>
      </c>
      <c r="S1269" s="14">
        <f t="shared" si="57"/>
        <v>0</v>
      </c>
      <c r="T1269" s="11" t="str">
        <f t="shared" si="58"/>
        <v/>
      </c>
      <c r="U1269" s="11" t="str">
        <f t="shared" si="59"/>
        <v/>
      </c>
    </row>
    <row r="1270" spans="1:21" x14ac:dyDescent="0.3">
      <c r="A1270" t="s">
        <v>7299</v>
      </c>
      <c r="B1270" t="s">
        <v>7300</v>
      </c>
      <c r="C1270" t="s">
        <v>6053</v>
      </c>
      <c r="D1270">
        <v>47</v>
      </c>
      <c r="E1270" t="s">
        <v>4456</v>
      </c>
      <c r="F1270">
        <v>7353144153</v>
      </c>
      <c r="G1270" s="9">
        <v>45839</v>
      </c>
      <c r="H1270" s="9">
        <v>45842</v>
      </c>
      <c r="I1270" t="s">
        <v>4457</v>
      </c>
      <c r="J1270" t="s">
        <v>4588</v>
      </c>
      <c r="K1270" t="s">
        <v>4482</v>
      </c>
      <c r="L1270" t="s">
        <v>4460</v>
      </c>
      <c r="M1270">
        <v>4</v>
      </c>
      <c r="N1270">
        <v>51261</v>
      </c>
      <c r="O1270">
        <v>3712</v>
      </c>
      <c r="P1270" t="s">
        <v>4468</v>
      </c>
      <c r="Q1270">
        <v>47549</v>
      </c>
      <c r="R1270">
        <v>47549</v>
      </c>
      <c r="S1270" s="14">
        <f t="shared" si="57"/>
        <v>7.2413725834455045E-2</v>
      </c>
      <c r="T1270" s="11" t="str">
        <f t="shared" si="58"/>
        <v/>
      </c>
      <c r="U1270" s="11" t="str">
        <f t="shared" si="59"/>
        <v/>
      </c>
    </row>
    <row r="1271" spans="1:21" x14ac:dyDescent="0.3">
      <c r="A1271" t="s">
        <v>7301</v>
      </c>
      <c r="B1271" t="s">
        <v>7302</v>
      </c>
      <c r="C1271" t="s">
        <v>7303</v>
      </c>
      <c r="D1271">
        <v>74</v>
      </c>
      <c r="E1271" t="s">
        <v>4456</v>
      </c>
      <c r="F1271">
        <v>8313485303</v>
      </c>
      <c r="G1271" s="9">
        <v>45830</v>
      </c>
      <c r="H1271" s="9">
        <v>45837</v>
      </c>
      <c r="I1271" t="s">
        <v>4480</v>
      </c>
      <c r="J1271" t="s">
        <v>4539</v>
      </c>
      <c r="K1271" t="s">
        <v>4482</v>
      </c>
      <c r="L1271" t="s">
        <v>4483</v>
      </c>
      <c r="M1271">
        <v>6</v>
      </c>
      <c r="N1271">
        <v>196842</v>
      </c>
      <c r="O1271">
        <v>0</v>
      </c>
      <c r="Q1271">
        <v>196842</v>
      </c>
      <c r="R1271">
        <v>196842</v>
      </c>
      <c r="S1271" s="14">
        <f t="shared" si="57"/>
        <v>0</v>
      </c>
      <c r="T1271" s="11" t="str">
        <f t="shared" si="58"/>
        <v/>
      </c>
      <c r="U1271" s="11" t="str">
        <f t="shared" si="59"/>
        <v/>
      </c>
    </row>
    <row r="1272" spans="1:21" x14ac:dyDescent="0.3">
      <c r="A1272" t="s">
        <v>7304</v>
      </c>
      <c r="B1272" t="s">
        <v>7305</v>
      </c>
      <c r="C1272" t="s">
        <v>467</v>
      </c>
      <c r="D1272">
        <v>18</v>
      </c>
      <c r="E1272" t="s">
        <v>4456</v>
      </c>
      <c r="F1272">
        <v>8883063175</v>
      </c>
      <c r="G1272" s="9">
        <v>46007</v>
      </c>
      <c r="H1272" s="9">
        <v>46009</v>
      </c>
      <c r="I1272" t="s">
        <v>4497</v>
      </c>
      <c r="J1272" t="s">
        <v>4498</v>
      </c>
      <c r="K1272" t="s">
        <v>4482</v>
      </c>
      <c r="L1272" t="s">
        <v>4477</v>
      </c>
      <c r="M1272">
        <v>4</v>
      </c>
      <c r="N1272">
        <v>34300</v>
      </c>
      <c r="O1272">
        <v>0</v>
      </c>
      <c r="Q1272">
        <v>34300</v>
      </c>
      <c r="R1272">
        <v>34300</v>
      </c>
      <c r="S1272" s="14">
        <f t="shared" si="57"/>
        <v>0</v>
      </c>
      <c r="T1272" s="11" t="str">
        <f t="shared" si="58"/>
        <v/>
      </c>
      <c r="U1272" s="11" t="str">
        <f t="shared" si="59"/>
        <v/>
      </c>
    </row>
    <row r="1273" spans="1:21" x14ac:dyDescent="0.3">
      <c r="A1273" t="s">
        <v>7306</v>
      </c>
      <c r="B1273" t="s">
        <v>7307</v>
      </c>
      <c r="C1273" t="s">
        <v>7296</v>
      </c>
      <c r="D1273">
        <v>40</v>
      </c>
      <c r="E1273" t="s">
        <v>4463</v>
      </c>
      <c r="F1273">
        <v>8374995251</v>
      </c>
      <c r="G1273" s="9">
        <v>46046</v>
      </c>
      <c r="H1273" s="9">
        <v>46049</v>
      </c>
      <c r="I1273" t="s">
        <v>4497</v>
      </c>
      <c r="J1273" t="s">
        <v>4498</v>
      </c>
      <c r="K1273" t="s">
        <v>4459</v>
      </c>
      <c r="L1273" t="s">
        <v>4477</v>
      </c>
      <c r="M1273">
        <v>4</v>
      </c>
      <c r="N1273">
        <v>58662</v>
      </c>
      <c r="O1273">
        <v>5465</v>
      </c>
      <c r="P1273" t="s">
        <v>4468</v>
      </c>
      <c r="Q1273">
        <v>53197</v>
      </c>
      <c r="R1273">
        <v>0</v>
      </c>
      <c r="S1273" s="14">
        <f t="shared" si="57"/>
        <v>9.3160819610650841E-2</v>
      </c>
      <c r="T1273" s="11" t="str">
        <f t="shared" si="58"/>
        <v/>
      </c>
      <c r="U1273" s="11" t="str">
        <f t="shared" si="59"/>
        <v/>
      </c>
    </row>
    <row r="1274" spans="1:21" x14ac:dyDescent="0.3">
      <c r="A1274" t="s">
        <v>7308</v>
      </c>
      <c r="B1274" t="s">
        <v>7309</v>
      </c>
      <c r="C1274" t="s">
        <v>7310</v>
      </c>
      <c r="D1274">
        <v>54</v>
      </c>
      <c r="E1274" t="s">
        <v>4463</v>
      </c>
      <c r="F1274">
        <v>6309535274</v>
      </c>
      <c r="G1274" s="9">
        <v>45903</v>
      </c>
      <c r="H1274" s="9">
        <v>45909</v>
      </c>
      <c r="I1274" t="s">
        <v>4474</v>
      </c>
      <c r="J1274" t="s">
        <v>4556</v>
      </c>
      <c r="K1274" t="s">
        <v>4482</v>
      </c>
      <c r="L1274" t="s">
        <v>4477</v>
      </c>
      <c r="M1274">
        <v>5</v>
      </c>
      <c r="N1274">
        <v>85311</v>
      </c>
      <c r="O1274">
        <v>0</v>
      </c>
      <c r="Q1274">
        <v>85311</v>
      </c>
      <c r="R1274">
        <v>85311</v>
      </c>
      <c r="S1274" s="14">
        <f t="shared" si="57"/>
        <v>0</v>
      </c>
      <c r="T1274" s="11" t="str">
        <f t="shared" si="58"/>
        <v/>
      </c>
      <c r="U1274" s="11" t="str">
        <f t="shared" si="59"/>
        <v/>
      </c>
    </row>
    <row r="1275" spans="1:21" x14ac:dyDescent="0.3">
      <c r="A1275" t="s">
        <v>7311</v>
      </c>
      <c r="B1275" t="s">
        <v>7312</v>
      </c>
      <c r="C1275" t="s">
        <v>3161</v>
      </c>
      <c r="D1275">
        <v>40</v>
      </c>
      <c r="E1275" t="s">
        <v>4463</v>
      </c>
      <c r="F1275">
        <v>6949070740</v>
      </c>
      <c r="G1275" s="9">
        <v>45888</v>
      </c>
      <c r="H1275" s="9">
        <v>45892</v>
      </c>
      <c r="I1275" t="s">
        <v>4457</v>
      </c>
      <c r="J1275" t="s">
        <v>4458</v>
      </c>
      <c r="K1275" t="s">
        <v>4459</v>
      </c>
      <c r="L1275" t="s">
        <v>4460</v>
      </c>
      <c r="M1275">
        <v>4</v>
      </c>
      <c r="N1275">
        <v>45412</v>
      </c>
      <c r="O1275">
        <v>0</v>
      </c>
      <c r="Q1275">
        <v>45412</v>
      </c>
      <c r="R1275">
        <v>0</v>
      </c>
      <c r="S1275" s="14">
        <f t="shared" si="57"/>
        <v>0</v>
      </c>
      <c r="T1275" s="11" t="str">
        <f t="shared" si="58"/>
        <v/>
      </c>
      <c r="U1275" s="11" t="str">
        <f t="shared" si="59"/>
        <v/>
      </c>
    </row>
    <row r="1276" spans="1:21" x14ac:dyDescent="0.3">
      <c r="A1276" t="s">
        <v>7313</v>
      </c>
      <c r="B1276" t="s">
        <v>7314</v>
      </c>
      <c r="C1276" t="s">
        <v>311</v>
      </c>
      <c r="D1276">
        <v>49</v>
      </c>
      <c r="E1276" t="s">
        <v>4456</v>
      </c>
      <c r="F1276">
        <v>9111352732</v>
      </c>
      <c r="G1276" s="9">
        <v>46056</v>
      </c>
      <c r="H1276" s="9">
        <v>46060</v>
      </c>
      <c r="I1276" t="s">
        <v>4497</v>
      </c>
      <c r="J1276" t="s">
        <v>4498</v>
      </c>
      <c r="K1276" t="s">
        <v>4488</v>
      </c>
      <c r="L1276" t="s">
        <v>4477</v>
      </c>
      <c r="M1276">
        <v>4</v>
      </c>
      <c r="N1276">
        <v>130745</v>
      </c>
      <c r="O1276">
        <v>3222</v>
      </c>
      <c r="P1276" t="s">
        <v>4468</v>
      </c>
      <c r="Q1276">
        <v>127523</v>
      </c>
      <c r="R1276">
        <v>0</v>
      </c>
      <c r="S1276" s="14">
        <f t="shared" si="57"/>
        <v>2.4643389804581438E-2</v>
      </c>
      <c r="T1276" s="11" t="str">
        <f t="shared" si="58"/>
        <v/>
      </c>
      <c r="U1276" s="11" t="str">
        <f t="shared" si="59"/>
        <v/>
      </c>
    </row>
    <row r="1277" spans="1:21" x14ac:dyDescent="0.3">
      <c r="A1277" t="s">
        <v>7315</v>
      </c>
      <c r="B1277" t="s">
        <v>7316</v>
      </c>
      <c r="C1277" t="s">
        <v>2493</v>
      </c>
      <c r="D1277">
        <v>69</v>
      </c>
      <c r="E1277" t="s">
        <v>4456</v>
      </c>
      <c r="F1277">
        <v>8399530530</v>
      </c>
      <c r="G1277" s="9">
        <v>46036</v>
      </c>
      <c r="H1277" s="9">
        <v>46039</v>
      </c>
      <c r="I1277" t="s">
        <v>4491</v>
      </c>
      <c r="J1277" t="s">
        <v>4492</v>
      </c>
      <c r="K1277" t="s">
        <v>4482</v>
      </c>
      <c r="L1277" t="s">
        <v>4493</v>
      </c>
      <c r="M1277">
        <v>3</v>
      </c>
      <c r="N1277">
        <v>76179</v>
      </c>
      <c r="O1277">
        <v>2962</v>
      </c>
      <c r="P1277" t="s">
        <v>4468</v>
      </c>
      <c r="Q1277">
        <v>73217</v>
      </c>
      <c r="R1277">
        <v>73217</v>
      </c>
      <c r="S1277" s="14">
        <f t="shared" si="57"/>
        <v>3.8882106617309231E-2</v>
      </c>
      <c r="T1277" s="11" t="str">
        <f t="shared" si="58"/>
        <v/>
      </c>
      <c r="U1277" s="11" t="str">
        <f t="shared" si="59"/>
        <v/>
      </c>
    </row>
    <row r="1278" spans="1:21" x14ac:dyDescent="0.3">
      <c r="A1278" t="s">
        <v>7317</v>
      </c>
      <c r="B1278" t="s">
        <v>7318</v>
      </c>
      <c r="C1278" t="s">
        <v>1031</v>
      </c>
      <c r="D1278">
        <v>73</v>
      </c>
      <c r="E1278" t="s">
        <v>4456</v>
      </c>
      <c r="F1278">
        <v>9179455119</v>
      </c>
      <c r="G1278" s="9">
        <v>46090</v>
      </c>
      <c r="H1278" s="9">
        <v>46096</v>
      </c>
      <c r="I1278" t="s">
        <v>4474</v>
      </c>
      <c r="J1278" t="s">
        <v>4475</v>
      </c>
      <c r="K1278" t="s">
        <v>4482</v>
      </c>
      <c r="L1278" t="s">
        <v>4477</v>
      </c>
      <c r="M1278">
        <v>5</v>
      </c>
      <c r="N1278">
        <v>61735</v>
      </c>
      <c r="O1278">
        <v>0</v>
      </c>
      <c r="Q1278">
        <v>61735</v>
      </c>
      <c r="R1278">
        <v>61735</v>
      </c>
      <c r="S1278" s="14">
        <f t="shared" si="57"/>
        <v>0</v>
      </c>
      <c r="T1278" s="11" t="str">
        <f t="shared" si="58"/>
        <v/>
      </c>
      <c r="U1278" s="11" t="str">
        <f t="shared" si="59"/>
        <v/>
      </c>
    </row>
    <row r="1279" spans="1:21" x14ac:dyDescent="0.3">
      <c r="A1279" t="s">
        <v>7319</v>
      </c>
      <c r="B1279" t="s">
        <v>7320</v>
      </c>
      <c r="C1279" t="s">
        <v>240</v>
      </c>
      <c r="D1279">
        <v>76</v>
      </c>
      <c r="E1279" t="s">
        <v>4456</v>
      </c>
      <c r="F1279">
        <v>6821946062</v>
      </c>
      <c r="G1279" s="9">
        <v>45950</v>
      </c>
      <c r="H1279" s="9">
        <v>45955</v>
      </c>
      <c r="I1279" t="s">
        <v>4497</v>
      </c>
      <c r="J1279" t="s">
        <v>4498</v>
      </c>
      <c r="K1279" t="s">
        <v>4471</v>
      </c>
      <c r="L1279" t="s">
        <v>4477</v>
      </c>
      <c r="M1279">
        <v>4</v>
      </c>
      <c r="N1279">
        <v>75951</v>
      </c>
      <c r="O1279">
        <v>0</v>
      </c>
      <c r="Q1279">
        <v>75951</v>
      </c>
      <c r="R1279">
        <v>0</v>
      </c>
      <c r="S1279" s="14">
        <f t="shared" si="57"/>
        <v>0</v>
      </c>
      <c r="T1279" s="11" t="str">
        <f t="shared" si="58"/>
        <v/>
      </c>
      <c r="U1279" s="11" t="str">
        <f t="shared" si="59"/>
        <v/>
      </c>
    </row>
    <row r="1280" spans="1:21" x14ac:dyDescent="0.3">
      <c r="A1280" t="s">
        <v>7321</v>
      </c>
      <c r="B1280" t="s">
        <v>7322</v>
      </c>
      <c r="C1280" t="s">
        <v>2197</v>
      </c>
      <c r="D1280">
        <v>64</v>
      </c>
      <c r="E1280" t="s">
        <v>4463</v>
      </c>
      <c r="F1280">
        <v>8602195474</v>
      </c>
      <c r="G1280" s="9">
        <v>45936</v>
      </c>
      <c r="H1280" s="9">
        <v>45937</v>
      </c>
      <c r="I1280" t="s">
        <v>4506</v>
      </c>
      <c r="J1280" t="s">
        <v>4507</v>
      </c>
      <c r="K1280" t="s">
        <v>4482</v>
      </c>
      <c r="L1280" t="s">
        <v>4508</v>
      </c>
      <c r="M1280">
        <v>1</v>
      </c>
      <c r="N1280">
        <v>2998</v>
      </c>
      <c r="O1280">
        <v>0</v>
      </c>
      <c r="Q1280">
        <v>2998</v>
      </c>
      <c r="R1280">
        <v>2998</v>
      </c>
      <c r="S1280" s="14">
        <f t="shared" si="57"/>
        <v>0</v>
      </c>
      <c r="T1280" s="11" t="str">
        <f t="shared" si="58"/>
        <v/>
      </c>
      <c r="U1280" s="11" t="str">
        <f t="shared" si="59"/>
        <v/>
      </c>
    </row>
    <row r="1281" spans="1:21" x14ac:dyDescent="0.3">
      <c r="A1281" t="s">
        <v>7323</v>
      </c>
      <c r="B1281" t="s">
        <v>7324</v>
      </c>
      <c r="C1281" t="s">
        <v>7325</v>
      </c>
      <c r="D1281">
        <v>16</v>
      </c>
      <c r="E1281" t="s">
        <v>4456</v>
      </c>
      <c r="F1281">
        <v>9127501776</v>
      </c>
      <c r="G1281" s="9">
        <v>45837</v>
      </c>
      <c r="H1281" s="9">
        <v>45842</v>
      </c>
      <c r="I1281" t="s">
        <v>4474</v>
      </c>
      <c r="J1281" t="s">
        <v>4475</v>
      </c>
      <c r="K1281" t="s">
        <v>4471</v>
      </c>
      <c r="L1281" t="s">
        <v>4477</v>
      </c>
      <c r="M1281">
        <v>5</v>
      </c>
      <c r="N1281">
        <v>31911</v>
      </c>
      <c r="O1281">
        <v>0</v>
      </c>
      <c r="Q1281">
        <v>31911</v>
      </c>
      <c r="R1281">
        <v>0</v>
      </c>
      <c r="S1281" s="14">
        <f t="shared" si="57"/>
        <v>0</v>
      </c>
      <c r="T1281" s="11" t="str">
        <f t="shared" si="58"/>
        <v/>
      </c>
      <c r="U1281" s="11" t="str">
        <f t="shared" si="59"/>
        <v/>
      </c>
    </row>
    <row r="1282" spans="1:21" x14ac:dyDescent="0.3">
      <c r="A1282" t="s">
        <v>7326</v>
      </c>
      <c r="B1282" t="s">
        <v>7327</v>
      </c>
      <c r="C1282" t="s">
        <v>750</v>
      </c>
      <c r="D1282">
        <v>39</v>
      </c>
      <c r="E1282" t="s">
        <v>4463</v>
      </c>
      <c r="F1282">
        <v>9521646748</v>
      </c>
      <c r="G1282" s="9">
        <v>45935</v>
      </c>
      <c r="H1282" s="9">
        <v>45939</v>
      </c>
      <c r="I1282" t="s">
        <v>4497</v>
      </c>
      <c r="J1282" t="s">
        <v>4498</v>
      </c>
      <c r="K1282" t="s">
        <v>4488</v>
      </c>
      <c r="L1282" t="s">
        <v>4477</v>
      </c>
      <c r="M1282">
        <v>4</v>
      </c>
      <c r="N1282">
        <v>51610</v>
      </c>
      <c r="O1282">
        <v>0</v>
      </c>
      <c r="Q1282">
        <v>51610</v>
      </c>
      <c r="R1282">
        <v>0</v>
      </c>
      <c r="S1282" s="14">
        <f t="shared" si="57"/>
        <v>0</v>
      </c>
      <c r="T1282" s="11" t="str">
        <f t="shared" si="58"/>
        <v/>
      </c>
      <c r="U1282" s="11" t="str">
        <f t="shared" si="59"/>
        <v/>
      </c>
    </row>
    <row r="1283" spans="1:21" x14ac:dyDescent="0.3">
      <c r="A1283" t="s">
        <v>7328</v>
      </c>
      <c r="B1283" t="s">
        <v>7329</v>
      </c>
      <c r="C1283" t="s">
        <v>5481</v>
      </c>
      <c r="D1283">
        <v>47</v>
      </c>
      <c r="E1283" t="s">
        <v>4456</v>
      </c>
      <c r="F1283">
        <v>8667041094</v>
      </c>
      <c r="G1283" s="9">
        <v>45794</v>
      </c>
      <c r="H1283" s="9">
        <v>45798</v>
      </c>
      <c r="I1283" t="s">
        <v>4457</v>
      </c>
      <c r="J1283" t="s">
        <v>4588</v>
      </c>
      <c r="K1283" t="s">
        <v>4488</v>
      </c>
      <c r="L1283" t="s">
        <v>4460</v>
      </c>
      <c r="M1283">
        <v>4</v>
      </c>
      <c r="N1283">
        <v>47399</v>
      </c>
      <c r="O1283">
        <v>9362</v>
      </c>
      <c r="Q1283">
        <v>38037</v>
      </c>
      <c r="R1283">
        <v>0</v>
      </c>
      <c r="S1283" s="14">
        <f t="shared" si="57"/>
        <v>0.19751471550032701</v>
      </c>
      <c r="T1283" s="11" t="str">
        <f t="shared" si="58"/>
        <v>FLAG</v>
      </c>
      <c r="U1283" s="11" t="str">
        <f t="shared" si="59"/>
        <v/>
      </c>
    </row>
    <row r="1284" spans="1:21" x14ac:dyDescent="0.3">
      <c r="A1284" t="s">
        <v>7330</v>
      </c>
      <c r="B1284" t="s">
        <v>7331</v>
      </c>
      <c r="C1284" t="s">
        <v>7332</v>
      </c>
      <c r="D1284">
        <v>32</v>
      </c>
      <c r="E1284" t="s">
        <v>4463</v>
      </c>
      <c r="F1284">
        <v>6395395546</v>
      </c>
      <c r="G1284" s="9">
        <v>45986</v>
      </c>
      <c r="H1284" s="9">
        <v>45987</v>
      </c>
      <c r="I1284" t="s">
        <v>4506</v>
      </c>
      <c r="J1284" t="s">
        <v>4507</v>
      </c>
      <c r="K1284" t="s">
        <v>4476</v>
      </c>
      <c r="L1284" t="s">
        <v>4508</v>
      </c>
      <c r="M1284">
        <v>1</v>
      </c>
      <c r="N1284">
        <v>2824</v>
      </c>
      <c r="O1284">
        <v>0</v>
      </c>
      <c r="Q1284">
        <v>2824</v>
      </c>
      <c r="R1284">
        <v>0</v>
      </c>
      <c r="S1284" s="14">
        <f t="shared" ref="S1284:S1303" si="60">O1284/N1284</f>
        <v>0</v>
      </c>
      <c r="T1284" s="11" t="str">
        <f t="shared" ref="T1284:T1347" si="61">IF(AND(S1284&gt;10%,P1284&lt;&gt;"MS_DR_BORA"),"FLAG","")</f>
        <v/>
      </c>
      <c r="U1284" s="11" t="str">
        <f t="shared" ref="U1284:U1303" si="62">IF(AND(K1284="Cash",R1284&lt;Q1284),"FLAG","")</f>
        <v/>
      </c>
    </row>
    <row r="1285" spans="1:21" x14ac:dyDescent="0.3">
      <c r="A1285" t="s">
        <v>7333</v>
      </c>
      <c r="B1285" t="s">
        <v>7334</v>
      </c>
      <c r="C1285" t="s">
        <v>706</v>
      </c>
      <c r="D1285">
        <v>37</v>
      </c>
      <c r="E1285" t="s">
        <v>4463</v>
      </c>
      <c r="F1285">
        <v>6915408847</v>
      </c>
      <c r="G1285" s="9">
        <v>45927</v>
      </c>
      <c r="H1285" s="9">
        <v>45932</v>
      </c>
      <c r="I1285" t="s">
        <v>4480</v>
      </c>
      <c r="J1285" t="s">
        <v>4539</v>
      </c>
      <c r="K1285" t="s">
        <v>4459</v>
      </c>
      <c r="L1285" t="s">
        <v>4483</v>
      </c>
      <c r="M1285">
        <v>6</v>
      </c>
      <c r="N1285">
        <v>220571</v>
      </c>
      <c r="O1285">
        <v>0</v>
      </c>
      <c r="Q1285">
        <v>220571</v>
      </c>
      <c r="R1285">
        <v>0</v>
      </c>
      <c r="S1285" s="14">
        <f t="shared" si="60"/>
        <v>0</v>
      </c>
      <c r="T1285" s="11" t="str">
        <f t="shared" si="61"/>
        <v/>
      </c>
      <c r="U1285" s="11" t="str">
        <f t="shared" si="62"/>
        <v/>
      </c>
    </row>
    <row r="1286" spans="1:21" x14ac:dyDescent="0.3">
      <c r="A1286" t="s">
        <v>7335</v>
      </c>
      <c r="B1286" t="s">
        <v>7336</v>
      </c>
      <c r="C1286" t="s">
        <v>2537</v>
      </c>
      <c r="D1286">
        <v>4</v>
      </c>
      <c r="E1286" t="s">
        <v>4463</v>
      </c>
      <c r="F1286">
        <v>6617429858</v>
      </c>
      <c r="G1286" s="9">
        <v>45995</v>
      </c>
      <c r="H1286" s="9">
        <v>46001</v>
      </c>
      <c r="I1286" t="s">
        <v>4480</v>
      </c>
      <c r="J1286" t="s">
        <v>4481</v>
      </c>
      <c r="K1286" t="s">
        <v>4482</v>
      </c>
      <c r="L1286" t="s">
        <v>4483</v>
      </c>
      <c r="M1286">
        <v>6</v>
      </c>
      <c r="N1286">
        <v>225857</v>
      </c>
      <c r="O1286">
        <v>10382</v>
      </c>
      <c r="P1286" t="s">
        <v>4468</v>
      </c>
      <c r="Q1286">
        <v>215475</v>
      </c>
      <c r="R1286">
        <v>215475</v>
      </c>
      <c r="S1286" s="14">
        <f t="shared" si="60"/>
        <v>4.5967138499138839E-2</v>
      </c>
      <c r="T1286" s="11" t="str">
        <f t="shared" si="61"/>
        <v/>
      </c>
      <c r="U1286" s="11" t="str">
        <f t="shared" si="62"/>
        <v/>
      </c>
    </row>
    <row r="1287" spans="1:21" x14ac:dyDescent="0.3">
      <c r="A1287" t="s">
        <v>7337</v>
      </c>
      <c r="B1287" t="s">
        <v>7338</v>
      </c>
      <c r="C1287" t="s">
        <v>1178</v>
      </c>
      <c r="D1287">
        <v>18</v>
      </c>
      <c r="E1287" t="s">
        <v>4463</v>
      </c>
      <c r="F1287">
        <v>6199002943</v>
      </c>
      <c r="G1287" s="9">
        <v>45923</v>
      </c>
      <c r="H1287" s="9">
        <v>45928</v>
      </c>
      <c r="I1287" t="s">
        <v>4497</v>
      </c>
      <c r="J1287" t="s">
        <v>4498</v>
      </c>
      <c r="K1287" t="s">
        <v>4466</v>
      </c>
      <c r="L1287" t="s">
        <v>4477</v>
      </c>
      <c r="M1287">
        <v>4</v>
      </c>
      <c r="N1287">
        <v>26750</v>
      </c>
      <c r="O1287">
        <v>1820</v>
      </c>
      <c r="P1287" t="s">
        <v>4468</v>
      </c>
      <c r="Q1287">
        <v>24930</v>
      </c>
      <c r="R1287">
        <v>0</v>
      </c>
      <c r="S1287" s="14">
        <f t="shared" si="60"/>
        <v>6.803738317757009E-2</v>
      </c>
      <c r="T1287" s="11" t="str">
        <f t="shared" si="61"/>
        <v/>
      </c>
      <c r="U1287" s="11" t="str">
        <f t="shared" si="62"/>
        <v/>
      </c>
    </row>
    <row r="1288" spans="1:21" x14ac:dyDescent="0.3">
      <c r="A1288" t="s">
        <v>7339</v>
      </c>
      <c r="B1288" t="s">
        <v>7340</v>
      </c>
      <c r="C1288" t="s">
        <v>5408</v>
      </c>
      <c r="D1288">
        <v>83</v>
      </c>
      <c r="E1288" t="s">
        <v>4463</v>
      </c>
      <c r="F1288">
        <v>6147135108</v>
      </c>
      <c r="G1288" s="9">
        <v>45870</v>
      </c>
      <c r="H1288" s="9">
        <v>45874</v>
      </c>
      <c r="I1288" t="s">
        <v>4491</v>
      </c>
      <c r="J1288" t="s">
        <v>4492</v>
      </c>
      <c r="K1288" t="s">
        <v>4476</v>
      </c>
      <c r="L1288" t="s">
        <v>4493</v>
      </c>
      <c r="M1288">
        <v>3</v>
      </c>
      <c r="N1288">
        <v>78262</v>
      </c>
      <c r="O1288">
        <v>7014</v>
      </c>
      <c r="P1288" t="s">
        <v>4468</v>
      </c>
      <c r="Q1288">
        <v>71248</v>
      </c>
      <c r="R1288">
        <v>0</v>
      </c>
      <c r="S1288" s="14">
        <f t="shared" si="60"/>
        <v>8.9622038792772987E-2</v>
      </c>
      <c r="T1288" s="11" t="str">
        <f t="shared" si="61"/>
        <v/>
      </c>
      <c r="U1288" s="11" t="str">
        <f t="shared" si="62"/>
        <v/>
      </c>
    </row>
    <row r="1289" spans="1:21" x14ac:dyDescent="0.3">
      <c r="A1289" t="s">
        <v>7341</v>
      </c>
      <c r="B1289" t="s">
        <v>7342</v>
      </c>
      <c r="C1289" t="s">
        <v>3341</v>
      </c>
      <c r="D1289">
        <v>79</v>
      </c>
      <c r="E1289" t="s">
        <v>4463</v>
      </c>
      <c r="F1289">
        <v>6115061908</v>
      </c>
      <c r="G1289" s="9">
        <v>45985</v>
      </c>
      <c r="H1289" s="9">
        <v>45989</v>
      </c>
      <c r="I1289" t="s">
        <v>4480</v>
      </c>
      <c r="J1289" t="s">
        <v>4481</v>
      </c>
      <c r="K1289" t="s">
        <v>4471</v>
      </c>
      <c r="L1289" t="s">
        <v>4483</v>
      </c>
      <c r="M1289">
        <v>6</v>
      </c>
      <c r="N1289">
        <v>189776</v>
      </c>
      <c r="O1289">
        <v>0</v>
      </c>
      <c r="Q1289">
        <v>189776</v>
      </c>
      <c r="R1289">
        <v>0</v>
      </c>
      <c r="S1289" s="14">
        <f t="shared" si="60"/>
        <v>0</v>
      </c>
      <c r="T1289" s="11" t="str">
        <f t="shared" si="61"/>
        <v/>
      </c>
      <c r="U1289" s="11" t="str">
        <f t="shared" si="62"/>
        <v/>
      </c>
    </row>
    <row r="1290" spans="1:21" x14ac:dyDescent="0.3">
      <c r="A1290" t="s">
        <v>7343</v>
      </c>
      <c r="B1290" t="s">
        <v>7344</v>
      </c>
      <c r="C1290" t="s">
        <v>7012</v>
      </c>
      <c r="D1290">
        <v>7</v>
      </c>
      <c r="E1290" t="s">
        <v>4456</v>
      </c>
      <c r="F1290">
        <v>9702476497</v>
      </c>
      <c r="G1290" s="9">
        <v>45973</v>
      </c>
      <c r="H1290" s="9">
        <v>45977</v>
      </c>
      <c r="I1290" t="s">
        <v>4464</v>
      </c>
      <c r="J1290" t="s">
        <v>4465</v>
      </c>
      <c r="K1290" t="s">
        <v>4482</v>
      </c>
      <c r="L1290" t="s">
        <v>4467</v>
      </c>
      <c r="M1290">
        <v>3</v>
      </c>
      <c r="N1290">
        <v>71445</v>
      </c>
      <c r="O1290">
        <v>6011</v>
      </c>
      <c r="P1290" t="s">
        <v>4468</v>
      </c>
      <c r="Q1290">
        <v>65434</v>
      </c>
      <c r="R1290">
        <v>65434</v>
      </c>
      <c r="S1290" s="14">
        <f t="shared" si="60"/>
        <v>8.413464903072293E-2</v>
      </c>
      <c r="T1290" s="11" t="str">
        <f t="shared" si="61"/>
        <v/>
      </c>
      <c r="U1290" s="11" t="str">
        <f t="shared" si="62"/>
        <v/>
      </c>
    </row>
    <row r="1291" spans="1:21" x14ac:dyDescent="0.3">
      <c r="A1291" t="s">
        <v>7345</v>
      </c>
      <c r="B1291" t="s">
        <v>7346</v>
      </c>
      <c r="C1291" t="s">
        <v>710</v>
      </c>
      <c r="D1291">
        <v>45</v>
      </c>
      <c r="E1291" t="s">
        <v>4456</v>
      </c>
      <c r="F1291">
        <v>8103975306</v>
      </c>
      <c r="G1291" s="9">
        <v>46054</v>
      </c>
      <c r="H1291" s="9">
        <v>46055</v>
      </c>
      <c r="I1291" t="s">
        <v>4506</v>
      </c>
      <c r="J1291" t="s">
        <v>4507</v>
      </c>
      <c r="K1291" t="s">
        <v>4482</v>
      </c>
      <c r="L1291" t="s">
        <v>4508</v>
      </c>
      <c r="M1291">
        <v>1</v>
      </c>
      <c r="N1291">
        <v>2665</v>
      </c>
      <c r="O1291">
        <v>0</v>
      </c>
      <c r="Q1291">
        <v>2665</v>
      </c>
      <c r="R1291">
        <v>2665</v>
      </c>
      <c r="S1291" s="14">
        <f t="shared" si="60"/>
        <v>0</v>
      </c>
      <c r="T1291" s="11" t="str">
        <f t="shared" si="61"/>
        <v/>
      </c>
      <c r="U1291" s="11" t="str">
        <f t="shared" si="62"/>
        <v/>
      </c>
    </row>
    <row r="1292" spans="1:21" x14ac:dyDescent="0.3">
      <c r="A1292" t="s">
        <v>7347</v>
      </c>
      <c r="B1292" t="s">
        <v>7348</v>
      </c>
      <c r="C1292" t="s">
        <v>5739</v>
      </c>
      <c r="D1292">
        <v>68</v>
      </c>
      <c r="E1292" t="s">
        <v>4463</v>
      </c>
      <c r="F1292">
        <v>6866727882</v>
      </c>
      <c r="G1292" s="9">
        <v>46058</v>
      </c>
      <c r="H1292" s="9">
        <v>46061</v>
      </c>
      <c r="I1292" t="s">
        <v>4497</v>
      </c>
      <c r="J1292" t="s">
        <v>4498</v>
      </c>
      <c r="K1292" t="s">
        <v>4488</v>
      </c>
      <c r="L1292" t="s">
        <v>4477</v>
      </c>
      <c r="M1292">
        <v>4</v>
      </c>
      <c r="N1292">
        <v>39814</v>
      </c>
      <c r="O1292">
        <v>0</v>
      </c>
      <c r="Q1292">
        <v>39814</v>
      </c>
      <c r="R1292">
        <v>0</v>
      </c>
      <c r="S1292" s="14">
        <f t="shared" si="60"/>
        <v>0</v>
      </c>
      <c r="T1292" s="11" t="str">
        <f t="shared" si="61"/>
        <v/>
      </c>
      <c r="U1292" s="11" t="str">
        <f t="shared" si="62"/>
        <v/>
      </c>
    </row>
    <row r="1293" spans="1:21" x14ac:dyDescent="0.3">
      <c r="A1293" t="s">
        <v>7349</v>
      </c>
      <c r="B1293" t="s">
        <v>7350</v>
      </c>
      <c r="C1293" t="s">
        <v>283</v>
      </c>
      <c r="D1293">
        <v>8</v>
      </c>
      <c r="E1293" t="s">
        <v>4463</v>
      </c>
      <c r="F1293">
        <v>8516663540</v>
      </c>
      <c r="G1293" s="9">
        <v>45962</v>
      </c>
      <c r="H1293" s="9">
        <v>45966</v>
      </c>
      <c r="I1293" t="s">
        <v>4474</v>
      </c>
      <c r="J1293" t="s">
        <v>4475</v>
      </c>
      <c r="K1293" t="s">
        <v>4471</v>
      </c>
      <c r="L1293" t="s">
        <v>4477</v>
      </c>
      <c r="M1293">
        <v>5</v>
      </c>
      <c r="N1293">
        <v>39479</v>
      </c>
      <c r="O1293">
        <v>0</v>
      </c>
      <c r="Q1293">
        <v>39479</v>
      </c>
      <c r="R1293">
        <v>0</v>
      </c>
      <c r="S1293" s="14">
        <f t="shared" si="60"/>
        <v>0</v>
      </c>
      <c r="T1293" s="11" t="str">
        <f t="shared" si="61"/>
        <v/>
      </c>
      <c r="U1293" s="11" t="str">
        <f t="shared" si="62"/>
        <v/>
      </c>
    </row>
    <row r="1294" spans="1:21" x14ac:dyDescent="0.3">
      <c r="A1294" t="s">
        <v>7351</v>
      </c>
      <c r="B1294" t="s">
        <v>7352</v>
      </c>
      <c r="C1294" t="s">
        <v>7353</v>
      </c>
      <c r="D1294">
        <v>70</v>
      </c>
      <c r="E1294" t="s">
        <v>4456</v>
      </c>
      <c r="F1294">
        <v>8753845577</v>
      </c>
      <c r="G1294" s="9">
        <v>46001</v>
      </c>
      <c r="H1294" s="9">
        <v>46005</v>
      </c>
      <c r="I1294" t="s">
        <v>4523</v>
      </c>
      <c r="J1294" t="s">
        <v>4524</v>
      </c>
      <c r="K1294" t="s">
        <v>4459</v>
      </c>
      <c r="L1294" t="s">
        <v>4525</v>
      </c>
      <c r="M1294">
        <v>4</v>
      </c>
      <c r="N1294">
        <v>186615</v>
      </c>
      <c r="O1294">
        <v>0</v>
      </c>
      <c r="Q1294">
        <v>186615</v>
      </c>
      <c r="R1294">
        <v>0</v>
      </c>
      <c r="S1294" s="14">
        <f t="shared" si="60"/>
        <v>0</v>
      </c>
      <c r="T1294" s="11" t="str">
        <f t="shared" si="61"/>
        <v/>
      </c>
      <c r="U1294" s="11" t="str">
        <f t="shared" si="62"/>
        <v/>
      </c>
    </row>
    <row r="1295" spans="1:21" x14ac:dyDescent="0.3">
      <c r="A1295" t="s">
        <v>7354</v>
      </c>
      <c r="B1295" t="s">
        <v>7355</v>
      </c>
      <c r="C1295" t="s">
        <v>648</v>
      </c>
      <c r="D1295">
        <v>10</v>
      </c>
      <c r="E1295" t="s">
        <v>4456</v>
      </c>
      <c r="F1295">
        <v>9101530691</v>
      </c>
      <c r="G1295" s="9">
        <v>45795</v>
      </c>
      <c r="H1295" s="9">
        <v>45799</v>
      </c>
      <c r="I1295" t="s">
        <v>4464</v>
      </c>
      <c r="J1295" t="s">
        <v>4465</v>
      </c>
      <c r="K1295" t="s">
        <v>4482</v>
      </c>
      <c r="L1295" t="s">
        <v>4467</v>
      </c>
      <c r="M1295">
        <v>3</v>
      </c>
      <c r="N1295">
        <v>75548</v>
      </c>
      <c r="O1295">
        <v>6011</v>
      </c>
      <c r="P1295" t="s">
        <v>4468</v>
      </c>
      <c r="Q1295">
        <v>69537</v>
      </c>
      <c r="R1295">
        <v>69537</v>
      </c>
      <c r="S1295" s="14">
        <f t="shared" si="60"/>
        <v>7.9565309472123688E-2</v>
      </c>
      <c r="T1295" s="11" t="str">
        <f t="shared" si="61"/>
        <v/>
      </c>
      <c r="U1295" s="11" t="str">
        <f t="shared" si="62"/>
        <v/>
      </c>
    </row>
    <row r="1296" spans="1:21" x14ac:dyDescent="0.3">
      <c r="A1296" t="s">
        <v>7356</v>
      </c>
      <c r="B1296" t="s">
        <v>7357</v>
      </c>
      <c r="C1296" t="s">
        <v>1039</v>
      </c>
      <c r="D1296">
        <v>69</v>
      </c>
      <c r="E1296" t="s">
        <v>4463</v>
      </c>
      <c r="F1296">
        <v>6191455906</v>
      </c>
      <c r="G1296" s="9">
        <v>46079</v>
      </c>
      <c r="H1296" s="9">
        <v>46081</v>
      </c>
      <c r="I1296" t="s">
        <v>4506</v>
      </c>
      <c r="J1296" t="s">
        <v>4507</v>
      </c>
      <c r="K1296" t="s">
        <v>4482</v>
      </c>
      <c r="L1296" t="s">
        <v>4508</v>
      </c>
      <c r="M1296">
        <v>1</v>
      </c>
      <c r="N1296">
        <v>3041</v>
      </c>
      <c r="O1296">
        <v>243</v>
      </c>
      <c r="P1296" t="s">
        <v>4468</v>
      </c>
      <c r="Q1296">
        <v>2798</v>
      </c>
      <c r="R1296">
        <v>2798</v>
      </c>
      <c r="S1296" s="14">
        <f t="shared" si="60"/>
        <v>7.9907925024662943E-2</v>
      </c>
      <c r="T1296" s="11" t="str">
        <f t="shared" si="61"/>
        <v/>
      </c>
      <c r="U1296" s="11" t="str">
        <f t="shared" si="62"/>
        <v/>
      </c>
    </row>
    <row r="1297" spans="1:21" x14ac:dyDescent="0.3">
      <c r="A1297" t="s">
        <v>7358</v>
      </c>
      <c r="B1297" t="s">
        <v>7359</v>
      </c>
      <c r="C1297" t="s">
        <v>3392</v>
      </c>
      <c r="D1297">
        <v>70</v>
      </c>
      <c r="E1297" t="s">
        <v>4456</v>
      </c>
      <c r="F1297">
        <v>6572493745</v>
      </c>
      <c r="G1297" s="9">
        <v>46017</v>
      </c>
      <c r="H1297" s="9">
        <v>46023</v>
      </c>
      <c r="I1297" t="s">
        <v>4474</v>
      </c>
      <c r="J1297" t="s">
        <v>4475</v>
      </c>
      <c r="K1297" t="s">
        <v>4482</v>
      </c>
      <c r="L1297" t="s">
        <v>4477</v>
      </c>
      <c r="M1297">
        <v>5</v>
      </c>
      <c r="N1297">
        <v>44314</v>
      </c>
      <c r="O1297">
        <v>3196</v>
      </c>
      <c r="P1297" t="s">
        <v>4468</v>
      </c>
      <c r="Q1297">
        <v>41118</v>
      </c>
      <c r="R1297">
        <v>41118</v>
      </c>
      <c r="S1297" s="14">
        <f t="shared" si="60"/>
        <v>7.2121677122354108E-2</v>
      </c>
      <c r="T1297" s="11" t="str">
        <f t="shared" si="61"/>
        <v/>
      </c>
      <c r="U1297" s="11" t="str">
        <f t="shared" si="62"/>
        <v/>
      </c>
    </row>
    <row r="1298" spans="1:21" x14ac:dyDescent="0.3">
      <c r="A1298" t="s">
        <v>7360</v>
      </c>
      <c r="B1298" t="s">
        <v>7361</v>
      </c>
      <c r="C1298" t="s">
        <v>7362</v>
      </c>
      <c r="D1298">
        <v>23</v>
      </c>
      <c r="E1298" t="s">
        <v>4456</v>
      </c>
      <c r="F1298">
        <v>8277370642</v>
      </c>
      <c r="G1298" s="9">
        <v>46030</v>
      </c>
      <c r="H1298" s="9">
        <v>46031</v>
      </c>
      <c r="I1298" t="s">
        <v>4523</v>
      </c>
      <c r="J1298" t="s">
        <v>4524</v>
      </c>
      <c r="K1298" t="s">
        <v>4476</v>
      </c>
      <c r="L1298" t="s">
        <v>4525</v>
      </c>
      <c r="M1298">
        <v>4</v>
      </c>
      <c r="N1298">
        <v>178046</v>
      </c>
      <c r="O1298">
        <v>0</v>
      </c>
      <c r="Q1298">
        <v>178046</v>
      </c>
      <c r="R1298">
        <v>0</v>
      </c>
      <c r="S1298" s="14">
        <f t="shared" si="60"/>
        <v>0</v>
      </c>
      <c r="T1298" s="11" t="str">
        <f t="shared" si="61"/>
        <v/>
      </c>
      <c r="U1298" s="11" t="str">
        <f t="shared" si="62"/>
        <v/>
      </c>
    </row>
    <row r="1299" spans="1:21" x14ac:dyDescent="0.3">
      <c r="A1299" t="s">
        <v>7363</v>
      </c>
      <c r="B1299" t="s">
        <v>7364</v>
      </c>
      <c r="C1299" t="s">
        <v>2797</v>
      </c>
      <c r="D1299">
        <v>43</v>
      </c>
      <c r="E1299" t="s">
        <v>4456</v>
      </c>
      <c r="F1299">
        <v>9903227082</v>
      </c>
      <c r="G1299" s="9">
        <v>45766</v>
      </c>
      <c r="H1299" s="9">
        <v>45768</v>
      </c>
      <c r="I1299" t="s">
        <v>4491</v>
      </c>
      <c r="J1299" t="s">
        <v>4492</v>
      </c>
      <c r="K1299" t="s">
        <v>4482</v>
      </c>
      <c r="L1299" t="s">
        <v>4493</v>
      </c>
      <c r="M1299">
        <v>3</v>
      </c>
      <c r="N1299">
        <v>70401</v>
      </c>
      <c r="O1299">
        <v>0</v>
      </c>
      <c r="Q1299">
        <v>70401</v>
      </c>
      <c r="R1299">
        <v>70401</v>
      </c>
      <c r="S1299" s="14">
        <f t="shared" si="60"/>
        <v>0</v>
      </c>
      <c r="T1299" s="11" t="str">
        <f t="shared" si="61"/>
        <v/>
      </c>
      <c r="U1299" s="11" t="str">
        <f t="shared" si="62"/>
        <v/>
      </c>
    </row>
    <row r="1300" spans="1:21" x14ac:dyDescent="0.3">
      <c r="A1300" t="s">
        <v>7365</v>
      </c>
      <c r="B1300" t="s">
        <v>7366</v>
      </c>
      <c r="C1300" t="s">
        <v>4597</v>
      </c>
      <c r="D1300">
        <v>56</v>
      </c>
      <c r="E1300" t="s">
        <v>4456</v>
      </c>
      <c r="F1300">
        <v>7520774899</v>
      </c>
      <c r="G1300" s="9">
        <v>45778</v>
      </c>
      <c r="H1300" s="9">
        <v>45779</v>
      </c>
      <c r="I1300" t="s">
        <v>4506</v>
      </c>
      <c r="J1300" t="s">
        <v>4507</v>
      </c>
      <c r="K1300" t="s">
        <v>4459</v>
      </c>
      <c r="L1300" t="s">
        <v>4508</v>
      </c>
      <c r="M1300">
        <v>1</v>
      </c>
      <c r="N1300">
        <v>2562</v>
      </c>
      <c r="O1300">
        <v>128</v>
      </c>
      <c r="P1300" t="s">
        <v>4468</v>
      </c>
      <c r="Q1300">
        <v>2434</v>
      </c>
      <c r="R1300">
        <v>0</v>
      </c>
      <c r="S1300" s="14">
        <f t="shared" si="60"/>
        <v>4.9960967993754879E-2</v>
      </c>
      <c r="T1300" s="11" t="str">
        <f t="shared" si="61"/>
        <v/>
      </c>
      <c r="U1300" s="11" t="str">
        <f t="shared" si="62"/>
        <v/>
      </c>
    </row>
    <row r="1301" spans="1:21" x14ac:dyDescent="0.3">
      <c r="A1301" t="s">
        <v>7367</v>
      </c>
      <c r="B1301" t="s">
        <v>7368</v>
      </c>
      <c r="C1301" t="s">
        <v>7332</v>
      </c>
      <c r="D1301">
        <v>50</v>
      </c>
      <c r="E1301" t="s">
        <v>4463</v>
      </c>
      <c r="F1301">
        <v>6154595318</v>
      </c>
      <c r="G1301" s="9">
        <v>45902</v>
      </c>
      <c r="H1301" s="9">
        <v>45908</v>
      </c>
      <c r="I1301" t="s">
        <v>4480</v>
      </c>
      <c r="J1301" t="s">
        <v>4539</v>
      </c>
      <c r="K1301" t="s">
        <v>4482</v>
      </c>
      <c r="L1301" t="s">
        <v>4483</v>
      </c>
      <c r="M1301">
        <v>6</v>
      </c>
      <c r="N1301">
        <v>199111</v>
      </c>
      <c r="O1301">
        <v>12362</v>
      </c>
      <c r="P1301" t="s">
        <v>4468</v>
      </c>
      <c r="Q1301">
        <v>186749</v>
      </c>
      <c r="R1301">
        <v>186749</v>
      </c>
      <c r="S1301" s="14">
        <f t="shared" si="60"/>
        <v>6.2085972146189813E-2</v>
      </c>
      <c r="T1301" s="11" t="str">
        <f t="shared" si="61"/>
        <v/>
      </c>
      <c r="U1301" s="11" t="str">
        <f t="shared" si="62"/>
        <v/>
      </c>
    </row>
    <row r="1302" spans="1:21" x14ac:dyDescent="0.3">
      <c r="A1302" t="s">
        <v>7369</v>
      </c>
      <c r="B1302" t="s">
        <v>7370</v>
      </c>
      <c r="C1302" t="s">
        <v>1360</v>
      </c>
      <c r="D1302">
        <v>72</v>
      </c>
      <c r="E1302" t="s">
        <v>4456</v>
      </c>
      <c r="F1302">
        <v>6865705599</v>
      </c>
      <c r="G1302" s="9">
        <v>45769</v>
      </c>
      <c r="H1302" s="9">
        <v>45770</v>
      </c>
      <c r="I1302" t="s">
        <v>4506</v>
      </c>
      <c r="J1302" t="s">
        <v>4507</v>
      </c>
      <c r="K1302" t="s">
        <v>4482</v>
      </c>
      <c r="L1302" t="s">
        <v>4508</v>
      </c>
      <c r="M1302">
        <v>1</v>
      </c>
      <c r="N1302">
        <v>3078</v>
      </c>
      <c r="O1302">
        <v>0</v>
      </c>
      <c r="Q1302">
        <v>3078</v>
      </c>
      <c r="R1302">
        <v>3078</v>
      </c>
      <c r="S1302" s="14">
        <f t="shared" si="60"/>
        <v>0</v>
      </c>
      <c r="T1302" s="11" t="str">
        <f t="shared" si="61"/>
        <v/>
      </c>
      <c r="U1302" s="11" t="str">
        <f t="shared" si="62"/>
        <v/>
      </c>
    </row>
    <row r="1303" spans="1:21" x14ac:dyDescent="0.3">
      <c r="A1303" t="s">
        <v>7371</v>
      </c>
      <c r="B1303" t="s">
        <v>7372</v>
      </c>
      <c r="C1303" t="s">
        <v>3388</v>
      </c>
      <c r="D1303">
        <v>15</v>
      </c>
      <c r="E1303" t="s">
        <v>4463</v>
      </c>
      <c r="F1303">
        <v>8142578018</v>
      </c>
      <c r="G1303" s="9">
        <v>46006</v>
      </c>
      <c r="H1303" s="9">
        <v>46008</v>
      </c>
      <c r="I1303" t="s">
        <v>4464</v>
      </c>
      <c r="J1303" t="s">
        <v>4465</v>
      </c>
      <c r="K1303" t="s">
        <v>4471</v>
      </c>
      <c r="L1303" t="s">
        <v>4467</v>
      </c>
      <c r="M1303">
        <v>3</v>
      </c>
      <c r="N1303">
        <v>84471</v>
      </c>
      <c r="O1303">
        <v>6480</v>
      </c>
      <c r="P1303" t="s">
        <v>4468</v>
      </c>
      <c r="Q1303">
        <v>77991</v>
      </c>
      <c r="R1303">
        <v>0</v>
      </c>
      <c r="S1303" s="14">
        <f t="shared" si="60"/>
        <v>7.6712717974215999E-2</v>
      </c>
      <c r="T1303" s="11" t="str">
        <f t="shared" si="61"/>
        <v/>
      </c>
      <c r="U1303" s="11" t="str">
        <f t="shared" si="62"/>
        <v/>
      </c>
    </row>
  </sheetData>
  <autoFilter ref="A3:U1303" xr:uid="{00000000-0009-0000-0000-000004000000}"/>
  <conditionalFormatting sqref="T4:U1303">
    <cfRule type="cellIs" dxfId="7" priority="1" operator="equal">
      <formula>"FLAG"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5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16" customWidth="1"/>
    <col min="3" max="3" width="17" customWidth="1"/>
    <col min="4" max="4" width="16" customWidth="1"/>
    <col min="5" max="5" width="21" customWidth="1"/>
    <col min="6" max="6" width="17" customWidth="1"/>
    <col min="7" max="7" width="10" customWidth="1"/>
    <col min="8" max="8" width="21" customWidth="1"/>
    <col min="9" max="9" width="16" customWidth="1"/>
    <col min="10" max="10" width="19" customWidth="1"/>
    <col min="11" max="13" width="14" customWidth="1"/>
  </cols>
  <sheetData>
    <row r="1" spans="1:13" ht="15.6" x14ac:dyDescent="0.3">
      <c r="A1" s="6" t="s">
        <v>7373</v>
      </c>
    </row>
    <row r="2" spans="1:13" x14ac:dyDescent="0.3">
      <c r="A2" s="2" t="s">
        <v>72</v>
      </c>
    </row>
    <row r="3" spans="1:13" ht="31.95" customHeight="1" x14ac:dyDescent="0.3">
      <c r="A3" s="7" t="s">
        <v>7374</v>
      </c>
      <c r="B3" s="7" t="s">
        <v>4433</v>
      </c>
      <c r="C3" s="7" t="s">
        <v>4442</v>
      </c>
      <c r="D3" s="7" t="s">
        <v>7375</v>
      </c>
      <c r="E3" s="7" t="s">
        <v>7376</v>
      </c>
      <c r="F3" s="7" t="s">
        <v>7377</v>
      </c>
      <c r="G3" s="7" t="s">
        <v>7378</v>
      </c>
      <c r="H3" s="7" t="s">
        <v>7379</v>
      </c>
      <c r="I3" s="7" t="s">
        <v>7380</v>
      </c>
      <c r="J3" s="7" t="s">
        <v>7381</v>
      </c>
      <c r="K3" s="8" t="s">
        <v>7382</v>
      </c>
      <c r="L3" s="8" t="s">
        <v>7383</v>
      </c>
      <c r="M3" s="8" t="s">
        <v>7384</v>
      </c>
    </row>
    <row r="4" spans="1:13" x14ac:dyDescent="0.3">
      <c r="A4" t="s">
        <v>7385</v>
      </c>
      <c r="B4" t="s">
        <v>4461</v>
      </c>
      <c r="C4" t="s">
        <v>4466</v>
      </c>
      <c r="D4">
        <v>67684</v>
      </c>
      <c r="E4" s="9">
        <v>45991</v>
      </c>
      <c r="F4">
        <v>53396</v>
      </c>
      <c r="G4" t="s">
        <v>7386</v>
      </c>
      <c r="H4" s="9">
        <v>46010</v>
      </c>
      <c r="I4">
        <v>53396</v>
      </c>
      <c r="J4" t="s">
        <v>7387</v>
      </c>
      <c r="K4" s="14">
        <f t="shared" ref="K4:K67" si="0">IF(D4&gt;0,1-F4/D4,"")</f>
        <v>0.21109863483245672</v>
      </c>
      <c r="L4" s="11" t="str">
        <f t="shared" ref="L4:L67" si="1">IF(AND(G4&lt;&gt;"Rejected",N(K4)&gt;15%),"FLAG","")</f>
        <v>FLAG</v>
      </c>
      <c r="M4" s="11" t="str">
        <f t="shared" ref="M4:M67" si="2">IF(AND(G4="Pending",DATE(2026,3,31)-E4&gt;180),"FLAG","")</f>
        <v/>
      </c>
    </row>
    <row r="5" spans="1:13" x14ac:dyDescent="0.3">
      <c r="A5" t="s">
        <v>7388</v>
      </c>
      <c r="B5" t="s">
        <v>4469</v>
      </c>
      <c r="C5" t="s">
        <v>4471</v>
      </c>
      <c r="D5">
        <v>51159</v>
      </c>
      <c r="E5" s="9">
        <v>45819</v>
      </c>
      <c r="F5">
        <v>49029</v>
      </c>
      <c r="G5" t="s">
        <v>7389</v>
      </c>
      <c r="H5" s="9"/>
      <c r="I5">
        <v>0</v>
      </c>
      <c r="J5" t="s">
        <v>7390</v>
      </c>
      <c r="K5" s="14">
        <f t="shared" si="0"/>
        <v>4.1634902949627683E-2</v>
      </c>
      <c r="L5" s="11" t="str">
        <f t="shared" si="1"/>
        <v/>
      </c>
      <c r="M5" s="11" t="str">
        <f t="shared" si="2"/>
        <v>FLAG</v>
      </c>
    </row>
    <row r="6" spans="1:13" x14ac:dyDescent="0.3">
      <c r="A6" t="s">
        <v>7391</v>
      </c>
      <c r="B6" t="s">
        <v>4472</v>
      </c>
      <c r="C6" t="s">
        <v>4476</v>
      </c>
      <c r="D6">
        <v>112250</v>
      </c>
      <c r="E6" s="9">
        <v>45979</v>
      </c>
      <c r="F6">
        <v>106018</v>
      </c>
      <c r="G6" t="s">
        <v>7386</v>
      </c>
      <c r="H6" s="9">
        <v>46028</v>
      </c>
      <c r="I6">
        <v>106018</v>
      </c>
      <c r="J6" t="s">
        <v>7392</v>
      </c>
      <c r="K6" s="14">
        <f t="shared" si="0"/>
        <v>5.5518930957683787E-2</v>
      </c>
      <c r="L6" s="11" t="str">
        <f t="shared" si="1"/>
        <v/>
      </c>
      <c r="M6" s="11" t="str">
        <f t="shared" si="2"/>
        <v/>
      </c>
    </row>
    <row r="7" spans="1:13" x14ac:dyDescent="0.3">
      <c r="A7" t="s">
        <v>7393</v>
      </c>
      <c r="B7" t="s">
        <v>4486</v>
      </c>
      <c r="C7" t="s">
        <v>4488</v>
      </c>
      <c r="D7">
        <v>68440</v>
      </c>
      <c r="E7" s="9">
        <v>45996</v>
      </c>
      <c r="F7">
        <v>67112</v>
      </c>
      <c r="G7" t="s">
        <v>7386</v>
      </c>
      <c r="H7" s="9">
        <v>46023</v>
      </c>
      <c r="I7">
        <v>67112</v>
      </c>
      <c r="K7" s="14">
        <f t="shared" si="0"/>
        <v>1.9403857393337276E-2</v>
      </c>
      <c r="L7" s="11" t="str">
        <f t="shared" si="1"/>
        <v/>
      </c>
      <c r="M7" s="11" t="str">
        <f t="shared" si="2"/>
        <v/>
      </c>
    </row>
    <row r="8" spans="1:13" x14ac:dyDescent="0.3">
      <c r="A8" t="s">
        <v>7394</v>
      </c>
      <c r="B8" t="s">
        <v>4494</v>
      </c>
      <c r="C8" t="s">
        <v>4488</v>
      </c>
      <c r="D8">
        <v>47105</v>
      </c>
      <c r="E8" s="9">
        <v>45859</v>
      </c>
      <c r="F8">
        <v>44683</v>
      </c>
      <c r="G8" t="s">
        <v>7386</v>
      </c>
      <c r="H8" s="9">
        <v>45911</v>
      </c>
      <c r="I8">
        <v>44683</v>
      </c>
      <c r="J8" t="s">
        <v>7390</v>
      </c>
      <c r="K8" s="14">
        <f t="shared" si="0"/>
        <v>5.1417047022609075E-2</v>
      </c>
      <c r="L8" s="11" t="str">
        <f t="shared" si="1"/>
        <v/>
      </c>
      <c r="M8" s="11" t="str">
        <f t="shared" si="2"/>
        <v/>
      </c>
    </row>
    <row r="9" spans="1:13" x14ac:dyDescent="0.3">
      <c r="A9" t="s">
        <v>7395</v>
      </c>
      <c r="B9" t="s">
        <v>4504</v>
      </c>
      <c r="C9" t="s">
        <v>4471</v>
      </c>
      <c r="D9">
        <v>2609</v>
      </c>
      <c r="E9" s="9">
        <v>45829</v>
      </c>
      <c r="F9">
        <v>2566</v>
      </c>
      <c r="G9" t="s">
        <v>7386</v>
      </c>
      <c r="H9" s="9">
        <v>45844</v>
      </c>
      <c r="I9">
        <v>2566</v>
      </c>
      <c r="K9" s="14">
        <f t="shared" si="0"/>
        <v>1.6481410502108051E-2</v>
      </c>
      <c r="L9" s="11" t="str">
        <f t="shared" si="1"/>
        <v/>
      </c>
      <c r="M9" s="11" t="str">
        <f t="shared" si="2"/>
        <v/>
      </c>
    </row>
    <row r="10" spans="1:13" x14ac:dyDescent="0.3">
      <c r="A10" t="s">
        <v>7396</v>
      </c>
      <c r="B10" t="s">
        <v>4509</v>
      </c>
      <c r="C10" t="s">
        <v>4476</v>
      </c>
      <c r="D10">
        <v>82670</v>
      </c>
      <c r="E10" s="9">
        <v>45867</v>
      </c>
      <c r="F10">
        <v>81688</v>
      </c>
      <c r="G10" t="s">
        <v>7386</v>
      </c>
      <c r="H10" s="9">
        <v>45890</v>
      </c>
      <c r="I10">
        <v>81688</v>
      </c>
      <c r="K10" s="14">
        <f t="shared" si="0"/>
        <v>1.187855328414178E-2</v>
      </c>
      <c r="L10" s="11" t="str">
        <f t="shared" si="1"/>
        <v/>
      </c>
      <c r="M10" s="11" t="str">
        <f t="shared" si="2"/>
        <v/>
      </c>
    </row>
    <row r="11" spans="1:13" x14ac:dyDescent="0.3">
      <c r="A11" t="s">
        <v>7397</v>
      </c>
      <c r="B11" t="s">
        <v>4511</v>
      </c>
      <c r="C11" t="s">
        <v>4476</v>
      </c>
      <c r="D11">
        <v>21470</v>
      </c>
      <c r="E11" s="9">
        <v>46114</v>
      </c>
      <c r="F11">
        <v>20965</v>
      </c>
      <c r="G11" t="s">
        <v>7386</v>
      </c>
      <c r="H11" s="9">
        <v>46140</v>
      </c>
      <c r="I11">
        <v>20965</v>
      </c>
      <c r="K11" s="14">
        <f t="shared" si="0"/>
        <v>2.3521192361434573E-2</v>
      </c>
      <c r="L11" s="11" t="str">
        <f t="shared" si="1"/>
        <v/>
      </c>
      <c r="M11" s="11" t="str">
        <f t="shared" si="2"/>
        <v/>
      </c>
    </row>
    <row r="12" spans="1:13" x14ac:dyDescent="0.3">
      <c r="A12" t="s">
        <v>7398</v>
      </c>
      <c r="B12" t="s">
        <v>4519</v>
      </c>
      <c r="C12" t="s">
        <v>4476</v>
      </c>
      <c r="D12">
        <v>33697</v>
      </c>
      <c r="E12" s="9">
        <v>46051</v>
      </c>
      <c r="F12">
        <v>31829</v>
      </c>
      <c r="G12" t="s">
        <v>7386</v>
      </c>
      <c r="H12" s="9">
        <v>46101</v>
      </c>
      <c r="I12">
        <v>31829</v>
      </c>
      <c r="J12" t="s">
        <v>7392</v>
      </c>
      <c r="K12" s="14">
        <f t="shared" si="0"/>
        <v>5.5435201946760881E-2</v>
      </c>
      <c r="L12" s="11" t="str">
        <f t="shared" si="1"/>
        <v/>
      </c>
      <c r="M12" s="11" t="str">
        <f t="shared" si="2"/>
        <v/>
      </c>
    </row>
    <row r="13" spans="1:13" x14ac:dyDescent="0.3">
      <c r="A13" t="s">
        <v>7399</v>
      </c>
      <c r="B13" t="s">
        <v>4526</v>
      </c>
      <c r="C13" t="s">
        <v>4471</v>
      </c>
      <c r="D13">
        <v>100155</v>
      </c>
      <c r="E13" s="9">
        <v>45907</v>
      </c>
      <c r="F13">
        <v>94546</v>
      </c>
      <c r="G13" t="s">
        <v>7386</v>
      </c>
      <c r="H13" s="9">
        <v>45966</v>
      </c>
      <c r="I13">
        <v>94546</v>
      </c>
      <c r="J13" t="s">
        <v>7390</v>
      </c>
      <c r="K13" s="14">
        <f t="shared" si="0"/>
        <v>5.6003195047676146E-2</v>
      </c>
      <c r="L13" s="11" t="str">
        <f t="shared" si="1"/>
        <v/>
      </c>
      <c r="M13" s="11" t="str">
        <f t="shared" si="2"/>
        <v/>
      </c>
    </row>
    <row r="14" spans="1:13" x14ac:dyDescent="0.3">
      <c r="A14" t="s">
        <v>7400</v>
      </c>
      <c r="B14" t="s">
        <v>4534</v>
      </c>
      <c r="C14" t="s">
        <v>4476</v>
      </c>
      <c r="D14">
        <v>88419</v>
      </c>
      <c r="E14" s="9">
        <v>46040</v>
      </c>
      <c r="F14">
        <v>86453</v>
      </c>
      <c r="G14" t="s">
        <v>7386</v>
      </c>
      <c r="H14" s="9">
        <v>46082</v>
      </c>
      <c r="I14">
        <v>86453</v>
      </c>
      <c r="K14" s="14">
        <f t="shared" si="0"/>
        <v>2.2235039980094795E-2</v>
      </c>
      <c r="L14" s="11" t="str">
        <f t="shared" si="1"/>
        <v/>
      </c>
      <c r="M14" s="11" t="str">
        <f t="shared" si="2"/>
        <v/>
      </c>
    </row>
    <row r="15" spans="1:13" x14ac:dyDescent="0.3">
      <c r="A15" t="s">
        <v>7401</v>
      </c>
      <c r="B15" t="s">
        <v>4537</v>
      </c>
      <c r="C15" t="s">
        <v>4476</v>
      </c>
      <c r="D15">
        <v>199164</v>
      </c>
      <c r="E15" s="9">
        <v>46008</v>
      </c>
      <c r="F15">
        <v>182392</v>
      </c>
      <c r="G15" t="s">
        <v>7386</v>
      </c>
      <c r="H15" s="9">
        <v>46054</v>
      </c>
      <c r="I15">
        <v>182392</v>
      </c>
      <c r="J15" t="s">
        <v>7390</v>
      </c>
      <c r="K15" s="14">
        <f t="shared" si="0"/>
        <v>8.4212006185856891E-2</v>
      </c>
      <c r="L15" s="11" t="str">
        <f t="shared" si="1"/>
        <v/>
      </c>
      <c r="M15" s="11" t="str">
        <f t="shared" si="2"/>
        <v/>
      </c>
    </row>
    <row r="16" spans="1:13" x14ac:dyDescent="0.3">
      <c r="A16" t="s">
        <v>7402</v>
      </c>
      <c r="B16" t="s">
        <v>4544</v>
      </c>
      <c r="C16" t="s">
        <v>4476</v>
      </c>
      <c r="D16">
        <v>182291</v>
      </c>
      <c r="E16" s="9">
        <v>46044</v>
      </c>
      <c r="F16">
        <v>171318</v>
      </c>
      <c r="G16" t="s">
        <v>7386</v>
      </c>
      <c r="H16" s="9">
        <v>46096</v>
      </c>
      <c r="I16">
        <v>171318</v>
      </c>
      <c r="J16" t="s">
        <v>7392</v>
      </c>
      <c r="K16" s="14">
        <f t="shared" si="0"/>
        <v>6.0194962998721846E-2</v>
      </c>
      <c r="L16" s="11" t="str">
        <f t="shared" si="1"/>
        <v/>
      </c>
      <c r="M16" s="11" t="str">
        <f t="shared" si="2"/>
        <v/>
      </c>
    </row>
    <row r="17" spans="1:13" x14ac:dyDescent="0.3">
      <c r="A17" t="s">
        <v>7403</v>
      </c>
      <c r="B17" t="s">
        <v>4549</v>
      </c>
      <c r="C17" t="s">
        <v>4476</v>
      </c>
      <c r="D17">
        <v>78978</v>
      </c>
      <c r="E17" s="9">
        <v>45801</v>
      </c>
      <c r="F17">
        <v>75100</v>
      </c>
      <c r="G17" t="s">
        <v>7386</v>
      </c>
      <c r="H17" s="9">
        <v>45821</v>
      </c>
      <c r="I17">
        <v>75100</v>
      </c>
      <c r="J17" t="s">
        <v>7392</v>
      </c>
      <c r="K17" s="14">
        <f t="shared" si="0"/>
        <v>4.9102281648053858E-2</v>
      </c>
      <c r="L17" s="11" t="str">
        <f t="shared" si="1"/>
        <v/>
      </c>
      <c r="M17" s="11" t="str">
        <f t="shared" si="2"/>
        <v/>
      </c>
    </row>
    <row r="18" spans="1:13" x14ac:dyDescent="0.3">
      <c r="A18" t="s">
        <v>7404</v>
      </c>
      <c r="B18" t="s">
        <v>4551</v>
      </c>
      <c r="C18" t="s">
        <v>4488</v>
      </c>
      <c r="D18">
        <v>192276</v>
      </c>
      <c r="E18" s="9">
        <v>46043</v>
      </c>
      <c r="F18">
        <v>175838</v>
      </c>
      <c r="G18" t="s">
        <v>7386</v>
      </c>
      <c r="H18" s="9">
        <v>46059</v>
      </c>
      <c r="I18">
        <v>175838</v>
      </c>
      <c r="J18" t="s">
        <v>7387</v>
      </c>
      <c r="K18" s="14">
        <f t="shared" si="0"/>
        <v>8.5491689030352203E-2</v>
      </c>
      <c r="L18" s="11" t="str">
        <f t="shared" si="1"/>
        <v/>
      </c>
      <c r="M18" s="11" t="str">
        <f t="shared" si="2"/>
        <v/>
      </c>
    </row>
    <row r="19" spans="1:13" x14ac:dyDescent="0.3">
      <c r="A19" t="s">
        <v>7405</v>
      </c>
      <c r="B19" t="s">
        <v>4553</v>
      </c>
      <c r="C19" t="s">
        <v>4488</v>
      </c>
      <c r="D19">
        <v>60913</v>
      </c>
      <c r="E19" s="9">
        <v>46045</v>
      </c>
      <c r="F19">
        <v>59344</v>
      </c>
      <c r="G19" t="s">
        <v>7386</v>
      </c>
      <c r="H19" s="9">
        <v>46060</v>
      </c>
      <c r="I19">
        <v>59344</v>
      </c>
      <c r="K19" s="14">
        <f t="shared" si="0"/>
        <v>2.575804836406026E-2</v>
      </c>
      <c r="L19" s="11" t="str">
        <f t="shared" si="1"/>
        <v/>
      </c>
      <c r="M19" s="11" t="str">
        <f t="shared" si="2"/>
        <v/>
      </c>
    </row>
    <row r="20" spans="1:13" x14ac:dyDescent="0.3">
      <c r="A20" t="s">
        <v>7406</v>
      </c>
      <c r="B20" t="s">
        <v>4557</v>
      </c>
      <c r="C20" t="s">
        <v>4488</v>
      </c>
      <c r="D20">
        <v>70945</v>
      </c>
      <c r="E20" s="9">
        <v>46086</v>
      </c>
      <c r="F20">
        <v>66383</v>
      </c>
      <c r="G20" t="s">
        <v>7386</v>
      </c>
      <c r="H20" s="9">
        <v>46130</v>
      </c>
      <c r="I20">
        <v>66383</v>
      </c>
      <c r="J20" t="s">
        <v>7387</v>
      </c>
      <c r="K20" s="14">
        <f t="shared" si="0"/>
        <v>6.4303333568257126E-2</v>
      </c>
      <c r="L20" s="11" t="str">
        <f t="shared" si="1"/>
        <v/>
      </c>
      <c r="M20" s="11" t="str">
        <f t="shared" si="2"/>
        <v/>
      </c>
    </row>
    <row r="21" spans="1:13" x14ac:dyDescent="0.3">
      <c r="A21" t="s">
        <v>7407</v>
      </c>
      <c r="B21" t="s">
        <v>4567</v>
      </c>
      <c r="C21" t="s">
        <v>4488</v>
      </c>
      <c r="D21">
        <v>69510</v>
      </c>
      <c r="E21" s="9">
        <v>45905</v>
      </c>
      <c r="F21">
        <v>68358</v>
      </c>
      <c r="G21" t="s">
        <v>7386</v>
      </c>
      <c r="H21" s="9">
        <v>45923</v>
      </c>
      <c r="I21">
        <v>68358</v>
      </c>
      <c r="K21" s="14">
        <f t="shared" si="0"/>
        <v>1.6573154941734947E-2</v>
      </c>
      <c r="L21" s="11" t="str">
        <f t="shared" si="1"/>
        <v/>
      </c>
      <c r="M21" s="11" t="str">
        <f t="shared" si="2"/>
        <v/>
      </c>
    </row>
    <row r="22" spans="1:13" x14ac:dyDescent="0.3">
      <c r="A22" t="s">
        <v>7408</v>
      </c>
      <c r="B22" t="s">
        <v>4569</v>
      </c>
      <c r="C22" t="s">
        <v>4476</v>
      </c>
      <c r="D22">
        <v>2271</v>
      </c>
      <c r="E22" s="9">
        <v>46047</v>
      </c>
      <c r="F22">
        <v>2077</v>
      </c>
      <c r="G22" t="s">
        <v>7386</v>
      </c>
      <c r="H22" s="9">
        <v>46068</v>
      </c>
      <c r="I22">
        <v>2077</v>
      </c>
      <c r="J22" t="s">
        <v>7387</v>
      </c>
      <c r="K22" s="14">
        <f t="shared" si="0"/>
        <v>8.5424922941435444E-2</v>
      </c>
      <c r="L22" s="11" t="str">
        <f t="shared" si="1"/>
        <v/>
      </c>
      <c r="M22" s="11" t="str">
        <f t="shared" si="2"/>
        <v/>
      </c>
    </row>
    <row r="23" spans="1:13" x14ac:dyDescent="0.3">
      <c r="A23" t="s">
        <v>7409</v>
      </c>
      <c r="B23" t="s">
        <v>4571</v>
      </c>
      <c r="C23" t="s">
        <v>4471</v>
      </c>
      <c r="D23">
        <v>64868</v>
      </c>
      <c r="E23" s="9">
        <v>46012</v>
      </c>
      <c r="F23">
        <v>60334</v>
      </c>
      <c r="G23" t="s">
        <v>7386</v>
      </c>
      <c r="H23" s="9">
        <v>46070</v>
      </c>
      <c r="I23">
        <v>60334</v>
      </c>
      <c r="J23" t="s">
        <v>7392</v>
      </c>
      <c r="K23" s="14">
        <f t="shared" si="0"/>
        <v>6.9895788370228806E-2</v>
      </c>
      <c r="L23" s="11" t="str">
        <f t="shared" si="1"/>
        <v/>
      </c>
      <c r="M23" s="11" t="str">
        <f t="shared" si="2"/>
        <v/>
      </c>
    </row>
    <row r="24" spans="1:13" x14ac:dyDescent="0.3">
      <c r="A24" t="s">
        <v>7410</v>
      </c>
      <c r="B24" t="s">
        <v>4573</v>
      </c>
      <c r="C24" t="s">
        <v>4466</v>
      </c>
      <c r="D24">
        <v>190931</v>
      </c>
      <c r="E24" s="9">
        <v>46051</v>
      </c>
      <c r="F24">
        <v>142136</v>
      </c>
      <c r="G24" t="s">
        <v>7386</v>
      </c>
      <c r="H24" s="9">
        <v>46097</v>
      </c>
      <c r="I24">
        <v>142136</v>
      </c>
      <c r="J24" t="s">
        <v>7387</v>
      </c>
      <c r="K24" s="14">
        <f t="shared" si="0"/>
        <v>0.25556352818557493</v>
      </c>
      <c r="L24" s="11" t="str">
        <f t="shared" si="1"/>
        <v>FLAG</v>
      </c>
      <c r="M24" s="11" t="str">
        <f t="shared" si="2"/>
        <v/>
      </c>
    </row>
    <row r="25" spans="1:13" x14ac:dyDescent="0.3">
      <c r="A25" t="s">
        <v>7411</v>
      </c>
      <c r="B25" t="s">
        <v>4579</v>
      </c>
      <c r="C25" t="s">
        <v>4466</v>
      </c>
      <c r="D25">
        <v>71326</v>
      </c>
      <c r="E25" s="9">
        <v>45880</v>
      </c>
      <c r="F25">
        <v>53974</v>
      </c>
      <c r="G25" t="s">
        <v>7386</v>
      </c>
      <c r="H25" s="9">
        <v>45911</v>
      </c>
      <c r="I25">
        <v>53974</v>
      </c>
      <c r="J25" t="s">
        <v>7390</v>
      </c>
      <c r="K25" s="14">
        <f t="shared" si="0"/>
        <v>0.24327734626924258</v>
      </c>
      <c r="L25" s="11" t="str">
        <f t="shared" si="1"/>
        <v>FLAG</v>
      </c>
      <c r="M25" s="11" t="str">
        <f t="shared" si="2"/>
        <v/>
      </c>
    </row>
    <row r="26" spans="1:13" x14ac:dyDescent="0.3">
      <c r="A26" t="s">
        <v>7412</v>
      </c>
      <c r="B26" t="s">
        <v>4583</v>
      </c>
      <c r="C26" t="s">
        <v>4476</v>
      </c>
      <c r="D26">
        <v>218810</v>
      </c>
      <c r="E26" s="9">
        <v>45978</v>
      </c>
      <c r="F26">
        <v>207232</v>
      </c>
      <c r="G26" t="s">
        <v>7386</v>
      </c>
      <c r="H26" s="9">
        <v>46024</v>
      </c>
      <c r="I26">
        <v>207232</v>
      </c>
      <c r="J26" t="s">
        <v>7387</v>
      </c>
      <c r="K26" s="14">
        <f t="shared" si="0"/>
        <v>5.2913486586536274E-2</v>
      </c>
      <c r="L26" s="11" t="str">
        <f t="shared" si="1"/>
        <v/>
      </c>
      <c r="M26" s="11" t="str">
        <f t="shared" si="2"/>
        <v/>
      </c>
    </row>
    <row r="27" spans="1:13" x14ac:dyDescent="0.3">
      <c r="A27" t="s">
        <v>7413</v>
      </c>
      <c r="B27" t="s">
        <v>4585</v>
      </c>
      <c r="C27" t="s">
        <v>4476</v>
      </c>
      <c r="D27">
        <v>52255</v>
      </c>
      <c r="E27" s="9">
        <v>46089</v>
      </c>
      <c r="F27">
        <v>51389</v>
      </c>
      <c r="G27" t="s">
        <v>7386</v>
      </c>
      <c r="H27" s="9">
        <v>46106</v>
      </c>
      <c r="I27">
        <v>51389</v>
      </c>
      <c r="K27" s="14">
        <f t="shared" si="0"/>
        <v>1.6572576786910376E-2</v>
      </c>
      <c r="L27" s="11" t="str">
        <f t="shared" si="1"/>
        <v/>
      </c>
      <c r="M27" s="11" t="str">
        <f t="shared" si="2"/>
        <v/>
      </c>
    </row>
    <row r="28" spans="1:13" x14ac:dyDescent="0.3">
      <c r="A28" t="s">
        <v>7414</v>
      </c>
      <c r="B28" t="s">
        <v>4589</v>
      </c>
      <c r="C28" t="s">
        <v>4466</v>
      </c>
      <c r="D28">
        <v>52163</v>
      </c>
      <c r="E28" s="9">
        <v>45881</v>
      </c>
      <c r="F28">
        <v>36581</v>
      </c>
      <c r="G28" t="s">
        <v>7386</v>
      </c>
      <c r="H28" s="9">
        <v>45900</v>
      </c>
      <c r="I28">
        <v>36581</v>
      </c>
      <c r="J28" t="s">
        <v>7390</v>
      </c>
      <c r="K28" s="14">
        <f t="shared" si="0"/>
        <v>0.29871748173993062</v>
      </c>
      <c r="L28" s="11" t="str">
        <f t="shared" si="1"/>
        <v>FLAG</v>
      </c>
      <c r="M28" s="11" t="str">
        <f t="shared" si="2"/>
        <v/>
      </c>
    </row>
    <row r="29" spans="1:13" x14ac:dyDescent="0.3">
      <c r="A29" t="s">
        <v>7415</v>
      </c>
      <c r="B29" t="s">
        <v>4591</v>
      </c>
      <c r="C29" t="s">
        <v>4488</v>
      </c>
      <c r="D29">
        <v>32314</v>
      </c>
      <c r="E29" s="9">
        <v>45786</v>
      </c>
      <c r="F29">
        <v>30606</v>
      </c>
      <c r="G29" t="s">
        <v>7386</v>
      </c>
      <c r="H29" s="9">
        <v>45812</v>
      </c>
      <c r="I29">
        <v>30606</v>
      </c>
      <c r="J29" t="s">
        <v>7390</v>
      </c>
      <c r="K29" s="14">
        <f t="shared" si="0"/>
        <v>5.2856347094138778E-2</v>
      </c>
      <c r="L29" s="11" t="str">
        <f t="shared" si="1"/>
        <v/>
      </c>
      <c r="M29" s="11" t="str">
        <f t="shared" si="2"/>
        <v/>
      </c>
    </row>
    <row r="30" spans="1:13" x14ac:dyDescent="0.3">
      <c r="A30" t="s">
        <v>7416</v>
      </c>
      <c r="B30" t="s">
        <v>4593</v>
      </c>
      <c r="C30" t="s">
        <v>4471</v>
      </c>
      <c r="D30">
        <v>177082</v>
      </c>
      <c r="E30" s="9">
        <v>46046</v>
      </c>
      <c r="F30">
        <v>174146</v>
      </c>
      <c r="G30" t="s">
        <v>7386</v>
      </c>
      <c r="H30" s="9">
        <v>46082</v>
      </c>
      <c r="I30">
        <v>174146</v>
      </c>
      <c r="K30" s="14">
        <f t="shared" si="0"/>
        <v>1.6579889542697734E-2</v>
      </c>
      <c r="L30" s="11" t="str">
        <f t="shared" si="1"/>
        <v/>
      </c>
      <c r="M30" s="11" t="str">
        <f t="shared" si="2"/>
        <v/>
      </c>
    </row>
    <row r="31" spans="1:13" x14ac:dyDescent="0.3">
      <c r="A31" t="s">
        <v>7417</v>
      </c>
      <c r="B31" t="s">
        <v>4598</v>
      </c>
      <c r="C31" t="s">
        <v>4476</v>
      </c>
      <c r="D31">
        <v>2272</v>
      </c>
      <c r="E31" s="9">
        <v>45969</v>
      </c>
      <c r="F31">
        <v>2190</v>
      </c>
      <c r="G31" t="s">
        <v>7386</v>
      </c>
      <c r="H31" s="9">
        <v>45988</v>
      </c>
      <c r="I31">
        <v>2190</v>
      </c>
      <c r="J31" t="s">
        <v>7387</v>
      </c>
      <c r="K31" s="14">
        <f t="shared" si="0"/>
        <v>3.6091549295774628E-2</v>
      </c>
      <c r="L31" s="11" t="str">
        <f t="shared" si="1"/>
        <v/>
      </c>
      <c r="M31" s="11" t="str">
        <f t="shared" si="2"/>
        <v/>
      </c>
    </row>
    <row r="32" spans="1:13" x14ac:dyDescent="0.3">
      <c r="A32" t="s">
        <v>7418</v>
      </c>
      <c r="B32" t="s">
        <v>4606</v>
      </c>
      <c r="C32" t="s">
        <v>4488</v>
      </c>
      <c r="D32">
        <v>189507</v>
      </c>
      <c r="E32" s="9">
        <v>45781</v>
      </c>
      <c r="F32">
        <v>185416</v>
      </c>
      <c r="G32" t="s">
        <v>7389</v>
      </c>
      <c r="H32" s="9"/>
      <c r="I32">
        <v>0</v>
      </c>
      <c r="K32" s="14">
        <f t="shared" si="0"/>
        <v>2.1587593070440669E-2</v>
      </c>
      <c r="L32" s="11" t="str">
        <f t="shared" si="1"/>
        <v/>
      </c>
      <c r="M32" s="11" t="str">
        <f t="shared" si="2"/>
        <v>FLAG</v>
      </c>
    </row>
    <row r="33" spans="1:13" x14ac:dyDescent="0.3">
      <c r="A33" t="s">
        <v>7419</v>
      </c>
      <c r="B33" t="s">
        <v>4609</v>
      </c>
      <c r="C33" t="s">
        <v>4466</v>
      </c>
      <c r="D33">
        <v>161291</v>
      </c>
      <c r="E33" s="9">
        <v>46086</v>
      </c>
      <c r="F33">
        <v>110490</v>
      </c>
      <c r="G33" t="s">
        <v>7386</v>
      </c>
      <c r="H33" s="9">
        <v>46125</v>
      </c>
      <c r="I33">
        <v>110490</v>
      </c>
      <c r="J33" t="s">
        <v>7390</v>
      </c>
      <c r="K33" s="14">
        <f t="shared" si="0"/>
        <v>0.31496487714751598</v>
      </c>
      <c r="L33" s="11" t="str">
        <f t="shared" si="1"/>
        <v>FLAG</v>
      </c>
      <c r="M33" s="11" t="str">
        <f t="shared" si="2"/>
        <v/>
      </c>
    </row>
    <row r="34" spans="1:13" x14ac:dyDescent="0.3">
      <c r="A34" t="s">
        <v>7420</v>
      </c>
      <c r="B34" t="s">
        <v>4615</v>
      </c>
      <c r="C34" t="s">
        <v>4471</v>
      </c>
      <c r="D34">
        <v>189579</v>
      </c>
      <c r="E34" s="9">
        <v>46031</v>
      </c>
      <c r="F34">
        <v>180165</v>
      </c>
      <c r="G34" t="s">
        <v>7389</v>
      </c>
      <c r="H34" s="9"/>
      <c r="I34">
        <v>0</v>
      </c>
      <c r="J34" t="s">
        <v>7390</v>
      </c>
      <c r="K34" s="14">
        <f t="shared" si="0"/>
        <v>4.9657398762521177E-2</v>
      </c>
      <c r="L34" s="11" t="str">
        <f t="shared" si="1"/>
        <v/>
      </c>
      <c r="M34" s="11" t="str">
        <f t="shared" si="2"/>
        <v/>
      </c>
    </row>
    <row r="35" spans="1:13" x14ac:dyDescent="0.3">
      <c r="A35" t="s">
        <v>7421</v>
      </c>
      <c r="B35" t="s">
        <v>4617</v>
      </c>
      <c r="C35" t="s">
        <v>4488</v>
      </c>
      <c r="D35">
        <v>69129</v>
      </c>
      <c r="E35" s="9">
        <v>45947</v>
      </c>
      <c r="F35">
        <v>65185</v>
      </c>
      <c r="G35" t="s">
        <v>7386</v>
      </c>
      <c r="H35" s="9">
        <v>45977</v>
      </c>
      <c r="I35">
        <v>65185</v>
      </c>
      <c r="J35" t="s">
        <v>7387</v>
      </c>
      <c r="K35" s="14">
        <f t="shared" si="0"/>
        <v>5.7052756440856944E-2</v>
      </c>
      <c r="L35" s="11" t="str">
        <f t="shared" si="1"/>
        <v/>
      </c>
      <c r="M35" s="11" t="str">
        <f t="shared" si="2"/>
        <v/>
      </c>
    </row>
    <row r="36" spans="1:13" x14ac:dyDescent="0.3">
      <c r="A36" t="s">
        <v>7422</v>
      </c>
      <c r="B36" t="s">
        <v>4620</v>
      </c>
      <c r="C36" t="s">
        <v>4488</v>
      </c>
      <c r="D36">
        <v>119285</v>
      </c>
      <c r="E36" s="9">
        <v>46021</v>
      </c>
      <c r="F36">
        <v>109084</v>
      </c>
      <c r="G36" t="s">
        <v>7386</v>
      </c>
      <c r="H36" s="9">
        <v>46043</v>
      </c>
      <c r="I36">
        <v>109084</v>
      </c>
      <c r="J36" t="s">
        <v>7390</v>
      </c>
      <c r="K36" s="14">
        <f t="shared" si="0"/>
        <v>8.5517877352559002E-2</v>
      </c>
      <c r="L36" s="11" t="str">
        <f t="shared" si="1"/>
        <v/>
      </c>
      <c r="M36" s="11" t="str">
        <f t="shared" si="2"/>
        <v/>
      </c>
    </row>
    <row r="37" spans="1:13" x14ac:dyDescent="0.3">
      <c r="A37" t="s">
        <v>7423</v>
      </c>
      <c r="B37" t="s">
        <v>4629</v>
      </c>
      <c r="C37" t="s">
        <v>4476</v>
      </c>
      <c r="D37">
        <v>100398</v>
      </c>
      <c r="E37" s="9">
        <v>46008</v>
      </c>
      <c r="F37">
        <v>96168</v>
      </c>
      <c r="G37" t="s">
        <v>7386</v>
      </c>
      <c r="H37" s="9">
        <v>46050</v>
      </c>
      <c r="I37">
        <v>96168</v>
      </c>
      <c r="J37" t="s">
        <v>7392</v>
      </c>
      <c r="K37" s="14">
        <f t="shared" si="0"/>
        <v>4.2132313392697074E-2</v>
      </c>
      <c r="L37" s="11" t="str">
        <f t="shared" si="1"/>
        <v/>
      </c>
      <c r="M37" s="11" t="str">
        <f t="shared" si="2"/>
        <v/>
      </c>
    </row>
    <row r="38" spans="1:13" x14ac:dyDescent="0.3">
      <c r="A38" t="s">
        <v>7424</v>
      </c>
      <c r="B38" t="s">
        <v>4631</v>
      </c>
      <c r="C38" t="s">
        <v>4488</v>
      </c>
      <c r="D38">
        <v>69914</v>
      </c>
      <c r="E38" s="9">
        <v>46063</v>
      </c>
      <c r="F38">
        <v>68074</v>
      </c>
      <c r="G38" t="s">
        <v>7389</v>
      </c>
      <c r="H38" s="9"/>
      <c r="I38">
        <v>0</v>
      </c>
      <c r="K38" s="14">
        <f t="shared" si="0"/>
        <v>2.631804788740455E-2</v>
      </c>
      <c r="L38" s="11" t="str">
        <f t="shared" si="1"/>
        <v/>
      </c>
      <c r="M38" s="11" t="str">
        <f t="shared" si="2"/>
        <v/>
      </c>
    </row>
    <row r="39" spans="1:13" x14ac:dyDescent="0.3">
      <c r="A39" t="s">
        <v>7425</v>
      </c>
      <c r="B39" t="s">
        <v>4640</v>
      </c>
      <c r="C39" t="s">
        <v>4488</v>
      </c>
      <c r="D39">
        <v>73668</v>
      </c>
      <c r="E39" s="9">
        <v>45939</v>
      </c>
      <c r="F39">
        <v>72425</v>
      </c>
      <c r="G39" t="s">
        <v>7386</v>
      </c>
      <c r="H39" s="9">
        <v>45955</v>
      </c>
      <c r="I39">
        <v>72425</v>
      </c>
      <c r="K39" s="14">
        <f t="shared" si="0"/>
        <v>1.6872997773795917E-2</v>
      </c>
      <c r="L39" s="11" t="str">
        <f t="shared" si="1"/>
        <v/>
      </c>
      <c r="M39" s="11" t="str">
        <f t="shared" si="2"/>
        <v/>
      </c>
    </row>
    <row r="40" spans="1:13" x14ac:dyDescent="0.3">
      <c r="A40" t="s">
        <v>7426</v>
      </c>
      <c r="B40" t="s">
        <v>4645</v>
      </c>
      <c r="C40" t="s">
        <v>4466</v>
      </c>
      <c r="D40">
        <v>75201</v>
      </c>
      <c r="E40" s="9">
        <v>45880</v>
      </c>
      <c r="F40">
        <v>53119</v>
      </c>
      <c r="G40" t="s">
        <v>7386</v>
      </c>
      <c r="H40" s="9">
        <v>45932</v>
      </c>
      <c r="I40">
        <v>53119</v>
      </c>
      <c r="J40" t="s">
        <v>7390</v>
      </c>
      <c r="K40" s="14">
        <f t="shared" si="0"/>
        <v>0.29363971223786922</v>
      </c>
      <c r="L40" s="11" t="str">
        <f t="shared" si="1"/>
        <v>FLAG</v>
      </c>
      <c r="M40" s="11" t="str">
        <f t="shared" si="2"/>
        <v/>
      </c>
    </row>
    <row r="41" spans="1:13" x14ac:dyDescent="0.3">
      <c r="A41" t="s">
        <v>7427</v>
      </c>
      <c r="B41" t="s">
        <v>4651</v>
      </c>
      <c r="C41" t="s">
        <v>4488</v>
      </c>
      <c r="D41">
        <v>2468</v>
      </c>
      <c r="E41" s="9">
        <v>45788</v>
      </c>
      <c r="F41">
        <v>2417</v>
      </c>
      <c r="G41" t="s">
        <v>7386</v>
      </c>
      <c r="H41" s="9">
        <v>45835</v>
      </c>
      <c r="I41">
        <v>2417</v>
      </c>
      <c r="K41" s="14">
        <f t="shared" si="0"/>
        <v>2.0664505672609357E-2</v>
      </c>
      <c r="L41" s="11" t="str">
        <f t="shared" si="1"/>
        <v/>
      </c>
      <c r="M41" s="11" t="str">
        <f t="shared" si="2"/>
        <v/>
      </c>
    </row>
    <row r="42" spans="1:13" x14ac:dyDescent="0.3">
      <c r="A42" t="s">
        <v>7428</v>
      </c>
      <c r="B42" t="s">
        <v>4654</v>
      </c>
      <c r="C42" t="s">
        <v>4476</v>
      </c>
      <c r="D42">
        <v>192935</v>
      </c>
      <c r="E42" s="9">
        <v>45945</v>
      </c>
      <c r="F42">
        <v>176453</v>
      </c>
      <c r="G42" t="s">
        <v>7386</v>
      </c>
      <c r="H42" s="9">
        <v>45992</v>
      </c>
      <c r="I42">
        <v>176453</v>
      </c>
      <c r="J42" t="s">
        <v>7387</v>
      </c>
      <c r="K42" s="14">
        <f t="shared" si="0"/>
        <v>8.5427734729312976E-2</v>
      </c>
      <c r="L42" s="11" t="str">
        <f t="shared" si="1"/>
        <v/>
      </c>
      <c r="M42" s="11" t="str">
        <f t="shared" si="2"/>
        <v/>
      </c>
    </row>
    <row r="43" spans="1:13" x14ac:dyDescent="0.3">
      <c r="A43" t="s">
        <v>7429</v>
      </c>
      <c r="B43" t="s">
        <v>4660</v>
      </c>
      <c r="C43" t="s">
        <v>4471</v>
      </c>
      <c r="D43">
        <v>50606</v>
      </c>
      <c r="E43" s="9">
        <v>46101</v>
      </c>
      <c r="F43">
        <v>46664</v>
      </c>
      <c r="G43" t="s">
        <v>7386</v>
      </c>
      <c r="H43" s="9">
        <v>46152</v>
      </c>
      <c r="I43">
        <v>46664</v>
      </c>
      <c r="J43" t="s">
        <v>7390</v>
      </c>
      <c r="K43" s="14">
        <f t="shared" si="0"/>
        <v>7.7895901671738543E-2</v>
      </c>
      <c r="L43" s="11" t="str">
        <f t="shared" si="1"/>
        <v/>
      </c>
      <c r="M43" s="11" t="str">
        <f t="shared" si="2"/>
        <v/>
      </c>
    </row>
    <row r="44" spans="1:13" x14ac:dyDescent="0.3">
      <c r="A44" t="s">
        <v>7430</v>
      </c>
      <c r="B44" t="s">
        <v>4669</v>
      </c>
      <c r="C44" t="s">
        <v>4488</v>
      </c>
      <c r="D44">
        <v>192186</v>
      </c>
      <c r="E44" s="9">
        <v>46092</v>
      </c>
      <c r="F44">
        <v>181342</v>
      </c>
      <c r="G44" t="s">
        <v>7386</v>
      </c>
      <c r="H44" s="9">
        <v>46122</v>
      </c>
      <c r="I44">
        <v>181342</v>
      </c>
      <c r="J44" t="s">
        <v>7387</v>
      </c>
      <c r="K44" s="14">
        <f t="shared" si="0"/>
        <v>5.6424505427034255E-2</v>
      </c>
      <c r="L44" s="11" t="str">
        <f t="shared" si="1"/>
        <v/>
      </c>
      <c r="M44" s="11" t="str">
        <f t="shared" si="2"/>
        <v/>
      </c>
    </row>
    <row r="45" spans="1:13" x14ac:dyDescent="0.3">
      <c r="A45" t="s">
        <v>7431</v>
      </c>
      <c r="B45" t="s">
        <v>4671</v>
      </c>
      <c r="C45" t="s">
        <v>4466</v>
      </c>
      <c r="D45">
        <v>60849</v>
      </c>
      <c r="E45" s="9">
        <v>46002</v>
      </c>
      <c r="F45">
        <v>47176</v>
      </c>
      <c r="G45" t="s">
        <v>7386</v>
      </c>
      <c r="H45" s="9">
        <v>46019</v>
      </c>
      <c r="I45">
        <v>47176</v>
      </c>
      <c r="J45" t="s">
        <v>7390</v>
      </c>
      <c r="K45" s="14">
        <f t="shared" si="0"/>
        <v>0.22470377491824023</v>
      </c>
      <c r="L45" s="11" t="str">
        <f t="shared" si="1"/>
        <v>FLAG</v>
      </c>
      <c r="M45" s="11" t="str">
        <f t="shared" si="2"/>
        <v/>
      </c>
    </row>
    <row r="46" spans="1:13" x14ac:dyDescent="0.3">
      <c r="A46" t="s">
        <v>7432</v>
      </c>
      <c r="B46" t="s">
        <v>4692</v>
      </c>
      <c r="C46" t="s">
        <v>4471</v>
      </c>
      <c r="D46">
        <v>125456</v>
      </c>
      <c r="E46" s="9">
        <v>46023</v>
      </c>
      <c r="F46">
        <v>124544</v>
      </c>
      <c r="G46" t="s">
        <v>7386</v>
      </c>
      <c r="H46" s="9">
        <v>46076</v>
      </c>
      <c r="I46">
        <v>124544</v>
      </c>
      <c r="K46" s="14">
        <f t="shared" si="0"/>
        <v>7.2694809335543953E-3</v>
      </c>
      <c r="L46" s="11" t="str">
        <f t="shared" si="1"/>
        <v/>
      </c>
      <c r="M46" s="11" t="str">
        <f t="shared" si="2"/>
        <v/>
      </c>
    </row>
    <row r="47" spans="1:13" x14ac:dyDescent="0.3">
      <c r="A47" t="s">
        <v>7433</v>
      </c>
      <c r="B47" t="s">
        <v>4694</v>
      </c>
      <c r="C47" t="s">
        <v>4476</v>
      </c>
      <c r="D47">
        <v>80811</v>
      </c>
      <c r="E47" s="9">
        <v>45843</v>
      </c>
      <c r="F47">
        <v>76108</v>
      </c>
      <c r="G47" t="s">
        <v>7386</v>
      </c>
      <c r="H47" s="9">
        <v>45877</v>
      </c>
      <c r="I47">
        <v>76108</v>
      </c>
      <c r="J47" t="s">
        <v>7387</v>
      </c>
      <c r="K47" s="14">
        <f t="shared" si="0"/>
        <v>5.8197522614495512E-2</v>
      </c>
      <c r="L47" s="11" t="str">
        <f t="shared" si="1"/>
        <v/>
      </c>
      <c r="M47" s="11" t="str">
        <f t="shared" si="2"/>
        <v/>
      </c>
    </row>
    <row r="48" spans="1:13" x14ac:dyDescent="0.3">
      <c r="A48" t="s">
        <v>7434</v>
      </c>
      <c r="B48" t="s">
        <v>4700</v>
      </c>
      <c r="C48" t="s">
        <v>4476</v>
      </c>
      <c r="D48">
        <v>124695</v>
      </c>
      <c r="E48" s="9">
        <v>46087</v>
      </c>
      <c r="F48">
        <v>0</v>
      </c>
      <c r="G48" t="s">
        <v>7435</v>
      </c>
      <c r="H48" s="9"/>
      <c r="I48">
        <v>0</v>
      </c>
      <c r="K48" s="14">
        <f t="shared" si="0"/>
        <v>1</v>
      </c>
      <c r="L48" s="11" t="str">
        <f t="shared" si="1"/>
        <v/>
      </c>
      <c r="M48" s="11" t="str">
        <f t="shared" si="2"/>
        <v/>
      </c>
    </row>
    <row r="49" spans="1:13" x14ac:dyDescent="0.3">
      <c r="A49" t="s">
        <v>7436</v>
      </c>
      <c r="B49" t="s">
        <v>4709</v>
      </c>
      <c r="C49" t="s">
        <v>4466</v>
      </c>
      <c r="D49">
        <v>85344</v>
      </c>
      <c r="E49" s="9">
        <v>45837</v>
      </c>
      <c r="F49">
        <v>66937</v>
      </c>
      <c r="G49" t="s">
        <v>7386</v>
      </c>
      <c r="H49" s="9">
        <v>45877</v>
      </c>
      <c r="I49">
        <v>66937</v>
      </c>
      <c r="J49" t="s">
        <v>7390</v>
      </c>
      <c r="K49" s="14">
        <f t="shared" si="0"/>
        <v>0.2156800712410949</v>
      </c>
      <c r="L49" s="11" t="str">
        <f t="shared" si="1"/>
        <v>FLAG</v>
      </c>
      <c r="M49" s="11" t="str">
        <f t="shared" si="2"/>
        <v/>
      </c>
    </row>
    <row r="50" spans="1:13" x14ac:dyDescent="0.3">
      <c r="A50" t="s">
        <v>7437</v>
      </c>
      <c r="B50" t="s">
        <v>4711</v>
      </c>
      <c r="C50" t="s">
        <v>4476</v>
      </c>
      <c r="D50">
        <v>100976</v>
      </c>
      <c r="E50" s="9">
        <v>45832</v>
      </c>
      <c r="F50">
        <v>98927</v>
      </c>
      <c r="G50" t="s">
        <v>7386</v>
      </c>
      <c r="H50" s="9">
        <v>45877</v>
      </c>
      <c r="I50">
        <v>98927</v>
      </c>
      <c r="K50" s="14">
        <f t="shared" si="0"/>
        <v>2.0291950562509875E-2</v>
      </c>
      <c r="L50" s="11" t="str">
        <f t="shared" si="1"/>
        <v/>
      </c>
      <c r="M50" s="11" t="str">
        <f t="shared" si="2"/>
        <v/>
      </c>
    </row>
    <row r="51" spans="1:13" x14ac:dyDescent="0.3">
      <c r="A51" t="s">
        <v>7438</v>
      </c>
      <c r="B51" t="s">
        <v>4714</v>
      </c>
      <c r="C51" t="s">
        <v>4476</v>
      </c>
      <c r="D51">
        <v>213214</v>
      </c>
      <c r="E51" s="9">
        <v>46003</v>
      </c>
      <c r="F51">
        <v>192333</v>
      </c>
      <c r="G51" t="s">
        <v>7386</v>
      </c>
      <c r="H51" s="9">
        <v>46043</v>
      </c>
      <c r="I51">
        <v>192333</v>
      </c>
      <c r="J51" t="s">
        <v>7392</v>
      </c>
      <c r="K51" s="14">
        <f t="shared" si="0"/>
        <v>9.7934469593929152E-2</v>
      </c>
      <c r="L51" s="11" t="str">
        <f t="shared" si="1"/>
        <v/>
      </c>
      <c r="M51" s="11" t="str">
        <f t="shared" si="2"/>
        <v/>
      </c>
    </row>
    <row r="52" spans="1:13" x14ac:dyDescent="0.3">
      <c r="A52" t="s">
        <v>7439</v>
      </c>
      <c r="B52" t="s">
        <v>4719</v>
      </c>
      <c r="C52" t="s">
        <v>4488</v>
      </c>
      <c r="D52">
        <v>199772</v>
      </c>
      <c r="E52" s="9">
        <v>45950</v>
      </c>
      <c r="F52">
        <v>185718</v>
      </c>
      <c r="G52" t="s">
        <v>7386</v>
      </c>
      <c r="H52" s="9">
        <v>46004</v>
      </c>
      <c r="I52">
        <v>185718</v>
      </c>
      <c r="J52" t="s">
        <v>7387</v>
      </c>
      <c r="K52" s="14">
        <f t="shared" si="0"/>
        <v>7.0350199227118937E-2</v>
      </c>
      <c r="L52" s="11" t="str">
        <f t="shared" si="1"/>
        <v/>
      </c>
      <c r="M52" s="11" t="str">
        <f t="shared" si="2"/>
        <v/>
      </c>
    </row>
    <row r="53" spans="1:13" x14ac:dyDescent="0.3">
      <c r="A53" t="s">
        <v>7440</v>
      </c>
      <c r="B53" t="s">
        <v>4725</v>
      </c>
      <c r="C53" t="s">
        <v>4476</v>
      </c>
      <c r="D53">
        <v>197075</v>
      </c>
      <c r="E53" s="9">
        <v>45856</v>
      </c>
      <c r="F53">
        <v>183353</v>
      </c>
      <c r="G53" t="s">
        <v>7389</v>
      </c>
      <c r="H53" s="9"/>
      <c r="I53">
        <v>0</v>
      </c>
      <c r="J53" t="s">
        <v>7387</v>
      </c>
      <c r="K53" s="14">
        <f t="shared" si="0"/>
        <v>6.9628314093619137E-2</v>
      </c>
      <c r="L53" s="11" t="str">
        <f t="shared" si="1"/>
        <v/>
      </c>
      <c r="M53" s="11" t="str">
        <f t="shared" si="2"/>
        <v>FLAG</v>
      </c>
    </row>
    <row r="54" spans="1:13" x14ac:dyDescent="0.3">
      <c r="A54" t="s">
        <v>7441</v>
      </c>
      <c r="B54" t="s">
        <v>4728</v>
      </c>
      <c r="C54" t="s">
        <v>4488</v>
      </c>
      <c r="D54">
        <v>45430</v>
      </c>
      <c r="E54" s="9">
        <v>45908</v>
      </c>
      <c r="F54">
        <v>42611</v>
      </c>
      <c r="G54" t="s">
        <v>7386</v>
      </c>
      <c r="H54" s="9">
        <v>45946</v>
      </c>
      <c r="I54">
        <v>42611</v>
      </c>
      <c r="J54" t="s">
        <v>7390</v>
      </c>
      <c r="K54" s="14">
        <f t="shared" si="0"/>
        <v>6.2051507814219642E-2</v>
      </c>
      <c r="L54" s="11" t="str">
        <f t="shared" si="1"/>
        <v/>
      </c>
      <c r="M54" s="11" t="str">
        <f t="shared" si="2"/>
        <v/>
      </c>
    </row>
    <row r="55" spans="1:13" x14ac:dyDescent="0.3">
      <c r="A55" t="s">
        <v>7442</v>
      </c>
      <c r="B55" t="s">
        <v>4731</v>
      </c>
      <c r="C55" t="s">
        <v>4476</v>
      </c>
      <c r="D55">
        <v>65386</v>
      </c>
      <c r="E55" s="9">
        <v>45797</v>
      </c>
      <c r="F55">
        <v>61843</v>
      </c>
      <c r="G55" t="s">
        <v>7386</v>
      </c>
      <c r="H55" s="9">
        <v>45856</v>
      </c>
      <c r="I55">
        <v>61843</v>
      </c>
      <c r="J55" t="s">
        <v>7387</v>
      </c>
      <c r="K55" s="14">
        <f t="shared" si="0"/>
        <v>5.4185911357171213E-2</v>
      </c>
      <c r="L55" s="11" t="str">
        <f t="shared" si="1"/>
        <v/>
      </c>
      <c r="M55" s="11" t="str">
        <f t="shared" si="2"/>
        <v/>
      </c>
    </row>
    <row r="56" spans="1:13" x14ac:dyDescent="0.3">
      <c r="A56" t="s">
        <v>7443</v>
      </c>
      <c r="B56" t="s">
        <v>4733</v>
      </c>
      <c r="C56" t="s">
        <v>4466</v>
      </c>
      <c r="D56">
        <v>180174</v>
      </c>
      <c r="E56" s="9">
        <v>46079</v>
      </c>
      <c r="F56">
        <v>137822</v>
      </c>
      <c r="G56" t="s">
        <v>7386</v>
      </c>
      <c r="H56" s="9">
        <v>46123</v>
      </c>
      <c r="I56">
        <v>137822</v>
      </c>
      <c r="J56" t="s">
        <v>7387</v>
      </c>
      <c r="K56" s="14">
        <f t="shared" si="0"/>
        <v>0.2350616626150277</v>
      </c>
      <c r="L56" s="11" t="str">
        <f t="shared" si="1"/>
        <v>FLAG</v>
      </c>
      <c r="M56" s="11" t="str">
        <f t="shared" si="2"/>
        <v/>
      </c>
    </row>
    <row r="57" spans="1:13" x14ac:dyDescent="0.3">
      <c r="A57" t="s">
        <v>7444</v>
      </c>
      <c r="B57" t="s">
        <v>4736</v>
      </c>
      <c r="C57" t="s">
        <v>4466</v>
      </c>
      <c r="D57">
        <v>189659</v>
      </c>
      <c r="E57" s="9">
        <v>46021</v>
      </c>
      <c r="F57">
        <v>150879</v>
      </c>
      <c r="G57" t="s">
        <v>7386</v>
      </c>
      <c r="H57" s="9">
        <v>46048</v>
      </c>
      <c r="I57">
        <v>150879</v>
      </c>
      <c r="J57" t="s">
        <v>7390</v>
      </c>
      <c r="K57" s="14">
        <f t="shared" si="0"/>
        <v>0.20447223701485295</v>
      </c>
      <c r="L57" s="11" t="str">
        <f t="shared" si="1"/>
        <v>FLAG</v>
      </c>
      <c r="M57" s="11" t="str">
        <f t="shared" si="2"/>
        <v/>
      </c>
    </row>
    <row r="58" spans="1:13" x14ac:dyDescent="0.3">
      <c r="A58" t="s">
        <v>7445</v>
      </c>
      <c r="B58" t="s">
        <v>4738</v>
      </c>
      <c r="C58" t="s">
        <v>4476</v>
      </c>
      <c r="D58">
        <v>45166</v>
      </c>
      <c r="E58" s="9">
        <v>45952</v>
      </c>
      <c r="F58">
        <v>42146</v>
      </c>
      <c r="G58" t="s">
        <v>7386</v>
      </c>
      <c r="H58" s="9">
        <v>45984</v>
      </c>
      <c r="I58">
        <v>42146</v>
      </c>
      <c r="J58" t="s">
        <v>7387</v>
      </c>
      <c r="K58" s="14">
        <f t="shared" si="0"/>
        <v>6.6864455563919734E-2</v>
      </c>
      <c r="L58" s="11" t="str">
        <f t="shared" si="1"/>
        <v/>
      </c>
      <c r="M58" s="11" t="str">
        <f t="shared" si="2"/>
        <v/>
      </c>
    </row>
    <row r="59" spans="1:13" x14ac:dyDescent="0.3">
      <c r="A59" t="s">
        <v>7446</v>
      </c>
      <c r="B59" t="s">
        <v>4743</v>
      </c>
      <c r="C59" t="s">
        <v>4488</v>
      </c>
      <c r="D59">
        <v>76151</v>
      </c>
      <c r="E59" s="9">
        <v>45930</v>
      </c>
      <c r="F59">
        <v>71456</v>
      </c>
      <c r="G59" t="s">
        <v>7389</v>
      </c>
      <c r="H59" s="9"/>
      <c r="I59">
        <v>0</v>
      </c>
      <c r="J59" t="s">
        <v>7387</v>
      </c>
      <c r="K59" s="14">
        <f t="shared" si="0"/>
        <v>6.1653819385168895E-2</v>
      </c>
      <c r="L59" s="11" t="str">
        <f t="shared" si="1"/>
        <v/>
      </c>
      <c r="M59" s="11" t="str">
        <f t="shared" si="2"/>
        <v>FLAG</v>
      </c>
    </row>
    <row r="60" spans="1:13" x14ac:dyDescent="0.3">
      <c r="A60" t="s">
        <v>7447</v>
      </c>
      <c r="B60" t="s">
        <v>4745</v>
      </c>
      <c r="C60" t="s">
        <v>4488</v>
      </c>
      <c r="D60">
        <v>3002</v>
      </c>
      <c r="E60" s="9">
        <v>45818</v>
      </c>
      <c r="F60">
        <v>2863</v>
      </c>
      <c r="G60" t="s">
        <v>7386</v>
      </c>
      <c r="H60" s="9">
        <v>45849</v>
      </c>
      <c r="I60">
        <v>2863</v>
      </c>
      <c r="J60" t="s">
        <v>7392</v>
      </c>
      <c r="K60" s="14">
        <f t="shared" si="0"/>
        <v>4.6302465023317807E-2</v>
      </c>
      <c r="L60" s="11" t="str">
        <f t="shared" si="1"/>
        <v/>
      </c>
      <c r="M60" s="11" t="str">
        <f t="shared" si="2"/>
        <v/>
      </c>
    </row>
    <row r="61" spans="1:13" x14ac:dyDescent="0.3">
      <c r="A61" t="s">
        <v>7448</v>
      </c>
      <c r="B61" t="s">
        <v>4752</v>
      </c>
      <c r="C61" t="s">
        <v>4488</v>
      </c>
      <c r="D61">
        <v>122714</v>
      </c>
      <c r="E61" s="9">
        <v>45904</v>
      </c>
      <c r="F61">
        <v>117019</v>
      </c>
      <c r="G61" t="s">
        <v>7386</v>
      </c>
      <c r="H61" s="9">
        <v>45949</v>
      </c>
      <c r="I61">
        <v>117019</v>
      </c>
      <c r="J61" t="s">
        <v>7390</v>
      </c>
      <c r="K61" s="14">
        <f t="shared" si="0"/>
        <v>4.6408722721123952E-2</v>
      </c>
      <c r="L61" s="11" t="str">
        <f t="shared" si="1"/>
        <v/>
      </c>
      <c r="M61" s="11" t="str">
        <f t="shared" si="2"/>
        <v/>
      </c>
    </row>
    <row r="62" spans="1:13" x14ac:dyDescent="0.3">
      <c r="A62" t="s">
        <v>7449</v>
      </c>
      <c r="B62" t="s">
        <v>4754</v>
      </c>
      <c r="C62" t="s">
        <v>4488</v>
      </c>
      <c r="D62">
        <v>54925</v>
      </c>
      <c r="E62" s="9">
        <v>46033</v>
      </c>
      <c r="F62">
        <v>54407</v>
      </c>
      <c r="G62" t="s">
        <v>7386</v>
      </c>
      <c r="H62" s="9">
        <v>46061</v>
      </c>
      <c r="I62">
        <v>54407</v>
      </c>
      <c r="K62" s="14">
        <f t="shared" si="0"/>
        <v>9.4310423304506674E-3</v>
      </c>
      <c r="L62" s="11" t="str">
        <f t="shared" si="1"/>
        <v/>
      </c>
      <c r="M62" s="11" t="str">
        <f t="shared" si="2"/>
        <v/>
      </c>
    </row>
    <row r="63" spans="1:13" x14ac:dyDescent="0.3">
      <c r="A63" t="s">
        <v>7450</v>
      </c>
      <c r="B63" t="s">
        <v>4756</v>
      </c>
      <c r="C63" t="s">
        <v>4471</v>
      </c>
      <c r="D63">
        <v>2579</v>
      </c>
      <c r="E63" s="9">
        <v>45826</v>
      </c>
      <c r="F63">
        <v>2434</v>
      </c>
      <c r="G63" t="s">
        <v>7386</v>
      </c>
      <c r="H63" s="9">
        <v>45877</v>
      </c>
      <c r="I63">
        <v>2434</v>
      </c>
      <c r="J63" t="s">
        <v>7392</v>
      </c>
      <c r="K63" s="14">
        <f t="shared" si="0"/>
        <v>5.622334238076776E-2</v>
      </c>
      <c r="L63" s="11" t="str">
        <f t="shared" si="1"/>
        <v/>
      </c>
      <c r="M63" s="11" t="str">
        <f t="shared" si="2"/>
        <v/>
      </c>
    </row>
    <row r="64" spans="1:13" x14ac:dyDescent="0.3">
      <c r="A64" t="s">
        <v>7451</v>
      </c>
      <c r="B64" t="s">
        <v>4759</v>
      </c>
      <c r="C64" t="s">
        <v>4466</v>
      </c>
      <c r="D64">
        <v>187665</v>
      </c>
      <c r="E64" s="9">
        <v>46156</v>
      </c>
      <c r="F64">
        <v>128966</v>
      </c>
      <c r="G64" t="s">
        <v>7386</v>
      </c>
      <c r="H64" s="9">
        <v>46175</v>
      </c>
      <c r="I64">
        <v>128966</v>
      </c>
      <c r="J64" t="s">
        <v>7390</v>
      </c>
      <c r="K64" s="14">
        <f t="shared" si="0"/>
        <v>0.31278608158154153</v>
      </c>
      <c r="L64" s="11" t="str">
        <f t="shared" si="1"/>
        <v>FLAG</v>
      </c>
      <c r="M64" s="11" t="str">
        <f t="shared" si="2"/>
        <v/>
      </c>
    </row>
    <row r="65" spans="1:13" x14ac:dyDescent="0.3">
      <c r="A65" t="s">
        <v>7452</v>
      </c>
      <c r="B65" t="s">
        <v>4763</v>
      </c>
      <c r="C65" t="s">
        <v>4476</v>
      </c>
      <c r="D65">
        <v>196924</v>
      </c>
      <c r="E65" s="9">
        <v>45985</v>
      </c>
      <c r="F65">
        <v>183128</v>
      </c>
      <c r="G65" t="s">
        <v>7386</v>
      </c>
      <c r="H65" s="9">
        <v>46001</v>
      </c>
      <c r="I65">
        <v>183128</v>
      </c>
      <c r="J65" t="s">
        <v>7392</v>
      </c>
      <c r="K65" s="14">
        <f t="shared" si="0"/>
        <v>7.0057484105543244E-2</v>
      </c>
      <c r="L65" s="11" t="str">
        <f t="shared" si="1"/>
        <v/>
      </c>
      <c r="M65" s="11" t="str">
        <f t="shared" si="2"/>
        <v/>
      </c>
    </row>
    <row r="66" spans="1:13" x14ac:dyDescent="0.3">
      <c r="A66" t="s">
        <v>7453</v>
      </c>
      <c r="B66" t="s">
        <v>4768</v>
      </c>
      <c r="C66" t="s">
        <v>4476</v>
      </c>
      <c r="D66">
        <v>192260</v>
      </c>
      <c r="E66" s="9">
        <v>46011</v>
      </c>
      <c r="F66">
        <v>190380</v>
      </c>
      <c r="G66" t="s">
        <v>7386</v>
      </c>
      <c r="H66" s="9">
        <v>46067</v>
      </c>
      <c r="I66">
        <v>190380</v>
      </c>
      <c r="K66" s="14">
        <f t="shared" si="0"/>
        <v>9.7784250494122871E-3</v>
      </c>
      <c r="L66" s="11" t="str">
        <f t="shared" si="1"/>
        <v/>
      </c>
      <c r="M66" s="11" t="str">
        <f t="shared" si="2"/>
        <v/>
      </c>
    </row>
    <row r="67" spans="1:13" x14ac:dyDescent="0.3">
      <c r="A67" t="s">
        <v>7454</v>
      </c>
      <c r="B67" t="s">
        <v>4773</v>
      </c>
      <c r="C67" t="s">
        <v>4488</v>
      </c>
      <c r="D67">
        <v>168323</v>
      </c>
      <c r="E67" s="9">
        <v>45927</v>
      </c>
      <c r="F67">
        <v>162322</v>
      </c>
      <c r="G67" t="s">
        <v>7386</v>
      </c>
      <c r="H67" s="9">
        <v>45971</v>
      </c>
      <c r="I67">
        <v>162322</v>
      </c>
      <c r="J67" t="s">
        <v>7392</v>
      </c>
      <c r="K67" s="14">
        <f t="shared" si="0"/>
        <v>3.5651693470292289E-2</v>
      </c>
      <c r="L67" s="11" t="str">
        <f t="shared" si="1"/>
        <v/>
      </c>
      <c r="M67" s="11" t="str">
        <f t="shared" si="2"/>
        <v/>
      </c>
    </row>
    <row r="68" spans="1:13" x14ac:dyDescent="0.3">
      <c r="A68" t="s">
        <v>7455</v>
      </c>
      <c r="B68" t="s">
        <v>4780</v>
      </c>
      <c r="C68" t="s">
        <v>4471</v>
      </c>
      <c r="D68">
        <v>71996</v>
      </c>
      <c r="E68" s="9">
        <v>45959</v>
      </c>
      <c r="F68">
        <v>66360</v>
      </c>
      <c r="G68" t="s">
        <v>7386</v>
      </c>
      <c r="H68" s="9">
        <v>46009</v>
      </c>
      <c r="I68">
        <v>66360</v>
      </c>
      <c r="J68" t="s">
        <v>7387</v>
      </c>
      <c r="K68" s="14">
        <f t="shared" ref="K68:K131" si="3">IF(D68&gt;0,1-F68/D68,"")</f>
        <v>7.8282126784821382E-2</v>
      </c>
      <c r="L68" s="11" t="str">
        <f t="shared" ref="L68:L131" si="4">IF(AND(G68&lt;&gt;"Rejected",N(K68)&gt;15%),"FLAG","")</f>
        <v/>
      </c>
      <c r="M68" s="11" t="str">
        <f t="shared" ref="M68:M131" si="5">IF(AND(G68="Pending",DATE(2026,3,31)-E68&gt;180),"FLAG","")</f>
        <v/>
      </c>
    </row>
    <row r="69" spans="1:13" x14ac:dyDescent="0.3">
      <c r="A69" t="s">
        <v>7456</v>
      </c>
      <c r="B69" t="s">
        <v>4783</v>
      </c>
      <c r="C69" t="s">
        <v>4471</v>
      </c>
      <c r="D69">
        <v>178939</v>
      </c>
      <c r="E69" s="9">
        <v>45968</v>
      </c>
      <c r="F69">
        <v>166626</v>
      </c>
      <c r="G69" t="s">
        <v>7386</v>
      </c>
      <c r="H69" s="9">
        <v>45993</v>
      </c>
      <c r="I69">
        <v>166626</v>
      </c>
      <c r="J69" t="s">
        <v>7392</v>
      </c>
      <c r="K69" s="14">
        <f t="shared" si="3"/>
        <v>6.8811159110087838E-2</v>
      </c>
      <c r="L69" s="11" t="str">
        <f t="shared" si="4"/>
        <v/>
      </c>
      <c r="M69" s="11" t="str">
        <f t="shared" si="5"/>
        <v/>
      </c>
    </row>
    <row r="70" spans="1:13" x14ac:dyDescent="0.3">
      <c r="A70" t="s">
        <v>7457</v>
      </c>
      <c r="B70" t="s">
        <v>4785</v>
      </c>
      <c r="C70" t="s">
        <v>4476</v>
      </c>
      <c r="D70">
        <v>74390</v>
      </c>
      <c r="E70" s="9">
        <v>45822</v>
      </c>
      <c r="F70">
        <v>0</v>
      </c>
      <c r="G70" t="s">
        <v>7435</v>
      </c>
      <c r="H70" s="9"/>
      <c r="I70">
        <v>0</v>
      </c>
      <c r="J70" t="s">
        <v>7392</v>
      </c>
      <c r="K70" s="14">
        <f t="shared" si="3"/>
        <v>1</v>
      </c>
      <c r="L70" s="11" t="str">
        <f t="shared" si="4"/>
        <v/>
      </c>
      <c r="M70" s="11" t="str">
        <f t="shared" si="5"/>
        <v/>
      </c>
    </row>
    <row r="71" spans="1:13" x14ac:dyDescent="0.3">
      <c r="A71" t="s">
        <v>7458</v>
      </c>
      <c r="B71" t="s">
        <v>4790</v>
      </c>
      <c r="C71" t="s">
        <v>4488</v>
      </c>
      <c r="D71">
        <v>187850</v>
      </c>
      <c r="E71" s="9">
        <v>46098</v>
      </c>
      <c r="F71">
        <v>169372</v>
      </c>
      <c r="G71" t="s">
        <v>7386</v>
      </c>
      <c r="H71" s="9">
        <v>46156</v>
      </c>
      <c r="I71">
        <v>169372</v>
      </c>
      <c r="J71" t="s">
        <v>7392</v>
      </c>
      <c r="K71" s="14">
        <f t="shared" si="3"/>
        <v>9.8365717327655089E-2</v>
      </c>
      <c r="L71" s="11" t="str">
        <f t="shared" si="4"/>
        <v/>
      </c>
      <c r="M71" s="11" t="str">
        <f t="shared" si="5"/>
        <v/>
      </c>
    </row>
    <row r="72" spans="1:13" x14ac:dyDescent="0.3">
      <c r="A72" t="s">
        <v>7459</v>
      </c>
      <c r="B72" t="s">
        <v>4792</v>
      </c>
      <c r="C72" t="s">
        <v>4471</v>
      </c>
      <c r="D72">
        <v>75781</v>
      </c>
      <c r="E72" s="9">
        <v>46035</v>
      </c>
      <c r="F72">
        <v>68306</v>
      </c>
      <c r="G72" t="s">
        <v>7386</v>
      </c>
      <c r="H72" s="9">
        <v>46051</v>
      </c>
      <c r="I72">
        <v>68306</v>
      </c>
      <c r="J72" t="s">
        <v>7387</v>
      </c>
      <c r="K72" s="14">
        <f t="shared" si="3"/>
        <v>9.8639500666393931E-2</v>
      </c>
      <c r="L72" s="11" t="str">
        <f t="shared" si="4"/>
        <v/>
      </c>
      <c r="M72" s="11" t="str">
        <f t="shared" si="5"/>
        <v/>
      </c>
    </row>
    <row r="73" spans="1:13" x14ac:dyDescent="0.3">
      <c r="A73" t="s">
        <v>7460</v>
      </c>
      <c r="B73" t="s">
        <v>4795</v>
      </c>
      <c r="C73" t="s">
        <v>4471</v>
      </c>
      <c r="D73">
        <v>216395</v>
      </c>
      <c r="E73" s="9">
        <v>46112</v>
      </c>
      <c r="F73">
        <v>208114</v>
      </c>
      <c r="G73" t="s">
        <v>7389</v>
      </c>
      <c r="H73" s="9"/>
      <c r="I73">
        <v>0</v>
      </c>
      <c r="J73" t="s">
        <v>7392</v>
      </c>
      <c r="K73" s="14">
        <f t="shared" si="3"/>
        <v>3.8267982162249581E-2</v>
      </c>
      <c r="L73" s="11" t="str">
        <f t="shared" si="4"/>
        <v/>
      </c>
      <c r="M73" s="11" t="str">
        <f t="shared" si="5"/>
        <v/>
      </c>
    </row>
    <row r="74" spans="1:13" x14ac:dyDescent="0.3">
      <c r="A74" t="s">
        <v>7461</v>
      </c>
      <c r="B74" t="s">
        <v>4801</v>
      </c>
      <c r="C74" t="s">
        <v>4476</v>
      </c>
      <c r="D74">
        <v>126228</v>
      </c>
      <c r="E74" s="9">
        <v>46091</v>
      </c>
      <c r="F74">
        <v>121236</v>
      </c>
      <c r="G74" t="s">
        <v>7386</v>
      </c>
      <c r="H74" s="9">
        <v>46120</v>
      </c>
      <c r="I74">
        <v>121236</v>
      </c>
      <c r="J74" t="s">
        <v>7392</v>
      </c>
      <c r="K74" s="14">
        <f t="shared" si="3"/>
        <v>3.9547485502424151E-2</v>
      </c>
      <c r="L74" s="11" t="str">
        <f t="shared" si="4"/>
        <v/>
      </c>
      <c r="M74" s="11" t="str">
        <f t="shared" si="5"/>
        <v/>
      </c>
    </row>
    <row r="75" spans="1:13" x14ac:dyDescent="0.3">
      <c r="A75" t="s">
        <v>7462</v>
      </c>
      <c r="B75" t="s">
        <v>4813</v>
      </c>
      <c r="C75" t="s">
        <v>4488</v>
      </c>
      <c r="D75">
        <v>95448</v>
      </c>
      <c r="E75" s="9">
        <v>46059</v>
      </c>
      <c r="F75">
        <v>86882</v>
      </c>
      <c r="G75" t="s">
        <v>7386</v>
      </c>
      <c r="H75" s="9">
        <v>46097</v>
      </c>
      <c r="I75">
        <v>86882</v>
      </c>
      <c r="J75" t="s">
        <v>7390</v>
      </c>
      <c r="K75" s="14">
        <f t="shared" si="3"/>
        <v>8.9745201575727074E-2</v>
      </c>
      <c r="L75" s="11" t="str">
        <f t="shared" si="4"/>
        <v/>
      </c>
      <c r="M75" s="11" t="str">
        <f t="shared" si="5"/>
        <v/>
      </c>
    </row>
    <row r="76" spans="1:13" x14ac:dyDescent="0.3">
      <c r="A76" t="s">
        <v>7463</v>
      </c>
      <c r="B76" t="s">
        <v>4819</v>
      </c>
      <c r="C76" t="s">
        <v>4476</v>
      </c>
      <c r="D76">
        <v>206486</v>
      </c>
      <c r="E76" s="9">
        <v>45768</v>
      </c>
      <c r="F76">
        <v>190462</v>
      </c>
      <c r="G76" t="s">
        <v>7386</v>
      </c>
      <c r="H76" s="9">
        <v>45822</v>
      </c>
      <c r="I76">
        <v>190462</v>
      </c>
      <c r="J76" t="s">
        <v>7392</v>
      </c>
      <c r="K76" s="14">
        <f t="shared" si="3"/>
        <v>7.760332419631355E-2</v>
      </c>
      <c r="L76" s="11" t="str">
        <f t="shared" si="4"/>
        <v/>
      </c>
      <c r="M76" s="11" t="str">
        <f t="shared" si="5"/>
        <v/>
      </c>
    </row>
    <row r="77" spans="1:13" x14ac:dyDescent="0.3">
      <c r="A77" t="s">
        <v>7464</v>
      </c>
      <c r="B77" t="s">
        <v>4821</v>
      </c>
      <c r="C77" t="s">
        <v>4466</v>
      </c>
      <c r="D77">
        <v>48278</v>
      </c>
      <c r="E77" s="9">
        <v>45842</v>
      </c>
      <c r="F77">
        <v>36974</v>
      </c>
      <c r="G77" t="s">
        <v>7386</v>
      </c>
      <c r="H77" s="9">
        <v>45882</v>
      </c>
      <c r="I77">
        <v>36974</v>
      </c>
      <c r="J77" t="s">
        <v>7387</v>
      </c>
      <c r="K77" s="14">
        <f t="shared" si="3"/>
        <v>0.23414391648369859</v>
      </c>
      <c r="L77" s="11" t="str">
        <f t="shared" si="4"/>
        <v>FLAG</v>
      </c>
      <c r="M77" s="11" t="str">
        <f t="shared" si="5"/>
        <v/>
      </c>
    </row>
    <row r="78" spans="1:13" x14ac:dyDescent="0.3">
      <c r="A78" t="s">
        <v>7465</v>
      </c>
      <c r="B78" t="s">
        <v>4823</v>
      </c>
      <c r="C78" t="s">
        <v>4488</v>
      </c>
      <c r="D78">
        <v>188788</v>
      </c>
      <c r="E78" s="9">
        <v>46065</v>
      </c>
      <c r="F78">
        <v>176835</v>
      </c>
      <c r="G78" t="s">
        <v>7386</v>
      </c>
      <c r="H78" s="9">
        <v>46109</v>
      </c>
      <c r="I78">
        <v>176835</v>
      </c>
      <c r="J78" t="s">
        <v>7387</v>
      </c>
      <c r="K78" s="14">
        <f t="shared" si="3"/>
        <v>6.3314405576625599E-2</v>
      </c>
      <c r="L78" s="11" t="str">
        <f t="shared" si="4"/>
        <v/>
      </c>
      <c r="M78" s="11" t="str">
        <f t="shared" si="5"/>
        <v/>
      </c>
    </row>
    <row r="79" spans="1:13" x14ac:dyDescent="0.3">
      <c r="A79" t="s">
        <v>7466</v>
      </c>
      <c r="B79" t="s">
        <v>4828</v>
      </c>
      <c r="C79" t="s">
        <v>4471</v>
      </c>
      <c r="D79">
        <v>181416</v>
      </c>
      <c r="E79" s="9">
        <v>45806</v>
      </c>
      <c r="F79">
        <v>168134</v>
      </c>
      <c r="G79" t="s">
        <v>7389</v>
      </c>
      <c r="H79" s="9"/>
      <c r="I79">
        <v>0</v>
      </c>
      <c r="J79" t="s">
        <v>7392</v>
      </c>
      <c r="K79" s="14">
        <f t="shared" si="3"/>
        <v>7.3212947038849951E-2</v>
      </c>
      <c r="L79" s="11" t="str">
        <f t="shared" si="4"/>
        <v/>
      </c>
      <c r="M79" s="11" t="str">
        <f t="shared" si="5"/>
        <v>FLAG</v>
      </c>
    </row>
    <row r="80" spans="1:13" x14ac:dyDescent="0.3">
      <c r="A80" t="s">
        <v>7467</v>
      </c>
      <c r="B80" t="s">
        <v>4830</v>
      </c>
      <c r="C80" t="s">
        <v>4476</v>
      </c>
      <c r="D80">
        <v>114831</v>
      </c>
      <c r="E80" s="9">
        <v>45803</v>
      </c>
      <c r="F80">
        <v>114726</v>
      </c>
      <c r="G80" t="s">
        <v>7386</v>
      </c>
      <c r="H80" s="9">
        <v>45862</v>
      </c>
      <c r="I80">
        <v>114726</v>
      </c>
      <c r="K80" s="14">
        <f t="shared" si="3"/>
        <v>9.1438722992920329E-4</v>
      </c>
      <c r="L80" s="11" t="str">
        <f t="shared" si="4"/>
        <v/>
      </c>
      <c r="M80" s="11" t="str">
        <f t="shared" si="5"/>
        <v/>
      </c>
    </row>
    <row r="81" spans="1:13" x14ac:dyDescent="0.3">
      <c r="A81" t="s">
        <v>7468</v>
      </c>
      <c r="B81" t="s">
        <v>4836</v>
      </c>
      <c r="C81" t="s">
        <v>4471</v>
      </c>
      <c r="D81">
        <v>71588</v>
      </c>
      <c r="E81" s="9">
        <v>45930</v>
      </c>
      <c r="F81">
        <v>68479</v>
      </c>
      <c r="G81" t="s">
        <v>7386</v>
      </c>
      <c r="H81" s="9">
        <v>45986</v>
      </c>
      <c r="I81">
        <v>68479</v>
      </c>
      <c r="J81" t="s">
        <v>7390</v>
      </c>
      <c r="K81" s="14">
        <f t="shared" si="3"/>
        <v>4.3429066323964927E-2</v>
      </c>
      <c r="L81" s="11" t="str">
        <f t="shared" si="4"/>
        <v/>
      </c>
      <c r="M81" s="11" t="str">
        <f t="shared" si="5"/>
        <v/>
      </c>
    </row>
    <row r="82" spans="1:13" x14ac:dyDescent="0.3">
      <c r="A82" t="s">
        <v>7469</v>
      </c>
      <c r="B82" t="s">
        <v>4839</v>
      </c>
      <c r="C82" t="s">
        <v>4476</v>
      </c>
      <c r="D82">
        <v>211666</v>
      </c>
      <c r="E82" s="9">
        <v>45998</v>
      </c>
      <c r="F82">
        <v>199185</v>
      </c>
      <c r="G82" t="s">
        <v>7386</v>
      </c>
      <c r="H82" s="9">
        <v>46032</v>
      </c>
      <c r="I82">
        <v>199185</v>
      </c>
      <c r="J82" t="s">
        <v>7392</v>
      </c>
      <c r="K82" s="14">
        <f t="shared" si="3"/>
        <v>5.8965540048945053E-2</v>
      </c>
      <c r="L82" s="11" t="str">
        <f t="shared" si="4"/>
        <v/>
      </c>
      <c r="M82" s="11" t="str">
        <f t="shared" si="5"/>
        <v/>
      </c>
    </row>
    <row r="83" spans="1:13" x14ac:dyDescent="0.3">
      <c r="A83" t="s">
        <v>7470</v>
      </c>
      <c r="B83" t="s">
        <v>4842</v>
      </c>
      <c r="C83" t="s">
        <v>4466</v>
      </c>
      <c r="D83">
        <v>190096</v>
      </c>
      <c r="E83" s="9">
        <v>45970</v>
      </c>
      <c r="F83">
        <v>131129</v>
      </c>
      <c r="G83" t="s">
        <v>7386</v>
      </c>
      <c r="H83" s="9">
        <v>46020</v>
      </c>
      <c r="I83">
        <v>131129</v>
      </c>
      <c r="J83" t="s">
        <v>7387</v>
      </c>
      <c r="K83" s="14">
        <f t="shared" si="3"/>
        <v>0.31019590101843275</v>
      </c>
      <c r="L83" s="11" t="str">
        <f t="shared" si="4"/>
        <v>FLAG</v>
      </c>
      <c r="M83" s="11" t="str">
        <f t="shared" si="5"/>
        <v/>
      </c>
    </row>
    <row r="84" spans="1:13" x14ac:dyDescent="0.3">
      <c r="A84" t="s">
        <v>7471</v>
      </c>
      <c r="B84" t="s">
        <v>4844</v>
      </c>
      <c r="C84" t="s">
        <v>4476</v>
      </c>
      <c r="D84">
        <v>52222</v>
      </c>
      <c r="E84" s="9">
        <v>46065</v>
      </c>
      <c r="F84">
        <v>47929</v>
      </c>
      <c r="G84" t="s">
        <v>7386</v>
      </c>
      <c r="H84" s="9">
        <v>46103</v>
      </c>
      <c r="I84">
        <v>47929</v>
      </c>
      <c r="J84" t="s">
        <v>7392</v>
      </c>
      <c r="K84" s="14">
        <f t="shared" si="3"/>
        <v>8.2206732794607662E-2</v>
      </c>
      <c r="L84" s="11" t="str">
        <f t="shared" si="4"/>
        <v/>
      </c>
      <c r="M84" s="11" t="str">
        <f t="shared" si="5"/>
        <v/>
      </c>
    </row>
    <row r="85" spans="1:13" x14ac:dyDescent="0.3">
      <c r="A85" t="s">
        <v>7472</v>
      </c>
      <c r="B85" t="s">
        <v>4847</v>
      </c>
      <c r="C85" t="s">
        <v>4488</v>
      </c>
      <c r="D85">
        <v>66456</v>
      </c>
      <c r="E85" s="9">
        <v>45900</v>
      </c>
      <c r="F85">
        <v>60066</v>
      </c>
      <c r="G85" t="s">
        <v>7386</v>
      </c>
      <c r="H85" s="9">
        <v>45957</v>
      </c>
      <c r="I85">
        <v>60066</v>
      </c>
      <c r="J85" t="s">
        <v>7387</v>
      </c>
      <c r="K85" s="14">
        <f t="shared" si="3"/>
        <v>9.6153846153846145E-2</v>
      </c>
      <c r="L85" s="11" t="str">
        <f t="shared" si="4"/>
        <v/>
      </c>
      <c r="M85" s="11" t="str">
        <f t="shared" si="5"/>
        <v/>
      </c>
    </row>
    <row r="86" spans="1:13" x14ac:dyDescent="0.3">
      <c r="A86" t="s">
        <v>7473</v>
      </c>
      <c r="B86" t="s">
        <v>4849</v>
      </c>
      <c r="C86" t="s">
        <v>4476</v>
      </c>
      <c r="D86">
        <v>160252</v>
      </c>
      <c r="E86" s="9">
        <v>45902</v>
      </c>
      <c r="F86">
        <v>149222</v>
      </c>
      <c r="G86" t="s">
        <v>7386</v>
      </c>
      <c r="H86" s="9">
        <v>45925</v>
      </c>
      <c r="I86">
        <v>149222</v>
      </c>
      <c r="J86" t="s">
        <v>7390</v>
      </c>
      <c r="K86" s="14">
        <f t="shared" si="3"/>
        <v>6.8829094176671712E-2</v>
      </c>
      <c r="L86" s="11" t="str">
        <f t="shared" si="4"/>
        <v/>
      </c>
      <c r="M86" s="11" t="str">
        <f t="shared" si="5"/>
        <v/>
      </c>
    </row>
    <row r="87" spans="1:13" x14ac:dyDescent="0.3">
      <c r="A87" t="s">
        <v>7474</v>
      </c>
      <c r="B87" t="s">
        <v>4853</v>
      </c>
      <c r="C87" t="s">
        <v>4488</v>
      </c>
      <c r="D87">
        <v>45914</v>
      </c>
      <c r="E87" s="9">
        <v>45852</v>
      </c>
      <c r="F87">
        <v>43071</v>
      </c>
      <c r="G87" t="s">
        <v>7386</v>
      </c>
      <c r="H87" s="9">
        <v>45876</v>
      </c>
      <c r="I87">
        <v>43071</v>
      </c>
      <c r="J87" t="s">
        <v>7390</v>
      </c>
      <c r="K87" s="14">
        <f t="shared" si="3"/>
        <v>6.192011151282828E-2</v>
      </c>
      <c r="L87" s="11" t="str">
        <f t="shared" si="4"/>
        <v/>
      </c>
      <c r="M87" s="11" t="str">
        <f t="shared" si="5"/>
        <v/>
      </c>
    </row>
    <row r="88" spans="1:13" x14ac:dyDescent="0.3">
      <c r="A88" t="s">
        <v>7475</v>
      </c>
      <c r="B88" t="s">
        <v>4858</v>
      </c>
      <c r="C88" t="s">
        <v>4488</v>
      </c>
      <c r="D88">
        <v>176936</v>
      </c>
      <c r="E88" s="9">
        <v>46031</v>
      </c>
      <c r="F88">
        <v>166687</v>
      </c>
      <c r="G88" t="s">
        <v>7389</v>
      </c>
      <c r="H88" s="9"/>
      <c r="I88">
        <v>0</v>
      </c>
      <c r="J88" t="s">
        <v>7390</v>
      </c>
      <c r="K88" s="14">
        <f t="shared" si="3"/>
        <v>5.7924899398652641E-2</v>
      </c>
      <c r="L88" s="11" t="str">
        <f t="shared" si="4"/>
        <v/>
      </c>
      <c r="M88" s="11" t="str">
        <f t="shared" si="5"/>
        <v/>
      </c>
    </row>
    <row r="89" spans="1:13" x14ac:dyDescent="0.3">
      <c r="A89" t="s">
        <v>7476</v>
      </c>
      <c r="B89" t="s">
        <v>4861</v>
      </c>
      <c r="C89" t="s">
        <v>4488</v>
      </c>
      <c r="D89">
        <v>162284</v>
      </c>
      <c r="E89" s="9">
        <v>45833</v>
      </c>
      <c r="F89">
        <v>162099</v>
      </c>
      <c r="G89" t="s">
        <v>7386</v>
      </c>
      <c r="H89" s="9">
        <v>45890</v>
      </c>
      <c r="I89">
        <v>162099</v>
      </c>
      <c r="K89" s="14">
        <f t="shared" si="3"/>
        <v>1.1399768307411851E-3</v>
      </c>
      <c r="L89" s="11" t="str">
        <f t="shared" si="4"/>
        <v/>
      </c>
      <c r="M89" s="11" t="str">
        <f t="shared" si="5"/>
        <v/>
      </c>
    </row>
    <row r="90" spans="1:13" x14ac:dyDescent="0.3">
      <c r="A90" t="s">
        <v>7477</v>
      </c>
      <c r="B90" t="s">
        <v>4868</v>
      </c>
      <c r="C90" t="s">
        <v>4471</v>
      </c>
      <c r="D90">
        <v>229046</v>
      </c>
      <c r="E90" s="9">
        <v>46092</v>
      </c>
      <c r="F90">
        <v>226168</v>
      </c>
      <c r="G90" t="s">
        <v>7386</v>
      </c>
      <c r="H90" s="9">
        <v>46121</v>
      </c>
      <c r="I90">
        <v>226168</v>
      </c>
      <c r="K90" s="14">
        <f t="shared" si="3"/>
        <v>1.2565161583262707E-2</v>
      </c>
      <c r="L90" s="11" t="str">
        <f t="shared" si="4"/>
        <v/>
      </c>
      <c r="M90" s="11" t="str">
        <f t="shared" si="5"/>
        <v/>
      </c>
    </row>
    <row r="91" spans="1:13" x14ac:dyDescent="0.3">
      <c r="A91" t="s">
        <v>7478</v>
      </c>
      <c r="B91" t="s">
        <v>4870</v>
      </c>
      <c r="C91" t="s">
        <v>4471</v>
      </c>
      <c r="D91">
        <v>68344</v>
      </c>
      <c r="E91" s="9">
        <v>45982</v>
      </c>
      <c r="F91">
        <v>67844</v>
      </c>
      <c r="G91" t="s">
        <v>7386</v>
      </c>
      <c r="H91" s="9">
        <v>46001</v>
      </c>
      <c r="I91">
        <v>67844</v>
      </c>
      <c r="K91" s="14">
        <f t="shared" si="3"/>
        <v>7.3159311717195807E-3</v>
      </c>
      <c r="L91" s="11" t="str">
        <f t="shared" si="4"/>
        <v/>
      </c>
      <c r="M91" s="11" t="str">
        <f t="shared" si="5"/>
        <v/>
      </c>
    </row>
    <row r="92" spans="1:13" x14ac:dyDescent="0.3">
      <c r="A92" t="s">
        <v>7479</v>
      </c>
      <c r="B92" t="s">
        <v>4876</v>
      </c>
      <c r="C92" t="s">
        <v>4471</v>
      </c>
      <c r="D92">
        <v>42451</v>
      </c>
      <c r="E92" s="9">
        <v>46105</v>
      </c>
      <c r="F92">
        <v>41808</v>
      </c>
      <c r="G92" t="s">
        <v>7386</v>
      </c>
      <c r="H92" s="9">
        <v>46133</v>
      </c>
      <c r="I92">
        <v>41808</v>
      </c>
      <c r="K92" s="14">
        <f t="shared" si="3"/>
        <v>1.5146875220842904E-2</v>
      </c>
      <c r="L92" s="11" t="str">
        <f t="shared" si="4"/>
        <v/>
      </c>
      <c r="M92" s="11" t="str">
        <f t="shared" si="5"/>
        <v/>
      </c>
    </row>
    <row r="93" spans="1:13" x14ac:dyDescent="0.3">
      <c r="A93" t="s">
        <v>7480</v>
      </c>
      <c r="B93" t="s">
        <v>4886</v>
      </c>
      <c r="C93" t="s">
        <v>4476</v>
      </c>
      <c r="D93">
        <v>67128</v>
      </c>
      <c r="E93" s="9">
        <v>45923</v>
      </c>
      <c r="F93">
        <v>67125</v>
      </c>
      <c r="G93" t="s">
        <v>7386</v>
      </c>
      <c r="H93" s="9">
        <v>45970</v>
      </c>
      <c r="I93">
        <v>67125</v>
      </c>
      <c r="K93" s="14">
        <f t="shared" si="3"/>
        <v>4.4690740078623392E-5</v>
      </c>
      <c r="L93" s="11" t="str">
        <f t="shared" si="4"/>
        <v/>
      </c>
      <c r="M93" s="11" t="str">
        <f t="shared" si="5"/>
        <v/>
      </c>
    </row>
    <row r="94" spans="1:13" x14ac:dyDescent="0.3">
      <c r="A94" t="s">
        <v>7481</v>
      </c>
      <c r="B94" t="s">
        <v>4890</v>
      </c>
      <c r="C94" t="s">
        <v>4488</v>
      </c>
      <c r="D94">
        <v>3003</v>
      </c>
      <c r="E94" s="9">
        <v>45818</v>
      </c>
      <c r="F94">
        <v>2868</v>
      </c>
      <c r="G94" t="s">
        <v>7386</v>
      </c>
      <c r="H94" s="9">
        <v>45852</v>
      </c>
      <c r="I94">
        <v>2868</v>
      </c>
      <c r="J94" t="s">
        <v>7392</v>
      </c>
      <c r="K94" s="14">
        <f t="shared" si="3"/>
        <v>4.4955044955044987E-2</v>
      </c>
      <c r="L94" s="11" t="str">
        <f t="shared" si="4"/>
        <v/>
      </c>
      <c r="M94" s="11" t="str">
        <f t="shared" si="5"/>
        <v/>
      </c>
    </row>
    <row r="95" spans="1:13" x14ac:dyDescent="0.3">
      <c r="A95" t="s">
        <v>7482</v>
      </c>
      <c r="B95" t="s">
        <v>4894</v>
      </c>
      <c r="C95" t="s">
        <v>4488</v>
      </c>
      <c r="D95">
        <v>86109</v>
      </c>
      <c r="E95" s="9">
        <v>46015</v>
      </c>
      <c r="F95">
        <v>79254</v>
      </c>
      <c r="G95" t="s">
        <v>7386</v>
      </c>
      <c r="H95" s="9">
        <v>46067</v>
      </c>
      <c r="I95">
        <v>79254</v>
      </c>
      <c r="J95" t="s">
        <v>7387</v>
      </c>
      <c r="K95" s="14">
        <f t="shared" si="3"/>
        <v>7.960840330279062E-2</v>
      </c>
      <c r="L95" s="11" t="str">
        <f t="shared" si="4"/>
        <v/>
      </c>
      <c r="M95" s="11" t="str">
        <f t="shared" si="5"/>
        <v/>
      </c>
    </row>
    <row r="96" spans="1:13" x14ac:dyDescent="0.3">
      <c r="A96" t="s">
        <v>7483</v>
      </c>
      <c r="B96" t="s">
        <v>4896</v>
      </c>
      <c r="C96" t="s">
        <v>4466</v>
      </c>
      <c r="D96">
        <v>170663</v>
      </c>
      <c r="E96" s="9">
        <v>46005</v>
      </c>
      <c r="F96">
        <v>131607</v>
      </c>
      <c r="G96" t="s">
        <v>7389</v>
      </c>
      <c r="H96" s="9"/>
      <c r="I96">
        <v>0</v>
      </c>
      <c r="J96" t="s">
        <v>7387</v>
      </c>
      <c r="K96" s="14">
        <f t="shared" si="3"/>
        <v>0.22884866667057302</v>
      </c>
      <c r="L96" s="11" t="str">
        <f t="shared" si="4"/>
        <v>FLAG</v>
      </c>
      <c r="M96" s="11" t="str">
        <f t="shared" si="5"/>
        <v/>
      </c>
    </row>
    <row r="97" spans="1:13" x14ac:dyDescent="0.3">
      <c r="A97" t="s">
        <v>7484</v>
      </c>
      <c r="B97" t="s">
        <v>4898</v>
      </c>
      <c r="C97" t="s">
        <v>4471</v>
      </c>
      <c r="D97">
        <v>74109</v>
      </c>
      <c r="E97" s="9">
        <v>46065</v>
      </c>
      <c r="F97">
        <v>70545</v>
      </c>
      <c r="G97" t="s">
        <v>7386</v>
      </c>
      <c r="H97" s="9">
        <v>46083</v>
      </c>
      <c r="I97">
        <v>70545</v>
      </c>
      <c r="J97" t="s">
        <v>7392</v>
      </c>
      <c r="K97" s="14">
        <f t="shared" si="3"/>
        <v>4.809132494029067E-2</v>
      </c>
      <c r="L97" s="11" t="str">
        <f t="shared" si="4"/>
        <v/>
      </c>
      <c r="M97" s="11" t="str">
        <f t="shared" si="5"/>
        <v/>
      </c>
    </row>
    <row r="98" spans="1:13" x14ac:dyDescent="0.3">
      <c r="A98" t="s">
        <v>7485</v>
      </c>
      <c r="B98" t="s">
        <v>4900</v>
      </c>
      <c r="C98" t="s">
        <v>4476</v>
      </c>
      <c r="D98">
        <v>73410</v>
      </c>
      <c r="E98" s="9">
        <v>45774</v>
      </c>
      <c r="F98">
        <v>71746</v>
      </c>
      <c r="G98" t="s">
        <v>7386</v>
      </c>
      <c r="H98" s="9">
        <v>45817</v>
      </c>
      <c r="I98">
        <v>71746</v>
      </c>
      <c r="K98" s="14">
        <f t="shared" si="3"/>
        <v>2.2667211551559707E-2</v>
      </c>
      <c r="L98" s="11" t="str">
        <f t="shared" si="4"/>
        <v/>
      </c>
      <c r="M98" s="11" t="str">
        <f t="shared" si="5"/>
        <v/>
      </c>
    </row>
    <row r="99" spans="1:13" x14ac:dyDescent="0.3">
      <c r="A99" t="s">
        <v>7486</v>
      </c>
      <c r="B99" t="s">
        <v>4905</v>
      </c>
      <c r="C99" t="s">
        <v>4471</v>
      </c>
      <c r="D99">
        <v>204550</v>
      </c>
      <c r="E99" s="9">
        <v>46095</v>
      </c>
      <c r="F99">
        <v>191827</v>
      </c>
      <c r="G99" t="s">
        <v>7386</v>
      </c>
      <c r="H99" s="9">
        <v>46141</v>
      </c>
      <c r="I99">
        <v>191827</v>
      </c>
      <c r="J99" t="s">
        <v>7390</v>
      </c>
      <c r="K99" s="14">
        <f t="shared" si="3"/>
        <v>6.219995111219756E-2</v>
      </c>
      <c r="L99" s="11" t="str">
        <f t="shared" si="4"/>
        <v/>
      </c>
      <c r="M99" s="11" t="str">
        <f t="shared" si="5"/>
        <v/>
      </c>
    </row>
    <row r="100" spans="1:13" x14ac:dyDescent="0.3">
      <c r="A100" t="s">
        <v>7487</v>
      </c>
      <c r="B100" t="s">
        <v>4907</v>
      </c>
      <c r="C100" t="s">
        <v>4476</v>
      </c>
      <c r="D100">
        <v>129673</v>
      </c>
      <c r="E100" s="9">
        <v>45776</v>
      </c>
      <c r="F100">
        <v>118049</v>
      </c>
      <c r="G100" t="s">
        <v>7386</v>
      </c>
      <c r="H100" s="9">
        <v>45797</v>
      </c>
      <c r="I100">
        <v>118049</v>
      </c>
      <c r="J100" t="s">
        <v>7392</v>
      </c>
      <c r="K100" s="14">
        <f t="shared" si="3"/>
        <v>8.9640865870304509E-2</v>
      </c>
      <c r="L100" s="11" t="str">
        <f t="shared" si="4"/>
        <v/>
      </c>
      <c r="M100" s="11" t="str">
        <f t="shared" si="5"/>
        <v/>
      </c>
    </row>
    <row r="101" spans="1:13" x14ac:dyDescent="0.3">
      <c r="A101" t="s">
        <v>7488</v>
      </c>
      <c r="B101" t="s">
        <v>4918</v>
      </c>
      <c r="C101" t="s">
        <v>4471</v>
      </c>
      <c r="D101">
        <v>78252</v>
      </c>
      <c r="E101" s="9">
        <v>46102</v>
      </c>
      <c r="F101">
        <v>74943</v>
      </c>
      <c r="G101" t="s">
        <v>7386</v>
      </c>
      <c r="H101" s="9">
        <v>46143</v>
      </c>
      <c r="I101">
        <v>74943</v>
      </c>
      <c r="J101" t="s">
        <v>7390</v>
      </c>
      <c r="K101" s="14">
        <f t="shared" si="3"/>
        <v>4.2286459132034993E-2</v>
      </c>
      <c r="L101" s="11" t="str">
        <f t="shared" si="4"/>
        <v/>
      </c>
      <c r="M101" s="11" t="str">
        <f t="shared" si="5"/>
        <v/>
      </c>
    </row>
    <row r="102" spans="1:13" x14ac:dyDescent="0.3">
      <c r="A102" t="s">
        <v>7489</v>
      </c>
      <c r="B102" t="s">
        <v>4920</v>
      </c>
      <c r="C102" t="s">
        <v>4476</v>
      </c>
      <c r="D102">
        <v>2698</v>
      </c>
      <c r="E102" s="9">
        <v>45794</v>
      </c>
      <c r="F102">
        <v>2552</v>
      </c>
      <c r="G102" t="s">
        <v>7386</v>
      </c>
      <c r="H102" s="9">
        <v>45828</v>
      </c>
      <c r="I102">
        <v>2552</v>
      </c>
      <c r="J102" t="s">
        <v>7387</v>
      </c>
      <c r="K102" s="14">
        <f t="shared" si="3"/>
        <v>5.4114158636026644E-2</v>
      </c>
      <c r="L102" s="11" t="str">
        <f t="shared" si="4"/>
        <v/>
      </c>
      <c r="M102" s="11" t="str">
        <f t="shared" si="5"/>
        <v/>
      </c>
    </row>
    <row r="103" spans="1:13" x14ac:dyDescent="0.3">
      <c r="A103" t="s">
        <v>7490</v>
      </c>
      <c r="B103" t="s">
        <v>4923</v>
      </c>
      <c r="C103" t="s">
        <v>4466</v>
      </c>
      <c r="D103">
        <v>187152</v>
      </c>
      <c r="E103" s="9">
        <v>46049</v>
      </c>
      <c r="F103">
        <v>142954</v>
      </c>
      <c r="G103" t="s">
        <v>7386</v>
      </c>
      <c r="H103" s="9">
        <v>46082</v>
      </c>
      <c r="I103">
        <v>142954</v>
      </c>
      <c r="J103" t="s">
        <v>7390</v>
      </c>
      <c r="K103" s="14">
        <f t="shared" si="3"/>
        <v>0.23616098144823461</v>
      </c>
      <c r="L103" s="11" t="str">
        <f t="shared" si="4"/>
        <v>FLAG</v>
      </c>
      <c r="M103" s="11" t="str">
        <f t="shared" si="5"/>
        <v/>
      </c>
    </row>
    <row r="104" spans="1:13" x14ac:dyDescent="0.3">
      <c r="A104" t="s">
        <v>7491</v>
      </c>
      <c r="B104" t="s">
        <v>4925</v>
      </c>
      <c r="C104" t="s">
        <v>4488</v>
      </c>
      <c r="D104">
        <v>74619</v>
      </c>
      <c r="E104" s="9">
        <v>45768</v>
      </c>
      <c r="F104">
        <v>72528</v>
      </c>
      <c r="G104" t="s">
        <v>7386</v>
      </c>
      <c r="H104" s="9">
        <v>45794</v>
      </c>
      <c r="I104">
        <v>72528</v>
      </c>
      <c r="K104" s="14">
        <f t="shared" si="3"/>
        <v>2.8022353556064861E-2</v>
      </c>
      <c r="L104" s="11" t="str">
        <f t="shared" si="4"/>
        <v/>
      </c>
      <c r="M104" s="11" t="str">
        <f t="shared" si="5"/>
        <v/>
      </c>
    </row>
    <row r="105" spans="1:13" x14ac:dyDescent="0.3">
      <c r="A105" t="s">
        <v>7492</v>
      </c>
      <c r="B105" t="s">
        <v>4927</v>
      </c>
      <c r="C105" t="s">
        <v>4476</v>
      </c>
      <c r="D105">
        <v>57502</v>
      </c>
      <c r="E105" s="9">
        <v>45769</v>
      </c>
      <c r="F105">
        <v>55393</v>
      </c>
      <c r="G105" t="s">
        <v>7386</v>
      </c>
      <c r="H105" s="9">
        <v>45828</v>
      </c>
      <c r="I105">
        <v>55393</v>
      </c>
      <c r="J105" t="s">
        <v>7387</v>
      </c>
      <c r="K105" s="14">
        <f t="shared" si="3"/>
        <v>3.6676985148342611E-2</v>
      </c>
      <c r="L105" s="11" t="str">
        <f t="shared" si="4"/>
        <v/>
      </c>
      <c r="M105" s="11" t="str">
        <f t="shared" si="5"/>
        <v/>
      </c>
    </row>
    <row r="106" spans="1:13" x14ac:dyDescent="0.3">
      <c r="A106" t="s">
        <v>7493</v>
      </c>
      <c r="B106" t="s">
        <v>4942</v>
      </c>
      <c r="C106" t="s">
        <v>4471</v>
      </c>
      <c r="D106">
        <v>78425</v>
      </c>
      <c r="E106" s="9">
        <v>45872</v>
      </c>
      <c r="F106">
        <v>77714</v>
      </c>
      <c r="G106" t="s">
        <v>7386</v>
      </c>
      <c r="H106" s="9">
        <v>45925</v>
      </c>
      <c r="I106">
        <v>77714</v>
      </c>
      <c r="K106" s="14">
        <f t="shared" si="3"/>
        <v>9.0659866114122245E-3</v>
      </c>
      <c r="L106" s="11" t="str">
        <f t="shared" si="4"/>
        <v/>
      </c>
      <c r="M106" s="11" t="str">
        <f t="shared" si="5"/>
        <v/>
      </c>
    </row>
    <row r="107" spans="1:13" x14ac:dyDescent="0.3">
      <c r="A107" t="s">
        <v>7494</v>
      </c>
      <c r="B107" t="s">
        <v>4944</v>
      </c>
      <c r="C107" t="s">
        <v>4476</v>
      </c>
      <c r="D107">
        <v>2820</v>
      </c>
      <c r="E107" s="9">
        <v>45821</v>
      </c>
      <c r="F107">
        <v>2550</v>
      </c>
      <c r="G107" t="s">
        <v>7386</v>
      </c>
      <c r="H107" s="9">
        <v>45863</v>
      </c>
      <c r="I107">
        <v>2550</v>
      </c>
      <c r="J107" t="s">
        <v>7387</v>
      </c>
      <c r="K107" s="14">
        <f t="shared" si="3"/>
        <v>9.5744680851063801E-2</v>
      </c>
      <c r="L107" s="11" t="str">
        <f t="shared" si="4"/>
        <v/>
      </c>
      <c r="M107" s="11" t="str">
        <f t="shared" si="5"/>
        <v/>
      </c>
    </row>
    <row r="108" spans="1:13" x14ac:dyDescent="0.3">
      <c r="A108" t="s">
        <v>7495</v>
      </c>
      <c r="B108" t="s">
        <v>4947</v>
      </c>
      <c r="C108" t="s">
        <v>4471</v>
      </c>
      <c r="D108">
        <v>70328</v>
      </c>
      <c r="E108" s="9">
        <v>46006</v>
      </c>
      <c r="F108">
        <v>66302</v>
      </c>
      <c r="G108" t="s">
        <v>7386</v>
      </c>
      <c r="H108" s="9">
        <v>46025</v>
      </c>
      <c r="I108">
        <v>66302</v>
      </c>
      <c r="J108" t="s">
        <v>7390</v>
      </c>
      <c r="K108" s="14">
        <f t="shared" si="3"/>
        <v>5.7246047093618468E-2</v>
      </c>
      <c r="L108" s="11" t="str">
        <f t="shared" si="4"/>
        <v/>
      </c>
      <c r="M108" s="11" t="str">
        <f t="shared" si="5"/>
        <v/>
      </c>
    </row>
    <row r="109" spans="1:13" x14ac:dyDescent="0.3">
      <c r="A109" t="s">
        <v>7496</v>
      </c>
      <c r="B109" t="s">
        <v>4949</v>
      </c>
      <c r="C109" t="s">
        <v>4476</v>
      </c>
      <c r="D109">
        <v>2580</v>
      </c>
      <c r="E109" s="9">
        <v>45880</v>
      </c>
      <c r="F109">
        <v>2419</v>
      </c>
      <c r="G109" t="s">
        <v>7386</v>
      </c>
      <c r="H109" s="9">
        <v>45921</v>
      </c>
      <c r="I109">
        <v>2419</v>
      </c>
      <c r="J109" t="s">
        <v>7387</v>
      </c>
      <c r="K109" s="14">
        <f t="shared" si="3"/>
        <v>6.2403100775193843E-2</v>
      </c>
      <c r="L109" s="11" t="str">
        <f t="shared" si="4"/>
        <v/>
      </c>
      <c r="M109" s="11" t="str">
        <f t="shared" si="5"/>
        <v/>
      </c>
    </row>
    <row r="110" spans="1:13" x14ac:dyDescent="0.3">
      <c r="A110" t="s">
        <v>7497</v>
      </c>
      <c r="B110" t="s">
        <v>4952</v>
      </c>
      <c r="C110" t="s">
        <v>4471</v>
      </c>
      <c r="D110">
        <v>2666</v>
      </c>
      <c r="E110" s="9">
        <v>45775</v>
      </c>
      <c r="F110">
        <v>2423</v>
      </c>
      <c r="G110" t="s">
        <v>7386</v>
      </c>
      <c r="H110" s="9">
        <v>45820</v>
      </c>
      <c r="I110">
        <v>2423</v>
      </c>
      <c r="J110" t="s">
        <v>7390</v>
      </c>
      <c r="K110" s="14">
        <f t="shared" si="3"/>
        <v>9.1147786946736642E-2</v>
      </c>
      <c r="L110" s="11" t="str">
        <f t="shared" si="4"/>
        <v/>
      </c>
      <c r="M110" s="11" t="str">
        <f t="shared" si="5"/>
        <v/>
      </c>
    </row>
    <row r="111" spans="1:13" x14ac:dyDescent="0.3">
      <c r="A111" t="s">
        <v>7498</v>
      </c>
      <c r="B111" t="s">
        <v>4957</v>
      </c>
      <c r="C111" t="s">
        <v>4466</v>
      </c>
      <c r="D111">
        <v>228542</v>
      </c>
      <c r="E111" s="9">
        <v>46082</v>
      </c>
      <c r="F111">
        <v>173537</v>
      </c>
      <c r="G111" t="s">
        <v>7386</v>
      </c>
      <c r="H111" s="9">
        <v>46105</v>
      </c>
      <c r="I111">
        <v>173537</v>
      </c>
      <c r="J111" t="s">
        <v>7387</v>
      </c>
      <c r="K111" s="14">
        <f t="shared" si="3"/>
        <v>0.24067786227476784</v>
      </c>
      <c r="L111" s="11" t="str">
        <f t="shared" si="4"/>
        <v>FLAG</v>
      </c>
      <c r="M111" s="11" t="str">
        <f t="shared" si="5"/>
        <v/>
      </c>
    </row>
    <row r="112" spans="1:13" x14ac:dyDescent="0.3">
      <c r="A112" t="s">
        <v>7499</v>
      </c>
      <c r="B112" t="s">
        <v>4971</v>
      </c>
      <c r="C112" t="s">
        <v>4476</v>
      </c>
      <c r="D112">
        <v>174222</v>
      </c>
      <c r="E112" s="9">
        <v>46032</v>
      </c>
      <c r="F112">
        <v>167893</v>
      </c>
      <c r="G112" t="s">
        <v>7386</v>
      </c>
      <c r="H112" s="9">
        <v>46050</v>
      </c>
      <c r="I112">
        <v>167893</v>
      </c>
      <c r="J112" t="s">
        <v>7390</v>
      </c>
      <c r="K112" s="14">
        <f t="shared" si="3"/>
        <v>3.632721470307998E-2</v>
      </c>
      <c r="L112" s="11" t="str">
        <f t="shared" si="4"/>
        <v/>
      </c>
      <c r="M112" s="11" t="str">
        <f t="shared" si="5"/>
        <v/>
      </c>
    </row>
    <row r="113" spans="1:13" x14ac:dyDescent="0.3">
      <c r="A113" t="s">
        <v>7500</v>
      </c>
      <c r="B113" t="s">
        <v>4973</v>
      </c>
      <c r="C113" t="s">
        <v>4488</v>
      </c>
      <c r="D113">
        <v>2649</v>
      </c>
      <c r="E113" s="9">
        <v>45801</v>
      </c>
      <c r="F113">
        <v>2622</v>
      </c>
      <c r="G113" t="s">
        <v>7386</v>
      </c>
      <c r="H113" s="9">
        <v>45842</v>
      </c>
      <c r="I113">
        <v>2622</v>
      </c>
      <c r="K113" s="14">
        <f t="shared" si="3"/>
        <v>1.0192525481313663E-2</v>
      </c>
      <c r="L113" s="11" t="str">
        <f t="shared" si="4"/>
        <v/>
      </c>
      <c r="M113" s="11" t="str">
        <f t="shared" si="5"/>
        <v/>
      </c>
    </row>
    <row r="114" spans="1:13" x14ac:dyDescent="0.3">
      <c r="A114" t="s">
        <v>7501</v>
      </c>
      <c r="B114" t="s">
        <v>4978</v>
      </c>
      <c r="C114" t="s">
        <v>4471</v>
      </c>
      <c r="D114">
        <v>45490</v>
      </c>
      <c r="E114" s="9">
        <v>45985</v>
      </c>
      <c r="F114">
        <v>43042</v>
      </c>
      <c r="G114" t="s">
        <v>7386</v>
      </c>
      <c r="H114" s="9">
        <v>46013</v>
      </c>
      <c r="I114">
        <v>43042</v>
      </c>
      <c r="J114" t="s">
        <v>7387</v>
      </c>
      <c r="K114" s="14">
        <f t="shared" si="3"/>
        <v>5.3814025060452853E-2</v>
      </c>
      <c r="L114" s="11" t="str">
        <f t="shared" si="4"/>
        <v/>
      </c>
      <c r="M114" s="11" t="str">
        <f t="shared" si="5"/>
        <v/>
      </c>
    </row>
    <row r="115" spans="1:13" x14ac:dyDescent="0.3">
      <c r="A115" t="s">
        <v>7502</v>
      </c>
      <c r="B115" t="s">
        <v>4983</v>
      </c>
      <c r="C115" t="s">
        <v>4476</v>
      </c>
      <c r="D115">
        <v>160749</v>
      </c>
      <c r="E115" s="9">
        <v>46063</v>
      </c>
      <c r="F115">
        <v>154290</v>
      </c>
      <c r="G115" t="s">
        <v>7386</v>
      </c>
      <c r="H115" s="9">
        <v>46123</v>
      </c>
      <c r="I115">
        <v>154290</v>
      </c>
      <c r="J115" t="s">
        <v>7392</v>
      </c>
      <c r="K115" s="14">
        <f t="shared" si="3"/>
        <v>4.0180654312001907E-2</v>
      </c>
      <c r="L115" s="11" t="str">
        <f t="shared" si="4"/>
        <v/>
      </c>
      <c r="M115" s="11" t="str">
        <f t="shared" si="5"/>
        <v/>
      </c>
    </row>
    <row r="116" spans="1:13" x14ac:dyDescent="0.3">
      <c r="A116" t="s">
        <v>7503</v>
      </c>
      <c r="B116" t="s">
        <v>4985</v>
      </c>
      <c r="C116" t="s">
        <v>4471</v>
      </c>
      <c r="D116">
        <v>37487</v>
      </c>
      <c r="E116" s="9">
        <v>45913</v>
      </c>
      <c r="F116">
        <v>35960</v>
      </c>
      <c r="G116" t="s">
        <v>7386</v>
      </c>
      <c r="H116" s="9">
        <v>45960</v>
      </c>
      <c r="I116">
        <v>35960</v>
      </c>
      <c r="J116" t="s">
        <v>7392</v>
      </c>
      <c r="K116" s="14">
        <f t="shared" si="3"/>
        <v>4.0734121162002812E-2</v>
      </c>
      <c r="L116" s="11" t="str">
        <f t="shared" si="4"/>
        <v/>
      </c>
      <c r="M116" s="11" t="str">
        <f t="shared" si="5"/>
        <v/>
      </c>
    </row>
    <row r="117" spans="1:13" x14ac:dyDescent="0.3">
      <c r="A117" t="s">
        <v>7504</v>
      </c>
      <c r="B117" t="s">
        <v>4995</v>
      </c>
      <c r="C117" t="s">
        <v>4476</v>
      </c>
      <c r="D117">
        <v>46947</v>
      </c>
      <c r="E117" s="9">
        <v>45851</v>
      </c>
      <c r="F117">
        <v>44678</v>
      </c>
      <c r="G117" t="s">
        <v>7386</v>
      </c>
      <c r="H117" s="9">
        <v>45882</v>
      </c>
      <c r="I117">
        <v>44678</v>
      </c>
      <c r="J117" t="s">
        <v>7387</v>
      </c>
      <c r="K117" s="14">
        <f t="shared" si="3"/>
        <v>4.8331096768696624E-2</v>
      </c>
      <c r="L117" s="11" t="str">
        <f t="shared" si="4"/>
        <v/>
      </c>
      <c r="M117" s="11" t="str">
        <f t="shared" si="5"/>
        <v/>
      </c>
    </row>
    <row r="118" spans="1:13" x14ac:dyDescent="0.3">
      <c r="A118" t="s">
        <v>7505</v>
      </c>
      <c r="B118" t="s">
        <v>4997</v>
      </c>
      <c r="C118" t="s">
        <v>4488</v>
      </c>
      <c r="D118">
        <v>71968</v>
      </c>
      <c r="E118" s="9">
        <v>46068</v>
      </c>
      <c r="F118">
        <v>0</v>
      </c>
      <c r="G118" t="s">
        <v>7435</v>
      </c>
      <c r="H118" s="9"/>
      <c r="I118">
        <v>0</v>
      </c>
      <c r="K118" s="14">
        <f t="shared" si="3"/>
        <v>1</v>
      </c>
      <c r="L118" s="11" t="str">
        <f t="shared" si="4"/>
        <v/>
      </c>
      <c r="M118" s="11" t="str">
        <f t="shared" si="5"/>
        <v/>
      </c>
    </row>
    <row r="119" spans="1:13" x14ac:dyDescent="0.3">
      <c r="A119" t="s">
        <v>7506</v>
      </c>
      <c r="B119" t="s">
        <v>5020</v>
      </c>
      <c r="C119" t="s">
        <v>4471</v>
      </c>
      <c r="D119">
        <v>2830</v>
      </c>
      <c r="E119" s="9">
        <v>45904</v>
      </c>
      <c r="F119">
        <v>2771</v>
      </c>
      <c r="G119" t="s">
        <v>7389</v>
      </c>
      <c r="H119" s="9"/>
      <c r="I119">
        <v>0</v>
      </c>
      <c r="K119" s="14">
        <f t="shared" si="3"/>
        <v>2.0848056537102422E-2</v>
      </c>
      <c r="L119" s="11" t="str">
        <f t="shared" si="4"/>
        <v/>
      </c>
      <c r="M119" s="11" t="str">
        <f t="shared" si="5"/>
        <v>FLAG</v>
      </c>
    </row>
    <row r="120" spans="1:13" x14ac:dyDescent="0.3">
      <c r="A120" t="s">
        <v>7507</v>
      </c>
      <c r="B120" t="s">
        <v>5024</v>
      </c>
      <c r="C120" t="s">
        <v>4471</v>
      </c>
      <c r="D120">
        <v>76163</v>
      </c>
      <c r="E120" s="9">
        <v>46016</v>
      </c>
      <c r="F120">
        <v>75087</v>
      </c>
      <c r="G120" t="s">
        <v>7386</v>
      </c>
      <c r="H120" s="9">
        <v>46072</v>
      </c>
      <c r="I120">
        <v>75087</v>
      </c>
      <c r="K120" s="14">
        <f t="shared" si="3"/>
        <v>1.4127594763861717E-2</v>
      </c>
      <c r="L120" s="11" t="str">
        <f t="shared" si="4"/>
        <v/>
      </c>
      <c r="M120" s="11" t="str">
        <f t="shared" si="5"/>
        <v/>
      </c>
    </row>
    <row r="121" spans="1:13" x14ac:dyDescent="0.3">
      <c r="A121" t="s">
        <v>7508</v>
      </c>
      <c r="B121" t="s">
        <v>5031</v>
      </c>
      <c r="C121" t="s">
        <v>4488</v>
      </c>
      <c r="D121">
        <v>28316</v>
      </c>
      <c r="E121" s="9">
        <v>46010</v>
      </c>
      <c r="F121">
        <v>26747</v>
      </c>
      <c r="G121" t="s">
        <v>7386</v>
      </c>
      <c r="H121" s="9">
        <v>46053</v>
      </c>
      <c r="I121">
        <v>26747</v>
      </c>
      <c r="J121" t="s">
        <v>7392</v>
      </c>
      <c r="K121" s="14">
        <f t="shared" si="3"/>
        <v>5.5410368696143575E-2</v>
      </c>
      <c r="L121" s="11" t="str">
        <f t="shared" si="4"/>
        <v/>
      </c>
      <c r="M121" s="11" t="str">
        <f t="shared" si="5"/>
        <v/>
      </c>
    </row>
    <row r="122" spans="1:13" x14ac:dyDescent="0.3">
      <c r="A122" t="s">
        <v>7509</v>
      </c>
      <c r="B122" t="s">
        <v>5035</v>
      </c>
      <c r="C122" t="s">
        <v>4466</v>
      </c>
      <c r="D122">
        <v>74623</v>
      </c>
      <c r="E122" s="9">
        <v>45868</v>
      </c>
      <c r="F122">
        <v>50839</v>
      </c>
      <c r="G122" t="s">
        <v>7386</v>
      </c>
      <c r="H122" s="9">
        <v>45888</v>
      </c>
      <c r="I122">
        <v>50839</v>
      </c>
      <c r="J122" t="s">
        <v>7387</v>
      </c>
      <c r="K122" s="14">
        <f t="shared" si="3"/>
        <v>0.31872210980528792</v>
      </c>
      <c r="L122" s="11" t="str">
        <f t="shared" si="4"/>
        <v>FLAG</v>
      </c>
      <c r="M122" s="11" t="str">
        <f t="shared" si="5"/>
        <v/>
      </c>
    </row>
    <row r="123" spans="1:13" x14ac:dyDescent="0.3">
      <c r="A123" t="s">
        <v>7510</v>
      </c>
      <c r="B123" t="s">
        <v>5037</v>
      </c>
      <c r="C123" t="s">
        <v>4466</v>
      </c>
      <c r="D123">
        <v>202738</v>
      </c>
      <c r="E123" s="9">
        <v>45906</v>
      </c>
      <c r="F123">
        <v>159801</v>
      </c>
      <c r="G123" t="s">
        <v>7386</v>
      </c>
      <c r="H123" s="9">
        <v>45935</v>
      </c>
      <c r="I123">
        <v>159801</v>
      </c>
      <c r="J123" t="s">
        <v>7387</v>
      </c>
      <c r="K123" s="14">
        <f t="shared" si="3"/>
        <v>0.21178565439138197</v>
      </c>
      <c r="L123" s="11" t="str">
        <f t="shared" si="4"/>
        <v>FLAG</v>
      </c>
      <c r="M123" s="11" t="str">
        <f t="shared" si="5"/>
        <v/>
      </c>
    </row>
    <row r="124" spans="1:13" x14ac:dyDescent="0.3">
      <c r="A124" t="s">
        <v>7511</v>
      </c>
      <c r="B124" t="s">
        <v>5039</v>
      </c>
      <c r="C124" t="s">
        <v>4466</v>
      </c>
      <c r="D124">
        <v>3043</v>
      </c>
      <c r="E124" s="9">
        <v>46085</v>
      </c>
      <c r="F124">
        <v>2420</v>
      </c>
      <c r="G124" t="s">
        <v>7386</v>
      </c>
      <c r="H124" s="9">
        <v>46142</v>
      </c>
      <c r="I124">
        <v>2420</v>
      </c>
      <c r="J124" t="s">
        <v>7387</v>
      </c>
      <c r="K124" s="14">
        <f t="shared" si="3"/>
        <v>0.20473217219848838</v>
      </c>
      <c r="L124" s="11" t="str">
        <f t="shared" si="4"/>
        <v>FLAG</v>
      </c>
      <c r="M124" s="11" t="str">
        <f t="shared" si="5"/>
        <v/>
      </c>
    </row>
    <row r="125" spans="1:13" x14ac:dyDescent="0.3">
      <c r="A125" t="s">
        <v>7512</v>
      </c>
      <c r="B125" t="s">
        <v>5047</v>
      </c>
      <c r="C125" t="s">
        <v>4488</v>
      </c>
      <c r="D125">
        <v>76895</v>
      </c>
      <c r="E125" s="9">
        <v>46107</v>
      </c>
      <c r="F125">
        <v>74273</v>
      </c>
      <c r="G125" t="s">
        <v>7386</v>
      </c>
      <c r="H125" s="9">
        <v>46142</v>
      </c>
      <c r="I125">
        <v>74273</v>
      </c>
      <c r="J125" t="s">
        <v>7390</v>
      </c>
      <c r="K125" s="14">
        <f t="shared" si="3"/>
        <v>3.4098445932765453E-2</v>
      </c>
      <c r="L125" s="11" t="str">
        <f t="shared" si="4"/>
        <v/>
      </c>
      <c r="M125" s="11" t="str">
        <f t="shared" si="5"/>
        <v/>
      </c>
    </row>
    <row r="126" spans="1:13" x14ac:dyDescent="0.3">
      <c r="A126" t="s">
        <v>7513</v>
      </c>
      <c r="B126" t="s">
        <v>5053</v>
      </c>
      <c r="C126" t="s">
        <v>4488</v>
      </c>
      <c r="D126">
        <v>70867</v>
      </c>
      <c r="E126" s="9">
        <v>45908</v>
      </c>
      <c r="F126">
        <v>64955</v>
      </c>
      <c r="G126" t="s">
        <v>7386</v>
      </c>
      <c r="H126" s="9">
        <v>45964</v>
      </c>
      <c r="I126">
        <v>64955</v>
      </c>
      <c r="J126" t="s">
        <v>7390</v>
      </c>
      <c r="K126" s="14">
        <f t="shared" si="3"/>
        <v>8.3423878533026685E-2</v>
      </c>
      <c r="L126" s="11" t="str">
        <f t="shared" si="4"/>
        <v/>
      </c>
      <c r="M126" s="11" t="str">
        <f t="shared" si="5"/>
        <v/>
      </c>
    </row>
    <row r="127" spans="1:13" x14ac:dyDescent="0.3">
      <c r="A127" t="s">
        <v>7514</v>
      </c>
      <c r="B127" t="s">
        <v>5056</v>
      </c>
      <c r="C127" t="s">
        <v>4476</v>
      </c>
      <c r="D127">
        <v>189504</v>
      </c>
      <c r="E127" s="9">
        <v>45941</v>
      </c>
      <c r="F127">
        <v>181484</v>
      </c>
      <c r="G127" t="s">
        <v>7386</v>
      </c>
      <c r="H127" s="9">
        <v>45956</v>
      </c>
      <c r="I127">
        <v>181484</v>
      </c>
      <c r="J127" t="s">
        <v>7387</v>
      </c>
      <c r="K127" s="14">
        <f t="shared" si="3"/>
        <v>4.2321006416751072E-2</v>
      </c>
      <c r="L127" s="11" t="str">
        <f t="shared" si="4"/>
        <v/>
      </c>
      <c r="M127" s="11" t="str">
        <f t="shared" si="5"/>
        <v/>
      </c>
    </row>
    <row r="128" spans="1:13" x14ac:dyDescent="0.3">
      <c r="A128" t="s">
        <v>7515</v>
      </c>
      <c r="B128" t="s">
        <v>5058</v>
      </c>
      <c r="C128" t="s">
        <v>4471</v>
      </c>
      <c r="D128">
        <v>107010</v>
      </c>
      <c r="E128" s="9">
        <v>46106</v>
      </c>
      <c r="F128">
        <v>102988</v>
      </c>
      <c r="G128" t="s">
        <v>7386</v>
      </c>
      <c r="H128" s="9">
        <v>46166</v>
      </c>
      <c r="I128">
        <v>102988</v>
      </c>
      <c r="J128" t="s">
        <v>7392</v>
      </c>
      <c r="K128" s="14">
        <f t="shared" si="3"/>
        <v>3.75852724044482E-2</v>
      </c>
      <c r="L128" s="11" t="str">
        <f t="shared" si="4"/>
        <v/>
      </c>
      <c r="M128" s="11" t="str">
        <f t="shared" si="5"/>
        <v/>
      </c>
    </row>
    <row r="129" spans="1:13" x14ac:dyDescent="0.3">
      <c r="A129" t="s">
        <v>7516</v>
      </c>
      <c r="B129" t="s">
        <v>5062</v>
      </c>
      <c r="C129" t="s">
        <v>4466</v>
      </c>
      <c r="D129">
        <v>51143</v>
      </c>
      <c r="E129" s="9">
        <v>46060</v>
      </c>
      <c r="F129">
        <v>35912</v>
      </c>
      <c r="G129" t="s">
        <v>7386</v>
      </c>
      <c r="H129" s="9">
        <v>46091</v>
      </c>
      <c r="I129">
        <v>35912</v>
      </c>
      <c r="J129" t="s">
        <v>7390</v>
      </c>
      <c r="K129" s="14">
        <f t="shared" si="3"/>
        <v>0.29781201728486795</v>
      </c>
      <c r="L129" s="11" t="str">
        <f t="shared" si="4"/>
        <v>FLAG</v>
      </c>
      <c r="M129" s="11" t="str">
        <f t="shared" si="5"/>
        <v/>
      </c>
    </row>
    <row r="130" spans="1:13" x14ac:dyDescent="0.3">
      <c r="A130" t="s">
        <v>7517</v>
      </c>
      <c r="B130" t="s">
        <v>5064</v>
      </c>
      <c r="C130" t="s">
        <v>4466</v>
      </c>
      <c r="D130">
        <v>71630</v>
      </c>
      <c r="E130" s="9">
        <v>45877</v>
      </c>
      <c r="F130">
        <v>53378</v>
      </c>
      <c r="G130" t="s">
        <v>7386</v>
      </c>
      <c r="H130" s="9">
        <v>45928</v>
      </c>
      <c r="I130">
        <v>53378</v>
      </c>
      <c r="J130" t="s">
        <v>7387</v>
      </c>
      <c r="K130" s="14">
        <f t="shared" si="3"/>
        <v>0.25480943738656991</v>
      </c>
      <c r="L130" s="11" t="str">
        <f t="shared" si="4"/>
        <v>FLAG</v>
      </c>
      <c r="M130" s="11" t="str">
        <f t="shared" si="5"/>
        <v/>
      </c>
    </row>
    <row r="131" spans="1:13" x14ac:dyDescent="0.3">
      <c r="A131" t="s">
        <v>7518</v>
      </c>
      <c r="B131" t="s">
        <v>5069</v>
      </c>
      <c r="C131" t="s">
        <v>4476</v>
      </c>
      <c r="D131">
        <v>48124</v>
      </c>
      <c r="E131" s="9">
        <v>45971</v>
      </c>
      <c r="F131">
        <v>43926</v>
      </c>
      <c r="G131" t="s">
        <v>7386</v>
      </c>
      <c r="H131" s="9">
        <v>46025</v>
      </c>
      <c r="I131">
        <v>43926</v>
      </c>
      <c r="J131" t="s">
        <v>7387</v>
      </c>
      <c r="K131" s="14">
        <f t="shared" si="3"/>
        <v>8.7232981464549941E-2</v>
      </c>
      <c r="L131" s="11" t="str">
        <f t="shared" si="4"/>
        <v/>
      </c>
      <c r="M131" s="11" t="str">
        <f t="shared" si="5"/>
        <v/>
      </c>
    </row>
    <row r="132" spans="1:13" x14ac:dyDescent="0.3">
      <c r="A132" t="s">
        <v>7519</v>
      </c>
      <c r="B132" t="s">
        <v>5071</v>
      </c>
      <c r="C132" t="s">
        <v>4488</v>
      </c>
      <c r="D132">
        <v>48360</v>
      </c>
      <c r="E132" s="9">
        <v>46009</v>
      </c>
      <c r="F132">
        <v>45498</v>
      </c>
      <c r="G132" t="s">
        <v>7386</v>
      </c>
      <c r="H132" s="9">
        <v>46031</v>
      </c>
      <c r="I132">
        <v>45498</v>
      </c>
      <c r="J132" t="s">
        <v>7390</v>
      </c>
      <c r="K132" s="14">
        <f t="shared" ref="K132:K195" si="6">IF(D132&gt;0,1-F132/D132,"")</f>
        <v>5.9181141439205942E-2</v>
      </c>
      <c r="L132" s="11" t="str">
        <f t="shared" ref="L132:L195" si="7">IF(AND(G132&lt;&gt;"Rejected",N(K132)&gt;15%),"FLAG","")</f>
        <v/>
      </c>
      <c r="M132" s="11" t="str">
        <f t="shared" ref="M132:M195" si="8">IF(AND(G132="Pending",DATE(2026,3,31)-E132&gt;180),"FLAG","")</f>
        <v/>
      </c>
    </row>
    <row r="133" spans="1:13" x14ac:dyDescent="0.3">
      <c r="A133" t="s">
        <v>7520</v>
      </c>
      <c r="B133" t="s">
        <v>5073</v>
      </c>
      <c r="C133" t="s">
        <v>4488</v>
      </c>
      <c r="D133">
        <v>2662</v>
      </c>
      <c r="E133" s="9">
        <v>45847</v>
      </c>
      <c r="F133">
        <v>2519</v>
      </c>
      <c r="G133" t="s">
        <v>7386</v>
      </c>
      <c r="H133" s="9">
        <v>45890</v>
      </c>
      <c r="I133">
        <v>2519</v>
      </c>
      <c r="J133" t="s">
        <v>7387</v>
      </c>
      <c r="K133" s="14">
        <f t="shared" si="6"/>
        <v>5.3719008264462853E-2</v>
      </c>
      <c r="L133" s="11" t="str">
        <f t="shared" si="7"/>
        <v/>
      </c>
      <c r="M133" s="11" t="str">
        <f t="shared" si="8"/>
        <v/>
      </c>
    </row>
    <row r="134" spans="1:13" x14ac:dyDescent="0.3">
      <c r="A134" t="s">
        <v>7521</v>
      </c>
      <c r="B134" t="s">
        <v>5078</v>
      </c>
      <c r="C134" t="s">
        <v>4471</v>
      </c>
      <c r="D134">
        <v>44874</v>
      </c>
      <c r="E134" s="9">
        <v>46090</v>
      </c>
      <c r="F134">
        <v>42712</v>
      </c>
      <c r="G134" t="s">
        <v>7386</v>
      </c>
      <c r="H134" s="9">
        <v>46142</v>
      </c>
      <c r="I134">
        <v>42712</v>
      </c>
      <c r="J134" t="s">
        <v>7390</v>
      </c>
      <c r="K134" s="14">
        <f t="shared" si="6"/>
        <v>4.8179346614966367E-2</v>
      </c>
      <c r="L134" s="11" t="str">
        <f t="shared" si="7"/>
        <v/>
      </c>
      <c r="M134" s="11" t="str">
        <f t="shared" si="8"/>
        <v/>
      </c>
    </row>
    <row r="135" spans="1:13" x14ac:dyDescent="0.3">
      <c r="A135" t="s">
        <v>7522</v>
      </c>
      <c r="B135" t="s">
        <v>5083</v>
      </c>
      <c r="C135" t="s">
        <v>4488</v>
      </c>
      <c r="D135">
        <v>77687</v>
      </c>
      <c r="E135" s="9">
        <v>46038</v>
      </c>
      <c r="F135">
        <v>72381</v>
      </c>
      <c r="G135" t="s">
        <v>7386</v>
      </c>
      <c r="H135" s="9">
        <v>46057</v>
      </c>
      <c r="I135">
        <v>72381</v>
      </c>
      <c r="J135" t="s">
        <v>7392</v>
      </c>
      <c r="K135" s="14">
        <f t="shared" si="6"/>
        <v>6.8299715525120042E-2</v>
      </c>
      <c r="L135" s="11" t="str">
        <f t="shared" si="7"/>
        <v/>
      </c>
      <c r="M135" s="11" t="str">
        <f t="shared" si="8"/>
        <v/>
      </c>
    </row>
    <row r="136" spans="1:13" x14ac:dyDescent="0.3">
      <c r="A136" t="s">
        <v>7523</v>
      </c>
      <c r="B136" t="s">
        <v>5085</v>
      </c>
      <c r="C136" t="s">
        <v>4471</v>
      </c>
      <c r="D136">
        <v>121065</v>
      </c>
      <c r="E136" s="9">
        <v>45846</v>
      </c>
      <c r="F136">
        <v>118189</v>
      </c>
      <c r="G136" t="s">
        <v>7389</v>
      </c>
      <c r="H136" s="9"/>
      <c r="I136">
        <v>0</v>
      </c>
      <c r="K136" s="14">
        <f t="shared" si="6"/>
        <v>2.3755833643084312E-2</v>
      </c>
      <c r="L136" s="11" t="str">
        <f t="shared" si="7"/>
        <v/>
      </c>
      <c r="M136" s="11" t="str">
        <f t="shared" si="8"/>
        <v>FLAG</v>
      </c>
    </row>
    <row r="137" spans="1:13" x14ac:dyDescent="0.3">
      <c r="A137" t="s">
        <v>7524</v>
      </c>
      <c r="B137" t="s">
        <v>5090</v>
      </c>
      <c r="C137" t="s">
        <v>4476</v>
      </c>
      <c r="D137">
        <v>48120</v>
      </c>
      <c r="E137" s="9">
        <v>45966</v>
      </c>
      <c r="F137">
        <v>44984</v>
      </c>
      <c r="G137" t="s">
        <v>7386</v>
      </c>
      <c r="H137" s="9">
        <v>46011</v>
      </c>
      <c r="I137">
        <v>44984</v>
      </c>
      <c r="J137" t="s">
        <v>7390</v>
      </c>
      <c r="K137" s="14">
        <f t="shared" si="6"/>
        <v>6.5170407315045753E-2</v>
      </c>
      <c r="L137" s="11" t="str">
        <f t="shared" si="7"/>
        <v/>
      </c>
      <c r="M137" s="11" t="str">
        <f t="shared" si="8"/>
        <v/>
      </c>
    </row>
    <row r="138" spans="1:13" x14ac:dyDescent="0.3">
      <c r="A138" t="s">
        <v>7525</v>
      </c>
      <c r="B138" t="s">
        <v>5096</v>
      </c>
      <c r="C138" t="s">
        <v>4466</v>
      </c>
      <c r="D138">
        <v>190417</v>
      </c>
      <c r="E138" s="9">
        <v>45849</v>
      </c>
      <c r="F138">
        <v>129704</v>
      </c>
      <c r="G138" t="s">
        <v>7386</v>
      </c>
      <c r="H138" s="9">
        <v>45878</v>
      </c>
      <c r="I138">
        <v>129704</v>
      </c>
      <c r="J138" t="s">
        <v>7390</v>
      </c>
      <c r="K138" s="14">
        <f t="shared" si="6"/>
        <v>0.31884233025412645</v>
      </c>
      <c r="L138" s="11" t="str">
        <f t="shared" si="7"/>
        <v>FLAG</v>
      </c>
      <c r="M138" s="11" t="str">
        <f t="shared" si="8"/>
        <v/>
      </c>
    </row>
    <row r="139" spans="1:13" x14ac:dyDescent="0.3">
      <c r="A139" t="s">
        <v>7526</v>
      </c>
      <c r="B139" t="s">
        <v>5098</v>
      </c>
      <c r="C139" t="s">
        <v>4476</v>
      </c>
      <c r="D139">
        <v>189980</v>
      </c>
      <c r="E139" s="9">
        <v>45803</v>
      </c>
      <c r="F139">
        <v>180003</v>
      </c>
      <c r="G139" t="s">
        <v>7386</v>
      </c>
      <c r="H139" s="9">
        <v>45854</v>
      </c>
      <c r="I139">
        <v>180003</v>
      </c>
      <c r="J139" t="s">
        <v>7387</v>
      </c>
      <c r="K139" s="14">
        <f t="shared" si="6"/>
        <v>5.2516054321507522E-2</v>
      </c>
      <c r="L139" s="11" t="str">
        <f t="shared" si="7"/>
        <v/>
      </c>
      <c r="M139" s="11" t="str">
        <f t="shared" si="8"/>
        <v/>
      </c>
    </row>
    <row r="140" spans="1:13" x14ac:dyDescent="0.3">
      <c r="A140" t="s">
        <v>7527</v>
      </c>
      <c r="B140" t="s">
        <v>5103</v>
      </c>
      <c r="C140" t="s">
        <v>4476</v>
      </c>
      <c r="D140">
        <v>3097</v>
      </c>
      <c r="E140" s="9">
        <v>46039</v>
      </c>
      <c r="F140">
        <v>2806</v>
      </c>
      <c r="G140" t="s">
        <v>7386</v>
      </c>
      <c r="H140" s="9">
        <v>46055</v>
      </c>
      <c r="I140">
        <v>2806</v>
      </c>
      <c r="J140" t="s">
        <v>7387</v>
      </c>
      <c r="K140" s="14">
        <f t="shared" si="6"/>
        <v>9.3961898611559569E-2</v>
      </c>
      <c r="L140" s="11" t="str">
        <f t="shared" si="7"/>
        <v/>
      </c>
      <c r="M140" s="11" t="str">
        <f t="shared" si="8"/>
        <v/>
      </c>
    </row>
    <row r="141" spans="1:13" x14ac:dyDescent="0.3">
      <c r="A141" t="s">
        <v>7528</v>
      </c>
      <c r="B141" t="s">
        <v>5105</v>
      </c>
      <c r="C141" t="s">
        <v>4488</v>
      </c>
      <c r="D141">
        <v>53999</v>
      </c>
      <c r="E141" s="9">
        <v>46003</v>
      </c>
      <c r="F141">
        <v>52200</v>
      </c>
      <c r="G141" t="s">
        <v>7386</v>
      </c>
      <c r="H141" s="9">
        <v>46029</v>
      </c>
      <c r="I141">
        <v>52200</v>
      </c>
      <c r="J141" t="s">
        <v>7392</v>
      </c>
      <c r="K141" s="14">
        <f t="shared" si="6"/>
        <v>3.3315431767254933E-2</v>
      </c>
      <c r="L141" s="11" t="str">
        <f t="shared" si="7"/>
        <v/>
      </c>
      <c r="M141" s="11" t="str">
        <f t="shared" si="8"/>
        <v/>
      </c>
    </row>
    <row r="142" spans="1:13" x14ac:dyDescent="0.3">
      <c r="A142" t="s">
        <v>7529</v>
      </c>
      <c r="B142" t="s">
        <v>5107</v>
      </c>
      <c r="C142" t="s">
        <v>4476</v>
      </c>
      <c r="D142">
        <v>191247</v>
      </c>
      <c r="E142" s="9">
        <v>45886</v>
      </c>
      <c r="F142">
        <v>172451</v>
      </c>
      <c r="G142" t="s">
        <v>7386</v>
      </c>
      <c r="H142" s="9">
        <v>45925</v>
      </c>
      <c r="I142">
        <v>172451</v>
      </c>
      <c r="J142" t="s">
        <v>7387</v>
      </c>
      <c r="K142" s="14">
        <f t="shared" si="6"/>
        <v>9.8281280229232326E-2</v>
      </c>
      <c r="L142" s="11" t="str">
        <f t="shared" si="7"/>
        <v/>
      </c>
      <c r="M142" s="11" t="str">
        <f t="shared" si="8"/>
        <v/>
      </c>
    </row>
    <row r="143" spans="1:13" x14ac:dyDescent="0.3">
      <c r="A143" t="s">
        <v>7530</v>
      </c>
      <c r="B143" t="s">
        <v>5109</v>
      </c>
      <c r="C143" t="s">
        <v>4488</v>
      </c>
      <c r="D143">
        <v>219392</v>
      </c>
      <c r="E143" s="9">
        <v>45880</v>
      </c>
      <c r="F143">
        <v>213315</v>
      </c>
      <c r="G143" t="s">
        <v>7386</v>
      </c>
      <c r="H143" s="9">
        <v>45923</v>
      </c>
      <c r="I143">
        <v>213315</v>
      </c>
      <c r="K143" s="14">
        <f t="shared" si="6"/>
        <v>2.7699278004667427E-2</v>
      </c>
      <c r="L143" s="11" t="str">
        <f t="shared" si="7"/>
        <v/>
      </c>
      <c r="M143" s="11" t="str">
        <f t="shared" si="8"/>
        <v/>
      </c>
    </row>
    <row r="144" spans="1:13" x14ac:dyDescent="0.3">
      <c r="A144" t="s">
        <v>7531</v>
      </c>
      <c r="B144" t="s">
        <v>5111</v>
      </c>
      <c r="C144" t="s">
        <v>4476</v>
      </c>
      <c r="D144">
        <v>3043</v>
      </c>
      <c r="E144" s="9">
        <v>45910</v>
      </c>
      <c r="F144">
        <v>3027</v>
      </c>
      <c r="G144" t="s">
        <v>7386</v>
      </c>
      <c r="H144" s="9">
        <v>45965</v>
      </c>
      <c r="I144">
        <v>3027</v>
      </c>
      <c r="K144" s="14">
        <f t="shared" si="6"/>
        <v>5.2579691094314374E-3</v>
      </c>
      <c r="L144" s="11" t="str">
        <f t="shared" si="7"/>
        <v/>
      </c>
      <c r="M144" s="11" t="str">
        <f t="shared" si="8"/>
        <v/>
      </c>
    </row>
    <row r="145" spans="1:13" x14ac:dyDescent="0.3">
      <c r="A145" t="s">
        <v>7532</v>
      </c>
      <c r="B145" t="s">
        <v>5116</v>
      </c>
      <c r="C145" t="s">
        <v>4488</v>
      </c>
      <c r="D145">
        <v>52474</v>
      </c>
      <c r="E145" s="9">
        <v>46049</v>
      </c>
      <c r="F145">
        <v>50170</v>
      </c>
      <c r="G145" t="s">
        <v>7386</v>
      </c>
      <c r="H145" s="9">
        <v>46071</v>
      </c>
      <c r="I145">
        <v>50170</v>
      </c>
      <c r="J145" t="s">
        <v>7387</v>
      </c>
      <c r="K145" s="14">
        <f t="shared" si="6"/>
        <v>4.3907458932042509E-2</v>
      </c>
      <c r="L145" s="11" t="str">
        <f t="shared" si="7"/>
        <v/>
      </c>
      <c r="M145" s="11" t="str">
        <f t="shared" si="8"/>
        <v/>
      </c>
    </row>
    <row r="146" spans="1:13" x14ac:dyDescent="0.3">
      <c r="A146" t="s">
        <v>7533</v>
      </c>
      <c r="B146" t="s">
        <v>5118</v>
      </c>
      <c r="C146" t="s">
        <v>4471</v>
      </c>
      <c r="D146">
        <v>2809</v>
      </c>
      <c r="E146" s="9">
        <v>46024</v>
      </c>
      <c r="F146">
        <v>2761</v>
      </c>
      <c r="G146" t="s">
        <v>7386</v>
      </c>
      <c r="H146" s="9">
        <v>46083</v>
      </c>
      <c r="I146">
        <v>2761</v>
      </c>
      <c r="K146" s="14">
        <f t="shared" si="6"/>
        <v>1.708793164827338E-2</v>
      </c>
      <c r="L146" s="11" t="str">
        <f t="shared" si="7"/>
        <v/>
      </c>
      <c r="M146" s="11" t="str">
        <f t="shared" si="8"/>
        <v/>
      </c>
    </row>
    <row r="147" spans="1:13" x14ac:dyDescent="0.3">
      <c r="A147" t="s">
        <v>7534</v>
      </c>
      <c r="B147" t="s">
        <v>5122</v>
      </c>
      <c r="C147" t="s">
        <v>4476</v>
      </c>
      <c r="D147">
        <v>222892</v>
      </c>
      <c r="E147" s="9">
        <v>45776</v>
      </c>
      <c r="F147">
        <v>221633</v>
      </c>
      <c r="G147" t="s">
        <v>7386</v>
      </c>
      <c r="H147" s="9">
        <v>45816</v>
      </c>
      <c r="I147">
        <v>221633</v>
      </c>
      <c r="K147" s="14">
        <f t="shared" si="6"/>
        <v>5.6484754948584737E-3</v>
      </c>
      <c r="L147" s="11" t="str">
        <f t="shared" si="7"/>
        <v/>
      </c>
      <c r="M147" s="11" t="str">
        <f t="shared" si="8"/>
        <v/>
      </c>
    </row>
    <row r="148" spans="1:13" x14ac:dyDescent="0.3">
      <c r="A148" t="s">
        <v>7535</v>
      </c>
      <c r="B148" t="s">
        <v>5124</v>
      </c>
      <c r="C148" t="s">
        <v>4466</v>
      </c>
      <c r="D148">
        <v>45874</v>
      </c>
      <c r="E148" s="9">
        <v>45768</v>
      </c>
      <c r="F148">
        <v>33914</v>
      </c>
      <c r="G148" t="s">
        <v>7386</v>
      </c>
      <c r="H148" s="9">
        <v>45823</v>
      </c>
      <c r="I148">
        <v>33914</v>
      </c>
      <c r="J148" t="s">
        <v>7387</v>
      </c>
      <c r="K148" s="14">
        <f t="shared" si="6"/>
        <v>0.26071413000828358</v>
      </c>
      <c r="L148" s="11" t="str">
        <f t="shared" si="7"/>
        <v>FLAG</v>
      </c>
      <c r="M148" s="11" t="str">
        <f t="shared" si="8"/>
        <v/>
      </c>
    </row>
    <row r="149" spans="1:13" x14ac:dyDescent="0.3">
      <c r="A149" t="s">
        <v>7536</v>
      </c>
      <c r="B149" t="s">
        <v>5127</v>
      </c>
      <c r="C149" t="s">
        <v>4488</v>
      </c>
      <c r="D149">
        <v>52592</v>
      </c>
      <c r="E149" s="9">
        <v>45910</v>
      </c>
      <c r="F149">
        <v>52462</v>
      </c>
      <c r="G149" t="s">
        <v>7389</v>
      </c>
      <c r="H149" s="9"/>
      <c r="I149">
        <v>0</v>
      </c>
      <c r="K149" s="14">
        <f t="shared" si="6"/>
        <v>2.4718588378460638E-3</v>
      </c>
      <c r="L149" s="11" t="str">
        <f t="shared" si="7"/>
        <v/>
      </c>
      <c r="M149" s="11" t="str">
        <f t="shared" si="8"/>
        <v>FLAG</v>
      </c>
    </row>
    <row r="150" spans="1:13" x14ac:dyDescent="0.3">
      <c r="A150" t="s">
        <v>7537</v>
      </c>
      <c r="B150" t="s">
        <v>5134</v>
      </c>
      <c r="C150" t="s">
        <v>4488</v>
      </c>
      <c r="D150">
        <v>189062</v>
      </c>
      <c r="E150" s="9">
        <v>46026</v>
      </c>
      <c r="F150">
        <v>187119</v>
      </c>
      <c r="G150" t="s">
        <v>7386</v>
      </c>
      <c r="H150" s="9">
        <v>46062</v>
      </c>
      <c r="I150">
        <v>187119</v>
      </c>
      <c r="K150" s="14">
        <f t="shared" si="6"/>
        <v>1.0277051972368834E-2</v>
      </c>
      <c r="L150" s="11" t="str">
        <f t="shared" si="7"/>
        <v/>
      </c>
      <c r="M150" s="11" t="str">
        <f t="shared" si="8"/>
        <v/>
      </c>
    </row>
    <row r="151" spans="1:13" x14ac:dyDescent="0.3">
      <c r="A151" t="s">
        <v>7538</v>
      </c>
      <c r="B151" t="s">
        <v>5137</v>
      </c>
      <c r="C151" t="s">
        <v>4476</v>
      </c>
      <c r="D151">
        <v>117631</v>
      </c>
      <c r="E151" s="9">
        <v>45781</v>
      </c>
      <c r="F151">
        <v>115649</v>
      </c>
      <c r="G151" t="s">
        <v>7386</v>
      </c>
      <c r="H151" s="9">
        <v>45834</v>
      </c>
      <c r="I151">
        <v>115649</v>
      </c>
      <c r="K151" s="14">
        <f t="shared" si="6"/>
        <v>1.6849299929440398E-2</v>
      </c>
      <c r="L151" s="11" t="str">
        <f t="shared" si="7"/>
        <v/>
      </c>
      <c r="M151" s="11" t="str">
        <f t="shared" si="8"/>
        <v/>
      </c>
    </row>
    <row r="152" spans="1:13" x14ac:dyDescent="0.3">
      <c r="A152" t="s">
        <v>7539</v>
      </c>
      <c r="B152" t="s">
        <v>5141</v>
      </c>
      <c r="C152" t="s">
        <v>4471</v>
      </c>
      <c r="D152">
        <v>82664</v>
      </c>
      <c r="E152" s="9">
        <v>45772</v>
      </c>
      <c r="F152">
        <v>77884</v>
      </c>
      <c r="G152" t="s">
        <v>7386</v>
      </c>
      <c r="H152" s="9">
        <v>45802</v>
      </c>
      <c r="I152">
        <v>77884</v>
      </c>
      <c r="J152" t="s">
        <v>7392</v>
      </c>
      <c r="K152" s="14">
        <f t="shared" si="6"/>
        <v>5.7824445949869352E-2</v>
      </c>
      <c r="L152" s="11" t="str">
        <f t="shared" si="7"/>
        <v/>
      </c>
      <c r="M152" s="11" t="str">
        <f t="shared" si="8"/>
        <v/>
      </c>
    </row>
    <row r="153" spans="1:13" x14ac:dyDescent="0.3">
      <c r="A153" t="s">
        <v>7540</v>
      </c>
      <c r="B153" t="s">
        <v>5143</v>
      </c>
      <c r="C153" t="s">
        <v>4466</v>
      </c>
      <c r="D153">
        <v>55021</v>
      </c>
      <c r="E153" s="9">
        <v>46094</v>
      </c>
      <c r="F153">
        <v>42302</v>
      </c>
      <c r="G153" t="s">
        <v>7386</v>
      </c>
      <c r="H153" s="9">
        <v>46127</v>
      </c>
      <c r="I153">
        <v>42302</v>
      </c>
      <c r="J153" t="s">
        <v>7387</v>
      </c>
      <c r="K153" s="14">
        <f t="shared" si="6"/>
        <v>0.23116628196506783</v>
      </c>
      <c r="L153" s="11" t="str">
        <f t="shared" si="7"/>
        <v>FLAG</v>
      </c>
      <c r="M153" s="11" t="str">
        <f t="shared" si="8"/>
        <v/>
      </c>
    </row>
    <row r="154" spans="1:13" x14ac:dyDescent="0.3">
      <c r="A154" t="s">
        <v>7541</v>
      </c>
      <c r="B154" t="s">
        <v>5145</v>
      </c>
      <c r="C154" t="s">
        <v>4488</v>
      </c>
      <c r="D154">
        <v>2788</v>
      </c>
      <c r="E154" s="9">
        <v>46014</v>
      </c>
      <c r="F154">
        <v>2669</v>
      </c>
      <c r="G154" t="s">
        <v>7386</v>
      </c>
      <c r="H154" s="9">
        <v>46059</v>
      </c>
      <c r="I154">
        <v>2669</v>
      </c>
      <c r="J154" t="s">
        <v>7387</v>
      </c>
      <c r="K154" s="14">
        <f t="shared" si="6"/>
        <v>4.2682926829268331E-2</v>
      </c>
      <c r="L154" s="11" t="str">
        <f t="shared" si="7"/>
        <v/>
      </c>
      <c r="M154" s="11" t="str">
        <f t="shared" si="8"/>
        <v/>
      </c>
    </row>
    <row r="155" spans="1:13" x14ac:dyDescent="0.3">
      <c r="A155" t="s">
        <v>7542</v>
      </c>
      <c r="B155" t="s">
        <v>5151</v>
      </c>
      <c r="C155" t="s">
        <v>4471</v>
      </c>
      <c r="D155">
        <v>131773</v>
      </c>
      <c r="E155" s="9">
        <v>46031</v>
      </c>
      <c r="F155">
        <v>119537</v>
      </c>
      <c r="G155" t="s">
        <v>7386</v>
      </c>
      <c r="H155" s="9">
        <v>46076</v>
      </c>
      <c r="I155">
        <v>119537</v>
      </c>
      <c r="J155" t="s">
        <v>7392</v>
      </c>
      <c r="K155" s="14">
        <f t="shared" si="6"/>
        <v>9.2856655005198352E-2</v>
      </c>
      <c r="L155" s="11" t="str">
        <f t="shared" si="7"/>
        <v/>
      </c>
      <c r="M155" s="11" t="str">
        <f t="shared" si="8"/>
        <v/>
      </c>
    </row>
    <row r="156" spans="1:13" x14ac:dyDescent="0.3">
      <c r="A156" t="s">
        <v>7543</v>
      </c>
      <c r="B156" t="s">
        <v>5153</v>
      </c>
      <c r="C156" t="s">
        <v>4476</v>
      </c>
      <c r="D156">
        <v>161512</v>
      </c>
      <c r="E156" s="9">
        <v>45916</v>
      </c>
      <c r="F156">
        <v>150663</v>
      </c>
      <c r="G156" t="s">
        <v>7389</v>
      </c>
      <c r="H156" s="9"/>
      <c r="I156">
        <v>0</v>
      </c>
      <c r="J156" t="s">
        <v>7387</v>
      </c>
      <c r="K156" s="14">
        <f t="shared" si="6"/>
        <v>6.7171479518549737E-2</v>
      </c>
      <c r="L156" s="11" t="str">
        <f t="shared" si="7"/>
        <v/>
      </c>
      <c r="M156" s="11" t="str">
        <f t="shared" si="8"/>
        <v>FLAG</v>
      </c>
    </row>
    <row r="157" spans="1:13" x14ac:dyDescent="0.3">
      <c r="A157" t="s">
        <v>7544</v>
      </c>
      <c r="B157" t="s">
        <v>5155</v>
      </c>
      <c r="C157" t="s">
        <v>4476</v>
      </c>
      <c r="D157">
        <v>50783</v>
      </c>
      <c r="E157" s="9">
        <v>45835</v>
      </c>
      <c r="F157">
        <v>0</v>
      </c>
      <c r="G157" t="s">
        <v>7435</v>
      </c>
      <c r="H157" s="9"/>
      <c r="I157">
        <v>0</v>
      </c>
      <c r="K157" s="14">
        <f t="shared" si="6"/>
        <v>1</v>
      </c>
      <c r="L157" s="11" t="str">
        <f t="shared" si="7"/>
        <v/>
      </c>
      <c r="M157" s="11" t="str">
        <f t="shared" si="8"/>
        <v/>
      </c>
    </row>
    <row r="158" spans="1:13" x14ac:dyDescent="0.3">
      <c r="A158" t="s">
        <v>7545</v>
      </c>
      <c r="B158" t="s">
        <v>5157</v>
      </c>
      <c r="C158" t="s">
        <v>4471</v>
      </c>
      <c r="D158">
        <v>3115</v>
      </c>
      <c r="E158" s="9">
        <v>45882</v>
      </c>
      <c r="F158">
        <v>2897</v>
      </c>
      <c r="G158" t="s">
        <v>7386</v>
      </c>
      <c r="H158" s="9">
        <v>45923</v>
      </c>
      <c r="I158">
        <v>2897</v>
      </c>
      <c r="J158" t="s">
        <v>7387</v>
      </c>
      <c r="K158" s="14">
        <f t="shared" si="6"/>
        <v>6.9983948635634063E-2</v>
      </c>
      <c r="L158" s="11" t="str">
        <f t="shared" si="7"/>
        <v/>
      </c>
      <c r="M158" s="11" t="str">
        <f t="shared" si="8"/>
        <v/>
      </c>
    </row>
    <row r="159" spans="1:13" x14ac:dyDescent="0.3">
      <c r="A159" t="s">
        <v>7546</v>
      </c>
      <c r="B159" t="s">
        <v>5159</v>
      </c>
      <c r="C159" t="s">
        <v>4466</v>
      </c>
      <c r="D159">
        <v>55675</v>
      </c>
      <c r="E159" s="9">
        <v>46031</v>
      </c>
      <c r="F159">
        <v>42313</v>
      </c>
      <c r="G159" t="s">
        <v>7386</v>
      </c>
      <c r="H159" s="9">
        <v>46054</v>
      </c>
      <c r="I159">
        <v>42313</v>
      </c>
      <c r="J159" t="s">
        <v>7387</v>
      </c>
      <c r="K159" s="14">
        <f t="shared" si="6"/>
        <v>0.24</v>
      </c>
      <c r="L159" s="11" t="str">
        <f t="shared" si="7"/>
        <v>FLAG</v>
      </c>
      <c r="M159" s="11" t="str">
        <f t="shared" si="8"/>
        <v/>
      </c>
    </row>
    <row r="160" spans="1:13" x14ac:dyDescent="0.3">
      <c r="A160" t="s">
        <v>7547</v>
      </c>
      <c r="B160" t="s">
        <v>5162</v>
      </c>
      <c r="C160" t="s">
        <v>4476</v>
      </c>
      <c r="D160">
        <v>184265</v>
      </c>
      <c r="E160" s="9">
        <v>46011</v>
      </c>
      <c r="F160">
        <v>170008</v>
      </c>
      <c r="G160" t="s">
        <v>7386</v>
      </c>
      <c r="H160" s="9">
        <v>46038</v>
      </c>
      <c r="I160">
        <v>170008</v>
      </c>
      <c r="J160" t="s">
        <v>7387</v>
      </c>
      <c r="K160" s="14">
        <f t="shared" si="6"/>
        <v>7.7372262773722666E-2</v>
      </c>
      <c r="L160" s="11" t="str">
        <f t="shared" si="7"/>
        <v/>
      </c>
      <c r="M160" s="11" t="str">
        <f t="shared" si="8"/>
        <v/>
      </c>
    </row>
    <row r="161" spans="1:13" x14ac:dyDescent="0.3">
      <c r="A161" t="s">
        <v>7548</v>
      </c>
      <c r="B161" t="s">
        <v>5164</v>
      </c>
      <c r="C161" t="s">
        <v>4476</v>
      </c>
      <c r="D161">
        <v>177116</v>
      </c>
      <c r="E161" s="9">
        <v>45760</v>
      </c>
      <c r="F161">
        <v>168193</v>
      </c>
      <c r="G161" t="s">
        <v>7386</v>
      </c>
      <c r="H161" s="9">
        <v>45779</v>
      </c>
      <c r="I161">
        <v>168193</v>
      </c>
      <c r="J161" t="s">
        <v>7392</v>
      </c>
      <c r="K161" s="14">
        <f t="shared" si="6"/>
        <v>5.0379412362519527E-2</v>
      </c>
      <c r="L161" s="11" t="str">
        <f t="shared" si="7"/>
        <v/>
      </c>
      <c r="M161" s="11" t="str">
        <f t="shared" si="8"/>
        <v/>
      </c>
    </row>
    <row r="162" spans="1:13" x14ac:dyDescent="0.3">
      <c r="A162" t="s">
        <v>7549</v>
      </c>
      <c r="B162" t="s">
        <v>5167</v>
      </c>
      <c r="C162" t="s">
        <v>4488</v>
      </c>
      <c r="D162">
        <v>212963</v>
      </c>
      <c r="E162" s="9">
        <v>46046</v>
      </c>
      <c r="F162">
        <v>200521</v>
      </c>
      <c r="G162" t="s">
        <v>7386</v>
      </c>
      <c r="H162" s="9">
        <v>46095</v>
      </c>
      <c r="I162">
        <v>200521</v>
      </c>
      <c r="J162" t="s">
        <v>7392</v>
      </c>
      <c r="K162" s="14">
        <f t="shared" si="6"/>
        <v>5.8423294187253227E-2</v>
      </c>
      <c r="L162" s="11" t="str">
        <f t="shared" si="7"/>
        <v/>
      </c>
      <c r="M162" s="11" t="str">
        <f t="shared" si="8"/>
        <v/>
      </c>
    </row>
    <row r="163" spans="1:13" x14ac:dyDescent="0.3">
      <c r="A163" t="s">
        <v>7550</v>
      </c>
      <c r="B163" t="s">
        <v>5169</v>
      </c>
      <c r="C163" t="s">
        <v>4488</v>
      </c>
      <c r="D163">
        <v>84425</v>
      </c>
      <c r="E163" s="9">
        <v>46024</v>
      </c>
      <c r="F163">
        <v>83091</v>
      </c>
      <c r="G163" t="s">
        <v>7386</v>
      </c>
      <c r="H163" s="9">
        <v>46063</v>
      </c>
      <c r="I163">
        <v>83091</v>
      </c>
      <c r="K163" s="14">
        <f t="shared" si="6"/>
        <v>1.5801006810778784E-2</v>
      </c>
      <c r="L163" s="11" t="str">
        <f t="shared" si="7"/>
        <v/>
      </c>
      <c r="M163" s="11" t="str">
        <f t="shared" si="8"/>
        <v/>
      </c>
    </row>
    <row r="164" spans="1:13" x14ac:dyDescent="0.3">
      <c r="A164" t="s">
        <v>7551</v>
      </c>
      <c r="B164" t="s">
        <v>5172</v>
      </c>
      <c r="C164" t="s">
        <v>4488</v>
      </c>
      <c r="D164">
        <v>162004</v>
      </c>
      <c r="E164" s="9">
        <v>45946</v>
      </c>
      <c r="F164">
        <v>159711</v>
      </c>
      <c r="G164" t="s">
        <v>7386</v>
      </c>
      <c r="H164" s="9">
        <v>45964</v>
      </c>
      <c r="I164">
        <v>159711</v>
      </c>
      <c r="K164" s="14">
        <f t="shared" si="6"/>
        <v>1.4153971506876362E-2</v>
      </c>
      <c r="L164" s="11" t="str">
        <f t="shared" si="7"/>
        <v/>
      </c>
      <c r="M164" s="11" t="str">
        <f t="shared" si="8"/>
        <v/>
      </c>
    </row>
    <row r="165" spans="1:13" x14ac:dyDescent="0.3">
      <c r="A165" t="s">
        <v>7552</v>
      </c>
      <c r="B165" t="s">
        <v>5175</v>
      </c>
      <c r="C165" t="s">
        <v>4476</v>
      </c>
      <c r="D165">
        <v>78280</v>
      </c>
      <c r="E165" s="9">
        <v>46082</v>
      </c>
      <c r="F165">
        <v>0</v>
      </c>
      <c r="G165" t="s">
        <v>7435</v>
      </c>
      <c r="H165" s="9"/>
      <c r="I165">
        <v>0</v>
      </c>
      <c r="J165" t="s">
        <v>7392</v>
      </c>
      <c r="K165" s="14">
        <f t="shared" si="6"/>
        <v>1</v>
      </c>
      <c r="L165" s="11" t="str">
        <f t="shared" si="7"/>
        <v/>
      </c>
      <c r="M165" s="11" t="str">
        <f t="shared" si="8"/>
        <v/>
      </c>
    </row>
    <row r="166" spans="1:13" x14ac:dyDescent="0.3">
      <c r="A166" t="s">
        <v>7553</v>
      </c>
      <c r="B166" t="s">
        <v>5181</v>
      </c>
      <c r="C166" t="s">
        <v>4476</v>
      </c>
      <c r="D166">
        <v>72243</v>
      </c>
      <c r="E166" s="9">
        <v>45799</v>
      </c>
      <c r="F166">
        <v>70999</v>
      </c>
      <c r="G166" t="s">
        <v>7386</v>
      </c>
      <c r="H166" s="9">
        <v>45841</v>
      </c>
      <c r="I166">
        <v>70999</v>
      </c>
      <c r="K166" s="14">
        <f t="shared" si="6"/>
        <v>1.7219661420483701E-2</v>
      </c>
      <c r="L166" s="11" t="str">
        <f t="shared" si="7"/>
        <v/>
      </c>
      <c r="M166" s="11" t="str">
        <f t="shared" si="8"/>
        <v/>
      </c>
    </row>
    <row r="167" spans="1:13" x14ac:dyDescent="0.3">
      <c r="A167" t="s">
        <v>7554</v>
      </c>
      <c r="B167" t="s">
        <v>5184</v>
      </c>
      <c r="C167" t="s">
        <v>4488</v>
      </c>
      <c r="D167">
        <v>200493</v>
      </c>
      <c r="E167" s="9">
        <v>45905</v>
      </c>
      <c r="F167">
        <v>194413</v>
      </c>
      <c r="G167" t="s">
        <v>7386</v>
      </c>
      <c r="H167" s="9">
        <v>45930</v>
      </c>
      <c r="I167">
        <v>194413</v>
      </c>
      <c r="J167" t="s">
        <v>7387</v>
      </c>
      <c r="K167" s="14">
        <f t="shared" si="6"/>
        <v>3.0325248263031623E-2</v>
      </c>
      <c r="L167" s="11" t="str">
        <f t="shared" si="7"/>
        <v/>
      </c>
      <c r="M167" s="11" t="str">
        <f t="shared" si="8"/>
        <v/>
      </c>
    </row>
    <row r="168" spans="1:13" x14ac:dyDescent="0.3">
      <c r="A168" t="s">
        <v>7555</v>
      </c>
      <c r="B168" t="s">
        <v>5186</v>
      </c>
      <c r="C168" t="s">
        <v>4488</v>
      </c>
      <c r="D168">
        <v>47170</v>
      </c>
      <c r="E168" s="9">
        <v>45821</v>
      </c>
      <c r="F168">
        <v>46046</v>
      </c>
      <c r="G168" t="s">
        <v>7386</v>
      </c>
      <c r="H168" s="9">
        <v>45879</v>
      </c>
      <c r="I168">
        <v>46046</v>
      </c>
      <c r="K168" s="14">
        <f t="shared" si="6"/>
        <v>2.3828704685181279E-2</v>
      </c>
      <c r="L168" s="11" t="str">
        <f t="shared" si="7"/>
        <v/>
      </c>
      <c r="M168" s="11" t="str">
        <f t="shared" si="8"/>
        <v/>
      </c>
    </row>
    <row r="169" spans="1:13" x14ac:dyDescent="0.3">
      <c r="A169" t="s">
        <v>7556</v>
      </c>
      <c r="B169" t="s">
        <v>5189</v>
      </c>
      <c r="C169" t="s">
        <v>4466</v>
      </c>
      <c r="D169">
        <v>52766</v>
      </c>
      <c r="E169" s="9">
        <v>46085</v>
      </c>
      <c r="F169">
        <v>37885</v>
      </c>
      <c r="G169" t="s">
        <v>7386</v>
      </c>
      <c r="H169" s="9">
        <v>46136</v>
      </c>
      <c r="I169">
        <v>37885</v>
      </c>
      <c r="J169" t="s">
        <v>7387</v>
      </c>
      <c r="K169" s="14">
        <f t="shared" si="6"/>
        <v>0.2820187241784482</v>
      </c>
      <c r="L169" s="11" t="str">
        <f t="shared" si="7"/>
        <v>FLAG</v>
      </c>
      <c r="M169" s="11" t="str">
        <f t="shared" si="8"/>
        <v/>
      </c>
    </row>
    <row r="170" spans="1:13" x14ac:dyDescent="0.3">
      <c r="A170" t="s">
        <v>7557</v>
      </c>
      <c r="B170" t="s">
        <v>5193</v>
      </c>
      <c r="C170" t="s">
        <v>4488</v>
      </c>
      <c r="D170">
        <v>30860</v>
      </c>
      <c r="E170" s="9">
        <v>45836</v>
      </c>
      <c r="F170">
        <v>28341</v>
      </c>
      <c r="G170" t="s">
        <v>7386</v>
      </c>
      <c r="H170" s="9">
        <v>45863</v>
      </c>
      <c r="I170">
        <v>28341</v>
      </c>
      <c r="J170" t="s">
        <v>7387</v>
      </c>
      <c r="K170" s="14">
        <f t="shared" si="6"/>
        <v>8.1626701231367504E-2</v>
      </c>
      <c r="L170" s="11" t="str">
        <f t="shared" si="7"/>
        <v/>
      </c>
      <c r="M170" s="11" t="str">
        <f t="shared" si="8"/>
        <v/>
      </c>
    </row>
    <row r="171" spans="1:13" x14ac:dyDescent="0.3">
      <c r="A171" t="s">
        <v>7558</v>
      </c>
      <c r="B171" t="s">
        <v>5200</v>
      </c>
      <c r="C171" t="s">
        <v>4488</v>
      </c>
      <c r="D171">
        <v>75159</v>
      </c>
      <c r="E171" s="9">
        <v>45905</v>
      </c>
      <c r="F171">
        <v>74211</v>
      </c>
      <c r="G171" t="s">
        <v>7386</v>
      </c>
      <c r="H171" s="9">
        <v>45961</v>
      </c>
      <c r="I171">
        <v>74211</v>
      </c>
      <c r="K171" s="14">
        <f t="shared" si="6"/>
        <v>1.2613259889035278E-2</v>
      </c>
      <c r="L171" s="11" t="str">
        <f t="shared" si="7"/>
        <v/>
      </c>
      <c r="M171" s="11" t="str">
        <f t="shared" si="8"/>
        <v/>
      </c>
    </row>
    <row r="172" spans="1:13" x14ac:dyDescent="0.3">
      <c r="A172" t="s">
        <v>7559</v>
      </c>
      <c r="B172" t="s">
        <v>5203</v>
      </c>
      <c r="C172" t="s">
        <v>4466</v>
      </c>
      <c r="D172">
        <v>208254</v>
      </c>
      <c r="E172" s="9">
        <v>45845</v>
      </c>
      <c r="F172">
        <v>143855</v>
      </c>
      <c r="G172" t="s">
        <v>7386</v>
      </c>
      <c r="H172" s="9">
        <v>45905</v>
      </c>
      <c r="I172">
        <v>143855</v>
      </c>
      <c r="J172" t="s">
        <v>7387</v>
      </c>
      <c r="K172" s="14">
        <f t="shared" si="6"/>
        <v>0.30923295590961042</v>
      </c>
      <c r="L172" s="11" t="str">
        <f t="shared" si="7"/>
        <v>FLAG</v>
      </c>
      <c r="M172" s="11" t="str">
        <f t="shared" si="8"/>
        <v/>
      </c>
    </row>
    <row r="173" spans="1:13" x14ac:dyDescent="0.3">
      <c r="A173" t="s">
        <v>7560</v>
      </c>
      <c r="B173" t="s">
        <v>5205</v>
      </c>
      <c r="C173" t="s">
        <v>4471</v>
      </c>
      <c r="D173">
        <v>50430</v>
      </c>
      <c r="E173" s="9">
        <v>45967</v>
      </c>
      <c r="F173">
        <v>46625</v>
      </c>
      <c r="G173" t="s">
        <v>7386</v>
      </c>
      <c r="H173" s="9">
        <v>45997</v>
      </c>
      <c r="I173">
        <v>46625</v>
      </c>
      <c r="J173" t="s">
        <v>7387</v>
      </c>
      <c r="K173" s="14">
        <f t="shared" si="6"/>
        <v>7.5451120364862234E-2</v>
      </c>
      <c r="L173" s="11" t="str">
        <f t="shared" si="7"/>
        <v/>
      </c>
      <c r="M173" s="11" t="str">
        <f t="shared" si="8"/>
        <v/>
      </c>
    </row>
    <row r="174" spans="1:13" x14ac:dyDescent="0.3">
      <c r="A174" t="s">
        <v>7561</v>
      </c>
      <c r="B174" t="s">
        <v>5208</v>
      </c>
      <c r="C174" t="s">
        <v>4476</v>
      </c>
      <c r="D174">
        <v>79928</v>
      </c>
      <c r="E174" s="9">
        <v>45840</v>
      </c>
      <c r="F174">
        <v>77450</v>
      </c>
      <c r="G174" t="s">
        <v>7386</v>
      </c>
      <c r="H174" s="9">
        <v>45863</v>
      </c>
      <c r="I174">
        <v>77450</v>
      </c>
      <c r="J174" t="s">
        <v>7390</v>
      </c>
      <c r="K174" s="14">
        <f t="shared" si="6"/>
        <v>3.1002902612351169E-2</v>
      </c>
      <c r="L174" s="11" t="str">
        <f t="shared" si="7"/>
        <v/>
      </c>
      <c r="M174" s="11" t="str">
        <f t="shared" si="8"/>
        <v/>
      </c>
    </row>
    <row r="175" spans="1:13" x14ac:dyDescent="0.3">
      <c r="A175" t="s">
        <v>7562</v>
      </c>
      <c r="B175" t="s">
        <v>5210</v>
      </c>
      <c r="C175" t="s">
        <v>4476</v>
      </c>
      <c r="D175">
        <v>77196</v>
      </c>
      <c r="E175" s="9">
        <v>45815</v>
      </c>
      <c r="F175">
        <v>74321</v>
      </c>
      <c r="G175" t="s">
        <v>7386</v>
      </c>
      <c r="H175" s="9">
        <v>45860</v>
      </c>
      <c r="I175">
        <v>74321</v>
      </c>
      <c r="J175" t="s">
        <v>7387</v>
      </c>
      <c r="K175" s="14">
        <f t="shared" si="6"/>
        <v>3.7242862324472825E-2</v>
      </c>
      <c r="L175" s="11" t="str">
        <f t="shared" si="7"/>
        <v/>
      </c>
      <c r="M175" s="11" t="str">
        <f t="shared" si="8"/>
        <v/>
      </c>
    </row>
    <row r="176" spans="1:13" x14ac:dyDescent="0.3">
      <c r="A176" t="s">
        <v>7563</v>
      </c>
      <c r="B176" t="s">
        <v>5216</v>
      </c>
      <c r="C176" t="s">
        <v>4488</v>
      </c>
      <c r="D176">
        <v>198646</v>
      </c>
      <c r="E176" s="9">
        <v>45981</v>
      </c>
      <c r="F176">
        <v>197188</v>
      </c>
      <c r="G176" t="s">
        <v>7386</v>
      </c>
      <c r="H176" s="9">
        <v>46027</v>
      </c>
      <c r="I176">
        <v>197188</v>
      </c>
      <c r="K176" s="14">
        <f t="shared" si="6"/>
        <v>7.3396896992640182E-3</v>
      </c>
      <c r="L176" s="11" t="str">
        <f t="shared" si="7"/>
        <v/>
      </c>
      <c r="M176" s="11" t="str">
        <f t="shared" si="8"/>
        <v/>
      </c>
    </row>
    <row r="177" spans="1:13" x14ac:dyDescent="0.3">
      <c r="A177" t="s">
        <v>7564</v>
      </c>
      <c r="B177" t="s">
        <v>5223</v>
      </c>
      <c r="C177" t="s">
        <v>4476</v>
      </c>
      <c r="D177">
        <v>89011</v>
      </c>
      <c r="E177" s="9">
        <v>46100</v>
      </c>
      <c r="F177">
        <v>81592</v>
      </c>
      <c r="G177" t="s">
        <v>7386</v>
      </c>
      <c r="H177" s="9">
        <v>46138</v>
      </c>
      <c r="I177">
        <v>81592</v>
      </c>
      <c r="J177" t="s">
        <v>7392</v>
      </c>
      <c r="K177" s="14">
        <f t="shared" si="6"/>
        <v>8.3349248969228573E-2</v>
      </c>
      <c r="L177" s="11" t="str">
        <f t="shared" si="7"/>
        <v/>
      </c>
      <c r="M177" s="11" t="str">
        <f t="shared" si="8"/>
        <v/>
      </c>
    </row>
    <row r="178" spans="1:13" x14ac:dyDescent="0.3">
      <c r="A178" t="s">
        <v>7565</v>
      </c>
      <c r="B178" t="s">
        <v>5228</v>
      </c>
      <c r="C178" t="s">
        <v>4471</v>
      </c>
      <c r="D178">
        <v>186102</v>
      </c>
      <c r="E178" s="9">
        <v>45849</v>
      </c>
      <c r="F178">
        <v>182587</v>
      </c>
      <c r="G178" t="s">
        <v>7386</v>
      </c>
      <c r="H178" s="9">
        <v>45897</v>
      </c>
      <c r="I178">
        <v>182587</v>
      </c>
      <c r="K178" s="14">
        <f t="shared" si="6"/>
        <v>1.8887491805569034E-2</v>
      </c>
      <c r="L178" s="11" t="str">
        <f t="shared" si="7"/>
        <v/>
      </c>
      <c r="M178" s="11" t="str">
        <f t="shared" si="8"/>
        <v/>
      </c>
    </row>
    <row r="179" spans="1:13" x14ac:dyDescent="0.3">
      <c r="A179" t="s">
        <v>7566</v>
      </c>
      <c r="B179" t="s">
        <v>5233</v>
      </c>
      <c r="C179" t="s">
        <v>4488</v>
      </c>
      <c r="D179">
        <v>13446</v>
      </c>
      <c r="E179" s="9">
        <v>45959</v>
      </c>
      <c r="F179">
        <v>13207</v>
      </c>
      <c r="G179" t="s">
        <v>7389</v>
      </c>
      <c r="H179" s="9"/>
      <c r="I179">
        <v>0</v>
      </c>
      <c r="K179" s="14">
        <f t="shared" si="6"/>
        <v>1.7774802915365151E-2</v>
      </c>
      <c r="L179" s="11" t="str">
        <f t="shared" si="7"/>
        <v/>
      </c>
      <c r="M179" s="11" t="str">
        <f t="shared" si="8"/>
        <v/>
      </c>
    </row>
    <row r="180" spans="1:13" x14ac:dyDescent="0.3">
      <c r="A180" t="s">
        <v>7567</v>
      </c>
      <c r="B180" t="s">
        <v>5246</v>
      </c>
      <c r="C180" t="s">
        <v>4466</v>
      </c>
      <c r="D180">
        <v>223252</v>
      </c>
      <c r="E180" s="9">
        <v>46086</v>
      </c>
      <c r="F180">
        <v>154302</v>
      </c>
      <c r="G180" t="s">
        <v>7386</v>
      </c>
      <c r="H180" s="9">
        <v>46136</v>
      </c>
      <c r="I180">
        <v>154302</v>
      </c>
      <c r="J180" t="s">
        <v>7390</v>
      </c>
      <c r="K180" s="14">
        <f t="shared" si="6"/>
        <v>0.30884381774855318</v>
      </c>
      <c r="L180" s="11" t="str">
        <f t="shared" si="7"/>
        <v>FLAG</v>
      </c>
      <c r="M180" s="11" t="str">
        <f t="shared" si="8"/>
        <v/>
      </c>
    </row>
    <row r="181" spans="1:13" x14ac:dyDescent="0.3">
      <c r="A181" t="s">
        <v>7568</v>
      </c>
      <c r="B181" t="s">
        <v>5254</v>
      </c>
      <c r="C181" t="s">
        <v>4471</v>
      </c>
      <c r="D181">
        <v>68980</v>
      </c>
      <c r="E181" s="9">
        <v>45984</v>
      </c>
      <c r="F181">
        <v>68120</v>
      </c>
      <c r="G181" t="s">
        <v>7386</v>
      </c>
      <c r="H181" s="9">
        <v>46044</v>
      </c>
      <c r="I181">
        <v>68120</v>
      </c>
      <c r="K181" s="14">
        <f t="shared" si="6"/>
        <v>1.2467381849811554E-2</v>
      </c>
      <c r="L181" s="11" t="str">
        <f t="shared" si="7"/>
        <v/>
      </c>
      <c r="M181" s="11" t="str">
        <f t="shared" si="8"/>
        <v/>
      </c>
    </row>
    <row r="182" spans="1:13" x14ac:dyDescent="0.3">
      <c r="A182" t="s">
        <v>7569</v>
      </c>
      <c r="B182" t="s">
        <v>5258</v>
      </c>
      <c r="C182" t="s">
        <v>4471</v>
      </c>
      <c r="D182">
        <v>74082</v>
      </c>
      <c r="E182" s="9">
        <v>45962</v>
      </c>
      <c r="F182">
        <v>66813</v>
      </c>
      <c r="G182" t="s">
        <v>7389</v>
      </c>
      <c r="H182" s="9"/>
      <c r="I182">
        <v>0</v>
      </c>
      <c r="J182" t="s">
        <v>7392</v>
      </c>
      <c r="K182" s="14">
        <f t="shared" si="6"/>
        <v>9.8121001052887347E-2</v>
      </c>
      <c r="L182" s="11" t="str">
        <f t="shared" si="7"/>
        <v/>
      </c>
      <c r="M182" s="11" t="str">
        <f t="shared" si="8"/>
        <v/>
      </c>
    </row>
    <row r="183" spans="1:13" x14ac:dyDescent="0.3">
      <c r="A183" t="s">
        <v>7570</v>
      </c>
      <c r="B183" t="s">
        <v>5264</v>
      </c>
      <c r="C183" t="s">
        <v>4471</v>
      </c>
      <c r="D183">
        <v>74384</v>
      </c>
      <c r="E183" s="9">
        <v>46065</v>
      </c>
      <c r="F183">
        <v>68502</v>
      </c>
      <c r="G183" t="s">
        <v>7386</v>
      </c>
      <c r="H183" s="9">
        <v>46112</v>
      </c>
      <c r="I183">
        <v>68502</v>
      </c>
      <c r="J183" t="s">
        <v>7392</v>
      </c>
      <c r="K183" s="14">
        <f t="shared" si="6"/>
        <v>7.907614540761454E-2</v>
      </c>
      <c r="L183" s="11" t="str">
        <f t="shared" si="7"/>
        <v/>
      </c>
      <c r="M183" s="11" t="str">
        <f t="shared" si="8"/>
        <v/>
      </c>
    </row>
    <row r="184" spans="1:13" x14ac:dyDescent="0.3">
      <c r="A184" t="s">
        <v>7571</v>
      </c>
      <c r="B184" t="s">
        <v>5278</v>
      </c>
      <c r="C184" t="s">
        <v>4488</v>
      </c>
      <c r="D184">
        <v>63933</v>
      </c>
      <c r="E184" s="9">
        <v>45980</v>
      </c>
      <c r="F184">
        <v>60645</v>
      </c>
      <c r="G184" t="s">
        <v>7386</v>
      </c>
      <c r="H184" s="9">
        <v>46032</v>
      </c>
      <c r="I184">
        <v>60645</v>
      </c>
      <c r="J184" t="s">
        <v>7390</v>
      </c>
      <c r="K184" s="14">
        <f t="shared" si="6"/>
        <v>5.1428839566421081E-2</v>
      </c>
      <c r="L184" s="11" t="str">
        <f t="shared" si="7"/>
        <v/>
      </c>
      <c r="M184" s="11" t="str">
        <f t="shared" si="8"/>
        <v/>
      </c>
    </row>
    <row r="185" spans="1:13" x14ac:dyDescent="0.3">
      <c r="A185" t="s">
        <v>7572</v>
      </c>
      <c r="B185" t="s">
        <v>5284</v>
      </c>
      <c r="C185" t="s">
        <v>4488</v>
      </c>
      <c r="D185">
        <v>220772</v>
      </c>
      <c r="E185" s="9">
        <v>45830</v>
      </c>
      <c r="F185">
        <v>206500</v>
      </c>
      <c r="G185" t="s">
        <v>7386</v>
      </c>
      <c r="H185" s="9">
        <v>45882</v>
      </c>
      <c r="I185">
        <v>206500</v>
      </c>
      <c r="J185" t="s">
        <v>7390</v>
      </c>
      <c r="K185" s="14">
        <f t="shared" si="6"/>
        <v>6.4645879006395734E-2</v>
      </c>
      <c r="L185" s="11" t="str">
        <f t="shared" si="7"/>
        <v/>
      </c>
      <c r="M185" s="11" t="str">
        <f t="shared" si="8"/>
        <v/>
      </c>
    </row>
    <row r="186" spans="1:13" x14ac:dyDescent="0.3">
      <c r="A186" t="s">
        <v>7573</v>
      </c>
      <c r="B186" t="s">
        <v>5286</v>
      </c>
      <c r="C186" t="s">
        <v>4476</v>
      </c>
      <c r="D186">
        <v>19207</v>
      </c>
      <c r="E186" s="9">
        <v>46114</v>
      </c>
      <c r="F186">
        <v>17409</v>
      </c>
      <c r="G186" t="s">
        <v>7386</v>
      </c>
      <c r="H186" s="9">
        <v>46147</v>
      </c>
      <c r="I186">
        <v>17409</v>
      </c>
      <c r="J186" t="s">
        <v>7387</v>
      </c>
      <c r="K186" s="14">
        <f t="shared" si="6"/>
        <v>9.3611704066225876E-2</v>
      </c>
      <c r="L186" s="11" t="str">
        <f t="shared" si="7"/>
        <v/>
      </c>
      <c r="M186" s="11" t="str">
        <f t="shared" si="8"/>
        <v/>
      </c>
    </row>
    <row r="187" spans="1:13" x14ac:dyDescent="0.3">
      <c r="A187" t="s">
        <v>7574</v>
      </c>
      <c r="B187" t="s">
        <v>5288</v>
      </c>
      <c r="C187" t="s">
        <v>4476</v>
      </c>
      <c r="D187">
        <v>116456</v>
      </c>
      <c r="E187" s="9">
        <v>46019</v>
      </c>
      <c r="F187">
        <v>105350</v>
      </c>
      <c r="G187" t="s">
        <v>7386</v>
      </c>
      <c r="H187" s="9">
        <v>46057</v>
      </c>
      <c r="I187">
        <v>105350</v>
      </c>
      <c r="J187" t="s">
        <v>7390</v>
      </c>
      <c r="K187" s="14">
        <f t="shared" si="6"/>
        <v>9.5366490348286037E-2</v>
      </c>
      <c r="L187" s="11" t="str">
        <f t="shared" si="7"/>
        <v/>
      </c>
      <c r="M187" s="11" t="str">
        <f t="shared" si="8"/>
        <v/>
      </c>
    </row>
    <row r="188" spans="1:13" x14ac:dyDescent="0.3">
      <c r="A188" t="s">
        <v>7575</v>
      </c>
      <c r="B188" t="s">
        <v>5291</v>
      </c>
      <c r="C188" t="s">
        <v>4471</v>
      </c>
      <c r="D188">
        <v>86862</v>
      </c>
      <c r="E188" s="9">
        <v>46065</v>
      </c>
      <c r="F188">
        <v>78630</v>
      </c>
      <c r="G188" t="s">
        <v>7386</v>
      </c>
      <c r="H188" s="9">
        <v>46096</v>
      </c>
      <c r="I188">
        <v>78630</v>
      </c>
      <c r="J188" t="s">
        <v>7390</v>
      </c>
      <c r="K188" s="14">
        <f t="shared" si="6"/>
        <v>9.4771016094494676E-2</v>
      </c>
      <c r="L188" s="11" t="str">
        <f t="shared" si="7"/>
        <v/>
      </c>
      <c r="M188" s="11" t="str">
        <f t="shared" si="8"/>
        <v/>
      </c>
    </row>
    <row r="189" spans="1:13" x14ac:dyDescent="0.3">
      <c r="A189" t="s">
        <v>7576</v>
      </c>
      <c r="B189" t="s">
        <v>5294</v>
      </c>
      <c r="C189" t="s">
        <v>4488</v>
      </c>
      <c r="D189">
        <v>73747</v>
      </c>
      <c r="E189" s="9">
        <v>46051</v>
      </c>
      <c r="F189">
        <v>0</v>
      </c>
      <c r="G189" t="s">
        <v>7435</v>
      </c>
      <c r="H189" s="9"/>
      <c r="I189">
        <v>0</v>
      </c>
      <c r="J189" t="s">
        <v>7392</v>
      </c>
      <c r="K189" s="14">
        <f t="shared" si="6"/>
        <v>1</v>
      </c>
      <c r="L189" s="11" t="str">
        <f t="shared" si="7"/>
        <v/>
      </c>
      <c r="M189" s="11" t="str">
        <f t="shared" si="8"/>
        <v/>
      </c>
    </row>
    <row r="190" spans="1:13" x14ac:dyDescent="0.3">
      <c r="A190" t="s">
        <v>7577</v>
      </c>
      <c r="B190" t="s">
        <v>5298</v>
      </c>
      <c r="C190" t="s">
        <v>4466</v>
      </c>
      <c r="D190">
        <v>219615</v>
      </c>
      <c r="E190" s="9">
        <v>45757</v>
      </c>
      <c r="F190">
        <v>156802</v>
      </c>
      <c r="G190" t="s">
        <v>7386</v>
      </c>
      <c r="H190" s="9">
        <v>45782</v>
      </c>
      <c r="I190">
        <v>156802</v>
      </c>
      <c r="J190" t="s">
        <v>7387</v>
      </c>
      <c r="K190" s="14">
        <f t="shared" si="6"/>
        <v>0.28601416114564127</v>
      </c>
      <c r="L190" s="11" t="str">
        <f t="shared" si="7"/>
        <v>FLAG</v>
      </c>
      <c r="M190" s="11" t="str">
        <f t="shared" si="8"/>
        <v/>
      </c>
    </row>
    <row r="191" spans="1:13" x14ac:dyDescent="0.3">
      <c r="A191" t="s">
        <v>7578</v>
      </c>
      <c r="B191" t="s">
        <v>5302</v>
      </c>
      <c r="C191" t="s">
        <v>4476</v>
      </c>
      <c r="D191">
        <v>71687</v>
      </c>
      <c r="E191" s="9">
        <v>45796</v>
      </c>
      <c r="F191">
        <v>67478</v>
      </c>
      <c r="G191" t="s">
        <v>7386</v>
      </c>
      <c r="H191" s="9">
        <v>45848</v>
      </c>
      <c r="I191">
        <v>67478</v>
      </c>
      <c r="J191" t="s">
        <v>7392</v>
      </c>
      <c r="K191" s="14">
        <f t="shared" si="6"/>
        <v>5.8713574288225212E-2</v>
      </c>
      <c r="L191" s="11" t="str">
        <f t="shared" si="7"/>
        <v/>
      </c>
      <c r="M191" s="11" t="str">
        <f t="shared" si="8"/>
        <v/>
      </c>
    </row>
    <row r="192" spans="1:13" x14ac:dyDescent="0.3">
      <c r="A192" t="s">
        <v>7579</v>
      </c>
      <c r="B192" t="s">
        <v>5306</v>
      </c>
      <c r="C192" t="s">
        <v>4476</v>
      </c>
      <c r="D192">
        <v>78612</v>
      </c>
      <c r="E192" s="9">
        <v>46023</v>
      </c>
      <c r="F192">
        <v>71391</v>
      </c>
      <c r="G192" t="s">
        <v>7386</v>
      </c>
      <c r="H192" s="9">
        <v>46062</v>
      </c>
      <c r="I192">
        <v>71391</v>
      </c>
      <c r="J192" t="s">
        <v>7390</v>
      </c>
      <c r="K192" s="14">
        <f t="shared" si="6"/>
        <v>9.1856205159517645E-2</v>
      </c>
      <c r="L192" s="11" t="str">
        <f t="shared" si="7"/>
        <v/>
      </c>
      <c r="M192" s="11" t="str">
        <f t="shared" si="8"/>
        <v/>
      </c>
    </row>
    <row r="193" spans="1:13" x14ac:dyDescent="0.3">
      <c r="A193" t="s">
        <v>7580</v>
      </c>
      <c r="B193" t="s">
        <v>5308</v>
      </c>
      <c r="C193" t="s">
        <v>4466</v>
      </c>
      <c r="D193">
        <v>199269</v>
      </c>
      <c r="E193" s="9">
        <v>45870</v>
      </c>
      <c r="F193">
        <v>154864</v>
      </c>
      <c r="G193" t="s">
        <v>7386</v>
      </c>
      <c r="H193" s="9">
        <v>45891</v>
      </c>
      <c r="I193">
        <v>154864</v>
      </c>
      <c r="J193" t="s">
        <v>7387</v>
      </c>
      <c r="K193" s="14">
        <f t="shared" si="6"/>
        <v>0.22283947829316153</v>
      </c>
      <c r="L193" s="11" t="str">
        <f t="shared" si="7"/>
        <v>FLAG</v>
      </c>
      <c r="M193" s="11" t="str">
        <f t="shared" si="8"/>
        <v/>
      </c>
    </row>
    <row r="194" spans="1:13" x14ac:dyDescent="0.3">
      <c r="A194" t="s">
        <v>7581</v>
      </c>
      <c r="B194" t="s">
        <v>5310</v>
      </c>
      <c r="C194" t="s">
        <v>4488</v>
      </c>
      <c r="D194">
        <v>51441</v>
      </c>
      <c r="E194" s="9">
        <v>46022</v>
      </c>
      <c r="F194">
        <v>47044</v>
      </c>
      <c r="G194" t="s">
        <v>7386</v>
      </c>
      <c r="H194" s="9">
        <v>46052</v>
      </c>
      <c r="I194">
        <v>47044</v>
      </c>
      <c r="J194" t="s">
        <v>7392</v>
      </c>
      <c r="K194" s="14">
        <f t="shared" si="6"/>
        <v>8.5476565385587344E-2</v>
      </c>
      <c r="L194" s="11" t="str">
        <f t="shared" si="7"/>
        <v/>
      </c>
      <c r="M194" s="11" t="str">
        <f t="shared" si="8"/>
        <v/>
      </c>
    </row>
    <row r="195" spans="1:13" x14ac:dyDescent="0.3">
      <c r="A195" t="s">
        <v>7582</v>
      </c>
      <c r="B195" t="s">
        <v>5312</v>
      </c>
      <c r="C195" t="s">
        <v>4476</v>
      </c>
      <c r="D195">
        <v>74987</v>
      </c>
      <c r="E195" s="9">
        <v>46002</v>
      </c>
      <c r="F195">
        <v>71098</v>
      </c>
      <c r="G195" t="s">
        <v>7389</v>
      </c>
      <c r="H195" s="9"/>
      <c r="I195">
        <v>0</v>
      </c>
      <c r="J195" t="s">
        <v>7387</v>
      </c>
      <c r="K195" s="14">
        <f t="shared" si="6"/>
        <v>5.1862322802619154E-2</v>
      </c>
      <c r="L195" s="11" t="str">
        <f t="shared" si="7"/>
        <v/>
      </c>
      <c r="M195" s="11" t="str">
        <f t="shared" si="8"/>
        <v/>
      </c>
    </row>
    <row r="196" spans="1:13" x14ac:dyDescent="0.3">
      <c r="A196" t="s">
        <v>7583</v>
      </c>
      <c r="B196" t="s">
        <v>5314</v>
      </c>
      <c r="C196" t="s">
        <v>4466</v>
      </c>
      <c r="D196">
        <v>103028</v>
      </c>
      <c r="E196" s="9">
        <v>45950</v>
      </c>
      <c r="F196">
        <v>73256</v>
      </c>
      <c r="G196" t="s">
        <v>7386</v>
      </c>
      <c r="H196" s="9">
        <v>45991</v>
      </c>
      <c r="I196">
        <v>73256</v>
      </c>
      <c r="J196" t="s">
        <v>7387</v>
      </c>
      <c r="K196" s="14">
        <f t="shared" ref="K196:K259" si="9">IF(D196&gt;0,1-F196/D196,"")</f>
        <v>0.28896998874092483</v>
      </c>
      <c r="L196" s="11" t="str">
        <f t="shared" ref="L196:L259" si="10">IF(AND(G196&lt;&gt;"Rejected",N(K196)&gt;15%),"FLAG","")</f>
        <v>FLAG</v>
      </c>
      <c r="M196" s="11" t="str">
        <f t="shared" ref="M196:M259" si="11">IF(AND(G196="Pending",DATE(2026,3,31)-E196&gt;180),"FLAG","")</f>
        <v/>
      </c>
    </row>
    <row r="197" spans="1:13" x14ac:dyDescent="0.3">
      <c r="A197" t="s">
        <v>7584</v>
      </c>
      <c r="B197" t="s">
        <v>5319</v>
      </c>
      <c r="C197" t="s">
        <v>4471</v>
      </c>
      <c r="D197">
        <v>231199</v>
      </c>
      <c r="E197" s="9">
        <v>45843</v>
      </c>
      <c r="F197">
        <v>212436</v>
      </c>
      <c r="G197" t="s">
        <v>7386</v>
      </c>
      <c r="H197" s="9">
        <v>45867</v>
      </c>
      <c r="I197">
        <v>212436</v>
      </c>
      <c r="J197" t="s">
        <v>7387</v>
      </c>
      <c r="K197" s="14">
        <f t="shared" si="9"/>
        <v>8.1155195307938133E-2</v>
      </c>
      <c r="L197" s="11" t="str">
        <f t="shared" si="10"/>
        <v/>
      </c>
      <c r="M197" s="11" t="str">
        <f t="shared" si="11"/>
        <v/>
      </c>
    </row>
    <row r="198" spans="1:13" x14ac:dyDescent="0.3">
      <c r="A198" t="s">
        <v>7585</v>
      </c>
      <c r="B198" t="s">
        <v>5322</v>
      </c>
      <c r="C198" t="s">
        <v>4471</v>
      </c>
      <c r="D198">
        <v>79995</v>
      </c>
      <c r="E198" s="9">
        <v>45968</v>
      </c>
      <c r="F198">
        <v>76489</v>
      </c>
      <c r="G198" t="s">
        <v>7389</v>
      </c>
      <c r="H198" s="9"/>
      <c r="I198">
        <v>0</v>
      </c>
      <c r="J198" t="s">
        <v>7387</v>
      </c>
      <c r="K198" s="14">
        <f t="shared" si="9"/>
        <v>4.382773923370209E-2</v>
      </c>
      <c r="L198" s="11" t="str">
        <f t="shared" si="10"/>
        <v/>
      </c>
      <c r="M198" s="11" t="str">
        <f t="shared" si="11"/>
        <v/>
      </c>
    </row>
    <row r="199" spans="1:13" x14ac:dyDescent="0.3">
      <c r="A199" t="s">
        <v>7586</v>
      </c>
      <c r="B199" t="s">
        <v>5327</v>
      </c>
      <c r="C199" t="s">
        <v>4471</v>
      </c>
      <c r="D199">
        <v>77094</v>
      </c>
      <c r="E199" s="9">
        <v>45981</v>
      </c>
      <c r="F199">
        <v>73434</v>
      </c>
      <c r="G199" t="s">
        <v>7386</v>
      </c>
      <c r="H199" s="9">
        <v>46017</v>
      </c>
      <c r="I199">
        <v>73434</v>
      </c>
      <c r="J199" t="s">
        <v>7387</v>
      </c>
      <c r="K199" s="14">
        <f t="shared" si="9"/>
        <v>4.747451163514671E-2</v>
      </c>
      <c r="L199" s="11" t="str">
        <f t="shared" si="10"/>
        <v/>
      </c>
      <c r="M199" s="11" t="str">
        <f t="shared" si="11"/>
        <v/>
      </c>
    </row>
    <row r="200" spans="1:13" x14ac:dyDescent="0.3">
      <c r="A200" t="s">
        <v>7587</v>
      </c>
      <c r="B200" t="s">
        <v>5332</v>
      </c>
      <c r="C200" t="s">
        <v>4476</v>
      </c>
      <c r="D200">
        <v>94283</v>
      </c>
      <c r="E200" s="9">
        <v>45888</v>
      </c>
      <c r="F200">
        <v>88884</v>
      </c>
      <c r="G200" t="s">
        <v>7386</v>
      </c>
      <c r="H200" s="9">
        <v>45938</v>
      </c>
      <c r="I200">
        <v>88884</v>
      </c>
      <c r="J200" t="s">
        <v>7390</v>
      </c>
      <c r="K200" s="14">
        <f t="shared" si="9"/>
        <v>5.7263769714582691E-2</v>
      </c>
      <c r="L200" s="11" t="str">
        <f t="shared" si="10"/>
        <v/>
      </c>
      <c r="M200" s="11" t="str">
        <f t="shared" si="11"/>
        <v/>
      </c>
    </row>
    <row r="201" spans="1:13" x14ac:dyDescent="0.3">
      <c r="A201" t="s">
        <v>7588</v>
      </c>
      <c r="B201" t="s">
        <v>5335</v>
      </c>
      <c r="C201" t="s">
        <v>4471</v>
      </c>
      <c r="D201">
        <v>53892</v>
      </c>
      <c r="E201" s="9">
        <v>45768</v>
      </c>
      <c r="F201">
        <v>48883</v>
      </c>
      <c r="G201" t="s">
        <v>7386</v>
      </c>
      <c r="H201" s="9">
        <v>45787</v>
      </c>
      <c r="I201">
        <v>48883</v>
      </c>
      <c r="J201" t="s">
        <v>7390</v>
      </c>
      <c r="K201" s="14">
        <f t="shared" si="9"/>
        <v>9.2945149558375961E-2</v>
      </c>
      <c r="L201" s="11" t="str">
        <f t="shared" si="10"/>
        <v/>
      </c>
      <c r="M201" s="11" t="str">
        <f t="shared" si="11"/>
        <v/>
      </c>
    </row>
    <row r="202" spans="1:13" x14ac:dyDescent="0.3">
      <c r="A202" t="s">
        <v>7589</v>
      </c>
      <c r="B202" t="s">
        <v>5337</v>
      </c>
      <c r="C202" t="s">
        <v>4471</v>
      </c>
      <c r="D202">
        <v>69064</v>
      </c>
      <c r="E202" s="9">
        <v>45931</v>
      </c>
      <c r="F202">
        <v>65591</v>
      </c>
      <c r="G202" t="s">
        <v>7386</v>
      </c>
      <c r="H202" s="9">
        <v>45986</v>
      </c>
      <c r="I202">
        <v>65591</v>
      </c>
      <c r="J202" t="s">
        <v>7392</v>
      </c>
      <c r="K202" s="14">
        <f t="shared" si="9"/>
        <v>5.0286690605814921E-2</v>
      </c>
      <c r="L202" s="11" t="str">
        <f t="shared" si="10"/>
        <v/>
      </c>
      <c r="M202" s="11" t="str">
        <f t="shared" si="11"/>
        <v/>
      </c>
    </row>
    <row r="203" spans="1:13" x14ac:dyDescent="0.3">
      <c r="A203" t="s">
        <v>7590</v>
      </c>
      <c r="B203" t="s">
        <v>5341</v>
      </c>
      <c r="C203" t="s">
        <v>4488</v>
      </c>
      <c r="D203">
        <v>46019</v>
      </c>
      <c r="E203" s="9">
        <v>46112</v>
      </c>
      <c r="F203">
        <v>43636</v>
      </c>
      <c r="G203" t="s">
        <v>7386</v>
      </c>
      <c r="H203" s="9">
        <v>46152</v>
      </c>
      <c r="I203">
        <v>43636</v>
      </c>
      <c r="J203" t="s">
        <v>7390</v>
      </c>
      <c r="K203" s="14">
        <f t="shared" si="9"/>
        <v>5.1782959212499202E-2</v>
      </c>
      <c r="L203" s="11" t="str">
        <f t="shared" si="10"/>
        <v/>
      </c>
      <c r="M203" s="11" t="str">
        <f t="shared" si="11"/>
        <v/>
      </c>
    </row>
    <row r="204" spans="1:13" x14ac:dyDescent="0.3">
      <c r="A204" t="s">
        <v>7591</v>
      </c>
      <c r="B204" t="s">
        <v>5344</v>
      </c>
      <c r="C204" t="s">
        <v>4471</v>
      </c>
      <c r="D204">
        <v>55974</v>
      </c>
      <c r="E204" s="9">
        <v>45815</v>
      </c>
      <c r="F204">
        <v>52670</v>
      </c>
      <c r="G204" t="s">
        <v>7386</v>
      </c>
      <c r="H204" s="9">
        <v>45845</v>
      </c>
      <c r="I204">
        <v>52670</v>
      </c>
      <c r="J204" t="s">
        <v>7392</v>
      </c>
      <c r="K204" s="14">
        <f t="shared" si="9"/>
        <v>5.9027405581162706E-2</v>
      </c>
      <c r="L204" s="11" t="str">
        <f t="shared" si="10"/>
        <v/>
      </c>
      <c r="M204" s="11" t="str">
        <f t="shared" si="11"/>
        <v/>
      </c>
    </row>
    <row r="205" spans="1:13" x14ac:dyDescent="0.3">
      <c r="A205" t="s">
        <v>7592</v>
      </c>
      <c r="B205" t="s">
        <v>5346</v>
      </c>
      <c r="C205" t="s">
        <v>4488</v>
      </c>
      <c r="D205">
        <v>33608</v>
      </c>
      <c r="E205" s="9">
        <v>45785</v>
      </c>
      <c r="F205">
        <v>30340</v>
      </c>
      <c r="G205" t="s">
        <v>7386</v>
      </c>
      <c r="H205" s="9">
        <v>45816</v>
      </c>
      <c r="I205">
        <v>30340</v>
      </c>
      <c r="J205" t="s">
        <v>7390</v>
      </c>
      <c r="K205" s="14">
        <f t="shared" si="9"/>
        <v>9.7238752677933804E-2</v>
      </c>
      <c r="L205" s="11" t="str">
        <f t="shared" si="10"/>
        <v/>
      </c>
      <c r="M205" s="11" t="str">
        <f t="shared" si="11"/>
        <v/>
      </c>
    </row>
    <row r="206" spans="1:13" x14ac:dyDescent="0.3">
      <c r="A206" t="s">
        <v>7593</v>
      </c>
      <c r="B206" t="s">
        <v>5349</v>
      </c>
      <c r="C206" t="s">
        <v>4488</v>
      </c>
      <c r="D206">
        <v>79100</v>
      </c>
      <c r="E206" s="9">
        <v>45975</v>
      </c>
      <c r="F206">
        <v>77264</v>
      </c>
      <c r="G206" t="s">
        <v>7386</v>
      </c>
      <c r="H206" s="9">
        <v>46019</v>
      </c>
      <c r="I206">
        <v>77264</v>
      </c>
      <c r="K206" s="14">
        <f t="shared" si="9"/>
        <v>2.3211125158027812E-2</v>
      </c>
      <c r="L206" s="11" t="str">
        <f t="shared" si="10"/>
        <v/>
      </c>
      <c r="M206" s="11" t="str">
        <f t="shared" si="11"/>
        <v/>
      </c>
    </row>
    <row r="207" spans="1:13" x14ac:dyDescent="0.3">
      <c r="A207" t="s">
        <v>7594</v>
      </c>
      <c r="B207" t="s">
        <v>5360</v>
      </c>
      <c r="C207" t="s">
        <v>4476</v>
      </c>
      <c r="D207">
        <v>76632</v>
      </c>
      <c r="E207" s="9">
        <v>46031</v>
      </c>
      <c r="F207">
        <v>71350</v>
      </c>
      <c r="G207" t="s">
        <v>7386</v>
      </c>
      <c r="H207" s="9">
        <v>46048</v>
      </c>
      <c r="I207">
        <v>71350</v>
      </c>
      <c r="J207" t="s">
        <v>7392</v>
      </c>
      <c r="K207" s="14">
        <f t="shared" si="9"/>
        <v>6.8926819083411583E-2</v>
      </c>
      <c r="L207" s="11" t="str">
        <f t="shared" si="10"/>
        <v/>
      </c>
      <c r="M207" s="11" t="str">
        <f t="shared" si="11"/>
        <v/>
      </c>
    </row>
    <row r="208" spans="1:13" x14ac:dyDescent="0.3">
      <c r="A208" t="s">
        <v>7595</v>
      </c>
      <c r="B208" t="s">
        <v>5364</v>
      </c>
      <c r="C208" t="s">
        <v>4488</v>
      </c>
      <c r="D208">
        <v>71184</v>
      </c>
      <c r="E208" s="9">
        <v>46049</v>
      </c>
      <c r="F208">
        <v>68785</v>
      </c>
      <c r="G208" t="s">
        <v>7386</v>
      </c>
      <c r="H208" s="9">
        <v>46085</v>
      </c>
      <c r="I208">
        <v>68785</v>
      </c>
      <c r="J208" t="s">
        <v>7387</v>
      </c>
      <c r="K208" s="14">
        <f t="shared" si="9"/>
        <v>3.3701393571589078E-2</v>
      </c>
      <c r="L208" s="11" t="str">
        <f t="shared" si="10"/>
        <v/>
      </c>
      <c r="M208" s="11" t="str">
        <f t="shared" si="11"/>
        <v/>
      </c>
    </row>
    <row r="209" spans="1:13" x14ac:dyDescent="0.3">
      <c r="A209" t="s">
        <v>7596</v>
      </c>
      <c r="B209" t="s">
        <v>5367</v>
      </c>
      <c r="C209" t="s">
        <v>4466</v>
      </c>
      <c r="D209">
        <v>163793</v>
      </c>
      <c r="E209" s="9">
        <v>45880</v>
      </c>
      <c r="F209">
        <v>114352</v>
      </c>
      <c r="G209" t="s">
        <v>7386</v>
      </c>
      <c r="H209" s="9">
        <v>45896</v>
      </c>
      <c r="I209">
        <v>114352</v>
      </c>
      <c r="J209" t="s">
        <v>7390</v>
      </c>
      <c r="K209" s="14">
        <f t="shared" si="9"/>
        <v>0.30185050643189881</v>
      </c>
      <c r="L209" s="11" t="str">
        <f t="shared" si="10"/>
        <v>FLAG</v>
      </c>
      <c r="M209" s="11" t="str">
        <f t="shared" si="11"/>
        <v/>
      </c>
    </row>
    <row r="210" spans="1:13" x14ac:dyDescent="0.3">
      <c r="A210" t="s">
        <v>7597</v>
      </c>
      <c r="B210" t="s">
        <v>5373</v>
      </c>
      <c r="C210" t="s">
        <v>4471</v>
      </c>
      <c r="D210">
        <v>44590</v>
      </c>
      <c r="E210" s="9">
        <v>45969</v>
      </c>
      <c r="F210">
        <v>41973</v>
      </c>
      <c r="G210" t="s">
        <v>7386</v>
      </c>
      <c r="H210" s="9">
        <v>45985</v>
      </c>
      <c r="I210">
        <v>41973</v>
      </c>
      <c r="J210" t="s">
        <v>7387</v>
      </c>
      <c r="K210" s="14">
        <f t="shared" si="9"/>
        <v>5.8690289302534171E-2</v>
      </c>
      <c r="L210" s="11" t="str">
        <f t="shared" si="10"/>
        <v/>
      </c>
      <c r="M210" s="11" t="str">
        <f t="shared" si="11"/>
        <v/>
      </c>
    </row>
    <row r="211" spans="1:13" x14ac:dyDescent="0.3">
      <c r="A211" t="s">
        <v>7598</v>
      </c>
      <c r="B211" t="s">
        <v>5378</v>
      </c>
      <c r="C211" t="s">
        <v>4476</v>
      </c>
      <c r="D211">
        <v>69685</v>
      </c>
      <c r="E211" s="9">
        <v>46096</v>
      </c>
      <c r="F211">
        <v>67961</v>
      </c>
      <c r="G211" t="s">
        <v>7386</v>
      </c>
      <c r="H211" s="9">
        <v>46138</v>
      </c>
      <c r="I211">
        <v>67961</v>
      </c>
      <c r="K211" s="14">
        <f t="shared" si="9"/>
        <v>2.4739900982994945E-2</v>
      </c>
      <c r="L211" s="11" t="str">
        <f t="shared" si="10"/>
        <v/>
      </c>
      <c r="M211" s="11" t="str">
        <f t="shared" si="11"/>
        <v/>
      </c>
    </row>
    <row r="212" spans="1:13" x14ac:dyDescent="0.3">
      <c r="A212" t="s">
        <v>7599</v>
      </c>
      <c r="B212" t="s">
        <v>5384</v>
      </c>
      <c r="C212" t="s">
        <v>4466</v>
      </c>
      <c r="D212">
        <v>46947</v>
      </c>
      <c r="E212" s="9">
        <v>45966</v>
      </c>
      <c r="F212">
        <v>34529</v>
      </c>
      <c r="G212" t="s">
        <v>7386</v>
      </c>
      <c r="H212" s="9">
        <v>45998</v>
      </c>
      <c r="I212">
        <v>34529</v>
      </c>
      <c r="J212" t="s">
        <v>7390</v>
      </c>
      <c r="K212" s="14">
        <f t="shared" si="9"/>
        <v>0.26451104436918227</v>
      </c>
      <c r="L212" s="11" t="str">
        <f t="shared" si="10"/>
        <v>FLAG</v>
      </c>
      <c r="M212" s="11" t="str">
        <f t="shared" si="11"/>
        <v/>
      </c>
    </row>
    <row r="213" spans="1:13" x14ac:dyDescent="0.3">
      <c r="A213" t="s">
        <v>7600</v>
      </c>
      <c r="B213" t="s">
        <v>5388</v>
      </c>
      <c r="C213" t="s">
        <v>4466</v>
      </c>
      <c r="D213">
        <v>186682</v>
      </c>
      <c r="E213" s="9">
        <v>45791</v>
      </c>
      <c r="F213">
        <v>139715</v>
      </c>
      <c r="G213" t="s">
        <v>7386</v>
      </c>
      <c r="H213" s="9">
        <v>45849</v>
      </c>
      <c r="I213">
        <v>139715</v>
      </c>
      <c r="J213" t="s">
        <v>7390</v>
      </c>
      <c r="K213" s="14">
        <f t="shared" si="9"/>
        <v>0.25158826239273202</v>
      </c>
      <c r="L213" s="11" t="str">
        <f t="shared" si="10"/>
        <v>FLAG</v>
      </c>
      <c r="M213" s="11" t="str">
        <f t="shared" si="11"/>
        <v/>
      </c>
    </row>
    <row r="214" spans="1:13" x14ac:dyDescent="0.3">
      <c r="A214" t="s">
        <v>7601</v>
      </c>
      <c r="B214" t="s">
        <v>5397</v>
      </c>
      <c r="C214" t="s">
        <v>4488</v>
      </c>
      <c r="D214">
        <v>51987</v>
      </c>
      <c r="E214" s="9">
        <v>46091</v>
      </c>
      <c r="F214">
        <v>50513</v>
      </c>
      <c r="G214" t="s">
        <v>7386</v>
      </c>
      <c r="H214" s="9">
        <v>46137</v>
      </c>
      <c r="I214">
        <v>50513</v>
      </c>
      <c r="K214" s="14">
        <f t="shared" si="9"/>
        <v>2.8353242156692993E-2</v>
      </c>
      <c r="L214" s="11" t="str">
        <f t="shared" si="10"/>
        <v/>
      </c>
      <c r="M214" s="11" t="str">
        <f t="shared" si="11"/>
        <v/>
      </c>
    </row>
    <row r="215" spans="1:13" x14ac:dyDescent="0.3">
      <c r="A215" t="s">
        <v>7602</v>
      </c>
      <c r="B215" t="s">
        <v>5401</v>
      </c>
      <c r="C215" t="s">
        <v>4476</v>
      </c>
      <c r="D215">
        <v>129975</v>
      </c>
      <c r="E215" s="9">
        <v>45848</v>
      </c>
      <c r="F215">
        <v>118969</v>
      </c>
      <c r="G215" t="s">
        <v>7386</v>
      </c>
      <c r="H215" s="9">
        <v>45873</v>
      </c>
      <c r="I215">
        <v>118969</v>
      </c>
      <c r="J215" t="s">
        <v>7392</v>
      </c>
      <c r="K215" s="14">
        <f t="shared" si="9"/>
        <v>8.467782265820345E-2</v>
      </c>
      <c r="L215" s="11" t="str">
        <f t="shared" si="10"/>
        <v/>
      </c>
      <c r="M215" s="11" t="str">
        <f t="shared" si="11"/>
        <v/>
      </c>
    </row>
    <row r="216" spans="1:13" x14ac:dyDescent="0.3">
      <c r="A216" t="s">
        <v>7603</v>
      </c>
      <c r="B216" t="s">
        <v>5409</v>
      </c>
      <c r="C216" t="s">
        <v>4466</v>
      </c>
      <c r="D216">
        <v>51123</v>
      </c>
      <c r="E216" s="9">
        <v>45925</v>
      </c>
      <c r="F216">
        <v>37922</v>
      </c>
      <c r="G216" t="s">
        <v>7386</v>
      </c>
      <c r="H216" s="9">
        <v>45976</v>
      </c>
      <c r="I216">
        <v>37922</v>
      </c>
      <c r="J216" t="s">
        <v>7387</v>
      </c>
      <c r="K216" s="14">
        <f t="shared" si="9"/>
        <v>0.25822037047904078</v>
      </c>
      <c r="L216" s="11" t="str">
        <f t="shared" si="10"/>
        <v>FLAG</v>
      </c>
      <c r="M216" s="11" t="str">
        <f t="shared" si="11"/>
        <v/>
      </c>
    </row>
    <row r="217" spans="1:13" x14ac:dyDescent="0.3">
      <c r="A217" t="s">
        <v>7604</v>
      </c>
      <c r="B217" t="s">
        <v>5411</v>
      </c>
      <c r="C217" t="s">
        <v>4476</v>
      </c>
      <c r="D217">
        <v>44413</v>
      </c>
      <c r="E217" s="9">
        <v>45931</v>
      </c>
      <c r="F217">
        <v>41434</v>
      </c>
      <c r="G217" t="s">
        <v>7386</v>
      </c>
      <c r="H217" s="9">
        <v>45967</v>
      </c>
      <c r="I217">
        <v>41434</v>
      </c>
      <c r="J217" t="s">
        <v>7392</v>
      </c>
      <c r="K217" s="14">
        <f t="shared" si="9"/>
        <v>6.7074955531038261E-2</v>
      </c>
      <c r="L217" s="11" t="str">
        <f t="shared" si="10"/>
        <v/>
      </c>
      <c r="M217" s="11" t="str">
        <f t="shared" si="11"/>
        <v/>
      </c>
    </row>
    <row r="218" spans="1:13" x14ac:dyDescent="0.3">
      <c r="A218" t="s">
        <v>7605</v>
      </c>
      <c r="B218" t="s">
        <v>5414</v>
      </c>
      <c r="C218" t="s">
        <v>4488</v>
      </c>
      <c r="D218">
        <v>2564</v>
      </c>
      <c r="E218" s="9">
        <v>46090</v>
      </c>
      <c r="F218">
        <v>2532</v>
      </c>
      <c r="G218" t="s">
        <v>7386</v>
      </c>
      <c r="H218" s="9">
        <v>46122</v>
      </c>
      <c r="I218">
        <v>2532</v>
      </c>
      <c r="K218" s="14">
        <f t="shared" si="9"/>
        <v>1.2480499219968744E-2</v>
      </c>
      <c r="L218" s="11" t="str">
        <f t="shared" si="10"/>
        <v/>
      </c>
      <c r="M218" s="11" t="str">
        <f t="shared" si="11"/>
        <v/>
      </c>
    </row>
    <row r="219" spans="1:13" x14ac:dyDescent="0.3">
      <c r="A219" t="s">
        <v>7606</v>
      </c>
      <c r="B219" t="s">
        <v>5418</v>
      </c>
      <c r="C219" t="s">
        <v>4476</v>
      </c>
      <c r="D219">
        <v>73104</v>
      </c>
      <c r="E219" s="9">
        <v>45809</v>
      </c>
      <c r="F219">
        <v>66440</v>
      </c>
      <c r="G219" t="s">
        <v>7386</v>
      </c>
      <c r="H219" s="9">
        <v>45858</v>
      </c>
      <c r="I219">
        <v>66440</v>
      </c>
      <c r="J219" t="s">
        <v>7390</v>
      </c>
      <c r="K219" s="14">
        <f t="shared" si="9"/>
        <v>9.1157802582622072E-2</v>
      </c>
      <c r="L219" s="11" t="str">
        <f t="shared" si="10"/>
        <v/>
      </c>
      <c r="M219" s="11" t="str">
        <f t="shared" si="11"/>
        <v/>
      </c>
    </row>
    <row r="220" spans="1:13" x14ac:dyDescent="0.3">
      <c r="A220" t="s">
        <v>7607</v>
      </c>
      <c r="B220" t="s">
        <v>5421</v>
      </c>
      <c r="C220" t="s">
        <v>4471</v>
      </c>
      <c r="D220">
        <v>49499</v>
      </c>
      <c r="E220" s="9">
        <v>45919</v>
      </c>
      <c r="F220">
        <v>46467</v>
      </c>
      <c r="G220" t="s">
        <v>7386</v>
      </c>
      <c r="H220" s="9">
        <v>45951</v>
      </c>
      <c r="I220">
        <v>46467</v>
      </c>
      <c r="J220" t="s">
        <v>7387</v>
      </c>
      <c r="K220" s="14">
        <f t="shared" si="9"/>
        <v>6.1253762702276782E-2</v>
      </c>
      <c r="L220" s="11" t="str">
        <f t="shared" si="10"/>
        <v/>
      </c>
      <c r="M220" s="11" t="str">
        <f t="shared" si="11"/>
        <v/>
      </c>
    </row>
    <row r="221" spans="1:13" x14ac:dyDescent="0.3">
      <c r="A221" t="s">
        <v>7608</v>
      </c>
      <c r="B221" t="s">
        <v>5425</v>
      </c>
      <c r="C221" t="s">
        <v>4488</v>
      </c>
      <c r="D221">
        <v>2780</v>
      </c>
      <c r="E221" s="9">
        <v>45864</v>
      </c>
      <c r="F221">
        <v>2750</v>
      </c>
      <c r="G221" t="s">
        <v>7386</v>
      </c>
      <c r="H221" s="9">
        <v>45885</v>
      </c>
      <c r="I221">
        <v>2750</v>
      </c>
      <c r="K221" s="14">
        <f t="shared" si="9"/>
        <v>1.0791366906474864E-2</v>
      </c>
      <c r="L221" s="11" t="str">
        <f t="shared" si="10"/>
        <v/>
      </c>
      <c r="M221" s="11" t="str">
        <f t="shared" si="11"/>
        <v/>
      </c>
    </row>
    <row r="222" spans="1:13" x14ac:dyDescent="0.3">
      <c r="A222" t="s">
        <v>7609</v>
      </c>
      <c r="B222" t="s">
        <v>5427</v>
      </c>
      <c r="C222" t="s">
        <v>4476</v>
      </c>
      <c r="D222">
        <v>125630</v>
      </c>
      <c r="E222" s="9">
        <v>45846</v>
      </c>
      <c r="F222">
        <v>118327</v>
      </c>
      <c r="G222" t="s">
        <v>7386</v>
      </c>
      <c r="H222" s="9">
        <v>45892</v>
      </c>
      <c r="I222">
        <v>118327</v>
      </c>
      <c r="J222" t="s">
        <v>7392</v>
      </c>
      <c r="K222" s="14">
        <f t="shared" si="9"/>
        <v>5.8131019660909056E-2</v>
      </c>
      <c r="L222" s="11" t="str">
        <f t="shared" si="10"/>
        <v/>
      </c>
      <c r="M222" s="11" t="str">
        <f t="shared" si="11"/>
        <v/>
      </c>
    </row>
    <row r="223" spans="1:13" x14ac:dyDescent="0.3">
      <c r="A223" t="s">
        <v>7610</v>
      </c>
      <c r="B223" t="s">
        <v>5429</v>
      </c>
      <c r="C223" t="s">
        <v>4471</v>
      </c>
      <c r="D223">
        <v>83290</v>
      </c>
      <c r="E223" s="9">
        <v>45960</v>
      </c>
      <c r="F223">
        <v>81441</v>
      </c>
      <c r="G223" t="s">
        <v>7386</v>
      </c>
      <c r="H223" s="9">
        <v>45988</v>
      </c>
      <c r="I223">
        <v>81441</v>
      </c>
      <c r="K223" s="14">
        <f t="shared" si="9"/>
        <v>2.2199543762756679E-2</v>
      </c>
      <c r="L223" s="11" t="str">
        <f t="shared" si="10"/>
        <v/>
      </c>
      <c r="M223" s="11" t="str">
        <f t="shared" si="11"/>
        <v/>
      </c>
    </row>
    <row r="224" spans="1:13" x14ac:dyDescent="0.3">
      <c r="A224" t="s">
        <v>7611</v>
      </c>
      <c r="B224" t="s">
        <v>5433</v>
      </c>
      <c r="C224" t="s">
        <v>4471</v>
      </c>
      <c r="D224">
        <v>3007</v>
      </c>
      <c r="E224" s="9">
        <v>46006</v>
      </c>
      <c r="F224">
        <v>2967</v>
      </c>
      <c r="G224" t="s">
        <v>7386</v>
      </c>
      <c r="H224" s="9">
        <v>46022</v>
      </c>
      <c r="I224">
        <v>2967</v>
      </c>
      <c r="K224" s="14">
        <f t="shared" si="9"/>
        <v>1.330229464582644E-2</v>
      </c>
      <c r="L224" s="11" t="str">
        <f t="shared" si="10"/>
        <v/>
      </c>
      <c r="M224" s="11" t="str">
        <f t="shared" si="11"/>
        <v/>
      </c>
    </row>
    <row r="225" spans="1:13" x14ac:dyDescent="0.3">
      <c r="A225" t="s">
        <v>7612</v>
      </c>
      <c r="B225" t="s">
        <v>5436</v>
      </c>
      <c r="C225" t="s">
        <v>4471</v>
      </c>
      <c r="D225">
        <v>187697</v>
      </c>
      <c r="E225" s="9">
        <v>45826</v>
      </c>
      <c r="F225">
        <v>169073</v>
      </c>
      <c r="G225" t="s">
        <v>7386</v>
      </c>
      <c r="H225" s="9">
        <v>45862</v>
      </c>
      <c r="I225">
        <v>169073</v>
      </c>
      <c r="J225" t="s">
        <v>7390</v>
      </c>
      <c r="K225" s="14">
        <f t="shared" si="9"/>
        <v>9.922374891447383E-2</v>
      </c>
      <c r="L225" s="11" t="str">
        <f t="shared" si="10"/>
        <v/>
      </c>
      <c r="M225" s="11" t="str">
        <f t="shared" si="11"/>
        <v/>
      </c>
    </row>
    <row r="226" spans="1:13" x14ac:dyDescent="0.3">
      <c r="A226" t="s">
        <v>7613</v>
      </c>
      <c r="B226" t="s">
        <v>5440</v>
      </c>
      <c r="C226" t="s">
        <v>4476</v>
      </c>
      <c r="D226">
        <v>2600</v>
      </c>
      <c r="E226" s="9">
        <v>46096</v>
      </c>
      <c r="F226">
        <v>2564</v>
      </c>
      <c r="G226" t="s">
        <v>7389</v>
      </c>
      <c r="H226" s="9"/>
      <c r="I226">
        <v>0</v>
      </c>
      <c r="K226" s="14">
        <f t="shared" si="9"/>
        <v>1.3846153846153841E-2</v>
      </c>
      <c r="L226" s="11" t="str">
        <f t="shared" si="10"/>
        <v/>
      </c>
      <c r="M226" s="11" t="str">
        <f t="shared" si="11"/>
        <v/>
      </c>
    </row>
    <row r="227" spans="1:13" x14ac:dyDescent="0.3">
      <c r="A227" t="s">
        <v>7614</v>
      </c>
      <c r="B227" t="s">
        <v>5442</v>
      </c>
      <c r="C227" t="s">
        <v>4471</v>
      </c>
      <c r="D227">
        <v>118138</v>
      </c>
      <c r="E227" s="9">
        <v>45970</v>
      </c>
      <c r="F227">
        <v>109035</v>
      </c>
      <c r="G227" t="s">
        <v>7386</v>
      </c>
      <c r="H227" s="9">
        <v>46006</v>
      </c>
      <c r="I227">
        <v>109035</v>
      </c>
      <c r="J227" t="s">
        <v>7390</v>
      </c>
      <c r="K227" s="14">
        <f t="shared" si="9"/>
        <v>7.7053953850581558E-2</v>
      </c>
      <c r="L227" s="11" t="str">
        <f t="shared" si="10"/>
        <v/>
      </c>
      <c r="M227" s="11" t="str">
        <f t="shared" si="11"/>
        <v/>
      </c>
    </row>
    <row r="228" spans="1:13" x14ac:dyDescent="0.3">
      <c r="A228" t="s">
        <v>7615</v>
      </c>
      <c r="B228" t="s">
        <v>5444</v>
      </c>
      <c r="C228" t="s">
        <v>4466</v>
      </c>
      <c r="D228">
        <v>126832</v>
      </c>
      <c r="E228" s="9">
        <v>46089</v>
      </c>
      <c r="F228">
        <v>86368</v>
      </c>
      <c r="G228" t="s">
        <v>7386</v>
      </c>
      <c r="H228" s="9">
        <v>46104</v>
      </c>
      <c r="I228">
        <v>86368</v>
      </c>
      <c r="J228" t="s">
        <v>7390</v>
      </c>
      <c r="K228" s="14">
        <f t="shared" si="9"/>
        <v>0.3190362053740381</v>
      </c>
      <c r="L228" s="11" t="str">
        <f t="shared" si="10"/>
        <v>FLAG</v>
      </c>
      <c r="M228" s="11" t="str">
        <f t="shared" si="11"/>
        <v/>
      </c>
    </row>
    <row r="229" spans="1:13" x14ac:dyDescent="0.3">
      <c r="A229" t="s">
        <v>7616</v>
      </c>
      <c r="B229" t="s">
        <v>5451</v>
      </c>
      <c r="C229" t="s">
        <v>4466</v>
      </c>
      <c r="D229">
        <v>2674</v>
      </c>
      <c r="E229" s="9">
        <v>46026</v>
      </c>
      <c r="F229">
        <v>1965</v>
      </c>
      <c r="G229" t="s">
        <v>7386</v>
      </c>
      <c r="H229" s="9">
        <v>46053</v>
      </c>
      <c r="I229">
        <v>1965</v>
      </c>
      <c r="J229" t="s">
        <v>7390</v>
      </c>
      <c r="K229" s="14">
        <f t="shared" si="9"/>
        <v>0.26514584891548243</v>
      </c>
      <c r="L229" s="11" t="str">
        <f t="shared" si="10"/>
        <v>FLAG</v>
      </c>
      <c r="M229" s="11" t="str">
        <f t="shared" si="11"/>
        <v/>
      </c>
    </row>
    <row r="230" spans="1:13" x14ac:dyDescent="0.3">
      <c r="A230" t="s">
        <v>7617</v>
      </c>
      <c r="B230" t="s">
        <v>5459</v>
      </c>
      <c r="C230" t="s">
        <v>4476</v>
      </c>
      <c r="D230">
        <v>193784</v>
      </c>
      <c r="E230" s="9">
        <v>46095</v>
      </c>
      <c r="F230">
        <v>187416</v>
      </c>
      <c r="G230" t="s">
        <v>7386</v>
      </c>
      <c r="H230" s="9">
        <v>46126</v>
      </c>
      <c r="I230">
        <v>187416</v>
      </c>
      <c r="J230" t="s">
        <v>7390</v>
      </c>
      <c r="K230" s="14">
        <f t="shared" si="9"/>
        <v>3.2861330140775302E-2</v>
      </c>
      <c r="L230" s="11" t="str">
        <f t="shared" si="10"/>
        <v/>
      </c>
      <c r="M230" s="11" t="str">
        <f t="shared" si="11"/>
        <v/>
      </c>
    </row>
    <row r="231" spans="1:13" x14ac:dyDescent="0.3">
      <c r="A231" t="s">
        <v>7618</v>
      </c>
      <c r="B231" t="s">
        <v>5462</v>
      </c>
      <c r="C231" t="s">
        <v>4471</v>
      </c>
      <c r="D231">
        <v>54277</v>
      </c>
      <c r="E231" s="9">
        <v>45788</v>
      </c>
      <c r="F231">
        <v>51829</v>
      </c>
      <c r="G231" t="s">
        <v>7386</v>
      </c>
      <c r="H231" s="9">
        <v>45844</v>
      </c>
      <c r="I231">
        <v>51829</v>
      </c>
      <c r="J231" t="s">
        <v>7390</v>
      </c>
      <c r="K231" s="14">
        <f t="shared" si="9"/>
        <v>4.5101976896291252E-2</v>
      </c>
      <c r="L231" s="11" t="str">
        <f t="shared" si="10"/>
        <v/>
      </c>
      <c r="M231" s="11" t="str">
        <f t="shared" si="11"/>
        <v/>
      </c>
    </row>
    <row r="232" spans="1:13" x14ac:dyDescent="0.3">
      <c r="A232" t="s">
        <v>7619</v>
      </c>
      <c r="B232" t="s">
        <v>5470</v>
      </c>
      <c r="C232" t="s">
        <v>4466</v>
      </c>
      <c r="D232">
        <v>193297</v>
      </c>
      <c r="E232" s="9">
        <v>46062</v>
      </c>
      <c r="F232">
        <v>148251</v>
      </c>
      <c r="G232" t="s">
        <v>7386</v>
      </c>
      <c r="H232" s="9">
        <v>46091</v>
      </c>
      <c r="I232">
        <v>148251</v>
      </c>
      <c r="J232" t="s">
        <v>7387</v>
      </c>
      <c r="K232" s="14">
        <f t="shared" si="9"/>
        <v>0.23304034723767053</v>
      </c>
      <c r="L232" s="11" t="str">
        <f t="shared" si="10"/>
        <v>FLAG</v>
      </c>
      <c r="M232" s="11" t="str">
        <f t="shared" si="11"/>
        <v/>
      </c>
    </row>
    <row r="233" spans="1:13" x14ac:dyDescent="0.3">
      <c r="A233" t="s">
        <v>7620</v>
      </c>
      <c r="B233" t="s">
        <v>5475</v>
      </c>
      <c r="C233" t="s">
        <v>4488</v>
      </c>
      <c r="D233">
        <v>72205</v>
      </c>
      <c r="E233" s="9">
        <v>45828</v>
      </c>
      <c r="F233">
        <v>65310</v>
      </c>
      <c r="G233" t="s">
        <v>7386</v>
      </c>
      <c r="H233" s="9">
        <v>45887</v>
      </c>
      <c r="I233">
        <v>65310</v>
      </c>
      <c r="J233" t="s">
        <v>7390</v>
      </c>
      <c r="K233" s="14">
        <f t="shared" si="9"/>
        <v>9.5492001938923932E-2</v>
      </c>
      <c r="L233" s="11" t="str">
        <f t="shared" si="10"/>
        <v/>
      </c>
      <c r="M233" s="11" t="str">
        <f t="shared" si="11"/>
        <v/>
      </c>
    </row>
    <row r="234" spans="1:13" x14ac:dyDescent="0.3">
      <c r="A234" t="s">
        <v>7621</v>
      </c>
      <c r="B234" t="s">
        <v>5477</v>
      </c>
      <c r="C234" t="s">
        <v>4488</v>
      </c>
      <c r="D234">
        <v>70757</v>
      </c>
      <c r="E234" s="9">
        <v>46087</v>
      </c>
      <c r="F234">
        <v>64682</v>
      </c>
      <c r="G234" t="s">
        <v>7386</v>
      </c>
      <c r="H234" s="9">
        <v>46141</v>
      </c>
      <c r="I234">
        <v>64682</v>
      </c>
      <c r="J234" t="s">
        <v>7390</v>
      </c>
      <c r="K234" s="14">
        <f t="shared" si="9"/>
        <v>8.5857229673389157E-2</v>
      </c>
      <c r="L234" s="11" t="str">
        <f t="shared" si="10"/>
        <v/>
      </c>
      <c r="M234" s="11" t="str">
        <f t="shared" si="11"/>
        <v/>
      </c>
    </row>
    <row r="235" spans="1:13" x14ac:dyDescent="0.3">
      <c r="A235" t="s">
        <v>7622</v>
      </c>
      <c r="B235" t="s">
        <v>5479</v>
      </c>
      <c r="C235" t="s">
        <v>4471</v>
      </c>
      <c r="D235">
        <v>178918</v>
      </c>
      <c r="E235" s="9">
        <v>45841</v>
      </c>
      <c r="F235">
        <v>164406</v>
      </c>
      <c r="G235" t="s">
        <v>7386</v>
      </c>
      <c r="H235" s="9">
        <v>45865</v>
      </c>
      <c r="I235">
        <v>164406</v>
      </c>
      <c r="J235" t="s">
        <v>7392</v>
      </c>
      <c r="K235" s="14">
        <f t="shared" si="9"/>
        <v>8.1109782134832664E-2</v>
      </c>
      <c r="L235" s="11" t="str">
        <f t="shared" si="10"/>
        <v/>
      </c>
      <c r="M235" s="11" t="str">
        <f t="shared" si="11"/>
        <v/>
      </c>
    </row>
    <row r="236" spans="1:13" x14ac:dyDescent="0.3">
      <c r="A236" t="s">
        <v>7623</v>
      </c>
      <c r="B236" t="s">
        <v>5482</v>
      </c>
      <c r="C236" t="s">
        <v>4488</v>
      </c>
      <c r="D236">
        <v>49693</v>
      </c>
      <c r="E236" s="9">
        <v>46023</v>
      </c>
      <c r="F236">
        <v>45801</v>
      </c>
      <c r="G236" t="s">
        <v>7386</v>
      </c>
      <c r="H236" s="9">
        <v>46080</v>
      </c>
      <c r="I236">
        <v>45801</v>
      </c>
      <c r="J236" t="s">
        <v>7392</v>
      </c>
      <c r="K236" s="14">
        <f t="shared" si="9"/>
        <v>7.8320890266234677E-2</v>
      </c>
      <c r="L236" s="11" t="str">
        <f t="shared" si="10"/>
        <v/>
      </c>
      <c r="M236" s="11" t="str">
        <f t="shared" si="11"/>
        <v/>
      </c>
    </row>
    <row r="237" spans="1:13" x14ac:dyDescent="0.3">
      <c r="A237" t="s">
        <v>7624</v>
      </c>
      <c r="B237" t="s">
        <v>5484</v>
      </c>
      <c r="C237" t="s">
        <v>4471</v>
      </c>
      <c r="D237">
        <v>66680</v>
      </c>
      <c r="E237" s="9">
        <v>45901</v>
      </c>
      <c r="F237">
        <v>64272</v>
      </c>
      <c r="G237" t="s">
        <v>7389</v>
      </c>
      <c r="H237" s="9"/>
      <c r="I237">
        <v>0</v>
      </c>
      <c r="J237" t="s">
        <v>7392</v>
      </c>
      <c r="K237" s="14">
        <f t="shared" si="9"/>
        <v>3.6112777444511135E-2</v>
      </c>
      <c r="L237" s="11" t="str">
        <f t="shared" si="10"/>
        <v/>
      </c>
      <c r="M237" s="11" t="str">
        <f t="shared" si="11"/>
        <v>FLAG</v>
      </c>
    </row>
    <row r="238" spans="1:13" x14ac:dyDescent="0.3">
      <c r="A238" t="s">
        <v>7625</v>
      </c>
      <c r="B238" t="s">
        <v>5486</v>
      </c>
      <c r="C238" t="s">
        <v>4476</v>
      </c>
      <c r="D238">
        <v>27161</v>
      </c>
      <c r="E238" s="9">
        <v>46078</v>
      </c>
      <c r="F238">
        <v>26163</v>
      </c>
      <c r="G238" t="s">
        <v>7389</v>
      </c>
      <c r="H238" s="9"/>
      <c r="I238">
        <v>0</v>
      </c>
      <c r="J238" t="s">
        <v>7390</v>
      </c>
      <c r="K238" s="14">
        <f t="shared" si="9"/>
        <v>3.6743860682596385E-2</v>
      </c>
      <c r="L238" s="11" t="str">
        <f t="shared" si="10"/>
        <v/>
      </c>
      <c r="M238" s="11" t="str">
        <f t="shared" si="11"/>
        <v/>
      </c>
    </row>
    <row r="239" spans="1:13" x14ac:dyDescent="0.3">
      <c r="A239" t="s">
        <v>7626</v>
      </c>
      <c r="B239" t="s">
        <v>5488</v>
      </c>
      <c r="C239" t="s">
        <v>4476</v>
      </c>
      <c r="D239">
        <v>180176</v>
      </c>
      <c r="E239" s="9">
        <v>45901</v>
      </c>
      <c r="F239">
        <v>165955</v>
      </c>
      <c r="G239" t="s">
        <v>7386</v>
      </c>
      <c r="H239" s="9">
        <v>45920</v>
      </c>
      <c r="I239">
        <v>165955</v>
      </c>
      <c r="J239" t="s">
        <v>7387</v>
      </c>
      <c r="K239" s="14">
        <f t="shared" si="9"/>
        <v>7.8928381138442361E-2</v>
      </c>
      <c r="L239" s="11" t="str">
        <f t="shared" si="10"/>
        <v/>
      </c>
      <c r="M239" s="11" t="str">
        <f t="shared" si="11"/>
        <v/>
      </c>
    </row>
    <row r="240" spans="1:13" x14ac:dyDescent="0.3">
      <c r="A240" t="s">
        <v>7627</v>
      </c>
      <c r="B240" t="s">
        <v>5491</v>
      </c>
      <c r="C240" t="s">
        <v>4488</v>
      </c>
      <c r="D240">
        <v>71974</v>
      </c>
      <c r="E240" s="9">
        <v>46025</v>
      </c>
      <c r="F240">
        <v>66417</v>
      </c>
      <c r="G240" t="s">
        <v>7386</v>
      </c>
      <c r="H240" s="9">
        <v>46051</v>
      </c>
      <c r="I240">
        <v>66417</v>
      </c>
      <c r="J240" t="s">
        <v>7390</v>
      </c>
      <c r="K240" s="14">
        <f t="shared" si="9"/>
        <v>7.7208436379803791E-2</v>
      </c>
      <c r="L240" s="11" t="str">
        <f t="shared" si="10"/>
        <v/>
      </c>
      <c r="M240" s="11" t="str">
        <f t="shared" si="11"/>
        <v/>
      </c>
    </row>
    <row r="241" spans="1:13" x14ac:dyDescent="0.3">
      <c r="A241" t="s">
        <v>7628</v>
      </c>
      <c r="B241" t="s">
        <v>5493</v>
      </c>
      <c r="C241" t="s">
        <v>4466</v>
      </c>
      <c r="D241">
        <v>192154</v>
      </c>
      <c r="E241" s="9">
        <v>45905</v>
      </c>
      <c r="F241">
        <v>151744</v>
      </c>
      <c r="G241" t="s">
        <v>7386</v>
      </c>
      <c r="H241" s="9">
        <v>45929</v>
      </c>
      <c r="I241">
        <v>151744</v>
      </c>
      <c r="J241" t="s">
        <v>7387</v>
      </c>
      <c r="K241" s="14">
        <f t="shared" si="9"/>
        <v>0.21030007181739652</v>
      </c>
      <c r="L241" s="11" t="str">
        <f t="shared" si="10"/>
        <v>FLAG</v>
      </c>
      <c r="M241" s="11" t="str">
        <f t="shared" si="11"/>
        <v/>
      </c>
    </row>
    <row r="242" spans="1:13" x14ac:dyDescent="0.3">
      <c r="A242" t="s">
        <v>7629</v>
      </c>
      <c r="B242" t="s">
        <v>5496</v>
      </c>
      <c r="C242" t="s">
        <v>4471</v>
      </c>
      <c r="D242">
        <v>79636</v>
      </c>
      <c r="E242" s="9">
        <v>46091</v>
      </c>
      <c r="F242">
        <v>76360</v>
      </c>
      <c r="G242" t="s">
        <v>7386</v>
      </c>
      <c r="H242" s="9">
        <v>46115</v>
      </c>
      <c r="I242">
        <v>76360</v>
      </c>
      <c r="J242" t="s">
        <v>7390</v>
      </c>
      <c r="K242" s="14">
        <f t="shared" si="9"/>
        <v>4.1137174142347632E-2</v>
      </c>
      <c r="L242" s="11" t="str">
        <f t="shared" si="10"/>
        <v/>
      </c>
      <c r="M242" s="11" t="str">
        <f t="shared" si="11"/>
        <v/>
      </c>
    </row>
    <row r="243" spans="1:13" x14ac:dyDescent="0.3">
      <c r="A243" t="s">
        <v>7630</v>
      </c>
      <c r="B243" t="s">
        <v>5498</v>
      </c>
      <c r="C243" t="s">
        <v>4466</v>
      </c>
      <c r="D243">
        <v>3038</v>
      </c>
      <c r="E243" s="9">
        <v>45755</v>
      </c>
      <c r="F243">
        <v>2239</v>
      </c>
      <c r="G243" t="s">
        <v>7386</v>
      </c>
      <c r="H243" s="9">
        <v>45806</v>
      </c>
      <c r="I243">
        <v>2239</v>
      </c>
      <c r="J243" t="s">
        <v>7390</v>
      </c>
      <c r="K243" s="14">
        <f t="shared" si="9"/>
        <v>0.26300197498354183</v>
      </c>
      <c r="L243" s="11" t="str">
        <f t="shared" si="10"/>
        <v>FLAG</v>
      </c>
      <c r="M243" s="11" t="str">
        <f t="shared" si="11"/>
        <v/>
      </c>
    </row>
    <row r="244" spans="1:13" x14ac:dyDescent="0.3">
      <c r="A244" t="s">
        <v>7631</v>
      </c>
      <c r="B244" t="s">
        <v>5507</v>
      </c>
      <c r="C244" t="s">
        <v>4471</v>
      </c>
      <c r="D244">
        <v>35163</v>
      </c>
      <c r="E244" s="9">
        <v>45994</v>
      </c>
      <c r="F244">
        <v>32379</v>
      </c>
      <c r="G244" t="s">
        <v>7386</v>
      </c>
      <c r="H244" s="9">
        <v>46011</v>
      </c>
      <c r="I244">
        <v>32379</v>
      </c>
      <c r="J244" t="s">
        <v>7392</v>
      </c>
      <c r="K244" s="14">
        <f t="shared" si="9"/>
        <v>7.9174131900008549E-2</v>
      </c>
      <c r="L244" s="11" t="str">
        <f t="shared" si="10"/>
        <v/>
      </c>
      <c r="M244" s="11" t="str">
        <f t="shared" si="11"/>
        <v/>
      </c>
    </row>
    <row r="245" spans="1:13" x14ac:dyDescent="0.3">
      <c r="A245" t="s">
        <v>7632</v>
      </c>
      <c r="B245" t="s">
        <v>5510</v>
      </c>
      <c r="C245" t="s">
        <v>4476</v>
      </c>
      <c r="D245">
        <v>209275</v>
      </c>
      <c r="E245" s="9">
        <v>45992</v>
      </c>
      <c r="F245">
        <v>196046</v>
      </c>
      <c r="G245" t="s">
        <v>7386</v>
      </c>
      <c r="H245" s="9">
        <v>46015</v>
      </c>
      <c r="I245">
        <v>196046</v>
      </c>
      <c r="J245" t="s">
        <v>7390</v>
      </c>
      <c r="K245" s="14">
        <f t="shared" si="9"/>
        <v>6.3213475092581572E-2</v>
      </c>
      <c r="L245" s="11" t="str">
        <f t="shared" si="10"/>
        <v/>
      </c>
      <c r="M245" s="11" t="str">
        <f t="shared" si="11"/>
        <v/>
      </c>
    </row>
    <row r="246" spans="1:13" x14ac:dyDescent="0.3">
      <c r="A246" t="s">
        <v>7633</v>
      </c>
      <c r="B246" t="s">
        <v>5516</v>
      </c>
      <c r="C246" t="s">
        <v>4476</v>
      </c>
      <c r="D246">
        <v>63733</v>
      </c>
      <c r="E246" s="9">
        <v>45762</v>
      </c>
      <c r="F246">
        <v>61250</v>
      </c>
      <c r="G246" t="s">
        <v>7386</v>
      </c>
      <c r="H246" s="9">
        <v>45785</v>
      </c>
      <c r="I246">
        <v>61250</v>
      </c>
      <c r="J246" t="s">
        <v>7387</v>
      </c>
      <c r="K246" s="14">
        <f t="shared" si="9"/>
        <v>3.8959408783518779E-2</v>
      </c>
      <c r="L246" s="11" t="str">
        <f t="shared" si="10"/>
        <v/>
      </c>
      <c r="M246" s="11" t="str">
        <f t="shared" si="11"/>
        <v/>
      </c>
    </row>
    <row r="247" spans="1:13" x14ac:dyDescent="0.3">
      <c r="A247" t="s">
        <v>7634</v>
      </c>
      <c r="B247" t="s">
        <v>5519</v>
      </c>
      <c r="C247" t="s">
        <v>4488</v>
      </c>
      <c r="D247">
        <v>26125</v>
      </c>
      <c r="E247" s="9">
        <v>46077</v>
      </c>
      <c r="F247">
        <v>25333</v>
      </c>
      <c r="G247" t="s">
        <v>7386</v>
      </c>
      <c r="H247" s="9">
        <v>46120</v>
      </c>
      <c r="I247">
        <v>25333</v>
      </c>
      <c r="J247" t="s">
        <v>7392</v>
      </c>
      <c r="K247" s="14">
        <f t="shared" si="9"/>
        <v>3.0315789473684185E-2</v>
      </c>
      <c r="L247" s="11" t="str">
        <f t="shared" si="10"/>
        <v/>
      </c>
      <c r="M247" s="11" t="str">
        <f t="shared" si="11"/>
        <v/>
      </c>
    </row>
    <row r="248" spans="1:13" x14ac:dyDescent="0.3">
      <c r="A248" t="s">
        <v>7635</v>
      </c>
      <c r="B248" t="s">
        <v>5524</v>
      </c>
      <c r="C248" t="s">
        <v>4488</v>
      </c>
      <c r="D248">
        <v>44638</v>
      </c>
      <c r="E248" s="9">
        <v>45895</v>
      </c>
      <c r="F248">
        <v>40724</v>
      </c>
      <c r="G248" t="s">
        <v>7386</v>
      </c>
      <c r="H248" s="9">
        <v>45930</v>
      </c>
      <c r="I248">
        <v>40724</v>
      </c>
      <c r="J248" t="s">
        <v>7390</v>
      </c>
      <c r="K248" s="14">
        <f t="shared" si="9"/>
        <v>8.7683139925623932E-2</v>
      </c>
      <c r="L248" s="11" t="str">
        <f t="shared" si="10"/>
        <v/>
      </c>
      <c r="M248" s="11" t="str">
        <f t="shared" si="11"/>
        <v/>
      </c>
    </row>
    <row r="249" spans="1:13" x14ac:dyDescent="0.3">
      <c r="A249" t="s">
        <v>7636</v>
      </c>
      <c r="B249" t="s">
        <v>5529</v>
      </c>
      <c r="C249" t="s">
        <v>4476</v>
      </c>
      <c r="D249">
        <v>46449</v>
      </c>
      <c r="E249" s="9">
        <v>46038</v>
      </c>
      <c r="F249">
        <v>42558</v>
      </c>
      <c r="G249" t="s">
        <v>7389</v>
      </c>
      <c r="H249" s="9"/>
      <c r="I249">
        <v>0</v>
      </c>
      <c r="J249" t="s">
        <v>7387</v>
      </c>
      <c r="K249" s="14">
        <f t="shared" si="9"/>
        <v>8.3769295356197149E-2</v>
      </c>
      <c r="L249" s="11" t="str">
        <f t="shared" si="10"/>
        <v/>
      </c>
      <c r="M249" s="11" t="str">
        <f t="shared" si="11"/>
        <v/>
      </c>
    </row>
    <row r="250" spans="1:13" x14ac:dyDescent="0.3">
      <c r="A250" t="s">
        <v>7637</v>
      </c>
      <c r="B250" t="s">
        <v>5531</v>
      </c>
      <c r="C250" t="s">
        <v>4488</v>
      </c>
      <c r="D250">
        <v>68873</v>
      </c>
      <c r="E250" s="9">
        <v>45950</v>
      </c>
      <c r="F250">
        <v>67884</v>
      </c>
      <c r="G250" t="s">
        <v>7386</v>
      </c>
      <c r="H250" s="9">
        <v>45980</v>
      </c>
      <c r="I250">
        <v>67884</v>
      </c>
      <c r="K250" s="14">
        <f t="shared" si="9"/>
        <v>1.4359763622900146E-2</v>
      </c>
      <c r="L250" s="11" t="str">
        <f t="shared" si="10"/>
        <v/>
      </c>
      <c r="M250" s="11" t="str">
        <f t="shared" si="11"/>
        <v/>
      </c>
    </row>
    <row r="251" spans="1:13" x14ac:dyDescent="0.3">
      <c r="A251" t="s">
        <v>7638</v>
      </c>
      <c r="B251" t="s">
        <v>5536</v>
      </c>
      <c r="C251" t="s">
        <v>4466</v>
      </c>
      <c r="D251">
        <v>2571</v>
      </c>
      <c r="E251" s="9">
        <v>46055</v>
      </c>
      <c r="F251">
        <v>1874</v>
      </c>
      <c r="G251" t="s">
        <v>7386</v>
      </c>
      <c r="H251" s="9">
        <v>46106</v>
      </c>
      <c r="I251">
        <v>1874</v>
      </c>
      <c r="J251" t="s">
        <v>7387</v>
      </c>
      <c r="K251" s="14">
        <f t="shared" si="9"/>
        <v>0.27110073901205756</v>
      </c>
      <c r="L251" s="11" t="str">
        <f t="shared" si="10"/>
        <v>FLAG</v>
      </c>
      <c r="M251" s="11" t="str">
        <f t="shared" si="11"/>
        <v/>
      </c>
    </row>
    <row r="252" spans="1:13" x14ac:dyDescent="0.3">
      <c r="A252" t="s">
        <v>7639</v>
      </c>
      <c r="B252" t="s">
        <v>5538</v>
      </c>
      <c r="C252" t="s">
        <v>4471</v>
      </c>
      <c r="D252">
        <v>79897</v>
      </c>
      <c r="E252" s="9">
        <v>46112</v>
      </c>
      <c r="F252">
        <v>79024</v>
      </c>
      <c r="G252" t="s">
        <v>7386</v>
      </c>
      <c r="H252" s="9">
        <v>46136</v>
      </c>
      <c r="I252">
        <v>79024</v>
      </c>
      <c r="K252" s="14">
        <f t="shared" si="9"/>
        <v>1.0926567956243693E-2</v>
      </c>
      <c r="L252" s="11" t="str">
        <f t="shared" si="10"/>
        <v/>
      </c>
      <c r="M252" s="11" t="str">
        <f t="shared" si="11"/>
        <v/>
      </c>
    </row>
    <row r="253" spans="1:13" x14ac:dyDescent="0.3">
      <c r="A253" t="s">
        <v>7640</v>
      </c>
      <c r="B253" t="s">
        <v>5549</v>
      </c>
      <c r="C253" t="s">
        <v>4476</v>
      </c>
      <c r="D253">
        <v>108060</v>
      </c>
      <c r="E253" s="9">
        <v>45789</v>
      </c>
      <c r="F253">
        <v>99492</v>
      </c>
      <c r="G253" t="s">
        <v>7389</v>
      </c>
      <c r="H253" s="9"/>
      <c r="I253">
        <v>0</v>
      </c>
      <c r="J253" t="s">
        <v>7392</v>
      </c>
      <c r="K253" s="14">
        <f t="shared" si="9"/>
        <v>7.9289283731260429E-2</v>
      </c>
      <c r="L253" s="11" t="str">
        <f t="shared" si="10"/>
        <v/>
      </c>
      <c r="M253" s="11" t="str">
        <f t="shared" si="11"/>
        <v>FLAG</v>
      </c>
    </row>
    <row r="254" spans="1:13" x14ac:dyDescent="0.3">
      <c r="A254" t="s">
        <v>7641</v>
      </c>
      <c r="B254" t="s">
        <v>5551</v>
      </c>
      <c r="C254" t="s">
        <v>4476</v>
      </c>
      <c r="D254">
        <v>67057</v>
      </c>
      <c r="E254" s="9">
        <v>45807</v>
      </c>
      <c r="F254">
        <v>62521</v>
      </c>
      <c r="G254" t="s">
        <v>7386</v>
      </c>
      <c r="H254" s="9">
        <v>45823</v>
      </c>
      <c r="I254">
        <v>62521</v>
      </c>
      <c r="J254" t="s">
        <v>7387</v>
      </c>
      <c r="K254" s="14">
        <f t="shared" si="9"/>
        <v>6.7643944703759451E-2</v>
      </c>
      <c r="L254" s="11" t="str">
        <f t="shared" si="10"/>
        <v/>
      </c>
      <c r="M254" s="11" t="str">
        <f t="shared" si="11"/>
        <v/>
      </c>
    </row>
    <row r="255" spans="1:13" x14ac:dyDescent="0.3">
      <c r="A255" t="s">
        <v>7642</v>
      </c>
      <c r="B255" t="s">
        <v>5554</v>
      </c>
      <c r="C255" t="s">
        <v>4476</v>
      </c>
      <c r="D255">
        <v>202827</v>
      </c>
      <c r="E255" s="9">
        <v>46091</v>
      </c>
      <c r="F255">
        <v>185279</v>
      </c>
      <c r="G255" t="s">
        <v>7386</v>
      </c>
      <c r="H255" s="9">
        <v>46108</v>
      </c>
      <c r="I255">
        <v>185279</v>
      </c>
      <c r="J255" t="s">
        <v>7390</v>
      </c>
      <c r="K255" s="14">
        <f t="shared" si="9"/>
        <v>8.6517081059227841E-2</v>
      </c>
      <c r="L255" s="11" t="str">
        <f t="shared" si="10"/>
        <v/>
      </c>
      <c r="M255" s="11" t="str">
        <f t="shared" si="11"/>
        <v/>
      </c>
    </row>
    <row r="256" spans="1:13" x14ac:dyDescent="0.3">
      <c r="A256" t="s">
        <v>7643</v>
      </c>
      <c r="B256" t="s">
        <v>5560</v>
      </c>
      <c r="C256" t="s">
        <v>4471</v>
      </c>
      <c r="D256">
        <v>89819</v>
      </c>
      <c r="E256" s="9">
        <v>45952</v>
      </c>
      <c r="F256">
        <v>85869</v>
      </c>
      <c r="G256" t="s">
        <v>7386</v>
      </c>
      <c r="H256" s="9">
        <v>45999</v>
      </c>
      <c r="I256">
        <v>85869</v>
      </c>
      <c r="J256" t="s">
        <v>7387</v>
      </c>
      <c r="K256" s="14">
        <f t="shared" si="9"/>
        <v>4.3977332190293761E-2</v>
      </c>
      <c r="L256" s="11" t="str">
        <f t="shared" si="10"/>
        <v/>
      </c>
      <c r="M256" s="11" t="str">
        <f t="shared" si="11"/>
        <v/>
      </c>
    </row>
    <row r="257" spans="1:13" x14ac:dyDescent="0.3">
      <c r="A257" t="s">
        <v>7644</v>
      </c>
      <c r="B257" t="s">
        <v>5562</v>
      </c>
      <c r="C257" t="s">
        <v>4471</v>
      </c>
      <c r="D257">
        <v>67911</v>
      </c>
      <c r="E257" s="9">
        <v>45984</v>
      </c>
      <c r="F257">
        <v>63826</v>
      </c>
      <c r="G257" t="s">
        <v>7389</v>
      </c>
      <c r="H257" s="9"/>
      <c r="I257">
        <v>0</v>
      </c>
      <c r="J257" t="s">
        <v>7392</v>
      </c>
      <c r="K257" s="14">
        <f t="shared" si="9"/>
        <v>6.0152258102516565E-2</v>
      </c>
      <c r="L257" s="11" t="str">
        <f t="shared" si="10"/>
        <v/>
      </c>
      <c r="M257" s="11" t="str">
        <f t="shared" si="11"/>
        <v/>
      </c>
    </row>
    <row r="258" spans="1:13" x14ac:dyDescent="0.3">
      <c r="A258" t="s">
        <v>7645</v>
      </c>
      <c r="B258" t="s">
        <v>5564</v>
      </c>
      <c r="C258" t="s">
        <v>4488</v>
      </c>
      <c r="D258">
        <v>52861</v>
      </c>
      <c r="E258" s="9">
        <v>45895</v>
      </c>
      <c r="F258">
        <v>52132</v>
      </c>
      <c r="G258" t="s">
        <v>7386</v>
      </c>
      <c r="H258" s="9">
        <v>45923</v>
      </c>
      <c r="I258">
        <v>52132</v>
      </c>
      <c r="K258" s="14">
        <f t="shared" si="9"/>
        <v>1.3790885529974872E-2</v>
      </c>
      <c r="L258" s="11" t="str">
        <f t="shared" si="10"/>
        <v/>
      </c>
      <c r="M258" s="11" t="str">
        <f t="shared" si="11"/>
        <v/>
      </c>
    </row>
    <row r="259" spans="1:13" x14ac:dyDescent="0.3">
      <c r="A259" t="s">
        <v>7646</v>
      </c>
      <c r="B259" t="s">
        <v>5566</v>
      </c>
      <c r="C259" t="s">
        <v>4488</v>
      </c>
      <c r="D259">
        <v>114977</v>
      </c>
      <c r="E259" s="9">
        <v>45955</v>
      </c>
      <c r="F259">
        <v>107150</v>
      </c>
      <c r="G259" t="s">
        <v>7389</v>
      </c>
      <c r="H259" s="9"/>
      <c r="I259">
        <v>0</v>
      </c>
      <c r="J259" t="s">
        <v>7390</v>
      </c>
      <c r="K259" s="14">
        <f t="shared" si="9"/>
        <v>6.8074484462109841E-2</v>
      </c>
      <c r="L259" s="11" t="str">
        <f t="shared" si="10"/>
        <v/>
      </c>
      <c r="M259" s="11" t="str">
        <f t="shared" si="11"/>
        <v/>
      </c>
    </row>
    <row r="260" spans="1:13" x14ac:dyDescent="0.3">
      <c r="A260" t="s">
        <v>7647</v>
      </c>
      <c r="B260" t="s">
        <v>5568</v>
      </c>
      <c r="C260" t="s">
        <v>4488</v>
      </c>
      <c r="D260">
        <v>83556</v>
      </c>
      <c r="E260" s="9">
        <v>45995</v>
      </c>
      <c r="F260">
        <v>79256</v>
      </c>
      <c r="G260" t="s">
        <v>7386</v>
      </c>
      <c r="H260" s="9">
        <v>46035</v>
      </c>
      <c r="I260">
        <v>79256</v>
      </c>
      <c r="J260" t="s">
        <v>7390</v>
      </c>
      <c r="K260" s="14">
        <f t="shared" ref="K260:K323" si="12">IF(D260&gt;0,1-F260/D260,"")</f>
        <v>5.1462492220786027E-2</v>
      </c>
      <c r="L260" s="11" t="str">
        <f t="shared" ref="L260:L323" si="13">IF(AND(G260&lt;&gt;"Rejected",N(K260)&gt;15%),"FLAG","")</f>
        <v/>
      </c>
      <c r="M260" s="11" t="str">
        <f t="shared" ref="M260:M323" si="14">IF(AND(G260="Pending",DATE(2026,3,31)-E260&gt;180),"FLAG","")</f>
        <v/>
      </c>
    </row>
    <row r="261" spans="1:13" x14ac:dyDescent="0.3">
      <c r="A261" t="s">
        <v>7648</v>
      </c>
      <c r="B261" t="s">
        <v>5572</v>
      </c>
      <c r="C261" t="s">
        <v>4488</v>
      </c>
      <c r="D261">
        <v>63880</v>
      </c>
      <c r="E261" s="9">
        <v>45880</v>
      </c>
      <c r="F261">
        <v>62387</v>
      </c>
      <c r="G261" t="s">
        <v>7386</v>
      </c>
      <c r="H261" s="9">
        <v>45936</v>
      </c>
      <c r="I261">
        <v>62387</v>
      </c>
      <c r="K261" s="14">
        <f t="shared" si="12"/>
        <v>2.3371947401377602E-2</v>
      </c>
      <c r="L261" s="11" t="str">
        <f t="shared" si="13"/>
        <v/>
      </c>
      <c r="M261" s="11" t="str">
        <f t="shared" si="14"/>
        <v/>
      </c>
    </row>
    <row r="262" spans="1:13" x14ac:dyDescent="0.3">
      <c r="A262" t="s">
        <v>7649</v>
      </c>
      <c r="B262" t="s">
        <v>5584</v>
      </c>
      <c r="C262" t="s">
        <v>4466</v>
      </c>
      <c r="D262">
        <v>217108</v>
      </c>
      <c r="E262" s="9">
        <v>45968</v>
      </c>
      <c r="F262">
        <v>154225</v>
      </c>
      <c r="G262" t="s">
        <v>7386</v>
      </c>
      <c r="H262" s="9">
        <v>45983</v>
      </c>
      <c r="I262">
        <v>154225</v>
      </c>
      <c r="J262" t="s">
        <v>7390</v>
      </c>
      <c r="K262" s="14">
        <f t="shared" si="12"/>
        <v>0.2896392578808703</v>
      </c>
      <c r="L262" s="11" t="str">
        <f t="shared" si="13"/>
        <v>FLAG</v>
      </c>
      <c r="M262" s="11" t="str">
        <f t="shared" si="14"/>
        <v/>
      </c>
    </row>
    <row r="263" spans="1:13" x14ac:dyDescent="0.3">
      <c r="A263" t="s">
        <v>7650</v>
      </c>
      <c r="B263" t="s">
        <v>5590</v>
      </c>
      <c r="C263" t="s">
        <v>4466</v>
      </c>
      <c r="D263">
        <v>79412</v>
      </c>
      <c r="E263" s="9">
        <v>45815</v>
      </c>
      <c r="F263">
        <v>57413</v>
      </c>
      <c r="G263" t="s">
        <v>7386</v>
      </c>
      <c r="H263" s="9">
        <v>45858</v>
      </c>
      <c r="I263">
        <v>57413</v>
      </c>
      <c r="J263" t="s">
        <v>7387</v>
      </c>
      <c r="K263" s="14">
        <f t="shared" si="12"/>
        <v>0.27702362363370781</v>
      </c>
      <c r="L263" s="11" t="str">
        <f t="shared" si="13"/>
        <v>FLAG</v>
      </c>
      <c r="M263" s="11" t="str">
        <f t="shared" si="14"/>
        <v/>
      </c>
    </row>
    <row r="264" spans="1:13" x14ac:dyDescent="0.3">
      <c r="A264" t="s">
        <v>7651</v>
      </c>
      <c r="B264" t="s">
        <v>5596</v>
      </c>
      <c r="C264" t="s">
        <v>4488</v>
      </c>
      <c r="D264">
        <v>73078</v>
      </c>
      <c r="E264" s="9">
        <v>46015</v>
      </c>
      <c r="F264">
        <v>72652</v>
      </c>
      <c r="G264" t="s">
        <v>7386</v>
      </c>
      <c r="H264" s="9">
        <v>46046</v>
      </c>
      <c r="I264">
        <v>72652</v>
      </c>
      <c r="K264" s="14">
        <f t="shared" si="12"/>
        <v>5.8293877774432401E-3</v>
      </c>
      <c r="L264" s="11" t="str">
        <f t="shared" si="13"/>
        <v/>
      </c>
      <c r="M264" s="11" t="str">
        <f t="shared" si="14"/>
        <v/>
      </c>
    </row>
    <row r="265" spans="1:13" x14ac:dyDescent="0.3">
      <c r="A265" t="s">
        <v>7652</v>
      </c>
      <c r="B265" t="s">
        <v>5602</v>
      </c>
      <c r="C265" t="s">
        <v>4476</v>
      </c>
      <c r="D265">
        <v>27647</v>
      </c>
      <c r="E265" s="9">
        <v>45771</v>
      </c>
      <c r="F265">
        <v>25964</v>
      </c>
      <c r="G265" t="s">
        <v>7386</v>
      </c>
      <c r="H265" s="9">
        <v>45828</v>
      </c>
      <c r="I265">
        <v>25964</v>
      </c>
      <c r="J265" t="s">
        <v>7387</v>
      </c>
      <c r="K265" s="14">
        <f t="shared" si="12"/>
        <v>6.0874597605526826E-2</v>
      </c>
      <c r="L265" s="11" t="str">
        <f t="shared" si="13"/>
        <v/>
      </c>
      <c r="M265" s="11" t="str">
        <f t="shared" si="14"/>
        <v/>
      </c>
    </row>
    <row r="266" spans="1:13" x14ac:dyDescent="0.3">
      <c r="A266" t="s">
        <v>7653</v>
      </c>
      <c r="B266" t="s">
        <v>5609</v>
      </c>
      <c r="C266" t="s">
        <v>4476</v>
      </c>
      <c r="D266">
        <v>187425</v>
      </c>
      <c r="E266" s="9">
        <v>45951</v>
      </c>
      <c r="F266">
        <v>183494</v>
      </c>
      <c r="G266" t="s">
        <v>7389</v>
      </c>
      <c r="H266" s="9"/>
      <c r="I266">
        <v>0</v>
      </c>
      <c r="K266" s="14">
        <f t="shared" si="12"/>
        <v>2.0973722822462348E-2</v>
      </c>
      <c r="L266" s="11" t="str">
        <f t="shared" si="13"/>
        <v/>
      </c>
      <c r="M266" s="11" t="str">
        <f t="shared" si="14"/>
        <v/>
      </c>
    </row>
    <row r="267" spans="1:13" x14ac:dyDescent="0.3">
      <c r="A267" t="s">
        <v>7654</v>
      </c>
      <c r="B267" t="s">
        <v>5614</v>
      </c>
      <c r="C267" t="s">
        <v>4488</v>
      </c>
      <c r="D267">
        <v>145260</v>
      </c>
      <c r="E267" s="9">
        <v>45768</v>
      </c>
      <c r="F267">
        <v>137554</v>
      </c>
      <c r="G267" t="s">
        <v>7386</v>
      </c>
      <c r="H267" s="9">
        <v>45800</v>
      </c>
      <c r="I267">
        <v>137554</v>
      </c>
      <c r="J267" t="s">
        <v>7392</v>
      </c>
      <c r="K267" s="14">
        <f t="shared" si="12"/>
        <v>5.3049703979072049E-2</v>
      </c>
      <c r="L267" s="11" t="str">
        <f t="shared" si="13"/>
        <v/>
      </c>
      <c r="M267" s="11" t="str">
        <f t="shared" si="14"/>
        <v/>
      </c>
    </row>
    <row r="268" spans="1:13" x14ac:dyDescent="0.3">
      <c r="A268" t="s">
        <v>7655</v>
      </c>
      <c r="B268" t="s">
        <v>5618</v>
      </c>
      <c r="C268" t="s">
        <v>4476</v>
      </c>
      <c r="D268">
        <v>2652</v>
      </c>
      <c r="E268" s="9">
        <v>45990</v>
      </c>
      <c r="F268">
        <v>2488</v>
      </c>
      <c r="G268" t="s">
        <v>7386</v>
      </c>
      <c r="H268" s="9">
        <v>46028</v>
      </c>
      <c r="I268">
        <v>2488</v>
      </c>
      <c r="J268" t="s">
        <v>7392</v>
      </c>
      <c r="K268" s="14">
        <f t="shared" si="12"/>
        <v>6.1840120663650078E-2</v>
      </c>
      <c r="L268" s="11" t="str">
        <f t="shared" si="13"/>
        <v/>
      </c>
      <c r="M268" s="11" t="str">
        <f t="shared" si="14"/>
        <v/>
      </c>
    </row>
    <row r="269" spans="1:13" x14ac:dyDescent="0.3">
      <c r="A269" t="s">
        <v>7656</v>
      </c>
      <c r="B269" t="s">
        <v>5620</v>
      </c>
      <c r="C269" t="s">
        <v>4471</v>
      </c>
      <c r="D269">
        <v>52276</v>
      </c>
      <c r="E269" s="9">
        <v>45858</v>
      </c>
      <c r="F269">
        <v>47948</v>
      </c>
      <c r="G269" t="s">
        <v>7386</v>
      </c>
      <c r="H269" s="9">
        <v>45912</v>
      </c>
      <c r="I269">
        <v>47948</v>
      </c>
      <c r="J269" t="s">
        <v>7392</v>
      </c>
      <c r="K269" s="14">
        <f t="shared" si="12"/>
        <v>8.2791338281429372E-2</v>
      </c>
      <c r="L269" s="11" t="str">
        <f t="shared" si="13"/>
        <v/>
      </c>
      <c r="M269" s="11" t="str">
        <f t="shared" si="14"/>
        <v/>
      </c>
    </row>
    <row r="270" spans="1:13" x14ac:dyDescent="0.3">
      <c r="A270" t="s">
        <v>7657</v>
      </c>
      <c r="B270" t="s">
        <v>5624</v>
      </c>
      <c r="C270" t="s">
        <v>4488</v>
      </c>
      <c r="D270">
        <v>85555</v>
      </c>
      <c r="E270" s="9">
        <v>45998</v>
      </c>
      <c r="F270">
        <v>84545</v>
      </c>
      <c r="G270" t="s">
        <v>7386</v>
      </c>
      <c r="H270" s="9">
        <v>46048</v>
      </c>
      <c r="I270">
        <v>84545</v>
      </c>
      <c r="K270" s="14">
        <f t="shared" si="12"/>
        <v>1.1805271462801747E-2</v>
      </c>
      <c r="L270" s="11" t="str">
        <f t="shared" si="13"/>
        <v/>
      </c>
      <c r="M270" s="11" t="str">
        <f t="shared" si="14"/>
        <v/>
      </c>
    </row>
    <row r="271" spans="1:13" x14ac:dyDescent="0.3">
      <c r="A271" t="s">
        <v>7658</v>
      </c>
      <c r="B271" t="s">
        <v>5626</v>
      </c>
      <c r="C271" t="s">
        <v>4471</v>
      </c>
      <c r="D271">
        <v>57294</v>
      </c>
      <c r="E271" s="9">
        <v>45999</v>
      </c>
      <c r="F271">
        <v>54567</v>
      </c>
      <c r="G271" t="s">
        <v>7386</v>
      </c>
      <c r="H271" s="9">
        <v>46051</v>
      </c>
      <c r="I271">
        <v>54567</v>
      </c>
      <c r="J271" t="s">
        <v>7387</v>
      </c>
      <c r="K271" s="14">
        <f t="shared" si="12"/>
        <v>4.7596606974552258E-2</v>
      </c>
      <c r="L271" s="11" t="str">
        <f t="shared" si="13"/>
        <v/>
      </c>
      <c r="M271" s="11" t="str">
        <f t="shared" si="14"/>
        <v/>
      </c>
    </row>
    <row r="272" spans="1:13" x14ac:dyDescent="0.3">
      <c r="A272" t="s">
        <v>7659</v>
      </c>
      <c r="B272" t="s">
        <v>5628</v>
      </c>
      <c r="C272" t="s">
        <v>4488</v>
      </c>
      <c r="D272">
        <v>69016</v>
      </c>
      <c r="E272" s="9">
        <v>45835</v>
      </c>
      <c r="F272">
        <v>63289</v>
      </c>
      <c r="G272" t="s">
        <v>7386</v>
      </c>
      <c r="H272" s="9">
        <v>45861</v>
      </c>
      <c r="I272">
        <v>63289</v>
      </c>
      <c r="J272" t="s">
        <v>7387</v>
      </c>
      <c r="K272" s="14">
        <f t="shared" si="12"/>
        <v>8.2980758085081763E-2</v>
      </c>
      <c r="L272" s="11" t="str">
        <f t="shared" si="13"/>
        <v/>
      </c>
      <c r="M272" s="11" t="str">
        <f t="shared" si="14"/>
        <v/>
      </c>
    </row>
    <row r="273" spans="1:13" x14ac:dyDescent="0.3">
      <c r="A273" t="s">
        <v>7660</v>
      </c>
      <c r="B273" t="s">
        <v>5630</v>
      </c>
      <c r="C273" t="s">
        <v>4471</v>
      </c>
      <c r="D273">
        <v>39076</v>
      </c>
      <c r="E273" s="9">
        <v>46057</v>
      </c>
      <c r="F273">
        <v>37994</v>
      </c>
      <c r="G273" t="s">
        <v>7386</v>
      </c>
      <c r="H273" s="9">
        <v>46096</v>
      </c>
      <c r="I273">
        <v>37994</v>
      </c>
      <c r="K273" s="14">
        <f t="shared" si="12"/>
        <v>2.7689630463711756E-2</v>
      </c>
      <c r="L273" s="11" t="str">
        <f t="shared" si="13"/>
        <v/>
      </c>
      <c r="M273" s="11" t="str">
        <f t="shared" si="14"/>
        <v/>
      </c>
    </row>
    <row r="274" spans="1:13" x14ac:dyDescent="0.3">
      <c r="A274" t="s">
        <v>7661</v>
      </c>
      <c r="B274" t="s">
        <v>5632</v>
      </c>
      <c r="C274" t="s">
        <v>4488</v>
      </c>
      <c r="D274">
        <v>72156</v>
      </c>
      <c r="E274" s="9">
        <v>45975</v>
      </c>
      <c r="F274">
        <v>66665</v>
      </c>
      <c r="G274" t="s">
        <v>7386</v>
      </c>
      <c r="H274" s="9">
        <v>46015</v>
      </c>
      <c r="I274">
        <v>66665</v>
      </c>
      <c r="J274" t="s">
        <v>7392</v>
      </c>
      <c r="K274" s="14">
        <f t="shared" si="12"/>
        <v>7.6099007705526911E-2</v>
      </c>
      <c r="L274" s="11" t="str">
        <f t="shared" si="13"/>
        <v/>
      </c>
      <c r="M274" s="11" t="str">
        <f t="shared" si="14"/>
        <v/>
      </c>
    </row>
    <row r="275" spans="1:13" x14ac:dyDescent="0.3">
      <c r="A275" t="s">
        <v>7662</v>
      </c>
      <c r="B275" t="s">
        <v>5637</v>
      </c>
      <c r="C275" t="s">
        <v>4476</v>
      </c>
      <c r="D275">
        <v>86180</v>
      </c>
      <c r="E275" s="9">
        <v>46117</v>
      </c>
      <c r="F275">
        <v>78487</v>
      </c>
      <c r="G275" t="s">
        <v>7386</v>
      </c>
      <c r="H275" s="9">
        <v>46142</v>
      </c>
      <c r="I275">
        <v>78487</v>
      </c>
      <c r="J275" t="s">
        <v>7392</v>
      </c>
      <c r="K275" s="14">
        <f t="shared" si="12"/>
        <v>8.9266651195172853E-2</v>
      </c>
      <c r="L275" s="11" t="str">
        <f t="shared" si="13"/>
        <v/>
      </c>
      <c r="M275" s="11" t="str">
        <f t="shared" si="14"/>
        <v/>
      </c>
    </row>
    <row r="276" spans="1:13" x14ac:dyDescent="0.3">
      <c r="A276" t="s">
        <v>7663</v>
      </c>
      <c r="B276" t="s">
        <v>5639</v>
      </c>
      <c r="C276" t="s">
        <v>4466</v>
      </c>
      <c r="D276">
        <v>95648</v>
      </c>
      <c r="E276" s="9">
        <v>45986</v>
      </c>
      <c r="F276">
        <v>69680</v>
      </c>
      <c r="G276" t="s">
        <v>7386</v>
      </c>
      <c r="H276" s="9">
        <v>46031</v>
      </c>
      <c r="I276">
        <v>69680</v>
      </c>
      <c r="J276" t="s">
        <v>7387</v>
      </c>
      <c r="K276" s="14">
        <f t="shared" si="12"/>
        <v>0.27149548343927732</v>
      </c>
      <c r="L276" s="11" t="str">
        <f t="shared" si="13"/>
        <v>FLAG</v>
      </c>
      <c r="M276" s="11" t="str">
        <f t="shared" si="14"/>
        <v/>
      </c>
    </row>
    <row r="277" spans="1:13" x14ac:dyDescent="0.3">
      <c r="A277" t="s">
        <v>7664</v>
      </c>
      <c r="B277" t="s">
        <v>5644</v>
      </c>
      <c r="C277" t="s">
        <v>4471</v>
      </c>
      <c r="D277">
        <v>3088</v>
      </c>
      <c r="E277" s="9">
        <v>45783</v>
      </c>
      <c r="F277">
        <v>2873</v>
      </c>
      <c r="G277" t="s">
        <v>7389</v>
      </c>
      <c r="H277" s="9"/>
      <c r="I277">
        <v>0</v>
      </c>
      <c r="J277" t="s">
        <v>7390</v>
      </c>
      <c r="K277" s="14">
        <f t="shared" si="12"/>
        <v>6.9624352331606243E-2</v>
      </c>
      <c r="L277" s="11" t="str">
        <f t="shared" si="13"/>
        <v/>
      </c>
      <c r="M277" s="11" t="str">
        <f t="shared" si="14"/>
        <v>FLAG</v>
      </c>
    </row>
    <row r="278" spans="1:13" x14ac:dyDescent="0.3">
      <c r="A278" t="s">
        <v>7665</v>
      </c>
      <c r="B278" t="s">
        <v>5646</v>
      </c>
      <c r="C278" t="s">
        <v>4488</v>
      </c>
      <c r="D278">
        <v>54915</v>
      </c>
      <c r="E278" s="9">
        <v>45883</v>
      </c>
      <c r="F278">
        <v>52958</v>
      </c>
      <c r="G278" t="s">
        <v>7386</v>
      </c>
      <c r="H278" s="9">
        <v>45923</v>
      </c>
      <c r="I278">
        <v>52958</v>
      </c>
      <c r="J278" t="s">
        <v>7387</v>
      </c>
      <c r="K278" s="14">
        <f t="shared" si="12"/>
        <v>3.5636893380679213E-2</v>
      </c>
      <c r="L278" s="11" t="str">
        <f t="shared" si="13"/>
        <v/>
      </c>
      <c r="M278" s="11" t="str">
        <f t="shared" si="14"/>
        <v/>
      </c>
    </row>
    <row r="279" spans="1:13" x14ac:dyDescent="0.3">
      <c r="A279" t="s">
        <v>7666</v>
      </c>
      <c r="B279" t="s">
        <v>5648</v>
      </c>
      <c r="C279" t="s">
        <v>4488</v>
      </c>
      <c r="D279">
        <v>55673</v>
      </c>
      <c r="E279" s="9">
        <v>45815</v>
      </c>
      <c r="F279">
        <v>52249</v>
      </c>
      <c r="G279" t="s">
        <v>7389</v>
      </c>
      <c r="H279" s="9"/>
      <c r="I279">
        <v>0</v>
      </c>
      <c r="J279" t="s">
        <v>7392</v>
      </c>
      <c r="K279" s="14">
        <f t="shared" si="12"/>
        <v>6.1501984804124055E-2</v>
      </c>
      <c r="L279" s="11" t="str">
        <f t="shared" si="13"/>
        <v/>
      </c>
      <c r="M279" s="11" t="str">
        <f t="shared" si="14"/>
        <v>FLAG</v>
      </c>
    </row>
    <row r="280" spans="1:13" x14ac:dyDescent="0.3">
      <c r="A280" t="s">
        <v>7667</v>
      </c>
      <c r="B280" t="s">
        <v>5650</v>
      </c>
      <c r="C280" t="s">
        <v>4476</v>
      </c>
      <c r="D280">
        <v>81502</v>
      </c>
      <c r="E280" s="9">
        <v>45812</v>
      </c>
      <c r="F280">
        <v>78551</v>
      </c>
      <c r="G280" t="s">
        <v>7386</v>
      </c>
      <c r="H280" s="9">
        <v>45871</v>
      </c>
      <c r="I280">
        <v>78551</v>
      </c>
      <c r="J280" t="s">
        <v>7392</v>
      </c>
      <c r="K280" s="14">
        <f t="shared" si="12"/>
        <v>3.6207700424529476E-2</v>
      </c>
      <c r="L280" s="11" t="str">
        <f t="shared" si="13"/>
        <v/>
      </c>
      <c r="M280" s="11" t="str">
        <f t="shared" si="14"/>
        <v/>
      </c>
    </row>
    <row r="281" spans="1:13" x14ac:dyDescent="0.3">
      <c r="A281" t="s">
        <v>7668</v>
      </c>
      <c r="B281" t="s">
        <v>5655</v>
      </c>
      <c r="C281" t="s">
        <v>4471</v>
      </c>
      <c r="D281">
        <v>75621</v>
      </c>
      <c r="E281" s="9">
        <v>45906</v>
      </c>
      <c r="F281">
        <v>75550</v>
      </c>
      <c r="G281" t="s">
        <v>7386</v>
      </c>
      <c r="H281" s="9">
        <v>45965</v>
      </c>
      <c r="I281">
        <v>75550</v>
      </c>
      <c r="K281" s="14">
        <f t="shared" si="12"/>
        <v>9.3889263564350678E-4</v>
      </c>
      <c r="L281" s="11" t="str">
        <f t="shared" si="13"/>
        <v/>
      </c>
      <c r="M281" s="11" t="str">
        <f t="shared" si="14"/>
        <v/>
      </c>
    </row>
    <row r="282" spans="1:13" x14ac:dyDescent="0.3">
      <c r="A282" t="s">
        <v>7669</v>
      </c>
      <c r="B282" t="s">
        <v>5659</v>
      </c>
      <c r="C282" t="s">
        <v>4476</v>
      </c>
      <c r="D282">
        <v>67438</v>
      </c>
      <c r="E282" s="9">
        <v>46039</v>
      </c>
      <c r="F282">
        <v>66834</v>
      </c>
      <c r="G282" t="s">
        <v>7386</v>
      </c>
      <c r="H282" s="9">
        <v>46094</v>
      </c>
      <c r="I282">
        <v>66834</v>
      </c>
      <c r="K282" s="14">
        <f t="shared" si="12"/>
        <v>8.9563747442095165E-3</v>
      </c>
      <c r="L282" s="11" t="str">
        <f t="shared" si="13"/>
        <v/>
      </c>
      <c r="M282" s="11" t="str">
        <f t="shared" si="14"/>
        <v/>
      </c>
    </row>
    <row r="283" spans="1:13" x14ac:dyDescent="0.3">
      <c r="A283" t="s">
        <v>7670</v>
      </c>
      <c r="B283" t="s">
        <v>5663</v>
      </c>
      <c r="C283" t="s">
        <v>4476</v>
      </c>
      <c r="D283">
        <v>53845</v>
      </c>
      <c r="E283" s="9">
        <v>46043</v>
      </c>
      <c r="F283">
        <v>51512</v>
      </c>
      <c r="G283" t="s">
        <v>7386</v>
      </c>
      <c r="H283" s="9">
        <v>46084</v>
      </c>
      <c r="I283">
        <v>51512</v>
      </c>
      <c r="J283" t="s">
        <v>7387</v>
      </c>
      <c r="K283" s="14">
        <f t="shared" si="12"/>
        <v>4.3328071315813954E-2</v>
      </c>
      <c r="L283" s="11" t="str">
        <f t="shared" si="13"/>
        <v/>
      </c>
      <c r="M283" s="11" t="str">
        <f t="shared" si="14"/>
        <v/>
      </c>
    </row>
    <row r="284" spans="1:13" x14ac:dyDescent="0.3">
      <c r="A284" t="s">
        <v>7671</v>
      </c>
      <c r="B284" t="s">
        <v>5669</v>
      </c>
      <c r="C284" t="s">
        <v>4466</v>
      </c>
      <c r="D284">
        <v>65566</v>
      </c>
      <c r="E284" s="9">
        <v>46080</v>
      </c>
      <c r="F284">
        <v>45998</v>
      </c>
      <c r="G284" t="s">
        <v>7386</v>
      </c>
      <c r="H284" s="9">
        <v>46126</v>
      </c>
      <c r="I284">
        <v>45998</v>
      </c>
      <c r="J284" t="s">
        <v>7390</v>
      </c>
      <c r="K284" s="14">
        <f t="shared" si="12"/>
        <v>0.29844736601287247</v>
      </c>
      <c r="L284" s="11" t="str">
        <f t="shared" si="13"/>
        <v>FLAG</v>
      </c>
      <c r="M284" s="11" t="str">
        <f t="shared" si="14"/>
        <v/>
      </c>
    </row>
    <row r="285" spans="1:13" x14ac:dyDescent="0.3">
      <c r="A285" t="s">
        <v>7672</v>
      </c>
      <c r="B285" t="s">
        <v>5671</v>
      </c>
      <c r="C285" t="s">
        <v>4466</v>
      </c>
      <c r="D285">
        <v>207470</v>
      </c>
      <c r="E285" s="9">
        <v>46022</v>
      </c>
      <c r="F285">
        <v>162252</v>
      </c>
      <c r="G285" t="s">
        <v>7386</v>
      </c>
      <c r="H285" s="9">
        <v>46079</v>
      </c>
      <c r="I285">
        <v>162252</v>
      </c>
      <c r="J285" t="s">
        <v>7387</v>
      </c>
      <c r="K285" s="14">
        <f t="shared" si="12"/>
        <v>0.21794958307225143</v>
      </c>
      <c r="L285" s="11" t="str">
        <f t="shared" si="13"/>
        <v>FLAG</v>
      </c>
      <c r="M285" s="11" t="str">
        <f t="shared" si="14"/>
        <v/>
      </c>
    </row>
    <row r="286" spans="1:13" x14ac:dyDescent="0.3">
      <c r="A286" t="s">
        <v>7673</v>
      </c>
      <c r="B286" t="s">
        <v>5673</v>
      </c>
      <c r="C286" t="s">
        <v>4476</v>
      </c>
      <c r="D286">
        <v>74628</v>
      </c>
      <c r="E286" s="9">
        <v>46006</v>
      </c>
      <c r="F286">
        <v>72927</v>
      </c>
      <c r="G286" t="s">
        <v>7389</v>
      </c>
      <c r="H286" s="9"/>
      <c r="I286">
        <v>0</v>
      </c>
      <c r="K286" s="14">
        <f t="shared" si="12"/>
        <v>2.2793053545586139E-2</v>
      </c>
      <c r="L286" s="11" t="str">
        <f t="shared" si="13"/>
        <v/>
      </c>
      <c r="M286" s="11" t="str">
        <f t="shared" si="14"/>
        <v/>
      </c>
    </row>
    <row r="287" spans="1:13" x14ac:dyDescent="0.3">
      <c r="A287" t="s">
        <v>7674</v>
      </c>
      <c r="B287" t="s">
        <v>5676</v>
      </c>
      <c r="C287" t="s">
        <v>4466</v>
      </c>
      <c r="D287">
        <v>30027</v>
      </c>
      <c r="E287" s="9">
        <v>46009</v>
      </c>
      <c r="F287">
        <v>22177</v>
      </c>
      <c r="G287" t="s">
        <v>7386</v>
      </c>
      <c r="H287" s="9">
        <v>46038</v>
      </c>
      <c r="I287">
        <v>22177</v>
      </c>
      <c r="J287" t="s">
        <v>7390</v>
      </c>
      <c r="K287" s="14">
        <f t="shared" si="12"/>
        <v>0.26143137842608322</v>
      </c>
      <c r="L287" s="11" t="str">
        <f t="shared" si="13"/>
        <v>FLAG</v>
      </c>
      <c r="M287" s="11" t="str">
        <f t="shared" si="14"/>
        <v/>
      </c>
    </row>
    <row r="288" spans="1:13" x14ac:dyDescent="0.3">
      <c r="A288" t="s">
        <v>7675</v>
      </c>
      <c r="B288" t="s">
        <v>5681</v>
      </c>
      <c r="C288" t="s">
        <v>4466</v>
      </c>
      <c r="D288">
        <v>72211</v>
      </c>
      <c r="E288" s="9">
        <v>46088</v>
      </c>
      <c r="F288">
        <v>53807</v>
      </c>
      <c r="G288" t="s">
        <v>7386</v>
      </c>
      <c r="H288" s="9">
        <v>46132</v>
      </c>
      <c r="I288">
        <v>53807</v>
      </c>
      <c r="J288" t="s">
        <v>7390</v>
      </c>
      <c r="K288" s="14">
        <f t="shared" si="12"/>
        <v>0.25486421736300569</v>
      </c>
      <c r="L288" s="11" t="str">
        <f t="shared" si="13"/>
        <v>FLAG</v>
      </c>
      <c r="M288" s="11" t="str">
        <f t="shared" si="14"/>
        <v/>
      </c>
    </row>
    <row r="289" spans="1:13" x14ac:dyDescent="0.3">
      <c r="A289" t="s">
        <v>7676</v>
      </c>
      <c r="B289" t="s">
        <v>5683</v>
      </c>
      <c r="C289" t="s">
        <v>4476</v>
      </c>
      <c r="D289">
        <v>74126</v>
      </c>
      <c r="E289" s="9">
        <v>45835</v>
      </c>
      <c r="F289">
        <v>73960</v>
      </c>
      <c r="G289" t="s">
        <v>7386</v>
      </c>
      <c r="H289" s="9">
        <v>45851</v>
      </c>
      <c r="I289">
        <v>73960</v>
      </c>
      <c r="K289" s="14">
        <f t="shared" si="12"/>
        <v>2.2394301594582666E-3</v>
      </c>
      <c r="L289" s="11" t="str">
        <f t="shared" si="13"/>
        <v/>
      </c>
      <c r="M289" s="11" t="str">
        <f t="shared" si="14"/>
        <v/>
      </c>
    </row>
    <row r="290" spans="1:13" x14ac:dyDescent="0.3">
      <c r="A290" t="s">
        <v>7677</v>
      </c>
      <c r="B290" t="s">
        <v>5687</v>
      </c>
      <c r="C290" t="s">
        <v>4466</v>
      </c>
      <c r="D290">
        <v>75035</v>
      </c>
      <c r="E290" s="9">
        <v>45829</v>
      </c>
      <c r="F290">
        <v>52660</v>
      </c>
      <c r="G290" t="s">
        <v>7386</v>
      </c>
      <c r="H290" s="9">
        <v>45886</v>
      </c>
      <c r="I290">
        <v>52660</v>
      </c>
      <c r="J290" t="s">
        <v>7387</v>
      </c>
      <c r="K290" s="14">
        <f t="shared" si="12"/>
        <v>0.29819417605117615</v>
      </c>
      <c r="L290" s="11" t="str">
        <f t="shared" si="13"/>
        <v>FLAG</v>
      </c>
      <c r="M290" s="11" t="str">
        <f t="shared" si="14"/>
        <v/>
      </c>
    </row>
    <row r="291" spans="1:13" x14ac:dyDescent="0.3">
      <c r="A291" t="s">
        <v>7678</v>
      </c>
      <c r="B291" t="s">
        <v>5689</v>
      </c>
      <c r="C291" t="s">
        <v>4466</v>
      </c>
      <c r="D291">
        <v>78723</v>
      </c>
      <c r="E291" s="9">
        <v>45973</v>
      </c>
      <c r="F291">
        <v>61282</v>
      </c>
      <c r="G291" t="s">
        <v>7386</v>
      </c>
      <c r="H291" s="9">
        <v>46013</v>
      </c>
      <c r="I291">
        <v>61282</v>
      </c>
      <c r="J291" t="s">
        <v>7387</v>
      </c>
      <c r="K291" s="14">
        <f t="shared" si="12"/>
        <v>0.22154897552176622</v>
      </c>
      <c r="L291" s="11" t="str">
        <f t="shared" si="13"/>
        <v>FLAG</v>
      </c>
      <c r="M291" s="11" t="str">
        <f t="shared" si="14"/>
        <v/>
      </c>
    </row>
    <row r="292" spans="1:13" x14ac:dyDescent="0.3">
      <c r="A292" t="s">
        <v>7679</v>
      </c>
      <c r="B292" t="s">
        <v>5694</v>
      </c>
      <c r="C292" t="s">
        <v>4466</v>
      </c>
      <c r="D292">
        <v>44186</v>
      </c>
      <c r="E292" s="9">
        <v>45811</v>
      </c>
      <c r="F292">
        <v>33726</v>
      </c>
      <c r="G292" t="s">
        <v>7386</v>
      </c>
      <c r="H292" s="9">
        <v>45851</v>
      </c>
      <c r="I292">
        <v>33726</v>
      </c>
      <c r="J292" t="s">
        <v>7387</v>
      </c>
      <c r="K292" s="14">
        <f t="shared" si="12"/>
        <v>0.23672656497533151</v>
      </c>
      <c r="L292" s="11" t="str">
        <f t="shared" si="13"/>
        <v>FLAG</v>
      </c>
      <c r="M292" s="11" t="str">
        <f t="shared" si="14"/>
        <v/>
      </c>
    </row>
    <row r="293" spans="1:13" x14ac:dyDescent="0.3">
      <c r="A293" t="s">
        <v>7680</v>
      </c>
      <c r="B293" t="s">
        <v>5696</v>
      </c>
      <c r="C293" t="s">
        <v>4476</v>
      </c>
      <c r="D293">
        <v>75912</v>
      </c>
      <c r="E293" s="9">
        <v>45906</v>
      </c>
      <c r="F293">
        <v>71747</v>
      </c>
      <c r="G293" t="s">
        <v>7386</v>
      </c>
      <c r="H293" s="9">
        <v>45943</v>
      </c>
      <c r="I293">
        <v>71747</v>
      </c>
      <c r="J293" t="s">
        <v>7390</v>
      </c>
      <c r="K293" s="14">
        <f t="shared" si="12"/>
        <v>5.4866160817789056E-2</v>
      </c>
      <c r="L293" s="11" t="str">
        <f t="shared" si="13"/>
        <v/>
      </c>
      <c r="M293" s="11" t="str">
        <f t="shared" si="14"/>
        <v/>
      </c>
    </row>
    <row r="294" spans="1:13" x14ac:dyDescent="0.3">
      <c r="A294" t="s">
        <v>7681</v>
      </c>
      <c r="B294" t="s">
        <v>5702</v>
      </c>
      <c r="C294" t="s">
        <v>4471</v>
      </c>
      <c r="D294">
        <v>48460</v>
      </c>
      <c r="E294" s="9">
        <v>45880</v>
      </c>
      <c r="F294">
        <v>44690</v>
      </c>
      <c r="G294" t="s">
        <v>7386</v>
      </c>
      <c r="H294" s="9">
        <v>45907</v>
      </c>
      <c r="I294">
        <v>44690</v>
      </c>
      <c r="J294" t="s">
        <v>7390</v>
      </c>
      <c r="K294" s="14">
        <f t="shared" si="12"/>
        <v>7.7796120511762323E-2</v>
      </c>
      <c r="L294" s="11" t="str">
        <f t="shared" si="13"/>
        <v/>
      </c>
      <c r="M294" s="11" t="str">
        <f t="shared" si="14"/>
        <v/>
      </c>
    </row>
    <row r="295" spans="1:13" x14ac:dyDescent="0.3">
      <c r="A295" t="s">
        <v>7682</v>
      </c>
      <c r="B295" t="s">
        <v>5704</v>
      </c>
      <c r="C295" t="s">
        <v>4488</v>
      </c>
      <c r="D295">
        <v>17227</v>
      </c>
      <c r="E295" s="9">
        <v>45857</v>
      </c>
      <c r="F295">
        <v>15740</v>
      </c>
      <c r="G295" t="s">
        <v>7386</v>
      </c>
      <c r="H295" s="9">
        <v>45908</v>
      </c>
      <c r="I295">
        <v>15740</v>
      </c>
      <c r="J295" t="s">
        <v>7392</v>
      </c>
      <c r="K295" s="14">
        <f t="shared" si="12"/>
        <v>8.6317989202995271E-2</v>
      </c>
      <c r="L295" s="11" t="str">
        <f t="shared" si="13"/>
        <v/>
      </c>
      <c r="M295" s="11" t="str">
        <f t="shared" si="14"/>
        <v/>
      </c>
    </row>
    <row r="296" spans="1:13" x14ac:dyDescent="0.3">
      <c r="A296" t="s">
        <v>7683</v>
      </c>
      <c r="B296" t="s">
        <v>5707</v>
      </c>
      <c r="C296" t="s">
        <v>4488</v>
      </c>
      <c r="D296">
        <v>191030</v>
      </c>
      <c r="E296" s="9">
        <v>46025</v>
      </c>
      <c r="F296">
        <v>190262</v>
      </c>
      <c r="G296" t="s">
        <v>7389</v>
      </c>
      <c r="H296" s="9"/>
      <c r="I296">
        <v>0</v>
      </c>
      <c r="K296" s="14">
        <f t="shared" si="12"/>
        <v>4.0203109459246988E-3</v>
      </c>
      <c r="L296" s="11" t="str">
        <f t="shared" si="13"/>
        <v/>
      </c>
      <c r="M296" s="11" t="str">
        <f t="shared" si="14"/>
        <v/>
      </c>
    </row>
    <row r="297" spans="1:13" x14ac:dyDescent="0.3">
      <c r="A297" t="s">
        <v>7684</v>
      </c>
      <c r="B297" t="s">
        <v>5710</v>
      </c>
      <c r="C297" t="s">
        <v>4471</v>
      </c>
      <c r="D297">
        <v>76969</v>
      </c>
      <c r="E297" s="9">
        <v>46063</v>
      </c>
      <c r="F297">
        <v>70507</v>
      </c>
      <c r="G297" t="s">
        <v>7386</v>
      </c>
      <c r="H297" s="9">
        <v>46084</v>
      </c>
      <c r="I297">
        <v>70507</v>
      </c>
      <c r="J297" t="s">
        <v>7392</v>
      </c>
      <c r="K297" s="14">
        <f t="shared" si="12"/>
        <v>8.3955878340630674E-2</v>
      </c>
      <c r="L297" s="11" t="str">
        <f t="shared" si="13"/>
        <v/>
      </c>
      <c r="M297" s="11" t="str">
        <f t="shared" si="14"/>
        <v/>
      </c>
    </row>
    <row r="298" spans="1:13" x14ac:dyDescent="0.3">
      <c r="A298" t="s">
        <v>7685</v>
      </c>
      <c r="B298" t="s">
        <v>5713</v>
      </c>
      <c r="C298" t="s">
        <v>4466</v>
      </c>
      <c r="D298">
        <v>65615</v>
      </c>
      <c r="E298" s="9">
        <v>45784</v>
      </c>
      <c r="F298">
        <v>44644</v>
      </c>
      <c r="G298" t="s">
        <v>7386</v>
      </c>
      <c r="H298" s="9">
        <v>45806</v>
      </c>
      <c r="I298">
        <v>44644</v>
      </c>
      <c r="J298" t="s">
        <v>7387</v>
      </c>
      <c r="K298" s="14">
        <f t="shared" si="12"/>
        <v>0.31960679722624397</v>
      </c>
      <c r="L298" s="11" t="str">
        <f t="shared" si="13"/>
        <v>FLAG</v>
      </c>
      <c r="M298" s="11" t="str">
        <f t="shared" si="14"/>
        <v/>
      </c>
    </row>
    <row r="299" spans="1:13" x14ac:dyDescent="0.3">
      <c r="A299" t="s">
        <v>7686</v>
      </c>
      <c r="B299" t="s">
        <v>5715</v>
      </c>
      <c r="C299" t="s">
        <v>4471</v>
      </c>
      <c r="D299">
        <v>83732</v>
      </c>
      <c r="E299" s="9">
        <v>46068</v>
      </c>
      <c r="F299">
        <v>78075</v>
      </c>
      <c r="G299" t="s">
        <v>7386</v>
      </c>
      <c r="H299" s="9">
        <v>46018</v>
      </c>
      <c r="I299">
        <v>78075</v>
      </c>
      <c r="J299" t="s">
        <v>7387</v>
      </c>
      <c r="K299" s="14">
        <f t="shared" si="12"/>
        <v>6.7560789184541115E-2</v>
      </c>
      <c r="L299" s="11" t="str">
        <f t="shared" si="13"/>
        <v/>
      </c>
      <c r="M299" s="11" t="str">
        <f t="shared" si="14"/>
        <v/>
      </c>
    </row>
    <row r="300" spans="1:13" x14ac:dyDescent="0.3">
      <c r="A300" t="s">
        <v>7687</v>
      </c>
      <c r="B300" t="s">
        <v>5717</v>
      </c>
      <c r="C300" t="s">
        <v>4471</v>
      </c>
      <c r="D300">
        <v>45120</v>
      </c>
      <c r="E300" s="9">
        <v>45827</v>
      </c>
      <c r="F300">
        <v>0</v>
      </c>
      <c r="G300" t="s">
        <v>7435</v>
      </c>
      <c r="H300" s="9"/>
      <c r="I300">
        <v>0</v>
      </c>
      <c r="K300" s="14">
        <f t="shared" si="12"/>
        <v>1</v>
      </c>
      <c r="L300" s="11" t="str">
        <f t="shared" si="13"/>
        <v/>
      </c>
      <c r="M300" s="11" t="str">
        <f t="shared" si="14"/>
        <v/>
      </c>
    </row>
    <row r="301" spans="1:13" x14ac:dyDescent="0.3">
      <c r="A301" t="s">
        <v>7688</v>
      </c>
      <c r="B301" t="s">
        <v>5719</v>
      </c>
      <c r="C301" t="s">
        <v>4471</v>
      </c>
      <c r="D301">
        <v>181743</v>
      </c>
      <c r="E301" s="9">
        <v>46081</v>
      </c>
      <c r="F301">
        <v>170482</v>
      </c>
      <c r="G301" t="s">
        <v>7389</v>
      </c>
      <c r="H301" s="9"/>
      <c r="I301">
        <v>0</v>
      </c>
      <c r="J301" t="s">
        <v>7390</v>
      </c>
      <c r="K301" s="14">
        <f t="shared" si="12"/>
        <v>6.1961120923501922E-2</v>
      </c>
      <c r="L301" s="11" t="str">
        <f t="shared" si="13"/>
        <v/>
      </c>
      <c r="M301" s="11" t="str">
        <f t="shared" si="14"/>
        <v/>
      </c>
    </row>
    <row r="302" spans="1:13" x14ac:dyDescent="0.3">
      <c r="A302" t="s">
        <v>7689</v>
      </c>
      <c r="B302" t="s">
        <v>5721</v>
      </c>
      <c r="C302" t="s">
        <v>4466</v>
      </c>
      <c r="D302">
        <v>47086</v>
      </c>
      <c r="E302" s="9">
        <v>45979</v>
      </c>
      <c r="F302">
        <v>35464</v>
      </c>
      <c r="G302" t="s">
        <v>7386</v>
      </c>
      <c r="H302" s="9">
        <v>46016</v>
      </c>
      <c r="I302">
        <v>35464</v>
      </c>
      <c r="J302" t="s">
        <v>7390</v>
      </c>
      <c r="K302" s="14">
        <f t="shared" si="12"/>
        <v>0.2468249585864164</v>
      </c>
      <c r="L302" s="11" t="str">
        <f t="shared" si="13"/>
        <v>FLAG</v>
      </c>
      <c r="M302" s="11" t="str">
        <f t="shared" si="14"/>
        <v/>
      </c>
    </row>
    <row r="303" spans="1:13" x14ac:dyDescent="0.3">
      <c r="A303" t="s">
        <v>7690</v>
      </c>
      <c r="B303" t="s">
        <v>5725</v>
      </c>
      <c r="C303" t="s">
        <v>4471</v>
      </c>
      <c r="D303">
        <v>130729</v>
      </c>
      <c r="E303" s="9">
        <v>46095</v>
      </c>
      <c r="F303">
        <v>125561</v>
      </c>
      <c r="G303" t="s">
        <v>7386</v>
      </c>
      <c r="H303" s="9">
        <v>46114</v>
      </c>
      <c r="I303">
        <v>125561</v>
      </c>
      <c r="J303" t="s">
        <v>7390</v>
      </c>
      <c r="K303" s="14">
        <f t="shared" si="12"/>
        <v>3.953216195335385E-2</v>
      </c>
      <c r="L303" s="11" t="str">
        <f t="shared" si="13"/>
        <v/>
      </c>
      <c r="M303" s="11" t="str">
        <f t="shared" si="14"/>
        <v/>
      </c>
    </row>
    <row r="304" spans="1:13" x14ac:dyDescent="0.3">
      <c r="A304" t="s">
        <v>7691</v>
      </c>
      <c r="B304" t="s">
        <v>5727</v>
      </c>
      <c r="C304" t="s">
        <v>4488</v>
      </c>
      <c r="D304">
        <v>88841</v>
      </c>
      <c r="E304" s="9">
        <v>46009</v>
      </c>
      <c r="F304">
        <v>87835</v>
      </c>
      <c r="G304" t="s">
        <v>7386</v>
      </c>
      <c r="H304" s="9">
        <v>46035</v>
      </c>
      <c r="I304">
        <v>87835</v>
      </c>
      <c r="K304" s="14">
        <f t="shared" si="12"/>
        <v>1.1323600589817739E-2</v>
      </c>
      <c r="L304" s="11" t="str">
        <f t="shared" si="13"/>
        <v/>
      </c>
      <c r="M304" s="11" t="str">
        <f t="shared" si="14"/>
        <v/>
      </c>
    </row>
    <row r="305" spans="1:13" x14ac:dyDescent="0.3">
      <c r="A305" t="s">
        <v>7692</v>
      </c>
      <c r="B305" t="s">
        <v>5729</v>
      </c>
      <c r="C305" t="s">
        <v>4476</v>
      </c>
      <c r="D305">
        <v>72008</v>
      </c>
      <c r="E305" s="9">
        <v>45909</v>
      </c>
      <c r="F305">
        <v>65431</v>
      </c>
      <c r="G305" t="s">
        <v>7386</v>
      </c>
      <c r="H305" s="9">
        <v>45965</v>
      </c>
      <c r="I305">
        <v>65431</v>
      </c>
      <c r="J305" t="s">
        <v>7387</v>
      </c>
      <c r="K305" s="14">
        <f t="shared" si="12"/>
        <v>9.1337073658482426E-2</v>
      </c>
      <c r="L305" s="11" t="str">
        <f t="shared" si="13"/>
        <v/>
      </c>
      <c r="M305" s="11" t="str">
        <f t="shared" si="14"/>
        <v/>
      </c>
    </row>
    <row r="306" spans="1:13" x14ac:dyDescent="0.3">
      <c r="A306" t="s">
        <v>7693</v>
      </c>
      <c r="B306" t="s">
        <v>5737</v>
      </c>
      <c r="C306" t="s">
        <v>4466</v>
      </c>
      <c r="D306">
        <v>202526</v>
      </c>
      <c r="E306" s="9">
        <v>46008</v>
      </c>
      <c r="F306">
        <v>154393</v>
      </c>
      <c r="G306" t="s">
        <v>7386</v>
      </c>
      <c r="H306" s="9">
        <v>46056</v>
      </c>
      <c r="I306">
        <v>154393</v>
      </c>
      <c r="J306" t="s">
        <v>7390</v>
      </c>
      <c r="K306" s="14">
        <f t="shared" si="12"/>
        <v>0.23766331236483218</v>
      </c>
      <c r="L306" s="11" t="str">
        <f t="shared" si="13"/>
        <v>FLAG</v>
      </c>
      <c r="M306" s="11" t="str">
        <f t="shared" si="14"/>
        <v/>
      </c>
    </row>
    <row r="307" spans="1:13" x14ac:dyDescent="0.3">
      <c r="A307" t="s">
        <v>7694</v>
      </c>
      <c r="B307" t="s">
        <v>5740</v>
      </c>
      <c r="C307" t="s">
        <v>4476</v>
      </c>
      <c r="D307">
        <v>2812</v>
      </c>
      <c r="E307" s="9">
        <v>45965</v>
      </c>
      <c r="F307">
        <v>2626</v>
      </c>
      <c r="G307" t="s">
        <v>7386</v>
      </c>
      <c r="H307" s="9">
        <v>46004</v>
      </c>
      <c r="I307">
        <v>2626</v>
      </c>
      <c r="J307" t="s">
        <v>7392</v>
      </c>
      <c r="K307" s="14">
        <f t="shared" si="12"/>
        <v>6.614509246088196E-2</v>
      </c>
      <c r="L307" s="11" t="str">
        <f t="shared" si="13"/>
        <v/>
      </c>
      <c r="M307" s="11" t="str">
        <f t="shared" si="14"/>
        <v/>
      </c>
    </row>
    <row r="308" spans="1:13" x14ac:dyDescent="0.3">
      <c r="A308" t="s">
        <v>7695</v>
      </c>
      <c r="B308" t="s">
        <v>5742</v>
      </c>
      <c r="C308" t="s">
        <v>4466</v>
      </c>
      <c r="D308">
        <v>2974</v>
      </c>
      <c r="E308" s="9">
        <v>46110</v>
      </c>
      <c r="F308">
        <v>2124</v>
      </c>
      <c r="G308" t="s">
        <v>7386</v>
      </c>
      <c r="H308" s="9">
        <v>46161</v>
      </c>
      <c r="I308">
        <v>2124</v>
      </c>
      <c r="J308" t="s">
        <v>7387</v>
      </c>
      <c r="K308" s="14">
        <f t="shared" si="12"/>
        <v>0.28581035642232688</v>
      </c>
      <c r="L308" s="11" t="str">
        <f t="shared" si="13"/>
        <v>FLAG</v>
      </c>
      <c r="M308" s="11" t="str">
        <f t="shared" si="14"/>
        <v/>
      </c>
    </row>
    <row r="309" spans="1:13" x14ac:dyDescent="0.3">
      <c r="A309" t="s">
        <v>7696</v>
      </c>
      <c r="B309" t="s">
        <v>5744</v>
      </c>
      <c r="C309" t="s">
        <v>4488</v>
      </c>
      <c r="D309">
        <v>75232</v>
      </c>
      <c r="E309" s="9">
        <v>45971</v>
      </c>
      <c r="F309">
        <v>73368</v>
      </c>
      <c r="G309" t="s">
        <v>7386</v>
      </c>
      <c r="H309" s="9">
        <v>46006</v>
      </c>
      <c r="I309">
        <v>73368</v>
      </c>
      <c r="K309" s="14">
        <f t="shared" si="12"/>
        <v>2.4776690769885201E-2</v>
      </c>
      <c r="L309" s="11" t="str">
        <f t="shared" si="13"/>
        <v/>
      </c>
      <c r="M309" s="11" t="str">
        <f t="shared" si="14"/>
        <v/>
      </c>
    </row>
    <row r="310" spans="1:13" x14ac:dyDescent="0.3">
      <c r="A310" t="s">
        <v>7697</v>
      </c>
      <c r="B310" t="s">
        <v>5749</v>
      </c>
      <c r="C310" t="s">
        <v>4471</v>
      </c>
      <c r="D310">
        <v>75473</v>
      </c>
      <c r="E310" s="9">
        <v>46099</v>
      </c>
      <c r="F310">
        <v>75373</v>
      </c>
      <c r="G310" t="s">
        <v>7386</v>
      </c>
      <c r="H310" s="9">
        <v>46152</v>
      </c>
      <c r="I310">
        <v>75373</v>
      </c>
      <c r="K310" s="14">
        <f t="shared" si="12"/>
        <v>1.324977144144257E-3</v>
      </c>
      <c r="L310" s="11" t="str">
        <f t="shared" si="13"/>
        <v/>
      </c>
      <c r="M310" s="11" t="str">
        <f t="shared" si="14"/>
        <v/>
      </c>
    </row>
    <row r="311" spans="1:13" x14ac:dyDescent="0.3">
      <c r="A311" t="s">
        <v>7698</v>
      </c>
      <c r="B311" t="s">
        <v>5758</v>
      </c>
      <c r="C311" t="s">
        <v>4476</v>
      </c>
      <c r="D311">
        <v>46169</v>
      </c>
      <c r="E311" s="9">
        <v>45924</v>
      </c>
      <c r="F311">
        <v>43756</v>
      </c>
      <c r="G311" t="s">
        <v>7386</v>
      </c>
      <c r="H311" s="9">
        <v>45953</v>
      </c>
      <c r="I311">
        <v>43756</v>
      </c>
      <c r="J311" t="s">
        <v>7387</v>
      </c>
      <c r="K311" s="14">
        <f t="shared" si="12"/>
        <v>5.2264506487036733E-2</v>
      </c>
      <c r="L311" s="11" t="str">
        <f t="shared" si="13"/>
        <v/>
      </c>
      <c r="M311" s="11" t="str">
        <f t="shared" si="14"/>
        <v/>
      </c>
    </row>
    <row r="312" spans="1:13" x14ac:dyDescent="0.3">
      <c r="A312" t="s">
        <v>7699</v>
      </c>
      <c r="B312" t="s">
        <v>5760</v>
      </c>
      <c r="C312" t="s">
        <v>4488</v>
      </c>
      <c r="D312">
        <v>48641</v>
      </c>
      <c r="E312" s="9">
        <v>45895</v>
      </c>
      <c r="F312">
        <v>47988</v>
      </c>
      <c r="G312" t="s">
        <v>7386</v>
      </c>
      <c r="H312" s="9">
        <v>45927</v>
      </c>
      <c r="I312">
        <v>47988</v>
      </c>
      <c r="K312" s="14">
        <f t="shared" si="12"/>
        <v>1.3424888468575924E-2</v>
      </c>
      <c r="L312" s="11" t="str">
        <f t="shared" si="13"/>
        <v/>
      </c>
      <c r="M312" s="11" t="str">
        <f t="shared" si="14"/>
        <v/>
      </c>
    </row>
    <row r="313" spans="1:13" x14ac:dyDescent="0.3">
      <c r="A313" t="s">
        <v>7700</v>
      </c>
      <c r="B313" t="s">
        <v>5762</v>
      </c>
      <c r="C313" t="s">
        <v>4466</v>
      </c>
      <c r="D313">
        <v>83683</v>
      </c>
      <c r="E313" s="9">
        <v>45951</v>
      </c>
      <c r="F313">
        <v>66799</v>
      </c>
      <c r="G313" t="s">
        <v>7386</v>
      </c>
      <c r="H313" s="9">
        <v>45970</v>
      </c>
      <c r="I313">
        <v>66799</v>
      </c>
      <c r="J313" t="s">
        <v>7387</v>
      </c>
      <c r="K313" s="14">
        <f t="shared" si="12"/>
        <v>0.20176140912730189</v>
      </c>
      <c r="L313" s="11" t="str">
        <f t="shared" si="13"/>
        <v>FLAG</v>
      </c>
      <c r="M313" s="11" t="str">
        <f t="shared" si="14"/>
        <v/>
      </c>
    </row>
    <row r="314" spans="1:13" x14ac:dyDescent="0.3">
      <c r="A314" t="s">
        <v>7701</v>
      </c>
      <c r="B314" t="s">
        <v>5764</v>
      </c>
      <c r="C314" t="s">
        <v>4488</v>
      </c>
      <c r="D314">
        <v>126772</v>
      </c>
      <c r="E314" s="9">
        <v>45912</v>
      </c>
      <c r="F314">
        <v>125599</v>
      </c>
      <c r="G314" t="s">
        <v>7386</v>
      </c>
      <c r="H314" s="9">
        <v>45962</v>
      </c>
      <c r="I314">
        <v>125599</v>
      </c>
      <c r="K314" s="14">
        <f t="shared" si="12"/>
        <v>9.2528318556147626E-3</v>
      </c>
      <c r="L314" s="11" t="str">
        <f t="shared" si="13"/>
        <v/>
      </c>
      <c r="M314" s="11" t="str">
        <f t="shared" si="14"/>
        <v/>
      </c>
    </row>
    <row r="315" spans="1:13" x14ac:dyDescent="0.3">
      <c r="A315" t="s">
        <v>7702</v>
      </c>
      <c r="B315" t="s">
        <v>5779</v>
      </c>
      <c r="C315" t="s">
        <v>4488</v>
      </c>
      <c r="D315">
        <v>70716</v>
      </c>
      <c r="E315" s="9">
        <v>45818</v>
      </c>
      <c r="F315">
        <v>63842</v>
      </c>
      <c r="G315" t="s">
        <v>7386</v>
      </c>
      <c r="H315" s="9">
        <v>45841</v>
      </c>
      <c r="I315">
        <v>63842</v>
      </c>
      <c r="J315" t="s">
        <v>7390</v>
      </c>
      <c r="K315" s="14">
        <f t="shared" si="12"/>
        <v>9.7205724305673424E-2</v>
      </c>
      <c r="L315" s="11" t="str">
        <f t="shared" si="13"/>
        <v/>
      </c>
      <c r="M315" s="11" t="str">
        <f t="shared" si="14"/>
        <v/>
      </c>
    </row>
    <row r="316" spans="1:13" x14ac:dyDescent="0.3">
      <c r="A316" t="s">
        <v>7703</v>
      </c>
      <c r="B316" t="s">
        <v>5783</v>
      </c>
      <c r="C316" t="s">
        <v>4488</v>
      </c>
      <c r="D316">
        <v>50563</v>
      </c>
      <c r="E316" s="9">
        <v>46081</v>
      </c>
      <c r="F316">
        <v>50266</v>
      </c>
      <c r="G316" t="s">
        <v>7386</v>
      </c>
      <c r="H316" s="9">
        <v>46138</v>
      </c>
      <c r="I316">
        <v>50266</v>
      </c>
      <c r="K316" s="14">
        <f t="shared" si="12"/>
        <v>5.873860332654357E-3</v>
      </c>
      <c r="L316" s="11" t="str">
        <f t="shared" si="13"/>
        <v/>
      </c>
      <c r="M316" s="11" t="str">
        <f t="shared" si="14"/>
        <v/>
      </c>
    </row>
    <row r="317" spans="1:13" x14ac:dyDescent="0.3">
      <c r="A317" t="s">
        <v>7704</v>
      </c>
      <c r="B317" t="s">
        <v>5785</v>
      </c>
      <c r="C317" t="s">
        <v>4466</v>
      </c>
      <c r="D317">
        <v>39666</v>
      </c>
      <c r="E317" s="9">
        <v>46014</v>
      </c>
      <c r="F317">
        <v>29709</v>
      </c>
      <c r="G317" t="s">
        <v>7386</v>
      </c>
      <c r="H317" s="9">
        <v>46071</v>
      </c>
      <c r="I317">
        <v>29709</v>
      </c>
      <c r="J317" t="s">
        <v>7387</v>
      </c>
      <c r="K317" s="14">
        <f t="shared" si="12"/>
        <v>0.25102102556345485</v>
      </c>
      <c r="L317" s="11" t="str">
        <f t="shared" si="13"/>
        <v>FLAG</v>
      </c>
      <c r="M317" s="11" t="str">
        <f t="shared" si="14"/>
        <v/>
      </c>
    </row>
    <row r="318" spans="1:13" x14ac:dyDescent="0.3">
      <c r="A318" t="s">
        <v>7705</v>
      </c>
      <c r="B318" t="s">
        <v>5787</v>
      </c>
      <c r="C318" t="s">
        <v>4466</v>
      </c>
      <c r="D318">
        <v>81141</v>
      </c>
      <c r="E318" s="9">
        <v>45858</v>
      </c>
      <c r="F318">
        <v>58407</v>
      </c>
      <c r="G318" t="s">
        <v>7386</v>
      </c>
      <c r="H318" s="9">
        <v>45899</v>
      </c>
      <c r="I318">
        <v>58407</v>
      </c>
      <c r="J318" t="s">
        <v>7390</v>
      </c>
      <c r="K318" s="14">
        <f t="shared" si="12"/>
        <v>0.2801789477576071</v>
      </c>
      <c r="L318" s="11" t="str">
        <f t="shared" si="13"/>
        <v>FLAG</v>
      </c>
      <c r="M318" s="11" t="str">
        <f t="shared" si="14"/>
        <v/>
      </c>
    </row>
    <row r="319" spans="1:13" x14ac:dyDescent="0.3">
      <c r="A319" t="s">
        <v>7706</v>
      </c>
      <c r="B319" t="s">
        <v>5791</v>
      </c>
      <c r="C319" t="s">
        <v>4476</v>
      </c>
      <c r="D319">
        <v>48069</v>
      </c>
      <c r="E319" s="9">
        <v>45857</v>
      </c>
      <c r="F319">
        <v>45495</v>
      </c>
      <c r="G319" t="s">
        <v>7386</v>
      </c>
      <c r="H319" s="9">
        <v>45891</v>
      </c>
      <c r="I319">
        <v>45495</v>
      </c>
      <c r="J319" t="s">
        <v>7387</v>
      </c>
      <c r="K319" s="14">
        <f t="shared" si="12"/>
        <v>5.3548024714472953E-2</v>
      </c>
      <c r="L319" s="11" t="str">
        <f t="shared" si="13"/>
        <v/>
      </c>
      <c r="M319" s="11" t="str">
        <f t="shared" si="14"/>
        <v/>
      </c>
    </row>
    <row r="320" spans="1:13" x14ac:dyDescent="0.3">
      <c r="A320" t="s">
        <v>7707</v>
      </c>
      <c r="B320" t="s">
        <v>5797</v>
      </c>
      <c r="C320" t="s">
        <v>4471</v>
      </c>
      <c r="D320">
        <v>45369</v>
      </c>
      <c r="E320" s="9">
        <v>46085</v>
      </c>
      <c r="F320">
        <v>42392</v>
      </c>
      <c r="G320" t="s">
        <v>7386</v>
      </c>
      <c r="H320" s="9">
        <v>46134</v>
      </c>
      <c r="I320">
        <v>42392</v>
      </c>
      <c r="J320" t="s">
        <v>7392</v>
      </c>
      <c r="K320" s="14">
        <f t="shared" si="12"/>
        <v>6.5617492120170207E-2</v>
      </c>
      <c r="L320" s="11" t="str">
        <f t="shared" si="13"/>
        <v/>
      </c>
      <c r="M320" s="11" t="str">
        <f t="shared" si="14"/>
        <v/>
      </c>
    </row>
    <row r="321" spans="1:13" x14ac:dyDescent="0.3">
      <c r="A321" t="s">
        <v>7708</v>
      </c>
      <c r="B321" t="s">
        <v>5799</v>
      </c>
      <c r="C321" t="s">
        <v>4471</v>
      </c>
      <c r="D321">
        <v>116030</v>
      </c>
      <c r="E321" s="9">
        <v>45987</v>
      </c>
      <c r="F321">
        <v>112594</v>
      </c>
      <c r="G321" t="s">
        <v>7386</v>
      </c>
      <c r="H321" s="9">
        <v>46031</v>
      </c>
      <c r="I321">
        <v>112594</v>
      </c>
      <c r="K321" s="14">
        <f t="shared" si="12"/>
        <v>2.961303111264324E-2</v>
      </c>
      <c r="L321" s="11" t="str">
        <f t="shared" si="13"/>
        <v/>
      </c>
      <c r="M321" s="11" t="str">
        <f t="shared" si="14"/>
        <v/>
      </c>
    </row>
    <row r="322" spans="1:13" x14ac:dyDescent="0.3">
      <c r="A322" t="s">
        <v>7709</v>
      </c>
      <c r="B322" t="s">
        <v>5802</v>
      </c>
      <c r="C322" t="s">
        <v>4488</v>
      </c>
      <c r="D322">
        <v>165440</v>
      </c>
      <c r="E322" s="9">
        <v>45855</v>
      </c>
      <c r="F322">
        <v>159090</v>
      </c>
      <c r="G322" t="s">
        <v>7386</v>
      </c>
      <c r="H322" s="9">
        <v>45914</v>
      </c>
      <c r="I322">
        <v>159090</v>
      </c>
      <c r="J322" t="s">
        <v>7387</v>
      </c>
      <c r="K322" s="14">
        <f t="shared" si="12"/>
        <v>3.8382495164410058E-2</v>
      </c>
      <c r="L322" s="11" t="str">
        <f t="shared" si="13"/>
        <v/>
      </c>
      <c r="M322" s="11" t="str">
        <f t="shared" si="14"/>
        <v/>
      </c>
    </row>
    <row r="323" spans="1:13" x14ac:dyDescent="0.3">
      <c r="A323" t="s">
        <v>7710</v>
      </c>
      <c r="B323" t="s">
        <v>5804</v>
      </c>
      <c r="C323" t="s">
        <v>4466</v>
      </c>
      <c r="D323">
        <v>69142</v>
      </c>
      <c r="E323" s="9">
        <v>45911</v>
      </c>
      <c r="F323">
        <v>48847</v>
      </c>
      <c r="G323" t="s">
        <v>7386</v>
      </c>
      <c r="H323" s="9">
        <v>45944</v>
      </c>
      <c r="I323">
        <v>48847</v>
      </c>
      <c r="J323" t="s">
        <v>7390</v>
      </c>
      <c r="K323" s="14">
        <f t="shared" si="12"/>
        <v>0.29352636602933091</v>
      </c>
      <c r="L323" s="11" t="str">
        <f t="shared" si="13"/>
        <v>FLAG</v>
      </c>
      <c r="M323" s="11" t="str">
        <f t="shared" si="14"/>
        <v/>
      </c>
    </row>
    <row r="324" spans="1:13" x14ac:dyDescent="0.3">
      <c r="A324" t="s">
        <v>7711</v>
      </c>
      <c r="B324" t="s">
        <v>5806</v>
      </c>
      <c r="C324" t="s">
        <v>4488</v>
      </c>
      <c r="D324">
        <v>52591</v>
      </c>
      <c r="E324" s="9">
        <v>45852</v>
      </c>
      <c r="F324">
        <v>51845</v>
      </c>
      <c r="G324" t="s">
        <v>7386</v>
      </c>
      <c r="H324" s="9">
        <v>45875</v>
      </c>
      <c r="I324">
        <v>51845</v>
      </c>
      <c r="K324" s="14">
        <f t="shared" ref="K324:K387" si="15">IF(D324&gt;0,1-F324/D324,"")</f>
        <v>1.4184936586107866E-2</v>
      </c>
      <c r="L324" s="11" t="str">
        <f t="shared" ref="L324:L387" si="16">IF(AND(G324&lt;&gt;"Rejected",N(K324)&gt;15%),"FLAG","")</f>
        <v/>
      </c>
      <c r="M324" s="11" t="str">
        <f t="shared" ref="M324:M387" si="17">IF(AND(G324="Pending",DATE(2026,3,31)-E324&gt;180),"FLAG","")</f>
        <v/>
      </c>
    </row>
    <row r="325" spans="1:13" x14ac:dyDescent="0.3">
      <c r="A325" t="s">
        <v>7712</v>
      </c>
      <c r="B325" t="s">
        <v>5812</v>
      </c>
      <c r="C325" t="s">
        <v>4466</v>
      </c>
      <c r="D325">
        <v>67069</v>
      </c>
      <c r="E325" s="9">
        <v>45803</v>
      </c>
      <c r="F325">
        <v>52089</v>
      </c>
      <c r="G325" t="s">
        <v>7386</v>
      </c>
      <c r="H325" s="9">
        <v>45851</v>
      </c>
      <c r="I325">
        <v>52089</v>
      </c>
      <c r="J325" t="s">
        <v>7390</v>
      </c>
      <c r="K325" s="14">
        <f t="shared" si="15"/>
        <v>0.22335207025600501</v>
      </c>
      <c r="L325" s="11" t="str">
        <f t="shared" si="16"/>
        <v>FLAG</v>
      </c>
      <c r="M325" s="11" t="str">
        <f t="shared" si="17"/>
        <v/>
      </c>
    </row>
    <row r="326" spans="1:13" x14ac:dyDescent="0.3">
      <c r="A326" t="s">
        <v>7713</v>
      </c>
      <c r="B326" t="s">
        <v>5819</v>
      </c>
      <c r="C326" t="s">
        <v>4471</v>
      </c>
      <c r="D326">
        <v>89179</v>
      </c>
      <c r="E326" s="9">
        <v>45878</v>
      </c>
      <c r="F326">
        <v>82893</v>
      </c>
      <c r="G326" t="s">
        <v>7386</v>
      </c>
      <c r="H326" s="9">
        <v>45894</v>
      </c>
      <c r="I326">
        <v>82893</v>
      </c>
      <c r="J326" t="s">
        <v>7392</v>
      </c>
      <c r="K326" s="14">
        <f t="shared" si="15"/>
        <v>7.0487446596171788E-2</v>
      </c>
      <c r="L326" s="11" t="str">
        <f t="shared" si="16"/>
        <v/>
      </c>
      <c r="M326" s="11" t="str">
        <f t="shared" si="17"/>
        <v/>
      </c>
    </row>
    <row r="327" spans="1:13" x14ac:dyDescent="0.3">
      <c r="A327" t="s">
        <v>7714</v>
      </c>
      <c r="B327" t="s">
        <v>5821</v>
      </c>
      <c r="C327" t="s">
        <v>4488</v>
      </c>
      <c r="D327">
        <v>186155</v>
      </c>
      <c r="E327" s="9">
        <v>46020</v>
      </c>
      <c r="F327">
        <v>174096</v>
      </c>
      <c r="G327" t="s">
        <v>7386</v>
      </c>
      <c r="H327" s="9">
        <v>46016</v>
      </c>
      <c r="I327">
        <v>174096</v>
      </c>
      <c r="J327" t="s">
        <v>7387</v>
      </c>
      <c r="K327" s="14">
        <f t="shared" si="15"/>
        <v>6.4779350541215641E-2</v>
      </c>
      <c r="L327" s="11" t="str">
        <f t="shared" si="16"/>
        <v/>
      </c>
      <c r="M327" s="11" t="str">
        <f t="shared" si="17"/>
        <v/>
      </c>
    </row>
    <row r="328" spans="1:13" x14ac:dyDescent="0.3">
      <c r="A328" t="s">
        <v>7715</v>
      </c>
      <c r="B328" t="s">
        <v>5827</v>
      </c>
      <c r="C328" t="s">
        <v>4476</v>
      </c>
      <c r="D328">
        <v>2736</v>
      </c>
      <c r="E328" s="9">
        <v>46064</v>
      </c>
      <c r="F328">
        <v>2545</v>
      </c>
      <c r="G328" t="s">
        <v>7386</v>
      </c>
      <c r="H328" s="9">
        <v>46093</v>
      </c>
      <c r="I328">
        <v>2545</v>
      </c>
      <c r="J328" t="s">
        <v>7392</v>
      </c>
      <c r="K328" s="14">
        <f t="shared" si="15"/>
        <v>6.9809941520467822E-2</v>
      </c>
      <c r="L328" s="11" t="str">
        <f t="shared" si="16"/>
        <v/>
      </c>
      <c r="M328" s="11" t="str">
        <f t="shared" si="17"/>
        <v/>
      </c>
    </row>
    <row r="329" spans="1:13" x14ac:dyDescent="0.3">
      <c r="A329" t="s">
        <v>7716</v>
      </c>
      <c r="B329" t="s">
        <v>5829</v>
      </c>
      <c r="C329" t="s">
        <v>4471</v>
      </c>
      <c r="D329">
        <v>55407</v>
      </c>
      <c r="E329" s="9">
        <v>45865</v>
      </c>
      <c r="F329">
        <v>51533</v>
      </c>
      <c r="G329" t="s">
        <v>7386</v>
      </c>
      <c r="H329" s="9">
        <v>45905</v>
      </c>
      <c r="I329">
        <v>51533</v>
      </c>
      <c r="J329" t="s">
        <v>7387</v>
      </c>
      <c r="K329" s="14">
        <f t="shared" si="15"/>
        <v>6.9918963307885273E-2</v>
      </c>
      <c r="L329" s="11" t="str">
        <f t="shared" si="16"/>
        <v/>
      </c>
      <c r="M329" s="11" t="str">
        <f t="shared" si="17"/>
        <v/>
      </c>
    </row>
    <row r="330" spans="1:13" x14ac:dyDescent="0.3">
      <c r="A330" t="s">
        <v>7717</v>
      </c>
      <c r="B330" t="s">
        <v>5833</v>
      </c>
      <c r="C330" t="s">
        <v>4471</v>
      </c>
      <c r="D330">
        <v>76794</v>
      </c>
      <c r="E330" s="9">
        <v>45878</v>
      </c>
      <c r="F330">
        <v>70691</v>
      </c>
      <c r="G330" t="s">
        <v>7386</v>
      </c>
      <c r="H330" s="9">
        <v>45904</v>
      </c>
      <c r="I330">
        <v>70691</v>
      </c>
      <c r="J330" t="s">
        <v>7390</v>
      </c>
      <c r="K330" s="14">
        <f t="shared" si="15"/>
        <v>7.9472354611037299E-2</v>
      </c>
      <c r="L330" s="11" t="str">
        <f t="shared" si="16"/>
        <v/>
      </c>
      <c r="M330" s="11" t="str">
        <f t="shared" si="17"/>
        <v/>
      </c>
    </row>
    <row r="331" spans="1:13" x14ac:dyDescent="0.3">
      <c r="A331" t="s">
        <v>7718</v>
      </c>
      <c r="B331" t="s">
        <v>5836</v>
      </c>
      <c r="C331" t="s">
        <v>4488</v>
      </c>
      <c r="D331">
        <v>162468</v>
      </c>
      <c r="E331" s="9">
        <v>45808</v>
      </c>
      <c r="F331">
        <v>154199</v>
      </c>
      <c r="G331" t="s">
        <v>7386</v>
      </c>
      <c r="H331" s="9">
        <v>45854</v>
      </c>
      <c r="I331">
        <v>154199</v>
      </c>
      <c r="J331" t="s">
        <v>7387</v>
      </c>
      <c r="K331" s="14">
        <f t="shared" si="15"/>
        <v>5.0896176477829513E-2</v>
      </c>
      <c r="L331" s="11" t="str">
        <f t="shared" si="16"/>
        <v/>
      </c>
      <c r="M331" s="11" t="str">
        <f t="shared" si="17"/>
        <v/>
      </c>
    </row>
    <row r="332" spans="1:13" x14ac:dyDescent="0.3">
      <c r="A332" t="s">
        <v>7719</v>
      </c>
      <c r="B332" t="s">
        <v>5838</v>
      </c>
      <c r="C332" t="s">
        <v>4476</v>
      </c>
      <c r="D332">
        <v>48272</v>
      </c>
      <c r="E332" s="9">
        <v>45923</v>
      </c>
      <c r="F332">
        <v>45209</v>
      </c>
      <c r="G332" t="s">
        <v>7386</v>
      </c>
      <c r="H332" s="9">
        <v>45982</v>
      </c>
      <c r="I332">
        <v>45209</v>
      </c>
      <c r="J332" t="s">
        <v>7392</v>
      </c>
      <c r="K332" s="14">
        <f t="shared" si="15"/>
        <v>6.3452933377527332E-2</v>
      </c>
      <c r="L332" s="11" t="str">
        <f t="shared" si="16"/>
        <v/>
      </c>
      <c r="M332" s="11" t="str">
        <f t="shared" si="17"/>
        <v/>
      </c>
    </row>
    <row r="333" spans="1:13" x14ac:dyDescent="0.3">
      <c r="A333" t="s">
        <v>7720</v>
      </c>
      <c r="B333" t="s">
        <v>5841</v>
      </c>
      <c r="C333" t="s">
        <v>4466</v>
      </c>
      <c r="D333">
        <v>168339</v>
      </c>
      <c r="E333" s="9">
        <v>46068</v>
      </c>
      <c r="F333">
        <v>120917</v>
      </c>
      <c r="G333" t="s">
        <v>7386</v>
      </c>
      <c r="H333" s="9">
        <v>46128</v>
      </c>
      <c r="I333">
        <v>120917</v>
      </c>
      <c r="J333" t="s">
        <v>7390</v>
      </c>
      <c r="K333" s="14">
        <f t="shared" si="15"/>
        <v>0.28170536833413529</v>
      </c>
      <c r="L333" s="11" t="str">
        <f t="shared" si="16"/>
        <v>FLAG</v>
      </c>
      <c r="M333" s="11" t="str">
        <f t="shared" si="17"/>
        <v/>
      </c>
    </row>
    <row r="334" spans="1:13" x14ac:dyDescent="0.3">
      <c r="A334" t="s">
        <v>7721</v>
      </c>
      <c r="B334" t="s">
        <v>5843</v>
      </c>
      <c r="C334" t="s">
        <v>4476</v>
      </c>
      <c r="D334">
        <v>73573</v>
      </c>
      <c r="E334" s="9">
        <v>46000</v>
      </c>
      <c r="F334">
        <v>67326</v>
      </c>
      <c r="G334" t="s">
        <v>7386</v>
      </c>
      <c r="H334" s="9">
        <v>46059</v>
      </c>
      <c r="I334">
        <v>67326</v>
      </c>
      <c r="J334" t="s">
        <v>7387</v>
      </c>
      <c r="K334" s="14">
        <f t="shared" si="15"/>
        <v>8.4908866024220875E-2</v>
      </c>
      <c r="L334" s="11" t="str">
        <f t="shared" si="16"/>
        <v/>
      </c>
      <c r="M334" s="11" t="str">
        <f t="shared" si="17"/>
        <v/>
      </c>
    </row>
    <row r="335" spans="1:13" x14ac:dyDescent="0.3">
      <c r="A335" t="s">
        <v>7722</v>
      </c>
      <c r="B335" t="s">
        <v>5845</v>
      </c>
      <c r="C335" t="s">
        <v>4488</v>
      </c>
      <c r="D335">
        <v>43348</v>
      </c>
      <c r="E335" s="9">
        <v>46045</v>
      </c>
      <c r="F335">
        <v>42115</v>
      </c>
      <c r="G335" t="s">
        <v>7386</v>
      </c>
      <c r="H335" s="9">
        <v>46077</v>
      </c>
      <c r="I335">
        <v>42115</v>
      </c>
      <c r="K335" s="14">
        <f t="shared" si="15"/>
        <v>2.8444218879763783E-2</v>
      </c>
      <c r="L335" s="11" t="str">
        <f t="shared" si="16"/>
        <v/>
      </c>
      <c r="M335" s="11" t="str">
        <f t="shared" si="17"/>
        <v/>
      </c>
    </row>
    <row r="336" spans="1:13" x14ac:dyDescent="0.3">
      <c r="A336" t="s">
        <v>7723</v>
      </c>
      <c r="B336" t="s">
        <v>5848</v>
      </c>
      <c r="C336" t="s">
        <v>4488</v>
      </c>
      <c r="D336">
        <v>74237</v>
      </c>
      <c r="E336" s="9">
        <v>46117</v>
      </c>
      <c r="F336">
        <v>70280</v>
      </c>
      <c r="G336" t="s">
        <v>7386</v>
      </c>
      <c r="H336" s="9">
        <v>46139</v>
      </c>
      <c r="I336">
        <v>70280</v>
      </c>
      <c r="J336" t="s">
        <v>7387</v>
      </c>
      <c r="K336" s="14">
        <f t="shared" si="15"/>
        <v>5.3302261675444829E-2</v>
      </c>
      <c r="L336" s="11" t="str">
        <f t="shared" si="16"/>
        <v/>
      </c>
      <c r="M336" s="11" t="str">
        <f t="shared" si="17"/>
        <v/>
      </c>
    </row>
    <row r="337" spans="1:13" x14ac:dyDescent="0.3">
      <c r="A337" t="s">
        <v>7724</v>
      </c>
      <c r="B337" t="s">
        <v>5850</v>
      </c>
      <c r="C337" t="s">
        <v>4466</v>
      </c>
      <c r="D337">
        <v>39179</v>
      </c>
      <c r="E337" s="9">
        <v>46115</v>
      </c>
      <c r="F337">
        <v>29986</v>
      </c>
      <c r="G337" t="s">
        <v>7386</v>
      </c>
      <c r="H337" s="9">
        <v>46142</v>
      </c>
      <c r="I337">
        <v>29986</v>
      </c>
      <c r="J337" t="s">
        <v>7390</v>
      </c>
      <c r="K337" s="14">
        <f t="shared" si="15"/>
        <v>0.23464100666173204</v>
      </c>
      <c r="L337" s="11" t="str">
        <f t="shared" si="16"/>
        <v>FLAG</v>
      </c>
      <c r="M337" s="11" t="str">
        <f t="shared" si="17"/>
        <v/>
      </c>
    </row>
    <row r="338" spans="1:13" x14ac:dyDescent="0.3">
      <c r="A338" t="s">
        <v>7725</v>
      </c>
      <c r="B338" t="s">
        <v>5856</v>
      </c>
      <c r="C338" t="s">
        <v>4471</v>
      </c>
      <c r="D338">
        <v>73369</v>
      </c>
      <c r="E338" s="9">
        <v>46104</v>
      </c>
      <c r="F338">
        <v>71679</v>
      </c>
      <c r="G338" t="s">
        <v>7386</v>
      </c>
      <c r="H338" s="9">
        <v>46129</v>
      </c>
      <c r="I338">
        <v>71679</v>
      </c>
      <c r="K338" s="14">
        <f t="shared" si="15"/>
        <v>2.3034251523122884E-2</v>
      </c>
      <c r="L338" s="11" t="str">
        <f t="shared" si="16"/>
        <v/>
      </c>
      <c r="M338" s="11" t="str">
        <f t="shared" si="17"/>
        <v/>
      </c>
    </row>
    <row r="339" spans="1:13" x14ac:dyDescent="0.3">
      <c r="A339" t="s">
        <v>7726</v>
      </c>
      <c r="B339" t="s">
        <v>5858</v>
      </c>
      <c r="C339" t="s">
        <v>4471</v>
      </c>
      <c r="D339">
        <v>2583</v>
      </c>
      <c r="E339" s="9">
        <v>45896</v>
      </c>
      <c r="F339">
        <v>2556</v>
      </c>
      <c r="G339" t="s">
        <v>7389</v>
      </c>
      <c r="H339" s="9"/>
      <c r="I339">
        <v>0</v>
      </c>
      <c r="K339" s="14">
        <f t="shared" si="15"/>
        <v>1.0452961672473893E-2</v>
      </c>
      <c r="L339" s="11" t="str">
        <f t="shared" si="16"/>
        <v/>
      </c>
      <c r="M339" s="11" t="str">
        <f t="shared" si="17"/>
        <v>FLAG</v>
      </c>
    </row>
    <row r="340" spans="1:13" x14ac:dyDescent="0.3">
      <c r="A340" t="s">
        <v>7727</v>
      </c>
      <c r="B340" t="s">
        <v>5860</v>
      </c>
      <c r="C340" t="s">
        <v>4471</v>
      </c>
      <c r="D340">
        <v>213251</v>
      </c>
      <c r="E340" s="9">
        <v>45875</v>
      </c>
      <c r="F340">
        <v>202710</v>
      </c>
      <c r="G340" t="s">
        <v>7386</v>
      </c>
      <c r="H340" s="9">
        <v>45916</v>
      </c>
      <c r="I340">
        <v>202710</v>
      </c>
      <c r="J340" t="s">
        <v>7390</v>
      </c>
      <c r="K340" s="14">
        <f t="shared" si="15"/>
        <v>4.9430014396180999E-2</v>
      </c>
      <c r="L340" s="11" t="str">
        <f t="shared" si="16"/>
        <v/>
      </c>
      <c r="M340" s="11" t="str">
        <f t="shared" si="17"/>
        <v/>
      </c>
    </row>
    <row r="341" spans="1:13" x14ac:dyDescent="0.3">
      <c r="A341" t="s">
        <v>7728</v>
      </c>
      <c r="B341" t="s">
        <v>5864</v>
      </c>
      <c r="C341" t="s">
        <v>4476</v>
      </c>
      <c r="D341">
        <v>202501</v>
      </c>
      <c r="E341" s="9">
        <v>46080</v>
      </c>
      <c r="F341">
        <v>182673</v>
      </c>
      <c r="G341" t="s">
        <v>7386</v>
      </c>
      <c r="H341" s="9">
        <v>46113</v>
      </c>
      <c r="I341">
        <v>182673</v>
      </c>
      <c r="J341" t="s">
        <v>7387</v>
      </c>
      <c r="K341" s="14">
        <f t="shared" si="15"/>
        <v>9.7915565849057584E-2</v>
      </c>
      <c r="L341" s="11" t="str">
        <f t="shared" si="16"/>
        <v/>
      </c>
      <c r="M341" s="11" t="str">
        <f t="shared" si="17"/>
        <v/>
      </c>
    </row>
    <row r="342" spans="1:13" x14ac:dyDescent="0.3">
      <c r="A342" t="s">
        <v>7729</v>
      </c>
      <c r="B342" t="s">
        <v>5869</v>
      </c>
      <c r="C342" t="s">
        <v>4488</v>
      </c>
      <c r="D342">
        <v>204537</v>
      </c>
      <c r="E342" s="9">
        <v>45805</v>
      </c>
      <c r="F342">
        <v>187549</v>
      </c>
      <c r="G342" t="s">
        <v>7386</v>
      </c>
      <c r="H342" s="9">
        <v>45854</v>
      </c>
      <c r="I342">
        <v>187549</v>
      </c>
      <c r="J342" t="s">
        <v>7392</v>
      </c>
      <c r="K342" s="14">
        <f t="shared" si="15"/>
        <v>8.3055877420711188E-2</v>
      </c>
      <c r="L342" s="11" t="str">
        <f t="shared" si="16"/>
        <v/>
      </c>
      <c r="M342" s="11" t="str">
        <f t="shared" si="17"/>
        <v/>
      </c>
    </row>
    <row r="343" spans="1:13" x14ac:dyDescent="0.3">
      <c r="A343" t="s">
        <v>7730</v>
      </c>
      <c r="B343" t="s">
        <v>5875</v>
      </c>
      <c r="C343" t="s">
        <v>4488</v>
      </c>
      <c r="D343">
        <v>47501</v>
      </c>
      <c r="E343" s="9">
        <v>46050</v>
      </c>
      <c r="F343">
        <v>43527</v>
      </c>
      <c r="G343" t="s">
        <v>7386</v>
      </c>
      <c r="H343" s="9">
        <v>46100</v>
      </c>
      <c r="I343">
        <v>43527</v>
      </c>
      <c r="J343" t="s">
        <v>7387</v>
      </c>
      <c r="K343" s="14">
        <f t="shared" si="15"/>
        <v>8.3661396602176752E-2</v>
      </c>
      <c r="L343" s="11" t="str">
        <f t="shared" si="16"/>
        <v/>
      </c>
      <c r="M343" s="11" t="str">
        <f t="shared" si="17"/>
        <v/>
      </c>
    </row>
    <row r="344" spans="1:13" x14ac:dyDescent="0.3">
      <c r="A344" t="s">
        <v>7731</v>
      </c>
      <c r="B344" t="s">
        <v>5880</v>
      </c>
      <c r="C344" t="s">
        <v>4476</v>
      </c>
      <c r="D344">
        <v>221520</v>
      </c>
      <c r="E344" s="9">
        <v>45962</v>
      </c>
      <c r="F344">
        <v>215906</v>
      </c>
      <c r="G344" t="s">
        <v>7386</v>
      </c>
      <c r="H344" s="9">
        <v>45992</v>
      </c>
      <c r="I344">
        <v>215906</v>
      </c>
      <c r="K344" s="14">
        <f t="shared" si="15"/>
        <v>2.5343084145901029E-2</v>
      </c>
      <c r="L344" s="11" t="str">
        <f t="shared" si="16"/>
        <v/>
      </c>
      <c r="M344" s="11" t="str">
        <f t="shared" si="17"/>
        <v/>
      </c>
    </row>
    <row r="345" spans="1:13" x14ac:dyDescent="0.3">
      <c r="A345" t="s">
        <v>7732</v>
      </c>
      <c r="B345" t="s">
        <v>5883</v>
      </c>
      <c r="C345" t="s">
        <v>4476</v>
      </c>
      <c r="D345">
        <v>81276</v>
      </c>
      <c r="E345" s="9">
        <v>46028</v>
      </c>
      <c r="F345">
        <v>74992</v>
      </c>
      <c r="G345" t="s">
        <v>7386</v>
      </c>
      <c r="H345" s="9">
        <v>46072</v>
      </c>
      <c r="I345">
        <v>74992</v>
      </c>
      <c r="J345" t="s">
        <v>7392</v>
      </c>
      <c r="K345" s="14">
        <f t="shared" si="15"/>
        <v>7.7316797086470768E-2</v>
      </c>
      <c r="L345" s="11" t="str">
        <f t="shared" si="16"/>
        <v/>
      </c>
      <c r="M345" s="11" t="str">
        <f t="shared" si="17"/>
        <v/>
      </c>
    </row>
    <row r="346" spans="1:13" x14ac:dyDescent="0.3">
      <c r="A346" t="s">
        <v>7733</v>
      </c>
      <c r="B346" t="s">
        <v>5886</v>
      </c>
      <c r="C346" t="s">
        <v>4488</v>
      </c>
      <c r="D346">
        <v>99848</v>
      </c>
      <c r="E346" s="9">
        <v>46066</v>
      </c>
      <c r="F346">
        <v>99274</v>
      </c>
      <c r="G346" t="s">
        <v>7386</v>
      </c>
      <c r="H346" s="9">
        <v>46100</v>
      </c>
      <c r="I346">
        <v>99274</v>
      </c>
      <c r="K346" s="14">
        <f t="shared" si="15"/>
        <v>5.7487380818844747E-3</v>
      </c>
      <c r="L346" s="11" t="str">
        <f t="shared" si="16"/>
        <v/>
      </c>
      <c r="M346" s="11" t="str">
        <f t="shared" si="17"/>
        <v/>
      </c>
    </row>
    <row r="347" spans="1:13" x14ac:dyDescent="0.3">
      <c r="A347" t="s">
        <v>7734</v>
      </c>
      <c r="B347" t="s">
        <v>5899</v>
      </c>
      <c r="C347" t="s">
        <v>4466</v>
      </c>
      <c r="D347">
        <v>192509</v>
      </c>
      <c r="E347" s="9">
        <v>46018</v>
      </c>
      <c r="F347">
        <v>139698</v>
      </c>
      <c r="G347" t="s">
        <v>7386</v>
      </c>
      <c r="H347" s="9">
        <v>46052</v>
      </c>
      <c r="I347">
        <v>139698</v>
      </c>
      <c r="J347" t="s">
        <v>7390</v>
      </c>
      <c r="K347" s="14">
        <f t="shared" si="15"/>
        <v>0.27433003132321088</v>
      </c>
      <c r="L347" s="11" t="str">
        <f t="shared" si="16"/>
        <v>FLAG</v>
      </c>
      <c r="M347" s="11" t="str">
        <f t="shared" si="17"/>
        <v/>
      </c>
    </row>
    <row r="348" spans="1:13" x14ac:dyDescent="0.3">
      <c r="A348" t="s">
        <v>7735</v>
      </c>
      <c r="B348" t="s">
        <v>5904</v>
      </c>
      <c r="C348" t="s">
        <v>4466</v>
      </c>
      <c r="D348">
        <v>196605</v>
      </c>
      <c r="E348" s="9">
        <v>45912</v>
      </c>
      <c r="F348">
        <v>156148</v>
      </c>
      <c r="G348" t="s">
        <v>7386</v>
      </c>
      <c r="H348" s="9">
        <v>45941</v>
      </c>
      <c r="I348">
        <v>156148</v>
      </c>
      <c r="J348" t="s">
        <v>7387</v>
      </c>
      <c r="K348" s="14">
        <f t="shared" si="15"/>
        <v>0.20577808295821576</v>
      </c>
      <c r="L348" s="11" t="str">
        <f t="shared" si="16"/>
        <v>FLAG</v>
      </c>
      <c r="M348" s="11" t="str">
        <f t="shared" si="17"/>
        <v/>
      </c>
    </row>
    <row r="349" spans="1:13" x14ac:dyDescent="0.3">
      <c r="A349" t="s">
        <v>7736</v>
      </c>
      <c r="B349" t="s">
        <v>5906</v>
      </c>
      <c r="C349" t="s">
        <v>4471</v>
      </c>
      <c r="D349">
        <v>70307</v>
      </c>
      <c r="E349" s="9">
        <v>46021</v>
      </c>
      <c r="F349">
        <v>64587</v>
      </c>
      <c r="G349" t="s">
        <v>7389</v>
      </c>
      <c r="H349" s="9"/>
      <c r="I349">
        <v>0</v>
      </c>
      <c r="J349" t="s">
        <v>7387</v>
      </c>
      <c r="K349" s="14">
        <f t="shared" si="15"/>
        <v>8.1357475073605801E-2</v>
      </c>
      <c r="L349" s="11" t="str">
        <f t="shared" si="16"/>
        <v/>
      </c>
      <c r="M349" s="11" t="str">
        <f t="shared" si="17"/>
        <v/>
      </c>
    </row>
    <row r="350" spans="1:13" x14ac:dyDescent="0.3">
      <c r="A350" t="s">
        <v>7737</v>
      </c>
      <c r="B350" t="s">
        <v>5908</v>
      </c>
      <c r="C350" t="s">
        <v>4488</v>
      </c>
      <c r="D350">
        <v>229574</v>
      </c>
      <c r="E350" s="9">
        <v>45900</v>
      </c>
      <c r="F350">
        <v>210845</v>
      </c>
      <c r="G350" t="s">
        <v>7386</v>
      </c>
      <c r="H350" s="9">
        <v>45957</v>
      </c>
      <c r="I350">
        <v>210845</v>
      </c>
      <c r="J350" t="s">
        <v>7390</v>
      </c>
      <c r="K350" s="14">
        <f t="shared" si="15"/>
        <v>8.1581537979039442E-2</v>
      </c>
      <c r="L350" s="11" t="str">
        <f t="shared" si="16"/>
        <v/>
      </c>
      <c r="M350" s="11" t="str">
        <f t="shared" si="17"/>
        <v/>
      </c>
    </row>
    <row r="351" spans="1:13" x14ac:dyDescent="0.3">
      <c r="A351" t="s">
        <v>7738</v>
      </c>
      <c r="B351" t="s">
        <v>5910</v>
      </c>
      <c r="C351" t="s">
        <v>4488</v>
      </c>
      <c r="D351">
        <v>212043</v>
      </c>
      <c r="E351" s="9">
        <v>45853</v>
      </c>
      <c r="F351">
        <v>192247</v>
      </c>
      <c r="G351" t="s">
        <v>7386</v>
      </c>
      <c r="H351" s="9">
        <v>45897</v>
      </c>
      <c r="I351">
        <v>192247</v>
      </c>
      <c r="J351" t="s">
        <v>7392</v>
      </c>
      <c r="K351" s="14">
        <f t="shared" si="15"/>
        <v>9.3358422584098544E-2</v>
      </c>
      <c r="L351" s="11" t="str">
        <f t="shared" si="16"/>
        <v/>
      </c>
      <c r="M351" s="11" t="str">
        <f t="shared" si="17"/>
        <v/>
      </c>
    </row>
    <row r="352" spans="1:13" x14ac:dyDescent="0.3">
      <c r="A352" t="s">
        <v>7739</v>
      </c>
      <c r="B352" t="s">
        <v>5922</v>
      </c>
      <c r="C352" t="s">
        <v>4466</v>
      </c>
      <c r="D352">
        <v>172933</v>
      </c>
      <c r="E352" s="9">
        <v>45846</v>
      </c>
      <c r="F352">
        <v>134312</v>
      </c>
      <c r="G352" t="s">
        <v>7389</v>
      </c>
      <c r="H352" s="9"/>
      <c r="I352">
        <v>0</v>
      </c>
      <c r="J352" t="s">
        <v>7390</v>
      </c>
      <c r="K352" s="14">
        <f t="shared" si="15"/>
        <v>0.22332926624762195</v>
      </c>
      <c r="L352" s="11" t="str">
        <f t="shared" si="16"/>
        <v>FLAG</v>
      </c>
      <c r="M352" s="11" t="str">
        <f t="shared" si="17"/>
        <v>FLAG</v>
      </c>
    </row>
    <row r="353" spans="1:13" x14ac:dyDescent="0.3">
      <c r="A353" t="s">
        <v>7740</v>
      </c>
      <c r="B353" t="s">
        <v>5927</v>
      </c>
      <c r="C353" t="s">
        <v>4471</v>
      </c>
      <c r="D353">
        <v>189162</v>
      </c>
      <c r="E353" s="9">
        <v>46068</v>
      </c>
      <c r="F353">
        <v>178468</v>
      </c>
      <c r="G353" t="s">
        <v>7386</v>
      </c>
      <c r="H353" s="9">
        <v>46125</v>
      </c>
      <c r="I353">
        <v>178468</v>
      </c>
      <c r="J353" t="s">
        <v>7387</v>
      </c>
      <c r="K353" s="14">
        <f t="shared" si="15"/>
        <v>5.6533553250652901E-2</v>
      </c>
      <c r="L353" s="11" t="str">
        <f t="shared" si="16"/>
        <v/>
      </c>
      <c r="M353" s="11" t="str">
        <f t="shared" si="17"/>
        <v/>
      </c>
    </row>
    <row r="354" spans="1:13" x14ac:dyDescent="0.3">
      <c r="A354" t="s">
        <v>7741</v>
      </c>
      <c r="B354" t="s">
        <v>5930</v>
      </c>
      <c r="C354" t="s">
        <v>4471</v>
      </c>
      <c r="D354">
        <v>66610</v>
      </c>
      <c r="E354" s="9">
        <v>46104</v>
      </c>
      <c r="F354">
        <v>65037</v>
      </c>
      <c r="G354" t="s">
        <v>7386</v>
      </c>
      <c r="H354" s="9">
        <v>46157</v>
      </c>
      <c r="I354">
        <v>65037</v>
      </c>
      <c r="K354" s="14">
        <f t="shared" si="15"/>
        <v>2.3615072811890125E-2</v>
      </c>
      <c r="L354" s="11" t="str">
        <f t="shared" si="16"/>
        <v/>
      </c>
      <c r="M354" s="11" t="str">
        <f t="shared" si="17"/>
        <v/>
      </c>
    </row>
    <row r="355" spans="1:13" x14ac:dyDescent="0.3">
      <c r="A355" t="s">
        <v>7742</v>
      </c>
      <c r="B355" t="s">
        <v>5932</v>
      </c>
      <c r="C355" t="s">
        <v>4466</v>
      </c>
      <c r="D355">
        <v>79641</v>
      </c>
      <c r="E355" s="9">
        <v>45982</v>
      </c>
      <c r="F355">
        <v>57258</v>
      </c>
      <c r="G355" t="s">
        <v>7386</v>
      </c>
      <c r="H355" s="9">
        <v>46012</v>
      </c>
      <c r="I355">
        <v>57258</v>
      </c>
      <c r="J355" t="s">
        <v>7390</v>
      </c>
      <c r="K355" s="14">
        <f t="shared" si="15"/>
        <v>0.28104870606848231</v>
      </c>
      <c r="L355" s="11" t="str">
        <f t="shared" si="16"/>
        <v>FLAG</v>
      </c>
      <c r="M355" s="11" t="str">
        <f t="shared" si="17"/>
        <v/>
      </c>
    </row>
    <row r="356" spans="1:13" x14ac:dyDescent="0.3">
      <c r="A356" t="s">
        <v>7743</v>
      </c>
      <c r="B356" t="s">
        <v>5936</v>
      </c>
      <c r="C356" t="s">
        <v>4471</v>
      </c>
      <c r="D356">
        <v>226637</v>
      </c>
      <c r="E356" s="9">
        <v>45942</v>
      </c>
      <c r="F356">
        <v>219110</v>
      </c>
      <c r="G356" t="s">
        <v>7386</v>
      </c>
      <c r="H356" s="9">
        <v>45972</v>
      </c>
      <c r="I356">
        <v>219110</v>
      </c>
      <c r="J356" t="s">
        <v>7392</v>
      </c>
      <c r="K356" s="14">
        <f t="shared" si="15"/>
        <v>3.3211699766587111E-2</v>
      </c>
      <c r="L356" s="11" t="str">
        <f t="shared" si="16"/>
        <v/>
      </c>
      <c r="M356" s="11" t="str">
        <f t="shared" si="17"/>
        <v/>
      </c>
    </row>
    <row r="357" spans="1:13" x14ac:dyDescent="0.3">
      <c r="A357" t="s">
        <v>7744</v>
      </c>
      <c r="B357" t="s">
        <v>5938</v>
      </c>
      <c r="C357" t="s">
        <v>4471</v>
      </c>
      <c r="D357">
        <v>114942</v>
      </c>
      <c r="E357" s="9">
        <v>45847</v>
      </c>
      <c r="F357">
        <v>114259</v>
      </c>
      <c r="G357" t="s">
        <v>7386</v>
      </c>
      <c r="H357" s="9">
        <v>45870</v>
      </c>
      <c r="I357">
        <v>114259</v>
      </c>
      <c r="K357" s="14">
        <f t="shared" si="15"/>
        <v>5.9421273337857405E-3</v>
      </c>
      <c r="L357" s="11" t="str">
        <f t="shared" si="16"/>
        <v/>
      </c>
      <c r="M357" s="11" t="str">
        <f t="shared" si="17"/>
        <v/>
      </c>
    </row>
    <row r="358" spans="1:13" x14ac:dyDescent="0.3">
      <c r="A358" t="s">
        <v>7745</v>
      </c>
      <c r="B358" t="s">
        <v>5940</v>
      </c>
      <c r="C358" t="s">
        <v>4466</v>
      </c>
      <c r="D358">
        <v>200548</v>
      </c>
      <c r="E358" s="9">
        <v>46106</v>
      </c>
      <c r="F358">
        <v>148009</v>
      </c>
      <c r="G358" t="s">
        <v>7386</v>
      </c>
      <c r="H358" s="9">
        <v>46162</v>
      </c>
      <c r="I358">
        <v>148009</v>
      </c>
      <c r="J358" t="s">
        <v>7387</v>
      </c>
      <c r="K358" s="14">
        <f t="shared" si="15"/>
        <v>0.26197718251989544</v>
      </c>
      <c r="L358" s="11" t="str">
        <f t="shared" si="16"/>
        <v>FLAG</v>
      </c>
      <c r="M358" s="11" t="str">
        <f t="shared" si="17"/>
        <v/>
      </c>
    </row>
    <row r="359" spans="1:13" x14ac:dyDescent="0.3">
      <c r="A359" t="s">
        <v>7746</v>
      </c>
      <c r="B359" t="s">
        <v>5943</v>
      </c>
      <c r="C359" t="s">
        <v>4488</v>
      </c>
      <c r="D359">
        <v>82574</v>
      </c>
      <c r="E359" s="9">
        <v>45801</v>
      </c>
      <c r="F359">
        <v>0</v>
      </c>
      <c r="G359" t="s">
        <v>7435</v>
      </c>
      <c r="H359" s="9"/>
      <c r="I359">
        <v>0</v>
      </c>
      <c r="K359" s="14">
        <f t="shared" si="15"/>
        <v>1</v>
      </c>
      <c r="L359" s="11" t="str">
        <f t="shared" si="16"/>
        <v/>
      </c>
      <c r="M359" s="11" t="str">
        <f t="shared" si="17"/>
        <v/>
      </c>
    </row>
    <row r="360" spans="1:13" x14ac:dyDescent="0.3">
      <c r="A360" t="s">
        <v>7747</v>
      </c>
      <c r="B360" t="s">
        <v>5945</v>
      </c>
      <c r="C360" t="s">
        <v>4476</v>
      </c>
      <c r="D360">
        <v>51445</v>
      </c>
      <c r="E360" s="9">
        <v>45949</v>
      </c>
      <c r="F360">
        <v>48927</v>
      </c>
      <c r="G360" t="s">
        <v>7386</v>
      </c>
      <c r="H360" s="9">
        <v>45984</v>
      </c>
      <c r="I360">
        <v>48927</v>
      </c>
      <c r="J360" t="s">
        <v>7390</v>
      </c>
      <c r="K360" s="14">
        <f t="shared" si="15"/>
        <v>4.8945475750801881E-2</v>
      </c>
      <c r="L360" s="11" t="str">
        <f t="shared" si="16"/>
        <v/>
      </c>
      <c r="M360" s="11" t="str">
        <f t="shared" si="17"/>
        <v/>
      </c>
    </row>
    <row r="361" spans="1:13" x14ac:dyDescent="0.3">
      <c r="A361" t="s">
        <v>7748</v>
      </c>
      <c r="B361" t="s">
        <v>5951</v>
      </c>
      <c r="C361" t="s">
        <v>4476</v>
      </c>
      <c r="D361">
        <v>72430</v>
      </c>
      <c r="E361" s="9">
        <v>46094</v>
      </c>
      <c r="F361">
        <v>69075</v>
      </c>
      <c r="G361" t="s">
        <v>7386</v>
      </c>
      <c r="H361" s="9">
        <v>46127</v>
      </c>
      <c r="I361">
        <v>69075</v>
      </c>
      <c r="J361" t="s">
        <v>7392</v>
      </c>
      <c r="K361" s="14">
        <f t="shared" si="15"/>
        <v>4.6320585392793046E-2</v>
      </c>
      <c r="L361" s="11" t="str">
        <f t="shared" si="16"/>
        <v/>
      </c>
      <c r="M361" s="11" t="str">
        <f t="shared" si="17"/>
        <v/>
      </c>
    </row>
    <row r="362" spans="1:13" x14ac:dyDescent="0.3">
      <c r="A362" t="s">
        <v>7749</v>
      </c>
      <c r="B362" t="s">
        <v>5953</v>
      </c>
      <c r="C362" t="s">
        <v>4488</v>
      </c>
      <c r="D362">
        <v>197002</v>
      </c>
      <c r="E362" s="9">
        <v>46102</v>
      </c>
      <c r="F362">
        <v>185292</v>
      </c>
      <c r="G362" t="s">
        <v>7386</v>
      </c>
      <c r="H362" s="9">
        <v>46153</v>
      </c>
      <c r="I362">
        <v>185292</v>
      </c>
      <c r="J362" t="s">
        <v>7387</v>
      </c>
      <c r="K362" s="14">
        <f t="shared" si="15"/>
        <v>5.9441020903341135E-2</v>
      </c>
      <c r="L362" s="11" t="str">
        <f t="shared" si="16"/>
        <v/>
      </c>
      <c r="M362" s="11" t="str">
        <f t="shared" si="17"/>
        <v/>
      </c>
    </row>
    <row r="363" spans="1:13" x14ac:dyDescent="0.3">
      <c r="A363" t="s">
        <v>7750</v>
      </c>
      <c r="B363" t="s">
        <v>5959</v>
      </c>
      <c r="C363" t="s">
        <v>4476</v>
      </c>
      <c r="D363">
        <v>121157</v>
      </c>
      <c r="E363" s="9">
        <v>45909</v>
      </c>
      <c r="F363">
        <v>110522</v>
      </c>
      <c r="G363" t="s">
        <v>7386</v>
      </c>
      <c r="H363" s="9">
        <v>45953</v>
      </c>
      <c r="I363">
        <v>110522</v>
      </c>
      <c r="J363" t="s">
        <v>7392</v>
      </c>
      <c r="K363" s="14">
        <f t="shared" si="15"/>
        <v>8.7778667348976991E-2</v>
      </c>
      <c r="L363" s="11" t="str">
        <f t="shared" si="16"/>
        <v/>
      </c>
      <c r="M363" s="11" t="str">
        <f t="shared" si="17"/>
        <v/>
      </c>
    </row>
    <row r="364" spans="1:13" x14ac:dyDescent="0.3">
      <c r="A364" t="s">
        <v>7751</v>
      </c>
      <c r="B364" t="s">
        <v>5961</v>
      </c>
      <c r="C364" t="s">
        <v>4471</v>
      </c>
      <c r="D364">
        <v>179118</v>
      </c>
      <c r="E364" s="9">
        <v>45827</v>
      </c>
      <c r="F364">
        <v>171876</v>
      </c>
      <c r="G364" t="s">
        <v>7386</v>
      </c>
      <c r="H364" s="9">
        <v>45848</v>
      </c>
      <c r="I364">
        <v>171876</v>
      </c>
      <c r="J364" t="s">
        <v>7387</v>
      </c>
      <c r="K364" s="14">
        <f t="shared" si="15"/>
        <v>4.0431447425719358E-2</v>
      </c>
      <c r="L364" s="11" t="str">
        <f t="shared" si="16"/>
        <v/>
      </c>
      <c r="M364" s="11" t="str">
        <f t="shared" si="17"/>
        <v/>
      </c>
    </row>
    <row r="365" spans="1:13" x14ac:dyDescent="0.3">
      <c r="A365" t="s">
        <v>7752</v>
      </c>
      <c r="B365" t="s">
        <v>5963</v>
      </c>
      <c r="C365" t="s">
        <v>4476</v>
      </c>
      <c r="D365">
        <v>177049</v>
      </c>
      <c r="E365" s="9">
        <v>45779</v>
      </c>
      <c r="F365">
        <v>161298</v>
      </c>
      <c r="G365" t="s">
        <v>7386</v>
      </c>
      <c r="H365" s="9">
        <v>45824</v>
      </c>
      <c r="I365">
        <v>161298</v>
      </c>
      <c r="J365" t="s">
        <v>7387</v>
      </c>
      <c r="K365" s="14">
        <f t="shared" si="15"/>
        <v>8.8964072093036362E-2</v>
      </c>
      <c r="L365" s="11" t="str">
        <f t="shared" si="16"/>
        <v/>
      </c>
      <c r="M365" s="11" t="str">
        <f t="shared" si="17"/>
        <v/>
      </c>
    </row>
    <row r="366" spans="1:13" x14ac:dyDescent="0.3">
      <c r="A366" t="s">
        <v>7753</v>
      </c>
      <c r="B366" t="s">
        <v>5965</v>
      </c>
      <c r="C366" t="s">
        <v>4476</v>
      </c>
      <c r="D366">
        <v>47756</v>
      </c>
      <c r="E366" s="9">
        <v>45759</v>
      </c>
      <c r="F366">
        <v>46809</v>
      </c>
      <c r="G366" t="s">
        <v>7386</v>
      </c>
      <c r="H366" s="9">
        <v>45813</v>
      </c>
      <c r="I366">
        <v>46809</v>
      </c>
      <c r="K366" s="14">
        <f t="shared" si="15"/>
        <v>1.98299690091297E-2</v>
      </c>
      <c r="L366" s="11" t="str">
        <f t="shared" si="16"/>
        <v/>
      </c>
      <c r="M366" s="11" t="str">
        <f t="shared" si="17"/>
        <v/>
      </c>
    </row>
    <row r="367" spans="1:13" x14ac:dyDescent="0.3">
      <c r="A367" t="s">
        <v>7754</v>
      </c>
      <c r="B367" t="s">
        <v>5967</v>
      </c>
      <c r="C367" t="s">
        <v>4488</v>
      </c>
      <c r="D367">
        <v>136459</v>
      </c>
      <c r="E367" s="9">
        <v>45826</v>
      </c>
      <c r="F367">
        <v>133183</v>
      </c>
      <c r="G367" t="s">
        <v>7389</v>
      </c>
      <c r="H367" s="9"/>
      <c r="I367">
        <v>0</v>
      </c>
      <c r="K367" s="14">
        <f t="shared" si="15"/>
        <v>2.4007210957137315E-2</v>
      </c>
      <c r="L367" s="11" t="str">
        <f t="shared" si="16"/>
        <v/>
      </c>
      <c r="M367" s="11" t="str">
        <f t="shared" si="17"/>
        <v>FLAG</v>
      </c>
    </row>
    <row r="368" spans="1:13" x14ac:dyDescent="0.3">
      <c r="A368" t="s">
        <v>7755</v>
      </c>
      <c r="B368" t="s">
        <v>5969</v>
      </c>
      <c r="C368" t="s">
        <v>4471</v>
      </c>
      <c r="D368">
        <v>120953</v>
      </c>
      <c r="E368" s="9">
        <v>46103</v>
      </c>
      <c r="F368">
        <v>110537</v>
      </c>
      <c r="G368" t="s">
        <v>7386</v>
      </c>
      <c r="H368" s="9">
        <v>46147</v>
      </c>
      <c r="I368">
        <v>110537</v>
      </c>
      <c r="J368" t="s">
        <v>7390</v>
      </c>
      <c r="K368" s="14">
        <f t="shared" si="15"/>
        <v>8.6116094681405131E-2</v>
      </c>
      <c r="L368" s="11" t="str">
        <f t="shared" si="16"/>
        <v/>
      </c>
      <c r="M368" s="11" t="str">
        <f t="shared" si="17"/>
        <v/>
      </c>
    </row>
    <row r="369" spans="1:13" x14ac:dyDescent="0.3">
      <c r="A369" t="s">
        <v>7756</v>
      </c>
      <c r="B369" t="s">
        <v>5973</v>
      </c>
      <c r="C369" t="s">
        <v>4471</v>
      </c>
      <c r="D369">
        <v>83166</v>
      </c>
      <c r="E369" s="9">
        <v>46093</v>
      </c>
      <c r="F369">
        <v>81307</v>
      </c>
      <c r="G369" t="s">
        <v>7386</v>
      </c>
      <c r="H369" s="9">
        <v>46108</v>
      </c>
      <c r="I369">
        <v>81307</v>
      </c>
      <c r="K369" s="14">
        <f t="shared" si="15"/>
        <v>2.2352884592261257E-2</v>
      </c>
      <c r="L369" s="11" t="str">
        <f t="shared" si="16"/>
        <v/>
      </c>
      <c r="M369" s="11" t="str">
        <f t="shared" si="17"/>
        <v/>
      </c>
    </row>
    <row r="370" spans="1:13" x14ac:dyDescent="0.3">
      <c r="A370" t="s">
        <v>7757</v>
      </c>
      <c r="B370" t="s">
        <v>5975</v>
      </c>
      <c r="C370" t="s">
        <v>4476</v>
      </c>
      <c r="D370">
        <v>27912</v>
      </c>
      <c r="E370" s="9">
        <v>45848</v>
      </c>
      <c r="F370">
        <v>26229</v>
      </c>
      <c r="G370" t="s">
        <v>7386</v>
      </c>
      <c r="H370" s="9">
        <v>45865</v>
      </c>
      <c r="I370">
        <v>26229</v>
      </c>
      <c r="J370" t="s">
        <v>7390</v>
      </c>
      <c r="K370" s="14">
        <f t="shared" si="15"/>
        <v>6.0296646603611337E-2</v>
      </c>
      <c r="L370" s="11" t="str">
        <f t="shared" si="16"/>
        <v/>
      </c>
      <c r="M370" s="11" t="str">
        <f t="shared" si="17"/>
        <v/>
      </c>
    </row>
    <row r="371" spans="1:13" x14ac:dyDescent="0.3">
      <c r="A371" t="s">
        <v>7758</v>
      </c>
      <c r="B371" t="s">
        <v>5977</v>
      </c>
      <c r="C371" t="s">
        <v>4471</v>
      </c>
      <c r="D371">
        <v>189176</v>
      </c>
      <c r="E371" s="9">
        <v>45886</v>
      </c>
      <c r="F371">
        <v>176105</v>
      </c>
      <c r="G371" t="s">
        <v>7386</v>
      </c>
      <c r="H371" s="9">
        <v>45908</v>
      </c>
      <c r="I371">
        <v>176105</v>
      </c>
      <c r="J371" t="s">
        <v>7387</v>
      </c>
      <c r="K371" s="14">
        <f t="shared" si="15"/>
        <v>6.909438829449821E-2</v>
      </c>
      <c r="L371" s="11" t="str">
        <f t="shared" si="16"/>
        <v/>
      </c>
      <c r="M371" s="11" t="str">
        <f t="shared" si="17"/>
        <v/>
      </c>
    </row>
    <row r="372" spans="1:13" x14ac:dyDescent="0.3">
      <c r="A372" t="s">
        <v>7759</v>
      </c>
      <c r="B372" t="s">
        <v>5979</v>
      </c>
      <c r="C372" t="s">
        <v>4476</v>
      </c>
      <c r="D372">
        <v>35889</v>
      </c>
      <c r="E372" s="9">
        <v>45989</v>
      </c>
      <c r="F372">
        <v>33361</v>
      </c>
      <c r="G372" t="s">
        <v>7386</v>
      </c>
      <c r="H372" s="9">
        <v>46047</v>
      </c>
      <c r="I372">
        <v>33361</v>
      </c>
      <c r="J372" t="s">
        <v>7390</v>
      </c>
      <c r="K372" s="14">
        <f t="shared" si="15"/>
        <v>7.0439410404302127E-2</v>
      </c>
      <c r="L372" s="11" t="str">
        <f t="shared" si="16"/>
        <v/>
      </c>
      <c r="M372" s="11" t="str">
        <f t="shared" si="17"/>
        <v/>
      </c>
    </row>
    <row r="373" spans="1:13" x14ac:dyDescent="0.3">
      <c r="A373" t="s">
        <v>7760</v>
      </c>
      <c r="B373" t="s">
        <v>5981</v>
      </c>
      <c r="C373" t="s">
        <v>4471</v>
      </c>
      <c r="D373">
        <v>39202</v>
      </c>
      <c r="E373" s="9">
        <v>46026</v>
      </c>
      <c r="F373">
        <v>35457</v>
      </c>
      <c r="G373" t="s">
        <v>7389</v>
      </c>
      <c r="H373" s="9"/>
      <c r="I373">
        <v>0</v>
      </c>
      <c r="J373" t="s">
        <v>7392</v>
      </c>
      <c r="K373" s="14">
        <f t="shared" si="15"/>
        <v>9.5530840263251871E-2</v>
      </c>
      <c r="L373" s="11" t="str">
        <f t="shared" si="16"/>
        <v/>
      </c>
      <c r="M373" s="11" t="str">
        <f t="shared" si="17"/>
        <v/>
      </c>
    </row>
    <row r="374" spans="1:13" x14ac:dyDescent="0.3">
      <c r="A374" t="s">
        <v>7761</v>
      </c>
      <c r="B374" t="s">
        <v>5983</v>
      </c>
      <c r="C374" t="s">
        <v>4488</v>
      </c>
      <c r="D374">
        <v>79236</v>
      </c>
      <c r="E374" s="9">
        <v>45818</v>
      </c>
      <c r="F374">
        <v>77300</v>
      </c>
      <c r="G374" t="s">
        <v>7389</v>
      </c>
      <c r="H374" s="9"/>
      <c r="I374">
        <v>0</v>
      </c>
      <c r="K374" s="14">
        <f t="shared" si="15"/>
        <v>2.4433338381543712E-2</v>
      </c>
      <c r="L374" s="11" t="str">
        <f t="shared" si="16"/>
        <v/>
      </c>
      <c r="M374" s="11" t="str">
        <f t="shared" si="17"/>
        <v>FLAG</v>
      </c>
    </row>
    <row r="375" spans="1:13" x14ac:dyDescent="0.3">
      <c r="A375" t="s">
        <v>7762</v>
      </c>
      <c r="B375" t="s">
        <v>5996</v>
      </c>
      <c r="C375" t="s">
        <v>4471</v>
      </c>
      <c r="D375">
        <v>67001</v>
      </c>
      <c r="E375" s="9">
        <v>45815</v>
      </c>
      <c r="F375">
        <v>63859</v>
      </c>
      <c r="G375" t="s">
        <v>7386</v>
      </c>
      <c r="H375" s="9">
        <v>45845</v>
      </c>
      <c r="I375">
        <v>63859</v>
      </c>
      <c r="J375" t="s">
        <v>7387</v>
      </c>
      <c r="K375" s="14">
        <f t="shared" si="15"/>
        <v>4.6894822465336383E-2</v>
      </c>
      <c r="L375" s="11" t="str">
        <f t="shared" si="16"/>
        <v/>
      </c>
      <c r="M375" s="11" t="str">
        <f t="shared" si="17"/>
        <v/>
      </c>
    </row>
    <row r="376" spans="1:13" x14ac:dyDescent="0.3">
      <c r="A376" t="s">
        <v>7763</v>
      </c>
      <c r="B376" t="s">
        <v>5998</v>
      </c>
      <c r="C376" t="s">
        <v>4476</v>
      </c>
      <c r="D376">
        <v>217192</v>
      </c>
      <c r="E376" s="9">
        <v>45968</v>
      </c>
      <c r="F376">
        <v>210941</v>
      </c>
      <c r="G376" t="s">
        <v>7386</v>
      </c>
      <c r="H376" s="9">
        <v>46000</v>
      </c>
      <c r="I376">
        <v>210941</v>
      </c>
      <c r="K376" s="14">
        <f t="shared" si="15"/>
        <v>2.8780986408339149E-2</v>
      </c>
      <c r="L376" s="11" t="str">
        <f t="shared" si="16"/>
        <v/>
      </c>
      <c r="M376" s="11" t="str">
        <f t="shared" si="17"/>
        <v/>
      </c>
    </row>
    <row r="377" spans="1:13" x14ac:dyDescent="0.3">
      <c r="A377" t="s">
        <v>7764</v>
      </c>
      <c r="B377" t="s">
        <v>6000</v>
      </c>
      <c r="C377" t="s">
        <v>4466</v>
      </c>
      <c r="D377">
        <v>75096</v>
      </c>
      <c r="E377" s="9">
        <v>45855</v>
      </c>
      <c r="F377">
        <v>57615</v>
      </c>
      <c r="G377" t="s">
        <v>7386</v>
      </c>
      <c r="H377" s="9">
        <v>45905</v>
      </c>
      <c r="I377">
        <v>57615</v>
      </c>
      <c r="J377" t="s">
        <v>7390</v>
      </c>
      <c r="K377" s="14">
        <f t="shared" si="15"/>
        <v>0.23278203899009264</v>
      </c>
      <c r="L377" s="11" t="str">
        <f t="shared" si="16"/>
        <v>FLAG</v>
      </c>
      <c r="M377" s="11" t="str">
        <f t="shared" si="17"/>
        <v/>
      </c>
    </row>
    <row r="378" spans="1:13" x14ac:dyDescent="0.3">
      <c r="A378" t="s">
        <v>7765</v>
      </c>
      <c r="B378" t="s">
        <v>6003</v>
      </c>
      <c r="C378" t="s">
        <v>4476</v>
      </c>
      <c r="D378">
        <v>51647</v>
      </c>
      <c r="E378" s="9">
        <v>46093</v>
      </c>
      <c r="F378">
        <v>51350</v>
      </c>
      <c r="G378" t="s">
        <v>7386</v>
      </c>
      <c r="H378" s="9">
        <v>46150</v>
      </c>
      <c r="I378">
        <v>51350</v>
      </c>
      <c r="K378" s="14">
        <f t="shared" si="15"/>
        <v>5.75057602571305E-3</v>
      </c>
      <c r="L378" s="11" t="str">
        <f t="shared" si="16"/>
        <v/>
      </c>
      <c r="M378" s="11" t="str">
        <f t="shared" si="17"/>
        <v/>
      </c>
    </row>
    <row r="379" spans="1:13" x14ac:dyDescent="0.3">
      <c r="A379" t="s">
        <v>7766</v>
      </c>
      <c r="B379" t="s">
        <v>6005</v>
      </c>
      <c r="C379" t="s">
        <v>4471</v>
      </c>
      <c r="D379">
        <v>3081</v>
      </c>
      <c r="E379" s="9">
        <v>46060</v>
      </c>
      <c r="F379">
        <v>2849</v>
      </c>
      <c r="G379" t="s">
        <v>7386</v>
      </c>
      <c r="H379" s="9">
        <v>46105</v>
      </c>
      <c r="I379">
        <v>2849</v>
      </c>
      <c r="J379" t="s">
        <v>7390</v>
      </c>
      <c r="K379" s="14">
        <f t="shared" si="15"/>
        <v>7.5300227198961345E-2</v>
      </c>
      <c r="L379" s="11" t="str">
        <f t="shared" si="16"/>
        <v/>
      </c>
      <c r="M379" s="11" t="str">
        <f t="shared" si="17"/>
        <v/>
      </c>
    </row>
    <row r="380" spans="1:13" x14ac:dyDescent="0.3">
      <c r="A380" t="s">
        <v>7767</v>
      </c>
      <c r="B380" t="s">
        <v>6010</v>
      </c>
      <c r="C380" t="s">
        <v>4466</v>
      </c>
      <c r="D380">
        <v>53936</v>
      </c>
      <c r="E380" s="9">
        <v>46081</v>
      </c>
      <c r="F380">
        <v>37391</v>
      </c>
      <c r="G380" t="s">
        <v>7386</v>
      </c>
      <c r="H380" s="9">
        <v>46099</v>
      </c>
      <c r="I380">
        <v>37391</v>
      </c>
      <c r="J380" t="s">
        <v>7390</v>
      </c>
      <c r="K380" s="14">
        <f t="shared" si="15"/>
        <v>0.30675244734500151</v>
      </c>
      <c r="L380" s="11" t="str">
        <f t="shared" si="16"/>
        <v>FLAG</v>
      </c>
      <c r="M380" s="11" t="str">
        <f t="shared" si="17"/>
        <v/>
      </c>
    </row>
    <row r="381" spans="1:13" x14ac:dyDescent="0.3">
      <c r="A381" t="s">
        <v>7768</v>
      </c>
      <c r="B381" t="s">
        <v>6016</v>
      </c>
      <c r="C381" t="s">
        <v>4471</v>
      </c>
      <c r="D381">
        <v>78229</v>
      </c>
      <c r="E381" s="9">
        <v>45828</v>
      </c>
      <c r="F381">
        <v>77837</v>
      </c>
      <c r="G381" t="s">
        <v>7386</v>
      </c>
      <c r="H381" s="9">
        <v>45884</v>
      </c>
      <c r="I381">
        <v>77837</v>
      </c>
      <c r="K381" s="14">
        <f t="shared" si="15"/>
        <v>5.0109294507152402E-3</v>
      </c>
      <c r="L381" s="11" t="str">
        <f t="shared" si="16"/>
        <v/>
      </c>
      <c r="M381" s="11" t="str">
        <f t="shared" si="17"/>
        <v/>
      </c>
    </row>
    <row r="382" spans="1:13" x14ac:dyDescent="0.3">
      <c r="A382" t="s">
        <v>7769</v>
      </c>
      <c r="B382" t="s">
        <v>6021</v>
      </c>
      <c r="C382" t="s">
        <v>4466</v>
      </c>
      <c r="D382">
        <v>56084</v>
      </c>
      <c r="E382" s="9">
        <v>45902</v>
      </c>
      <c r="F382">
        <v>41083</v>
      </c>
      <c r="G382" t="s">
        <v>7386</v>
      </c>
      <c r="H382" s="9">
        <v>45932</v>
      </c>
      <c r="I382">
        <v>41083</v>
      </c>
      <c r="J382" t="s">
        <v>7387</v>
      </c>
      <c r="K382" s="14">
        <f t="shared" si="15"/>
        <v>0.26747378931602594</v>
      </c>
      <c r="L382" s="11" t="str">
        <f t="shared" si="16"/>
        <v>FLAG</v>
      </c>
      <c r="M382" s="11" t="str">
        <f t="shared" si="17"/>
        <v/>
      </c>
    </row>
    <row r="383" spans="1:13" x14ac:dyDescent="0.3">
      <c r="A383" t="s">
        <v>7770</v>
      </c>
      <c r="B383" t="s">
        <v>6027</v>
      </c>
      <c r="C383" t="s">
        <v>4476</v>
      </c>
      <c r="D383">
        <v>182670</v>
      </c>
      <c r="E383" s="9">
        <v>45928</v>
      </c>
      <c r="F383">
        <v>182333</v>
      </c>
      <c r="G383" t="s">
        <v>7386</v>
      </c>
      <c r="H383" s="9">
        <v>45987</v>
      </c>
      <c r="I383">
        <v>182333</v>
      </c>
      <c r="K383" s="14">
        <f t="shared" si="15"/>
        <v>1.8448568456780334E-3</v>
      </c>
      <c r="L383" s="11" t="str">
        <f t="shared" si="16"/>
        <v/>
      </c>
      <c r="M383" s="11" t="str">
        <f t="shared" si="17"/>
        <v/>
      </c>
    </row>
    <row r="384" spans="1:13" x14ac:dyDescent="0.3">
      <c r="A384" t="s">
        <v>7771</v>
      </c>
      <c r="B384" t="s">
        <v>6029</v>
      </c>
      <c r="C384" t="s">
        <v>4466</v>
      </c>
      <c r="D384">
        <v>202324</v>
      </c>
      <c r="E384" s="9">
        <v>45812</v>
      </c>
      <c r="F384">
        <v>157230</v>
      </c>
      <c r="G384" t="s">
        <v>7386</v>
      </c>
      <c r="H384" s="9">
        <v>45852</v>
      </c>
      <c r="I384">
        <v>157230</v>
      </c>
      <c r="J384" t="s">
        <v>7387</v>
      </c>
      <c r="K384" s="14">
        <f t="shared" si="15"/>
        <v>0.22288013285621078</v>
      </c>
      <c r="L384" s="11" t="str">
        <f t="shared" si="16"/>
        <v>FLAG</v>
      </c>
      <c r="M384" s="11" t="str">
        <f t="shared" si="17"/>
        <v/>
      </c>
    </row>
    <row r="385" spans="1:13" x14ac:dyDescent="0.3">
      <c r="A385" t="s">
        <v>7772</v>
      </c>
      <c r="B385" t="s">
        <v>6035</v>
      </c>
      <c r="C385" t="s">
        <v>4471</v>
      </c>
      <c r="D385">
        <v>114691</v>
      </c>
      <c r="E385" s="9">
        <v>45793</v>
      </c>
      <c r="F385">
        <v>109897</v>
      </c>
      <c r="G385" t="s">
        <v>7386</v>
      </c>
      <c r="H385" s="9">
        <v>45824</v>
      </c>
      <c r="I385">
        <v>109897</v>
      </c>
      <c r="J385" t="s">
        <v>7387</v>
      </c>
      <c r="K385" s="14">
        <f t="shared" si="15"/>
        <v>4.1799269341099121E-2</v>
      </c>
      <c r="L385" s="11" t="str">
        <f t="shared" si="16"/>
        <v/>
      </c>
      <c r="M385" s="11" t="str">
        <f t="shared" si="17"/>
        <v/>
      </c>
    </row>
    <row r="386" spans="1:13" x14ac:dyDescent="0.3">
      <c r="A386" t="s">
        <v>7773</v>
      </c>
      <c r="B386" t="s">
        <v>6041</v>
      </c>
      <c r="C386" t="s">
        <v>4476</v>
      </c>
      <c r="D386">
        <v>177103</v>
      </c>
      <c r="E386" s="9">
        <v>46033</v>
      </c>
      <c r="F386">
        <v>169628</v>
      </c>
      <c r="G386" t="s">
        <v>7386</v>
      </c>
      <c r="H386" s="9">
        <v>46080</v>
      </c>
      <c r="I386">
        <v>169628</v>
      </c>
      <c r="J386" t="s">
        <v>7390</v>
      </c>
      <c r="K386" s="14">
        <f t="shared" si="15"/>
        <v>4.2207077237539692E-2</v>
      </c>
      <c r="L386" s="11" t="str">
        <f t="shared" si="16"/>
        <v/>
      </c>
      <c r="M386" s="11" t="str">
        <f t="shared" si="17"/>
        <v/>
      </c>
    </row>
    <row r="387" spans="1:13" x14ac:dyDescent="0.3">
      <c r="A387" t="s">
        <v>7774</v>
      </c>
      <c r="B387" t="s">
        <v>6049</v>
      </c>
      <c r="C387" t="s">
        <v>4476</v>
      </c>
      <c r="D387">
        <v>61887</v>
      </c>
      <c r="E387" s="9">
        <v>45812</v>
      </c>
      <c r="F387">
        <v>56801</v>
      </c>
      <c r="G387" t="s">
        <v>7386</v>
      </c>
      <c r="H387" s="9">
        <v>45871</v>
      </c>
      <c r="I387">
        <v>56801</v>
      </c>
      <c r="J387" t="s">
        <v>7387</v>
      </c>
      <c r="K387" s="14">
        <f t="shared" si="15"/>
        <v>8.2182041462665834E-2</v>
      </c>
      <c r="L387" s="11" t="str">
        <f t="shared" si="16"/>
        <v/>
      </c>
      <c r="M387" s="11" t="str">
        <f t="shared" si="17"/>
        <v/>
      </c>
    </row>
    <row r="388" spans="1:13" x14ac:dyDescent="0.3">
      <c r="A388" t="s">
        <v>7775</v>
      </c>
      <c r="B388" t="s">
        <v>6054</v>
      </c>
      <c r="C388" t="s">
        <v>4471</v>
      </c>
      <c r="D388">
        <v>107477</v>
      </c>
      <c r="E388" s="9">
        <v>45975</v>
      </c>
      <c r="F388">
        <v>100416</v>
      </c>
      <c r="G388" t="s">
        <v>7386</v>
      </c>
      <c r="H388" s="9">
        <v>45992</v>
      </c>
      <c r="I388">
        <v>100416</v>
      </c>
      <c r="J388" t="s">
        <v>7392</v>
      </c>
      <c r="K388" s="14">
        <f t="shared" ref="K388:K451" si="18">IF(D388&gt;0,1-F388/D388,"")</f>
        <v>6.5697777198842511E-2</v>
      </c>
      <c r="L388" s="11" t="str">
        <f t="shared" ref="L388:L451" si="19">IF(AND(G388&lt;&gt;"Rejected",N(K388)&gt;15%),"FLAG","")</f>
        <v/>
      </c>
      <c r="M388" s="11" t="str">
        <f t="shared" ref="M388:M451" si="20">IF(AND(G388="Pending",DATE(2026,3,31)-E388&gt;180),"FLAG","")</f>
        <v/>
      </c>
    </row>
    <row r="389" spans="1:13" x14ac:dyDescent="0.3">
      <c r="A389" t="s">
        <v>7776</v>
      </c>
      <c r="B389" t="s">
        <v>6056</v>
      </c>
      <c r="C389" t="s">
        <v>4488</v>
      </c>
      <c r="D389">
        <v>95315</v>
      </c>
      <c r="E389" s="9">
        <v>46108</v>
      </c>
      <c r="F389">
        <v>93761</v>
      </c>
      <c r="G389" t="s">
        <v>7386</v>
      </c>
      <c r="H389" s="9">
        <v>46130</v>
      </c>
      <c r="I389">
        <v>93761</v>
      </c>
      <c r="K389" s="14">
        <f t="shared" si="18"/>
        <v>1.6303834653517257E-2</v>
      </c>
      <c r="L389" s="11" t="str">
        <f t="shared" si="19"/>
        <v/>
      </c>
      <c r="M389" s="11" t="str">
        <f t="shared" si="20"/>
        <v/>
      </c>
    </row>
    <row r="390" spans="1:13" x14ac:dyDescent="0.3">
      <c r="A390" t="s">
        <v>7777</v>
      </c>
      <c r="B390" t="s">
        <v>6058</v>
      </c>
      <c r="C390" t="s">
        <v>4488</v>
      </c>
      <c r="D390">
        <v>52333</v>
      </c>
      <c r="E390" s="9">
        <v>45784</v>
      </c>
      <c r="F390">
        <v>48544</v>
      </c>
      <c r="G390" t="s">
        <v>7386</v>
      </c>
      <c r="H390" s="9">
        <v>45818</v>
      </c>
      <c r="I390">
        <v>48544</v>
      </c>
      <c r="J390" t="s">
        <v>7390</v>
      </c>
      <c r="K390" s="14">
        <f t="shared" si="18"/>
        <v>7.2401735042898374E-2</v>
      </c>
      <c r="L390" s="11" t="str">
        <f t="shared" si="19"/>
        <v/>
      </c>
      <c r="M390" s="11" t="str">
        <f t="shared" si="20"/>
        <v/>
      </c>
    </row>
    <row r="391" spans="1:13" x14ac:dyDescent="0.3">
      <c r="A391" t="s">
        <v>7778</v>
      </c>
      <c r="B391" t="s">
        <v>6062</v>
      </c>
      <c r="C391" t="s">
        <v>4476</v>
      </c>
      <c r="D391">
        <v>208511</v>
      </c>
      <c r="E391" s="9">
        <v>45877</v>
      </c>
      <c r="F391">
        <v>193354</v>
      </c>
      <c r="G391" t="s">
        <v>7386</v>
      </c>
      <c r="H391" s="9">
        <v>45919</v>
      </c>
      <c r="I391">
        <v>193354</v>
      </c>
      <c r="J391" t="s">
        <v>7387</v>
      </c>
      <c r="K391" s="14">
        <f t="shared" si="18"/>
        <v>7.2691608596189172E-2</v>
      </c>
      <c r="L391" s="11" t="str">
        <f t="shared" si="19"/>
        <v/>
      </c>
      <c r="M391" s="11" t="str">
        <f t="shared" si="20"/>
        <v/>
      </c>
    </row>
    <row r="392" spans="1:13" x14ac:dyDescent="0.3">
      <c r="A392" t="s">
        <v>7779</v>
      </c>
      <c r="B392" t="s">
        <v>6066</v>
      </c>
      <c r="C392" t="s">
        <v>4471</v>
      </c>
      <c r="D392">
        <v>203577</v>
      </c>
      <c r="E392" s="9">
        <v>45997</v>
      </c>
      <c r="F392">
        <v>198585</v>
      </c>
      <c r="G392" t="s">
        <v>7389</v>
      </c>
      <c r="H392" s="9"/>
      <c r="I392">
        <v>0</v>
      </c>
      <c r="K392" s="14">
        <f t="shared" si="18"/>
        <v>2.4521434150223231E-2</v>
      </c>
      <c r="L392" s="11" t="str">
        <f t="shared" si="19"/>
        <v/>
      </c>
      <c r="M392" s="11" t="str">
        <f t="shared" si="20"/>
        <v/>
      </c>
    </row>
    <row r="393" spans="1:13" x14ac:dyDescent="0.3">
      <c r="A393" t="s">
        <v>7780</v>
      </c>
      <c r="B393" t="s">
        <v>6068</v>
      </c>
      <c r="C393" t="s">
        <v>4471</v>
      </c>
      <c r="D393">
        <v>179764</v>
      </c>
      <c r="E393" s="9">
        <v>45967</v>
      </c>
      <c r="F393">
        <v>162451</v>
      </c>
      <c r="G393" t="s">
        <v>7386</v>
      </c>
      <c r="H393" s="9">
        <v>45985</v>
      </c>
      <c r="I393">
        <v>162451</v>
      </c>
      <c r="J393" t="s">
        <v>7387</v>
      </c>
      <c r="K393" s="14">
        <f t="shared" si="18"/>
        <v>9.6309605927771935E-2</v>
      </c>
      <c r="L393" s="11" t="str">
        <f t="shared" si="19"/>
        <v/>
      </c>
      <c r="M393" s="11" t="str">
        <f t="shared" si="20"/>
        <v/>
      </c>
    </row>
    <row r="394" spans="1:13" x14ac:dyDescent="0.3">
      <c r="A394" t="s">
        <v>7781</v>
      </c>
      <c r="B394" t="s">
        <v>6072</v>
      </c>
      <c r="C394" t="s">
        <v>4471</v>
      </c>
      <c r="D394">
        <v>68218</v>
      </c>
      <c r="E394" s="9">
        <v>46084</v>
      </c>
      <c r="F394">
        <v>64257</v>
      </c>
      <c r="G394" t="s">
        <v>7386</v>
      </c>
      <c r="H394" s="9">
        <v>46114</v>
      </c>
      <c r="I394">
        <v>64257</v>
      </c>
      <c r="J394" t="s">
        <v>7390</v>
      </c>
      <c r="K394" s="14">
        <f t="shared" si="18"/>
        <v>5.8063854114749791E-2</v>
      </c>
      <c r="L394" s="11" t="str">
        <f t="shared" si="19"/>
        <v/>
      </c>
      <c r="M394" s="11" t="str">
        <f t="shared" si="20"/>
        <v/>
      </c>
    </row>
    <row r="395" spans="1:13" x14ac:dyDescent="0.3">
      <c r="A395" t="s">
        <v>7782</v>
      </c>
      <c r="B395" t="s">
        <v>6074</v>
      </c>
      <c r="C395" t="s">
        <v>4488</v>
      </c>
      <c r="D395">
        <v>138913</v>
      </c>
      <c r="E395" s="9">
        <v>45949</v>
      </c>
      <c r="F395">
        <v>131559</v>
      </c>
      <c r="G395" t="s">
        <v>7386</v>
      </c>
      <c r="H395" s="9">
        <v>45973</v>
      </c>
      <c r="I395">
        <v>131559</v>
      </c>
      <c r="J395" t="s">
        <v>7392</v>
      </c>
      <c r="K395" s="14">
        <f t="shared" si="18"/>
        <v>5.2939609683758881E-2</v>
      </c>
      <c r="L395" s="11" t="str">
        <f t="shared" si="19"/>
        <v/>
      </c>
      <c r="M395" s="11" t="str">
        <f t="shared" si="20"/>
        <v/>
      </c>
    </row>
    <row r="396" spans="1:13" x14ac:dyDescent="0.3">
      <c r="A396" t="s">
        <v>7783</v>
      </c>
      <c r="B396" t="s">
        <v>6076</v>
      </c>
      <c r="C396" t="s">
        <v>4476</v>
      </c>
      <c r="D396">
        <v>2639</v>
      </c>
      <c r="E396" s="9">
        <v>45856</v>
      </c>
      <c r="F396">
        <v>2400</v>
      </c>
      <c r="G396" t="s">
        <v>7386</v>
      </c>
      <c r="H396" s="9">
        <v>45875</v>
      </c>
      <c r="I396">
        <v>2400</v>
      </c>
      <c r="J396" t="s">
        <v>7392</v>
      </c>
      <c r="K396" s="14">
        <f t="shared" si="18"/>
        <v>9.0564607805987074E-2</v>
      </c>
      <c r="L396" s="11" t="str">
        <f t="shared" si="19"/>
        <v/>
      </c>
      <c r="M396" s="11" t="str">
        <f t="shared" si="20"/>
        <v/>
      </c>
    </row>
    <row r="397" spans="1:13" x14ac:dyDescent="0.3">
      <c r="A397" t="s">
        <v>7784</v>
      </c>
      <c r="B397" t="s">
        <v>6080</v>
      </c>
      <c r="C397" t="s">
        <v>4488</v>
      </c>
      <c r="D397">
        <v>91008</v>
      </c>
      <c r="E397" s="9">
        <v>45914</v>
      </c>
      <c r="F397">
        <v>82345</v>
      </c>
      <c r="G397" t="s">
        <v>7386</v>
      </c>
      <c r="H397" s="9">
        <v>45968</v>
      </c>
      <c r="I397">
        <v>82345</v>
      </c>
      <c r="J397" t="s">
        <v>7390</v>
      </c>
      <c r="K397" s="14">
        <f t="shared" si="18"/>
        <v>9.5189433895921272E-2</v>
      </c>
      <c r="L397" s="11" t="str">
        <f t="shared" si="19"/>
        <v/>
      </c>
      <c r="M397" s="11" t="str">
        <f t="shared" si="20"/>
        <v/>
      </c>
    </row>
    <row r="398" spans="1:13" x14ac:dyDescent="0.3">
      <c r="A398" t="s">
        <v>7785</v>
      </c>
      <c r="B398" t="s">
        <v>6084</v>
      </c>
      <c r="C398" t="s">
        <v>4488</v>
      </c>
      <c r="D398">
        <v>215163</v>
      </c>
      <c r="E398" s="9">
        <v>45784</v>
      </c>
      <c r="F398">
        <v>202998</v>
      </c>
      <c r="G398" t="s">
        <v>7386</v>
      </c>
      <c r="H398" s="9">
        <v>45843</v>
      </c>
      <c r="I398">
        <v>202998</v>
      </c>
      <c r="J398" t="s">
        <v>7392</v>
      </c>
      <c r="K398" s="14">
        <f t="shared" si="18"/>
        <v>5.6538531253049973E-2</v>
      </c>
      <c r="L398" s="11" t="str">
        <f t="shared" si="19"/>
        <v/>
      </c>
      <c r="M398" s="11" t="str">
        <f t="shared" si="20"/>
        <v/>
      </c>
    </row>
    <row r="399" spans="1:13" x14ac:dyDescent="0.3">
      <c r="A399" t="s">
        <v>7786</v>
      </c>
      <c r="B399" t="s">
        <v>6087</v>
      </c>
      <c r="C399" t="s">
        <v>4488</v>
      </c>
      <c r="D399">
        <v>49970</v>
      </c>
      <c r="E399" s="9">
        <v>45909</v>
      </c>
      <c r="F399">
        <v>46982</v>
      </c>
      <c r="G399" t="s">
        <v>7389</v>
      </c>
      <c r="H399" s="9"/>
      <c r="I399">
        <v>0</v>
      </c>
      <c r="J399" t="s">
        <v>7387</v>
      </c>
      <c r="K399" s="14">
        <f t="shared" si="18"/>
        <v>5.9795877526515939E-2</v>
      </c>
      <c r="L399" s="11" t="str">
        <f t="shared" si="19"/>
        <v/>
      </c>
      <c r="M399" s="11" t="str">
        <f t="shared" si="20"/>
        <v>FLAG</v>
      </c>
    </row>
    <row r="400" spans="1:13" x14ac:dyDescent="0.3">
      <c r="A400" t="s">
        <v>7787</v>
      </c>
      <c r="B400" t="s">
        <v>6089</v>
      </c>
      <c r="C400" t="s">
        <v>4471</v>
      </c>
      <c r="D400">
        <v>49618</v>
      </c>
      <c r="E400" s="9">
        <v>45985</v>
      </c>
      <c r="F400">
        <v>47459</v>
      </c>
      <c r="G400" t="s">
        <v>7386</v>
      </c>
      <c r="H400" s="9">
        <v>46026</v>
      </c>
      <c r="I400">
        <v>47459</v>
      </c>
      <c r="J400" t="s">
        <v>7392</v>
      </c>
      <c r="K400" s="14">
        <f t="shared" si="18"/>
        <v>4.3512435003426164E-2</v>
      </c>
      <c r="L400" s="11" t="str">
        <f t="shared" si="19"/>
        <v/>
      </c>
      <c r="M400" s="11" t="str">
        <f t="shared" si="20"/>
        <v/>
      </c>
    </row>
    <row r="401" spans="1:13" x14ac:dyDescent="0.3">
      <c r="A401" t="s">
        <v>7788</v>
      </c>
      <c r="B401" t="s">
        <v>6091</v>
      </c>
      <c r="C401" t="s">
        <v>4471</v>
      </c>
      <c r="D401">
        <v>39173</v>
      </c>
      <c r="E401" s="9">
        <v>46074</v>
      </c>
      <c r="F401">
        <v>36473</v>
      </c>
      <c r="G401" t="s">
        <v>7386</v>
      </c>
      <c r="H401" s="9">
        <v>46110</v>
      </c>
      <c r="I401">
        <v>36473</v>
      </c>
      <c r="J401" t="s">
        <v>7387</v>
      </c>
      <c r="K401" s="14">
        <f t="shared" si="18"/>
        <v>6.892502488959229E-2</v>
      </c>
      <c r="L401" s="11" t="str">
        <f t="shared" si="19"/>
        <v/>
      </c>
      <c r="M401" s="11" t="str">
        <f t="shared" si="20"/>
        <v/>
      </c>
    </row>
    <row r="402" spans="1:13" x14ac:dyDescent="0.3">
      <c r="A402" t="s">
        <v>7789</v>
      </c>
      <c r="B402" t="s">
        <v>6093</v>
      </c>
      <c r="C402" t="s">
        <v>4471</v>
      </c>
      <c r="D402">
        <v>74619</v>
      </c>
      <c r="E402" s="9">
        <v>45963</v>
      </c>
      <c r="F402">
        <v>69033</v>
      </c>
      <c r="G402" t="s">
        <v>7386</v>
      </c>
      <c r="H402" s="9">
        <v>45946</v>
      </c>
      <c r="I402">
        <v>69033</v>
      </c>
      <c r="J402" t="s">
        <v>7392</v>
      </c>
      <c r="K402" s="14">
        <f t="shared" si="18"/>
        <v>7.4860290274594954E-2</v>
      </c>
      <c r="L402" s="11" t="str">
        <f t="shared" si="19"/>
        <v/>
      </c>
      <c r="M402" s="11" t="str">
        <f t="shared" si="20"/>
        <v/>
      </c>
    </row>
    <row r="403" spans="1:13" x14ac:dyDescent="0.3">
      <c r="A403" t="s">
        <v>7790</v>
      </c>
      <c r="B403" t="s">
        <v>6097</v>
      </c>
      <c r="C403" t="s">
        <v>4488</v>
      </c>
      <c r="D403">
        <v>81140</v>
      </c>
      <c r="E403" s="9">
        <v>46036</v>
      </c>
      <c r="F403">
        <v>75186</v>
      </c>
      <c r="G403" t="s">
        <v>7386</v>
      </c>
      <c r="H403" s="9">
        <v>46089</v>
      </c>
      <c r="I403">
        <v>75186</v>
      </c>
      <c r="J403" t="s">
        <v>7387</v>
      </c>
      <c r="K403" s="14">
        <f t="shared" si="18"/>
        <v>7.3379344343110664E-2</v>
      </c>
      <c r="L403" s="11" t="str">
        <f t="shared" si="19"/>
        <v/>
      </c>
      <c r="M403" s="11" t="str">
        <f t="shared" si="20"/>
        <v/>
      </c>
    </row>
    <row r="404" spans="1:13" x14ac:dyDescent="0.3">
      <c r="A404" t="s">
        <v>7791</v>
      </c>
      <c r="B404" t="s">
        <v>6103</v>
      </c>
      <c r="C404" t="s">
        <v>4476</v>
      </c>
      <c r="D404">
        <v>220394</v>
      </c>
      <c r="E404" s="9">
        <v>46000</v>
      </c>
      <c r="F404">
        <v>206365</v>
      </c>
      <c r="G404" t="s">
        <v>7386</v>
      </c>
      <c r="H404" s="9">
        <v>45991</v>
      </c>
      <c r="I404">
        <v>206365</v>
      </c>
      <c r="J404" t="s">
        <v>7390</v>
      </c>
      <c r="K404" s="14">
        <f t="shared" si="18"/>
        <v>6.3654182963238548E-2</v>
      </c>
      <c r="L404" s="11" t="str">
        <f t="shared" si="19"/>
        <v/>
      </c>
      <c r="M404" s="11" t="str">
        <f t="shared" si="20"/>
        <v/>
      </c>
    </row>
    <row r="405" spans="1:13" x14ac:dyDescent="0.3">
      <c r="A405" t="s">
        <v>7792</v>
      </c>
      <c r="B405" t="s">
        <v>6108</v>
      </c>
      <c r="C405" t="s">
        <v>4476</v>
      </c>
      <c r="D405">
        <v>51643</v>
      </c>
      <c r="E405" s="9">
        <v>45860</v>
      </c>
      <c r="F405">
        <v>50704</v>
      </c>
      <c r="G405" t="s">
        <v>7386</v>
      </c>
      <c r="H405" s="9">
        <v>45880</v>
      </c>
      <c r="I405">
        <v>50704</v>
      </c>
      <c r="K405" s="14">
        <f t="shared" si="18"/>
        <v>1.8182522316674055E-2</v>
      </c>
      <c r="L405" s="11" t="str">
        <f t="shared" si="19"/>
        <v/>
      </c>
      <c r="M405" s="11" t="str">
        <f t="shared" si="20"/>
        <v/>
      </c>
    </row>
    <row r="406" spans="1:13" x14ac:dyDescent="0.3">
      <c r="A406" t="s">
        <v>7793</v>
      </c>
      <c r="B406" t="s">
        <v>6112</v>
      </c>
      <c r="C406" t="s">
        <v>4476</v>
      </c>
      <c r="D406">
        <v>137906</v>
      </c>
      <c r="E406" s="9">
        <v>45850</v>
      </c>
      <c r="F406">
        <v>136011</v>
      </c>
      <c r="G406" t="s">
        <v>7386</v>
      </c>
      <c r="H406" s="9">
        <v>45894</v>
      </c>
      <c r="I406">
        <v>136011</v>
      </c>
      <c r="K406" s="14">
        <f t="shared" si="18"/>
        <v>1.3741244035792466E-2</v>
      </c>
      <c r="L406" s="11" t="str">
        <f t="shared" si="19"/>
        <v/>
      </c>
      <c r="M406" s="11" t="str">
        <f t="shared" si="20"/>
        <v/>
      </c>
    </row>
    <row r="407" spans="1:13" x14ac:dyDescent="0.3">
      <c r="A407" t="s">
        <v>7794</v>
      </c>
      <c r="B407" t="s">
        <v>6114</v>
      </c>
      <c r="C407" t="s">
        <v>4471</v>
      </c>
      <c r="D407">
        <v>2757</v>
      </c>
      <c r="E407" s="9">
        <v>45870</v>
      </c>
      <c r="F407">
        <v>2501</v>
      </c>
      <c r="G407" t="s">
        <v>7386</v>
      </c>
      <c r="H407" s="9">
        <v>45924</v>
      </c>
      <c r="I407">
        <v>2501</v>
      </c>
      <c r="J407" t="s">
        <v>7390</v>
      </c>
      <c r="K407" s="14">
        <f t="shared" si="18"/>
        <v>9.285455204932902E-2</v>
      </c>
      <c r="L407" s="11" t="str">
        <f t="shared" si="19"/>
        <v/>
      </c>
      <c r="M407" s="11" t="str">
        <f t="shared" si="20"/>
        <v/>
      </c>
    </row>
    <row r="408" spans="1:13" x14ac:dyDescent="0.3">
      <c r="A408" t="s">
        <v>7795</v>
      </c>
      <c r="B408" t="s">
        <v>6118</v>
      </c>
      <c r="C408" t="s">
        <v>4488</v>
      </c>
      <c r="D408">
        <v>2687</v>
      </c>
      <c r="E408" s="9">
        <v>46073</v>
      </c>
      <c r="F408">
        <v>2503</v>
      </c>
      <c r="G408" t="s">
        <v>7386</v>
      </c>
      <c r="H408" s="9">
        <v>46111</v>
      </c>
      <c r="I408">
        <v>2503</v>
      </c>
      <c r="J408" t="s">
        <v>7392</v>
      </c>
      <c r="K408" s="14">
        <f t="shared" si="18"/>
        <v>6.8477856345366628E-2</v>
      </c>
      <c r="L408" s="11" t="str">
        <f t="shared" si="19"/>
        <v/>
      </c>
      <c r="M408" s="11" t="str">
        <f t="shared" si="20"/>
        <v/>
      </c>
    </row>
    <row r="409" spans="1:13" x14ac:dyDescent="0.3">
      <c r="A409" t="s">
        <v>7796</v>
      </c>
      <c r="B409" t="s">
        <v>6120</v>
      </c>
      <c r="C409" t="s">
        <v>4471</v>
      </c>
      <c r="D409">
        <v>71439</v>
      </c>
      <c r="E409" s="9">
        <v>45939</v>
      </c>
      <c r="F409">
        <v>70362</v>
      </c>
      <c r="G409" t="s">
        <v>7386</v>
      </c>
      <c r="H409" s="9">
        <v>45967</v>
      </c>
      <c r="I409">
        <v>70362</v>
      </c>
      <c r="K409" s="14">
        <f t="shared" si="18"/>
        <v>1.5075798933355755E-2</v>
      </c>
      <c r="L409" s="11" t="str">
        <f t="shared" si="19"/>
        <v/>
      </c>
      <c r="M409" s="11" t="str">
        <f t="shared" si="20"/>
        <v/>
      </c>
    </row>
    <row r="410" spans="1:13" x14ac:dyDescent="0.3">
      <c r="A410" t="s">
        <v>7797</v>
      </c>
      <c r="B410" t="s">
        <v>6122</v>
      </c>
      <c r="C410" t="s">
        <v>4471</v>
      </c>
      <c r="D410">
        <v>60089</v>
      </c>
      <c r="E410" s="9">
        <v>45806</v>
      </c>
      <c r="F410">
        <v>57107</v>
      </c>
      <c r="G410" t="s">
        <v>7386</v>
      </c>
      <c r="H410" s="9">
        <v>45834</v>
      </c>
      <c r="I410">
        <v>57107</v>
      </c>
      <c r="J410" t="s">
        <v>7392</v>
      </c>
      <c r="K410" s="14">
        <f t="shared" si="18"/>
        <v>4.9626387525171012E-2</v>
      </c>
      <c r="L410" s="11" t="str">
        <f t="shared" si="19"/>
        <v/>
      </c>
      <c r="M410" s="11" t="str">
        <f t="shared" si="20"/>
        <v/>
      </c>
    </row>
    <row r="411" spans="1:13" x14ac:dyDescent="0.3">
      <c r="A411" t="s">
        <v>7798</v>
      </c>
      <c r="B411" t="s">
        <v>6124</v>
      </c>
      <c r="C411" t="s">
        <v>4476</v>
      </c>
      <c r="D411">
        <v>54429</v>
      </c>
      <c r="E411" s="9">
        <v>46122</v>
      </c>
      <c r="F411">
        <v>49423</v>
      </c>
      <c r="G411" t="s">
        <v>7386</v>
      </c>
      <c r="H411" s="9">
        <v>46144</v>
      </c>
      <c r="I411">
        <v>49423</v>
      </c>
      <c r="J411" t="s">
        <v>7392</v>
      </c>
      <c r="K411" s="14">
        <f t="shared" si="18"/>
        <v>9.1973029083760482E-2</v>
      </c>
      <c r="L411" s="11" t="str">
        <f t="shared" si="19"/>
        <v/>
      </c>
      <c r="M411" s="11" t="str">
        <f t="shared" si="20"/>
        <v/>
      </c>
    </row>
    <row r="412" spans="1:13" x14ac:dyDescent="0.3">
      <c r="A412" t="s">
        <v>7799</v>
      </c>
      <c r="B412" t="s">
        <v>6126</v>
      </c>
      <c r="C412" t="s">
        <v>4471</v>
      </c>
      <c r="D412">
        <v>215508</v>
      </c>
      <c r="E412" s="9">
        <v>45821</v>
      </c>
      <c r="F412">
        <v>211452</v>
      </c>
      <c r="G412" t="s">
        <v>7386</v>
      </c>
      <c r="H412" s="9">
        <v>45849</v>
      </c>
      <c r="I412">
        <v>211452</v>
      </c>
      <c r="K412" s="14">
        <f t="shared" si="18"/>
        <v>1.8820647029344606E-2</v>
      </c>
      <c r="L412" s="11" t="str">
        <f t="shared" si="19"/>
        <v/>
      </c>
      <c r="M412" s="11" t="str">
        <f t="shared" si="20"/>
        <v/>
      </c>
    </row>
    <row r="413" spans="1:13" x14ac:dyDescent="0.3">
      <c r="A413" t="s">
        <v>7800</v>
      </c>
      <c r="B413" t="s">
        <v>6129</v>
      </c>
      <c r="C413" t="s">
        <v>4488</v>
      </c>
      <c r="D413">
        <v>70733</v>
      </c>
      <c r="E413" s="9">
        <v>45834</v>
      </c>
      <c r="F413">
        <v>67437</v>
      </c>
      <c r="G413" t="s">
        <v>7386</v>
      </c>
      <c r="H413" s="9">
        <v>45863</v>
      </c>
      <c r="I413">
        <v>67437</v>
      </c>
      <c r="J413" t="s">
        <v>7390</v>
      </c>
      <c r="K413" s="14">
        <f t="shared" si="18"/>
        <v>4.6597769075254813E-2</v>
      </c>
      <c r="L413" s="11" t="str">
        <f t="shared" si="19"/>
        <v/>
      </c>
      <c r="M413" s="11" t="str">
        <f t="shared" si="20"/>
        <v/>
      </c>
    </row>
    <row r="414" spans="1:13" x14ac:dyDescent="0.3">
      <c r="A414" t="s">
        <v>7801</v>
      </c>
      <c r="B414" t="s">
        <v>6131</v>
      </c>
      <c r="C414" t="s">
        <v>4488</v>
      </c>
      <c r="D414">
        <v>80353</v>
      </c>
      <c r="E414" s="9">
        <v>45915</v>
      </c>
      <c r="F414">
        <v>73561</v>
      </c>
      <c r="G414" t="s">
        <v>7389</v>
      </c>
      <c r="H414" s="9"/>
      <c r="I414">
        <v>0</v>
      </c>
      <c r="J414" t="s">
        <v>7392</v>
      </c>
      <c r="K414" s="14">
        <f t="shared" si="18"/>
        <v>8.4527024504374437E-2</v>
      </c>
      <c r="L414" s="11" t="str">
        <f t="shared" si="19"/>
        <v/>
      </c>
      <c r="M414" s="11" t="str">
        <f t="shared" si="20"/>
        <v>FLAG</v>
      </c>
    </row>
    <row r="415" spans="1:13" x14ac:dyDescent="0.3">
      <c r="A415" t="s">
        <v>7802</v>
      </c>
      <c r="B415" t="s">
        <v>6133</v>
      </c>
      <c r="C415" t="s">
        <v>4476</v>
      </c>
      <c r="D415">
        <v>2770</v>
      </c>
      <c r="E415" s="9">
        <v>46013</v>
      </c>
      <c r="F415">
        <v>2557</v>
      </c>
      <c r="G415" t="s">
        <v>7389</v>
      </c>
      <c r="H415" s="9"/>
      <c r="I415">
        <v>0</v>
      </c>
      <c r="J415" t="s">
        <v>7392</v>
      </c>
      <c r="K415" s="14">
        <f t="shared" si="18"/>
        <v>7.6895306859205759E-2</v>
      </c>
      <c r="L415" s="11" t="str">
        <f t="shared" si="19"/>
        <v/>
      </c>
      <c r="M415" s="11" t="str">
        <f t="shared" si="20"/>
        <v/>
      </c>
    </row>
    <row r="416" spans="1:13" x14ac:dyDescent="0.3">
      <c r="A416" t="s">
        <v>7803</v>
      </c>
      <c r="B416" t="s">
        <v>6135</v>
      </c>
      <c r="C416" t="s">
        <v>4471</v>
      </c>
      <c r="D416">
        <v>70342</v>
      </c>
      <c r="E416" s="9">
        <v>45917</v>
      </c>
      <c r="F416">
        <v>69312</v>
      </c>
      <c r="G416" t="s">
        <v>7386</v>
      </c>
      <c r="H416" s="9">
        <v>45959</v>
      </c>
      <c r="I416">
        <v>69312</v>
      </c>
      <c r="K416" s="14">
        <f t="shared" si="18"/>
        <v>1.4642745443689376E-2</v>
      </c>
      <c r="L416" s="11" t="str">
        <f t="shared" si="19"/>
        <v/>
      </c>
      <c r="M416" s="11" t="str">
        <f t="shared" si="20"/>
        <v/>
      </c>
    </row>
    <row r="417" spans="1:13" x14ac:dyDescent="0.3">
      <c r="A417" t="s">
        <v>7804</v>
      </c>
      <c r="B417" t="s">
        <v>6137</v>
      </c>
      <c r="C417" t="s">
        <v>4476</v>
      </c>
      <c r="D417">
        <v>179151</v>
      </c>
      <c r="E417" s="9">
        <v>45931</v>
      </c>
      <c r="F417">
        <v>174191</v>
      </c>
      <c r="G417" t="s">
        <v>7386</v>
      </c>
      <c r="H417" s="9">
        <v>45958</v>
      </c>
      <c r="I417">
        <v>174191</v>
      </c>
      <c r="K417" s="14">
        <f t="shared" si="18"/>
        <v>2.768614185798568E-2</v>
      </c>
      <c r="L417" s="11" t="str">
        <f t="shared" si="19"/>
        <v/>
      </c>
      <c r="M417" s="11" t="str">
        <f t="shared" si="20"/>
        <v/>
      </c>
    </row>
    <row r="418" spans="1:13" x14ac:dyDescent="0.3">
      <c r="A418" t="s">
        <v>7805</v>
      </c>
      <c r="B418" t="s">
        <v>6139</v>
      </c>
      <c r="C418" t="s">
        <v>4476</v>
      </c>
      <c r="D418">
        <v>204283</v>
      </c>
      <c r="E418" s="9">
        <v>46069</v>
      </c>
      <c r="F418">
        <v>184830</v>
      </c>
      <c r="G418" t="s">
        <v>7386</v>
      </c>
      <c r="H418" s="9">
        <v>46110</v>
      </c>
      <c r="I418">
        <v>184830</v>
      </c>
      <c r="J418" t="s">
        <v>7392</v>
      </c>
      <c r="K418" s="14">
        <f t="shared" si="18"/>
        <v>9.5225740761590516E-2</v>
      </c>
      <c r="L418" s="11" t="str">
        <f t="shared" si="19"/>
        <v/>
      </c>
      <c r="M418" s="11" t="str">
        <f t="shared" si="20"/>
        <v/>
      </c>
    </row>
    <row r="419" spans="1:13" x14ac:dyDescent="0.3">
      <c r="A419" t="s">
        <v>7806</v>
      </c>
      <c r="B419" t="s">
        <v>6144</v>
      </c>
      <c r="C419" t="s">
        <v>4466</v>
      </c>
      <c r="D419">
        <v>106884</v>
      </c>
      <c r="E419" s="9">
        <v>45771</v>
      </c>
      <c r="F419">
        <v>83271</v>
      </c>
      <c r="G419" t="s">
        <v>7386</v>
      </c>
      <c r="H419" s="9">
        <v>45830</v>
      </c>
      <c r="I419">
        <v>83271</v>
      </c>
      <c r="J419" t="s">
        <v>7390</v>
      </c>
      <c r="K419" s="14">
        <f t="shared" si="18"/>
        <v>0.22092174694060851</v>
      </c>
      <c r="L419" s="11" t="str">
        <f t="shared" si="19"/>
        <v>FLAG</v>
      </c>
      <c r="M419" s="11" t="str">
        <f t="shared" si="20"/>
        <v/>
      </c>
    </row>
    <row r="420" spans="1:13" x14ac:dyDescent="0.3">
      <c r="A420" t="s">
        <v>7807</v>
      </c>
      <c r="B420" t="s">
        <v>6148</v>
      </c>
      <c r="C420" t="s">
        <v>4466</v>
      </c>
      <c r="D420">
        <v>120225</v>
      </c>
      <c r="E420" s="9">
        <v>46013</v>
      </c>
      <c r="F420">
        <v>93592</v>
      </c>
      <c r="G420" t="s">
        <v>7386</v>
      </c>
      <c r="H420" s="9">
        <v>46051</v>
      </c>
      <c r="I420">
        <v>93592</v>
      </c>
      <c r="J420" t="s">
        <v>7390</v>
      </c>
      <c r="K420" s="14">
        <f t="shared" si="18"/>
        <v>0.22152630484508218</v>
      </c>
      <c r="L420" s="11" t="str">
        <f t="shared" si="19"/>
        <v>FLAG</v>
      </c>
      <c r="M420" s="11" t="str">
        <f t="shared" si="20"/>
        <v/>
      </c>
    </row>
    <row r="421" spans="1:13" x14ac:dyDescent="0.3">
      <c r="A421" t="s">
        <v>7808</v>
      </c>
      <c r="B421" t="s">
        <v>6154</v>
      </c>
      <c r="C421" t="s">
        <v>4488</v>
      </c>
      <c r="D421">
        <v>2968</v>
      </c>
      <c r="E421" s="9">
        <v>46073</v>
      </c>
      <c r="F421">
        <v>2767</v>
      </c>
      <c r="G421" t="s">
        <v>7386</v>
      </c>
      <c r="H421" s="9">
        <v>46089</v>
      </c>
      <c r="I421">
        <v>2767</v>
      </c>
      <c r="J421" t="s">
        <v>7392</v>
      </c>
      <c r="K421" s="14">
        <f t="shared" si="18"/>
        <v>6.772237196765496E-2</v>
      </c>
      <c r="L421" s="11" t="str">
        <f t="shared" si="19"/>
        <v/>
      </c>
      <c r="M421" s="11" t="str">
        <f t="shared" si="20"/>
        <v/>
      </c>
    </row>
    <row r="422" spans="1:13" x14ac:dyDescent="0.3">
      <c r="A422" t="s">
        <v>7809</v>
      </c>
      <c r="B422" t="s">
        <v>6156</v>
      </c>
      <c r="C422" t="s">
        <v>4471</v>
      </c>
      <c r="D422">
        <v>50924</v>
      </c>
      <c r="E422" s="9">
        <v>45990</v>
      </c>
      <c r="F422">
        <v>45858</v>
      </c>
      <c r="G422" t="s">
        <v>7386</v>
      </c>
      <c r="H422" s="9">
        <v>46025</v>
      </c>
      <c r="I422">
        <v>45858</v>
      </c>
      <c r="J422" t="s">
        <v>7392</v>
      </c>
      <c r="K422" s="14">
        <f t="shared" si="18"/>
        <v>9.9481580394313096E-2</v>
      </c>
      <c r="L422" s="11" t="str">
        <f t="shared" si="19"/>
        <v/>
      </c>
      <c r="M422" s="11" t="str">
        <f t="shared" si="20"/>
        <v/>
      </c>
    </row>
    <row r="423" spans="1:13" x14ac:dyDescent="0.3">
      <c r="A423" t="s">
        <v>7810</v>
      </c>
      <c r="B423" t="s">
        <v>6161</v>
      </c>
      <c r="C423" t="s">
        <v>4471</v>
      </c>
      <c r="D423">
        <v>47424</v>
      </c>
      <c r="E423" s="9">
        <v>46073</v>
      </c>
      <c r="F423">
        <v>45863</v>
      </c>
      <c r="G423" t="s">
        <v>7386</v>
      </c>
      <c r="H423" s="9">
        <v>46097</v>
      </c>
      <c r="I423">
        <v>45863</v>
      </c>
      <c r="J423" t="s">
        <v>7387</v>
      </c>
      <c r="K423" s="14">
        <f t="shared" si="18"/>
        <v>3.2915823211875805E-2</v>
      </c>
      <c r="L423" s="11" t="str">
        <f t="shared" si="19"/>
        <v/>
      </c>
      <c r="M423" s="11" t="str">
        <f t="shared" si="20"/>
        <v/>
      </c>
    </row>
    <row r="424" spans="1:13" x14ac:dyDescent="0.3">
      <c r="A424" t="s">
        <v>7811</v>
      </c>
      <c r="B424" t="s">
        <v>6163</v>
      </c>
      <c r="C424" t="s">
        <v>4488</v>
      </c>
      <c r="D424">
        <v>172761</v>
      </c>
      <c r="E424" s="9">
        <v>46019</v>
      </c>
      <c r="F424">
        <v>163406</v>
      </c>
      <c r="G424" t="s">
        <v>7389</v>
      </c>
      <c r="H424" s="9"/>
      <c r="I424">
        <v>0</v>
      </c>
      <c r="J424" t="s">
        <v>7392</v>
      </c>
      <c r="K424" s="14">
        <f t="shared" si="18"/>
        <v>5.4149952825001013E-2</v>
      </c>
      <c r="L424" s="11" t="str">
        <f t="shared" si="19"/>
        <v/>
      </c>
      <c r="M424" s="11" t="str">
        <f t="shared" si="20"/>
        <v/>
      </c>
    </row>
    <row r="425" spans="1:13" x14ac:dyDescent="0.3">
      <c r="A425" t="s">
        <v>7812</v>
      </c>
      <c r="B425" t="s">
        <v>6167</v>
      </c>
      <c r="C425" t="s">
        <v>4488</v>
      </c>
      <c r="D425">
        <v>183702</v>
      </c>
      <c r="E425" s="9">
        <v>45929</v>
      </c>
      <c r="F425">
        <v>175333</v>
      </c>
      <c r="G425" t="s">
        <v>7386</v>
      </c>
      <c r="H425" s="9">
        <v>45978</v>
      </c>
      <c r="I425">
        <v>175333</v>
      </c>
      <c r="J425" t="s">
        <v>7387</v>
      </c>
      <c r="K425" s="14">
        <f t="shared" si="18"/>
        <v>4.5557478960490339E-2</v>
      </c>
      <c r="L425" s="11" t="str">
        <f t="shared" si="19"/>
        <v/>
      </c>
      <c r="M425" s="11" t="str">
        <f t="shared" si="20"/>
        <v/>
      </c>
    </row>
    <row r="426" spans="1:13" x14ac:dyDescent="0.3">
      <c r="A426" t="s">
        <v>7813</v>
      </c>
      <c r="B426" t="s">
        <v>6169</v>
      </c>
      <c r="C426" t="s">
        <v>4488</v>
      </c>
      <c r="D426">
        <v>193585</v>
      </c>
      <c r="E426" s="9">
        <v>46097</v>
      </c>
      <c r="F426">
        <v>174454</v>
      </c>
      <c r="G426" t="s">
        <v>7386</v>
      </c>
      <c r="H426" s="9">
        <v>46157</v>
      </c>
      <c r="I426">
        <v>174454</v>
      </c>
      <c r="J426" t="s">
        <v>7392</v>
      </c>
      <c r="K426" s="14">
        <f t="shared" si="18"/>
        <v>9.8824805640932878E-2</v>
      </c>
      <c r="L426" s="11" t="str">
        <f t="shared" si="19"/>
        <v/>
      </c>
      <c r="M426" s="11" t="str">
        <f t="shared" si="20"/>
        <v/>
      </c>
    </row>
    <row r="427" spans="1:13" x14ac:dyDescent="0.3">
      <c r="A427" t="s">
        <v>7814</v>
      </c>
      <c r="B427" t="s">
        <v>6171</v>
      </c>
      <c r="C427" t="s">
        <v>4466</v>
      </c>
      <c r="D427">
        <v>183869</v>
      </c>
      <c r="E427" s="9">
        <v>45802</v>
      </c>
      <c r="F427">
        <v>143507</v>
      </c>
      <c r="G427" t="s">
        <v>7389</v>
      </c>
      <c r="H427" s="9"/>
      <c r="I427">
        <v>0</v>
      </c>
      <c r="J427" t="s">
        <v>7390</v>
      </c>
      <c r="K427" s="14">
        <f t="shared" si="18"/>
        <v>0.21951498077435561</v>
      </c>
      <c r="L427" s="11" t="str">
        <f t="shared" si="19"/>
        <v>FLAG</v>
      </c>
      <c r="M427" s="11" t="str">
        <f t="shared" si="20"/>
        <v>FLAG</v>
      </c>
    </row>
    <row r="428" spans="1:13" x14ac:dyDescent="0.3">
      <c r="A428" t="s">
        <v>7815</v>
      </c>
      <c r="B428" t="s">
        <v>6175</v>
      </c>
      <c r="C428" t="s">
        <v>4471</v>
      </c>
      <c r="D428">
        <v>56233</v>
      </c>
      <c r="E428" s="9">
        <v>45837</v>
      </c>
      <c r="F428">
        <v>50969</v>
      </c>
      <c r="G428" t="s">
        <v>7386</v>
      </c>
      <c r="H428" s="9">
        <v>45859</v>
      </c>
      <c r="I428">
        <v>50969</v>
      </c>
      <c r="J428" t="s">
        <v>7392</v>
      </c>
      <c r="K428" s="14">
        <f t="shared" si="18"/>
        <v>9.3610513399605244E-2</v>
      </c>
      <c r="L428" s="11" t="str">
        <f t="shared" si="19"/>
        <v/>
      </c>
      <c r="M428" s="11" t="str">
        <f t="shared" si="20"/>
        <v/>
      </c>
    </row>
    <row r="429" spans="1:13" x14ac:dyDescent="0.3">
      <c r="A429" t="s">
        <v>7816</v>
      </c>
      <c r="B429" t="s">
        <v>6177</v>
      </c>
      <c r="C429" t="s">
        <v>4488</v>
      </c>
      <c r="D429">
        <v>54535</v>
      </c>
      <c r="E429" s="9">
        <v>45995</v>
      </c>
      <c r="F429">
        <v>53569</v>
      </c>
      <c r="G429" t="s">
        <v>7386</v>
      </c>
      <c r="H429" s="9">
        <v>46022</v>
      </c>
      <c r="I429">
        <v>53569</v>
      </c>
      <c r="K429" s="14">
        <f t="shared" si="18"/>
        <v>1.7713395067387894E-2</v>
      </c>
      <c r="L429" s="11" t="str">
        <f t="shared" si="19"/>
        <v/>
      </c>
      <c r="M429" s="11" t="str">
        <f t="shared" si="20"/>
        <v/>
      </c>
    </row>
    <row r="430" spans="1:13" x14ac:dyDescent="0.3">
      <c r="A430" t="s">
        <v>7817</v>
      </c>
      <c r="B430" t="s">
        <v>6180</v>
      </c>
      <c r="C430" t="s">
        <v>4471</v>
      </c>
      <c r="D430">
        <v>221191</v>
      </c>
      <c r="E430" s="9">
        <v>45919</v>
      </c>
      <c r="F430">
        <v>208484</v>
      </c>
      <c r="G430" t="s">
        <v>7386</v>
      </c>
      <c r="H430" s="9">
        <v>45939</v>
      </c>
      <c r="I430">
        <v>208484</v>
      </c>
      <c r="J430" t="s">
        <v>7392</v>
      </c>
      <c r="K430" s="14">
        <f t="shared" si="18"/>
        <v>5.7448087851675655E-2</v>
      </c>
      <c r="L430" s="11" t="str">
        <f t="shared" si="19"/>
        <v/>
      </c>
      <c r="M430" s="11" t="str">
        <f t="shared" si="20"/>
        <v/>
      </c>
    </row>
    <row r="431" spans="1:13" x14ac:dyDescent="0.3">
      <c r="A431" t="s">
        <v>7818</v>
      </c>
      <c r="B431" t="s">
        <v>6182</v>
      </c>
      <c r="C431" t="s">
        <v>4466</v>
      </c>
      <c r="D431">
        <v>105851</v>
      </c>
      <c r="E431" s="9">
        <v>45873</v>
      </c>
      <c r="F431">
        <v>72884</v>
      </c>
      <c r="G431" t="s">
        <v>7386</v>
      </c>
      <c r="H431" s="9">
        <v>45910</v>
      </c>
      <c r="I431">
        <v>72884</v>
      </c>
      <c r="J431" t="s">
        <v>7390</v>
      </c>
      <c r="K431" s="14">
        <f t="shared" si="18"/>
        <v>0.31144722298325</v>
      </c>
      <c r="L431" s="11" t="str">
        <f t="shared" si="19"/>
        <v>FLAG</v>
      </c>
      <c r="M431" s="11" t="str">
        <f t="shared" si="20"/>
        <v/>
      </c>
    </row>
    <row r="432" spans="1:13" x14ac:dyDescent="0.3">
      <c r="A432" t="s">
        <v>7819</v>
      </c>
      <c r="B432" t="s">
        <v>6184</v>
      </c>
      <c r="C432" t="s">
        <v>4471</v>
      </c>
      <c r="D432">
        <v>3077</v>
      </c>
      <c r="E432" s="9">
        <v>45828</v>
      </c>
      <c r="F432">
        <v>2912</v>
      </c>
      <c r="G432" t="s">
        <v>7386</v>
      </c>
      <c r="H432" s="9">
        <v>45864</v>
      </c>
      <c r="I432">
        <v>2912</v>
      </c>
      <c r="J432" t="s">
        <v>7390</v>
      </c>
      <c r="K432" s="14">
        <f t="shared" si="18"/>
        <v>5.3623659408514768E-2</v>
      </c>
      <c r="L432" s="11" t="str">
        <f t="shared" si="19"/>
        <v/>
      </c>
      <c r="M432" s="11" t="str">
        <f t="shared" si="20"/>
        <v/>
      </c>
    </row>
    <row r="433" spans="1:13" x14ac:dyDescent="0.3">
      <c r="A433" t="s">
        <v>7820</v>
      </c>
      <c r="B433" t="s">
        <v>6186</v>
      </c>
      <c r="C433" t="s">
        <v>4488</v>
      </c>
      <c r="D433">
        <v>37104</v>
      </c>
      <c r="E433" s="9">
        <v>46018</v>
      </c>
      <c r="F433">
        <v>33969</v>
      </c>
      <c r="G433" t="s">
        <v>7386</v>
      </c>
      <c r="H433" s="9">
        <v>46059</v>
      </c>
      <c r="I433">
        <v>33969</v>
      </c>
      <c r="J433" t="s">
        <v>7387</v>
      </c>
      <c r="K433" s="14">
        <f t="shared" si="18"/>
        <v>8.4492238033635148E-2</v>
      </c>
      <c r="L433" s="11" t="str">
        <f t="shared" si="19"/>
        <v/>
      </c>
      <c r="M433" s="11" t="str">
        <f t="shared" si="20"/>
        <v/>
      </c>
    </row>
    <row r="434" spans="1:13" x14ac:dyDescent="0.3">
      <c r="A434" t="s">
        <v>7821</v>
      </c>
      <c r="B434" t="s">
        <v>6189</v>
      </c>
      <c r="C434" t="s">
        <v>4488</v>
      </c>
      <c r="D434">
        <v>116590</v>
      </c>
      <c r="E434" s="9">
        <v>46097</v>
      </c>
      <c r="F434">
        <v>0</v>
      </c>
      <c r="G434" t="s">
        <v>7435</v>
      </c>
      <c r="H434" s="9"/>
      <c r="I434">
        <v>0</v>
      </c>
      <c r="J434" t="s">
        <v>7390</v>
      </c>
      <c r="K434" s="14">
        <f t="shared" si="18"/>
        <v>1</v>
      </c>
      <c r="L434" s="11" t="str">
        <f t="shared" si="19"/>
        <v/>
      </c>
      <c r="M434" s="11" t="str">
        <f t="shared" si="20"/>
        <v/>
      </c>
    </row>
    <row r="435" spans="1:13" x14ac:dyDescent="0.3">
      <c r="A435" t="s">
        <v>7822</v>
      </c>
      <c r="B435" t="s">
        <v>6191</v>
      </c>
      <c r="C435" t="s">
        <v>4488</v>
      </c>
      <c r="D435">
        <v>71419</v>
      </c>
      <c r="E435" s="9">
        <v>46107</v>
      </c>
      <c r="F435">
        <v>66209</v>
      </c>
      <c r="G435" t="s">
        <v>7386</v>
      </c>
      <c r="H435" s="9">
        <v>46131</v>
      </c>
      <c r="I435">
        <v>66209</v>
      </c>
      <c r="J435" t="s">
        <v>7390</v>
      </c>
      <c r="K435" s="14">
        <f t="shared" si="18"/>
        <v>7.2949775269886219E-2</v>
      </c>
      <c r="L435" s="11" t="str">
        <f t="shared" si="19"/>
        <v/>
      </c>
      <c r="M435" s="11" t="str">
        <f t="shared" si="20"/>
        <v/>
      </c>
    </row>
    <row r="436" spans="1:13" x14ac:dyDescent="0.3">
      <c r="A436" t="s">
        <v>7823</v>
      </c>
      <c r="B436" t="s">
        <v>6197</v>
      </c>
      <c r="C436" t="s">
        <v>4471</v>
      </c>
      <c r="D436">
        <v>76060</v>
      </c>
      <c r="E436" s="9">
        <v>45957</v>
      </c>
      <c r="F436">
        <v>74431</v>
      </c>
      <c r="G436" t="s">
        <v>7386</v>
      </c>
      <c r="H436" s="9">
        <v>46004</v>
      </c>
      <c r="I436">
        <v>74431</v>
      </c>
      <c r="K436" s="14">
        <f t="shared" si="18"/>
        <v>2.1417302129897453E-2</v>
      </c>
      <c r="L436" s="11" t="str">
        <f t="shared" si="19"/>
        <v/>
      </c>
      <c r="M436" s="11" t="str">
        <f t="shared" si="20"/>
        <v/>
      </c>
    </row>
    <row r="437" spans="1:13" x14ac:dyDescent="0.3">
      <c r="A437" t="s">
        <v>7824</v>
      </c>
      <c r="B437" t="s">
        <v>6199</v>
      </c>
      <c r="C437" t="s">
        <v>4471</v>
      </c>
      <c r="D437">
        <v>198184</v>
      </c>
      <c r="E437" s="9">
        <v>45781</v>
      </c>
      <c r="F437">
        <v>195893</v>
      </c>
      <c r="G437" t="s">
        <v>7386</v>
      </c>
      <c r="H437" s="9">
        <v>45830</v>
      </c>
      <c r="I437">
        <v>195893</v>
      </c>
      <c r="K437" s="14">
        <f t="shared" si="18"/>
        <v>1.1559964477455331E-2</v>
      </c>
      <c r="L437" s="11" t="str">
        <f t="shared" si="19"/>
        <v/>
      </c>
      <c r="M437" s="11" t="str">
        <f t="shared" si="20"/>
        <v/>
      </c>
    </row>
    <row r="438" spans="1:13" x14ac:dyDescent="0.3">
      <c r="A438" t="s">
        <v>7825</v>
      </c>
      <c r="B438" t="s">
        <v>6201</v>
      </c>
      <c r="C438" t="s">
        <v>4488</v>
      </c>
      <c r="D438">
        <v>47175</v>
      </c>
      <c r="E438" s="9">
        <v>45761</v>
      </c>
      <c r="F438">
        <v>42834</v>
      </c>
      <c r="G438" t="s">
        <v>7389</v>
      </c>
      <c r="H438" s="9"/>
      <c r="I438">
        <v>0</v>
      </c>
      <c r="J438" t="s">
        <v>7390</v>
      </c>
      <c r="K438" s="14">
        <f t="shared" si="18"/>
        <v>9.2019077901430824E-2</v>
      </c>
      <c r="L438" s="11" t="str">
        <f t="shared" si="19"/>
        <v/>
      </c>
      <c r="M438" s="11" t="str">
        <f t="shared" si="20"/>
        <v>FLAG</v>
      </c>
    </row>
    <row r="439" spans="1:13" x14ac:dyDescent="0.3">
      <c r="A439" t="s">
        <v>7826</v>
      </c>
      <c r="B439" t="s">
        <v>6203</v>
      </c>
      <c r="C439" t="s">
        <v>4476</v>
      </c>
      <c r="D439">
        <v>222979</v>
      </c>
      <c r="E439" s="9">
        <v>45793</v>
      </c>
      <c r="F439">
        <v>211036</v>
      </c>
      <c r="G439" t="s">
        <v>7389</v>
      </c>
      <c r="H439" s="9"/>
      <c r="I439">
        <v>0</v>
      </c>
      <c r="J439" t="s">
        <v>7387</v>
      </c>
      <c r="K439" s="14">
        <f t="shared" si="18"/>
        <v>5.3561097681844472E-2</v>
      </c>
      <c r="L439" s="11" t="str">
        <f t="shared" si="19"/>
        <v/>
      </c>
      <c r="M439" s="11" t="str">
        <f t="shared" si="20"/>
        <v>FLAG</v>
      </c>
    </row>
    <row r="440" spans="1:13" x14ac:dyDescent="0.3">
      <c r="A440" t="s">
        <v>7827</v>
      </c>
      <c r="B440" t="s">
        <v>6209</v>
      </c>
      <c r="C440" t="s">
        <v>4488</v>
      </c>
      <c r="D440">
        <v>72524</v>
      </c>
      <c r="E440" s="9">
        <v>45852</v>
      </c>
      <c r="F440">
        <v>69208</v>
      </c>
      <c r="G440" t="s">
        <v>7386</v>
      </c>
      <c r="H440" s="9">
        <v>45876</v>
      </c>
      <c r="I440">
        <v>69208</v>
      </c>
      <c r="J440" t="s">
        <v>7392</v>
      </c>
      <c r="K440" s="14">
        <f t="shared" si="18"/>
        <v>4.5722795212619238E-2</v>
      </c>
      <c r="L440" s="11" t="str">
        <f t="shared" si="19"/>
        <v/>
      </c>
      <c r="M440" s="11" t="str">
        <f t="shared" si="20"/>
        <v/>
      </c>
    </row>
    <row r="441" spans="1:13" x14ac:dyDescent="0.3">
      <c r="A441" t="s">
        <v>7828</v>
      </c>
      <c r="B441" t="s">
        <v>6211</v>
      </c>
      <c r="C441" t="s">
        <v>4466</v>
      </c>
      <c r="D441">
        <v>158996</v>
      </c>
      <c r="E441" s="9">
        <v>46075</v>
      </c>
      <c r="F441">
        <v>123026</v>
      </c>
      <c r="G441" t="s">
        <v>7386</v>
      </c>
      <c r="H441" s="9">
        <v>46123</v>
      </c>
      <c r="I441">
        <v>123026</v>
      </c>
      <c r="J441" t="s">
        <v>7387</v>
      </c>
      <c r="K441" s="14">
        <f t="shared" si="18"/>
        <v>0.22623210646808722</v>
      </c>
      <c r="L441" s="11" t="str">
        <f t="shared" si="19"/>
        <v>FLAG</v>
      </c>
      <c r="M441" s="11" t="str">
        <f t="shared" si="20"/>
        <v/>
      </c>
    </row>
    <row r="442" spans="1:13" x14ac:dyDescent="0.3">
      <c r="A442" t="s">
        <v>7829</v>
      </c>
      <c r="B442" t="s">
        <v>6216</v>
      </c>
      <c r="C442" t="s">
        <v>4466</v>
      </c>
      <c r="D442">
        <v>61945</v>
      </c>
      <c r="E442" s="9">
        <v>45758</v>
      </c>
      <c r="F442">
        <v>42772</v>
      </c>
      <c r="G442" t="s">
        <v>7386</v>
      </c>
      <c r="H442" s="9">
        <v>45778</v>
      </c>
      <c r="I442">
        <v>42772</v>
      </c>
      <c r="J442" t="s">
        <v>7390</v>
      </c>
      <c r="K442" s="14">
        <f t="shared" si="18"/>
        <v>0.30951650657841634</v>
      </c>
      <c r="L442" s="11" t="str">
        <f t="shared" si="19"/>
        <v>FLAG</v>
      </c>
      <c r="M442" s="11" t="str">
        <f t="shared" si="20"/>
        <v/>
      </c>
    </row>
    <row r="443" spans="1:13" x14ac:dyDescent="0.3">
      <c r="A443" t="s">
        <v>7830</v>
      </c>
      <c r="B443" t="s">
        <v>6218</v>
      </c>
      <c r="C443" t="s">
        <v>4471</v>
      </c>
      <c r="D443">
        <v>75920</v>
      </c>
      <c r="E443" s="9">
        <v>45999</v>
      </c>
      <c r="F443">
        <v>68498</v>
      </c>
      <c r="G443" t="s">
        <v>7386</v>
      </c>
      <c r="H443" s="9">
        <v>46058</v>
      </c>
      <c r="I443">
        <v>68498</v>
      </c>
      <c r="J443" t="s">
        <v>7390</v>
      </c>
      <c r="K443" s="14">
        <f t="shared" si="18"/>
        <v>9.7760800842992657E-2</v>
      </c>
      <c r="L443" s="11" t="str">
        <f t="shared" si="19"/>
        <v/>
      </c>
      <c r="M443" s="11" t="str">
        <f t="shared" si="20"/>
        <v/>
      </c>
    </row>
    <row r="444" spans="1:13" x14ac:dyDescent="0.3">
      <c r="A444" t="s">
        <v>7831</v>
      </c>
      <c r="B444" t="s">
        <v>6222</v>
      </c>
      <c r="C444" t="s">
        <v>4471</v>
      </c>
      <c r="D444">
        <v>72664</v>
      </c>
      <c r="E444" s="9">
        <v>45988</v>
      </c>
      <c r="F444">
        <v>66087</v>
      </c>
      <c r="G444" t="s">
        <v>7386</v>
      </c>
      <c r="H444" s="9">
        <v>46019</v>
      </c>
      <c r="I444">
        <v>66087</v>
      </c>
      <c r="J444" t="s">
        <v>7392</v>
      </c>
      <c r="K444" s="14">
        <f t="shared" si="18"/>
        <v>9.0512495871408083E-2</v>
      </c>
      <c r="L444" s="11" t="str">
        <f t="shared" si="19"/>
        <v/>
      </c>
      <c r="M444" s="11" t="str">
        <f t="shared" si="20"/>
        <v/>
      </c>
    </row>
    <row r="445" spans="1:13" x14ac:dyDescent="0.3">
      <c r="A445" t="s">
        <v>7832</v>
      </c>
      <c r="B445" t="s">
        <v>6224</v>
      </c>
      <c r="C445" t="s">
        <v>4466</v>
      </c>
      <c r="D445">
        <v>68084</v>
      </c>
      <c r="E445" s="9">
        <v>45898</v>
      </c>
      <c r="F445">
        <v>50122</v>
      </c>
      <c r="G445" t="s">
        <v>7389</v>
      </c>
      <c r="H445" s="9"/>
      <c r="I445">
        <v>0</v>
      </c>
      <c r="J445" t="s">
        <v>7387</v>
      </c>
      <c r="K445" s="14">
        <f t="shared" si="18"/>
        <v>0.26382116209388407</v>
      </c>
      <c r="L445" s="11" t="str">
        <f t="shared" si="19"/>
        <v>FLAG</v>
      </c>
      <c r="M445" s="11" t="str">
        <f t="shared" si="20"/>
        <v>FLAG</v>
      </c>
    </row>
    <row r="446" spans="1:13" x14ac:dyDescent="0.3">
      <c r="A446" t="s">
        <v>7833</v>
      </c>
      <c r="B446" t="s">
        <v>6226</v>
      </c>
      <c r="C446" t="s">
        <v>4488</v>
      </c>
      <c r="D446">
        <v>2602</v>
      </c>
      <c r="E446" s="9">
        <v>46091</v>
      </c>
      <c r="F446">
        <v>2365</v>
      </c>
      <c r="G446" t="s">
        <v>7386</v>
      </c>
      <c r="H446" s="9">
        <v>46138</v>
      </c>
      <c r="I446">
        <v>2365</v>
      </c>
      <c r="J446" t="s">
        <v>7392</v>
      </c>
      <c r="K446" s="14">
        <f t="shared" si="18"/>
        <v>9.1083781706379763E-2</v>
      </c>
      <c r="L446" s="11" t="str">
        <f t="shared" si="19"/>
        <v/>
      </c>
      <c r="M446" s="11" t="str">
        <f t="shared" si="20"/>
        <v/>
      </c>
    </row>
    <row r="447" spans="1:13" x14ac:dyDescent="0.3">
      <c r="A447" t="s">
        <v>7834</v>
      </c>
      <c r="B447" t="s">
        <v>6228</v>
      </c>
      <c r="C447" t="s">
        <v>4488</v>
      </c>
      <c r="D447">
        <v>35117</v>
      </c>
      <c r="E447" s="9">
        <v>45980</v>
      </c>
      <c r="F447">
        <v>34656</v>
      </c>
      <c r="G447" t="s">
        <v>7386</v>
      </c>
      <c r="H447" s="9">
        <v>46017</v>
      </c>
      <c r="I447">
        <v>34656</v>
      </c>
      <c r="K447" s="14">
        <f t="shared" si="18"/>
        <v>1.3127545063644441E-2</v>
      </c>
      <c r="L447" s="11" t="str">
        <f t="shared" si="19"/>
        <v/>
      </c>
      <c r="M447" s="11" t="str">
        <f t="shared" si="20"/>
        <v/>
      </c>
    </row>
    <row r="448" spans="1:13" x14ac:dyDescent="0.3">
      <c r="A448" t="s">
        <v>7835</v>
      </c>
      <c r="B448" t="s">
        <v>6232</v>
      </c>
      <c r="C448" t="s">
        <v>4466</v>
      </c>
      <c r="D448">
        <v>2950</v>
      </c>
      <c r="E448" s="9">
        <v>45839</v>
      </c>
      <c r="F448">
        <v>2186</v>
      </c>
      <c r="G448" t="s">
        <v>7386</v>
      </c>
      <c r="H448" s="9">
        <v>45887</v>
      </c>
      <c r="I448">
        <v>2186</v>
      </c>
      <c r="J448" t="s">
        <v>7387</v>
      </c>
      <c r="K448" s="14">
        <f t="shared" si="18"/>
        <v>0.25898305084745765</v>
      </c>
      <c r="L448" s="11" t="str">
        <f t="shared" si="19"/>
        <v>FLAG</v>
      </c>
      <c r="M448" s="11" t="str">
        <f t="shared" si="20"/>
        <v/>
      </c>
    </row>
    <row r="449" spans="1:13" x14ac:dyDescent="0.3">
      <c r="A449" t="s">
        <v>7836</v>
      </c>
      <c r="B449" t="s">
        <v>6236</v>
      </c>
      <c r="C449" t="s">
        <v>4471</v>
      </c>
      <c r="D449">
        <v>67269</v>
      </c>
      <c r="E449" s="9">
        <v>45849</v>
      </c>
      <c r="F449">
        <v>63652</v>
      </c>
      <c r="G449" t="s">
        <v>7386</v>
      </c>
      <c r="H449" s="9">
        <v>45894</v>
      </c>
      <c r="I449">
        <v>63652</v>
      </c>
      <c r="J449" t="s">
        <v>7387</v>
      </c>
      <c r="K449" s="14">
        <f t="shared" si="18"/>
        <v>5.3769195320281238E-2</v>
      </c>
      <c r="L449" s="11" t="str">
        <f t="shared" si="19"/>
        <v/>
      </c>
      <c r="M449" s="11" t="str">
        <f t="shared" si="20"/>
        <v/>
      </c>
    </row>
    <row r="450" spans="1:13" x14ac:dyDescent="0.3">
      <c r="A450" t="s">
        <v>7837</v>
      </c>
      <c r="B450" t="s">
        <v>6238</v>
      </c>
      <c r="C450" t="s">
        <v>4471</v>
      </c>
      <c r="D450">
        <v>74481</v>
      </c>
      <c r="E450" s="9">
        <v>45877</v>
      </c>
      <c r="F450">
        <v>73951</v>
      </c>
      <c r="G450" t="s">
        <v>7386</v>
      </c>
      <c r="H450" s="9">
        <v>45899</v>
      </c>
      <c r="I450">
        <v>73951</v>
      </c>
      <c r="K450" s="14">
        <f t="shared" si="18"/>
        <v>7.1159087552530309E-3</v>
      </c>
      <c r="L450" s="11" t="str">
        <f t="shared" si="19"/>
        <v/>
      </c>
      <c r="M450" s="11" t="str">
        <f t="shared" si="20"/>
        <v/>
      </c>
    </row>
    <row r="451" spans="1:13" x14ac:dyDescent="0.3">
      <c r="A451" t="s">
        <v>7838</v>
      </c>
      <c r="B451" t="s">
        <v>6241</v>
      </c>
      <c r="C451" t="s">
        <v>4471</v>
      </c>
      <c r="D451">
        <v>53546</v>
      </c>
      <c r="E451" s="9">
        <v>46118</v>
      </c>
      <c r="F451">
        <v>51807</v>
      </c>
      <c r="G451" t="s">
        <v>7386</v>
      </c>
      <c r="H451" s="9">
        <v>46163</v>
      </c>
      <c r="I451">
        <v>51807</v>
      </c>
      <c r="J451" t="s">
        <v>7392</v>
      </c>
      <c r="K451" s="14">
        <f t="shared" si="18"/>
        <v>3.2476748963508051E-2</v>
      </c>
      <c r="L451" s="11" t="str">
        <f t="shared" si="19"/>
        <v/>
      </c>
      <c r="M451" s="11" t="str">
        <f t="shared" si="20"/>
        <v/>
      </c>
    </row>
    <row r="452" spans="1:13" x14ac:dyDescent="0.3">
      <c r="A452" t="s">
        <v>7839</v>
      </c>
      <c r="B452" t="s">
        <v>6244</v>
      </c>
      <c r="C452" t="s">
        <v>4476</v>
      </c>
      <c r="D452">
        <v>76558</v>
      </c>
      <c r="E452" s="9">
        <v>45882</v>
      </c>
      <c r="F452">
        <v>73311</v>
      </c>
      <c r="G452" t="s">
        <v>7386</v>
      </c>
      <c r="H452" s="9">
        <v>45933</v>
      </c>
      <c r="I452">
        <v>73311</v>
      </c>
      <c r="J452" t="s">
        <v>7390</v>
      </c>
      <c r="K452" s="14">
        <f t="shared" ref="K452:K515" si="21">IF(D452&gt;0,1-F452/D452,"")</f>
        <v>4.241228872227587E-2</v>
      </c>
      <c r="L452" s="11" t="str">
        <f t="shared" ref="L452:L515" si="22">IF(AND(G452&lt;&gt;"Rejected",N(K452)&gt;15%),"FLAG","")</f>
        <v/>
      </c>
      <c r="M452" s="11" t="str">
        <f t="shared" ref="M452:M515" si="23">IF(AND(G452="Pending",DATE(2026,3,31)-E452&gt;180),"FLAG","")</f>
        <v/>
      </c>
    </row>
    <row r="453" spans="1:13" x14ac:dyDescent="0.3">
      <c r="A453" t="s">
        <v>7840</v>
      </c>
      <c r="B453" t="s">
        <v>6246</v>
      </c>
      <c r="C453" t="s">
        <v>4471</v>
      </c>
      <c r="D453">
        <v>42127</v>
      </c>
      <c r="E453" s="9">
        <v>45919</v>
      </c>
      <c r="F453">
        <v>41951</v>
      </c>
      <c r="G453" t="s">
        <v>7386</v>
      </c>
      <c r="H453" s="9">
        <v>45940</v>
      </c>
      <c r="I453">
        <v>41951</v>
      </c>
      <c r="K453" s="14">
        <f t="shared" si="21"/>
        <v>4.1778431884539335E-3</v>
      </c>
      <c r="L453" s="11" t="str">
        <f t="shared" si="22"/>
        <v/>
      </c>
      <c r="M453" s="11" t="str">
        <f t="shared" si="23"/>
        <v/>
      </c>
    </row>
    <row r="454" spans="1:13" x14ac:dyDescent="0.3">
      <c r="A454" t="s">
        <v>7841</v>
      </c>
      <c r="B454" t="s">
        <v>6250</v>
      </c>
      <c r="C454" t="s">
        <v>4466</v>
      </c>
      <c r="D454">
        <v>50737</v>
      </c>
      <c r="E454" s="9">
        <v>45759</v>
      </c>
      <c r="F454">
        <v>40068</v>
      </c>
      <c r="G454" t="s">
        <v>7386</v>
      </c>
      <c r="H454" s="9">
        <v>45782</v>
      </c>
      <c r="I454">
        <v>40068</v>
      </c>
      <c r="J454" t="s">
        <v>7390</v>
      </c>
      <c r="K454" s="14">
        <f t="shared" si="21"/>
        <v>0.21028046593215999</v>
      </c>
      <c r="L454" s="11" t="str">
        <f t="shared" si="22"/>
        <v>FLAG</v>
      </c>
      <c r="M454" s="11" t="str">
        <f t="shared" si="23"/>
        <v/>
      </c>
    </row>
    <row r="455" spans="1:13" x14ac:dyDescent="0.3">
      <c r="A455" t="s">
        <v>7842</v>
      </c>
      <c r="B455" t="s">
        <v>6256</v>
      </c>
      <c r="C455" t="s">
        <v>4466</v>
      </c>
      <c r="D455">
        <v>114123</v>
      </c>
      <c r="E455" s="9">
        <v>45889</v>
      </c>
      <c r="F455">
        <v>79277</v>
      </c>
      <c r="G455" t="s">
        <v>7386</v>
      </c>
      <c r="H455" s="9">
        <v>45868</v>
      </c>
      <c r="I455">
        <v>79277</v>
      </c>
      <c r="J455" t="s">
        <v>7387</v>
      </c>
      <c r="K455" s="14">
        <f t="shared" si="21"/>
        <v>0.30533722387248841</v>
      </c>
      <c r="L455" s="11" t="str">
        <f t="shared" si="22"/>
        <v>FLAG</v>
      </c>
      <c r="M455" s="11" t="str">
        <f t="shared" si="23"/>
        <v/>
      </c>
    </row>
    <row r="456" spans="1:13" x14ac:dyDescent="0.3">
      <c r="A456" t="s">
        <v>7843</v>
      </c>
      <c r="B456" t="s">
        <v>6258</v>
      </c>
      <c r="C456" t="s">
        <v>4488</v>
      </c>
      <c r="D456">
        <v>196527</v>
      </c>
      <c r="E456" s="9">
        <v>45950</v>
      </c>
      <c r="F456">
        <v>189631</v>
      </c>
      <c r="G456" t="s">
        <v>7386</v>
      </c>
      <c r="H456" s="9">
        <v>45967</v>
      </c>
      <c r="I456">
        <v>189631</v>
      </c>
      <c r="J456" t="s">
        <v>7387</v>
      </c>
      <c r="K456" s="14">
        <f t="shared" si="21"/>
        <v>3.5089326148569966E-2</v>
      </c>
      <c r="L456" s="11" t="str">
        <f t="shared" si="22"/>
        <v/>
      </c>
      <c r="M456" s="11" t="str">
        <f t="shared" si="23"/>
        <v/>
      </c>
    </row>
    <row r="457" spans="1:13" x14ac:dyDescent="0.3">
      <c r="A457" t="s">
        <v>7844</v>
      </c>
      <c r="B457" t="s">
        <v>6261</v>
      </c>
      <c r="C457" t="s">
        <v>4471</v>
      </c>
      <c r="D457">
        <v>81121</v>
      </c>
      <c r="E457" s="9">
        <v>45889</v>
      </c>
      <c r="F457">
        <v>79091</v>
      </c>
      <c r="G457" t="s">
        <v>7386</v>
      </c>
      <c r="H457" s="9">
        <v>45922</v>
      </c>
      <c r="I457">
        <v>79091</v>
      </c>
      <c r="K457" s="14">
        <f t="shared" si="21"/>
        <v>2.5024346346815274E-2</v>
      </c>
      <c r="L457" s="11" t="str">
        <f t="shared" si="22"/>
        <v/>
      </c>
      <c r="M457" s="11" t="str">
        <f t="shared" si="23"/>
        <v/>
      </c>
    </row>
    <row r="458" spans="1:13" x14ac:dyDescent="0.3">
      <c r="A458" t="s">
        <v>7845</v>
      </c>
      <c r="B458" t="s">
        <v>6263</v>
      </c>
      <c r="C458" t="s">
        <v>4466</v>
      </c>
      <c r="D458">
        <v>221946</v>
      </c>
      <c r="E458" s="9">
        <v>45807</v>
      </c>
      <c r="F458">
        <v>166043</v>
      </c>
      <c r="G458" t="s">
        <v>7386</v>
      </c>
      <c r="H458" s="9">
        <v>45844</v>
      </c>
      <c r="I458">
        <v>166043</v>
      </c>
      <c r="J458" t="s">
        <v>7387</v>
      </c>
      <c r="K458" s="14">
        <f t="shared" si="21"/>
        <v>0.25187658259216206</v>
      </c>
      <c r="L458" s="11" t="str">
        <f t="shared" si="22"/>
        <v>FLAG</v>
      </c>
      <c r="M458" s="11" t="str">
        <f t="shared" si="23"/>
        <v/>
      </c>
    </row>
    <row r="459" spans="1:13" x14ac:dyDescent="0.3">
      <c r="A459" t="s">
        <v>7846</v>
      </c>
      <c r="B459" t="s">
        <v>6265</v>
      </c>
      <c r="C459" t="s">
        <v>4466</v>
      </c>
      <c r="D459">
        <v>179726</v>
      </c>
      <c r="E459" s="9">
        <v>45872</v>
      </c>
      <c r="F459">
        <v>137514</v>
      </c>
      <c r="G459" t="s">
        <v>7386</v>
      </c>
      <c r="H459" s="9">
        <v>45895</v>
      </c>
      <c r="I459">
        <v>137514</v>
      </c>
      <c r="J459" t="s">
        <v>7387</v>
      </c>
      <c r="K459" s="14">
        <f t="shared" si="21"/>
        <v>0.23486863336412089</v>
      </c>
      <c r="L459" s="11" t="str">
        <f t="shared" si="22"/>
        <v>FLAG</v>
      </c>
      <c r="M459" s="11" t="str">
        <f t="shared" si="23"/>
        <v/>
      </c>
    </row>
    <row r="460" spans="1:13" x14ac:dyDescent="0.3">
      <c r="A460" t="s">
        <v>7847</v>
      </c>
      <c r="B460" t="s">
        <v>6267</v>
      </c>
      <c r="C460" t="s">
        <v>4476</v>
      </c>
      <c r="D460">
        <v>34723</v>
      </c>
      <c r="E460" s="9">
        <v>46001</v>
      </c>
      <c r="F460">
        <v>34193</v>
      </c>
      <c r="G460" t="s">
        <v>7386</v>
      </c>
      <c r="H460" s="9">
        <v>46043</v>
      </c>
      <c r="I460">
        <v>34193</v>
      </c>
      <c r="K460" s="14">
        <f t="shared" si="21"/>
        <v>1.5263658094058719E-2</v>
      </c>
      <c r="L460" s="11" t="str">
        <f t="shared" si="22"/>
        <v/>
      </c>
      <c r="M460" s="11" t="str">
        <f t="shared" si="23"/>
        <v/>
      </c>
    </row>
    <row r="461" spans="1:13" x14ac:dyDescent="0.3">
      <c r="A461" t="s">
        <v>7848</v>
      </c>
      <c r="B461" t="s">
        <v>6269</v>
      </c>
      <c r="C461" t="s">
        <v>4488</v>
      </c>
      <c r="D461">
        <v>122685</v>
      </c>
      <c r="E461" s="9">
        <v>45899</v>
      </c>
      <c r="F461">
        <v>115173</v>
      </c>
      <c r="G461" t="s">
        <v>7386</v>
      </c>
      <c r="H461" s="9">
        <v>45945</v>
      </c>
      <c r="I461">
        <v>115173</v>
      </c>
      <c r="J461" t="s">
        <v>7392</v>
      </c>
      <c r="K461" s="14">
        <f t="shared" si="21"/>
        <v>6.1229979215063013E-2</v>
      </c>
      <c r="L461" s="11" t="str">
        <f t="shared" si="22"/>
        <v/>
      </c>
      <c r="M461" s="11" t="str">
        <f t="shared" si="23"/>
        <v/>
      </c>
    </row>
    <row r="462" spans="1:13" x14ac:dyDescent="0.3">
      <c r="A462" t="s">
        <v>7849</v>
      </c>
      <c r="B462" t="s">
        <v>6271</v>
      </c>
      <c r="C462" t="s">
        <v>4471</v>
      </c>
      <c r="D462">
        <v>54524</v>
      </c>
      <c r="E462" s="9">
        <v>46024</v>
      </c>
      <c r="F462">
        <v>51867</v>
      </c>
      <c r="G462" t="s">
        <v>7389</v>
      </c>
      <c r="H462" s="9"/>
      <c r="I462">
        <v>0</v>
      </c>
      <c r="J462" t="s">
        <v>7387</v>
      </c>
      <c r="K462" s="14">
        <f t="shared" si="21"/>
        <v>4.8730834128090428E-2</v>
      </c>
      <c r="L462" s="11" t="str">
        <f t="shared" si="22"/>
        <v/>
      </c>
      <c r="M462" s="11" t="str">
        <f t="shared" si="23"/>
        <v/>
      </c>
    </row>
    <row r="463" spans="1:13" x14ac:dyDescent="0.3">
      <c r="A463" t="s">
        <v>7850</v>
      </c>
      <c r="B463" t="s">
        <v>6273</v>
      </c>
      <c r="C463" t="s">
        <v>4476</v>
      </c>
      <c r="D463">
        <v>201931</v>
      </c>
      <c r="E463" s="9">
        <v>45966</v>
      </c>
      <c r="F463">
        <v>189857</v>
      </c>
      <c r="G463" t="s">
        <v>7386</v>
      </c>
      <c r="H463" s="9">
        <v>46019</v>
      </c>
      <c r="I463">
        <v>189857</v>
      </c>
      <c r="J463" t="s">
        <v>7387</v>
      </c>
      <c r="K463" s="14">
        <f t="shared" si="21"/>
        <v>5.9792701467332954E-2</v>
      </c>
      <c r="L463" s="11" t="str">
        <f t="shared" si="22"/>
        <v/>
      </c>
      <c r="M463" s="11" t="str">
        <f t="shared" si="23"/>
        <v/>
      </c>
    </row>
    <row r="464" spans="1:13" x14ac:dyDescent="0.3">
      <c r="A464" t="s">
        <v>7851</v>
      </c>
      <c r="B464" t="s">
        <v>6280</v>
      </c>
      <c r="C464" t="s">
        <v>4476</v>
      </c>
      <c r="D464">
        <v>66327</v>
      </c>
      <c r="E464" s="9">
        <v>46069</v>
      </c>
      <c r="F464">
        <v>64825</v>
      </c>
      <c r="G464" t="s">
        <v>7386</v>
      </c>
      <c r="H464" s="9">
        <v>46100</v>
      </c>
      <c r="I464">
        <v>64825</v>
      </c>
      <c r="K464" s="14">
        <f t="shared" si="21"/>
        <v>2.2645378201938904E-2</v>
      </c>
      <c r="L464" s="11" t="str">
        <f t="shared" si="22"/>
        <v/>
      </c>
      <c r="M464" s="11" t="str">
        <f t="shared" si="23"/>
        <v/>
      </c>
    </row>
    <row r="465" spans="1:13" x14ac:dyDescent="0.3">
      <c r="A465" t="s">
        <v>7852</v>
      </c>
      <c r="B465" t="s">
        <v>6286</v>
      </c>
      <c r="C465" t="s">
        <v>4466</v>
      </c>
      <c r="D465">
        <v>2652</v>
      </c>
      <c r="E465" s="9">
        <v>45767</v>
      </c>
      <c r="F465">
        <v>1889</v>
      </c>
      <c r="G465" t="s">
        <v>7386</v>
      </c>
      <c r="H465" s="9">
        <v>45827</v>
      </c>
      <c r="I465">
        <v>1889</v>
      </c>
      <c r="J465" t="s">
        <v>7390</v>
      </c>
      <c r="K465" s="14">
        <f t="shared" si="21"/>
        <v>0.2877073906485671</v>
      </c>
      <c r="L465" s="11" t="str">
        <f t="shared" si="22"/>
        <v>FLAG</v>
      </c>
      <c r="M465" s="11" t="str">
        <f t="shared" si="23"/>
        <v/>
      </c>
    </row>
    <row r="466" spans="1:13" x14ac:dyDescent="0.3">
      <c r="A466" t="s">
        <v>7853</v>
      </c>
      <c r="B466" t="s">
        <v>6289</v>
      </c>
      <c r="C466" t="s">
        <v>4488</v>
      </c>
      <c r="D466">
        <v>176001</v>
      </c>
      <c r="E466" s="9">
        <v>45758</v>
      </c>
      <c r="F466">
        <v>158794</v>
      </c>
      <c r="G466" t="s">
        <v>7386</v>
      </c>
      <c r="H466" s="9">
        <v>45814</v>
      </c>
      <c r="I466">
        <v>158794</v>
      </c>
      <c r="J466" t="s">
        <v>7387</v>
      </c>
      <c r="K466" s="14">
        <f t="shared" si="21"/>
        <v>9.7766489963125203E-2</v>
      </c>
      <c r="L466" s="11" t="str">
        <f t="shared" si="22"/>
        <v/>
      </c>
      <c r="M466" s="11" t="str">
        <f t="shared" si="23"/>
        <v/>
      </c>
    </row>
    <row r="467" spans="1:13" x14ac:dyDescent="0.3">
      <c r="A467" t="s">
        <v>7854</v>
      </c>
      <c r="B467" t="s">
        <v>6291</v>
      </c>
      <c r="C467" t="s">
        <v>4471</v>
      </c>
      <c r="D467">
        <v>71672</v>
      </c>
      <c r="E467" s="9">
        <v>45916</v>
      </c>
      <c r="F467">
        <v>66173</v>
      </c>
      <c r="G467" t="s">
        <v>7386</v>
      </c>
      <c r="H467" s="9">
        <v>45938</v>
      </c>
      <c r="I467">
        <v>66173</v>
      </c>
      <c r="J467" t="s">
        <v>7390</v>
      </c>
      <c r="K467" s="14">
        <f t="shared" si="21"/>
        <v>7.672452282620823E-2</v>
      </c>
      <c r="L467" s="11" t="str">
        <f t="shared" si="22"/>
        <v/>
      </c>
      <c r="M467" s="11" t="str">
        <f t="shared" si="23"/>
        <v/>
      </c>
    </row>
    <row r="468" spans="1:13" x14ac:dyDescent="0.3">
      <c r="A468" t="s">
        <v>7855</v>
      </c>
      <c r="B468" t="s">
        <v>6294</v>
      </c>
      <c r="C468" t="s">
        <v>4471</v>
      </c>
      <c r="D468">
        <v>205372</v>
      </c>
      <c r="E468" s="9">
        <v>46097</v>
      </c>
      <c r="F468">
        <v>203446</v>
      </c>
      <c r="G468" t="s">
        <v>7386</v>
      </c>
      <c r="H468" s="9">
        <v>46119</v>
      </c>
      <c r="I468">
        <v>203446</v>
      </c>
      <c r="K468" s="14">
        <f t="shared" si="21"/>
        <v>9.3781041232494644E-3</v>
      </c>
      <c r="L468" s="11" t="str">
        <f t="shared" si="22"/>
        <v/>
      </c>
      <c r="M468" s="11" t="str">
        <f t="shared" si="23"/>
        <v/>
      </c>
    </row>
    <row r="469" spans="1:13" x14ac:dyDescent="0.3">
      <c r="A469" t="s">
        <v>7856</v>
      </c>
      <c r="B469" t="s">
        <v>6296</v>
      </c>
      <c r="C469" t="s">
        <v>4471</v>
      </c>
      <c r="D469">
        <v>97419</v>
      </c>
      <c r="E469" s="9">
        <v>45977</v>
      </c>
      <c r="F469">
        <v>88632</v>
      </c>
      <c r="G469" t="s">
        <v>7386</v>
      </c>
      <c r="H469" s="9">
        <v>46028</v>
      </c>
      <c r="I469">
        <v>88632</v>
      </c>
      <c r="J469" t="s">
        <v>7387</v>
      </c>
      <c r="K469" s="14">
        <f t="shared" si="21"/>
        <v>9.0198010655005656E-2</v>
      </c>
      <c r="L469" s="11" t="str">
        <f t="shared" si="22"/>
        <v/>
      </c>
      <c r="M469" s="11" t="str">
        <f t="shared" si="23"/>
        <v/>
      </c>
    </row>
    <row r="470" spans="1:13" x14ac:dyDescent="0.3">
      <c r="A470" t="s">
        <v>7857</v>
      </c>
      <c r="B470" t="s">
        <v>6300</v>
      </c>
      <c r="C470" t="s">
        <v>4488</v>
      </c>
      <c r="D470">
        <v>52482</v>
      </c>
      <c r="E470" s="9">
        <v>45808</v>
      </c>
      <c r="F470">
        <v>52271</v>
      </c>
      <c r="G470" t="s">
        <v>7386</v>
      </c>
      <c r="H470" s="9">
        <v>45840</v>
      </c>
      <c r="I470">
        <v>52271</v>
      </c>
      <c r="K470" s="14">
        <f t="shared" si="21"/>
        <v>4.020426050836523E-3</v>
      </c>
      <c r="L470" s="11" t="str">
        <f t="shared" si="22"/>
        <v/>
      </c>
      <c r="M470" s="11" t="str">
        <f t="shared" si="23"/>
        <v/>
      </c>
    </row>
    <row r="471" spans="1:13" x14ac:dyDescent="0.3">
      <c r="A471" t="s">
        <v>7858</v>
      </c>
      <c r="B471" t="s">
        <v>6304</v>
      </c>
      <c r="C471" t="s">
        <v>4471</v>
      </c>
      <c r="D471">
        <v>191842</v>
      </c>
      <c r="E471" s="9">
        <v>45997</v>
      </c>
      <c r="F471">
        <v>178847</v>
      </c>
      <c r="G471" t="s">
        <v>7386</v>
      </c>
      <c r="H471" s="9">
        <v>46015</v>
      </c>
      <c r="I471">
        <v>178847</v>
      </c>
      <c r="J471" t="s">
        <v>7392</v>
      </c>
      <c r="K471" s="14">
        <f t="shared" si="21"/>
        <v>6.7738034424161597E-2</v>
      </c>
      <c r="L471" s="11" t="str">
        <f t="shared" si="22"/>
        <v/>
      </c>
      <c r="M471" s="11" t="str">
        <f t="shared" si="23"/>
        <v/>
      </c>
    </row>
    <row r="472" spans="1:13" x14ac:dyDescent="0.3">
      <c r="A472" t="s">
        <v>7859</v>
      </c>
      <c r="B472" t="s">
        <v>6313</v>
      </c>
      <c r="C472" t="s">
        <v>4466</v>
      </c>
      <c r="D472">
        <v>229642</v>
      </c>
      <c r="E472" s="9">
        <v>45779</v>
      </c>
      <c r="F472">
        <v>164484</v>
      </c>
      <c r="G472" t="s">
        <v>7386</v>
      </c>
      <c r="H472" s="9">
        <v>45803</v>
      </c>
      <c r="I472">
        <v>164484</v>
      </c>
      <c r="J472" t="s">
        <v>7387</v>
      </c>
      <c r="K472" s="14">
        <f t="shared" si="21"/>
        <v>0.28373729544247128</v>
      </c>
      <c r="L472" s="11" t="str">
        <f t="shared" si="22"/>
        <v>FLAG</v>
      </c>
      <c r="M472" s="11" t="str">
        <f t="shared" si="23"/>
        <v/>
      </c>
    </row>
    <row r="473" spans="1:13" x14ac:dyDescent="0.3">
      <c r="A473" t="s">
        <v>7860</v>
      </c>
      <c r="B473" t="s">
        <v>6315</v>
      </c>
      <c r="C473" t="s">
        <v>4476</v>
      </c>
      <c r="D473">
        <v>20601</v>
      </c>
      <c r="E473" s="9">
        <v>45785</v>
      </c>
      <c r="F473">
        <v>20354</v>
      </c>
      <c r="G473" t="s">
        <v>7389</v>
      </c>
      <c r="H473" s="9"/>
      <c r="I473">
        <v>0</v>
      </c>
      <c r="K473" s="14">
        <f t="shared" si="21"/>
        <v>1.1989709237415713E-2</v>
      </c>
      <c r="L473" s="11" t="str">
        <f t="shared" si="22"/>
        <v/>
      </c>
      <c r="M473" s="11" t="str">
        <f t="shared" si="23"/>
        <v>FLAG</v>
      </c>
    </row>
    <row r="474" spans="1:13" x14ac:dyDescent="0.3">
      <c r="A474" t="s">
        <v>7861</v>
      </c>
      <c r="B474" t="s">
        <v>6319</v>
      </c>
      <c r="C474" t="s">
        <v>4476</v>
      </c>
      <c r="D474">
        <v>74772</v>
      </c>
      <c r="E474" s="9">
        <v>45997</v>
      </c>
      <c r="F474">
        <v>71209</v>
      </c>
      <c r="G474" t="s">
        <v>7386</v>
      </c>
      <c r="H474" s="9">
        <v>46022</v>
      </c>
      <c r="I474">
        <v>71209</v>
      </c>
      <c r="J474" t="s">
        <v>7390</v>
      </c>
      <c r="K474" s="14">
        <f t="shared" si="21"/>
        <v>4.7651527309688135E-2</v>
      </c>
      <c r="L474" s="11" t="str">
        <f t="shared" si="22"/>
        <v/>
      </c>
      <c r="M474" s="11" t="str">
        <f t="shared" si="23"/>
        <v/>
      </c>
    </row>
    <row r="475" spans="1:13" x14ac:dyDescent="0.3">
      <c r="A475" t="s">
        <v>7862</v>
      </c>
      <c r="B475" t="s">
        <v>6334</v>
      </c>
      <c r="C475" t="s">
        <v>4488</v>
      </c>
      <c r="D475">
        <v>74006</v>
      </c>
      <c r="E475" s="9">
        <v>45903</v>
      </c>
      <c r="F475">
        <v>73124</v>
      </c>
      <c r="G475" t="s">
        <v>7386</v>
      </c>
      <c r="H475" s="9">
        <v>45949</v>
      </c>
      <c r="I475">
        <v>73124</v>
      </c>
      <c r="K475" s="14">
        <f t="shared" si="21"/>
        <v>1.1917952598437975E-2</v>
      </c>
      <c r="L475" s="11" t="str">
        <f t="shared" si="22"/>
        <v/>
      </c>
      <c r="M475" s="11" t="str">
        <f t="shared" si="23"/>
        <v/>
      </c>
    </row>
    <row r="476" spans="1:13" x14ac:dyDescent="0.3">
      <c r="A476" t="s">
        <v>7863</v>
      </c>
      <c r="B476" t="s">
        <v>6336</v>
      </c>
      <c r="C476" t="s">
        <v>4466</v>
      </c>
      <c r="D476">
        <v>163823</v>
      </c>
      <c r="E476" s="9">
        <v>45984</v>
      </c>
      <c r="F476">
        <v>127460</v>
      </c>
      <c r="G476" t="s">
        <v>7386</v>
      </c>
      <c r="H476" s="9">
        <v>46041</v>
      </c>
      <c r="I476">
        <v>127460</v>
      </c>
      <c r="J476" t="s">
        <v>7390</v>
      </c>
      <c r="K476" s="14">
        <f t="shared" si="21"/>
        <v>0.22196516972586267</v>
      </c>
      <c r="L476" s="11" t="str">
        <f t="shared" si="22"/>
        <v>FLAG</v>
      </c>
      <c r="M476" s="11" t="str">
        <f t="shared" si="23"/>
        <v/>
      </c>
    </row>
    <row r="477" spans="1:13" x14ac:dyDescent="0.3">
      <c r="A477" t="s">
        <v>7864</v>
      </c>
      <c r="B477" t="s">
        <v>6338</v>
      </c>
      <c r="C477" t="s">
        <v>4488</v>
      </c>
      <c r="D477">
        <v>51127</v>
      </c>
      <c r="E477" s="9">
        <v>45931</v>
      </c>
      <c r="F477">
        <v>47413</v>
      </c>
      <c r="G477" t="s">
        <v>7386</v>
      </c>
      <c r="H477" s="9">
        <v>45951</v>
      </c>
      <c r="I477">
        <v>47413</v>
      </c>
      <c r="J477" t="s">
        <v>7392</v>
      </c>
      <c r="K477" s="14">
        <f t="shared" si="21"/>
        <v>7.2642635006943457E-2</v>
      </c>
      <c r="L477" s="11" t="str">
        <f t="shared" si="22"/>
        <v/>
      </c>
      <c r="M477" s="11" t="str">
        <f t="shared" si="23"/>
        <v/>
      </c>
    </row>
    <row r="478" spans="1:13" x14ac:dyDescent="0.3">
      <c r="A478" t="s">
        <v>7865</v>
      </c>
      <c r="B478" t="s">
        <v>6341</v>
      </c>
      <c r="C478" t="s">
        <v>4476</v>
      </c>
      <c r="D478">
        <v>215106</v>
      </c>
      <c r="E478" s="9">
        <v>45846</v>
      </c>
      <c r="F478">
        <v>214144</v>
      </c>
      <c r="G478" t="s">
        <v>7386</v>
      </c>
      <c r="H478" s="9">
        <v>45893</v>
      </c>
      <c r="I478">
        <v>214144</v>
      </c>
      <c r="K478" s="14">
        <f t="shared" si="21"/>
        <v>4.4722136992924044E-3</v>
      </c>
      <c r="L478" s="11" t="str">
        <f t="shared" si="22"/>
        <v/>
      </c>
      <c r="M478" s="11" t="str">
        <f t="shared" si="23"/>
        <v/>
      </c>
    </row>
    <row r="479" spans="1:13" x14ac:dyDescent="0.3">
      <c r="A479" t="s">
        <v>7866</v>
      </c>
      <c r="B479" t="s">
        <v>6343</v>
      </c>
      <c r="C479" t="s">
        <v>4471</v>
      </c>
      <c r="D479">
        <v>175094</v>
      </c>
      <c r="E479" s="9">
        <v>46104</v>
      </c>
      <c r="F479">
        <v>161159</v>
      </c>
      <c r="G479" t="s">
        <v>7386</v>
      </c>
      <c r="H479" s="9">
        <v>46138</v>
      </c>
      <c r="I479">
        <v>161159</v>
      </c>
      <c r="J479" t="s">
        <v>7390</v>
      </c>
      <c r="K479" s="14">
        <f t="shared" si="21"/>
        <v>7.9585822472500456E-2</v>
      </c>
      <c r="L479" s="11" t="str">
        <f t="shared" si="22"/>
        <v/>
      </c>
      <c r="M479" s="11" t="str">
        <f t="shared" si="23"/>
        <v/>
      </c>
    </row>
    <row r="480" spans="1:13" x14ac:dyDescent="0.3">
      <c r="A480" t="s">
        <v>7867</v>
      </c>
      <c r="B480" t="s">
        <v>6347</v>
      </c>
      <c r="C480" t="s">
        <v>4471</v>
      </c>
      <c r="D480">
        <v>163890</v>
      </c>
      <c r="E480" s="9">
        <v>46060</v>
      </c>
      <c r="F480">
        <v>150319</v>
      </c>
      <c r="G480" t="s">
        <v>7386</v>
      </c>
      <c r="H480" s="9">
        <v>46104</v>
      </c>
      <c r="I480">
        <v>150319</v>
      </c>
      <c r="J480" t="s">
        <v>7390</v>
      </c>
      <c r="K480" s="14">
        <f t="shared" si="21"/>
        <v>8.2805540301421732E-2</v>
      </c>
      <c r="L480" s="11" t="str">
        <f t="shared" si="22"/>
        <v/>
      </c>
      <c r="M480" s="11" t="str">
        <f t="shared" si="23"/>
        <v/>
      </c>
    </row>
    <row r="481" spans="1:13" x14ac:dyDescent="0.3">
      <c r="A481" t="s">
        <v>7868</v>
      </c>
      <c r="B481" t="s">
        <v>6349</v>
      </c>
      <c r="C481" t="s">
        <v>4488</v>
      </c>
      <c r="D481">
        <v>219560</v>
      </c>
      <c r="E481" s="9">
        <v>45886</v>
      </c>
      <c r="F481">
        <v>199622</v>
      </c>
      <c r="G481" t="s">
        <v>7386</v>
      </c>
      <c r="H481" s="9">
        <v>45916</v>
      </c>
      <c r="I481">
        <v>199622</v>
      </c>
      <c r="J481" t="s">
        <v>7390</v>
      </c>
      <c r="K481" s="14">
        <f t="shared" si="21"/>
        <v>9.0808890508289331E-2</v>
      </c>
      <c r="L481" s="11" t="str">
        <f t="shared" si="22"/>
        <v/>
      </c>
      <c r="M481" s="11" t="str">
        <f t="shared" si="23"/>
        <v/>
      </c>
    </row>
    <row r="482" spans="1:13" x14ac:dyDescent="0.3">
      <c r="A482" t="s">
        <v>7869</v>
      </c>
      <c r="B482" t="s">
        <v>6351</v>
      </c>
      <c r="C482" t="s">
        <v>4476</v>
      </c>
      <c r="D482">
        <v>207009</v>
      </c>
      <c r="E482" s="9">
        <v>46083</v>
      </c>
      <c r="F482">
        <v>203267</v>
      </c>
      <c r="G482" t="s">
        <v>7386</v>
      </c>
      <c r="H482" s="9">
        <v>46129</v>
      </c>
      <c r="I482">
        <v>203267</v>
      </c>
      <c r="K482" s="14">
        <f t="shared" si="21"/>
        <v>1.8076508750827225E-2</v>
      </c>
      <c r="L482" s="11" t="str">
        <f t="shared" si="22"/>
        <v/>
      </c>
      <c r="M482" s="11" t="str">
        <f t="shared" si="23"/>
        <v/>
      </c>
    </row>
    <row r="483" spans="1:13" x14ac:dyDescent="0.3">
      <c r="A483" t="s">
        <v>7870</v>
      </c>
      <c r="B483" t="s">
        <v>6353</v>
      </c>
      <c r="C483" t="s">
        <v>4476</v>
      </c>
      <c r="D483">
        <v>220242</v>
      </c>
      <c r="E483" s="9">
        <v>46095</v>
      </c>
      <c r="F483">
        <v>202286</v>
      </c>
      <c r="G483" t="s">
        <v>7386</v>
      </c>
      <c r="H483" s="9">
        <v>46112</v>
      </c>
      <c r="I483">
        <v>202286</v>
      </c>
      <c r="J483" t="s">
        <v>7390</v>
      </c>
      <c r="K483" s="14">
        <f t="shared" si="21"/>
        <v>8.1528500467667353E-2</v>
      </c>
      <c r="L483" s="11" t="str">
        <f t="shared" si="22"/>
        <v/>
      </c>
      <c r="M483" s="11" t="str">
        <f t="shared" si="23"/>
        <v/>
      </c>
    </row>
    <row r="484" spans="1:13" x14ac:dyDescent="0.3">
      <c r="A484" t="s">
        <v>7871</v>
      </c>
      <c r="B484" t="s">
        <v>6355</v>
      </c>
      <c r="C484" t="s">
        <v>4476</v>
      </c>
      <c r="D484">
        <v>76394</v>
      </c>
      <c r="E484" s="9">
        <v>45944</v>
      </c>
      <c r="F484">
        <v>75467</v>
      </c>
      <c r="G484" t="s">
        <v>7386</v>
      </c>
      <c r="H484" s="9">
        <v>45995</v>
      </c>
      <c r="I484">
        <v>75467</v>
      </c>
      <c r="K484" s="14">
        <f t="shared" si="21"/>
        <v>1.2134460821530468E-2</v>
      </c>
      <c r="L484" s="11" t="str">
        <f t="shared" si="22"/>
        <v/>
      </c>
      <c r="M484" s="11" t="str">
        <f t="shared" si="23"/>
        <v/>
      </c>
    </row>
    <row r="485" spans="1:13" x14ac:dyDescent="0.3">
      <c r="A485" t="s">
        <v>7872</v>
      </c>
      <c r="B485" t="s">
        <v>6357</v>
      </c>
      <c r="C485" t="s">
        <v>4466</v>
      </c>
      <c r="D485">
        <v>71549</v>
      </c>
      <c r="E485" s="9">
        <v>45951</v>
      </c>
      <c r="F485">
        <v>56511</v>
      </c>
      <c r="G485" t="s">
        <v>7386</v>
      </c>
      <c r="H485" s="9">
        <v>45996</v>
      </c>
      <c r="I485">
        <v>56511</v>
      </c>
      <c r="J485" t="s">
        <v>7390</v>
      </c>
      <c r="K485" s="14">
        <f t="shared" si="21"/>
        <v>0.21017764049812016</v>
      </c>
      <c r="L485" s="11" t="str">
        <f t="shared" si="22"/>
        <v>FLAG</v>
      </c>
      <c r="M485" s="11" t="str">
        <f t="shared" si="23"/>
        <v/>
      </c>
    </row>
    <row r="486" spans="1:13" x14ac:dyDescent="0.3">
      <c r="A486" t="s">
        <v>7873</v>
      </c>
      <c r="B486" t="s">
        <v>6368</v>
      </c>
      <c r="C486" t="s">
        <v>4471</v>
      </c>
      <c r="D486">
        <v>18613</v>
      </c>
      <c r="E486" s="9">
        <v>45793</v>
      </c>
      <c r="F486">
        <v>0</v>
      </c>
      <c r="G486" t="s">
        <v>7435</v>
      </c>
      <c r="H486" s="9"/>
      <c r="I486">
        <v>0</v>
      </c>
      <c r="J486" t="s">
        <v>7390</v>
      </c>
      <c r="K486" s="14">
        <f t="shared" si="21"/>
        <v>1</v>
      </c>
      <c r="L486" s="11" t="str">
        <f t="shared" si="22"/>
        <v/>
      </c>
      <c r="M486" s="11" t="str">
        <f t="shared" si="23"/>
        <v/>
      </c>
    </row>
    <row r="487" spans="1:13" x14ac:dyDescent="0.3">
      <c r="A487" t="s">
        <v>7874</v>
      </c>
      <c r="B487" t="s">
        <v>6370</v>
      </c>
      <c r="C487" t="s">
        <v>4476</v>
      </c>
      <c r="D487">
        <v>50859</v>
      </c>
      <c r="E487" s="9">
        <v>45930</v>
      </c>
      <c r="F487">
        <v>47284</v>
      </c>
      <c r="G487" t="s">
        <v>7386</v>
      </c>
      <c r="H487" s="9">
        <v>45953</v>
      </c>
      <c r="I487">
        <v>47284</v>
      </c>
      <c r="J487" t="s">
        <v>7387</v>
      </c>
      <c r="K487" s="14">
        <f t="shared" si="21"/>
        <v>7.029237696376256E-2</v>
      </c>
      <c r="L487" s="11" t="str">
        <f t="shared" si="22"/>
        <v/>
      </c>
      <c r="M487" s="11" t="str">
        <f t="shared" si="23"/>
        <v/>
      </c>
    </row>
    <row r="488" spans="1:13" x14ac:dyDescent="0.3">
      <c r="A488" t="s">
        <v>7875</v>
      </c>
      <c r="B488" t="s">
        <v>6376</v>
      </c>
      <c r="C488" t="s">
        <v>4466</v>
      </c>
      <c r="D488">
        <v>3099</v>
      </c>
      <c r="E488" s="9">
        <v>45961</v>
      </c>
      <c r="F488">
        <v>2228</v>
      </c>
      <c r="G488" t="s">
        <v>7389</v>
      </c>
      <c r="H488" s="9"/>
      <c r="I488">
        <v>0</v>
      </c>
      <c r="J488" t="s">
        <v>7387</v>
      </c>
      <c r="K488" s="14">
        <f t="shared" si="21"/>
        <v>0.28105840593739917</v>
      </c>
      <c r="L488" s="11" t="str">
        <f t="shared" si="22"/>
        <v>FLAG</v>
      </c>
      <c r="M488" s="11" t="str">
        <f t="shared" si="23"/>
        <v/>
      </c>
    </row>
    <row r="489" spans="1:13" x14ac:dyDescent="0.3">
      <c r="A489" t="s">
        <v>7876</v>
      </c>
      <c r="B489" t="s">
        <v>6378</v>
      </c>
      <c r="C489" t="s">
        <v>4476</v>
      </c>
      <c r="D489">
        <v>69493</v>
      </c>
      <c r="E489" s="9">
        <v>45939</v>
      </c>
      <c r="F489">
        <v>68273</v>
      </c>
      <c r="G489" t="s">
        <v>7386</v>
      </c>
      <c r="H489" s="9">
        <v>45986</v>
      </c>
      <c r="I489">
        <v>68273</v>
      </c>
      <c r="K489" s="14">
        <f t="shared" si="21"/>
        <v>1.7555725037054049E-2</v>
      </c>
      <c r="L489" s="11" t="str">
        <f t="shared" si="22"/>
        <v/>
      </c>
      <c r="M489" s="11" t="str">
        <f t="shared" si="23"/>
        <v/>
      </c>
    </row>
    <row r="490" spans="1:13" x14ac:dyDescent="0.3">
      <c r="A490" t="s">
        <v>7877</v>
      </c>
      <c r="B490" t="s">
        <v>6381</v>
      </c>
      <c r="C490" t="s">
        <v>4476</v>
      </c>
      <c r="D490">
        <v>65844</v>
      </c>
      <c r="E490" s="9">
        <v>45915</v>
      </c>
      <c r="F490">
        <v>62309</v>
      </c>
      <c r="G490" t="s">
        <v>7386</v>
      </c>
      <c r="H490" s="9">
        <v>45966</v>
      </c>
      <c r="I490">
        <v>62309</v>
      </c>
      <c r="J490" t="s">
        <v>7387</v>
      </c>
      <c r="K490" s="14">
        <f t="shared" si="21"/>
        <v>5.3687503796853164E-2</v>
      </c>
      <c r="L490" s="11" t="str">
        <f t="shared" si="22"/>
        <v/>
      </c>
      <c r="M490" s="11" t="str">
        <f t="shared" si="23"/>
        <v/>
      </c>
    </row>
    <row r="491" spans="1:13" x14ac:dyDescent="0.3">
      <c r="A491" t="s">
        <v>7878</v>
      </c>
      <c r="B491" t="s">
        <v>6385</v>
      </c>
      <c r="C491" t="s">
        <v>4471</v>
      </c>
      <c r="D491">
        <v>53091</v>
      </c>
      <c r="E491" s="9">
        <v>46074</v>
      </c>
      <c r="F491">
        <v>52680</v>
      </c>
      <c r="G491" t="s">
        <v>7386</v>
      </c>
      <c r="H491" s="9">
        <v>46106</v>
      </c>
      <c r="I491">
        <v>52680</v>
      </c>
      <c r="K491" s="14">
        <f t="shared" si="21"/>
        <v>7.7414251002995149E-3</v>
      </c>
      <c r="L491" s="11" t="str">
        <f t="shared" si="22"/>
        <v/>
      </c>
      <c r="M491" s="11" t="str">
        <f t="shared" si="23"/>
        <v/>
      </c>
    </row>
    <row r="492" spans="1:13" x14ac:dyDescent="0.3">
      <c r="A492" t="s">
        <v>7879</v>
      </c>
      <c r="B492" t="s">
        <v>6390</v>
      </c>
      <c r="C492" t="s">
        <v>4488</v>
      </c>
      <c r="D492">
        <v>163576</v>
      </c>
      <c r="E492" s="9">
        <v>45912</v>
      </c>
      <c r="F492">
        <v>152859</v>
      </c>
      <c r="G492" t="s">
        <v>7386</v>
      </c>
      <c r="H492" s="9">
        <v>45942</v>
      </c>
      <c r="I492">
        <v>152859</v>
      </c>
      <c r="J492" t="s">
        <v>7392</v>
      </c>
      <c r="K492" s="14">
        <f t="shared" si="21"/>
        <v>6.5516946251283792E-2</v>
      </c>
      <c r="L492" s="11" t="str">
        <f t="shared" si="22"/>
        <v/>
      </c>
      <c r="M492" s="11" t="str">
        <f t="shared" si="23"/>
        <v/>
      </c>
    </row>
    <row r="493" spans="1:13" x14ac:dyDescent="0.3">
      <c r="A493" t="s">
        <v>7880</v>
      </c>
      <c r="B493" t="s">
        <v>6397</v>
      </c>
      <c r="C493" t="s">
        <v>4488</v>
      </c>
      <c r="D493">
        <v>83535</v>
      </c>
      <c r="E493" s="9">
        <v>45866</v>
      </c>
      <c r="F493">
        <v>83011</v>
      </c>
      <c r="G493" t="s">
        <v>7386</v>
      </c>
      <c r="H493" s="9">
        <v>45884</v>
      </c>
      <c r="I493">
        <v>83011</v>
      </c>
      <c r="K493" s="14">
        <f t="shared" si="21"/>
        <v>6.2728197761416915E-3</v>
      </c>
      <c r="L493" s="11" t="str">
        <f t="shared" si="22"/>
        <v/>
      </c>
      <c r="M493" s="11" t="str">
        <f t="shared" si="23"/>
        <v/>
      </c>
    </row>
    <row r="494" spans="1:13" x14ac:dyDescent="0.3">
      <c r="A494" t="s">
        <v>7881</v>
      </c>
      <c r="B494" t="s">
        <v>6400</v>
      </c>
      <c r="C494" t="s">
        <v>4476</v>
      </c>
      <c r="D494">
        <v>75623</v>
      </c>
      <c r="E494" s="9">
        <v>45993</v>
      </c>
      <c r="F494">
        <v>74370</v>
      </c>
      <c r="G494" t="s">
        <v>7386</v>
      </c>
      <c r="H494" s="9">
        <v>46035</v>
      </c>
      <c r="I494">
        <v>74370</v>
      </c>
      <c r="K494" s="14">
        <f t="shared" si="21"/>
        <v>1.6569033230630859E-2</v>
      </c>
      <c r="L494" s="11" t="str">
        <f t="shared" si="22"/>
        <v/>
      </c>
      <c r="M494" s="11" t="str">
        <f t="shared" si="23"/>
        <v/>
      </c>
    </row>
    <row r="495" spans="1:13" x14ac:dyDescent="0.3">
      <c r="A495" t="s">
        <v>7882</v>
      </c>
      <c r="B495" t="s">
        <v>6402</v>
      </c>
      <c r="C495" t="s">
        <v>4476</v>
      </c>
      <c r="D495">
        <v>198983</v>
      </c>
      <c r="E495" s="9">
        <v>45821</v>
      </c>
      <c r="F495">
        <v>193473</v>
      </c>
      <c r="G495" t="s">
        <v>7386</v>
      </c>
      <c r="H495" s="9">
        <v>45872</v>
      </c>
      <c r="I495">
        <v>193473</v>
      </c>
      <c r="K495" s="14">
        <f t="shared" si="21"/>
        <v>2.7690807757446589E-2</v>
      </c>
      <c r="L495" s="11" t="str">
        <f t="shared" si="22"/>
        <v/>
      </c>
      <c r="M495" s="11" t="str">
        <f t="shared" si="23"/>
        <v/>
      </c>
    </row>
    <row r="496" spans="1:13" x14ac:dyDescent="0.3">
      <c r="A496" t="s">
        <v>7883</v>
      </c>
      <c r="B496" t="s">
        <v>6408</v>
      </c>
      <c r="C496" t="s">
        <v>4488</v>
      </c>
      <c r="D496">
        <v>75485</v>
      </c>
      <c r="E496" s="9">
        <v>45763</v>
      </c>
      <c r="F496">
        <v>75281</v>
      </c>
      <c r="G496" t="s">
        <v>7386</v>
      </c>
      <c r="H496" s="9">
        <v>45781</v>
      </c>
      <c r="I496">
        <v>75281</v>
      </c>
      <c r="K496" s="14">
        <f t="shared" si="21"/>
        <v>2.7025236802014074E-3</v>
      </c>
      <c r="L496" s="11" t="str">
        <f t="shared" si="22"/>
        <v/>
      </c>
      <c r="M496" s="11" t="str">
        <f t="shared" si="23"/>
        <v/>
      </c>
    </row>
    <row r="497" spans="1:13" x14ac:dyDescent="0.3">
      <c r="A497" t="s">
        <v>7884</v>
      </c>
      <c r="B497" t="s">
        <v>6418</v>
      </c>
      <c r="C497" t="s">
        <v>4476</v>
      </c>
      <c r="D497">
        <v>130428</v>
      </c>
      <c r="E497" s="9">
        <v>46074</v>
      </c>
      <c r="F497">
        <v>128596</v>
      </c>
      <c r="G497" t="s">
        <v>7386</v>
      </c>
      <c r="H497" s="9">
        <v>46089</v>
      </c>
      <c r="I497">
        <v>128596</v>
      </c>
      <c r="K497" s="14">
        <f t="shared" si="21"/>
        <v>1.4046063728647251E-2</v>
      </c>
      <c r="L497" s="11" t="str">
        <f t="shared" si="22"/>
        <v/>
      </c>
      <c r="M497" s="11" t="str">
        <f t="shared" si="23"/>
        <v/>
      </c>
    </row>
    <row r="498" spans="1:13" x14ac:dyDescent="0.3">
      <c r="A498" t="s">
        <v>7885</v>
      </c>
      <c r="B498" t="s">
        <v>6420</v>
      </c>
      <c r="C498" t="s">
        <v>4488</v>
      </c>
      <c r="D498">
        <v>215664</v>
      </c>
      <c r="E498" s="9">
        <v>46111</v>
      </c>
      <c r="F498">
        <v>209385</v>
      </c>
      <c r="G498" t="s">
        <v>7386</v>
      </c>
      <c r="H498" s="9">
        <v>46142</v>
      </c>
      <c r="I498">
        <v>209385</v>
      </c>
      <c r="K498" s="14">
        <f t="shared" si="21"/>
        <v>2.9114734030714406E-2</v>
      </c>
      <c r="L498" s="11" t="str">
        <f t="shared" si="22"/>
        <v/>
      </c>
      <c r="M498" s="11" t="str">
        <f t="shared" si="23"/>
        <v/>
      </c>
    </row>
    <row r="499" spans="1:13" x14ac:dyDescent="0.3">
      <c r="A499" t="s">
        <v>7886</v>
      </c>
      <c r="B499" t="s">
        <v>6422</v>
      </c>
      <c r="C499" t="s">
        <v>4488</v>
      </c>
      <c r="D499">
        <v>202640</v>
      </c>
      <c r="E499" s="9">
        <v>45949</v>
      </c>
      <c r="F499">
        <v>202333</v>
      </c>
      <c r="G499" t="s">
        <v>7386</v>
      </c>
      <c r="H499" s="9">
        <v>46003</v>
      </c>
      <c r="I499">
        <v>202333</v>
      </c>
      <c r="K499" s="14">
        <f t="shared" si="21"/>
        <v>1.5150019739439413E-3</v>
      </c>
      <c r="L499" s="11" t="str">
        <f t="shared" si="22"/>
        <v/>
      </c>
      <c r="M499" s="11" t="str">
        <f t="shared" si="23"/>
        <v/>
      </c>
    </row>
    <row r="500" spans="1:13" x14ac:dyDescent="0.3">
      <c r="A500" t="s">
        <v>7887</v>
      </c>
      <c r="B500" t="s">
        <v>6427</v>
      </c>
      <c r="C500" t="s">
        <v>4476</v>
      </c>
      <c r="D500">
        <v>202397</v>
      </c>
      <c r="E500" s="9">
        <v>45830</v>
      </c>
      <c r="F500">
        <v>194468</v>
      </c>
      <c r="G500" t="s">
        <v>7386</v>
      </c>
      <c r="H500" s="9">
        <v>45861</v>
      </c>
      <c r="I500">
        <v>194468</v>
      </c>
      <c r="J500" t="s">
        <v>7387</v>
      </c>
      <c r="K500" s="14">
        <f t="shared" si="21"/>
        <v>3.9175481850027394E-2</v>
      </c>
      <c r="L500" s="11" t="str">
        <f t="shared" si="22"/>
        <v/>
      </c>
      <c r="M500" s="11" t="str">
        <f t="shared" si="23"/>
        <v/>
      </c>
    </row>
    <row r="501" spans="1:13" x14ac:dyDescent="0.3">
      <c r="A501" t="s">
        <v>7888</v>
      </c>
      <c r="B501" t="s">
        <v>6429</v>
      </c>
      <c r="C501" t="s">
        <v>4466</v>
      </c>
      <c r="D501">
        <v>75267</v>
      </c>
      <c r="E501" s="9">
        <v>46005</v>
      </c>
      <c r="F501">
        <v>51500</v>
      </c>
      <c r="G501" t="s">
        <v>7386</v>
      </c>
      <c r="H501" s="9">
        <v>46032</v>
      </c>
      <c r="I501">
        <v>51500</v>
      </c>
      <c r="J501" t="s">
        <v>7390</v>
      </c>
      <c r="K501" s="14">
        <f t="shared" si="21"/>
        <v>0.31576919499913636</v>
      </c>
      <c r="L501" s="11" t="str">
        <f t="shared" si="22"/>
        <v>FLAG</v>
      </c>
      <c r="M501" s="11" t="str">
        <f t="shared" si="23"/>
        <v/>
      </c>
    </row>
    <row r="502" spans="1:13" x14ac:dyDescent="0.3">
      <c r="A502" t="s">
        <v>7889</v>
      </c>
      <c r="B502" t="s">
        <v>6431</v>
      </c>
      <c r="C502" t="s">
        <v>4471</v>
      </c>
      <c r="D502">
        <v>2588</v>
      </c>
      <c r="E502" s="9">
        <v>45961</v>
      </c>
      <c r="F502">
        <v>2540</v>
      </c>
      <c r="G502" t="s">
        <v>7386</v>
      </c>
      <c r="H502" s="9">
        <v>46010</v>
      </c>
      <c r="I502">
        <v>2540</v>
      </c>
      <c r="K502" s="14">
        <f t="shared" si="21"/>
        <v>1.8547140649149974E-2</v>
      </c>
      <c r="L502" s="11" t="str">
        <f t="shared" si="22"/>
        <v/>
      </c>
      <c r="M502" s="11" t="str">
        <f t="shared" si="23"/>
        <v/>
      </c>
    </row>
    <row r="503" spans="1:13" x14ac:dyDescent="0.3">
      <c r="A503" t="s">
        <v>7890</v>
      </c>
      <c r="B503" t="s">
        <v>6435</v>
      </c>
      <c r="C503" t="s">
        <v>4488</v>
      </c>
      <c r="D503">
        <v>228295</v>
      </c>
      <c r="E503" s="9">
        <v>45835</v>
      </c>
      <c r="F503">
        <v>207783</v>
      </c>
      <c r="G503" t="s">
        <v>7386</v>
      </c>
      <c r="H503" s="9">
        <v>45881</v>
      </c>
      <c r="I503">
        <v>207783</v>
      </c>
      <c r="J503" t="s">
        <v>7392</v>
      </c>
      <c r="K503" s="14">
        <f t="shared" si="21"/>
        <v>8.9848660724063167E-2</v>
      </c>
      <c r="L503" s="11" t="str">
        <f t="shared" si="22"/>
        <v/>
      </c>
      <c r="M503" s="11" t="str">
        <f t="shared" si="23"/>
        <v/>
      </c>
    </row>
    <row r="504" spans="1:13" x14ac:dyDescent="0.3">
      <c r="A504" t="s">
        <v>7891</v>
      </c>
      <c r="B504" t="s">
        <v>6437</v>
      </c>
      <c r="C504" t="s">
        <v>4471</v>
      </c>
      <c r="D504">
        <v>196137</v>
      </c>
      <c r="E504" s="9">
        <v>46109</v>
      </c>
      <c r="F504">
        <v>181234</v>
      </c>
      <c r="G504" t="s">
        <v>7386</v>
      </c>
      <c r="H504" s="9">
        <v>46154</v>
      </c>
      <c r="I504">
        <v>181234</v>
      </c>
      <c r="J504" t="s">
        <v>7392</v>
      </c>
      <c r="K504" s="14">
        <f t="shared" si="21"/>
        <v>7.5982603996186393E-2</v>
      </c>
      <c r="L504" s="11" t="str">
        <f t="shared" si="22"/>
        <v/>
      </c>
      <c r="M504" s="11" t="str">
        <f t="shared" si="23"/>
        <v/>
      </c>
    </row>
    <row r="505" spans="1:13" x14ac:dyDescent="0.3">
      <c r="A505" t="s">
        <v>7892</v>
      </c>
      <c r="B505" t="s">
        <v>6443</v>
      </c>
      <c r="C505" t="s">
        <v>4471</v>
      </c>
      <c r="D505">
        <v>104485</v>
      </c>
      <c r="E505" s="9">
        <v>46074</v>
      </c>
      <c r="F505">
        <v>94207</v>
      </c>
      <c r="G505" t="s">
        <v>7389</v>
      </c>
      <c r="H505" s="9"/>
      <c r="I505">
        <v>0</v>
      </c>
      <c r="J505" t="s">
        <v>7390</v>
      </c>
      <c r="K505" s="14">
        <f t="shared" si="21"/>
        <v>9.8368186821074843E-2</v>
      </c>
      <c r="L505" s="11" t="str">
        <f t="shared" si="22"/>
        <v/>
      </c>
      <c r="M505" s="11" t="str">
        <f t="shared" si="23"/>
        <v/>
      </c>
    </row>
    <row r="506" spans="1:13" x14ac:dyDescent="0.3">
      <c r="A506" t="s">
        <v>7893</v>
      </c>
      <c r="B506" t="s">
        <v>6447</v>
      </c>
      <c r="C506" t="s">
        <v>4476</v>
      </c>
      <c r="D506">
        <v>93787</v>
      </c>
      <c r="E506" s="9">
        <v>45792</v>
      </c>
      <c r="F506">
        <v>84881</v>
      </c>
      <c r="G506" t="s">
        <v>7386</v>
      </c>
      <c r="H506" s="9">
        <v>45810</v>
      </c>
      <c r="I506">
        <v>84881</v>
      </c>
      <c r="J506" t="s">
        <v>7387</v>
      </c>
      <c r="K506" s="14">
        <f t="shared" si="21"/>
        <v>9.495985584356037E-2</v>
      </c>
      <c r="L506" s="11" t="str">
        <f t="shared" si="22"/>
        <v/>
      </c>
      <c r="M506" s="11" t="str">
        <f t="shared" si="23"/>
        <v/>
      </c>
    </row>
    <row r="507" spans="1:13" x14ac:dyDescent="0.3">
      <c r="A507" t="s">
        <v>7894</v>
      </c>
      <c r="B507" t="s">
        <v>6451</v>
      </c>
      <c r="C507" t="s">
        <v>4466</v>
      </c>
      <c r="D507">
        <v>98824</v>
      </c>
      <c r="E507" s="9">
        <v>45794</v>
      </c>
      <c r="F507">
        <v>75898</v>
      </c>
      <c r="G507" t="s">
        <v>7386</v>
      </c>
      <c r="H507" s="9">
        <v>45826</v>
      </c>
      <c r="I507">
        <v>75898</v>
      </c>
      <c r="J507" t="s">
        <v>7387</v>
      </c>
      <c r="K507" s="14">
        <f t="shared" si="21"/>
        <v>0.23198818100866181</v>
      </c>
      <c r="L507" s="11" t="str">
        <f t="shared" si="22"/>
        <v>FLAG</v>
      </c>
      <c r="M507" s="11" t="str">
        <f t="shared" si="23"/>
        <v/>
      </c>
    </row>
    <row r="508" spans="1:13" x14ac:dyDescent="0.3">
      <c r="A508" t="s">
        <v>7895</v>
      </c>
      <c r="B508" t="s">
        <v>6466</v>
      </c>
      <c r="C508" t="s">
        <v>4466</v>
      </c>
      <c r="D508">
        <v>177209</v>
      </c>
      <c r="E508" s="9">
        <v>45771</v>
      </c>
      <c r="F508">
        <v>139199</v>
      </c>
      <c r="G508" t="s">
        <v>7386</v>
      </c>
      <c r="H508" s="9">
        <v>45787</v>
      </c>
      <c r="I508">
        <v>139199</v>
      </c>
      <c r="J508" t="s">
        <v>7387</v>
      </c>
      <c r="K508" s="14">
        <f t="shared" si="21"/>
        <v>0.2144924919163248</v>
      </c>
      <c r="L508" s="11" t="str">
        <f t="shared" si="22"/>
        <v>FLAG</v>
      </c>
      <c r="M508" s="11" t="str">
        <f t="shared" si="23"/>
        <v/>
      </c>
    </row>
    <row r="509" spans="1:13" x14ac:dyDescent="0.3">
      <c r="A509" t="s">
        <v>7896</v>
      </c>
      <c r="B509" t="s">
        <v>6470</v>
      </c>
      <c r="C509" t="s">
        <v>4466</v>
      </c>
      <c r="D509">
        <v>85768</v>
      </c>
      <c r="E509" s="9">
        <v>45941</v>
      </c>
      <c r="F509">
        <v>61833</v>
      </c>
      <c r="G509" t="s">
        <v>7386</v>
      </c>
      <c r="H509" s="9">
        <v>45965</v>
      </c>
      <c r="I509">
        <v>61833</v>
      </c>
      <c r="J509" t="s">
        <v>7390</v>
      </c>
      <c r="K509" s="14">
        <f t="shared" si="21"/>
        <v>0.27906678481484937</v>
      </c>
      <c r="L509" s="11" t="str">
        <f t="shared" si="22"/>
        <v>FLAG</v>
      </c>
      <c r="M509" s="11" t="str">
        <f t="shared" si="23"/>
        <v/>
      </c>
    </row>
    <row r="510" spans="1:13" x14ac:dyDescent="0.3">
      <c r="A510" t="s">
        <v>7897</v>
      </c>
      <c r="B510" t="s">
        <v>6472</v>
      </c>
      <c r="C510" t="s">
        <v>4476</v>
      </c>
      <c r="D510">
        <v>26298</v>
      </c>
      <c r="E510" s="9">
        <v>46013</v>
      </c>
      <c r="F510">
        <v>24977</v>
      </c>
      <c r="G510" t="s">
        <v>7389</v>
      </c>
      <c r="H510" s="9"/>
      <c r="I510">
        <v>0</v>
      </c>
      <c r="J510" t="s">
        <v>7392</v>
      </c>
      <c r="K510" s="14">
        <f t="shared" si="21"/>
        <v>5.0231956802798683E-2</v>
      </c>
      <c r="L510" s="11" t="str">
        <f t="shared" si="22"/>
        <v/>
      </c>
      <c r="M510" s="11" t="str">
        <f t="shared" si="23"/>
        <v/>
      </c>
    </row>
    <row r="511" spans="1:13" x14ac:dyDescent="0.3">
      <c r="A511" t="s">
        <v>7898</v>
      </c>
      <c r="B511" t="s">
        <v>6474</v>
      </c>
      <c r="C511" t="s">
        <v>4471</v>
      </c>
      <c r="D511">
        <v>21211</v>
      </c>
      <c r="E511" s="9">
        <v>45801</v>
      </c>
      <c r="F511">
        <v>19994</v>
      </c>
      <c r="G511" t="s">
        <v>7386</v>
      </c>
      <c r="H511" s="9">
        <v>45857</v>
      </c>
      <c r="I511">
        <v>19994</v>
      </c>
      <c r="J511" t="s">
        <v>7392</v>
      </c>
      <c r="K511" s="14">
        <f t="shared" si="21"/>
        <v>5.7375889868464425E-2</v>
      </c>
      <c r="L511" s="11" t="str">
        <f t="shared" si="22"/>
        <v/>
      </c>
      <c r="M511" s="11" t="str">
        <f t="shared" si="23"/>
        <v/>
      </c>
    </row>
    <row r="512" spans="1:13" x14ac:dyDescent="0.3">
      <c r="A512" t="s">
        <v>7899</v>
      </c>
      <c r="B512" t="s">
        <v>6476</v>
      </c>
      <c r="C512" t="s">
        <v>4471</v>
      </c>
      <c r="D512">
        <v>72982</v>
      </c>
      <c r="E512" s="9">
        <v>46025</v>
      </c>
      <c r="F512">
        <v>66766</v>
      </c>
      <c r="G512" t="s">
        <v>7386</v>
      </c>
      <c r="H512" s="9">
        <v>46049</v>
      </c>
      <c r="I512">
        <v>66766</v>
      </c>
      <c r="J512" t="s">
        <v>7392</v>
      </c>
      <c r="K512" s="14">
        <f t="shared" si="21"/>
        <v>8.5171686169192351E-2</v>
      </c>
      <c r="L512" s="11" t="str">
        <f t="shared" si="22"/>
        <v/>
      </c>
      <c r="M512" s="11" t="str">
        <f t="shared" si="23"/>
        <v/>
      </c>
    </row>
    <row r="513" spans="1:13" x14ac:dyDescent="0.3">
      <c r="A513" t="s">
        <v>7900</v>
      </c>
      <c r="B513" t="s">
        <v>6481</v>
      </c>
      <c r="C513" t="s">
        <v>4471</v>
      </c>
      <c r="D513">
        <v>70071</v>
      </c>
      <c r="E513" s="9">
        <v>45931</v>
      </c>
      <c r="F513">
        <v>68518</v>
      </c>
      <c r="G513" t="s">
        <v>7386</v>
      </c>
      <c r="H513" s="9">
        <v>45962</v>
      </c>
      <c r="I513">
        <v>68518</v>
      </c>
      <c r="K513" s="14">
        <f t="shared" si="21"/>
        <v>2.2163234433645873E-2</v>
      </c>
      <c r="L513" s="11" t="str">
        <f t="shared" si="22"/>
        <v/>
      </c>
      <c r="M513" s="11" t="str">
        <f t="shared" si="23"/>
        <v/>
      </c>
    </row>
    <row r="514" spans="1:13" x14ac:dyDescent="0.3">
      <c r="A514" t="s">
        <v>7901</v>
      </c>
      <c r="B514" t="s">
        <v>6485</v>
      </c>
      <c r="C514" t="s">
        <v>4471</v>
      </c>
      <c r="D514">
        <v>201683</v>
      </c>
      <c r="E514" s="9">
        <v>46003</v>
      </c>
      <c r="F514">
        <v>182924</v>
      </c>
      <c r="G514" t="s">
        <v>7386</v>
      </c>
      <c r="H514" s="9">
        <v>46024</v>
      </c>
      <c r="I514">
        <v>182924</v>
      </c>
      <c r="J514" t="s">
        <v>7390</v>
      </c>
      <c r="K514" s="14">
        <f t="shared" si="21"/>
        <v>9.3012301483020421E-2</v>
      </c>
      <c r="L514" s="11" t="str">
        <f t="shared" si="22"/>
        <v/>
      </c>
      <c r="M514" s="11" t="str">
        <f t="shared" si="23"/>
        <v/>
      </c>
    </row>
    <row r="515" spans="1:13" x14ac:dyDescent="0.3">
      <c r="A515" t="s">
        <v>7902</v>
      </c>
      <c r="B515" t="s">
        <v>6487</v>
      </c>
      <c r="C515" t="s">
        <v>4488</v>
      </c>
      <c r="D515">
        <v>2692</v>
      </c>
      <c r="E515" s="9">
        <v>45866</v>
      </c>
      <c r="F515">
        <v>2426</v>
      </c>
      <c r="G515" t="s">
        <v>7386</v>
      </c>
      <c r="H515" s="9">
        <v>45917</v>
      </c>
      <c r="I515">
        <v>2426</v>
      </c>
      <c r="J515" t="s">
        <v>7390</v>
      </c>
      <c r="K515" s="14">
        <f t="shared" si="21"/>
        <v>9.8811292719167887E-2</v>
      </c>
      <c r="L515" s="11" t="str">
        <f t="shared" si="22"/>
        <v/>
      </c>
      <c r="M515" s="11" t="str">
        <f t="shared" si="23"/>
        <v/>
      </c>
    </row>
    <row r="516" spans="1:13" x14ac:dyDescent="0.3">
      <c r="A516" t="s">
        <v>7903</v>
      </c>
      <c r="B516" t="s">
        <v>6489</v>
      </c>
      <c r="C516" t="s">
        <v>4476</v>
      </c>
      <c r="D516">
        <v>75942</v>
      </c>
      <c r="E516" s="9">
        <v>45840</v>
      </c>
      <c r="F516">
        <v>70917</v>
      </c>
      <c r="G516" t="s">
        <v>7386</v>
      </c>
      <c r="H516" s="9">
        <v>45872</v>
      </c>
      <c r="I516">
        <v>70917</v>
      </c>
      <c r="J516" t="s">
        <v>7392</v>
      </c>
      <c r="K516" s="14">
        <f t="shared" ref="K516:K579" si="24">IF(D516&gt;0,1-F516/D516,"")</f>
        <v>6.616891838508332E-2</v>
      </c>
      <c r="L516" s="11" t="str">
        <f t="shared" ref="L516:L579" si="25">IF(AND(G516&lt;&gt;"Rejected",N(K516)&gt;15%),"FLAG","")</f>
        <v/>
      </c>
      <c r="M516" s="11" t="str">
        <f t="shared" ref="M516:M579" si="26">IF(AND(G516="Pending",DATE(2026,3,31)-E516&gt;180),"FLAG","")</f>
        <v/>
      </c>
    </row>
    <row r="517" spans="1:13" x14ac:dyDescent="0.3">
      <c r="A517" t="s">
        <v>7904</v>
      </c>
      <c r="B517" t="s">
        <v>6491</v>
      </c>
      <c r="C517" t="s">
        <v>4488</v>
      </c>
      <c r="D517">
        <v>2372</v>
      </c>
      <c r="E517" s="9">
        <v>46044</v>
      </c>
      <c r="F517">
        <v>2204</v>
      </c>
      <c r="G517" t="s">
        <v>7386</v>
      </c>
      <c r="H517" s="9">
        <v>46081</v>
      </c>
      <c r="I517">
        <v>2204</v>
      </c>
      <c r="J517" t="s">
        <v>7390</v>
      </c>
      <c r="K517" s="14">
        <f t="shared" si="24"/>
        <v>7.0826306913996606E-2</v>
      </c>
      <c r="L517" s="11" t="str">
        <f t="shared" si="25"/>
        <v/>
      </c>
      <c r="M517" s="11" t="str">
        <f t="shared" si="26"/>
        <v/>
      </c>
    </row>
    <row r="518" spans="1:13" x14ac:dyDescent="0.3">
      <c r="A518" t="s">
        <v>7905</v>
      </c>
      <c r="B518" t="s">
        <v>6495</v>
      </c>
      <c r="C518" t="s">
        <v>4476</v>
      </c>
      <c r="D518">
        <v>230851</v>
      </c>
      <c r="E518" s="9">
        <v>46007</v>
      </c>
      <c r="F518">
        <v>225981</v>
      </c>
      <c r="G518" t="s">
        <v>7386</v>
      </c>
      <c r="H518" s="9">
        <v>46065</v>
      </c>
      <c r="I518">
        <v>225981</v>
      </c>
      <c r="K518" s="14">
        <f t="shared" si="24"/>
        <v>2.1095858367518483E-2</v>
      </c>
      <c r="L518" s="11" t="str">
        <f t="shared" si="25"/>
        <v/>
      </c>
      <c r="M518" s="11" t="str">
        <f t="shared" si="26"/>
        <v/>
      </c>
    </row>
    <row r="519" spans="1:13" x14ac:dyDescent="0.3">
      <c r="A519" t="s">
        <v>7906</v>
      </c>
      <c r="B519" t="s">
        <v>6500</v>
      </c>
      <c r="C519" t="s">
        <v>4471</v>
      </c>
      <c r="D519">
        <v>2871</v>
      </c>
      <c r="E519" s="9">
        <v>46082</v>
      </c>
      <c r="F519">
        <v>2870</v>
      </c>
      <c r="G519" t="s">
        <v>7386</v>
      </c>
      <c r="H519" s="9">
        <v>46136</v>
      </c>
      <c r="I519">
        <v>2870</v>
      </c>
      <c r="K519" s="14">
        <f t="shared" si="24"/>
        <v>3.4831069313823182E-4</v>
      </c>
      <c r="L519" s="11" t="str">
        <f t="shared" si="25"/>
        <v/>
      </c>
      <c r="M519" s="11" t="str">
        <f t="shared" si="26"/>
        <v/>
      </c>
    </row>
    <row r="520" spans="1:13" x14ac:dyDescent="0.3">
      <c r="A520" t="s">
        <v>7907</v>
      </c>
      <c r="B520" t="s">
        <v>6504</v>
      </c>
      <c r="C520" t="s">
        <v>4466</v>
      </c>
      <c r="D520">
        <v>108276</v>
      </c>
      <c r="E520" s="9">
        <v>45910</v>
      </c>
      <c r="F520">
        <v>83161</v>
      </c>
      <c r="G520" t="s">
        <v>7386</v>
      </c>
      <c r="H520" s="9">
        <v>45952</v>
      </c>
      <c r="I520">
        <v>83161</v>
      </c>
      <c r="J520" t="s">
        <v>7387</v>
      </c>
      <c r="K520" s="14">
        <f t="shared" si="24"/>
        <v>0.23195352617385201</v>
      </c>
      <c r="L520" s="11" t="str">
        <f t="shared" si="25"/>
        <v>FLAG</v>
      </c>
      <c r="M520" s="11" t="str">
        <f t="shared" si="26"/>
        <v/>
      </c>
    </row>
    <row r="521" spans="1:13" x14ac:dyDescent="0.3">
      <c r="A521" t="s">
        <v>7908</v>
      </c>
      <c r="B521" t="s">
        <v>6512</v>
      </c>
      <c r="C521" t="s">
        <v>4471</v>
      </c>
      <c r="D521">
        <v>186871</v>
      </c>
      <c r="E521" s="9">
        <v>45908</v>
      </c>
      <c r="F521">
        <v>185866</v>
      </c>
      <c r="G521" t="s">
        <v>7386</v>
      </c>
      <c r="H521" s="9">
        <v>45966</v>
      </c>
      <c r="I521">
        <v>185866</v>
      </c>
      <c r="K521" s="14">
        <f t="shared" si="24"/>
        <v>5.3780415366749823E-3</v>
      </c>
      <c r="L521" s="11" t="str">
        <f t="shared" si="25"/>
        <v/>
      </c>
      <c r="M521" s="11" t="str">
        <f t="shared" si="26"/>
        <v/>
      </c>
    </row>
    <row r="522" spans="1:13" x14ac:dyDescent="0.3">
      <c r="A522" t="s">
        <v>7909</v>
      </c>
      <c r="B522" t="s">
        <v>6520</v>
      </c>
      <c r="C522" t="s">
        <v>4476</v>
      </c>
      <c r="D522">
        <v>2787</v>
      </c>
      <c r="E522" s="9">
        <v>45908</v>
      </c>
      <c r="F522">
        <v>2628</v>
      </c>
      <c r="G522" t="s">
        <v>7386</v>
      </c>
      <c r="H522" s="9">
        <v>45934</v>
      </c>
      <c r="I522">
        <v>2628</v>
      </c>
      <c r="J522" t="s">
        <v>7390</v>
      </c>
      <c r="K522" s="14">
        <f t="shared" si="24"/>
        <v>5.7050592034445624E-2</v>
      </c>
      <c r="L522" s="11" t="str">
        <f t="shared" si="25"/>
        <v/>
      </c>
      <c r="M522" s="11" t="str">
        <f t="shared" si="26"/>
        <v/>
      </c>
    </row>
    <row r="523" spans="1:13" x14ac:dyDescent="0.3">
      <c r="A523" t="s">
        <v>7910</v>
      </c>
      <c r="B523" t="s">
        <v>6524</v>
      </c>
      <c r="C523" t="s">
        <v>4471</v>
      </c>
      <c r="D523">
        <v>80050</v>
      </c>
      <c r="E523" s="9">
        <v>45955</v>
      </c>
      <c r="F523">
        <v>73304</v>
      </c>
      <c r="G523" t="s">
        <v>7386</v>
      </c>
      <c r="H523" s="9">
        <v>45982</v>
      </c>
      <c r="I523">
        <v>73304</v>
      </c>
      <c r="J523" t="s">
        <v>7392</v>
      </c>
      <c r="K523" s="14">
        <f t="shared" si="24"/>
        <v>8.4272329793878775E-2</v>
      </c>
      <c r="L523" s="11" t="str">
        <f t="shared" si="25"/>
        <v/>
      </c>
      <c r="M523" s="11" t="str">
        <f t="shared" si="26"/>
        <v/>
      </c>
    </row>
    <row r="524" spans="1:13" x14ac:dyDescent="0.3">
      <c r="A524" t="s">
        <v>7911</v>
      </c>
      <c r="B524" t="s">
        <v>6526</v>
      </c>
      <c r="C524" t="s">
        <v>4471</v>
      </c>
      <c r="D524">
        <v>50889</v>
      </c>
      <c r="E524" s="9">
        <v>45971</v>
      </c>
      <c r="F524">
        <v>49931</v>
      </c>
      <c r="G524" t="s">
        <v>7386</v>
      </c>
      <c r="H524" s="9">
        <v>46030</v>
      </c>
      <c r="I524">
        <v>49931</v>
      </c>
      <c r="K524" s="14">
        <f t="shared" si="24"/>
        <v>1.882528640767156E-2</v>
      </c>
      <c r="L524" s="11" t="str">
        <f t="shared" si="25"/>
        <v/>
      </c>
      <c r="M524" s="11" t="str">
        <f t="shared" si="26"/>
        <v/>
      </c>
    </row>
    <row r="525" spans="1:13" x14ac:dyDescent="0.3">
      <c r="A525" t="s">
        <v>7912</v>
      </c>
      <c r="B525" t="s">
        <v>6530</v>
      </c>
      <c r="C525" t="s">
        <v>4471</v>
      </c>
      <c r="D525">
        <v>80460</v>
      </c>
      <c r="E525" s="9">
        <v>45775</v>
      </c>
      <c r="F525">
        <v>76202</v>
      </c>
      <c r="G525" t="s">
        <v>7386</v>
      </c>
      <c r="H525" s="9">
        <v>45814</v>
      </c>
      <c r="I525">
        <v>76202</v>
      </c>
      <c r="J525" t="s">
        <v>7392</v>
      </c>
      <c r="K525" s="14">
        <f t="shared" si="24"/>
        <v>5.2920705940840196E-2</v>
      </c>
      <c r="L525" s="11" t="str">
        <f t="shared" si="25"/>
        <v/>
      </c>
      <c r="M525" s="11" t="str">
        <f t="shared" si="26"/>
        <v/>
      </c>
    </row>
    <row r="526" spans="1:13" x14ac:dyDescent="0.3">
      <c r="A526" t="s">
        <v>7913</v>
      </c>
      <c r="B526" t="s">
        <v>6532</v>
      </c>
      <c r="C526" t="s">
        <v>4488</v>
      </c>
      <c r="D526">
        <v>2505</v>
      </c>
      <c r="E526" s="9">
        <v>45952</v>
      </c>
      <c r="F526">
        <v>2384</v>
      </c>
      <c r="G526" t="s">
        <v>7386</v>
      </c>
      <c r="H526" s="9">
        <v>45972</v>
      </c>
      <c r="I526">
        <v>2384</v>
      </c>
      <c r="J526" t="s">
        <v>7390</v>
      </c>
      <c r="K526" s="14">
        <f t="shared" si="24"/>
        <v>4.8303393213572909E-2</v>
      </c>
      <c r="L526" s="11" t="str">
        <f t="shared" si="25"/>
        <v/>
      </c>
      <c r="M526" s="11" t="str">
        <f t="shared" si="26"/>
        <v/>
      </c>
    </row>
    <row r="527" spans="1:13" x14ac:dyDescent="0.3">
      <c r="A527" t="s">
        <v>7914</v>
      </c>
      <c r="B527" t="s">
        <v>6535</v>
      </c>
      <c r="C527" t="s">
        <v>4488</v>
      </c>
      <c r="D527">
        <v>197710</v>
      </c>
      <c r="E527" s="9">
        <v>45903</v>
      </c>
      <c r="F527">
        <v>184970</v>
      </c>
      <c r="G527" t="s">
        <v>7389</v>
      </c>
      <c r="H527" s="9"/>
      <c r="I527">
        <v>0</v>
      </c>
      <c r="J527" t="s">
        <v>7392</v>
      </c>
      <c r="K527" s="14">
        <f t="shared" si="24"/>
        <v>6.4437812958373364E-2</v>
      </c>
      <c r="L527" s="11" t="str">
        <f t="shared" si="25"/>
        <v/>
      </c>
      <c r="M527" s="11" t="str">
        <f t="shared" si="26"/>
        <v>FLAG</v>
      </c>
    </row>
    <row r="528" spans="1:13" x14ac:dyDescent="0.3">
      <c r="A528" t="s">
        <v>7915</v>
      </c>
      <c r="B528" t="s">
        <v>6537</v>
      </c>
      <c r="C528" t="s">
        <v>4488</v>
      </c>
      <c r="D528">
        <v>52941</v>
      </c>
      <c r="E528" s="9">
        <v>46045</v>
      </c>
      <c r="F528">
        <v>49358</v>
      </c>
      <c r="G528" t="s">
        <v>7386</v>
      </c>
      <c r="H528" s="9">
        <v>46062</v>
      </c>
      <c r="I528">
        <v>49358</v>
      </c>
      <c r="J528" t="s">
        <v>7387</v>
      </c>
      <c r="K528" s="14">
        <f t="shared" si="24"/>
        <v>6.767911448593722E-2</v>
      </c>
      <c r="L528" s="11" t="str">
        <f t="shared" si="25"/>
        <v/>
      </c>
      <c r="M528" s="11" t="str">
        <f t="shared" si="26"/>
        <v/>
      </c>
    </row>
    <row r="529" spans="1:13" x14ac:dyDescent="0.3">
      <c r="A529" t="s">
        <v>7916</v>
      </c>
      <c r="B529" t="s">
        <v>6541</v>
      </c>
      <c r="C529" t="s">
        <v>4471</v>
      </c>
      <c r="D529">
        <v>113847</v>
      </c>
      <c r="E529" s="9">
        <v>45891</v>
      </c>
      <c r="F529">
        <v>104264</v>
      </c>
      <c r="G529" t="s">
        <v>7386</v>
      </c>
      <c r="H529" s="9">
        <v>45910</v>
      </c>
      <c r="I529">
        <v>104264</v>
      </c>
      <c r="J529" t="s">
        <v>7387</v>
      </c>
      <c r="K529" s="14">
        <f t="shared" si="24"/>
        <v>8.4174374379649919E-2</v>
      </c>
      <c r="L529" s="11" t="str">
        <f t="shared" si="25"/>
        <v/>
      </c>
      <c r="M529" s="11" t="str">
        <f t="shared" si="26"/>
        <v/>
      </c>
    </row>
    <row r="530" spans="1:13" x14ac:dyDescent="0.3">
      <c r="A530" t="s">
        <v>7917</v>
      </c>
      <c r="B530" t="s">
        <v>6543</v>
      </c>
      <c r="C530" t="s">
        <v>4476</v>
      </c>
      <c r="D530">
        <v>2517</v>
      </c>
      <c r="E530" s="9">
        <v>45878</v>
      </c>
      <c r="F530">
        <v>2318</v>
      </c>
      <c r="G530" t="s">
        <v>7389</v>
      </c>
      <c r="H530" s="9"/>
      <c r="I530">
        <v>0</v>
      </c>
      <c r="J530" t="s">
        <v>7390</v>
      </c>
      <c r="K530" s="14">
        <f t="shared" si="24"/>
        <v>7.9062375844259014E-2</v>
      </c>
      <c r="L530" s="11" t="str">
        <f t="shared" si="25"/>
        <v/>
      </c>
      <c r="M530" s="11" t="str">
        <f t="shared" si="26"/>
        <v>FLAG</v>
      </c>
    </row>
    <row r="531" spans="1:13" x14ac:dyDescent="0.3">
      <c r="A531" t="s">
        <v>7918</v>
      </c>
      <c r="B531" t="s">
        <v>6548</v>
      </c>
      <c r="C531" t="s">
        <v>4488</v>
      </c>
      <c r="D531">
        <v>226604</v>
      </c>
      <c r="E531" s="9">
        <v>45851</v>
      </c>
      <c r="F531">
        <v>221294</v>
      </c>
      <c r="G531" t="s">
        <v>7386</v>
      </c>
      <c r="H531" s="9">
        <v>45902</v>
      </c>
      <c r="I531">
        <v>221294</v>
      </c>
      <c r="K531" s="14">
        <f t="shared" si="24"/>
        <v>2.34329491094597E-2</v>
      </c>
      <c r="L531" s="11" t="str">
        <f t="shared" si="25"/>
        <v/>
      </c>
      <c r="M531" s="11" t="str">
        <f t="shared" si="26"/>
        <v/>
      </c>
    </row>
    <row r="532" spans="1:13" x14ac:dyDescent="0.3">
      <c r="A532" t="s">
        <v>7919</v>
      </c>
      <c r="B532" t="s">
        <v>6558</v>
      </c>
      <c r="C532" t="s">
        <v>4476</v>
      </c>
      <c r="D532">
        <v>202836</v>
      </c>
      <c r="E532" s="9">
        <v>46116</v>
      </c>
      <c r="F532">
        <v>184099</v>
      </c>
      <c r="G532" t="s">
        <v>7386</v>
      </c>
      <c r="H532" s="9">
        <v>46151</v>
      </c>
      <c r="I532">
        <v>184099</v>
      </c>
      <c r="J532" t="s">
        <v>7392</v>
      </c>
      <c r="K532" s="14">
        <f t="shared" si="24"/>
        <v>9.2375120787236975E-2</v>
      </c>
      <c r="L532" s="11" t="str">
        <f t="shared" si="25"/>
        <v/>
      </c>
      <c r="M532" s="11" t="str">
        <f t="shared" si="26"/>
        <v/>
      </c>
    </row>
    <row r="533" spans="1:13" x14ac:dyDescent="0.3">
      <c r="A533" t="s">
        <v>7920</v>
      </c>
      <c r="B533" t="s">
        <v>6560</v>
      </c>
      <c r="C533" t="s">
        <v>4488</v>
      </c>
      <c r="D533">
        <v>55020</v>
      </c>
      <c r="E533" s="9">
        <v>45989</v>
      </c>
      <c r="F533">
        <v>52041</v>
      </c>
      <c r="G533" t="s">
        <v>7386</v>
      </c>
      <c r="H533" s="9">
        <v>46025</v>
      </c>
      <c r="I533">
        <v>52041</v>
      </c>
      <c r="J533" t="s">
        <v>7392</v>
      </c>
      <c r="K533" s="14">
        <f t="shared" si="24"/>
        <v>5.4143947655397984E-2</v>
      </c>
      <c r="L533" s="11" t="str">
        <f t="shared" si="25"/>
        <v/>
      </c>
      <c r="M533" s="11" t="str">
        <f t="shared" si="26"/>
        <v/>
      </c>
    </row>
    <row r="534" spans="1:13" x14ac:dyDescent="0.3">
      <c r="A534" t="s">
        <v>7921</v>
      </c>
      <c r="B534" t="s">
        <v>6562</v>
      </c>
      <c r="C534" t="s">
        <v>4466</v>
      </c>
      <c r="D534">
        <v>71697</v>
      </c>
      <c r="E534" s="9">
        <v>45835</v>
      </c>
      <c r="F534">
        <v>54355</v>
      </c>
      <c r="G534" t="s">
        <v>7386</v>
      </c>
      <c r="H534" s="9">
        <v>45884</v>
      </c>
      <c r="I534">
        <v>54355</v>
      </c>
      <c r="J534" t="s">
        <v>7390</v>
      </c>
      <c r="K534" s="14">
        <f t="shared" si="24"/>
        <v>0.24187901864792116</v>
      </c>
      <c r="L534" s="11" t="str">
        <f t="shared" si="25"/>
        <v>FLAG</v>
      </c>
      <c r="M534" s="11" t="str">
        <f t="shared" si="26"/>
        <v/>
      </c>
    </row>
    <row r="535" spans="1:13" x14ac:dyDescent="0.3">
      <c r="A535" t="s">
        <v>7922</v>
      </c>
      <c r="B535" t="s">
        <v>6566</v>
      </c>
      <c r="C535" t="s">
        <v>4476</v>
      </c>
      <c r="D535">
        <v>68181</v>
      </c>
      <c r="E535" s="9">
        <v>45947</v>
      </c>
      <c r="F535">
        <v>62209</v>
      </c>
      <c r="G535" t="s">
        <v>7386</v>
      </c>
      <c r="H535" s="9">
        <v>45977</v>
      </c>
      <c r="I535">
        <v>62209</v>
      </c>
      <c r="J535" t="s">
        <v>7390</v>
      </c>
      <c r="K535" s="14">
        <f t="shared" si="24"/>
        <v>8.759038441794631E-2</v>
      </c>
      <c r="L535" s="11" t="str">
        <f t="shared" si="25"/>
        <v/>
      </c>
      <c r="M535" s="11" t="str">
        <f t="shared" si="26"/>
        <v/>
      </c>
    </row>
    <row r="536" spans="1:13" x14ac:dyDescent="0.3">
      <c r="A536" t="s">
        <v>7923</v>
      </c>
      <c r="B536" t="s">
        <v>6570</v>
      </c>
      <c r="C536" t="s">
        <v>4471</v>
      </c>
      <c r="D536">
        <v>2393</v>
      </c>
      <c r="E536" s="9">
        <v>45782</v>
      </c>
      <c r="F536">
        <v>2231</v>
      </c>
      <c r="G536" t="s">
        <v>7386</v>
      </c>
      <c r="H536" s="9">
        <v>45815</v>
      </c>
      <c r="I536">
        <v>2231</v>
      </c>
      <c r="J536" t="s">
        <v>7390</v>
      </c>
      <c r="K536" s="14">
        <f t="shared" si="24"/>
        <v>6.7697450898453804E-2</v>
      </c>
      <c r="L536" s="11" t="str">
        <f t="shared" si="25"/>
        <v/>
      </c>
      <c r="M536" s="11" t="str">
        <f t="shared" si="26"/>
        <v/>
      </c>
    </row>
    <row r="537" spans="1:13" x14ac:dyDescent="0.3">
      <c r="A537" t="s">
        <v>7924</v>
      </c>
      <c r="B537" t="s">
        <v>6575</v>
      </c>
      <c r="C537" t="s">
        <v>4476</v>
      </c>
      <c r="D537">
        <v>203332</v>
      </c>
      <c r="E537" s="9">
        <v>46050</v>
      </c>
      <c r="F537">
        <v>183422</v>
      </c>
      <c r="G537" t="s">
        <v>7386</v>
      </c>
      <c r="H537" s="9">
        <v>46100</v>
      </c>
      <c r="I537">
        <v>183422</v>
      </c>
      <c r="J537" t="s">
        <v>7390</v>
      </c>
      <c r="K537" s="14">
        <f t="shared" si="24"/>
        <v>9.7918674876556588E-2</v>
      </c>
      <c r="L537" s="11" t="str">
        <f t="shared" si="25"/>
        <v/>
      </c>
      <c r="M537" s="11" t="str">
        <f t="shared" si="26"/>
        <v/>
      </c>
    </row>
    <row r="538" spans="1:13" x14ac:dyDescent="0.3">
      <c r="A538" t="s">
        <v>7925</v>
      </c>
      <c r="B538" t="s">
        <v>6577</v>
      </c>
      <c r="C538" t="s">
        <v>4476</v>
      </c>
      <c r="D538">
        <v>86021</v>
      </c>
      <c r="E538" s="9">
        <v>45991</v>
      </c>
      <c r="F538">
        <v>0</v>
      </c>
      <c r="G538" t="s">
        <v>7435</v>
      </c>
      <c r="H538" s="9"/>
      <c r="I538">
        <v>0</v>
      </c>
      <c r="J538" t="s">
        <v>7390</v>
      </c>
      <c r="K538" s="14">
        <f t="shared" si="24"/>
        <v>1</v>
      </c>
      <c r="L538" s="11" t="str">
        <f t="shared" si="25"/>
        <v/>
      </c>
      <c r="M538" s="11" t="str">
        <f t="shared" si="26"/>
        <v/>
      </c>
    </row>
    <row r="539" spans="1:13" x14ac:dyDescent="0.3">
      <c r="A539" t="s">
        <v>7926</v>
      </c>
      <c r="B539" t="s">
        <v>6579</v>
      </c>
      <c r="C539" t="s">
        <v>4476</v>
      </c>
      <c r="D539">
        <v>203219</v>
      </c>
      <c r="E539" s="9">
        <v>46097</v>
      </c>
      <c r="F539">
        <v>196668</v>
      </c>
      <c r="G539" t="s">
        <v>7389</v>
      </c>
      <c r="H539" s="9"/>
      <c r="I539">
        <v>0</v>
      </c>
      <c r="J539" t="s">
        <v>7392</v>
      </c>
      <c r="K539" s="14">
        <f t="shared" si="24"/>
        <v>3.2236159020563981E-2</v>
      </c>
      <c r="L539" s="11" t="str">
        <f t="shared" si="25"/>
        <v/>
      </c>
      <c r="M539" s="11" t="str">
        <f t="shared" si="26"/>
        <v/>
      </c>
    </row>
    <row r="540" spans="1:13" x14ac:dyDescent="0.3">
      <c r="A540" t="s">
        <v>7927</v>
      </c>
      <c r="B540" t="s">
        <v>6586</v>
      </c>
      <c r="C540" t="s">
        <v>4471</v>
      </c>
      <c r="D540">
        <v>20602</v>
      </c>
      <c r="E540" s="9">
        <v>45824</v>
      </c>
      <c r="F540">
        <v>18969</v>
      </c>
      <c r="G540" t="s">
        <v>7386</v>
      </c>
      <c r="H540" s="9">
        <v>45840</v>
      </c>
      <c r="I540">
        <v>18969</v>
      </c>
      <c r="J540" t="s">
        <v>7392</v>
      </c>
      <c r="K540" s="14">
        <f t="shared" si="24"/>
        <v>7.9264149111736737E-2</v>
      </c>
      <c r="L540" s="11" t="str">
        <f t="shared" si="25"/>
        <v/>
      </c>
      <c r="M540" s="11" t="str">
        <f t="shared" si="26"/>
        <v/>
      </c>
    </row>
    <row r="541" spans="1:13" x14ac:dyDescent="0.3">
      <c r="A541" t="s">
        <v>7928</v>
      </c>
      <c r="B541" t="s">
        <v>6589</v>
      </c>
      <c r="C541" t="s">
        <v>4466</v>
      </c>
      <c r="D541">
        <v>182190</v>
      </c>
      <c r="E541" s="9">
        <v>45847</v>
      </c>
      <c r="F541">
        <v>144742</v>
      </c>
      <c r="G541" t="s">
        <v>7386</v>
      </c>
      <c r="H541" s="9">
        <v>45866</v>
      </c>
      <c r="I541">
        <v>144742</v>
      </c>
      <c r="J541" t="s">
        <v>7387</v>
      </c>
      <c r="K541" s="14">
        <f t="shared" si="24"/>
        <v>0.20554366320873818</v>
      </c>
      <c r="L541" s="11" t="str">
        <f t="shared" si="25"/>
        <v>FLAG</v>
      </c>
      <c r="M541" s="11" t="str">
        <f t="shared" si="26"/>
        <v/>
      </c>
    </row>
    <row r="542" spans="1:13" x14ac:dyDescent="0.3">
      <c r="A542" t="s">
        <v>7929</v>
      </c>
      <c r="B542" t="s">
        <v>6591</v>
      </c>
      <c r="C542" t="s">
        <v>4471</v>
      </c>
      <c r="D542">
        <v>3010</v>
      </c>
      <c r="E542" s="9">
        <v>46067</v>
      </c>
      <c r="F542">
        <v>2909</v>
      </c>
      <c r="G542" t="s">
        <v>7386</v>
      </c>
      <c r="H542" s="9">
        <v>46111</v>
      </c>
      <c r="I542">
        <v>2909</v>
      </c>
      <c r="J542" t="s">
        <v>7392</v>
      </c>
      <c r="K542" s="14">
        <f t="shared" si="24"/>
        <v>3.3554817275747495E-2</v>
      </c>
      <c r="L542" s="11" t="str">
        <f t="shared" si="25"/>
        <v/>
      </c>
      <c r="M542" s="11" t="str">
        <f t="shared" si="26"/>
        <v/>
      </c>
    </row>
    <row r="543" spans="1:13" x14ac:dyDescent="0.3">
      <c r="A543" t="s">
        <v>7930</v>
      </c>
      <c r="B543" t="s">
        <v>6595</v>
      </c>
      <c r="C543" t="s">
        <v>4471</v>
      </c>
      <c r="D543">
        <v>81890</v>
      </c>
      <c r="E543" s="9">
        <v>45797</v>
      </c>
      <c r="F543">
        <v>75641</v>
      </c>
      <c r="G543" t="s">
        <v>7386</v>
      </c>
      <c r="H543" s="9">
        <v>45836</v>
      </c>
      <c r="I543">
        <v>75641</v>
      </c>
      <c r="J543" t="s">
        <v>7390</v>
      </c>
      <c r="K543" s="14">
        <f t="shared" si="24"/>
        <v>7.6309683722066146E-2</v>
      </c>
      <c r="L543" s="11" t="str">
        <f t="shared" si="25"/>
        <v/>
      </c>
      <c r="M543" s="11" t="str">
        <f t="shared" si="26"/>
        <v/>
      </c>
    </row>
    <row r="544" spans="1:13" x14ac:dyDescent="0.3">
      <c r="A544" t="s">
        <v>7931</v>
      </c>
      <c r="B544" t="s">
        <v>6605</v>
      </c>
      <c r="C544" t="s">
        <v>4466</v>
      </c>
      <c r="D544">
        <v>203660</v>
      </c>
      <c r="E544" s="9">
        <v>45961</v>
      </c>
      <c r="F544">
        <v>151507</v>
      </c>
      <c r="G544" t="s">
        <v>7386</v>
      </c>
      <c r="H544" s="9">
        <v>45994</v>
      </c>
      <c r="I544">
        <v>151507</v>
      </c>
      <c r="J544" t="s">
        <v>7390</v>
      </c>
      <c r="K544" s="14">
        <f t="shared" si="24"/>
        <v>0.25607875871550623</v>
      </c>
      <c r="L544" s="11" t="str">
        <f t="shared" si="25"/>
        <v>FLAG</v>
      </c>
      <c r="M544" s="11" t="str">
        <f t="shared" si="26"/>
        <v/>
      </c>
    </row>
    <row r="545" spans="1:13" x14ac:dyDescent="0.3">
      <c r="A545" t="s">
        <v>7932</v>
      </c>
      <c r="B545" t="s">
        <v>6607</v>
      </c>
      <c r="C545" t="s">
        <v>4488</v>
      </c>
      <c r="D545">
        <v>60430</v>
      </c>
      <c r="E545" s="9">
        <v>45833</v>
      </c>
      <c r="F545">
        <v>58006</v>
      </c>
      <c r="G545" t="s">
        <v>7386</v>
      </c>
      <c r="H545" s="9">
        <v>45855</v>
      </c>
      <c r="I545">
        <v>58006</v>
      </c>
      <c r="J545" t="s">
        <v>7392</v>
      </c>
      <c r="K545" s="14">
        <f t="shared" si="24"/>
        <v>4.0112526890617284E-2</v>
      </c>
      <c r="L545" s="11" t="str">
        <f t="shared" si="25"/>
        <v/>
      </c>
      <c r="M545" s="11" t="str">
        <f t="shared" si="26"/>
        <v/>
      </c>
    </row>
    <row r="546" spans="1:13" x14ac:dyDescent="0.3">
      <c r="A546" t="s">
        <v>7933</v>
      </c>
      <c r="B546" t="s">
        <v>6611</v>
      </c>
      <c r="C546" t="s">
        <v>4466</v>
      </c>
      <c r="D546">
        <v>67861</v>
      </c>
      <c r="E546" s="9">
        <v>46037</v>
      </c>
      <c r="F546">
        <v>47197</v>
      </c>
      <c r="G546" t="s">
        <v>7386</v>
      </c>
      <c r="H546" s="9">
        <v>46059</v>
      </c>
      <c r="I546">
        <v>47197</v>
      </c>
      <c r="J546" t="s">
        <v>7387</v>
      </c>
      <c r="K546" s="14">
        <f t="shared" si="24"/>
        <v>0.30450479656945817</v>
      </c>
      <c r="L546" s="11" t="str">
        <f t="shared" si="25"/>
        <v>FLAG</v>
      </c>
      <c r="M546" s="11" t="str">
        <f t="shared" si="26"/>
        <v/>
      </c>
    </row>
    <row r="547" spans="1:13" x14ac:dyDescent="0.3">
      <c r="A547" t="s">
        <v>7934</v>
      </c>
      <c r="B547" t="s">
        <v>6615</v>
      </c>
      <c r="C547" t="s">
        <v>4488</v>
      </c>
      <c r="D547">
        <v>70629</v>
      </c>
      <c r="E547" s="9">
        <v>45876</v>
      </c>
      <c r="F547">
        <v>70243</v>
      </c>
      <c r="G547" t="s">
        <v>7386</v>
      </c>
      <c r="H547" s="9">
        <v>45930</v>
      </c>
      <c r="I547">
        <v>70243</v>
      </c>
      <c r="K547" s="14">
        <f t="shared" si="24"/>
        <v>5.4651771935040339E-3</v>
      </c>
      <c r="L547" s="11" t="str">
        <f t="shared" si="25"/>
        <v/>
      </c>
      <c r="M547" s="11" t="str">
        <f t="shared" si="26"/>
        <v/>
      </c>
    </row>
    <row r="548" spans="1:13" x14ac:dyDescent="0.3">
      <c r="A548" t="s">
        <v>7935</v>
      </c>
      <c r="B548" t="s">
        <v>6619</v>
      </c>
      <c r="C548" t="s">
        <v>4476</v>
      </c>
      <c r="D548">
        <v>74887</v>
      </c>
      <c r="E548" s="9">
        <v>45918</v>
      </c>
      <c r="F548">
        <v>69512</v>
      </c>
      <c r="G548" t="s">
        <v>7386</v>
      </c>
      <c r="H548" s="9">
        <v>45964</v>
      </c>
      <c r="I548">
        <v>69512</v>
      </c>
      <c r="J548" t="s">
        <v>7390</v>
      </c>
      <c r="K548" s="14">
        <f t="shared" si="24"/>
        <v>7.1774807376447147E-2</v>
      </c>
      <c r="L548" s="11" t="str">
        <f t="shared" si="25"/>
        <v/>
      </c>
      <c r="M548" s="11" t="str">
        <f t="shared" si="26"/>
        <v/>
      </c>
    </row>
    <row r="549" spans="1:13" x14ac:dyDescent="0.3">
      <c r="A549" t="s">
        <v>7936</v>
      </c>
      <c r="B549" t="s">
        <v>6623</v>
      </c>
      <c r="C549" t="s">
        <v>4471</v>
      </c>
      <c r="D549">
        <v>61106</v>
      </c>
      <c r="E549" s="9">
        <v>45811</v>
      </c>
      <c r="F549">
        <v>0</v>
      </c>
      <c r="G549" t="s">
        <v>7435</v>
      </c>
      <c r="H549" s="9"/>
      <c r="I549">
        <v>0</v>
      </c>
      <c r="J549" t="s">
        <v>7387</v>
      </c>
      <c r="K549" s="14">
        <f t="shared" si="24"/>
        <v>1</v>
      </c>
      <c r="L549" s="11" t="str">
        <f t="shared" si="25"/>
        <v/>
      </c>
      <c r="M549" s="11" t="str">
        <f t="shared" si="26"/>
        <v/>
      </c>
    </row>
    <row r="550" spans="1:13" x14ac:dyDescent="0.3">
      <c r="A550" t="s">
        <v>7937</v>
      </c>
      <c r="B550" t="s">
        <v>6629</v>
      </c>
      <c r="C550" t="s">
        <v>4466</v>
      </c>
      <c r="D550">
        <v>66611</v>
      </c>
      <c r="E550" s="9">
        <v>46087</v>
      </c>
      <c r="F550">
        <v>49294</v>
      </c>
      <c r="G550" t="s">
        <v>7386</v>
      </c>
      <c r="H550" s="9">
        <v>46145</v>
      </c>
      <c r="I550">
        <v>49294</v>
      </c>
      <c r="J550" t="s">
        <v>7390</v>
      </c>
      <c r="K550" s="14">
        <f t="shared" si="24"/>
        <v>0.25997207668403122</v>
      </c>
      <c r="L550" s="11" t="str">
        <f t="shared" si="25"/>
        <v>FLAG</v>
      </c>
      <c r="M550" s="11" t="str">
        <f t="shared" si="26"/>
        <v/>
      </c>
    </row>
    <row r="551" spans="1:13" x14ac:dyDescent="0.3">
      <c r="A551" t="s">
        <v>7938</v>
      </c>
      <c r="B551" t="s">
        <v>6631</v>
      </c>
      <c r="C551" t="s">
        <v>4488</v>
      </c>
      <c r="D551">
        <v>209274</v>
      </c>
      <c r="E551" s="9">
        <v>45996</v>
      </c>
      <c r="F551">
        <v>195649</v>
      </c>
      <c r="G551" t="s">
        <v>7386</v>
      </c>
      <c r="H551" s="9">
        <v>46034</v>
      </c>
      <c r="I551">
        <v>195649</v>
      </c>
      <c r="J551" t="s">
        <v>7392</v>
      </c>
      <c r="K551" s="14">
        <f t="shared" si="24"/>
        <v>6.5106033238720551E-2</v>
      </c>
      <c r="L551" s="11" t="str">
        <f t="shared" si="25"/>
        <v/>
      </c>
      <c r="M551" s="11" t="str">
        <f t="shared" si="26"/>
        <v/>
      </c>
    </row>
    <row r="552" spans="1:13" x14ac:dyDescent="0.3">
      <c r="A552" t="s">
        <v>7939</v>
      </c>
      <c r="B552" t="s">
        <v>6637</v>
      </c>
      <c r="C552" t="s">
        <v>4471</v>
      </c>
      <c r="D552">
        <v>63873</v>
      </c>
      <c r="E552" s="9">
        <v>45987</v>
      </c>
      <c r="F552">
        <v>60805</v>
      </c>
      <c r="G552" t="s">
        <v>7389</v>
      </c>
      <c r="H552" s="9"/>
      <c r="I552">
        <v>0</v>
      </c>
      <c r="J552" t="s">
        <v>7392</v>
      </c>
      <c r="K552" s="14">
        <f t="shared" si="24"/>
        <v>4.8032815117498795E-2</v>
      </c>
      <c r="L552" s="11" t="str">
        <f t="shared" si="25"/>
        <v/>
      </c>
      <c r="M552" s="11" t="str">
        <f t="shared" si="26"/>
        <v/>
      </c>
    </row>
    <row r="553" spans="1:13" x14ac:dyDescent="0.3">
      <c r="A553" t="s">
        <v>7940</v>
      </c>
      <c r="B553" t="s">
        <v>6639</v>
      </c>
      <c r="C553" t="s">
        <v>4471</v>
      </c>
      <c r="D553">
        <v>71448</v>
      </c>
      <c r="E553" s="9">
        <v>45898</v>
      </c>
      <c r="F553">
        <v>68725</v>
      </c>
      <c r="G553" t="s">
        <v>7386</v>
      </c>
      <c r="H553" s="9">
        <v>45958</v>
      </c>
      <c r="I553">
        <v>68725</v>
      </c>
      <c r="J553" t="s">
        <v>7387</v>
      </c>
      <c r="K553" s="14">
        <f t="shared" si="24"/>
        <v>3.8111633635651065E-2</v>
      </c>
      <c r="L553" s="11" t="str">
        <f t="shared" si="25"/>
        <v/>
      </c>
      <c r="M553" s="11" t="str">
        <f t="shared" si="26"/>
        <v/>
      </c>
    </row>
    <row r="554" spans="1:13" x14ac:dyDescent="0.3">
      <c r="A554" t="s">
        <v>7941</v>
      </c>
      <c r="B554" t="s">
        <v>6646</v>
      </c>
      <c r="C554" t="s">
        <v>4476</v>
      </c>
      <c r="D554">
        <v>118528</v>
      </c>
      <c r="E554" s="9">
        <v>45839</v>
      </c>
      <c r="F554">
        <v>112430</v>
      </c>
      <c r="G554" t="s">
        <v>7386</v>
      </c>
      <c r="H554" s="9">
        <v>45886</v>
      </c>
      <c r="I554">
        <v>112430</v>
      </c>
      <c r="J554" t="s">
        <v>7392</v>
      </c>
      <c r="K554" s="14">
        <f t="shared" si="24"/>
        <v>5.1447759179265695E-2</v>
      </c>
      <c r="L554" s="11" t="str">
        <f t="shared" si="25"/>
        <v/>
      </c>
      <c r="M554" s="11" t="str">
        <f t="shared" si="26"/>
        <v/>
      </c>
    </row>
    <row r="555" spans="1:13" x14ac:dyDescent="0.3">
      <c r="A555" t="s">
        <v>7942</v>
      </c>
      <c r="B555" t="s">
        <v>6648</v>
      </c>
      <c r="C555" t="s">
        <v>4476</v>
      </c>
      <c r="D555">
        <v>100028</v>
      </c>
      <c r="E555" s="9">
        <v>46105</v>
      </c>
      <c r="F555">
        <v>95148</v>
      </c>
      <c r="G555" t="s">
        <v>7386</v>
      </c>
      <c r="H555" s="9">
        <v>46131</v>
      </c>
      <c r="I555">
        <v>95148</v>
      </c>
      <c r="J555" t="s">
        <v>7392</v>
      </c>
      <c r="K555" s="14">
        <f t="shared" si="24"/>
        <v>4.8786339824849034E-2</v>
      </c>
      <c r="L555" s="11" t="str">
        <f t="shared" si="25"/>
        <v/>
      </c>
      <c r="M555" s="11" t="str">
        <f t="shared" si="26"/>
        <v/>
      </c>
    </row>
    <row r="556" spans="1:13" x14ac:dyDescent="0.3">
      <c r="A556" t="s">
        <v>7943</v>
      </c>
      <c r="B556" t="s">
        <v>6652</v>
      </c>
      <c r="C556" t="s">
        <v>4488</v>
      </c>
      <c r="D556">
        <v>83038</v>
      </c>
      <c r="E556" s="9">
        <v>46081</v>
      </c>
      <c r="F556">
        <v>77688</v>
      </c>
      <c r="G556" t="s">
        <v>7386</v>
      </c>
      <c r="H556" s="9">
        <v>46105</v>
      </c>
      <c r="I556">
        <v>77688</v>
      </c>
      <c r="J556" t="s">
        <v>7390</v>
      </c>
      <c r="K556" s="14">
        <f t="shared" si="24"/>
        <v>6.4428334015751876E-2</v>
      </c>
      <c r="L556" s="11" t="str">
        <f t="shared" si="25"/>
        <v/>
      </c>
      <c r="M556" s="11" t="str">
        <f t="shared" si="26"/>
        <v/>
      </c>
    </row>
    <row r="557" spans="1:13" x14ac:dyDescent="0.3">
      <c r="A557" t="s">
        <v>7944</v>
      </c>
      <c r="B557" t="s">
        <v>6655</v>
      </c>
      <c r="C557" t="s">
        <v>4471</v>
      </c>
      <c r="D557">
        <v>184754</v>
      </c>
      <c r="E557" s="9">
        <v>45932</v>
      </c>
      <c r="F557">
        <v>173357</v>
      </c>
      <c r="G557" t="s">
        <v>7386</v>
      </c>
      <c r="H557" s="9">
        <v>45981</v>
      </c>
      <c r="I557">
        <v>173357</v>
      </c>
      <c r="J557" t="s">
        <v>7392</v>
      </c>
      <c r="K557" s="14">
        <f t="shared" si="24"/>
        <v>6.168743301904156E-2</v>
      </c>
      <c r="L557" s="11" t="str">
        <f t="shared" si="25"/>
        <v/>
      </c>
      <c r="M557" s="11" t="str">
        <f t="shared" si="26"/>
        <v/>
      </c>
    </row>
    <row r="558" spans="1:13" x14ac:dyDescent="0.3">
      <c r="A558" t="s">
        <v>7945</v>
      </c>
      <c r="B558" t="s">
        <v>6658</v>
      </c>
      <c r="C558" t="s">
        <v>4466</v>
      </c>
      <c r="D558">
        <v>66340</v>
      </c>
      <c r="E558" s="9">
        <v>45928</v>
      </c>
      <c r="F558">
        <v>46739</v>
      </c>
      <c r="G558" t="s">
        <v>7386</v>
      </c>
      <c r="H558" s="9">
        <v>45980</v>
      </c>
      <c r="I558">
        <v>46739</v>
      </c>
      <c r="J558" t="s">
        <v>7390</v>
      </c>
      <c r="K558" s="14">
        <f t="shared" si="24"/>
        <v>0.29546276756104917</v>
      </c>
      <c r="L558" s="11" t="str">
        <f t="shared" si="25"/>
        <v>FLAG</v>
      </c>
      <c r="M558" s="11" t="str">
        <f t="shared" si="26"/>
        <v/>
      </c>
    </row>
    <row r="559" spans="1:13" x14ac:dyDescent="0.3">
      <c r="A559" t="s">
        <v>7946</v>
      </c>
      <c r="B559" t="s">
        <v>6660</v>
      </c>
      <c r="C559" t="s">
        <v>4466</v>
      </c>
      <c r="D559">
        <v>169524</v>
      </c>
      <c r="E559" s="9">
        <v>46003</v>
      </c>
      <c r="F559">
        <v>124472</v>
      </c>
      <c r="G559" t="s">
        <v>7386</v>
      </c>
      <c r="H559" s="9">
        <v>46048</v>
      </c>
      <c r="I559">
        <v>124472</v>
      </c>
      <c r="J559" t="s">
        <v>7390</v>
      </c>
      <c r="K559" s="14">
        <f t="shared" si="24"/>
        <v>0.26575588117316717</v>
      </c>
      <c r="L559" s="11" t="str">
        <f t="shared" si="25"/>
        <v>FLAG</v>
      </c>
      <c r="M559" s="11" t="str">
        <f t="shared" si="26"/>
        <v/>
      </c>
    </row>
    <row r="560" spans="1:13" x14ac:dyDescent="0.3">
      <c r="A560" t="s">
        <v>7947</v>
      </c>
      <c r="B560" t="s">
        <v>6666</v>
      </c>
      <c r="C560" t="s">
        <v>4476</v>
      </c>
      <c r="D560">
        <v>85671</v>
      </c>
      <c r="E560" s="9">
        <v>45848</v>
      </c>
      <c r="F560">
        <v>84465</v>
      </c>
      <c r="G560" t="s">
        <v>7386</v>
      </c>
      <c r="H560" s="9">
        <v>45902</v>
      </c>
      <c r="I560">
        <v>84465</v>
      </c>
      <c r="K560" s="14">
        <f t="shared" si="24"/>
        <v>1.4077108940014682E-2</v>
      </c>
      <c r="L560" s="11" t="str">
        <f t="shared" si="25"/>
        <v/>
      </c>
      <c r="M560" s="11" t="str">
        <f t="shared" si="26"/>
        <v/>
      </c>
    </row>
    <row r="561" spans="1:13" x14ac:dyDescent="0.3">
      <c r="A561" t="s">
        <v>7948</v>
      </c>
      <c r="B561" t="s">
        <v>6671</v>
      </c>
      <c r="C561" t="s">
        <v>4488</v>
      </c>
      <c r="D561">
        <v>199303</v>
      </c>
      <c r="E561" s="9">
        <v>46041</v>
      </c>
      <c r="F561">
        <v>198911</v>
      </c>
      <c r="G561" t="s">
        <v>7386</v>
      </c>
      <c r="H561" s="9">
        <v>46099</v>
      </c>
      <c r="I561">
        <v>198911</v>
      </c>
      <c r="K561" s="14">
        <f t="shared" si="24"/>
        <v>1.9668544878902461E-3</v>
      </c>
      <c r="L561" s="11" t="str">
        <f t="shared" si="25"/>
        <v/>
      </c>
      <c r="M561" s="11" t="str">
        <f t="shared" si="26"/>
        <v/>
      </c>
    </row>
    <row r="562" spans="1:13" x14ac:dyDescent="0.3">
      <c r="A562" t="s">
        <v>7949</v>
      </c>
      <c r="B562" t="s">
        <v>6674</v>
      </c>
      <c r="C562" t="s">
        <v>4476</v>
      </c>
      <c r="D562">
        <v>72925</v>
      </c>
      <c r="E562" s="9">
        <v>45772</v>
      </c>
      <c r="F562">
        <v>68359</v>
      </c>
      <c r="G562" t="s">
        <v>7386</v>
      </c>
      <c r="H562" s="9">
        <v>45793</v>
      </c>
      <c r="I562">
        <v>68359</v>
      </c>
      <c r="J562" t="s">
        <v>7392</v>
      </c>
      <c r="K562" s="14">
        <f t="shared" si="24"/>
        <v>6.2612272883099118E-2</v>
      </c>
      <c r="L562" s="11" t="str">
        <f t="shared" si="25"/>
        <v/>
      </c>
      <c r="M562" s="11" t="str">
        <f t="shared" si="26"/>
        <v/>
      </c>
    </row>
    <row r="563" spans="1:13" x14ac:dyDescent="0.3">
      <c r="A563" t="s">
        <v>7950</v>
      </c>
      <c r="B563" t="s">
        <v>6680</v>
      </c>
      <c r="C563" t="s">
        <v>4488</v>
      </c>
      <c r="D563">
        <v>199539</v>
      </c>
      <c r="E563" s="9">
        <v>46082</v>
      </c>
      <c r="F563">
        <v>197337</v>
      </c>
      <c r="G563" t="s">
        <v>7386</v>
      </c>
      <c r="H563" s="9">
        <v>46101</v>
      </c>
      <c r="I563">
        <v>197337</v>
      </c>
      <c r="K563" s="14">
        <f t="shared" si="24"/>
        <v>1.1035436681550936E-2</v>
      </c>
      <c r="L563" s="11" t="str">
        <f t="shared" si="25"/>
        <v/>
      </c>
      <c r="M563" s="11" t="str">
        <f t="shared" si="26"/>
        <v/>
      </c>
    </row>
    <row r="564" spans="1:13" x14ac:dyDescent="0.3">
      <c r="A564" t="s">
        <v>7951</v>
      </c>
      <c r="B564" t="s">
        <v>6683</v>
      </c>
      <c r="C564" t="s">
        <v>4488</v>
      </c>
      <c r="D564">
        <v>44700</v>
      </c>
      <c r="E564" s="9">
        <v>45823</v>
      </c>
      <c r="F564">
        <v>42848</v>
      </c>
      <c r="G564" t="s">
        <v>7386</v>
      </c>
      <c r="H564" s="9">
        <v>45861</v>
      </c>
      <c r="I564">
        <v>42848</v>
      </c>
      <c r="J564" t="s">
        <v>7390</v>
      </c>
      <c r="K564" s="14">
        <f t="shared" si="24"/>
        <v>4.1431767337807623E-2</v>
      </c>
      <c r="L564" s="11" t="str">
        <f t="shared" si="25"/>
        <v/>
      </c>
      <c r="M564" s="11" t="str">
        <f t="shared" si="26"/>
        <v/>
      </c>
    </row>
    <row r="565" spans="1:13" x14ac:dyDescent="0.3">
      <c r="A565" t="s">
        <v>7952</v>
      </c>
      <c r="B565" t="s">
        <v>6685</v>
      </c>
      <c r="C565" t="s">
        <v>4466</v>
      </c>
      <c r="D565">
        <v>78794</v>
      </c>
      <c r="E565" s="9">
        <v>45925</v>
      </c>
      <c r="F565">
        <v>61563</v>
      </c>
      <c r="G565" t="s">
        <v>7386</v>
      </c>
      <c r="H565" s="9">
        <v>45947</v>
      </c>
      <c r="I565">
        <v>61563</v>
      </c>
      <c r="J565" t="s">
        <v>7390</v>
      </c>
      <c r="K565" s="14">
        <f t="shared" si="24"/>
        <v>0.21868416376881483</v>
      </c>
      <c r="L565" s="11" t="str">
        <f t="shared" si="25"/>
        <v>FLAG</v>
      </c>
      <c r="M565" s="11" t="str">
        <f t="shared" si="26"/>
        <v/>
      </c>
    </row>
    <row r="566" spans="1:13" x14ac:dyDescent="0.3">
      <c r="A566" t="s">
        <v>7953</v>
      </c>
      <c r="B566" t="s">
        <v>6687</v>
      </c>
      <c r="C566" t="s">
        <v>4476</v>
      </c>
      <c r="D566">
        <v>201601</v>
      </c>
      <c r="E566" s="9">
        <v>46096</v>
      </c>
      <c r="F566">
        <v>191788</v>
      </c>
      <c r="G566" t="s">
        <v>7386</v>
      </c>
      <c r="H566" s="9">
        <v>46116</v>
      </c>
      <c r="I566">
        <v>191788</v>
      </c>
      <c r="J566" t="s">
        <v>7392</v>
      </c>
      <c r="K566" s="14">
        <f t="shared" si="24"/>
        <v>4.8675353792887899E-2</v>
      </c>
      <c r="L566" s="11" t="str">
        <f t="shared" si="25"/>
        <v/>
      </c>
      <c r="M566" s="11" t="str">
        <f t="shared" si="26"/>
        <v/>
      </c>
    </row>
    <row r="567" spans="1:13" x14ac:dyDescent="0.3">
      <c r="A567" t="s">
        <v>7954</v>
      </c>
      <c r="B567" t="s">
        <v>6689</v>
      </c>
      <c r="C567" t="s">
        <v>4488</v>
      </c>
      <c r="D567">
        <v>54785</v>
      </c>
      <c r="E567" s="9">
        <v>46041</v>
      </c>
      <c r="F567">
        <v>52126</v>
      </c>
      <c r="G567" t="s">
        <v>7386</v>
      </c>
      <c r="H567" s="9">
        <v>46087</v>
      </c>
      <c r="I567">
        <v>52126</v>
      </c>
      <c r="J567" t="s">
        <v>7387</v>
      </c>
      <c r="K567" s="14">
        <f t="shared" si="24"/>
        <v>4.8535182988044157E-2</v>
      </c>
      <c r="L567" s="11" t="str">
        <f t="shared" si="25"/>
        <v/>
      </c>
      <c r="M567" s="11" t="str">
        <f t="shared" si="26"/>
        <v/>
      </c>
    </row>
    <row r="568" spans="1:13" x14ac:dyDescent="0.3">
      <c r="A568" t="s">
        <v>7955</v>
      </c>
      <c r="B568" t="s">
        <v>6691</v>
      </c>
      <c r="C568" t="s">
        <v>4476</v>
      </c>
      <c r="D568">
        <v>47705</v>
      </c>
      <c r="E568" s="9">
        <v>46065</v>
      </c>
      <c r="F568">
        <v>43917</v>
      </c>
      <c r="G568" t="s">
        <v>7386</v>
      </c>
      <c r="H568" s="9">
        <v>46082</v>
      </c>
      <c r="I568">
        <v>43917</v>
      </c>
      <c r="J568" t="s">
        <v>7390</v>
      </c>
      <c r="K568" s="14">
        <f t="shared" si="24"/>
        <v>7.9404674562414845E-2</v>
      </c>
      <c r="L568" s="11" t="str">
        <f t="shared" si="25"/>
        <v/>
      </c>
      <c r="M568" s="11" t="str">
        <f t="shared" si="26"/>
        <v/>
      </c>
    </row>
    <row r="569" spans="1:13" x14ac:dyDescent="0.3">
      <c r="A569" t="s">
        <v>7956</v>
      </c>
      <c r="B569" t="s">
        <v>6693</v>
      </c>
      <c r="C569" t="s">
        <v>4488</v>
      </c>
      <c r="D569">
        <v>54506</v>
      </c>
      <c r="E569" s="9">
        <v>45817</v>
      </c>
      <c r="F569">
        <v>54301</v>
      </c>
      <c r="G569" t="s">
        <v>7386</v>
      </c>
      <c r="H569" s="9">
        <v>45834</v>
      </c>
      <c r="I569">
        <v>54301</v>
      </c>
      <c r="K569" s="14">
        <f t="shared" si="24"/>
        <v>3.7610538289362117E-3</v>
      </c>
      <c r="L569" s="11" t="str">
        <f t="shared" si="25"/>
        <v/>
      </c>
      <c r="M569" s="11" t="str">
        <f t="shared" si="26"/>
        <v/>
      </c>
    </row>
    <row r="570" spans="1:13" x14ac:dyDescent="0.3">
      <c r="A570" t="s">
        <v>7957</v>
      </c>
      <c r="B570" t="s">
        <v>6695</v>
      </c>
      <c r="C570" t="s">
        <v>4476</v>
      </c>
      <c r="D570">
        <v>77242</v>
      </c>
      <c r="E570" s="9">
        <v>45887</v>
      </c>
      <c r="F570">
        <v>77101</v>
      </c>
      <c r="G570" t="s">
        <v>7386</v>
      </c>
      <c r="H570" s="9">
        <v>45930</v>
      </c>
      <c r="I570">
        <v>77101</v>
      </c>
      <c r="K570" s="14">
        <f t="shared" si="24"/>
        <v>1.825431759923335E-3</v>
      </c>
      <c r="L570" s="11" t="str">
        <f t="shared" si="25"/>
        <v/>
      </c>
      <c r="M570" s="11" t="str">
        <f t="shared" si="26"/>
        <v/>
      </c>
    </row>
    <row r="571" spans="1:13" x14ac:dyDescent="0.3">
      <c r="A571" t="s">
        <v>7958</v>
      </c>
      <c r="B571" t="s">
        <v>6699</v>
      </c>
      <c r="C571" t="s">
        <v>4476</v>
      </c>
      <c r="D571">
        <v>53106</v>
      </c>
      <c r="E571" s="9">
        <v>45913</v>
      </c>
      <c r="F571">
        <v>49755</v>
      </c>
      <c r="G571" t="s">
        <v>7386</v>
      </c>
      <c r="H571" s="9">
        <v>45966</v>
      </c>
      <c r="I571">
        <v>49755</v>
      </c>
      <c r="J571" t="s">
        <v>7392</v>
      </c>
      <c r="K571" s="14">
        <f t="shared" si="24"/>
        <v>6.3100214665009591E-2</v>
      </c>
      <c r="L571" s="11" t="str">
        <f t="shared" si="25"/>
        <v/>
      </c>
      <c r="M571" s="11" t="str">
        <f t="shared" si="26"/>
        <v/>
      </c>
    </row>
    <row r="572" spans="1:13" x14ac:dyDescent="0.3">
      <c r="A572" t="s">
        <v>7959</v>
      </c>
      <c r="B572" t="s">
        <v>6703</v>
      </c>
      <c r="C572" t="s">
        <v>4488</v>
      </c>
      <c r="D572">
        <v>70725</v>
      </c>
      <c r="E572" s="9">
        <v>45990</v>
      </c>
      <c r="F572">
        <v>0</v>
      </c>
      <c r="G572" t="s">
        <v>7435</v>
      </c>
      <c r="H572" s="9"/>
      <c r="I572">
        <v>0</v>
      </c>
      <c r="K572" s="14">
        <f t="shared" si="24"/>
        <v>1</v>
      </c>
      <c r="L572" s="11" t="str">
        <f t="shared" si="25"/>
        <v/>
      </c>
      <c r="M572" s="11" t="str">
        <f t="shared" si="26"/>
        <v/>
      </c>
    </row>
    <row r="573" spans="1:13" x14ac:dyDescent="0.3">
      <c r="A573" t="s">
        <v>7960</v>
      </c>
      <c r="B573" t="s">
        <v>6705</v>
      </c>
      <c r="C573" t="s">
        <v>4471</v>
      </c>
      <c r="D573">
        <v>192951</v>
      </c>
      <c r="E573" s="9">
        <v>45854</v>
      </c>
      <c r="F573">
        <v>190866</v>
      </c>
      <c r="G573" t="s">
        <v>7386</v>
      </c>
      <c r="H573" s="9">
        <v>45911</v>
      </c>
      <c r="I573">
        <v>190866</v>
      </c>
      <c r="K573" s="14">
        <f t="shared" si="24"/>
        <v>1.0805852263009785E-2</v>
      </c>
      <c r="L573" s="11" t="str">
        <f t="shared" si="25"/>
        <v/>
      </c>
      <c r="M573" s="11" t="str">
        <f t="shared" si="26"/>
        <v/>
      </c>
    </row>
    <row r="574" spans="1:13" x14ac:dyDescent="0.3">
      <c r="A574" t="s">
        <v>7961</v>
      </c>
      <c r="B574" t="s">
        <v>6714</v>
      </c>
      <c r="C574" t="s">
        <v>4488</v>
      </c>
      <c r="D574">
        <v>200316</v>
      </c>
      <c r="E574" s="9">
        <v>46014</v>
      </c>
      <c r="F574">
        <v>0</v>
      </c>
      <c r="G574" t="s">
        <v>7435</v>
      </c>
      <c r="H574" s="9"/>
      <c r="I574">
        <v>0</v>
      </c>
      <c r="K574" s="14">
        <f t="shared" si="24"/>
        <v>1</v>
      </c>
      <c r="L574" s="11" t="str">
        <f t="shared" si="25"/>
        <v/>
      </c>
      <c r="M574" s="11" t="str">
        <f t="shared" si="26"/>
        <v/>
      </c>
    </row>
    <row r="575" spans="1:13" x14ac:dyDescent="0.3">
      <c r="A575" t="s">
        <v>7962</v>
      </c>
      <c r="B575" t="s">
        <v>6716</v>
      </c>
      <c r="C575" t="s">
        <v>4466</v>
      </c>
      <c r="D575">
        <v>73144</v>
      </c>
      <c r="E575" s="9">
        <v>45944</v>
      </c>
      <c r="F575">
        <v>54685</v>
      </c>
      <c r="G575" t="s">
        <v>7386</v>
      </c>
      <c r="H575" s="9">
        <v>45989</v>
      </c>
      <c r="I575">
        <v>54685</v>
      </c>
      <c r="J575" t="s">
        <v>7390</v>
      </c>
      <c r="K575" s="14">
        <f t="shared" si="24"/>
        <v>0.25236519741879038</v>
      </c>
      <c r="L575" s="11" t="str">
        <f t="shared" si="25"/>
        <v>FLAG</v>
      </c>
      <c r="M575" s="11" t="str">
        <f t="shared" si="26"/>
        <v/>
      </c>
    </row>
    <row r="576" spans="1:13" x14ac:dyDescent="0.3">
      <c r="A576" t="s">
        <v>7963</v>
      </c>
      <c r="B576" t="s">
        <v>6719</v>
      </c>
      <c r="C576" t="s">
        <v>4476</v>
      </c>
      <c r="D576">
        <v>87091</v>
      </c>
      <c r="E576" s="9">
        <v>46093</v>
      </c>
      <c r="F576">
        <v>0</v>
      </c>
      <c r="G576" t="s">
        <v>7435</v>
      </c>
      <c r="H576" s="9"/>
      <c r="I576">
        <v>0</v>
      </c>
      <c r="J576" t="s">
        <v>7387</v>
      </c>
      <c r="K576" s="14">
        <f t="shared" si="24"/>
        <v>1</v>
      </c>
      <c r="L576" s="11" t="str">
        <f t="shared" si="25"/>
        <v/>
      </c>
      <c r="M576" s="11" t="str">
        <f t="shared" si="26"/>
        <v/>
      </c>
    </row>
    <row r="577" spans="1:13" x14ac:dyDescent="0.3">
      <c r="A577" t="s">
        <v>7964</v>
      </c>
      <c r="B577" t="s">
        <v>6721</v>
      </c>
      <c r="C577" t="s">
        <v>4476</v>
      </c>
      <c r="D577">
        <v>19604</v>
      </c>
      <c r="E577" s="9">
        <v>45888</v>
      </c>
      <c r="F577">
        <v>19159</v>
      </c>
      <c r="G577" t="s">
        <v>7386</v>
      </c>
      <c r="H577" s="9">
        <v>45931</v>
      </c>
      <c r="I577">
        <v>19159</v>
      </c>
      <c r="K577" s="14">
        <f t="shared" si="24"/>
        <v>2.2699449092022039E-2</v>
      </c>
      <c r="L577" s="11" t="str">
        <f t="shared" si="25"/>
        <v/>
      </c>
      <c r="M577" s="11" t="str">
        <f t="shared" si="26"/>
        <v/>
      </c>
    </row>
    <row r="578" spans="1:13" x14ac:dyDescent="0.3">
      <c r="A578" t="s">
        <v>7965</v>
      </c>
      <c r="B578" t="s">
        <v>6730</v>
      </c>
      <c r="C578" t="s">
        <v>4466</v>
      </c>
      <c r="D578">
        <v>49555</v>
      </c>
      <c r="E578" s="9">
        <v>46034</v>
      </c>
      <c r="F578">
        <v>39340</v>
      </c>
      <c r="G578" t="s">
        <v>7386</v>
      </c>
      <c r="H578" s="9">
        <v>46085</v>
      </c>
      <c r="I578">
        <v>39340</v>
      </c>
      <c r="J578" t="s">
        <v>7390</v>
      </c>
      <c r="K578" s="14">
        <f t="shared" si="24"/>
        <v>0.20613459792150135</v>
      </c>
      <c r="L578" s="11" t="str">
        <f t="shared" si="25"/>
        <v>FLAG</v>
      </c>
      <c r="M578" s="11" t="str">
        <f t="shared" si="26"/>
        <v/>
      </c>
    </row>
    <row r="579" spans="1:13" x14ac:dyDescent="0.3">
      <c r="A579" t="s">
        <v>7966</v>
      </c>
      <c r="B579" t="s">
        <v>6734</v>
      </c>
      <c r="C579" t="s">
        <v>4488</v>
      </c>
      <c r="D579">
        <v>65673</v>
      </c>
      <c r="E579" s="9">
        <v>46082</v>
      </c>
      <c r="F579">
        <v>60766</v>
      </c>
      <c r="G579" t="s">
        <v>7386</v>
      </c>
      <c r="H579" s="9">
        <v>46122</v>
      </c>
      <c r="I579">
        <v>60766</v>
      </c>
      <c r="J579" t="s">
        <v>7392</v>
      </c>
      <c r="K579" s="14">
        <f t="shared" si="24"/>
        <v>7.4718681954532351E-2</v>
      </c>
      <c r="L579" s="11" t="str">
        <f t="shared" si="25"/>
        <v/>
      </c>
      <c r="M579" s="11" t="str">
        <f t="shared" si="26"/>
        <v/>
      </c>
    </row>
    <row r="580" spans="1:13" x14ac:dyDescent="0.3">
      <c r="A580" t="s">
        <v>7967</v>
      </c>
      <c r="B580" t="s">
        <v>6736</v>
      </c>
      <c r="C580" t="s">
        <v>4471</v>
      </c>
      <c r="D580">
        <v>192665</v>
      </c>
      <c r="E580" s="9">
        <v>45814</v>
      </c>
      <c r="F580">
        <v>176254</v>
      </c>
      <c r="G580" t="s">
        <v>7386</v>
      </c>
      <c r="H580" s="9">
        <v>45871</v>
      </c>
      <c r="I580">
        <v>176254</v>
      </c>
      <c r="J580" t="s">
        <v>7387</v>
      </c>
      <c r="K580" s="14">
        <f t="shared" ref="K580:K643" si="27">IF(D580&gt;0,1-F580/D580,"")</f>
        <v>8.5178937534061694E-2</v>
      </c>
      <c r="L580" s="11" t="str">
        <f t="shared" ref="L580:L643" si="28">IF(AND(G580&lt;&gt;"Rejected",N(K580)&gt;15%),"FLAG","")</f>
        <v/>
      </c>
      <c r="M580" s="11" t="str">
        <f t="shared" ref="M580:M643" si="29">IF(AND(G580="Pending",DATE(2026,3,31)-E580&gt;180),"FLAG","")</f>
        <v/>
      </c>
    </row>
    <row r="581" spans="1:13" x14ac:dyDescent="0.3">
      <c r="A581" t="s">
        <v>7968</v>
      </c>
      <c r="B581" t="s">
        <v>6738</v>
      </c>
      <c r="C581" t="s">
        <v>4466</v>
      </c>
      <c r="D581">
        <v>63761</v>
      </c>
      <c r="E581" s="9">
        <v>46065</v>
      </c>
      <c r="F581">
        <v>49171</v>
      </c>
      <c r="G581" t="s">
        <v>7386</v>
      </c>
      <c r="H581" s="9">
        <v>46122</v>
      </c>
      <c r="I581">
        <v>49171</v>
      </c>
      <c r="J581" t="s">
        <v>7387</v>
      </c>
      <c r="K581" s="14">
        <f t="shared" si="27"/>
        <v>0.2288232618685403</v>
      </c>
      <c r="L581" s="11" t="str">
        <f t="shared" si="28"/>
        <v>FLAG</v>
      </c>
      <c r="M581" s="11" t="str">
        <f t="shared" si="29"/>
        <v/>
      </c>
    </row>
    <row r="582" spans="1:13" x14ac:dyDescent="0.3">
      <c r="A582" t="s">
        <v>7969</v>
      </c>
      <c r="B582" t="s">
        <v>6744</v>
      </c>
      <c r="C582" t="s">
        <v>4476</v>
      </c>
      <c r="D582">
        <v>2652</v>
      </c>
      <c r="E582" s="9">
        <v>46021</v>
      </c>
      <c r="F582">
        <v>2649</v>
      </c>
      <c r="G582" t="s">
        <v>7386</v>
      </c>
      <c r="H582" s="9">
        <v>46041</v>
      </c>
      <c r="I582">
        <v>2649</v>
      </c>
      <c r="K582" s="14">
        <f t="shared" si="27"/>
        <v>1.1312217194570096E-3</v>
      </c>
      <c r="L582" s="11" t="str">
        <f t="shared" si="28"/>
        <v/>
      </c>
      <c r="M582" s="11" t="str">
        <f t="shared" si="29"/>
        <v/>
      </c>
    </row>
    <row r="583" spans="1:13" x14ac:dyDescent="0.3">
      <c r="A583" t="s">
        <v>7970</v>
      </c>
      <c r="B583" t="s">
        <v>6746</v>
      </c>
      <c r="C583" t="s">
        <v>4466</v>
      </c>
      <c r="D583">
        <v>48115</v>
      </c>
      <c r="E583" s="9">
        <v>45789</v>
      </c>
      <c r="F583">
        <v>32984</v>
      </c>
      <c r="G583" t="s">
        <v>7386</v>
      </c>
      <c r="H583" s="9">
        <v>45804</v>
      </c>
      <c r="I583">
        <v>32984</v>
      </c>
      <c r="J583" t="s">
        <v>7390</v>
      </c>
      <c r="K583" s="14">
        <f t="shared" si="27"/>
        <v>0.31447573521770755</v>
      </c>
      <c r="L583" s="11" t="str">
        <f t="shared" si="28"/>
        <v>FLAG</v>
      </c>
      <c r="M583" s="11" t="str">
        <f t="shared" si="29"/>
        <v/>
      </c>
    </row>
    <row r="584" spans="1:13" x14ac:dyDescent="0.3">
      <c r="A584" t="s">
        <v>7971</v>
      </c>
      <c r="B584" t="s">
        <v>6756</v>
      </c>
      <c r="C584" t="s">
        <v>4471</v>
      </c>
      <c r="D584">
        <v>172021</v>
      </c>
      <c r="E584" s="9">
        <v>45811</v>
      </c>
      <c r="F584">
        <v>156833</v>
      </c>
      <c r="G584" t="s">
        <v>7386</v>
      </c>
      <c r="H584" s="9">
        <v>45848</v>
      </c>
      <c r="I584">
        <v>156833</v>
      </c>
      <c r="J584" t="s">
        <v>7387</v>
      </c>
      <c r="K584" s="14">
        <f t="shared" si="27"/>
        <v>8.8291545799640714E-2</v>
      </c>
      <c r="L584" s="11" t="str">
        <f t="shared" si="28"/>
        <v/>
      </c>
      <c r="M584" s="11" t="str">
        <f t="shared" si="29"/>
        <v/>
      </c>
    </row>
    <row r="585" spans="1:13" x14ac:dyDescent="0.3">
      <c r="A585" t="s">
        <v>7972</v>
      </c>
      <c r="B585" t="s">
        <v>6758</v>
      </c>
      <c r="C585" t="s">
        <v>4476</v>
      </c>
      <c r="D585">
        <v>71201</v>
      </c>
      <c r="E585" s="9">
        <v>45893</v>
      </c>
      <c r="F585">
        <v>64689</v>
      </c>
      <c r="G585" t="s">
        <v>7386</v>
      </c>
      <c r="H585" s="9">
        <v>45921</v>
      </c>
      <c r="I585">
        <v>64689</v>
      </c>
      <c r="J585" t="s">
        <v>7390</v>
      </c>
      <c r="K585" s="14">
        <f t="shared" si="27"/>
        <v>9.1459389615314413E-2</v>
      </c>
      <c r="L585" s="11" t="str">
        <f t="shared" si="28"/>
        <v/>
      </c>
      <c r="M585" s="11" t="str">
        <f t="shared" si="29"/>
        <v/>
      </c>
    </row>
    <row r="586" spans="1:13" x14ac:dyDescent="0.3">
      <c r="A586" t="s">
        <v>7973</v>
      </c>
      <c r="B586" t="s">
        <v>6761</v>
      </c>
      <c r="C586" t="s">
        <v>4476</v>
      </c>
      <c r="D586">
        <v>55558</v>
      </c>
      <c r="E586" s="9">
        <v>46093</v>
      </c>
      <c r="F586">
        <v>52071</v>
      </c>
      <c r="G586" t="s">
        <v>7386</v>
      </c>
      <c r="H586" s="9">
        <v>46142</v>
      </c>
      <c r="I586">
        <v>52071</v>
      </c>
      <c r="J586" t="s">
        <v>7390</v>
      </c>
      <c r="K586" s="14">
        <f t="shared" si="27"/>
        <v>6.2763238417509637E-2</v>
      </c>
      <c r="L586" s="11" t="str">
        <f t="shared" si="28"/>
        <v/>
      </c>
      <c r="M586" s="11" t="str">
        <f t="shared" si="29"/>
        <v/>
      </c>
    </row>
    <row r="587" spans="1:13" x14ac:dyDescent="0.3">
      <c r="A587" t="s">
        <v>7974</v>
      </c>
      <c r="B587" t="s">
        <v>6767</v>
      </c>
      <c r="C587" t="s">
        <v>4471</v>
      </c>
      <c r="D587">
        <v>49257</v>
      </c>
      <c r="E587" s="9">
        <v>45943</v>
      </c>
      <c r="F587">
        <v>44904</v>
      </c>
      <c r="G587" t="s">
        <v>7386</v>
      </c>
      <c r="H587" s="9">
        <v>45984</v>
      </c>
      <c r="I587">
        <v>44904</v>
      </c>
      <c r="J587" t="s">
        <v>7387</v>
      </c>
      <c r="K587" s="14">
        <f t="shared" si="27"/>
        <v>8.837322614044707E-2</v>
      </c>
      <c r="L587" s="11" t="str">
        <f t="shared" si="28"/>
        <v/>
      </c>
      <c r="M587" s="11" t="str">
        <f t="shared" si="29"/>
        <v/>
      </c>
    </row>
    <row r="588" spans="1:13" x14ac:dyDescent="0.3">
      <c r="A588" t="s">
        <v>7975</v>
      </c>
      <c r="B588" t="s">
        <v>6773</v>
      </c>
      <c r="C588" t="s">
        <v>4466</v>
      </c>
      <c r="D588">
        <v>185473</v>
      </c>
      <c r="E588" s="9">
        <v>45879</v>
      </c>
      <c r="F588">
        <v>131224</v>
      </c>
      <c r="G588" t="s">
        <v>7386</v>
      </c>
      <c r="H588" s="9">
        <v>45926</v>
      </c>
      <c r="I588">
        <v>131224</v>
      </c>
      <c r="J588" t="s">
        <v>7387</v>
      </c>
      <c r="K588" s="14">
        <f t="shared" si="27"/>
        <v>0.29249001202331337</v>
      </c>
      <c r="L588" s="11" t="str">
        <f t="shared" si="28"/>
        <v>FLAG</v>
      </c>
      <c r="M588" s="11" t="str">
        <f t="shared" si="29"/>
        <v/>
      </c>
    </row>
    <row r="589" spans="1:13" x14ac:dyDescent="0.3">
      <c r="A589" t="s">
        <v>7976</v>
      </c>
      <c r="B589" t="s">
        <v>6775</v>
      </c>
      <c r="C589" t="s">
        <v>4488</v>
      </c>
      <c r="D589">
        <v>197538</v>
      </c>
      <c r="E589" s="9">
        <v>45961</v>
      </c>
      <c r="F589">
        <v>193074</v>
      </c>
      <c r="G589" t="s">
        <v>7389</v>
      </c>
      <c r="H589" s="9"/>
      <c r="I589">
        <v>0</v>
      </c>
      <c r="K589" s="14">
        <f t="shared" si="27"/>
        <v>2.2598183640615943E-2</v>
      </c>
      <c r="L589" s="11" t="str">
        <f t="shared" si="28"/>
        <v/>
      </c>
      <c r="M589" s="11" t="str">
        <f t="shared" si="29"/>
        <v/>
      </c>
    </row>
    <row r="590" spans="1:13" x14ac:dyDescent="0.3">
      <c r="A590" t="s">
        <v>7977</v>
      </c>
      <c r="B590" t="s">
        <v>6779</v>
      </c>
      <c r="C590" t="s">
        <v>4476</v>
      </c>
      <c r="D590">
        <v>201241</v>
      </c>
      <c r="E590" s="9">
        <v>45853</v>
      </c>
      <c r="F590">
        <v>194953</v>
      </c>
      <c r="G590" t="s">
        <v>7386</v>
      </c>
      <c r="H590" s="9">
        <v>45911</v>
      </c>
      <c r="I590">
        <v>194953</v>
      </c>
      <c r="J590" t="s">
        <v>7392</v>
      </c>
      <c r="K590" s="14">
        <f t="shared" si="27"/>
        <v>3.124611783881015E-2</v>
      </c>
      <c r="L590" s="11" t="str">
        <f t="shared" si="28"/>
        <v/>
      </c>
      <c r="M590" s="11" t="str">
        <f t="shared" si="29"/>
        <v/>
      </c>
    </row>
    <row r="591" spans="1:13" x14ac:dyDescent="0.3">
      <c r="A591" t="s">
        <v>7978</v>
      </c>
      <c r="B591" t="s">
        <v>6785</v>
      </c>
      <c r="C591" t="s">
        <v>4466</v>
      </c>
      <c r="D591">
        <v>52946</v>
      </c>
      <c r="E591" s="9">
        <v>46098</v>
      </c>
      <c r="F591">
        <v>38890</v>
      </c>
      <c r="G591" t="s">
        <v>7386</v>
      </c>
      <c r="H591" s="9">
        <v>46125</v>
      </c>
      <c r="I591">
        <v>38890</v>
      </c>
      <c r="J591" t="s">
        <v>7390</v>
      </c>
      <c r="K591" s="14">
        <f t="shared" si="27"/>
        <v>0.26547803422354854</v>
      </c>
      <c r="L591" s="11" t="str">
        <f t="shared" si="28"/>
        <v>FLAG</v>
      </c>
      <c r="M591" s="11" t="str">
        <f t="shared" si="29"/>
        <v/>
      </c>
    </row>
    <row r="592" spans="1:13" x14ac:dyDescent="0.3">
      <c r="A592" t="s">
        <v>7979</v>
      </c>
      <c r="B592" t="s">
        <v>6789</v>
      </c>
      <c r="C592" t="s">
        <v>4471</v>
      </c>
      <c r="D592">
        <v>2605</v>
      </c>
      <c r="E592" s="9">
        <v>45861</v>
      </c>
      <c r="F592">
        <v>2491</v>
      </c>
      <c r="G592" t="s">
        <v>7386</v>
      </c>
      <c r="H592" s="9">
        <v>45920</v>
      </c>
      <c r="I592">
        <v>2491</v>
      </c>
      <c r="J592" t="s">
        <v>7390</v>
      </c>
      <c r="K592" s="14">
        <f t="shared" si="27"/>
        <v>4.3761996161228445E-2</v>
      </c>
      <c r="L592" s="11" t="str">
        <f t="shared" si="28"/>
        <v/>
      </c>
      <c r="M592" s="11" t="str">
        <f t="shared" si="29"/>
        <v/>
      </c>
    </row>
    <row r="593" spans="1:13" x14ac:dyDescent="0.3">
      <c r="A593" t="s">
        <v>7980</v>
      </c>
      <c r="B593" t="s">
        <v>6791</v>
      </c>
      <c r="C593" t="s">
        <v>4476</v>
      </c>
      <c r="D593">
        <v>2833</v>
      </c>
      <c r="E593" s="9">
        <v>45988</v>
      </c>
      <c r="F593">
        <v>2633</v>
      </c>
      <c r="G593" t="s">
        <v>7386</v>
      </c>
      <c r="H593" s="9">
        <v>46044</v>
      </c>
      <c r="I593">
        <v>2633</v>
      </c>
      <c r="J593" t="s">
        <v>7387</v>
      </c>
      <c r="K593" s="14">
        <f t="shared" si="27"/>
        <v>7.0596540769502281E-2</v>
      </c>
      <c r="L593" s="11" t="str">
        <f t="shared" si="28"/>
        <v/>
      </c>
      <c r="M593" s="11" t="str">
        <f t="shared" si="29"/>
        <v/>
      </c>
    </row>
    <row r="594" spans="1:13" x14ac:dyDescent="0.3">
      <c r="A594" t="s">
        <v>7981</v>
      </c>
      <c r="B594" t="s">
        <v>6795</v>
      </c>
      <c r="C594" t="s">
        <v>4488</v>
      </c>
      <c r="D594">
        <v>46569</v>
      </c>
      <c r="E594" s="9">
        <v>45865</v>
      </c>
      <c r="F594">
        <v>45474</v>
      </c>
      <c r="G594" t="s">
        <v>7386</v>
      </c>
      <c r="H594" s="9">
        <v>45922</v>
      </c>
      <c r="I594">
        <v>45474</v>
      </c>
      <c r="K594" s="14">
        <f t="shared" si="27"/>
        <v>2.3513496102557485E-2</v>
      </c>
      <c r="L594" s="11" t="str">
        <f t="shared" si="28"/>
        <v/>
      </c>
      <c r="M594" s="11" t="str">
        <f t="shared" si="29"/>
        <v/>
      </c>
    </row>
    <row r="595" spans="1:13" x14ac:dyDescent="0.3">
      <c r="A595" t="s">
        <v>7982</v>
      </c>
      <c r="B595" t="s">
        <v>6797</v>
      </c>
      <c r="C595" t="s">
        <v>4488</v>
      </c>
      <c r="D595">
        <v>50336</v>
      </c>
      <c r="E595" s="9">
        <v>45875</v>
      </c>
      <c r="F595">
        <v>49849</v>
      </c>
      <c r="G595" t="s">
        <v>7389</v>
      </c>
      <c r="H595" s="9"/>
      <c r="I595">
        <v>0</v>
      </c>
      <c r="K595" s="14">
        <f t="shared" si="27"/>
        <v>9.6749841068023423E-3</v>
      </c>
      <c r="L595" s="11" t="str">
        <f t="shared" si="28"/>
        <v/>
      </c>
      <c r="M595" s="11" t="str">
        <f t="shared" si="29"/>
        <v>FLAG</v>
      </c>
    </row>
    <row r="596" spans="1:13" x14ac:dyDescent="0.3">
      <c r="A596" t="s">
        <v>7983</v>
      </c>
      <c r="B596" t="s">
        <v>6803</v>
      </c>
      <c r="C596" t="s">
        <v>4488</v>
      </c>
      <c r="D596">
        <v>85842</v>
      </c>
      <c r="E596" s="9">
        <v>45983</v>
      </c>
      <c r="F596">
        <v>80523</v>
      </c>
      <c r="G596" t="s">
        <v>7389</v>
      </c>
      <c r="H596" s="9"/>
      <c r="I596">
        <v>0</v>
      </c>
      <c r="J596" t="s">
        <v>7390</v>
      </c>
      <c r="K596" s="14">
        <f t="shared" si="27"/>
        <v>6.1962675613336127E-2</v>
      </c>
      <c r="L596" s="11" t="str">
        <f t="shared" si="28"/>
        <v/>
      </c>
      <c r="M596" s="11" t="str">
        <f t="shared" si="29"/>
        <v/>
      </c>
    </row>
    <row r="597" spans="1:13" x14ac:dyDescent="0.3">
      <c r="A597" t="s">
        <v>7984</v>
      </c>
      <c r="B597" t="s">
        <v>6805</v>
      </c>
      <c r="C597" t="s">
        <v>4466</v>
      </c>
      <c r="D597">
        <v>187725</v>
      </c>
      <c r="E597" s="9">
        <v>46093</v>
      </c>
      <c r="F597">
        <v>140877</v>
      </c>
      <c r="G597" t="s">
        <v>7386</v>
      </c>
      <c r="H597" s="9">
        <v>46137</v>
      </c>
      <c r="I597">
        <v>140877</v>
      </c>
      <c r="J597" t="s">
        <v>7390</v>
      </c>
      <c r="K597" s="14">
        <f t="shared" si="27"/>
        <v>0.24955653216140627</v>
      </c>
      <c r="L597" s="11" t="str">
        <f t="shared" si="28"/>
        <v>FLAG</v>
      </c>
      <c r="M597" s="11" t="str">
        <f t="shared" si="29"/>
        <v/>
      </c>
    </row>
    <row r="598" spans="1:13" x14ac:dyDescent="0.3">
      <c r="A598" t="s">
        <v>7985</v>
      </c>
      <c r="B598" t="s">
        <v>6807</v>
      </c>
      <c r="C598" t="s">
        <v>4471</v>
      </c>
      <c r="D598">
        <v>121640</v>
      </c>
      <c r="E598" s="9">
        <v>46037</v>
      </c>
      <c r="F598">
        <v>119325</v>
      </c>
      <c r="G598" t="s">
        <v>7386</v>
      </c>
      <c r="H598" s="9">
        <v>46057</v>
      </c>
      <c r="I598">
        <v>119325</v>
      </c>
      <c r="K598" s="14">
        <f t="shared" si="27"/>
        <v>1.9031568562972723E-2</v>
      </c>
      <c r="L598" s="11" t="str">
        <f t="shared" si="28"/>
        <v/>
      </c>
      <c r="M598" s="11" t="str">
        <f t="shared" si="29"/>
        <v/>
      </c>
    </row>
    <row r="599" spans="1:13" x14ac:dyDescent="0.3">
      <c r="A599" t="s">
        <v>7986</v>
      </c>
      <c r="B599" t="s">
        <v>6809</v>
      </c>
      <c r="C599" t="s">
        <v>4476</v>
      </c>
      <c r="D599">
        <v>54175</v>
      </c>
      <c r="E599" s="9">
        <v>46010</v>
      </c>
      <c r="F599">
        <v>53819</v>
      </c>
      <c r="G599" t="s">
        <v>7386</v>
      </c>
      <c r="H599" s="9">
        <v>46041</v>
      </c>
      <c r="I599">
        <v>53819</v>
      </c>
      <c r="K599" s="14">
        <f t="shared" si="27"/>
        <v>6.5712967235810327E-3</v>
      </c>
      <c r="L599" s="11" t="str">
        <f t="shared" si="28"/>
        <v/>
      </c>
      <c r="M599" s="11" t="str">
        <f t="shared" si="29"/>
        <v/>
      </c>
    </row>
    <row r="600" spans="1:13" x14ac:dyDescent="0.3">
      <c r="A600" t="s">
        <v>7987</v>
      </c>
      <c r="B600" t="s">
        <v>6812</v>
      </c>
      <c r="C600" t="s">
        <v>4471</v>
      </c>
      <c r="D600">
        <v>52832</v>
      </c>
      <c r="E600" s="9">
        <v>46008</v>
      </c>
      <c r="F600">
        <v>52096</v>
      </c>
      <c r="G600" t="s">
        <v>7386</v>
      </c>
      <c r="H600" s="9">
        <v>46060</v>
      </c>
      <c r="I600">
        <v>52096</v>
      </c>
      <c r="K600" s="14">
        <f t="shared" si="27"/>
        <v>1.3930950938824904E-2</v>
      </c>
      <c r="L600" s="11" t="str">
        <f t="shared" si="28"/>
        <v/>
      </c>
      <c r="M600" s="11" t="str">
        <f t="shared" si="29"/>
        <v/>
      </c>
    </row>
    <row r="601" spans="1:13" x14ac:dyDescent="0.3">
      <c r="A601" t="s">
        <v>7988</v>
      </c>
      <c r="B601" t="s">
        <v>6814</v>
      </c>
      <c r="C601" t="s">
        <v>4488</v>
      </c>
      <c r="D601">
        <v>48876</v>
      </c>
      <c r="E601" s="9">
        <v>46033</v>
      </c>
      <c r="F601">
        <v>45073</v>
      </c>
      <c r="G601" t="s">
        <v>7386</v>
      </c>
      <c r="H601" s="9">
        <v>46093</v>
      </c>
      <c r="I601">
        <v>45073</v>
      </c>
      <c r="J601" t="s">
        <v>7392</v>
      </c>
      <c r="K601" s="14">
        <f t="shared" si="27"/>
        <v>7.7809149684916923E-2</v>
      </c>
      <c r="L601" s="11" t="str">
        <f t="shared" si="28"/>
        <v/>
      </c>
      <c r="M601" s="11" t="str">
        <f t="shared" si="29"/>
        <v/>
      </c>
    </row>
    <row r="602" spans="1:13" x14ac:dyDescent="0.3">
      <c r="A602" t="s">
        <v>7989</v>
      </c>
      <c r="B602" t="s">
        <v>6830</v>
      </c>
      <c r="C602" t="s">
        <v>4471</v>
      </c>
      <c r="D602">
        <v>208394</v>
      </c>
      <c r="E602" s="9">
        <v>46040</v>
      </c>
      <c r="F602">
        <v>195039</v>
      </c>
      <c r="G602" t="s">
        <v>7386</v>
      </c>
      <c r="H602" s="9">
        <v>46088</v>
      </c>
      <c r="I602">
        <v>195039</v>
      </c>
      <c r="J602" t="s">
        <v>7390</v>
      </c>
      <c r="K602" s="14">
        <f t="shared" si="27"/>
        <v>6.4085338349472609E-2</v>
      </c>
      <c r="L602" s="11" t="str">
        <f t="shared" si="28"/>
        <v/>
      </c>
      <c r="M602" s="11" t="str">
        <f t="shared" si="29"/>
        <v/>
      </c>
    </row>
    <row r="603" spans="1:13" x14ac:dyDescent="0.3">
      <c r="A603" t="s">
        <v>7990</v>
      </c>
      <c r="B603" t="s">
        <v>6832</v>
      </c>
      <c r="C603" t="s">
        <v>4488</v>
      </c>
      <c r="D603">
        <v>48952</v>
      </c>
      <c r="E603" s="9">
        <v>46086</v>
      </c>
      <c r="F603">
        <v>46343</v>
      </c>
      <c r="G603" t="s">
        <v>7386</v>
      </c>
      <c r="H603" s="9">
        <v>46106</v>
      </c>
      <c r="I603">
        <v>46343</v>
      </c>
      <c r="J603" t="s">
        <v>7392</v>
      </c>
      <c r="K603" s="14">
        <f t="shared" si="27"/>
        <v>5.3297107370485319E-2</v>
      </c>
      <c r="L603" s="11" t="str">
        <f t="shared" si="28"/>
        <v/>
      </c>
      <c r="M603" s="11" t="str">
        <f t="shared" si="29"/>
        <v/>
      </c>
    </row>
    <row r="604" spans="1:13" x14ac:dyDescent="0.3">
      <c r="A604" t="s">
        <v>7991</v>
      </c>
      <c r="B604" t="s">
        <v>6839</v>
      </c>
      <c r="C604" t="s">
        <v>4488</v>
      </c>
      <c r="D604">
        <v>64260</v>
      </c>
      <c r="E604" s="9">
        <v>46072</v>
      </c>
      <c r="F604">
        <v>59746</v>
      </c>
      <c r="G604" t="s">
        <v>7386</v>
      </c>
      <c r="H604" s="9">
        <v>46112</v>
      </c>
      <c r="I604">
        <v>59746</v>
      </c>
      <c r="J604" t="s">
        <v>7392</v>
      </c>
      <c r="K604" s="14">
        <f t="shared" si="27"/>
        <v>7.0245876128229079E-2</v>
      </c>
      <c r="L604" s="11" t="str">
        <f t="shared" si="28"/>
        <v/>
      </c>
      <c r="M604" s="11" t="str">
        <f t="shared" si="29"/>
        <v/>
      </c>
    </row>
    <row r="605" spans="1:13" x14ac:dyDescent="0.3">
      <c r="A605" t="s">
        <v>7992</v>
      </c>
      <c r="B605" t="s">
        <v>6848</v>
      </c>
      <c r="C605" t="s">
        <v>4476</v>
      </c>
      <c r="D605">
        <v>66369</v>
      </c>
      <c r="E605" s="9">
        <v>45901</v>
      </c>
      <c r="F605">
        <v>61808</v>
      </c>
      <c r="G605" t="s">
        <v>7386</v>
      </c>
      <c r="H605" s="9">
        <v>45910</v>
      </c>
      <c r="I605">
        <v>61808</v>
      </c>
      <c r="J605" t="s">
        <v>7387</v>
      </c>
      <c r="K605" s="14">
        <f t="shared" si="27"/>
        <v>6.8721843029125096E-2</v>
      </c>
      <c r="L605" s="11" t="str">
        <f t="shared" si="28"/>
        <v/>
      </c>
      <c r="M605" s="11" t="str">
        <f t="shared" si="29"/>
        <v/>
      </c>
    </row>
    <row r="606" spans="1:13" x14ac:dyDescent="0.3">
      <c r="A606" t="s">
        <v>7993</v>
      </c>
      <c r="B606" t="s">
        <v>6856</v>
      </c>
      <c r="C606" t="s">
        <v>4488</v>
      </c>
      <c r="D606">
        <v>184891</v>
      </c>
      <c r="E606" s="9">
        <v>45977</v>
      </c>
      <c r="F606">
        <v>179135</v>
      </c>
      <c r="G606" t="s">
        <v>7386</v>
      </c>
      <c r="H606" s="9">
        <v>46036</v>
      </c>
      <c r="I606">
        <v>179135</v>
      </c>
      <c r="J606" t="s">
        <v>7392</v>
      </c>
      <c r="K606" s="14">
        <f t="shared" si="27"/>
        <v>3.1131856066547337E-2</v>
      </c>
      <c r="L606" s="11" t="str">
        <f t="shared" si="28"/>
        <v/>
      </c>
      <c r="M606" s="11" t="str">
        <f t="shared" si="29"/>
        <v/>
      </c>
    </row>
    <row r="607" spans="1:13" x14ac:dyDescent="0.3">
      <c r="A607" t="s">
        <v>7994</v>
      </c>
      <c r="B607" t="s">
        <v>6859</v>
      </c>
      <c r="C607" t="s">
        <v>4476</v>
      </c>
      <c r="D607">
        <v>106980</v>
      </c>
      <c r="E607" s="9">
        <v>45943</v>
      </c>
      <c r="F607">
        <v>99782</v>
      </c>
      <c r="G607" t="s">
        <v>7386</v>
      </c>
      <c r="H607" s="9">
        <v>45981</v>
      </c>
      <c r="I607">
        <v>99782</v>
      </c>
      <c r="J607" t="s">
        <v>7387</v>
      </c>
      <c r="K607" s="14">
        <f t="shared" si="27"/>
        <v>6.7283604412039622E-2</v>
      </c>
      <c r="L607" s="11" t="str">
        <f t="shared" si="28"/>
        <v/>
      </c>
      <c r="M607" s="11" t="str">
        <f t="shared" si="29"/>
        <v/>
      </c>
    </row>
    <row r="608" spans="1:13" x14ac:dyDescent="0.3">
      <c r="A608" t="s">
        <v>7995</v>
      </c>
      <c r="B608" t="s">
        <v>6866</v>
      </c>
      <c r="C608" t="s">
        <v>4476</v>
      </c>
      <c r="D608">
        <v>43352</v>
      </c>
      <c r="E608" s="9">
        <v>46061</v>
      </c>
      <c r="F608">
        <v>39210</v>
      </c>
      <c r="G608" t="s">
        <v>7386</v>
      </c>
      <c r="H608" s="9">
        <v>46095</v>
      </c>
      <c r="I608">
        <v>39210</v>
      </c>
      <c r="J608" t="s">
        <v>7387</v>
      </c>
      <c r="K608" s="14">
        <f t="shared" si="27"/>
        <v>9.5543458202620446E-2</v>
      </c>
      <c r="L608" s="11" t="str">
        <f t="shared" si="28"/>
        <v/>
      </c>
      <c r="M608" s="11" t="str">
        <f t="shared" si="29"/>
        <v/>
      </c>
    </row>
    <row r="609" spans="1:13" x14ac:dyDescent="0.3">
      <c r="A609" t="s">
        <v>7996</v>
      </c>
      <c r="B609" t="s">
        <v>6870</v>
      </c>
      <c r="C609" t="s">
        <v>4476</v>
      </c>
      <c r="D609">
        <v>3101</v>
      </c>
      <c r="E609" s="9">
        <v>45810</v>
      </c>
      <c r="F609">
        <v>2925</v>
      </c>
      <c r="G609" t="s">
        <v>7386</v>
      </c>
      <c r="H609" s="9">
        <v>45843</v>
      </c>
      <c r="I609">
        <v>2925</v>
      </c>
      <c r="J609" t="s">
        <v>7387</v>
      </c>
      <c r="K609" s="14">
        <f t="shared" si="27"/>
        <v>5.6755885198323086E-2</v>
      </c>
      <c r="L609" s="11" t="str">
        <f t="shared" si="28"/>
        <v/>
      </c>
      <c r="M609" s="11" t="str">
        <f t="shared" si="29"/>
        <v/>
      </c>
    </row>
    <row r="610" spans="1:13" x14ac:dyDescent="0.3">
      <c r="A610" t="s">
        <v>7997</v>
      </c>
      <c r="B610" t="s">
        <v>6873</v>
      </c>
      <c r="C610" t="s">
        <v>4471</v>
      </c>
      <c r="D610">
        <v>199674</v>
      </c>
      <c r="E610" s="9">
        <v>45790</v>
      </c>
      <c r="F610">
        <v>190458</v>
      </c>
      <c r="G610" t="s">
        <v>7386</v>
      </c>
      <c r="H610" s="9">
        <v>45809</v>
      </c>
      <c r="I610">
        <v>190458</v>
      </c>
      <c r="J610" t="s">
        <v>7387</v>
      </c>
      <c r="K610" s="14">
        <f t="shared" si="27"/>
        <v>4.6155233029838594E-2</v>
      </c>
      <c r="L610" s="11" t="str">
        <f t="shared" si="28"/>
        <v/>
      </c>
      <c r="M610" s="11" t="str">
        <f t="shared" si="29"/>
        <v/>
      </c>
    </row>
    <row r="611" spans="1:13" x14ac:dyDescent="0.3">
      <c r="A611" t="s">
        <v>7998</v>
      </c>
      <c r="B611" t="s">
        <v>6875</v>
      </c>
      <c r="C611" t="s">
        <v>4488</v>
      </c>
      <c r="D611">
        <v>190650</v>
      </c>
      <c r="E611" s="9">
        <v>45952</v>
      </c>
      <c r="F611">
        <v>174164</v>
      </c>
      <c r="G611" t="s">
        <v>7386</v>
      </c>
      <c r="H611" s="9">
        <v>45981</v>
      </c>
      <c r="I611">
        <v>174164</v>
      </c>
      <c r="J611" t="s">
        <v>7392</v>
      </c>
      <c r="K611" s="14">
        <f t="shared" si="27"/>
        <v>8.6472593758195604E-2</v>
      </c>
      <c r="L611" s="11" t="str">
        <f t="shared" si="28"/>
        <v/>
      </c>
      <c r="M611" s="11" t="str">
        <f t="shared" si="29"/>
        <v/>
      </c>
    </row>
    <row r="612" spans="1:13" x14ac:dyDescent="0.3">
      <c r="A612" t="s">
        <v>7999</v>
      </c>
      <c r="B612" t="s">
        <v>6879</v>
      </c>
      <c r="C612" t="s">
        <v>4488</v>
      </c>
      <c r="D612">
        <v>218153</v>
      </c>
      <c r="E612" s="9">
        <v>46021</v>
      </c>
      <c r="F612">
        <v>209891</v>
      </c>
      <c r="G612" t="s">
        <v>7386</v>
      </c>
      <c r="H612" s="9">
        <v>46070</v>
      </c>
      <c r="I612">
        <v>209891</v>
      </c>
      <c r="J612" t="s">
        <v>7390</v>
      </c>
      <c r="K612" s="14">
        <f t="shared" si="27"/>
        <v>3.7872502326348978E-2</v>
      </c>
      <c r="L612" s="11" t="str">
        <f t="shared" si="28"/>
        <v/>
      </c>
      <c r="M612" s="11" t="str">
        <f t="shared" si="29"/>
        <v/>
      </c>
    </row>
    <row r="613" spans="1:13" x14ac:dyDescent="0.3">
      <c r="A613" t="s">
        <v>8000</v>
      </c>
      <c r="B613" t="s">
        <v>6881</v>
      </c>
      <c r="C613" t="s">
        <v>4466</v>
      </c>
      <c r="D613">
        <v>40577</v>
      </c>
      <c r="E613" s="9">
        <v>46019</v>
      </c>
      <c r="F613">
        <v>29496</v>
      </c>
      <c r="G613" t="s">
        <v>7386</v>
      </c>
      <c r="H613" s="9">
        <v>46038</v>
      </c>
      <c r="I613">
        <v>29496</v>
      </c>
      <c r="J613" t="s">
        <v>7387</v>
      </c>
      <c r="K613" s="14">
        <f t="shared" si="27"/>
        <v>0.27308573822608873</v>
      </c>
      <c r="L613" s="11" t="str">
        <f t="shared" si="28"/>
        <v>FLAG</v>
      </c>
      <c r="M613" s="11" t="str">
        <f t="shared" si="29"/>
        <v/>
      </c>
    </row>
    <row r="614" spans="1:13" x14ac:dyDescent="0.3">
      <c r="A614" t="s">
        <v>8001</v>
      </c>
      <c r="B614" t="s">
        <v>6885</v>
      </c>
      <c r="C614" t="s">
        <v>4488</v>
      </c>
      <c r="D614">
        <v>25792</v>
      </c>
      <c r="E614" s="9">
        <v>45914</v>
      </c>
      <c r="F614">
        <v>24270</v>
      </c>
      <c r="G614" t="s">
        <v>7386</v>
      </c>
      <c r="H614" s="9">
        <v>45966</v>
      </c>
      <c r="I614">
        <v>24270</v>
      </c>
      <c r="J614" t="s">
        <v>7392</v>
      </c>
      <c r="K614" s="14">
        <f t="shared" si="27"/>
        <v>5.9010545905707201E-2</v>
      </c>
      <c r="L614" s="11" t="str">
        <f t="shared" si="28"/>
        <v/>
      </c>
      <c r="M614" s="11" t="str">
        <f t="shared" si="29"/>
        <v/>
      </c>
    </row>
    <row r="615" spans="1:13" x14ac:dyDescent="0.3">
      <c r="A615" t="s">
        <v>8002</v>
      </c>
      <c r="B615" t="s">
        <v>6887</v>
      </c>
      <c r="C615" t="s">
        <v>4466</v>
      </c>
      <c r="D615">
        <v>209205</v>
      </c>
      <c r="E615" s="9">
        <v>45865</v>
      </c>
      <c r="F615">
        <v>158336</v>
      </c>
      <c r="G615" t="s">
        <v>7386</v>
      </c>
      <c r="H615" s="9">
        <v>45896</v>
      </c>
      <c r="I615">
        <v>158336</v>
      </c>
      <c r="J615" t="s">
        <v>7387</v>
      </c>
      <c r="K615" s="14">
        <f t="shared" si="27"/>
        <v>0.24315384431538445</v>
      </c>
      <c r="L615" s="11" t="str">
        <f t="shared" si="28"/>
        <v>FLAG</v>
      </c>
      <c r="M615" s="11" t="str">
        <f t="shared" si="29"/>
        <v/>
      </c>
    </row>
    <row r="616" spans="1:13" x14ac:dyDescent="0.3">
      <c r="A616" t="s">
        <v>8003</v>
      </c>
      <c r="B616" t="s">
        <v>6889</v>
      </c>
      <c r="C616" t="s">
        <v>4471</v>
      </c>
      <c r="D616">
        <v>78336</v>
      </c>
      <c r="E616" s="9">
        <v>46001</v>
      </c>
      <c r="F616">
        <v>76584</v>
      </c>
      <c r="G616" t="s">
        <v>7386</v>
      </c>
      <c r="H616" s="9">
        <v>46034</v>
      </c>
      <c r="I616">
        <v>76584</v>
      </c>
      <c r="K616" s="14">
        <f t="shared" si="27"/>
        <v>2.2365196078431349E-2</v>
      </c>
      <c r="L616" s="11" t="str">
        <f t="shared" si="28"/>
        <v/>
      </c>
      <c r="M616" s="11" t="str">
        <f t="shared" si="29"/>
        <v/>
      </c>
    </row>
    <row r="617" spans="1:13" x14ac:dyDescent="0.3">
      <c r="A617" t="s">
        <v>8004</v>
      </c>
      <c r="B617" t="s">
        <v>6895</v>
      </c>
      <c r="C617" t="s">
        <v>4488</v>
      </c>
      <c r="D617">
        <v>205442</v>
      </c>
      <c r="E617" s="9">
        <v>45951</v>
      </c>
      <c r="F617">
        <v>187089</v>
      </c>
      <c r="G617" t="s">
        <v>7386</v>
      </c>
      <c r="H617" s="9">
        <v>46003</v>
      </c>
      <c r="I617">
        <v>187089</v>
      </c>
      <c r="J617" t="s">
        <v>7392</v>
      </c>
      <c r="K617" s="14">
        <f t="shared" si="27"/>
        <v>8.9334215983099874E-2</v>
      </c>
      <c r="L617" s="11" t="str">
        <f t="shared" si="28"/>
        <v/>
      </c>
      <c r="M617" s="11" t="str">
        <f t="shared" si="29"/>
        <v/>
      </c>
    </row>
    <row r="618" spans="1:13" x14ac:dyDescent="0.3">
      <c r="A618" t="s">
        <v>8005</v>
      </c>
      <c r="B618" t="s">
        <v>6898</v>
      </c>
      <c r="C618" t="s">
        <v>4466</v>
      </c>
      <c r="D618">
        <v>72505</v>
      </c>
      <c r="E618" s="9">
        <v>46102</v>
      </c>
      <c r="F618">
        <v>50314</v>
      </c>
      <c r="G618" t="s">
        <v>7386</v>
      </c>
      <c r="H618" s="9">
        <v>46131</v>
      </c>
      <c r="I618">
        <v>50314</v>
      </c>
      <c r="J618" t="s">
        <v>7390</v>
      </c>
      <c r="K618" s="14">
        <f t="shared" si="27"/>
        <v>0.3060616509206262</v>
      </c>
      <c r="L618" s="11" t="str">
        <f t="shared" si="28"/>
        <v>FLAG</v>
      </c>
      <c r="M618" s="11" t="str">
        <f t="shared" si="29"/>
        <v/>
      </c>
    </row>
    <row r="619" spans="1:13" x14ac:dyDescent="0.3">
      <c r="A619" t="s">
        <v>8006</v>
      </c>
      <c r="B619" t="s">
        <v>6900</v>
      </c>
      <c r="C619" t="s">
        <v>4471</v>
      </c>
      <c r="D619">
        <v>54335</v>
      </c>
      <c r="E619" s="9">
        <v>45980</v>
      </c>
      <c r="F619">
        <v>49830</v>
      </c>
      <c r="G619" t="s">
        <v>7386</v>
      </c>
      <c r="H619" s="9">
        <v>46019</v>
      </c>
      <c r="I619">
        <v>49830</v>
      </c>
      <c r="J619" t="s">
        <v>7392</v>
      </c>
      <c r="K619" s="14">
        <f t="shared" si="27"/>
        <v>8.29115671298426E-2</v>
      </c>
      <c r="L619" s="11" t="str">
        <f t="shared" si="28"/>
        <v/>
      </c>
      <c r="M619" s="11" t="str">
        <f t="shared" si="29"/>
        <v/>
      </c>
    </row>
    <row r="620" spans="1:13" x14ac:dyDescent="0.3">
      <c r="A620" t="s">
        <v>8007</v>
      </c>
      <c r="B620" t="s">
        <v>6903</v>
      </c>
      <c r="C620" t="s">
        <v>4471</v>
      </c>
      <c r="D620">
        <v>39471</v>
      </c>
      <c r="E620" s="9">
        <v>46000</v>
      </c>
      <c r="F620">
        <v>36728</v>
      </c>
      <c r="G620" t="s">
        <v>7386</v>
      </c>
      <c r="H620" s="9">
        <v>46024</v>
      </c>
      <c r="I620">
        <v>36728</v>
      </c>
      <c r="J620" t="s">
        <v>7392</v>
      </c>
      <c r="K620" s="14">
        <f t="shared" si="27"/>
        <v>6.9494058929340574E-2</v>
      </c>
      <c r="L620" s="11" t="str">
        <f t="shared" si="28"/>
        <v/>
      </c>
      <c r="M620" s="11" t="str">
        <f t="shared" si="29"/>
        <v/>
      </c>
    </row>
    <row r="621" spans="1:13" x14ac:dyDescent="0.3">
      <c r="A621" t="s">
        <v>8008</v>
      </c>
      <c r="B621" t="s">
        <v>6907</v>
      </c>
      <c r="C621" t="s">
        <v>4466</v>
      </c>
      <c r="D621">
        <v>53528</v>
      </c>
      <c r="E621" s="9">
        <v>45858</v>
      </c>
      <c r="F621">
        <v>38381</v>
      </c>
      <c r="G621" t="s">
        <v>7389</v>
      </c>
      <c r="H621" s="9"/>
      <c r="I621">
        <v>0</v>
      </c>
      <c r="J621" t="s">
        <v>7387</v>
      </c>
      <c r="K621" s="14">
        <f t="shared" si="27"/>
        <v>0.28297339710058289</v>
      </c>
      <c r="L621" s="11" t="str">
        <f t="shared" si="28"/>
        <v>FLAG</v>
      </c>
      <c r="M621" s="11" t="str">
        <f t="shared" si="29"/>
        <v>FLAG</v>
      </c>
    </row>
    <row r="622" spans="1:13" x14ac:dyDescent="0.3">
      <c r="A622" t="s">
        <v>8009</v>
      </c>
      <c r="B622" t="s">
        <v>6912</v>
      </c>
      <c r="C622" t="s">
        <v>4471</v>
      </c>
      <c r="D622">
        <v>95200</v>
      </c>
      <c r="E622" s="9">
        <v>46098</v>
      </c>
      <c r="F622">
        <v>92380</v>
      </c>
      <c r="G622" t="s">
        <v>7386</v>
      </c>
      <c r="H622" s="9">
        <v>46116</v>
      </c>
      <c r="I622">
        <v>92380</v>
      </c>
      <c r="K622" s="14">
        <f t="shared" si="27"/>
        <v>2.9621848739495804E-2</v>
      </c>
      <c r="L622" s="11" t="str">
        <f t="shared" si="28"/>
        <v/>
      </c>
      <c r="M622" s="11" t="str">
        <f t="shared" si="29"/>
        <v/>
      </c>
    </row>
    <row r="623" spans="1:13" x14ac:dyDescent="0.3">
      <c r="A623" t="s">
        <v>8010</v>
      </c>
      <c r="B623" t="s">
        <v>6914</v>
      </c>
      <c r="C623" t="s">
        <v>4476</v>
      </c>
      <c r="D623">
        <v>227371</v>
      </c>
      <c r="E623" s="9">
        <v>46005</v>
      </c>
      <c r="F623">
        <v>227135</v>
      </c>
      <c r="G623" t="s">
        <v>7386</v>
      </c>
      <c r="H623" s="9">
        <v>46038</v>
      </c>
      <c r="I623">
        <v>227135</v>
      </c>
      <c r="K623" s="14">
        <f t="shared" si="27"/>
        <v>1.0379511899054616E-3</v>
      </c>
      <c r="L623" s="11" t="str">
        <f t="shared" si="28"/>
        <v/>
      </c>
      <c r="M623" s="11" t="str">
        <f t="shared" si="29"/>
        <v/>
      </c>
    </row>
    <row r="624" spans="1:13" x14ac:dyDescent="0.3">
      <c r="A624" t="s">
        <v>8011</v>
      </c>
      <c r="B624" t="s">
        <v>6916</v>
      </c>
      <c r="C624" t="s">
        <v>4488</v>
      </c>
      <c r="D624">
        <v>22160</v>
      </c>
      <c r="E624" s="9">
        <v>45988</v>
      </c>
      <c r="F624">
        <v>20962</v>
      </c>
      <c r="G624" t="s">
        <v>7386</v>
      </c>
      <c r="H624" s="9">
        <v>46027</v>
      </c>
      <c r="I624">
        <v>20962</v>
      </c>
      <c r="J624" t="s">
        <v>7390</v>
      </c>
      <c r="K624" s="14">
        <f t="shared" si="27"/>
        <v>5.4061371841155226E-2</v>
      </c>
      <c r="L624" s="11" t="str">
        <f t="shared" si="28"/>
        <v/>
      </c>
      <c r="M624" s="11" t="str">
        <f t="shared" si="29"/>
        <v/>
      </c>
    </row>
    <row r="625" spans="1:13" x14ac:dyDescent="0.3">
      <c r="A625" t="s">
        <v>8012</v>
      </c>
      <c r="B625" t="s">
        <v>6918</v>
      </c>
      <c r="C625" t="s">
        <v>4476</v>
      </c>
      <c r="D625">
        <v>181036</v>
      </c>
      <c r="E625" s="9">
        <v>45969</v>
      </c>
      <c r="F625">
        <v>166377</v>
      </c>
      <c r="G625" t="s">
        <v>7386</v>
      </c>
      <c r="H625" s="9">
        <v>45994</v>
      </c>
      <c r="I625">
        <v>166377</v>
      </c>
      <c r="J625" t="s">
        <v>7387</v>
      </c>
      <c r="K625" s="14">
        <f t="shared" si="27"/>
        <v>8.097284517996417E-2</v>
      </c>
      <c r="L625" s="11" t="str">
        <f t="shared" si="28"/>
        <v/>
      </c>
      <c r="M625" s="11" t="str">
        <f t="shared" si="29"/>
        <v/>
      </c>
    </row>
    <row r="626" spans="1:13" x14ac:dyDescent="0.3">
      <c r="A626" t="s">
        <v>8013</v>
      </c>
      <c r="B626" t="s">
        <v>6920</v>
      </c>
      <c r="C626" t="s">
        <v>4476</v>
      </c>
      <c r="D626">
        <v>124461</v>
      </c>
      <c r="E626" s="9">
        <v>46038</v>
      </c>
      <c r="F626">
        <v>120759</v>
      </c>
      <c r="G626" t="s">
        <v>7386</v>
      </c>
      <c r="H626" s="9">
        <v>46063</v>
      </c>
      <c r="I626">
        <v>120759</v>
      </c>
      <c r="K626" s="14">
        <f t="shared" si="27"/>
        <v>2.9744257237206861E-2</v>
      </c>
      <c r="L626" s="11" t="str">
        <f t="shared" si="28"/>
        <v/>
      </c>
      <c r="M626" s="11" t="str">
        <f t="shared" si="29"/>
        <v/>
      </c>
    </row>
    <row r="627" spans="1:13" x14ac:dyDescent="0.3">
      <c r="A627" t="s">
        <v>8014</v>
      </c>
      <c r="B627" t="s">
        <v>6933</v>
      </c>
      <c r="C627" t="s">
        <v>4471</v>
      </c>
      <c r="D627">
        <v>218625</v>
      </c>
      <c r="E627" s="9">
        <v>45864</v>
      </c>
      <c r="F627">
        <v>210561</v>
      </c>
      <c r="G627" t="s">
        <v>7386</v>
      </c>
      <c r="H627" s="9">
        <v>45885</v>
      </c>
      <c r="I627">
        <v>210561</v>
      </c>
      <c r="J627" t="s">
        <v>7392</v>
      </c>
      <c r="K627" s="14">
        <f t="shared" si="27"/>
        <v>3.6885077186963988E-2</v>
      </c>
      <c r="L627" s="11" t="str">
        <f t="shared" si="28"/>
        <v/>
      </c>
      <c r="M627" s="11" t="str">
        <f t="shared" si="29"/>
        <v/>
      </c>
    </row>
    <row r="628" spans="1:13" x14ac:dyDescent="0.3">
      <c r="A628" t="s">
        <v>8015</v>
      </c>
      <c r="B628" t="s">
        <v>6935</v>
      </c>
      <c r="C628" t="s">
        <v>4488</v>
      </c>
      <c r="D628">
        <v>68547</v>
      </c>
      <c r="E628" s="9">
        <v>46102</v>
      </c>
      <c r="F628">
        <v>0</v>
      </c>
      <c r="G628" t="s">
        <v>7435</v>
      </c>
      <c r="H628" s="9"/>
      <c r="I628">
        <v>0</v>
      </c>
      <c r="J628" t="s">
        <v>7392</v>
      </c>
      <c r="K628" s="14">
        <f t="shared" si="27"/>
        <v>1</v>
      </c>
      <c r="L628" s="11" t="str">
        <f t="shared" si="28"/>
        <v/>
      </c>
      <c r="M628" s="11" t="str">
        <f t="shared" si="29"/>
        <v/>
      </c>
    </row>
    <row r="629" spans="1:13" x14ac:dyDescent="0.3">
      <c r="A629" t="s">
        <v>8016</v>
      </c>
      <c r="B629" t="s">
        <v>6943</v>
      </c>
      <c r="C629" t="s">
        <v>4488</v>
      </c>
      <c r="D629">
        <v>55731</v>
      </c>
      <c r="E629" s="9">
        <v>45846</v>
      </c>
      <c r="F629">
        <v>55371</v>
      </c>
      <c r="G629" t="s">
        <v>7386</v>
      </c>
      <c r="H629" s="9">
        <v>45873</v>
      </c>
      <c r="I629">
        <v>55371</v>
      </c>
      <c r="K629" s="14">
        <f t="shared" si="27"/>
        <v>6.4596005813640778E-3</v>
      </c>
      <c r="L629" s="11" t="str">
        <f t="shared" si="28"/>
        <v/>
      </c>
      <c r="M629" s="11" t="str">
        <f t="shared" si="29"/>
        <v/>
      </c>
    </row>
    <row r="630" spans="1:13" x14ac:dyDescent="0.3">
      <c r="A630" t="s">
        <v>8017</v>
      </c>
      <c r="B630" t="s">
        <v>6947</v>
      </c>
      <c r="C630" t="s">
        <v>4471</v>
      </c>
      <c r="D630">
        <v>193406</v>
      </c>
      <c r="E630" s="9">
        <v>45766</v>
      </c>
      <c r="F630">
        <v>178646</v>
      </c>
      <c r="G630" t="s">
        <v>7386</v>
      </c>
      <c r="H630" s="9">
        <v>45811</v>
      </c>
      <c r="I630">
        <v>178646</v>
      </c>
      <c r="J630" t="s">
        <v>7390</v>
      </c>
      <c r="K630" s="14">
        <f t="shared" si="27"/>
        <v>7.6316143242712187E-2</v>
      </c>
      <c r="L630" s="11" t="str">
        <f t="shared" si="28"/>
        <v/>
      </c>
      <c r="M630" s="11" t="str">
        <f t="shared" si="29"/>
        <v/>
      </c>
    </row>
    <row r="631" spans="1:13" x14ac:dyDescent="0.3">
      <c r="A631" t="s">
        <v>8018</v>
      </c>
      <c r="B631" t="s">
        <v>6949</v>
      </c>
      <c r="C631" t="s">
        <v>4476</v>
      </c>
      <c r="D631">
        <v>66497</v>
      </c>
      <c r="E631" s="9">
        <v>45939</v>
      </c>
      <c r="F631">
        <v>60215</v>
      </c>
      <c r="G631" t="s">
        <v>7386</v>
      </c>
      <c r="H631" s="9">
        <v>45966</v>
      </c>
      <c r="I631">
        <v>60215</v>
      </c>
      <c r="J631" t="s">
        <v>7392</v>
      </c>
      <c r="K631" s="14">
        <f t="shared" si="27"/>
        <v>9.4470427237319021E-2</v>
      </c>
      <c r="L631" s="11" t="str">
        <f t="shared" si="28"/>
        <v/>
      </c>
      <c r="M631" s="11" t="str">
        <f t="shared" si="29"/>
        <v/>
      </c>
    </row>
    <row r="632" spans="1:13" x14ac:dyDescent="0.3">
      <c r="A632" t="s">
        <v>8019</v>
      </c>
      <c r="B632" t="s">
        <v>6951</v>
      </c>
      <c r="C632" t="s">
        <v>4466</v>
      </c>
      <c r="D632">
        <v>53248</v>
      </c>
      <c r="E632" s="9">
        <v>45942</v>
      </c>
      <c r="F632">
        <v>38733</v>
      </c>
      <c r="G632" t="s">
        <v>7389</v>
      </c>
      <c r="H632" s="9"/>
      <c r="I632">
        <v>0</v>
      </c>
      <c r="J632" t="s">
        <v>7390</v>
      </c>
      <c r="K632" s="14">
        <f t="shared" si="27"/>
        <v>0.27259239783653844</v>
      </c>
      <c r="L632" s="11" t="str">
        <f t="shared" si="28"/>
        <v>FLAG</v>
      </c>
      <c r="M632" s="11" t="str">
        <f t="shared" si="29"/>
        <v/>
      </c>
    </row>
    <row r="633" spans="1:13" x14ac:dyDescent="0.3">
      <c r="A633" t="s">
        <v>8020</v>
      </c>
      <c r="B633" t="s">
        <v>6953</v>
      </c>
      <c r="C633" t="s">
        <v>4466</v>
      </c>
      <c r="D633">
        <v>83651</v>
      </c>
      <c r="E633" s="9">
        <v>45838</v>
      </c>
      <c r="F633">
        <v>63781</v>
      </c>
      <c r="G633" t="s">
        <v>7386</v>
      </c>
      <c r="H633" s="9">
        <v>45864</v>
      </c>
      <c r="I633">
        <v>63781</v>
      </c>
      <c r="J633" t="s">
        <v>7387</v>
      </c>
      <c r="K633" s="14">
        <f t="shared" si="27"/>
        <v>0.23753451841579898</v>
      </c>
      <c r="L633" s="11" t="str">
        <f t="shared" si="28"/>
        <v>FLAG</v>
      </c>
      <c r="M633" s="11" t="str">
        <f t="shared" si="29"/>
        <v/>
      </c>
    </row>
    <row r="634" spans="1:13" x14ac:dyDescent="0.3">
      <c r="A634" t="s">
        <v>8021</v>
      </c>
      <c r="B634" t="s">
        <v>6955</v>
      </c>
      <c r="C634" t="s">
        <v>4488</v>
      </c>
      <c r="D634">
        <v>67075</v>
      </c>
      <c r="E634" s="9">
        <v>45907</v>
      </c>
      <c r="F634">
        <v>66532</v>
      </c>
      <c r="G634" t="s">
        <v>7386</v>
      </c>
      <c r="H634" s="9">
        <v>45965</v>
      </c>
      <c r="I634">
        <v>66532</v>
      </c>
      <c r="K634" s="14">
        <f t="shared" si="27"/>
        <v>8.0954155795750493E-3</v>
      </c>
      <c r="L634" s="11" t="str">
        <f t="shared" si="28"/>
        <v/>
      </c>
      <c r="M634" s="11" t="str">
        <f t="shared" si="29"/>
        <v/>
      </c>
    </row>
    <row r="635" spans="1:13" x14ac:dyDescent="0.3">
      <c r="A635" t="s">
        <v>8022</v>
      </c>
      <c r="B635" t="s">
        <v>6957</v>
      </c>
      <c r="C635" t="s">
        <v>4476</v>
      </c>
      <c r="D635">
        <v>181157</v>
      </c>
      <c r="E635" s="9">
        <v>46087</v>
      </c>
      <c r="F635">
        <v>172017</v>
      </c>
      <c r="G635" t="s">
        <v>7386</v>
      </c>
      <c r="H635" s="9">
        <v>46147</v>
      </c>
      <c r="I635">
        <v>172017</v>
      </c>
      <c r="J635" t="s">
        <v>7387</v>
      </c>
      <c r="K635" s="14">
        <f t="shared" si="27"/>
        <v>5.0453474058413383E-2</v>
      </c>
      <c r="L635" s="11" t="str">
        <f t="shared" si="28"/>
        <v/>
      </c>
      <c r="M635" s="11" t="str">
        <f t="shared" si="29"/>
        <v/>
      </c>
    </row>
    <row r="636" spans="1:13" x14ac:dyDescent="0.3">
      <c r="A636" t="s">
        <v>8023</v>
      </c>
      <c r="B636" t="s">
        <v>6959</v>
      </c>
      <c r="C636" t="s">
        <v>4471</v>
      </c>
      <c r="D636">
        <v>207215</v>
      </c>
      <c r="E636" s="9">
        <v>46011</v>
      </c>
      <c r="F636">
        <v>196248</v>
      </c>
      <c r="G636" t="s">
        <v>7386</v>
      </c>
      <c r="H636" s="9">
        <v>46066</v>
      </c>
      <c r="I636">
        <v>196248</v>
      </c>
      <c r="J636" t="s">
        <v>7387</v>
      </c>
      <c r="K636" s="14">
        <f t="shared" si="27"/>
        <v>5.2925705185435379E-2</v>
      </c>
      <c r="L636" s="11" t="str">
        <f t="shared" si="28"/>
        <v/>
      </c>
      <c r="M636" s="11" t="str">
        <f t="shared" si="29"/>
        <v/>
      </c>
    </row>
    <row r="637" spans="1:13" x14ac:dyDescent="0.3">
      <c r="A637" t="s">
        <v>8024</v>
      </c>
      <c r="B637" t="s">
        <v>6961</v>
      </c>
      <c r="C637" t="s">
        <v>4466</v>
      </c>
      <c r="D637">
        <v>43914</v>
      </c>
      <c r="E637" s="9">
        <v>45959</v>
      </c>
      <c r="F637">
        <v>34992</v>
      </c>
      <c r="G637" t="s">
        <v>7389</v>
      </c>
      <c r="H637" s="9"/>
      <c r="I637">
        <v>0</v>
      </c>
      <c r="J637" t="s">
        <v>7390</v>
      </c>
      <c r="K637" s="14">
        <f t="shared" si="27"/>
        <v>0.20316983194425464</v>
      </c>
      <c r="L637" s="11" t="str">
        <f t="shared" si="28"/>
        <v>FLAG</v>
      </c>
      <c r="M637" s="11" t="str">
        <f t="shared" si="29"/>
        <v/>
      </c>
    </row>
    <row r="638" spans="1:13" x14ac:dyDescent="0.3">
      <c r="A638" t="s">
        <v>8025</v>
      </c>
      <c r="B638" t="s">
        <v>6963</v>
      </c>
      <c r="C638" t="s">
        <v>4476</v>
      </c>
      <c r="D638">
        <v>71903</v>
      </c>
      <c r="E638" s="9">
        <v>45806</v>
      </c>
      <c r="F638">
        <v>67441</v>
      </c>
      <c r="G638" t="s">
        <v>7386</v>
      </c>
      <c r="H638" s="9">
        <v>45861</v>
      </c>
      <c r="I638">
        <v>67441</v>
      </c>
      <c r="J638" t="s">
        <v>7390</v>
      </c>
      <c r="K638" s="14">
        <f t="shared" si="27"/>
        <v>6.2055825208962023E-2</v>
      </c>
      <c r="L638" s="11" t="str">
        <f t="shared" si="28"/>
        <v/>
      </c>
      <c r="M638" s="11" t="str">
        <f t="shared" si="29"/>
        <v/>
      </c>
    </row>
    <row r="639" spans="1:13" x14ac:dyDescent="0.3">
      <c r="A639" t="s">
        <v>8026</v>
      </c>
      <c r="B639" t="s">
        <v>6965</v>
      </c>
      <c r="C639" t="s">
        <v>4466</v>
      </c>
      <c r="D639">
        <v>46843</v>
      </c>
      <c r="E639" s="9">
        <v>45784</v>
      </c>
      <c r="F639">
        <v>36601</v>
      </c>
      <c r="G639" t="s">
        <v>7386</v>
      </c>
      <c r="H639" s="9">
        <v>45825</v>
      </c>
      <c r="I639">
        <v>36601</v>
      </c>
      <c r="J639" t="s">
        <v>7390</v>
      </c>
      <c r="K639" s="14">
        <f t="shared" si="27"/>
        <v>0.21864526183207733</v>
      </c>
      <c r="L639" s="11" t="str">
        <f t="shared" si="28"/>
        <v>FLAG</v>
      </c>
      <c r="M639" s="11" t="str">
        <f t="shared" si="29"/>
        <v/>
      </c>
    </row>
    <row r="640" spans="1:13" x14ac:dyDescent="0.3">
      <c r="A640" t="s">
        <v>8027</v>
      </c>
      <c r="B640" t="s">
        <v>6967</v>
      </c>
      <c r="C640" t="s">
        <v>4476</v>
      </c>
      <c r="D640">
        <v>51470</v>
      </c>
      <c r="E640" s="9">
        <v>45965</v>
      </c>
      <c r="F640">
        <v>46933</v>
      </c>
      <c r="G640" t="s">
        <v>7386</v>
      </c>
      <c r="H640" s="9">
        <v>46021</v>
      </c>
      <c r="I640">
        <v>46933</v>
      </c>
      <c r="J640" t="s">
        <v>7392</v>
      </c>
      <c r="K640" s="14">
        <f t="shared" si="27"/>
        <v>8.8148435982125517E-2</v>
      </c>
      <c r="L640" s="11" t="str">
        <f t="shared" si="28"/>
        <v/>
      </c>
      <c r="M640" s="11" t="str">
        <f t="shared" si="29"/>
        <v/>
      </c>
    </row>
    <row r="641" spans="1:13" x14ac:dyDescent="0.3">
      <c r="A641" t="s">
        <v>8028</v>
      </c>
      <c r="B641" t="s">
        <v>6969</v>
      </c>
      <c r="C641" t="s">
        <v>4476</v>
      </c>
      <c r="D641">
        <v>105509</v>
      </c>
      <c r="E641" s="9">
        <v>45825</v>
      </c>
      <c r="F641">
        <v>102849</v>
      </c>
      <c r="G641" t="s">
        <v>7386</v>
      </c>
      <c r="H641" s="9">
        <v>45854</v>
      </c>
      <c r="I641">
        <v>102849</v>
      </c>
      <c r="K641" s="14">
        <f t="shared" si="27"/>
        <v>2.5211119430569862E-2</v>
      </c>
      <c r="L641" s="11" t="str">
        <f t="shared" si="28"/>
        <v/>
      </c>
      <c r="M641" s="11" t="str">
        <f t="shared" si="29"/>
        <v/>
      </c>
    </row>
    <row r="642" spans="1:13" x14ac:dyDescent="0.3">
      <c r="A642" t="s">
        <v>8029</v>
      </c>
      <c r="B642" t="s">
        <v>6973</v>
      </c>
      <c r="C642" t="s">
        <v>4488</v>
      </c>
      <c r="D642">
        <v>67784</v>
      </c>
      <c r="E642" s="9">
        <v>45990</v>
      </c>
      <c r="F642">
        <v>66776</v>
      </c>
      <c r="G642" t="s">
        <v>7389</v>
      </c>
      <c r="H642" s="9"/>
      <c r="I642">
        <v>0</v>
      </c>
      <c r="K642" s="14">
        <f t="shared" si="27"/>
        <v>1.4870765962469057E-2</v>
      </c>
      <c r="L642" s="11" t="str">
        <f t="shared" si="28"/>
        <v/>
      </c>
      <c r="M642" s="11" t="str">
        <f t="shared" si="29"/>
        <v/>
      </c>
    </row>
    <row r="643" spans="1:13" x14ac:dyDescent="0.3">
      <c r="A643" t="s">
        <v>8030</v>
      </c>
      <c r="B643" t="s">
        <v>6977</v>
      </c>
      <c r="C643" t="s">
        <v>4471</v>
      </c>
      <c r="D643">
        <v>70648</v>
      </c>
      <c r="E643" s="9">
        <v>45876</v>
      </c>
      <c r="F643">
        <v>65506</v>
      </c>
      <c r="G643" t="s">
        <v>7386</v>
      </c>
      <c r="H643" s="9">
        <v>45909</v>
      </c>
      <c r="I643">
        <v>65506</v>
      </c>
      <c r="J643" t="s">
        <v>7390</v>
      </c>
      <c r="K643" s="14">
        <f t="shared" si="27"/>
        <v>7.2783376741025974E-2</v>
      </c>
      <c r="L643" s="11" t="str">
        <f t="shared" si="28"/>
        <v/>
      </c>
      <c r="M643" s="11" t="str">
        <f t="shared" si="29"/>
        <v/>
      </c>
    </row>
    <row r="644" spans="1:13" x14ac:dyDescent="0.3">
      <c r="A644" t="s">
        <v>8031</v>
      </c>
      <c r="B644" t="s">
        <v>6982</v>
      </c>
      <c r="C644" t="s">
        <v>4488</v>
      </c>
      <c r="D644">
        <v>71340</v>
      </c>
      <c r="E644" s="9">
        <v>45809</v>
      </c>
      <c r="F644">
        <v>64406</v>
      </c>
      <c r="G644" t="s">
        <v>7386</v>
      </c>
      <c r="H644" s="9">
        <v>45824</v>
      </c>
      <c r="I644">
        <v>64406</v>
      </c>
      <c r="J644" t="s">
        <v>7392</v>
      </c>
      <c r="K644" s="14">
        <f t="shared" ref="K644:K707" si="30">IF(D644&gt;0,1-F644/D644,"")</f>
        <v>9.7196523689374814E-2</v>
      </c>
      <c r="L644" s="11" t="str">
        <f t="shared" ref="L644:L707" si="31">IF(AND(G644&lt;&gt;"Rejected",N(K644)&gt;15%),"FLAG","")</f>
        <v/>
      </c>
      <c r="M644" s="11" t="str">
        <f t="shared" ref="M644:M707" si="32">IF(AND(G644="Pending",DATE(2026,3,31)-E644&gt;180),"FLAG","")</f>
        <v/>
      </c>
    </row>
    <row r="645" spans="1:13" x14ac:dyDescent="0.3">
      <c r="A645" t="s">
        <v>8032</v>
      </c>
      <c r="B645" t="s">
        <v>6986</v>
      </c>
      <c r="C645" t="s">
        <v>4471</v>
      </c>
      <c r="D645">
        <v>174794</v>
      </c>
      <c r="E645" s="9">
        <v>45991</v>
      </c>
      <c r="F645">
        <v>172794</v>
      </c>
      <c r="G645" t="s">
        <v>7386</v>
      </c>
      <c r="H645" s="9">
        <v>46050</v>
      </c>
      <c r="I645">
        <v>172794</v>
      </c>
      <c r="K645" s="14">
        <f t="shared" si="30"/>
        <v>1.1442040344634252E-2</v>
      </c>
      <c r="L645" s="11" t="str">
        <f t="shared" si="31"/>
        <v/>
      </c>
      <c r="M645" s="11" t="str">
        <f t="shared" si="32"/>
        <v/>
      </c>
    </row>
    <row r="646" spans="1:13" x14ac:dyDescent="0.3">
      <c r="A646" t="s">
        <v>8033</v>
      </c>
      <c r="B646" t="s">
        <v>6988</v>
      </c>
      <c r="C646" t="s">
        <v>4476</v>
      </c>
      <c r="D646">
        <v>70238</v>
      </c>
      <c r="E646" s="9">
        <v>46070</v>
      </c>
      <c r="F646">
        <v>63651</v>
      </c>
      <c r="G646" t="s">
        <v>7386</v>
      </c>
      <c r="H646" s="9">
        <v>46098</v>
      </c>
      <c r="I646">
        <v>63651</v>
      </c>
      <c r="J646" t="s">
        <v>7392</v>
      </c>
      <c r="K646" s="14">
        <f t="shared" si="30"/>
        <v>9.3781144110025916E-2</v>
      </c>
      <c r="L646" s="11" t="str">
        <f t="shared" si="31"/>
        <v/>
      </c>
      <c r="M646" s="11" t="str">
        <f t="shared" si="32"/>
        <v/>
      </c>
    </row>
    <row r="647" spans="1:13" x14ac:dyDescent="0.3">
      <c r="A647" t="s">
        <v>8034</v>
      </c>
      <c r="B647" t="s">
        <v>6990</v>
      </c>
      <c r="C647" t="s">
        <v>4476</v>
      </c>
      <c r="D647">
        <v>69927</v>
      </c>
      <c r="E647" s="9">
        <v>46075</v>
      </c>
      <c r="F647">
        <v>63083</v>
      </c>
      <c r="G647" t="s">
        <v>7386</v>
      </c>
      <c r="H647" s="9">
        <v>46132</v>
      </c>
      <c r="I647">
        <v>63083</v>
      </c>
      <c r="J647" t="s">
        <v>7392</v>
      </c>
      <c r="K647" s="14">
        <f t="shared" si="30"/>
        <v>9.78734966465028E-2</v>
      </c>
      <c r="L647" s="11" t="str">
        <f t="shared" si="31"/>
        <v/>
      </c>
      <c r="M647" s="11" t="str">
        <f t="shared" si="32"/>
        <v/>
      </c>
    </row>
    <row r="648" spans="1:13" x14ac:dyDescent="0.3">
      <c r="A648" t="s">
        <v>8035</v>
      </c>
      <c r="B648" t="s">
        <v>6992</v>
      </c>
      <c r="C648" t="s">
        <v>4471</v>
      </c>
      <c r="D648">
        <v>68815</v>
      </c>
      <c r="E648" s="9">
        <v>45998</v>
      </c>
      <c r="F648">
        <v>68337</v>
      </c>
      <c r="G648" t="s">
        <v>7386</v>
      </c>
      <c r="H648" s="9">
        <v>46044</v>
      </c>
      <c r="I648">
        <v>68337</v>
      </c>
      <c r="K648" s="14">
        <f t="shared" si="30"/>
        <v>6.9461599941873509E-3</v>
      </c>
      <c r="L648" s="11" t="str">
        <f t="shared" si="31"/>
        <v/>
      </c>
      <c r="M648" s="11" t="str">
        <f t="shared" si="32"/>
        <v/>
      </c>
    </row>
    <row r="649" spans="1:13" x14ac:dyDescent="0.3">
      <c r="A649" t="s">
        <v>8036</v>
      </c>
      <c r="B649" t="s">
        <v>6996</v>
      </c>
      <c r="C649" t="s">
        <v>4471</v>
      </c>
      <c r="D649">
        <v>169311</v>
      </c>
      <c r="E649" s="9">
        <v>45911</v>
      </c>
      <c r="F649">
        <v>156283</v>
      </c>
      <c r="G649" t="s">
        <v>7386</v>
      </c>
      <c r="H649" s="9">
        <v>45945</v>
      </c>
      <c r="I649">
        <v>156283</v>
      </c>
      <c r="J649" t="s">
        <v>7392</v>
      </c>
      <c r="K649" s="14">
        <f t="shared" si="30"/>
        <v>7.6947156416299012E-2</v>
      </c>
      <c r="L649" s="11" t="str">
        <f t="shared" si="31"/>
        <v/>
      </c>
      <c r="M649" s="11" t="str">
        <f t="shared" si="32"/>
        <v/>
      </c>
    </row>
    <row r="650" spans="1:13" x14ac:dyDescent="0.3">
      <c r="A650" t="s">
        <v>8037</v>
      </c>
      <c r="B650" t="s">
        <v>6998</v>
      </c>
      <c r="C650" t="s">
        <v>4471</v>
      </c>
      <c r="D650">
        <v>56491</v>
      </c>
      <c r="E650" s="9">
        <v>45755</v>
      </c>
      <c r="F650">
        <v>51284</v>
      </c>
      <c r="G650" t="s">
        <v>7389</v>
      </c>
      <c r="H650" s="9"/>
      <c r="I650">
        <v>0</v>
      </c>
      <c r="J650" t="s">
        <v>7387</v>
      </c>
      <c r="K650" s="14">
        <f t="shared" si="30"/>
        <v>9.2173974615425425E-2</v>
      </c>
      <c r="L650" s="11" t="str">
        <f t="shared" si="31"/>
        <v/>
      </c>
      <c r="M650" s="11" t="str">
        <f t="shared" si="32"/>
        <v>FLAG</v>
      </c>
    </row>
    <row r="651" spans="1:13" x14ac:dyDescent="0.3">
      <c r="A651" t="s">
        <v>8038</v>
      </c>
      <c r="B651" t="s">
        <v>7010</v>
      </c>
      <c r="C651" t="s">
        <v>4471</v>
      </c>
      <c r="D651">
        <v>43901</v>
      </c>
      <c r="E651" s="9">
        <v>45887</v>
      </c>
      <c r="F651">
        <v>40688</v>
      </c>
      <c r="G651" t="s">
        <v>7386</v>
      </c>
      <c r="H651" s="9">
        <v>45913</v>
      </c>
      <c r="I651">
        <v>40688</v>
      </c>
      <c r="J651" t="s">
        <v>7390</v>
      </c>
      <c r="K651" s="14">
        <f t="shared" si="30"/>
        <v>7.3187398920297908E-2</v>
      </c>
      <c r="L651" s="11" t="str">
        <f t="shared" si="31"/>
        <v/>
      </c>
      <c r="M651" s="11" t="str">
        <f t="shared" si="32"/>
        <v/>
      </c>
    </row>
    <row r="652" spans="1:13" x14ac:dyDescent="0.3">
      <c r="A652" t="s">
        <v>8039</v>
      </c>
      <c r="B652" t="s">
        <v>7015</v>
      </c>
      <c r="C652" t="s">
        <v>4488</v>
      </c>
      <c r="D652">
        <v>78335</v>
      </c>
      <c r="E652" s="9">
        <v>45812</v>
      </c>
      <c r="F652">
        <v>72013</v>
      </c>
      <c r="G652" t="s">
        <v>7386</v>
      </c>
      <c r="H652" s="9">
        <v>45849</v>
      </c>
      <c r="I652">
        <v>72013</v>
      </c>
      <c r="J652" t="s">
        <v>7392</v>
      </c>
      <c r="K652" s="14">
        <f t="shared" si="30"/>
        <v>8.0704665858173263E-2</v>
      </c>
      <c r="L652" s="11" t="str">
        <f t="shared" si="31"/>
        <v/>
      </c>
      <c r="M652" s="11" t="str">
        <f t="shared" si="32"/>
        <v/>
      </c>
    </row>
    <row r="653" spans="1:13" x14ac:dyDescent="0.3">
      <c r="A653" t="s">
        <v>8040</v>
      </c>
      <c r="B653" t="s">
        <v>7019</v>
      </c>
      <c r="C653" t="s">
        <v>4488</v>
      </c>
      <c r="D653">
        <v>67790</v>
      </c>
      <c r="E653" s="9">
        <v>46084</v>
      </c>
      <c r="F653">
        <v>65020</v>
      </c>
      <c r="G653" t="s">
        <v>7386</v>
      </c>
      <c r="H653" s="9">
        <v>46108</v>
      </c>
      <c r="I653">
        <v>65020</v>
      </c>
      <c r="J653" t="s">
        <v>7392</v>
      </c>
      <c r="K653" s="14">
        <f t="shared" si="30"/>
        <v>4.0861483994689474E-2</v>
      </c>
      <c r="L653" s="11" t="str">
        <f t="shared" si="31"/>
        <v/>
      </c>
      <c r="M653" s="11" t="str">
        <f t="shared" si="32"/>
        <v/>
      </c>
    </row>
    <row r="654" spans="1:13" x14ac:dyDescent="0.3">
      <c r="A654" t="s">
        <v>8041</v>
      </c>
      <c r="B654" t="s">
        <v>7021</v>
      </c>
      <c r="C654" t="s">
        <v>4471</v>
      </c>
      <c r="D654">
        <v>2877</v>
      </c>
      <c r="E654" s="9">
        <v>45990</v>
      </c>
      <c r="F654">
        <v>2801</v>
      </c>
      <c r="G654" t="s">
        <v>7389</v>
      </c>
      <c r="H654" s="9"/>
      <c r="I654">
        <v>0</v>
      </c>
      <c r="K654" s="14">
        <f t="shared" si="30"/>
        <v>2.6416405978449742E-2</v>
      </c>
      <c r="L654" s="11" t="str">
        <f t="shared" si="31"/>
        <v/>
      </c>
      <c r="M654" s="11" t="str">
        <f t="shared" si="32"/>
        <v/>
      </c>
    </row>
    <row r="655" spans="1:13" x14ac:dyDescent="0.3">
      <c r="A655" t="s">
        <v>8042</v>
      </c>
      <c r="B655" t="s">
        <v>7025</v>
      </c>
      <c r="C655" t="s">
        <v>4488</v>
      </c>
      <c r="D655">
        <v>203625</v>
      </c>
      <c r="E655" s="9">
        <v>46000</v>
      </c>
      <c r="F655">
        <v>194520</v>
      </c>
      <c r="G655" t="s">
        <v>7389</v>
      </c>
      <c r="H655" s="9"/>
      <c r="I655">
        <v>0</v>
      </c>
      <c r="J655" t="s">
        <v>7390</v>
      </c>
      <c r="K655" s="14">
        <f t="shared" si="30"/>
        <v>4.4714548802946563E-2</v>
      </c>
      <c r="L655" s="11" t="str">
        <f t="shared" si="31"/>
        <v/>
      </c>
      <c r="M655" s="11" t="str">
        <f t="shared" si="32"/>
        <v/>
      </c>
    </row>
    <row r="656" spans="1:13" x14ac:dyDescent="0.3">
      <c r="A656" t="s">
        <v>8043</v>
      </c>
      <c r="B656" t="s">
        <v>7027</v>
      </c>
      <c r="C656" t="s">
        <v>4466</v>
      </c>
      <c r="D656">
        <v>72193</v>
      </c>
      <c r="E656" s="9">
        <v>45895</v>
      </c>
      <c r="F656">
        <v>52671</v>
      </c>
      <c r="G656" t="s">
        <v>7386</v>
      </c>
      <c r="H656" s="9">
        <v>45936</v>
      </c>
      <c r="I656">
        <v>52671</v>
      </c>
      <c r="J656" t="s">
        <v>7387</v>
      </c>
      <c r="K656" s="14">
        <f t="shared" si="30"/>
        <v>0.27041402906098932</v>
      </c>
      <c r="L656" s="11" t="str">
        <f t="shared" si="31"/>
        <v>FLAG</v>
      </c>
      <c r="M656" s="11" t="str">
        <f t="shared" si="32"/>
        <v/>
      </c>
    </row>
    <row r="657" spans="1:13" x14ac:dyDescent="0.3">
      <c r="A657" t="s">
        <v>8044</v>
      </c>
      <c r="B657" t="s">
        <v>7029</v>
      </c>
      <c r="C657" t="s">
        <v>4488</v>
      </c>
      <c r="D657">
        <v>187376</v>
      </c>
      <c r="E657" s="9">
        <v>46003</v>
      </c>
      <c r="F657">
        <v>180866</v>
      </c>
      <c r="G657" t="s">
        <v>7386</v>
      </c>
      <c r="H657" s="9">
        <v>46058</v>
      </c>
      <c r="I657">
        <v>180866</v>
      </c>
      <c r="J657" t="s">
        <v>7390</v>
      </c>
      <c r="K657" s="14">
        <f t="shared" si="30"/>
        <v>3.4742976688583393E-2</v>
      </c>
      <c r="L657" s="11" t="str">
        <f t="shared" si="31"/>
        <v/>
      </c>
      <c r="M657" s="11" t="str">
        <f t="shared" si="32"/>
        <v/>
      </c>
    </row>
    <row r="658" spans="1:13" x14ac:dyDescent="0.3">
      <c r="A658" t="s">
        <v>8045</v>
      </c>
      <c r="B658" t="s">
        <v>7031</v>
      </c>
      <c r="C658" t="s">
        <v>4476</v>
      </c>
      <c r="D658">
        <v>80815</v>
      </c>
      <c r="E658" s="9">
        <v>45849</v>
      </c>
      <c r="F658">
        <v>77125</v>
      </c>
      <c r="G658" t="s">
        <v>7386</v>
      </c>
      <c r="H658" s="9">
        <v>45894</v>
      </c>
      <c r="I658">
        <v>77125</v>
      </c>
      <c r="J658" t="s">
        <v>7392</v>
      </c>
      <c r="K658" s="14">
        <f t="shared" si="30"/>
        <v>4.5659840376167771E-2</v>
      </c>
      <c r="L658" s="11" t="str">
        <f t="shared" si="31"/>
        <v/>
      </c>
      <c r="M658" s="11" t="str">
        <f t="shared" si="32"/>
        <v/>
      </c>
    </row>
    <row r="659" spans="1:13" x14ac:dyDescent="0.3">
      <c r="A659" t="s">
        <v>8046</v>
      </c>
      <c r="B659" t="s">
        <v>7033</v>
      </c>
      <c r="C659" t="s">
        <v>4466</v>
      </c>
      <c r="D659">
        <v>80235</v>
      </c>
      <c r="E659" s="9">
        <v>45906</v>
      </c>
      <c r="F659">
        <v>58598</v>
      </c>
      <c r="G659" t="s">
        <v>7386</v>
      </c>
      <c r="H659" s="9">
        <v>45964</v>
      </c>
      <c r="I659">
        <v>58598</v>
      </c>
      <c r="J659" t="s">
        <v>7390</v>
      </c>
      <c r="K659" s="14">
        <f t="shared" si="30"/>
        <v>0.26967034336636131</v>
      </c>
      <c r="L659" s="11" t="str">
        <f t="shared" si="31"/>
        <v>FLAG</v>
      </c>
      <c r="M659" s="11" t="str">
        <f t="shared" si="32"/>
        <v/>
      </c>
    </row>
    <row r="660" spans="1:13" x14ac:dyDescent="0.3">
      <c r="A660" t="s">
        <v>8047</v>
      </c>
      <c r="B660" t="s">
        <v>7036</v>
      </c>
      <c r="C660" t="s">
        <v>4471</v>
      </c>
      <c r="D660">
        <v>202113</v>
      </c>
      <c r="E660" s="9">
        <v>45878</v>
      </c>
      <c r="F660">
        <v>201352</v>
      </c>
      <c r="G660" t="s">
        <v>7386</v>
      </c>
      <c r="H660" s="9">
        <v>45930</v>
      </c>
      <c r="I660">
        <v>201352</v>
      </c>
      <c r="K660" s="14">
        <f t="shared" si="30"/>
        <v>3.7652204459881489E-3</v>
      </c>
      <c r="L660" s="11" t="str">
        <f t="shared" si="31"/>
        <v/>
      </c>
      <c r="M660" s="11" t="str">
        <f t="shared" si="32"/>
        <v/>
      </c>
    </row>
    <row r="661" spans="1:13" x14ac:dyDescent="0.3">
      <c r="A661" t="s">
        <v>8048</v>
      </c>
      <c r="B661" t="s">
        <v>7040</v>
      </c>
      <c r="C661" t="s">
        <v>4466</v>
      </c>
      <c r="D661">
        <v>119591</v>
      </c>
      <c r="E661" s="9">
        <v>45937</v>
      </c>
      <c r="F661">
        <v>82658</v>
      </c>
      <c r="G661" t="s">
        <v>7386</v>
      </c>
      <c r="H661" s="9">
        <v>45979</v>
      </c>
      <c r="I661">
        <v>82658</v>
      </c>
      <c r="J661" t="s">
        <v>7390</v>
      </c>
      <c r="K661" s="14">
        <f t="shared" si="30"/>
        <v>0.30882758736025284</v>
      </c>
      <c r="L661" s="11" t="str">
        <f t="shared" si="31"/>
        <v>FLAG</v>
      </c>
      <c r="M661" s="11" t="str">
        <f t="shared" si="32"/>
        <v/>
      </c>
    </row>
    <row r="662" spans="1:13" x14ac:dyDescent="0.3">
      <c r="A662" t="s">
        <v>8049</v>
      </c>
      <c r="B662" t="s">
        <v>7046</v>
      </c>
      <c r="C662" t="s">
        <v>4488</v>
      </c>
      <c r="D662">
        <v>27598</v>
      </c>
      <c r="E662" s="9">
        <v>45809</v>
      </c>
      <c r="F662">
        <v>26339</v>
      </c>
      <c r="G662" t="s">
        <v>7386</v>
      </c>
      <c r="H662" s="9">
        <v>45854</v>
      </c>
      <c r="I662">
        <v>26339</v>
      </c>
      <c r="J662" t="s">
        <v>7392</v>
      </c>
      <c r="K662" s="14">
        <f t="shared" si="30"/>
        <v>4.5619247771577665E-2</v>
      </c>
      <c r="L662" s="11" t="str">
        <f t="shared" si="31"/>
        <v/>
      </c>
      <c r="M662" s="11" t="str">
        <f t="shared" si="32"/>
        <v/>
      </c>
    </row>
    <row r="663" spans="1:13" x14ac:dyDescent="0.3">
      <c r="A663" t="s">
        <v>8050</v>
      </c>
      <c r="B663" t="s">
        <v>7048</v>
      </c>
      <c r="C663" t="s">
        <v>4488</v>
      </c>
      <c r="D663">
        <v>71113</v>
      </c>
      <c r="E663" s="9">
        <v>45886</v>
      </c>
      <c r="F663">
        <v>66680</v>
      </c>
      <c r="G663" t="s">
        <v>7386</v>
      </c>
      <c r="H663" s="9">
        <v>45909</v>
      </c>
      <c r="I663">
        <v>66680</v>
      </c>
      <c r="J663" t="s">
        <v>7387</v>
      </c>
      <c r="K663" s="14">
        <f t="shared" si="30"/>
        <v>6.2337406662635542E-2</v>
      </c>
      <c r="L663" s="11" t="str">
        <f t="shared" si="31"/>
        <v/>
      </c>
      <c r="M663" s="11" t="str">
        <f t="shared" si="32"/>
        <v/>
      </c>
    </row>
    <row r="664" spans="1:13" x14ac:dyDescent="0.3">
      <c r="A664" t="s">
        <v>8051</v>
      </c>
      <c r="B664" t="s">
        <v>7050</v>
      </c>
      <c r="C664" t="s">
        <v>4476</v>
      </c>
      <c r="D664">
        <v>55610</v>
      </c>
      <c r="E664" s="9">
        <v>45824</v>
      </c>
      <c r="F664">
        <v>52711</v>
      </c>
      <c r="G664" t="s">
        <v>7386</v>
      </c>
      <c r="H664" s="9">
        <v>45862</v>
      </c>
      <c r="I664">
        <v>52711</v>
      </c>
      <c r="J664" t="s">
        <v>7390</v>
      </c>
      <c r="K664" s="14">
        <f t="shared" si="30"/>
        <v>5.2130911706527616E-2</v>
      </c>
      <c r="L664" s="11" t="str">
        <f t="shared" si="31"/>
        <v/>
      </c>
      <c r="M664" s="11" t="str">
        <f t="shared" si="32"/>
        <v/>
      </c>
    </row>
    <row r="665" spans="1:13" x14ac:dyDescent="0.3">
      <c r="A665" t="s">
        <v>8052</v>
      </c>
      <c r="B665" t="s">
        <v>7052</v>
      </c>
      <c r="C665" t="s">
        <v>4476</v>
      </c>
      <c r="D665">
        <v>213507</v>
      </c>
      <c r="E665" s="9">
        <v>45862</v>
      </c>
      <c r="F665">
        <v>202686</v>
      </c>
      <c r="G665" t="s">
        <v>7386</v>
      </c>
      <c r="H665" s="9">
        <v>45921</v>
      </c>
      <c r="I665">
        <v>202686</v>
      </c>
      <c r="J665" t="s">
        <v>7390</v>
      </c>
      <c r="K665" s="14">
        <f t="shared" si="30"/>
        <v>5.0682179038626374E-2</v>
      </c>
      <c r="L665" s="11" t="str">
        <f t="shared" si="31"/>
        <v/>
      </c>
      <c r="M665" s="11" t="str">
        <f t="shared" si="32"/>
        <v/>
      </c>
    </row>
    <row r="666" spans="1:13" x14ac:dyDescent="0.3">
      <c r="A666" t="s">
        <v>8053</v>
      </c>
      <c r="B666" t="s">
        <v>7054</v>
      </c>
      <c r="C666" t="s">
        <v>4471</v>
      </c>
      <c r="D666">
        <v>78235</v>
      </c>
      <c r="E666" s="9">
        <v>45906</v>
      </c>
      <c r="F666">
        <v>78079</v>
      </c>
      <c r="G666" t="s">
        <v>7386</v>
      </c>
      <c r="H666" s="9">
        <v>45935</v>
      </c>
      <c r="I666">
        <v>78079</v>
      </c>
      <c r="K666" s="14">
        <f t="shared" si="30"/>
        <v>1.99399245861831E-3</v>
      </c>
      <c r="L666" s="11" t="str">
        <f t="shared" si="31"/>
        <v/>
      </c>
      <c r="M666" s="11" t="str">
        <f t="shared" si="32"/>
        <v/>
      </c>
    </row>
    <row r="667" spans="1:13" x14ac:dyDescent="0.3">
      <c r="A667" t="s">
        <v>8054</v>
      </c>
      <c r="B667" t="s">
        <v>7056</v>
      </c>
      <c r="C667" t="s">
        <v>4488</v>
      </c>
      <c r="D667">
        <v>54952</v>
      </c>
      <c r="E667" s="9">
        <v>45902</v>
      </c>
      <c r="F667">
        <v>54584</v>
      </c>
      <c r="G667" t="s">
        <v>7386</v>
      </c>
      <c r="H667" s="9">
        <v>45947</v>
      </c>
      <c r="I667">
        <v>54584</v>
      </c>
      <c r="K667" s="14">
        <f t="shared" si="30"/>
        <v>6.6967535303538162E-3</v>
      </c>
      <c r="L667" s="11" t="str">
        <f t="shared" si="31"/>
        <v/>
      </c>
      <c r="M667" s="11" t="str">
        <f t="shared" si="32"/>
        <v/>
      </c>
    </row>
    <row r="668" spans="1:13" x14ac:dyDescent="0.3">
      <c r="A668" t="s">
        <v>8055</v>
      </c>
      <c r="B668" t="s">
        <v>7058</v>
      </c>
      <c r="C668" t="s">
        <v>4471</v>
      </c>
      <c r="D668">
        <v>62818</v>
      </c>
      <c r="E668" s="9">
        <v>45829</v>
      </c>
      <c r="F668">
        <v>61265</v>
      </c>
      <c r="G668" t="s">
        <v>7389</v>
      </c>
      <c r="H668" s="9"/>
      <c r="I668">
        <v>0</v>
      </c>
      <c r="K668" s="14">
        <f t="shared" si="30"/>
        <v>2.4722213378331026E-2</v>
      </c>
      <c r="L668" s="11" t="str">
        <f t="shared" si="31"/>
        <v/>
      </c>
      <c r="M668" s="11" t="str">
        <f t="shared" si="32"/>
        <v>FLAG</v>
      </c>
    </row>
    <row r="669" spans="1:13" x14ac:dyDescent="0.3">
      <c r="A669" t="s">
        <v>8056</v>
      </c>
      <c r="B669" t="s">
        <v>7060</v>
      </c>
      <c r="C669" t="s">
        <v>4466</v>
      </c>
      <c r="D669">
        <v>169898</v>
      </c>
      <c r="E669" s="9">
        <v>45826</v>
      </c>
      <c r="F669">
        <v>125774</v>
      </c>
      <c r="G669" t="s">
        <v>7386</v>
      </c>
      <c r="H669" s="9">
        <v>45847</v>
      </c>
      <c r="I669">
        <v>125774</v>
      </c>
      <c r="J669" t="s">
        <v>7390</v>
      </c>
      <c r="K669" s="14">
        <f t="shared" si="30"/>
        <v>0.25970876643633234</v>
      </c>
      <c r="L669" s="11" t="str">
        <f t="shared" si="31"/>
        <v>FLAG</v>
      </c>
      <c r="M669" s="11" t="str">
        <f t="shared" si="32"/>
        <v/>
      </c>
    </row>
    <row r="670" spans="1:13" x14ac:dyDescent="0.3">
      <c r="A670" t="s">
        <v>8057</v>
      </c>
      <c r="B670" t="s">
        <v>7062</v>
      </c>
      <c r="C670" t="s">
        <v>4476</v>
      </c>
      <c r="D670">
        <v>166613</v>
      </c>
      <c r="E670" s="9">
        <v>45850</v>
      </c>
      <c r="F670">
        <v>161226</v>
      </c>
      <c r="G670" t="s">
        <v>7386</v>
      </c>
      <c r="H670" s="9">
        <v>45898</v>
      </c>
      <c r="I670">
        <v>161226</v>
      </c>
      <c r="J670" t="s">
        <v>7387</v>
      </c>
      <c r="K670" s="14">
        <f t="shared" si="30"/>
        <v>3.2332411036353759E-2</v>
      </c>
      <c r="L670" s="11" t="str">
        <f t="shared" si="31"/>
        <v/>
      </c>
      <c r="M670" s="11" t="str">
        <f t="shared" si="32"/>
        <v/>
      </c>
    </row>
    <row r="671" spans="1:13" x14ac:dyDescent="0.3">
      <c r="A671" t="s">
        <v>8058</v>
      </c>
      <c r="B671" t="s">
        <v>7069</v>
      </c>
      <c r="C671" t="s">
        <v>4488</v>
      </c>
      <c r="D671">
        <v>45432</v>
      </c>
      <c r="E671" s="9">
        <v>45924</v>
      </c>
      <c r="F671">
        <v>43122</v>
      </c>
      <c r="G671" t="s">
        <v>7389</v>
      </c>
      <c r="H671" s="9"/>
      <c r="I671">
        <v>0</v>
      </c>
      <c r="J671" t="s">
        <v>7387</v>
      </c>
      <c r="K671" s="14">
        <f t="shared" si="30"/>
        <v>5.0845219228737415E-2</v>
      </c>
      <c r="L671" s="11" t="str">
        <f t="shared" si="31"/>
        <v/>
      </c>
      <c r="M671" s="11" t="str">
        <f t="shared" si="32"/>
        <v>FLAG</v>
      </c>
    </row>
    <row r="672" spans="1:13" x14ac:dyDescent="0.3">
      <c r="A672" t="s">
        <v>8059</v>
      </c>
      <c r="B672" t="s">
        <v>7071</v>
      </c>
      <c r="C672" t="s">
        <v>4488</v>
      </c>
      <c r="D672">
        <v>72263</v>
      </c>
      <c r="E672" s="9">
        <v>45847</v>
      </c>
      <c r="F672">
        <v>69915</v>
      </c>
      <c r="G672" t="s">
        <v>7389</v>
      </c>
      <c r="H672" s="9"/>
      <c r="I672">
        <v>0</v>
      </c>
      <c r="J672" t="s">
        <v>7390</v>
      </c>
      <c r="K672" s="14">
        <f t="shared" si="30"/>
        <v>3.2492423508572843E-2</v>
      </c>
      <c r="L672" s="11" t="str">
        <f t="shared" si="31"/>
        <v/>
      </c>
      <c r="M672" s="11" t="str">
        <f t="shared" si="32"/>
        <v>FLAG</v>
      </c>
    </row>
    <row r="673" spans="1:13" x14ac:dyDescent="0.3">
      <c r="A673" t="s">
        <v>8060</v>
      </c>
      <c r="B673" t="s">
        <v>7073</v>
      </c>
      <c r="C673" t="s">
        <v>4471</v>
      </c>
      <c r="D673">
        <v>187701</v>
      </c>
      <c r="E673" s="9">
        <v>45788</v>
      </c>
      <c r="F673">
        <v>176482</v>
      </c>
      <c r="G673" t="s">
        <v>7386</v>
      </c>
      <c r="H673" s="9">
        <v>45838</v>
      </c>
      <c r="I673">
        <v>176482</v>
      </c>
      <c r="J673" t="s">
        <v>7387</v>
      </c>
      <c r="K673" s="14">
        <f t="shared" si="30"/>
        <v>5.9770592591408711E-2</v>
      </c>
      <c r="L673" s="11" t="str">
        <f t="shared" si="31"/>
        <v/>
      </c>
      <c r="M673" s="11" t="str">
        <f t="shared" si="32"/>
        <v/>
      </c>
    </row>
    <row r="674" spans="1:13" x14ac:dyDescent="0.3">
      <c r="A674" t="s">
        <v>8061</v>
      </c>
      <c r="B674" t="s">
        <v>7075</v>
      </c>
      <c r="C674" t="s">
        <v>4466</v>
      </c>
      <c r="D674">
        <v>57312</v>
      </c>
      <c r="E674" s="9">
        <v>45858</v>
      </c>
      <c r="F674">
        <v>41538</v>
      </c>
      <c r="G674" t="s">
        <v>7386</v>
      </c>
      <c r="H674" s="9">
        <v>45874</v>
      </c>
      <c r="I674">
        <v>41538</v>
      </c>
      <c r="J674" t="s">
        <v>7390</v>
      </c>
      <c r="K674" s="14">
        <f t="shared" si="30"/>
        <v>0.27523031825795641</v>
      </c>
      <c r="L674" s="11" t="str">
        <f t="shared" si="31"/>
        <v>FLAG</v>
      </c>
      <c r="M674" s="11" t="str">
        <f t="shared" si="32"/>
        <v/>
      </c>
    </row>
    <row r="675" spans="1:13" x14ac:dyDescent="0.3">
      <c r="A675" t="s">
        <v>8062</v>
      </c>
      <c r="B675" t="s">
        <v>7077</v>
      </c>
      <c r="C675" t="s">
        <v>4488</v>
      </c>
      <c r="D675">
        <v>72492</v>
      </c>
      <c r="E675" s="9">
        <v>45972</v>
      </c>
      <c r="F675">
        <v>69814</v>
      </c>
      <c r="G675" t="s">
        <v>7386</v>
      </c>
      <c r="H675" s="9">
        <v>45996</v>
      </c>
      <c r="I675">
        <v>69814</v>
      </c>
      <c r="J675" t="s">
        <v>7390</v>
      </c>
      <c r="K675" s="14">
        <f t="shared" si="30"/>
        <v>3.6942007393919285E-2</v>
      </c>
      <c r="L675" s="11" t="str">
        <f t="shared" si="31"/>
        <v/>
      </c>
      <c r="M675" s="11" t="str">
        <f t="shared" si="32"/>
        <v/>
      </c>
    </row>
    <row r="676" spans="1:13" x14ac:dyDescent="0.3">
      <c r="A676" t="s">
        <v>8063</v>
      </c>
      <c r="B676" t="s">
        <v>7079</v>
      </c>
      <c r="C676" t="s">
        <v>4471</v>
      </c>
      <c r="D676">
        <v>95263</v>
      </c>
      <c r="E676" s="9">
        <v>45875</v>
      </c>
      <c r="F676">
        <v>90939</v>
      </c>
      <c r="G676" t="s">
        <v>7386</v>
      </c>
      <c r="H676" s="9">
        <v>45920</v>
      </c>
      <c r="I676">
        <v>90939</v>
      </c>
      <c r="J676" t="s">
        <v>7392</v>
      </c>
      <c r="K676" s="14">
        <f t="shared" si="30"/>
        <v>4.5390130480879254E-2</v>
      </c>
      <c r="L676" s="11" t="str">
        <f t="shared" si="31"/>
        <v/>
      </c>
      <c r="M676" s="11" t="str">
        <f t="shared" si="32"/>
        <v/>
      </c>
    </row>
    <row r="677" spans="1:13" x14ac:dyDescent="0.3">
      <c r="A677" t="s">
        <v>8064</v>
      </c>
      <c r="B677" t="s">
        <v>7083</v>
      </c>
      <c r="C677" t="s">
        <v>4471</v>
      </c>
      <c r="D677">
        <v>106777</v>
      </c>
      <c r="E677" s="9">
        <v>46040</v>
      </c>
      <c r="F677">
        <v>99196</v>
      </c>
      <c r="G677" t="s">
        <v>7386</v>
      </c>
      <c r="H677" s="9">
        <v>46093</v>
      </c>
      <c r="I677">
        <v>99196</v>
      </c>
      <c r="J677" t="s">
        <v>7392</v>
      </c>
      <c r="K677" s="14">
        <f t="shared" si="30"/>
        <v>7.0998435992770004E-2</v>
      </c>
      <c r="L677" s="11" t="str">
        <f t="shared" si="31"/>
        <v/>
      </c>
      <c r="M677" s="11" t="str">
        <f t="shared" si="32"/>
        <v/>
      </c>
    </row>
    <row r="678" spans="1:13" x14ac:dyDescent="0.3">
      <c r="A678" t="s">
        <v>8065</v>
      </c>
      <c r="B678" t="s">
        <v>7087</v>
      </c>
      <c r="C678" t="s">
        <v>4488</v>
      </c>
      <c r="D678">
        <v>210816</v>
      </c>
      <c r="E678" s="9">
        <v>45907</v>
      </c>
      <c r="F678">
        <v>199140</v>
      </c>
      <c r="G678" t="s">
        <v>7386</v>
      </c>
      <c r="H678" s="9">
        <v>45962</v>
      </c>
      <c r="I678">
        <v>199140</v>
      </c>
      <c r="J678" t="s">
        <v>7390</v>
      </c>
      <c r="K678" s="14">
        <f t="shared" si="30"/>
        <v>5.5384790528233196E-2</v>
      </c>
      <c r="L678" s="11" t="str">
        <f t="shared" si="31"/>
        <v/>
      </c>
      <c r="M678" s="11" t="str">
        <f t="shared" si="32"/>
        <v/>
      </c>
    </row>
    <row r="679" spans="1:13" x14ac:dyDescent="0.3">
      <c r="A679" t="s">
        <v>8066</v>
      </c>
      <c r="B679" t="s">
        <v>7089</v>
      </c>
      <c r="C679" t="s">
        <v>4488</v>
      </c>
      <c r="D679">
        <v>41691</v>
      </c>
      <c r="E679" s="9">
        <v>46058</v>
      </c>
      <c r="F679">
        <v>40388</v>
      </c>
      <c r="G679" t="s">
        <v>7386</v>
      </c>
      <c r="H679" s="9">
        <v>46090</v>
      </c>
      <c r="I679">
        <v>40388</v>
      </c>
      <c r="J679" t="s">
        <v>7390</v>
      </c>
      <c r="K679" s="14">
        <f t="shared" si="30"/>
        <v>3.125374781127821E-2</v>
      </c>
      <c r="L679" s="11" t="str">
        <f t="shared" si="31"/>
        <v/>
      </c>
      <c r="M679" s="11" t="str">
        <f t="shared" si="32"/>
        <v/>
      </c>
    </row>
    <row r="680" spans="1:13" x14ac:dyDescent="0.3">
      <c r="A680" t="s">
        <v>8067</v>
      </c>
      <c r="B680" t="s">
        <v>7091</v>
      </c>
      <c r="C680" t="s">
        <v>4466</v>
      </c>
      <c r="D680">
        <v>224442</v>
      </c>
      <c r="E680" s="9">
        <v>45773</v>
      </c>
      <c r="F680">
        <v>157824</v>
      </c>
      <c r="G680" t="s">
        <v>7386</v>
      </c>
      <c r="H680" s="9">
        <v>45828</v>
      </c>
      <c r="I680">
        <v>157824</v>
      </c>
      <c r="J680" t="s">
        <v>7390</v>
      </c>
      <c r="K680" s="14">
        <f t="shared" si="30"/>
        <v>0.2968161039377657</v>
      </c>
      <c r="L680" s="11" t="str">
        <f t="shared" si="31"/>
        <v>FLAG</v>
      </c>
      <c r="M680" s="11" t="str">
        <f t="shared" si="32"/>
        <v/>
      </c>
    </row>
    <row r="681" spans="1:13" x14ac:dyDescent="0.3">
      <c r="A681" t="s">
        <v>8068</v>
      </c>
      <c r="B681" t="s">
        <v>7095</v>
      </c>
      <c r="C681" t="s">
        <v>4488</v>
      </c>
      <c r="D681">
        <v>198403</v>
      </c>
      <c r="E681" s="9">
        <v>46002</v>
      </c>
      <c r="F681">
        <v>197690</v>
      </c>
      <c r="G681" t="s">
        <v>7386</v>
      </c>
      <c r="H681" s="9">
        <v>46018</v>
      </c>
      <c r="I681">
        <v>197690</v>
      </c>
      <c r="K681" s="14">
        <f t="shared" si="30"/>
        <v>3.5936956598437986E-3</v>
      </c>
      <c r="L681" s="11" t="str">
        <f t="shared" si="31"/>
        <v/>
      </c>
      <c r="M681" s="11" t="str">
        <f t="shared" si="32"/>
        <v/>
      </c>
    </row>
    <row r="682" spans="1:13" x14ac:dyDescent="0.3">
      <c r="A682" t="s">
        <v>8069</v>
      </c>
      <c r="B682" t="s">
        <v>7099</v>
      </c>
      <c r="C682" t="s">
        <v>4476</v>
      </c>
      <c r="D682">
        <v>172860</v>
      </c>
      <c r="E682" s="9">
        <v>45900</v>
      </c>
      <c r="F682">
        <v>169722</v>
      </c>
      <c r="G682" t="s">
        <v>7386</v>
      </c>
      <c r="H682" s="9">
        <v>45924</v>
      </c>
      <c r="I682">
        <v>169722</v>
      </c>
      <c r="K682" s="14">
        <f t="shared" si="30"/>
        <v>1.815341895175282E-2</v>
      </c>
      <c r="L682" s="11" t="str">
        <f t="shared" si="31"/>
        <v/>
      </c>
      <c r="M682" s="11" t="str">
        <f t="shared" si="32"/>
        <v/>
      </c>
    </row>
    <row r="683" spans="1:13" x14ac:dyDescent="0.3">
      <c r="A683" t="s">
        <v>8070</v>
      </c>
      <c r="B683" t="s">
        <v>7101</v>
      </c>
      <c r="C683" t="s">
        <v>4466</v>
      </c>
      <c r="D683">
        <v>46133</v>
      </c>
      <c r="E683" s="9">
        <v>45833</v>
      </c>
      <c r="F683">
        <v>33386</v>
      </c>
      <c r="G683" t="s">
        <v>7389</v>
      </c>
      <c r="H683" s="9"/>
      <c r="I683">
        <v>0</v>
      </c>
      <c r="J683" t="s">
        <v>7390</v>
      </c>
      <c r="K683" s="14">
        <f t="shared" si="30"/>
        <v>0.2763097999263</v>
      </c>
      <c r="L683" s="11" t="str">
        <f t="shared" si="31"/>
        <v>FLAG</v>
      </c>
      <c r="M683" s="11" t="str">
        <f t="shared" si="32"/>
        <v>FLAG</v>
      </c>
    </row>
    <row r="684" spans="1:13" x14ac:dyDescent="0.3">
      <c r="A684" t="s">
        <v>8071</v>
      </c>
      <c r="B684" t="s">
        <v>7103</v>
      </c>
      <c r="C684" t="s">
        <v>4476</v>
      </c>
      <c r="D684">
        <v>170692</v>
      </c>
      <c r="E684" s="9">
        <v>46087</v>
      </c>
      <c r="F684">
        <v>167856</v>
      </c>
      <c r="G684" t="s">
        <v>7386</v>
      </c>
      <c r="H684" s="9">
        <v>46141</v>
      </c>
      <c r="I684">
        <v>167856</v>
      </c>
      <c r="K684" s="14">
        <f t="shared" si="30"/>
        <v>1.6614721252314113E-2</v>
      </c>
      <c r="L684" s="11" t="str">
        <f t="shared" si="31"/>
        <v/>
      </c>
      <c r="M684" s="11" t="str">
        <f t="shared" si="32"/>
        <v/>
      </c>
    </row>
    <row r="685" spans="1:13" x14ac:dyDescent="0.3">
      <c r="A685" t="s">
        <v>8072</v>
      </c>
      <c r="B685" t="s">
        <v>7105</v>
      </c>
      <c r="C685" t="s">
        <v>4476</v>
      </c>
      <c r="D685">
        <v>187438</v>
      </c>
      <c r="E685" s="9">
        <v>45940</v>
      </c>
      <c r="F685">
        <v>173211</v>
      </c>
      <c r="G685" t="s">
        <v>7386</v>
      </c>
      <c r="H685" s="9">
        <v>45979</v>
      </c>
      <c r="I685">
        <v>173211</v>
      </c>
      <c r="J685" t="s">
        <v>7390</v>
      </c>
      <c r="K685" s="14">
        <f t="shared" si="30"/>
        <v>7.5902431737427833E-2</v>
      </c>
      <c r="L685" s="11" t="str">
        <f t="shared" si="31"/>
        <v/>
      </c>
      <c r="M685" s="11" t="str">
        <f t="shared" si="32"/>
        <v/>
      </c>
    </row>
    <row r="686" spans="1:13" x14ac:dyDescent="0.3">
      <c r="A686" t="s">
        <v>8073</v>
      </c>
      <c r="B686" t="s">
        <v>7111</v>
      </c>
      <c r="C686" t="s">
        <v>4471</v>
      </c>
      <c r="D686">
        <v>175986</v>
      </c>
      <c r="E686" s="9">
        <v>45881</v>
      </c>
      <c r="F686">
        <v>171225</v>
      </c>
      <c r="G686" t="s">
        <v>7389</v>
      </c>
      <c r="H686" s="9"/>
      <c r="I686">
        <v>0</v>
      </c>
      <c r="K686" s="14">
        <f t="shared" si="30"/>
        <v>2.7053288329753511E-2</v>
      </c>
      <c r="L686" s="11" t="str">
        <f t="shared" si="31"/>
        <v/>
      </c>
      <c r="M686" s="11" t="str">
        <f t="shared" si="32"/>
        <v>FLAG</v>
      </c>
    </row>
    <row r="687" spans="1:13" x14ac:dyDescent="0.3">
      <c r="A687" t="s">
        <v>8074</v>
      </c>
      <c r="B687" t="s">
        <v>7113</v>
      </c>
      <c r="C687" t="s">
        <v>4471</v>
      </c>
      <c r="D687">
        <v>55753</v>
      </c>
      <c r="E687" s="9">
        <v>46036</v>
      </c>
      <c r="F687">
        <v>54542</v>
      </c>
      <c r="G687" t="s">
        <v>7386</v>
      </c>
      <c r="H687" s="9">
        <v>46096</v>
      </c>
      <c r="I687">
        <v>54542</v>
      </c>
      <c r="K687" s="14">
        <f t="shared" si="30"/>
        <v>2.1720804261654125E-2</v>
      </c>
      <c r="L687" s="11" t="str">
        <f t="shared" si="31"/>
        <v/>
      </c>
      <c r="M687" s="11" t="str">
        <f t="shared" si="32"/>
        <v/>
      </c>
    </row>
    <row r="688" spans="1:13" x14ac:dyDescent="0.3">
      <c r="A688" t="s">
        <v>8075</v>
      </c>
      <c r="B688" t="s">
        <v>7115</v>
      </c>
      <c r="C688" t="s">
        <v>4488</v>
      </c>
      <c r="D688">
        <v>101632</v>
      </c>
      <c r="E688" s="9">
        <v>45936</v>
      </c>
      <c r="F688">
        <v>96632</v>
      </c>
      <c r="G688" t="s">
        <v>7386</v>
      </c>
      <c r="H688" s="9">
        <v>45986</v>
      </c>
      <c r="I688">
        <v>96632</v>
      </c>
      <c r="J688" t="s">
        <v>7387</v>
      </c>
      <c r="K688" s="14">
        <f t="shared" si="30"/>
        <v>4.9197103274559173E-2</v>
      </c>
      <c r="L688" s="11" t="str">
        <f t="shared" si="31"/>
        <v/>
      </c>
      <c r="M688" s="11" t="str">
        <f t="shared" si="32"/>
        <v/>
      </c>
    </row>
    <row r="689" spans="1:13" x14ac:dyDescent="0.3">
      <c r="A689" t="s">
        <v>8076</v>
      </c>
      <c r="B689" t="s">
        <v>7121</v>
      </c>
      <c r="C689" t="s">
        <v>4471</v>
      </c>
      <c r="D689">
        <v>118219</v>
      </c>
      <c r="E689" s="9">
        <v>45971</v>
      </c>
      <c r="F689">
        <v>118121</v>
      </c>
      <c r="G689" t="s">
        <v>7386</v>
      </c>
      <c r="H689" s="9">
        <v>45998</v>
      </c>
      <c r="I689">
        <v>118121</v>
      </c>
      <c r="K689" s="14">
        <f t="shared" si="30"/>
        <v>8.2896996252712629E-4</v>
      </c>
      <c r="L689" s="11" t="str">
        <f t="shared" si="31"/>
        <v/>
      </c>
      <c r="M689" s="11" t="str">
        <f t="shared" si="32"/>
        <v/>
      </c>
    </row>
    <row r="690" spans="1:13" x14ac:dyDescent="0.3">
      <c r="A690" t="s">
        <v>8077</v>
      </c>
      <c r="B690" t="s">
        <v>7125</v>
      </c>
      <c r="C690" t="s">
        <v>4476</v>
      </c>
      <c r="D690">
        <v>67102</v>
      </c>
      <c r="E690" s="9">
        <v>46031</v>
      </c>
      <c r="F690">
        <v>66683</v>
      </c>
      <c r="G690" t="s">
        <v>7389</v>
      </c>
      <c r="H690" s="9"/>
      <c r="I690">
        <v>0</v>
      </c>
      <c r="K690" s="14">
        <f t="shared" si="30"/>
        <v>6.2442252093827255E-3</v>
      </c>
      <c r="L690" s="11" t="str">
        <f t="shared" si="31"/>
        <v/>
      </c>
      <c r="M690" s="11" t="str">
        <f t="shared" si="32"/>
        <v/>
      </c>
    </row>
    <row r="691" spans="1:13" x14ac:dyDescent="0.3">
      <c r="A691" t="s">
        <v>8078</v>
      </c>
      <c r="B691" t="s">
        <v>7129</v>
      </c>
      <c r="C691" t="s">
        <v>4476</v>
      </c>
      <c r="D691">
        <v>54818</v>
      </c>
      <c r="E691" s="9">
        <v>45963</v>
      </c>
      <c r="F691">
        <v>50721</v>
      </c>
      <c r="G691" t="s">
        <v>7386</v>
      </c>
      <c r="H691" s="9">
        <v>45995</v>
      </c>
      <c r="I691">
        <v>50721</v>
      </c>
      <c r="J691" t="s">
        <v>7390</v>
      </c>
      <c r="K691" s="14">
        <f t="shared" si="30"/>
        <v>7.4738224670728548E-2</v>
      </c>
      <c r="L691" s="11" t="str">
        <f t="shared" si="31"/>
        <v/>
      </c>
      <c r="M691" s="11" t="str">
        <f t="shared" si="32"/>
        <v/>
      </c>
    </row>
    <row r="692" spans="1:13" x14ac:dyDescent="0.3">
      <c r="A692" t="s">
        <v>8079</v>
      </c>
      <c r="B692" t="s">
        <v>7136</v>
      </c>
      <c r="C692" t="s">
        <v>4471</v>
      </c>
      <c r="D692">
        <v>49751</v>
      </c>
      <c r="E692" s="9">
        <v>45856</v>
      </c>
      <c r="F692">
        <v>47016</v>
      </c>
      <c r="G692" t="s">
        <v>7386</v>
      </c>
      <c r="H692" s="9">
        <v>45910</v>
      </c>
      <c r="I692">
        <v>47016</v>
      </c>
      <c r="J692" t="s">
        <v>7387</v>
      </c>
      <c r="K692" s="14">
        <f t="shared" si="30"/>
        <v>5.4973769371469916E-2</v>
      </c>
      <c r="L692" s="11" t="str">
        <f t="shared" si="31"/>
        <v/>
      </c>
      <c r="M692" s="11" t="str">
        <f t="shared" si="32"/>
        <v/>
      </c>
    </row>
    <row r="693" spans="1:13" x14ac:dyDescent="0.3">
      <c r="A693" t="s">
        <v>8080</v>
      </c>
      <c r="B693" t="s">
        <v>7140</v>
      </c>
      <c r="C693" t="s">
        <v>4488</v>
      </c>
      <c r="D693">
        <v>48116</v>
      </c>
      <c r="E693" s="9">
        <v>46091</v>
      </c>
      <c r="F693">
        <v>46148</v>
      </c>
      <c r="G693" t="s">
        <v>7386</v>
      </c>
      <c r="H693" s="9">
        <v>46136</v>
      </c>
      <c r="I693">
        <v>46148</v>
      </c>
      <c r="J693" t="s">
        <v>7387</v>
      </c>
      <c r="K693" s="14">
        <f t="shared" si="30"/>
        <v>4.0901155540776446E-2</v>
      </c>
      <c r="L693" s="11" t="str">
        <f t="shared" si="31"/>
        <v/>
      </c>
      <c r="M693" s="11" t="str">
        <f t="shared" si="32"/>
        <v/>
      </c>
    </row>
    <row r="694" spans="1:13" x14ac:dyDescent="0.3">
      <c r="A694" t="s">
        <v>8081</v>
      </c>
      <c r="B694" t="s">
        <v>7144</v>
      </c>
      <c r="C694" t="s">
        <v>4488</v>
      </c>
      <c r="D694">
        <v>191499</v>
      </c>
      <c r="E694" s="9">
        <v>45878</v>
      </c>
      <c r="F694">
        <v>185975</v>
      </c>
      <c r="G694" t="s">
        <v>7386</v>
      </c>
      <c r="H694" s="9">
        <v>45924</v>
      </c>
      <c r="I694">
        <v>185975</v>
      </c>
      <c r="K694" s="14">
        <f t="shared" si="30"/>
        <v>2.8846103635005949E-2</v>
      </c>
      <c r="L694" s="11" t="str">
        <f t="shared" si="31"/>
        <v/>
      </c>
      <c r="M694" s="11" t="str">
        <f t="shared" si="32"/>
        <v/>
      </c>
    </row>
    <row r="695" spans="1:13" x14ac:dyDescent="0.3">
      <c r="A695" t="s">
        <v>8082</v>
      </c>
      <c r="B695" t="s">
        <v>7148</v>
      </c>
      <c r="C695" t="s">
        <v>4476</v>
      </c>
      <c r="D695">
        <v>223996</v>
      </c>
      <c r="E695" s="9">
        <v>45899</v>
      </c>
      <c r="F695">
        <v>218380</v>
      </c>
      <c r="G695" t="s">
        <v>7386</v>
      </c>
      <c r="H695" s="9">
        <v>45939</v>
      </c>
      <c r="I695">
        <v>218380</v>
      </c>
      <c r="K695" s="14">
        <f t="shared" si="30"/>
        <v>2.5071876283505046E-2</v>
      </c>
      <c r="L695" s="11" t="str">
        <f t="shared" si="31"/>
        <v/>
      </c>
      <c r="M695" s="11" t="str">
        <f t="shared" si="32"/>
        <v/>
      </c>
    </row>
    <row r="696" spans="1:13" x14ac:dyDescent="0.3">
      <c r="A696" t="s">
        <v>8083</v>
      </c>
      <c r="B696" t="s">
        <v>7150</v>
      </c>
      <c r="C696" t="s">
        <v>4466</v>
      </c>
      <c r="D696">
        <v>2518</v>
      </c>
      <c r="E696" s="9">
        <v>46009</v>
      </c>
      <c r="F696">
        <v>1953</v>
      </c>
      <c r="G696" t="s">
        <v>7386</v>
      </c>
      <c r="H696" s="9">
        <v>46063</v>
      </c>
      <c r="I696">
        <v>1953</v>
      </c>
      <c r="J696" t="s">
        <v>7387</v>
      </c>
      <c r="K696" s="14">
        <f t="shared" si="30"/>
        <v>0.22438443208895953</v>
      </c>
      <c r="L696" s="11" t="str">
        <f t="shared" si="31"/>
        <v>FLAG</v>
      </c>
      <c r="M696" s="11" t="str">
        <f t="shared" si="32"/>
        <v/>
      </c>
    </row>
    <row r="697" spans="1:13" x14ac:dyDescent="0.3">
      <c r="A697" t="s">
        <v>8084</v>
      </c>
      <c r="B697" t="s">
        <v>7152</v>
      </c>
      <c r="C697" t="s">
        <v>4466</v>
      </c>
      <c r="D697">
        <v>103130</v>
      </c>
      <c r="E697" s="9">
        <v>45954</v>
      </c>
      <c r="F697">
        <v>72423</v>
      </c>
      <c r="G697" t="s">
        <v>7386</v>
      </c>
      <c r="H697" s="9">
        <v>45994</v>
      </c>
      <c r="I697">
        <v>72423</v>
      </c>
      <c r="J697" t="s">
        <v>7390</v>
      </c>
      <c r="K697" s="14">
        <f t="shared" si="30"/>
        <v>0.29775041210123143</v>
      </c>
      <c r="L697" s="11" t="str">
        <f t="shared" si="31"/>
        <v>FLAG</v>
      </c>
      <c r="M697" s="11" t="str">
        <f t="shared" si="32"/>
        <v/>
      </c>
    </row>
    <row r="698" spans="1:13" x14ac:dyDescent="0.3">
      <c r="A698" t="s">
        <v>8085</v>
      </c>
      <c r="B698" t="s">
        <v>7154</v>
      </c>
      <c r="C698" t="s">
        <v>4471</v>
      </c>
      <c r="D698">
        <v>49961</v>
      </c>
      <c r="E698" s="9">
        <v>45937</v>
      </c>
      <c r="F698">
        <v>45716</v>
      </c>
      <c r="G698" t="s">
        <v>7386</v>
      </c>
      <c r="H698" s="9">
        <v>45966</v>
      </c>
      <c r="I698">
        <v>45716</v>
      </c>
      <c r="J698" t="s">
        <v>7392</v>
      </c>
      <c r="K698" s="14">
        <f t="shared" si="30"/>
        <v>8.4966273693480865E-2</v>
      </c>
      <c r="L698" s="11" t="str">
        <f t="shared" si="31"/>
        <v/>
      </c>
      <c r="M698" s="11" t="str">
        <f t="shared" si="32"/>
        <v/>
      </c>
    </row>
    <row r="699" spans="1:13" x14ac:dyDescent="0.3">
      <c r="A699" t="s">
        <v>8086</v>
      </c>
      <c r="B699" t="s">
        <v>7156</v>
      </c>
      <c r="C699" t="s">
        <v>4476</v>
      </c>
      <c r="D699">
        <v>185992</v>
      </c>
      <c r="E699" s="9">
        <v>45787</v>
      </c>
      <c r="F699">
        <v>179539</v>
      </c>
      <c r="G699" t="s">
        <v>7386</v>
      </c>
      <c r="H699" s="9">
        <v>45810</v>
      </c>
      <c r="I699">
        <v>179539</v>
      </c>
      <c r="J699" t="s">
        <v>7387</v>
      </c>
      <c r="K699" s="14">
        <f t="shared" si="30"/>
        <v>3.4695040646909536E-2</v>
      </c>
      <c r="L699" s="11" t="str">
        <f t="shared" si="31"/>
        <v/>
      </c>
      <c r="M699" s="11" t="str">
        <f t="shared" si="32"/>
        <v/>
      </c>
    </row>
    <row r="700" spans="1:13" x14ac:dyDescent="0.3">
      <c r="A700" t="s">
        <v>8087</v>
      </c>
      <c r="B700" t="s">
        <v>7158</v>
      </c>
      <c r="C700" t="s">
        <v>4476</v>
      </c>
      <c r="D700">
        <v>70348</v>
      </c>
      <c r="E700" s="9">
        <v>46040</v>
      </c>
      <c r="F700">
        <v>65465</v>
      </c>
      <c r="G700" t="s">
        <v>7386</v>
      </c>
      <c r="H700" s="9">
        <v>46062</v>
      </c>
      <c r="I700">
        <v>65465</v>
      </c>
      <c r="J700" t="s">
        <v>7392</v>
      </c>
      <c r="K700" s="14">
        <f t="shared" si="30"/>
        <v>6.9412065730369066E-2</v>
      </c>
      <c r="L700" s="11" t="str">
        <f t="shared" si="31"/>
        <v/>
      </c>
      <c r="M700" s="11" t="str">
        <f t="shared" si="32"/>
        <v/>
      </c>
    </row>
    <row r="701" spans="1:13" x14ac:dyDescent="0.3">
      <c r="A701" t="s">
        <v>8088</v>
      </c>
      <c r="B701" t="s">
        <v>7160</v>
      </c>
      <c r="C701" t="s">
        <v>4471</v>
      </c>
      <c r="D701">
        <v>184928</v>
      </c>
      <c r="E701" s="9">
        <v>45775</v>
      </c>
      <c r="F701">
        <v>168425</v>
      </c>
      <c r="G701" t="s">
        <v>7386</v>
      </c>
      <c r="H701" s="9">
        <v>45819</v>
      </c>
      <c r="I701">
        <v>168425</v>
      </c>
      <c r="J701" t="s">
        <v>7390</v>
      </c>
      <c r="K701" s="14">
        <f t="shared" si="30"/>
        <v>8.9240136701851491E-2</v>
      </c>
      <c r="L701" s="11" t="str">
        <f t="shared" si="31"/>
        <v/>
      </c>
      <c r="M701" s="11" t="str">
        <f t="shared" si="32"/>
        <v/>
      </c>
    </row>
    <row r="702" spans="1:13" x14ac:dyDescent="0.3">
      <c r="A702" t="s">
        <v>8089</v>
      </c>
      <c r="B702" t="s">
        <v>7172</v>
      </c>
      <c r="C702" t="s">
        <v>4488</v>
      </c>
      <c r="D702">
        <v>72583</v>
      </c>
      <c r="E702" s="9">
        <v>45858</v>
      </c>
      <c r="F702">
        <v>68902</v>
      </c>
      <c r="G702" t="s">
        <v>7386</v>
      </c>
      <c r="H702" s="9">
        <v>45896</v>
      </c>
      <c r="I702">
        <v>68902</v>
      </c>
      <c r="J702" t="s">
        <v>7387</v>
      </c>
      <c r="K702" s="14">
        <f t="shared" si="30"/>
        <v>5.0714354600939648E-2</v>
      </c>
      <c r="L702" s="11" t="str">
        <f t="shared" si="31"/>
        <v/>
      </c>
      <c r="M702" s="11" t="str">
        <f t="shared" si="32"/>
        <v/>
      </c>
    </row>
    <row r="703" spans="1:13" x14ac:dyDescent="0.3">
      <c r="A703" t="s">
        <v>8090</v>
      </c>
      <c r="B703" t="s">
        <v>7175</v>
      </c>
      <c r="C703" t="s">
        <v>4476</v>
      </c>
      <c r="D703">
        <v>70490</v>
      </c>
      <c r="E703" s="9">
        <v>46057</v>
      </c>
      <c r="F703">
        <v>69330</v>
      </c>
      <c r="G703" t="s">
        <v>7386</v>
      </c>
      <c r="H703" s="9">
        <v>46115</v>
      </c>
      <c r="I703">
        <v>69330</v>
      </c>
      <c r="K703" s="14">
        <f t="shared" si="30"/>
        <v>1.6456234926940039E-2</v>
      </c>
      <c r="L703" s="11" t="str">
        <f t="shared" si="31"/>
        <v/>
      </c>
      <c r="M703" s="11" t="str">
        <f t="shared" si="32"/>
        <v/>
      </c>
    </row>
    <row r="704" spans="1:13" x14ac:dyDescent="0.3">
      <c r="A704" t="s">
        <v>8091</v>
      </c>
      <c r="B704" t="s">
        <v>7179</v>
      </c>
      <c r="C704" t="s">
        <v>4466</v>
      </c>
      <c r="D704">
        <v>18136</v>
      </c>
      <c r="E704" s="9">
        <v>45915</v>
      </c>
      <c r="F704">
        <v>13062</v>
      </c>
      <c r="G704" t="s">
        <v>7386</v>
      </c>
      <c r="H704" s="9">
        <v>45952</v>
      </c>
      <c r="I704">
        <v>13062</v>
      </c>
      <c r="J704" t="s">
        <v>7390</v>
      </c>
      <c r="K704" s="14">
        <f t="shared" si="30"/>
        <v>0.27977503308337004</v>
      </c>
      <c r="L704" s="11" t="str">
        <f t="shared" si="31"/>
        <v>FLAG</v>
      </c>
      <c r="M704" s="11" t="str">
        <f t="shared" si="32"/>
        <v/>
      </c>
    </row>
    <row r="705" spans="1:13" x14ac:dyDescent="0.3">
      <c r="A705" t="s">
        <v>8092</v>
      </c>
      <c r="B705" t="s">
        <v>7185</v>
      </c>
      <c r="C705" t="s">
        <v>4471</v>
      </c>
      <c r="D705">
        <v>108924</v>
      </c>
      <c r="E705" s="9">
        <v>45913</v>
      </c>
      <c r="F705">
        <v>105939</v>
      </c>
      <c r="G705" t="s">
        <v>7386</v>
      </c>
      <c r="H705" s="9">
        <v>45941</v>
      </c>
      <c r="I705">
        <v>105939</v>
      </c>
      <c r="K705" s="14">
        <f t="shared" si="30"/>
        <v>2.7404428776027334E-2</v>
      </c>
      <c r="L705" s="11" t="str">
        <f t="shared" si="31"/>
        <v/>
      </c>
      <c r="M705" s="11" t="str">
        <f t="shared" si="32"/>
        <v/>
      </c>
    </row>
    <row r="706" spans="1:13" x14ac:dyDescent="0.3">
      <c r="A706" t="s">
        <v>8093</v>
      </c>
      <c r="B706" t="s">
        <v>7189</v>
      </c>
      <c r="C706" t="s">
        <v>4476</v>
      </c>
      <c r="D706">
        <v>46272</v>
      </c>
      <c r="E706" s="9">
        <v>45884</v>
      </c>
      <c r="F706">
        <v>45763</v>
      </c>
      <c r="G706" t="s">
        <v>7386</v>
      </c>
      <c r="H706" s="9">
        <v>45931</v>
      </c>
      <c r="I706">
        <v>45763</v>
      </c>
      <c r="K706" s="14">
        <f t="shared" si="30"/>
        <v>1.1000172890733073E-2</v>
      </c>
      <c r="L706" s="11" t="str">
        <f t="shared" si="31"/>
        <v/>
      </c>
      <c r="M706" s="11" t="str">
        <f t="shared" si="32"/>
        <v/>
      </c>
    </row>
    <row r="707" spans="1:13" x14ac:dyDescent="0.3">
      <c r="A707" t="s">
        <v>8094</v>
      </c>
      <c r="B707" t="s">
        <v>7195</v>
      </c>
      <c r="C707" t="s">
        <v>4466</v>
      </c>
      <c r="D707">
        <v>51354</v>
      </c>
      <c r="E707" s="9">
        <v>45958</v>
      </c>
      <c r="F707">
        <v>40389</v>
      </c>
      <c r="G707" t="s">
        <v>7435</v>
      </c>
      <c r="H707" s="9"/>
      <c r="I707">
        <v>0</v>
      </c>
      <c r="J707" t="s">
        <v>7387</v>
      </c>
      <c r="K707" s="14">
        <f t="shared" si="30"/>
        <v>0.21351793433812361</v>
      </c>
      <c r="L707" s="11" t="str">
        <f t="shared" si="31"/>
        <v/>
      </c>
      <c r="M707" s="11" t="str">
        <f t="shared" si="32"/>
        <v/>
      </c>
    </row>
    <row r="708" spans="1:13" x14ac:dyDescent="0.3">
      <c r="A708" t="s">
        <v>8095</v>
      </c>
      <c r="B708" t="s">
        <v>7197</v>
      </c>
      <c r="C708" t="s">
        <v>4476</v>
      </c>
      <c r="D708">
        <v>45684</v>
      </c>
      <c r="E708" s="9">
        <v>46002</v>
      </c>
      <c r="F708">
        <v>43778</v>
      </c>
      <c r="G708" t="s">
        <v>7386</v>
      </c>
      <c r="H708" s="9">
        <v>46050</v>
      </c>
      <c r="I708">
        <v>43778</v>
      </c>
      <c r="J708" t="s">
        <v>7390</v>
      </c>
      <c r="K708" s="14">
        <f t="shared" ref="K708:K753" si="33">IF(D708&gt;0,1-F708/D708,"")</f>
        <v>4.172139042115397E-2</v>
      </c>
      <c r="L708" s="11" t="str">
        <f t="shared" ref="L708:L771" si="34">IF(AND(G708&lt;&gt;"Rejected",N(K708)&gt;15%),"FLAG","")</f>
        <v/>
      </c>
      <c r="M708" s="11" t="str">
        <f t="shared" ref="M708:M753" si="35">IF(AND(G708="Pending",DATE(2026,3,31)-E708&gt;180),"FLAG","")</f>
        <v/>
      </c>
    </row>
    <row r="709" spans="1:13" x14ac:dyDescent="0.3">
      <c r="A709" t="s">
        <v>8096</v>
      </c>
      <c r="B709" t="s">
        <v>7200</v>
      </c>
      <c r="C709" t="s">
        <v>4476</v>
      </c>
      <c r="D709">
        <v>70224</v>
      </c>
      <c r="E709" s="9">
        <v>45941</v>
      </c>
      <c r="F709">
        <v>66024</v>
      </c>
      <c r="G709" t="s">
        <v>7386</v>
      </c>
      <c r="H709" s="9">
        <v>45984</v>
      </c>
      <c r="I709">
        <v>66024</v>
      </c>
      <c r="J709" t="s">
        <v>7387</v>
      </c>
      <c r="K709" s="14">
        <f t="shared" si="33"/>
        <v>5.9808612440191422E-2</v>
      </c>
      <c r="L709" s="11" t="str">
        <f t="shared" si="34"/>
        <v/>
      </c>
      <c r="M709" s="11" t="str">
        <f t="shared" si="35"/>
        <v/>
      </c>
    </row>
    <row r="710" spans="1:13" x14ac:dyDescent="0.3">
      <c r="A710" t="s">
        <v>8097</v>
      </c>
      <c r="B710" t="s">
        <v>7205</v>
      </c>
      <c r="C710" t="s">
        <v>4466</v>
      </c>
      <c r="D710">
        <v>76917</v>
      </c>
      <c r="E710" s="9">
        <v>46105</v>
      </c>
      <c r="F710">
        <v>58950</v>
      </c>
      <c r="G710" t="s">
        <v>7386</v>
      </c>
      <c r="H710" s="9">
        <v>46134</v>
      </c>
      <c r="I710">
        <v>58950</v>
      </c>
      <c r="J710" t="s">
        <v>7387</v>
      </c>
      <c r="K710" s="14">
        <f t="shared" si="33"/>
        <v>0.23358945356683181</v>
      </c>
      <c r="L710" s="11" t="str">
        <f t="shared" si="34"/>
        <v>FLAG</v>
      </c>
      <c r="M710" s="11" t="str">
        <f t="shared" si="35"/>
        <v/>
      </c>
    </row>
    <row r="711" spans="1:13" x14ac:dyDescent="0.3">
      <c r="A711" t="s">
        <v>8098</v>
      </c>
      <c r="B711" t="s">
        <v>7207</v>
      </c>
      <c r="C711" t="s">
        <v>4466</v>
      </c>
      <c r="D711">
        <v>68794</v>
      </c>
      <c r="E711" s="9">
        <v>45940</v>
      </c>
      <c r="F711">
        <v>50355</v>
      </c>
      <c r="G711" t="s">
        <v>7386</v>
      </c>
      <c r="H711" s="9">
        <v>45884</v>
      </c>
      <c r="I711">
        <v>50355</v>
      </c>
      <c r="J711" t="s">
        <v>7387</v>
      </c>
      <c r="K711" s="14">
        <f t="shared" si="33"/>
        <v>0.26803209582231013</v>
      </c>
      <c r="L711" s="11" t="str">
        <f t="shared" si="34"/>
        <v>FLAG</v>
      </c>
      <c r="M711" s="11" t="str">
        <f t="shared" si="35"/>
        <v/>
      </c>
    </row>
    <row r="712" spans="1:13" x14ac:dyDescent="0.3">
      <c r="A712" t="s">
        <v>8099</v>
      </c>
      <c r="B712" t="s">
        <v>7209</v>
      </c>
      <c r="C712" t="s">
        <v>4476</v>
      </c>
      <c r="D712">
        <v>85471</v>
      </c>
      <c r="E712" s="9">
        <v>46042</v>
      </c>
      <c r="F712">
        <v>81235</v>
      </c>
      <c r="G712" t="s">
        <v>7386</v>
      </c>
      <c r="H712" s="9">
        <v>46081</v>
      </c>
      <c r="I712">
        <v>81235</v>
      </c>
      <c r="J712" t="s">
        <v>7392</v>
      </c>
      <c r="K712" s="14">
        <f t="shared" si="33"/>
        <v>4.956066970083417E-2</v>
      </c>
      <c r="L712" s="11" t="str">
        <f t="shared" si="34"/>
        <v/>
      </c>
      <c r="M712" s="11" t="str">
        <f t="shared" si="35"/>
        <v/>
      </c>
    </row>
    <row r="713" spans="1:13" x14ac:dyDescent="0.3">
      <c r="A713" t="s">
        <v>8100</v>
      </c>
      <c r="B713" t="s">
        <v>7212</v>
      </c>
      <c r="C713" t="s">
        <v>4476</v>
      </c>
      <c r="D713">
        <v>51685</v>
      </c>
      <c r="E713" s="9">
        <v>45861</v>
      </c>
      <c r="F713">
        <v>50676</v>
      </c>
      <c r="G713" t="s">
        <v>7386</v>
      </c>
      <c r="H713" s="9">
        <v>45917</v>
      </c>
      <c r="I713">
        <v>50676</v>
      </c>
      <c r="K713" s="14">
        <f t="shared" si="33"/>
        <v>1.9522105059495032E-2</v>
      </c>
      <c r="L713" s="11" t="str">
        <f t="shared" si="34"/>
        <v/>
      </c>
      <c r="M713" s="11" t="str">
        <f t="shared" si="35"/>
        <v/>
      </c>
    </row>
    <row r="714" spans="1:13" x14ac:dyDescent="0.3">
      <c r="A714" t="s">
        <v>8101</v>
      </c>
      <c r="B714" t="s">
        <v>7214</v>
      </c>
      <c r="C714" t="s">
        <v>4476</v>
      </c>
      <c r="D714">
        <v>172647</v>
      </c>
      <c r="E714" s="9">
        <v>45864</v>
      </c>
      <c r="F714">
        <v>169591</v>
      </c>
      <c r="G714" t="s">
        <v>7386</v>
      </c>
      <c r="H714" s="9">
        <v>45882</v>
      </c>
      <c r="I714">
        <v>169591</v>
      </c>
      <c r="K714" s="14">
        <f t="shared" si="33"/>
        <v>1.7700857819713089E-2</v>
      </c>
      <c r="L714" s="11" t="str">
        <f t="shared" si="34"/>
        <v/>
      </c>
      <c r="M714" s="11" t="str">
        <f t="shared" si="35"/>
        <v/>
      </c>
    </row>
    <row r="715" spans="1:13" x14ac:dyDescent="0.3">
      <c r="A715" t="s">
        <v>8102</v>
      </c>
      <c r="B715" t="s">
        <v>7217</v>
      </c>
      <c r="C715" t="s">
        <v>4476</v>
      </c>
      <c r="D715">
        <v>184759</v>
      </c>
      <c r="E715" s="9">
        <v>45921</v>
      </c>
      <c r="F715">
        <v>179918</v>
      </c>
      <c r="G715" t="s">
        <v>7389</v>
      </c>
      <c r="H715" s="9"/>
      <c r="I715">
        <v>0</v>
      </c>
      <c r="K715" s="14">
        <f t="shared" si="33"/>
        <v>2.6201700593746491E-2</v>
      </c>
      <c r="L715" s="11" t="str">
        <f t="shared" si="34"/>
        <v/>
      </c>
      <c r="M715" s="11" t="str">
        <f t="shared" si="35"/>
        <v>FLAG</v>
      </c>
    </row>
    <row r="716" spans="1:13" x14ac:dyDescent="0.3">
      <c r="A716" t="s">
        <v>8103</v>
      </c>
      <c r="B716" t="s">
        <v>7219</v>
      </c>
      <c r="C716" t="s">
        <v>4466</v>
      </c>
      <c r="D716">
        <v>31460</v>
      </c>
      <c r="E716" s="9">
        <v>46018</v>
      </c>
      <c r="F716">
        <v>22504</v>
      </c>
      <c r="G716" t="s">
        <v>7386</v>
      </c>
      <c r="H716" s="9">
        <v>46061</v>
      </c>
      <c r="I716">
        <v>22504</v>
      </c>
      <c r="J716" t="s">
        <v>7390</v>
      </c>
      <c r="K716" s="14">
        <f t="shared" si="33"/>
        <v>0.28467895740623017</v>
      </c>
      <c r="L716" s="11" t="str">
        <f t="shared" si="34"/>
        <v>FLAG</v>
      </c>
      <c r="M716" s="11" t="str">
        <f t="shared" si="35"/>
        <v/>
      </c>
    </row>
    <row r="717" spans="1:13" x14ac:dyDescent="0.3">
      <c r="A717" t="s">
        <v>8104</v>
      </c>
      <c r="B717" t="s">
        <v>7223</v>
      </c>
      <c r="C717" t="s">
        <v>4488</v>
      </c>
      <c r="D717">
        <v>116322</v>
      </c>
      <c r="E717" s="9">
        <v>46045</v>
      </c>
      <c r="F717">
        <v>116062</v>
      </c>
      <c r="G717" t="s">
        <v>7386</v>
      </c>
      <c r="H717" s="9">
        <v>46103</v>
      </c>
      <c r="I717">
        <v>116062</v>
      </c>
      <c r="K717" s="14">
        <f t="shared" si="33"/>
        <v>2.2351747734736804E-3</v>
      </c>
      <c r="L717" s="11" t="str">
        <f t="shared" si="34"/>
        <v/>
      </c>
      <c r="M717" s="11" t="str">
        <f t="shared" si="35"/>
        <v/>
      </c>
    </row>
    <row r="718" spans="1:13" x14ac:dyDescent="0.3">
      <c r="A718" t="s">
        <v>8105</v>
      </c>
      <c r="B718" t="s">
        <v>7227</v>
      </c>
      <c r="C718" t="s">
        <v>4476</v>
      </c>
      <c r="D718">
        <v>188565</v>
      </c>
      <c r="E718" s="9">
        <v>45955</v>
      </c>
      <c r="F718">
        <v>184218</v>
      </c>
      <c r="G718" t="s">
        <v>7386</v>
      </c>
      <c r="H718" s="9">
        <v>45978</v>
      </c>
      <c r="I718">
        <v>184218</v>
      </c>
      <c r="K718" s="14">
        <f t="shared" si="33"/>
        <v>2.305305862699869E-2</v>
      </c>
      <c r="L718" s="11" t="str">
        <f t="shared" si="34"/>
        <v/>
      </c>
      <c r="M718" s="11" t="str">
        <f t="shared" si="35"/>
        <v/>
      </c>
    </row>
    <row r="719" spans="1:13" x14ac:dyDescent="0.3">
      <c r="A719" t="s">
        <v>8106</v>
      </c>
      <c r="B719" t="s">
        <v>7233</v>
      </c>
      <c r="C719" t="s">
        <v>4471</v>
      </c>
      <c r="D719">
        <v>2548</v>
      </c>
      <c r="E719" s="9">
        <v>45976</v>
      </c>
      <c r="F719">
        <v>2475</v>
      </c>
      <c r="G719" t="s">
        <v>7386</v>
      </c>
      <c r="H719" s="9">
        <v>45999</v>
      </c>
      <c r="I719">
        <v>2475</v>
      </c>
      <c r="K719" s="14">
        <f t="shared" si="33"/>
        <v>2.8649921507064358E-2</v>
      </c>
      <c r="L719" s="11" t="str">
        <f t="shared" si="34"/>
        <v/>
      </c>
      <c r="M719" s="11" t="str">
        <f t="shared" si="35"/>
        <v/>
      </c>
    </row>
    <row r="720" spans="1:13" x14ac:dyDescent="0.3">
      <c r="A720" t="s">
        <v>8107</v>
      </c>
      <c r="B720" t="s">
        <v>7235</v>
      </c>
      <c r="C720" t="s">
        <v>4476</v>
      </c>
      <c r="D720">
        <v>2572</v>
      </c>
      <c r="E720" s="9">
        <v>46087</v>
      </c>
      <c r="F720">
        <v>2356</v>
      </c>
      <c r="G720" t="s">
        <v>7386</v>
      </c>
      <c r="H720" s="9">
        <v>46105</v>
      </c>
      <c r="I720">
        <v>2356</v>
      </c>
      <c r="J720" t="s">
        <v>7392</v>
      </c>
      <c r="K720" s="14">
        <f t="shared" si="33"/>
        <v>8.3981337480559914E-2</v>
      </c>
      <c r="L720" s="11" t="str">
        <f t="shared" si="34"/>
        <v/>
      </c>
      <c r="M720" s="11" t="str">
        <f t="shared" si="35"/>
        <v/>
      </c>
    </row>
    <row r="721" spans="1:13" x14ac:dyDescent="0.3">
      <c r="A721" t="s">
        <v>8108</v>
      </c>
      <c r="B721" t="s">
        <v>7241</v>
      </c>
      <c r="C721" t="s">
        <v>4471</v>
      </c>
      <c r="D721">
        <v>80122</v>
      </c>
      <c r="E721" s="9">
        <v>45804</v>
      </c>
      <c r="F721">
        <v>76396</v>
      </c>
      <c r="G721" t="s">
        <v>7386</v>
      </c>
      <c r="H721" s="9">
        <v>45851</v>
      </c>
      <c r="I721">
        <v>76396</v>
      </c>
      <c r="J721" t="s">
        <v>7390</v>
      </c>
      <c r="K721" s="14">
        <f t="shared" si="33"/>
        <v>4.6504081276053988E-2</v>
      </c>
      <c r="L721" s="11" t="str">
        <f t="shared" si="34"/>
        <v/>
      </c>
      <c r="M721" s="11" t="str">
        <f t="shared" si="35"/>
        <v/>
      </c>
    </row>
    <row r="722" spans="1:13" x14ac:dyDescent="0.3">
      <c r="A722" t="s">
        <v>8109</v>
      </c>
      <c r="B722" t="s">
        <v>7247</v>
      </c>
      <c r="C722" t="s">
        <v>4471</v>
      </c>
      <c r="D722">
        <v>47589</v>
      </c>
      <c r="E722" s="9">
        <v>46057</v>
      </c>
      <c r="F722">
        <v>45370</v>
      </c>
      <c r="G722" t="s">
        <v>7386</v>
      </c>
      <c r="H722" s="9">
        <v>46083</v>
      </c>
      <c r="I722">
        <v>45370</v>
      </c>
      <c r="J722" t="s">
        <v>7390</v>
      </c>
      <c r="K722" s="14">
        <f t="shared" si="33"/>
        <v>4.6628422534619296E-2</v>
      </c>
      <c r="L722" s="11" t="str">
        <f t="shared" si="34"/>
        <v/>
      </c>
      <c r="M722" s="11" t="str">
        <f t="shared" si="35"/>
        <v/>
      </c>
    </row>
    <row r="723" spans="1:13" x14ac:dyDescent="0.3">
      <c r="A723" t="s">
        <v>8110</v>
      </c>
      <c r="B723" t="s">
        <v>7249</v>
      </c>
      <c r="C723" t="s">
        <v>4476</v>
      </c>
      <c r="D723">
        <v>2879</v>
      </c>
      <c r="E723" s="9">
        <v>45760</v>
      </c>
      <c r="F723">
        <v>2846</v>
      </c>
      <c r="G723" t="s">
        <v>7386</v>
      </c>
      <c r="H723" s="9">
        <v>45794</v>
      </c>
      <c r="I723">
        <v>2846</v>
      </c>
      <c r="K723" s="14">
        <f t="shared" si="33"/>
        <v>1.1462313303230331E-2</v>
      </c>
      <c r="L723" s="11" t="str">
        <f t="shared" si="34"/>
        <v/>
      </c>
      <c r="M723" s="11" t="str">
        <f t="shared" si="35"/>
        <v/>
      </c>
    </row>
    <row r="724" spans="1:13" x14ac:dyDescent="0.3">
      <c r="A724" t="s">
        <v>8111</v>
      </c>
      <c r="B724" t="s">
        <v>7251</v>
      </c>
      <c r="C724" t="s">
        <v>4488</v>
      </c>
      <c r="D724">
        <v>78794</v>
      </c>
      <c r="E724" s="9">
        <v>46030</v>
      </c>
      <c r="F724">
        <v>73822</v>
      </c>
      <c r="G724" t="s">
        <v>7386</v>
      </c>
      <c r="H724" s="9">
        <v>46076</v>
      </c>
      <c r="I724">
        <v>73822</v>
      </c>
      <c r="J724" t="s">
        <v>7392</v>
      </c>
      <c r="K724" s="14">
        <f t="shared" si="33"/>
        <v>6.3101251364317101E-2</v>
      </c>
      <c r="L724" s="11" t="str">
        <f t="shared" si="34"/>
        <v/>
      </c>
      <c r="M724" s="11" t="str">
        <f t="shared" si="35"/>
        <v/>
      </c>
    </row>
    <row r="725" spans="1:13" x14ac:dyDescent="0.3">
      <c r="A725" t="s">
        <v>8112</v>
      </c>
      <c r="B725" t="s">
        <v>7253</v>
      </c>
      <c r="C725" t="s">
        <v>4476</v>
      </c>
      <c r="D725">
        <v>196267</v>
      </c>
      <c r="E725" s="9">
        <v>45999</v>
      </c>
      <c r="F725">
        <v>185471</v>
      </c>
      <c r="G725" t="s">
        <v>7386</v>
      </c>
      <c r="H725" s="9">
        <v>46041</v>
      </c>
      <c r="I725">
        <v>185471</v>
      </c>
      <c r="J725" t="s">
        <v>7392</v>
      </c>
      <c r="K725" s="14">
        <f t="shared" si="33"/>
        <v>5.5006700056555613E-2</v>
      </c>
      <c r="L725" s="11" t="str">
        <f t="shared" si="34"/>
        <v/>
      </c>
      <c r="M725" s="11" t="str">
        <f t="shared" si="35"/>
        <v/>
      </c>
    </row>
    <row r="726" spans="1:13" x14ac:dyDescent="0.3">
      <c r="A726" t="s">
        <v>8113</v>
      </c>
      <c r="B726" t="s">
        <v>7255</v>
      </c>
      <c r="C726" t="s">
        <v>4488</v>
      </c>
      <c r="D726">
        <v>194209</v>
      </c>
      <c r="E726" s="9">
        <v>46089</v>
      </c>
      <c r="F726">
        <v>179192</v>
      </c>
      <c r="G726" t="s">
        <v>7386</v>
      </c>
      <c r="H726" s="9">
        <v>46120</v>
      </c>
      <c r="I726">
        <v>179192</v>
      </c>
      <c r="J726" t="s">
        <v>7392</v>
      </c>
      <c r="K726" s="14">
        <f t="shared" si="33"/>
        <v>7.732391392777882E-2</v>
      </c>
      <c r="L726" s="11" t="str">
        <f t="shared" si="34"/>
        <v/>
      </c>
      <c r="M726" s="11" t="str">
        <f t="shared" si="35"/>
        <v/>
      </c>
    </row>
    <row r="727" spans="1:13" x14ac:dyDescent="0.3">
      <c r="A727" t="s">
        <v>8114</v>
      </c>
      <c r="B727" t="s">
        <v>7257</v>
      </c>
      <c r="C727" t="s">
        <v>4466</v>
      </c>
      <c r="D727">
        <v>152542</v>
      </c>
      <c r="E727" s="9">
        <v>46043</v>
      </c>
      <c r="F727">
        <v>117760</v>
      </c>
      <c r="G727" t="s">
        <v>7386</v>
      </c>
      <c r="H727" s="9">
        <v>46067</v>
      </c>
      <c r="I727">
        <v>117760</v>
      </c>
      <c r="J727" t="s">
        <v>7387</v>
      </c>
      <c r="K727" s="14">
        <f t="shared" si="33"/>
        <v>0.22801589070551065</v>
      </c>
      <c r="L727" s="11" t="str">
        <f t="shared" si="34"/>
        <v>FLAG</v>
      </c>
      <c r="M727" s="11" t="str">
        <f t="shared" si="35"/>
        <v/>
      </c>
    </row>
    <row r="728" spans="1:13" x14ac:dyDescent="0.3">
      <c r="A728" t="s">
        <v>8115</v>
      </c>
      <c r="B728" t="s">
        <v>7260</v>
      </c>
      <c r="C728" t="s">
        <v>4471</v>
      </c>
      <c r="D728">
        <v>215361</v>
      </c>
      <c r="E728" s="9">
        <v>45954</v>
      </c>
      <c r="F728">
        <v>212763</v>
      </c>
      <c r="G728" t="s">
        <v>7386</v>
      </c>
      <c r="H728" s="9">
        <v>45988</v>
      </c>
      <c r="I728">
        <v>212763</v>
      </c>
      <c r="K728" s="14">
        <f t="shared" si="33"/>
        <v>1.2063465529970618E-2</v>
      </c>
      <c r="L728" s="11" t="str">
        <f t="shared" si="34"/>
        <v/>
      </c>
      <c r="M728" s="11" t="str">
        <f t="shared" si="35"/>
        <v/>
      </c>
    </row>
    <row r="729" spans="1:13" x14ac:dyDescent="0.3">
      <c r="A729" t="s">
        <v>8116</v>
      </c>
      <c r="B729" t="s">
        <v>7266</v>
      </c>
      <c r="C729" t="s">
        <v>4476</v>
      </c>
      <c r="D729">
        <v>54732</v>
      </c>
      <c r="E729" s="9">
        <v>46073</v>
      </c>
      <c r="F729">
        <v>54311</v>
      </c>
      <c r="G729" t="s">
        <v>7386</v>
      </c>
      <c r="H729" s="9">
        <v>46105</v>
      </c>
      <c r="I729">
        <v>54311</v>
      </c>
      <c r="K729" s="14">
        <f t="shared" si="33"/>
        <v>7.6920266023532413E-3</v>
      </c>
      <c r="L729" s="11" t="str">
        <f t="shared" si="34"/>
        <v/>
      </c>
      <c r="M729" s="11" t="str">
        <f t="shared" si="35"/>
        <v/>
      </c>
    </row>
    <row r="730" spans="1:13" x14ac:dyDescent="0.3">
      <c r="A730" t="s">
        <v>8117</v>
      </c>
      <c r="B730" t="s">
        <v>7268</v>
      </c>
      <c r="C730" t="s">
        <v>4476</v>
      </c>
      <c r="D730">
        <v>105042</v>
      </c>
      <c r="E730" s="9">
        <v>45796</v>
      </c>
      <c r="F730">
        <v>101387</v>
      </c>
      <c r="G730" t="s">
        <v>7386</v>
      </c>
      <c r="H730" s="9">
        <v>45826</v>
      </c>
      <c r="I730">
        <v>101387</v>
      </c>
      <c r="J730" t="s">
        <v>7390</v>
      </c>
      <c r="K730" s="14">
        <f t="shared" si="33"/>
        <v>3.4795605567296883E-2</v>
      </c>
      <c r="L730" s="11" t="str">
        <f t="shared" si="34"/>
        <v/>
      </c>
      <c r="M730" s="11" t="str">
        <f t="shared" si="35"/>
        <v/>
      </c>
    </row>
    <row r="731" spans="1:13" x14ac:dyDescent="0.3">
      <c r="A731" t="s">
        <v>8118</v>
      </c>
      <c r="B731" t="s">
        <v>7270</v>
      </c>
      <c r="C731" t="s">
        <v>4488</v>
      </c>
      <c r="D731">
        <v>218286</v>
      </c>
      <c r="E731" s="9">
        <v>45886</v>
      </c>
      <c r="F731">
        <v>217365</v>
      </c>
      <c r="G731" t="s">
        <v>7386</v>
      </c>
      <c r="H731" s="9">
        <v>45938</v>
      </c>
      <c r="I731">
        <v>217365</v>
      </c>
      <c r="K731" s="14">
        <f t="shared" si="33"/>
        <v>4.2192353151370154E-3</v>
      </c>
      <c r="L731" s="11" t="str">
        <f t="shared" si="34"/>
        <v/>
      </c>
      <c r="M731" s="11" t="str">
        <f t="shared" si="35"/>
        <v/>
      </c>
    </row>
    <row r="732" spans="1:13" x14ac:dyDescent="0.3">
      <c r="A732" t="s">
        <v>8119</v>
      </c>
      <c r="B732" t="s">
        <v>7272</v>
      </c>
      <c r="C732" t="s">
        <v>4476</v>
      </c>
      <c r="D732">
        <v>199289</v>
      </c>
      <c r="E732" s="9">
        <v>45770</v>
      </c>
      <c r="F732">
        <v>184062</v>
      </c>
      <c r="G732" t="s">
        <v>7389</v>
      </c>
      <c r="H732" s="9"/>
      <c r="I732">
        <v>0</v>
      </c>
      <c r="J732" t="s">
        <v>7392</v>
      </c>
      <c r="K732" s="14">
        <f t="shared" si="33"/>
        <v>7.6406625553843921E-2</v>
      </c>
      <c r="L732" s="11" t="str">
        <f t="shared" si="34"/>
        <v/>
      </c>
      <c r="M732" s="11" t="str">
        <f t="shared" si="35"/>
        <v>FLAG</v>
      </c>
    </row>
    <row r="733" spans="1:13" x14ac:dyDescent="0.3">
      <c r="A733" t="s">
        <v>8120</v>
      </c>
      <c r="B733" t="s">
        <v>7274</v>
      </c>
      <c r="C733" t="s">
        <v>4476</v>
      </c>
      <c r="D733">
        <v>45141</v>
      </c>
      <c r="E733" s="9">
        <v>45914</v>
      </c>
      <c r="F733">
        <v>43254</v>
      </c>
      <c r="G733" t="s">
        <v>7386</v>
      </c>
      <c r="H733" s="9">
        <v>45930</v>
      </c>
      <c r="I733">
        <v>43254</v>
      </c>
      <c r="J733" t="s">
        <v>7392</v>
      </c>
      <c r="K733" s="14">
        <f t="shared" si="33"/>
        <v>4.1802352628430905E-2</v>
      </c>
      <c r="L733" s="11" t="str">
        <f t="shared" si="34"/>
        <v/>
      </c>
      <c r="M733" s="11" t="str">
        <f t="shared" si="35"/>
        <v/>
      </c>
    </row>
    <row r="734" spans="1:13" x14ac:dyDescent="0.3">
      <c r="A734" t="s">
        <v>8121</v>
      </c>
      <c r="B734" t="s">
        <v>7277</v>
      </c>
      <c r="C734" t="s">
        <v>4488</v>
      </c>
      <c r="D734">
        <v>50709</v>
      </c>
      <c r="E734" s="9">
        <v>45921</v>
      </c>
      <c r="F734">
        <v>47094</v>
      </c>
      <c r="G734" t="s">
        <v>7386</v>
      </c>
      <c r="H734" s="9">
        <v>45941</v>
      </c>
      <c r="I734">
        <v>47094</v>
      </c>
      <c r="J734" t="s">
        <v>7392</v>
      </c>
      <c r="K734" s="14">
        <f t="shared" si="33"/>
        <v>7.1289120274507511E-2</v>
      </c>
      <c r="L734" s="11" t="str">
        <f t="shared" si="34"/>
        <v/>
      </c>
      <c r="M734" s="11" t="str">
        <f t="shared" si="35"/>
        <v/>
      </c>
    </row>
    <row r="735" spans="1:13" x14ac:dyDescent="0.3">
      <c r="A735" t="s">
        <v>8122</v>
      </c>
      <c r="B735" t="s">
        <v>7279</v>
      </c>
      <c r="C735" t="s">
        <v>4476</v>
      </c>
      <c r="D735">
        <v>126683</v>
      </c>
      <c r="E735" s="9">
        <v>45875</v>
      </c>
      <c r="F735">
        <v>114247</v>
      </c>
      <c r="G735" t="s">
        <v>7386</v>
      </c>
      <c r="H735" s="9">
        <v>45903</v>
      </c>
      <c r="I735">
        <v>114247</v>
      </c>
      <c r="J735" t="s">
        <v>7392</v>
      </c>
      <c r="K735" s="14">
        <f t="shared" si="33"/>
        <v>9.8166289083776004E-2</v>
      </c>
      <c r="L735" s="11" t="str">
        <f t="shared" si="34"/>
        <v/>
      </c>
      <c r="M735" s="11" t="str">
        <f t="shared" si="35"/>
        <v/>
      </c>
    </row>
    <row r="736" spans="1:13" x14ac:dyDescent="0.3">
      <c r="A736" t="s">
        <v>8123</v>
      </c>
      <c r="B736" t="s">
        <v>7281</v>
      </c>
      <c r="C736" t="s">
        <v>4466</v>
      </c>
      <c r="D736">
        <v>223017</v>
      </c>
      <c r="E736" s="9">
        <v>45950</v>
      </c>
      <c r="F736">
        <v>160702</v>
      </c>
      <c r="G736" t="s">
        <v>7386</v>
      </c>
      <c r="H736" s="9">
        <v>45980</v>
      </c>
      <c r="I736">
        <v>160702</v>
      </c>
      <c r="J736" t="s">
        <v>7390</v>
      </c>
      <c r="K736" s="14">
        <f t="shared" si="33"/>
        <v>0.27941816094737171</v>
      </c>
      <c r="L736" s="11" t="str">
        <f t="shared" si="34"/>
        <v>FLAG</v>
      </c>
      <c r="M736" s="11" t="str">
        <f t="shared" si="35"/>
        <v/>
      </c>
    </row>
    <row r="737" spans="1:13" x14ac:dyDescent="0.3">
      <c r="A737" t="s">
        <v>8124</v>
      </c>
      <c r="B737" t="s">
        <v>7283</v>
      </c>
      <c r="C737" t="s">
        <v>4471</v>
      </c>
      <c r="D737">
        <v>2855</v>
      </c>
      <c r="E737" s="9">
        <v>46066</v>
      </c>
      <c r="F737">
        <v>2729</v>
      </c>
      <c r="G737" t="s">
        <v>7386</v>
      </c>
      <c r="H737" s="9">
        <v>46103</v>
      </c>
      <c r="I737">
        <v>2729</v>
      </c>
      <c r="J737" t="s">
        <v>7392</v>
      </c>
      <c r="K737" s="14">
        <f t="shared" si="33"/>
        <v>4.4133099824868682E-2</v>
      </c>
      <c r="L737" s="11" t="str">
        <f t="shared" si="34"/>
        <v/>
      </c>
      <c r="M737" s="11" t="str">
        <f t="shared" si="35"/>
        <v/>
      </c>
    </row>
    <row r="738" spans="1:13" x14ac:dyDescent="0.3">
      <c r="A738" t="s">
        <v>8125</v>
      </c>
      <c r="B738" t="s">
        <v>7285</v>
      </c>
      <c r="C738" t="s">
        <v>4488</v>
      </c>
      <c r="D738">
        <v>201807</v>
      </c>
      <c r="E738" s="9">
        <v>46109</v>
      </c>
      <c r="F738">
        <v>195548</v>
      </c>
      <c r="G738" t="s">
        <v>7386</v>
      </c>
      <c r="H738" s="9">
        <v>46159</v>
      </c>
      <c r="I738">
        <v>195548</v>
      </c>
      <c r="J738" t="s">
        <v>7390</v>
      </c>
      <c r="K738" s="14">
        <f t="shared" si="33"/>
        <v>3.1014781449602791E-2</v>
      </c>
      <c r="L738" s="11" t="str">
        <f t="shared" si="34"/>
        <v/>
      </c>
      <c r="M738" s="11" t="str">
        <f t="shared" si="35"/>
        <v/>
      </c>
    </row>
    <row r="739" spans="1:13" x14ac:dyDescent="0.3">
      <c r="A739" t="s">
        <v>8126</v>
      </c>
      <c r="B739" t="s">
        <v>7287</v>
      </c>
      <c r="C739" t="s">
        <v>4466</v>
      </c>
      <c r="D739">
        <v>52428</v>
      </c>
      <c r="E739" s="9">
        <v>46102</v>
      </c>
      <c r="F739">
        <v>41740</v>
      </c>
      <c r="G739" t="s">
        <v>7386</v>
      </c>
      <c r="H739" s="9">
        <v>46150</v>
      </c>
      <c r="I739">
        <v>41740</v>
      </c>
      <c r="J739" t="s">
        <v>7390</v>
      </c>
      <c r="K739" s="14">
        <f t="shared" si="33"/>
        <v>0.20386053253986425</v>
      </c>
      <c r="L739" s="11" t="str">
        <f t="shared" si="34"/>
        <v>FLAG</v>
      </c>
      <c r="M739" s="11" t="str">
        <f t="shared" si="35"/>
        <v/>
      </c>
    </row>
    <row r="740" spans="1:13" x14ac:dyDescent="0.3">
      <c r="A740" t="s">
        <v>8127</v>
      </c>
      <c r="B740" t="s">
        <v>7294</v>
      </c>
      <c r="C740" t="s">
        <v>4476</v>
      </c>
      <c r="D740">
        <v>50559</v>
      </c>
      <c r="E740" s="9">
        <v>45914</v>
      </c>
      <c r="F740">
        <v>47978</v>
      </c>
      <c r="G740" t="s">
        <v>7386</v>
      </c>
      <c r="H740" s="9">
        <v>45945</v>
      </c>
      <c r="I740">
        <v>47978</v>
      </c>
      <c r="J740" t="s">
        <v>7387</v>
      </c>
      <c r="K740" s="14">
        <f t="shared" si="33"/>
        <v>5.1049269170671874E-2</v>
      </c>
      <c r="L740" s="11" t="str">
        <f t="shared" si="34"/>
        <v/>
      </c>
      <c r="M740" s="11" t="str">
        <f t="shared" si="35"/>
        <v/>
      </c>
    </row>
    <row r="741" spans="1:13" x14ac:dyDescent="0.3">
      <c r="A741" t="s">
        <v>8128</v>
      </c>
      <c r="B741" t="s">
        <v>7313</v>
      </c>
      <c r="C741" t="s">
        <v>4488</v>
      </c>
      <c r="D741">
        <v>127523</v>
      </c>
      <c r="E741" s="9">
        <v>46061</v>
      </c>
      <c r="F741">
        <v>127457</v>
      </c>
      <c r="G741" t="s">
        <v>7386</v>
      </c>
      <c r="H741" s="9">
        <v>46118</v>
      </c>
      <c r="I741">
        <v>127457</v>
      </c>
      <c r="K741" s="14">
        <f t="shared" si="33"/>
        <v>5.1755369619599367E-4</v>
      </c>
      <c r="L741" s="11" t="str">
        <f t="shared" si="34"/>
        <v/>
      </c>
      <c r="M741" s="11" t="str">
        <f t="shared" si="35"/>
        <v/>
      </c>
    </row>
    <row r="742" spans="1:13" x14ac:dyDescent="0.3">
      <c r="A742" t="s">
        <v>8129</v>
      </c>
      <c r="B742" t="s">
        <v>7319</v>
      </c>
      <c r="C742" t="s">
        <v>4471</v>
      </c>
      <c r="D742">
        <v>75951</v>
      </c>
      <c r="E742" s="9">
        <v>45961</v>
      </c>
      <c r="F742">
        <v>68565</v>
      </c>
      <c r="G742" t="s">
        <v>7386</v>
      </c>
      <c r="H742" s="9">
        <v>46021</v>
      </c>
      <c r="I742">
        <v>68565</v>
      </c>
      <c r="J742" t="s">
        <v>7387</v>
      </c>
      <c r="K742" s="14">
        <f t="shared" si="33"/>
        <v>9.7246909191452402E-2</v>
      </c>
      <c r="L742" s="11" t="str">
        <f t="shared" si="34"/>
        <v/>
      </c>
      <c r="M742" s="11" t="str">
        <f t="shared" si="35"/>
        <v/>
      </c>
    </row>
    <row r="743" spans="1:13" x14ac:dyDescent="0.3">
      <c r="A743" t="s">
        <v>8130</v>
      </c>
      <c r="B743" t="s">
        <v>7323</v>
      </c>
      <c r="C743" t="s">
        <v>4471</v>
      </c>
      <c r="D743">
        <v>31911</v>
      </c>
      <c r="E743" s="9">
        <v>45854</v>
      </c>
      <c r="F743">
        <v>28874</v>
      </c>
      <c r="G743" t="s">
        <v>7386</v>
      </c>
      <c r="H743" s="9">
        <v>45907</v>
      </c>
      <c r="I743">
        <v>28874</v>
      </c>
      <c r="J743" t="s">
        <v>7387</v>
      </c>
      <c r="K743" s="14">
        <f t="shared" si="33"/>
        <v>9.5170944188524342E-2</v>
      </c>
      <c r="L743" s="11" t="str">
        <f t="shared" si="34"/>
        <v/>
      </c>
      <c r="M743" s="11" t="str">
        <f t="shared" si="35"/>
        <v/>
      </c>
    </row>
    <row r="744" spans="1:13" x14ac:dyDescent="0.3">
      <c r="A744" t="s">
        <v>8131</v>
      </c>
      <c r="B744" t="s">
        <v>7326</v>
      </c>
      <c r="C744" t="s">
        <v>4488</v>
      </c>
      <c r="D744">
        <v>51610</v>
      </c>
      <c r="E744" s="9">
        <v>45947</v>
      </c>
      <c r="F744">
        <v>51074</v>
      </c>
      <c r="G744" t="s">
        <v>7386</v>
      </c>
      <c r="H744" s="9">
        <v>46004</v>
      </c>
      <c r="I744">
        <v>51074</v>
      </c>
      <c r="K744" s="14">
        <f t="shared" si="33"/>
        <v>1.0385584189110619E-2</v>
      </c>
      <c r="L744" s="11" t="str">
        <f t="shared" si="34"/>
        <v/>
      </c>
      <c r="M744" s="11" t="str">
        <f t="shared" si="35"/>
        <v/>
      </c>
    </row>
    <row r="745" spans="1:13" x14ac:dyDescent="0.3">
      <c r="A745" t="s">
        <v>8132</v>
      </c>
      <c r="B745" t="s">
        <v>7328</v>
      </c>
      <c r="C745" t="s">
        <v>4488</v>
      </c>
      <c r="D745">
        <v>38037</v>
      </c>
      <c r="E745" s="9">
        <v>45801</v>
      </c>
      <c r="F745">
        <v>37975</v>
      </c>
      <c r="G745" t="s">
        <v>7386</v>
      </c>
      <c r="H745" s="9">
        <v>45843</v>
      </c>
      <c r="I745">
        <v>37975</v>
      </c>
      <c r="K745" s="14">
        <f t="shared" si="33"/>
        <v>1.6299918500407573E-3</v>
      </c>
      <c r="L745" s="11" t="str">
        <f t="shared" si="34"/>
        <v/>
      </c>
      <c r="M745" s="11" t="str">
        <f t="shared" si="35"/>
        <v/>
      </c>
    </row>
    <row r="746" spans="1:13" x14ac:dyDescent="0.3">
      <c r="A746" t="s">
        <v>8133</v>
      </c>
      <c r="B746" t="s">
        <v>7330</v>
      </c>
      <c r="C746" t="s">
        <v>4476</v>
      </c>
      <c r="D746">
        <v>2824</v>
      </c>
      <c r="E746" s="9">
        <v>45990</v>
      </c>
      <c r="F746">
        <v>2732</v>
      </c>
      <c r="G746" t="s">
        <v>7386</v>
      </c>
      <c r="H746" s="9">
        <v>46021</v>
      </c>
      <c r="I746">
        <v>2732</v>
      </c>
      <c r="J746" t="s">
        <v>7392</v>
      </c>
      <c r="K746" s="14">
        <f t="shared" si="33"/>
        <v>3.2577903682719511E-2</v>
      </c>
      <c r="L746" s="11" t="str">
        <f t="shared" si="34"/>
        <v/>
      </c>
      <c r="M746" s="11" t="str">
        <f t="shared" si="35"/>
        <v/>
      </c>
    </row>
    <row r="747" spans="1:13" x14ac:dyDescent="0.3">
      <c r="A747" t="s">
        <v>8134</v>
      </c>
      <c r="B747" t="s">
        <v>7337</v>
      </c>
      <c r="C747" t="s">
        <v>4466</v>
      </c>
      <c r="D747">
        <v>24930</v>
      </c>
      <c r="E747" s="9">
        <v>45939</v>
      </c>
      <c r="F747">
        <v>17073</v>
      </c>
      <c r="G747" t="s">
        <v>7386</v>
      </c>
      <c r="H747" s="9">
        <v>45964</v>
      </c>
      <c r="I747">
        <v>17073</v>
      </c>
      <c r="J747" t="s">
        <v>7387</v>
      </c>
      <c r="K747" s="14">
        <f t="shared" si="33"/>
        <v>0.31516245487364625</v>
      </c>
      <c r="L747" s="11" t="str">
        <f t="shared" si="34"/>
        <v>FLAG</v>
      </c>
      <c r="M747" s="11" t="str">
        <f t="shared" si="35"/>
        <v/>
      </c>
    </row>
    <row r="748" spans="1:13" x14ac:dyDescent="0.3">
      <c r="A748" t="s">
        <v>8135</v>
      </c>
      <c r="B748" t="s">
        <v>7339</v>
      </c>
      <c r="C748" t="s">
        <v>4476</v>
      </c>
      <c r="D748">
        <v>71248</v>
      </c>
      <c r="E748" s="9">
        <v>45878</v>
      </c>
      <c r="F748">
        <v>70521</v>
      </c>
      <c r="G748" t="s">
        <v>7386</v>
      </c>
      <c r="H748" s="9">
        <v>45916</v>
      </c>
      <c r="I748">
        <v>70521</v>
      </c>
      <c r="K748" s="14">
        <f t="shared" si="33"/>
        <v>1.0203795194251075E-2</v>
      </c>
      <c r="L748" s="11" t="str">
        <f t="shared" si="34"/>
        <v/>
      </c>
      <c r="M748" s="11" t="str">
        <f t="shared" si="35"/>
        <v/>
      </c>
    </row>
    <row r="749" spans="1:13" x14ac:dyDescent="0.3">
      <c r="A749" t="s">
        <v>8136</v>
      </c>
      <c r="B749" t="s">
        <v>7341</v>
      </c>
      <c r="C749" t="s">
        <v>4471</v>
      </c>
      <c r="D749">
        <v>189776</v>
      </c>
      <c r="E749" s="9">
        <v>45992</v>
      </c>
      <c r="F749">
        <v>181425</v>
      </c>
      <c r="G749" t="s">
        <v>7386</v>
      </c>
      <c r="H749" s="9">
        <v>46017</v>
      </c>
      <c r="I749">
        <v>181425</v>
      </c>
      <c r="J749" t="s">
        <v>7390</v>
      </c>
      <c r="K749" s="14">
        <f t="shared" si="33"/>
        <v>4.4004510580895384E-2</v>
      </c>
      <c r="L749" s="11" t="str">
        <f t="shared" si="34"/>
        <v/>
      </c>
      <c r="M749" s="11" t="str">
        <f t="shared" si="35"/>
        <v/>
      </c>
    </row>
    <row r="750" spans="1:13" x14ac:dyDescent="0.3">
      <c r="A750" t="s">
        <v>8137</v>
      </c>
      <c r="B750" t="s">
        <v>7347</v>
      </c>
      <c r="C750" t="s">
        <v>4488</v>
      </c>
      <c r="D750">
        <v>39814</v>
      </c>
      <c r="E750" s="9">
        <v>46063</v>
      </c>
      <c r="F750">
        <v>39459</v>
      </c>
      <c r="G750" t="s">
        <v>7386</v>
      </c>
      <c r="H750" s="9">
        <v>46108</v>
      </c>
      <c r="I750">
        <v>39459</v>
      </c>
      <c r="K750" s="14">
        <f t="shared" si="33"/>
        <v>8.9164615461897467E-3</v>
      </c>
      <c r="L750" s="11" t="str">
        <f t="shared" si="34"/>
        <v/>
      </c>
      <c r="M750" s="11" t="str">
        <f t="shared" si="35"/>
        <v/>
      </c>
    </row>
    <row r="751" spans="1:13" x14ac:dyDescent="0.3">
      <c r="A751" t="s">
        <v>8138</v>
      </c>
      <c r="B751" t="s">
        <v>7349</v>
      </c>
      <c r="C751" t="s">
        <v>4471</v>
      </c>
      <c r="D751">
        <v>39479</v>
      </c>
      <c r="E751" s="9">
        <v>45976</v>
      </c>
      <c r="F751">
        <v>35993</v>
      </c>
      <c r="G751" t="s">
        <v>7386</v>
      </c>
      <c r="H751" s="9">
        <v>45995</v>
      </c>
      <c r="I751">
        <v>35993</v>
      </c>
      <c r="J751" t="s">
        <v>7390</v>
      </c>
      <c r="K751" s="14">
        <f t="shared" si="33"/>
        <v>8.8300108918665576E-2</v>
      </c>
      <c r="L751" s="11" t="str">
        <f t="shared" si="34"/>
        <v/>
      </c>
      <c r="M751" s="11" t="str">
        <f t="shared" si="35"/>
        <v/>
      </c>
    </row>
    <row r="752" spans="1:13" x14ac:dyDescent="0.3">
      <c r="A752" t="s">
        <v>8139</v>
      </c>
      <c r="B752" t="s">
        <v>7360</v>
      </c>
      <c r="C752" t="s">
        <v>4476</v>
      </c>
      <c r="D752">
        <v>178046</v>
      </c>
      <c r="E752" s="9">
        <v>46042</v>
      </c>
      <c r="F752">
        <v>171520</v>
      </c>
      <c r="G752" t="s">
        <v>7386</v>
      </c>
      <c r="H752" s="9">
        <v>46086</v>
      </c>
      <c r="I752">
        <v>171520</v>
      </c>
      <c r="J752" t="s">
        <v>7387</v>
      </c>
      <c r="K752" s="14">
        <f t="shared" si="33"/>
        <v>3.665344910865731E-2</v>
      </c>
      <c r="L752" s="11" t="str">
        <f t="shared" si="34"/>
        <v/>
      </c>
      <c r="M752" s="11" t="str">
        <f t="shared" si="35"/>
        <v/>
      </c>
    </row>
    <row r="753" spans="1:13" x14ac:dyDescent="0.3">
      <c r="A753" t="s">
        <v>8140</v>
      </c>
      <c r="B753" t="s">
        <v>7371</v>
      </c>
      <c r="C753" t="s">
        <v>4471</v>
      </c>
      <c r="D753">
        <v>77991</v>
      </c>
      <c r="E753" s="9">
        <v>46013</v>
      </c>
      <c r="F753">
        <v>73765</v>
      </c>
      <c r="G753" t="s">
        <v>7386</v>
      </c>
      <c r="H753" s="9">
        <v>46050</v>
      </c>
      <c r="I753">
        <v>73765</v>
      </c>
      <c r="J753" t="s">
        <v>7390</v>
      </c>
      <c r="K753" s="14">
        <f t="shared" si="33"/>
        <v>5.4185739380184894E-2</v>
      </c>
      <c r="L753" s="11" t="str">
        <f t="shared" si="34"/>
        <v/>
      </c>
      <c r="M753" s="11" t="str">
        <f t="shared" si="35"/>
        <v/>
      </c>
    </row>
  </sheetData>
  <autoFilter ref="A3:M753" xr:uid="{00000000-0009-0000-0000-000005000000}"/>
  <conditionalFormatting sqref="L4:M753">
    <cfRule type="cellIs" dxfId="6" priority="1" operator="equal">
      <formula>"FLAG"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1" customWidth="1"/>
    <col min="2" max="2" width="10" customWidth="1"/>
    <col min="3" max="4" width="21" customWidth="1"/>
    <col min="5" max="5" width="13" customWidth="1"/>
    <col min="6" max="8" width="10" customWidth="1"/>
    <col min="9" max="9" width="9" customWidth="1"/>
    <col min="10" max="11" width="14" customWidth="1"/>
  </cols>
  <sheetData>
    <row r="1" spans="1:11" ht="15.6" x14ac:dyDescent="0.3">
      <c r="A1" s="6" t="s">
        <v>8141</v>
      </c>
    </row>
    <row r="2" spans="1:11" x14ac:dyDescent="0.3">
      <c r="A2" s="2" t="s">
        <v>72</v>
      </c>
    </row>
    <row r="3" spans="1:11" ht="31.95" customHeight="1" x14ac:dyDescent="0.3">
      <c r="A3" s="7" t="s">
        <v>8142</v>
      </c>
      <c r="B3" s="7" t="s">
        <v>8143</v>
      </c>
      <c r="C3" s="7" t="s">
        <v>8144</v>
      </c>
      <c r="D3" s="7" t="s">
        <v>8145</v>
      </c>
      <c r="E3" s="7" t="s">
        <v>8146</v>
      </c>
      <c r="F3" s="7" t="s">
        <v>8147</v>
      </c>
      <c r="G3" s="7" t="s">
        <v>8148</v>
      </c>
      <c r="H3" s="7" t="s">
        <v>8149</v>
      </c>
      <c r="I3" s="8" t="s">
        <v>8150</v>
      </c>
      <c r="J3" s="8" t="s">
        <v>8151</v>
      </c>
      <c r="K3" s="8" t="s">
        <v>8152</v>
      </c>
    </row>
    <row r="4" spans="1:11" x14ac:dyDescent="0.3">
      <c r="A4" t="s">
        <v>8153</v>
      </c>
      <c r="B4" t="s">
        <v>8154</v>
      </c>
      <c r="C4" s="9">
        <v>45709</v>
      </c>
      <c r="D4" s="9">
        <v>46439</v>
      </c>
      <c r="E4">
        <v>490</v>
      </c>
      <c r="F4">
        <v>18.5</v>
      </c>
      <c r="G4">
        <v>9065</v>
      </c>
      <c r="H4" t="s">
        <v>8155</v>
      </c>
      <c r="I4" s="12">
        <f t="shared" ref="I4:I51" si="0">D4-DATE(2026,3,31)</f>
        <v>327</v>
      </c>
      <c r="J4" s="11" t="str">
        <f t="shared" ref="J4:J51" si="1">IF(AND(I4&lt;0,E4&gt;0),"FLAG","")</f>
        <v/>
      </c>
      <c r="K4" s="11" t="str">
        <f t="shared" ref="K4:K51" si="2">IF(AND(I4&gt;=0,I4&lt;=90,E4&gt;0),"FLAG","")</f>
        <v/>
      </c>
    </row>
    <row r="5" spans="1:11" x14ac:dyDescent="0.3">
      <c r="A5" t="s">
        <v>8153</v>
      </c>
      <c r="B5" t="s">
        <v>8156</v>
      </c>
      <c r="C5" s="9">
        <v>45738</v>
      </c>
      <c r="D5" s="9">
        <v>46468</v>
      </c>
      <c r="E5">
        <v>641</v>
      </c>
      <c r="F5">
        <v>18.5</v>
      </c>
      <c r="G5">
        <v>11858.5</v>
      </c>
      <c r="H5" t="s">
        <v>8155</v>
      </c>
      <c r="I5" s="12">
        <f t="shared" si="0"/>
        <v>356</v>
      </c>
      <c r="J5" s="11" t="str">
        <f t="shared" si="1"/>
        <v/>
      </c>
      <c r="K5" s="11" t="str">
        <f t="shared" si="2"/>
        <v/>
      </c>
    </row>
    <row r="6" spans="1:11" x14ac:dyDescent="0.3">
      <c r="A6" t="s">
        <v>8153</v>
      </c>
      <c r="B6" t="s">
        <v>8157</v>
      </c>
      <c r="C6" s="9">
        <v>45770</v>
      </c>
      <c r="D6" s="9">
        <v>46500</v>
      </c>
      <c r="E6">
        <v>362</v>
      </c>
      <c r="F6">
        <v>18.5</v>
      </c>
      <c r="G6">
        <v>6697</v>
      </c>
      <c r="H6" t="s">
        <v>8155</v>
      </c>
      <c r="I6" s="12">
        <f t="shared" si="0"/>
        <v>388</v>
      </c>
      <c r="J6" s="11" t="str">
        <f t="shared" si="1"/>
        <v/>
      </c>
      <c r="K6" s="11" t="str">
        <f t="shared" si="2"/>
        <v/>
      </c>
    </row>
    <row r="7" spans="1:11" x14ac:dyDescent="0.3">
      <c r="A7" t="s">
        <v>8153</v>
      </c>
      <c r="B7" t="s">
        <v>8158</v>
      </c>
      <c r="C7" s="9">
        <v>45308</v>
      </c>
      <c r="D7" s="9">
        <v>46038</v>
      </c>
      <c r="E7">
        <v>816</v>
      </c>
      <c r="F7">
        <v>18.5</v>
      </c>
      <c r="G7">
        <v>15096</v>
      </c>
      <c r="H7" t="s">
        <v>8155</v>
      </c>
      <c r="I7" s="12">
        <f t="shared" si="0"/>
        <v>-74</v>
      </c>
      <c r="J7" s="11" t="str">
        <f t="shared" si="1"/>
        <v>FLAG</v>
      </c>
      <c r="K7" s="11" t="str">
        <f t="shared" si="2"/>
        <v/>
      </c>
    </row>
    <row r="8" spans="1:11" x14ac:dyDescent="0.3">
      <c r="A8" t="s">
        <v>8159</v>
      </c>
      <c r="B8" t="s">
        <v>8160</v>
      </c>
      <c r="C8" s="9">
        <v>45591</v>
      </c>
      <c r="D8" s="9">
        <v>46321</v>
      </c>
      <c r="E8">
        <v>1455</v>
      </c>
      <c r="F8">
        <v>72</v>
      </c>
      <c r="G8">
        <v>104760</v>
      </c>
      <c r="H8" t="s">
        <v>8155</v>
      </c>
      <c r="I8" s="12">
        <f t="shared" si="0"/>
        <v>209</v>
      </c>
      <c r="J8" s="11" t="str">
        <f t="shared" si="1"/>
        <v/>
      </c>
      <c r="K8" s="11" t="str">
        <f t="shared" si="2"/>
        <v/>
      </c>
    </row>
    <row r="9" spans="1:11" x14ac:dyDescent="0.3">
      <c r="A9" t="s">
        <v>8159</v>
      </c>
      <c r="B9" t="s">
        <v>8161</v>
      </c>
      <c r="C9" s="9">
        <v>45567</v>
      </c>
      <c r="D9" s="9">
        <v>46297</v>
      </c>
      <c r="E9">
        <v>329</v>
      </c>
      <c r="F9">
        <v>72</v>
      </c>
      <c r="G9">
        <v>23688</v>
      </c>
      <c r="H9" t="s">
        <v>8155</v>
      </c>
      <c r="I9" s="12">
        <f t="shared" si="0"/>
        <v>185</v>
      </c>
      <c r="J9" s="11" t="str">
        <f t="shared" si="1"/>
        <v/>
      </c>
      <c r="K9" s="11" t="str">
        <f t="shared" si="2"/>
        <v/>
      </c>
    </row>
    <row r="10" spans="1:11" x14ac:dyDescent="0.3">
      <c r="A10" t="s">
        <v>8159</v>
      </c>
      <c r="B10" t="s">
        <v>8162</v>
      </c>
      <c r="C10" s="9">
        <v>45764</v>
      </c>
      <c r="D10" s="9">
        <v>46494</v>
      </c>
      <c r="E10">
        <v>1446</v>
      </c>
      <c r="F10">
        <v>72</v>
      </c>
      <c r="G10">
        <v>104112</v>
      </c>
      <c r="H10" t="s">
        <v>8155</v>
      </c>
      <c r="I10" s="12">
        <f t="shared" si="0"/>
        <v>382</v>
      </c>
      <c r="J10" s="11" t="str">
        <f t="shared" si="1"/>
        <v/>
      </c>
      <c r="K10" s="11" t="str">
        <f t="shared" si="2"/>
        <v/>
      </c>
    </row>
    <row r="11" spans="1:11" x14ac:dyDescent="0.3">
      <c r="A11" t="s">
        <v>8159</v>
      </c>
      <c r="B11" t="s">
        <v>8163</v>
      </c>
      <c r="C11" s="9">
        <v>45087</v>
      </c>
      <c r="D11" s="9">
        <v>45817</v>
      </c>
      <c r="E11">
        <v>494</v>
      </c>
      <c r="F11">
        <v>72</v>
      </c>
      <c r="G11">
        <v>35568</v>
      </c>
      <c r="H11" t="s">
        <v>8155</v>
      </c>
      <c r="I11" s="12">
        <f t="shared" si="0"/>
        <v>-295</v>
      </c>
      <c r="J11" s="11" t="str">
        <f t="shared" si="1"/>
        <v>FLAG</v>
      </c>
      <c r="K11" s="11" t="str">
        <f t="shared" si="2"/>
        <v/>
      </c>
    </row>
    <row r="12" spans="1:11" x14ac:dyDescent="0.3">
      <c r="A12" t="s">
        <v>8164</v>
      </c>
      <c r="B12" t="s">
        <v>8165</v>
      </c>
      <c r="C12" s="9">
        <v>45545</v>
      </c>
      <c r="D12" s="9">
        <v>46275</v>
      </c>
      <c r="E12">
        <v>1266</v>
      </c>
      <c r="F12">
        <v>19</v>
      </c>
      <c r="G12">
        <v>24054</v>
      </c>
      <c r="H12" t="s">
        <v>8155</v>
      </c>
      <c r="I12" s="12">
        <f t="shared" si="0"/>
        <v>163</v>
      </c>
      <c r="J12" s="11" t="str">
        <f t="shared" si="1"/>
        <v/>
      </c>
      <c r="K12" s="11" t="str">
        <f t="shared" si="2"/>
        <v/>
      </c>
    </row>
    <row r="13" spans="1:11" x14ac:dyDescent="0.3">
      <c r="A13" t="s">
        <v>8164</v>
      </c>
      <c r="B13" t="s">
        <v>8166</v>
      </c>
      <c r="C13" s="9">
        <v>45679</v>
      </c>
      <c r="D13" s="9">
        <v>46409</v>
      </c>
      <c r="E13">
        <v>1015</v>
      </c>
      <c r="F13">
        <v>19</v>
      </c>
      <c r="G13">
        <v>19285</v>
      </c>
      <c r="H13" t="s">
        <v>8155</v>
      </c>
      <c r="I13" s="12">
        <f t="shared" si="0"/>
        <v>297</v>
      </c>
      <c r="J13" s="11" t="str">
        <f t="shared" si="1"/>
        <v/>
      </c>
      <c r="K13" s="11" t="str">
        <f t="shared" si="2"/>
        <v/>
      </c>
    </row>
    <row r="14" spans="1:11" x14ac:dyDescent="0.3">
      <c r="A14" t="s">
        <v>8164</v>
      </c>
      <c r="B14" t="s">
        <v>8167</v>
      </c>
      <c r="C14" s="9">
        <v>45922</v>
      </c>
      <c r="D14" s="9">
        <v>46652</v>
      </c>
      <c r="E14">
        <v>223</v>
      </c>
      <c r="F14">
        <v>19</v>
      </c>
      <c r="G14">
        <v>4237</v>
      </c>
      <c r="H14" t="s">
        <v>8155</v>
      </c>
      <c r="I14" s="12">
        <f t="shared" si="0"/>
        <v>540</v>
      </c>
      <c r="J14" s="11" t="str">
        <f t="shared" si="1"/>
        <v/>
      </c>
      <c r="K14" s="11" t="str">
        <f t="shared" si="2"/>
        <v/>
      </c>
    </row>
    <row r="15" spans="1:11" x14ac:dyDescent="0.3">
      <c r="A15" t="s">
        <v>8164</v>
      </c>
      <c r="B15" t="s">
        <v>8168</v>
      </c>
      <c r="C15" s="9">
        <v>45171</v>
      </c>
      <c r="D15" s="9">
        <v>45901</v>
      </c>
      <c r="E15">
        <v>1335</v>
      </c>
      <c r="F15">
        <v>19</v>
      </c>
      <c r="G15">
        <v>25365</v>
      </c>
      <c r="H15" t="s">
        <v>8155</v>
      </c>
      <c r="I15" s="12">
        <f t="shared" si="0"/>
        <v>-211</v>
      </c>
      <c r="J15" s="11" t="str">
        <f t="shared" si="1"/>
        <v>FLAG</v>
      </c>
      <c r="K15" s="11" t="str">
        <f t="shared" si="2"/>
        <v/>
      </c>
    </row>
    <row r="16" spans="1:11" x14ac:dyDescent="0.3">
      <c r="A16" t="s">
        <v>8169</v>
      </c>
      <c r="B16" t="s">
        <v>8170</v>
      </c>
      <c r="C16" s="9">
        <v>45894</v>
      </c>
      <c r="D16" s="9">
        <v>46624</v>
      </c>
      <c r="E16">
        <v>621</v>
      </c>
      <c r="F16">
        <v>14</v>
      </c>
      <c r="G16">
        <v>8694</v>
      </c>
      <c r="H16" t="s">
        <v>8155</v>
      </c>
      <c r="I16" s="12">
        <f t="shared" si="0"/>
        <v>512</v>
      </c>
      <c r="J16" s="11" t="str">
        <f t="shared" si="1"/>
        <v/>
      </c>
      <c r="K16" s="11" t="str">
        <f t="shared" si="2"/>
        <v/>
      </c>
    </row>
    <row r="17" spans="1:11" x14ac:dyDescent="0.3">
      <c r="A17" t="s">
        <v>8169</v>
      </c>
      <c r="B17" t="s">
        <v>8171</v>
      </c>
      <c r="C17" s="9">
        <v>45845</v>
      </c>
      <c r="D17" s="9">
        <v>46575</v>
      </c>
      <c r="E17">
        <v>964</v>
      </c>
      <c r="F17">
        <v>14</v>
      </c>
      <c r="G17">
        <v>13496</v>
      </c>
      <c r="H17" t="s">
        <v>8155</v>
      </c>
      <c r="I17" s="12">
        <f t="shared" si="0"/>
        <v>463</v>
      </c>
      <c r="J17" s="11" t="str">
        <f t="shared" si="1"/>
        <v/>
      </c>
      <c r="K17" s="11" t="str">
        <f t="shared" si="2"/>
        <v/>
      </c>
    </row>
    <row r="18" spans="1:11" x14ac:dyDescent="0.3">
      <c r="A18" t="s">
        <v>8169</v>
      </c>
      <c r="B18" t="s">
        <v>8172</v>
      </c>
      <c r="C18" s="9">
        <v>45579</v>
      </c>
      <c r="D18" s="9">
        <v>46309</v>
      </c>
      <c r="E18">
        <v>1384</v>
      </c>
      <c r="F18">
        <v>14</v>
      </c>
      <c r="G18">
        <v>19376</v>
      </c>
      <c r="H18" t="s">
        <v>8155</v>
      </c>
      <c r="I18" s="12">
        <f t="shared" si="0"/>
        <v>197</v>
      </c>
      <c r="J18" s="11" t="str">
        <f t="shared" si="1"/>
        <v/>
      </c>
      <c r="K18" s="11" t="str">
        <f t="shared" si="2"/>
        <v/>
      </c>
    </row>
    <row r="19" spans="1:11" x14ac:dyDescent="0.3">
      <c r="A19" t="s">
        <v>8169</v>
      </c>
      <c r="B19" t="s">
        <v>8173</v>
      </c>
      <c r="C19" s="9">
        <v>45146</v>
      </c>
      <c r="D19" s="9">
        <v>45876</v>
      </c>
      <c r="E19">
        <v>482</v>
      </c>
      <c r="F19">
        <v>14</v>
      </c>
      <c r="G19">
        <v>6748</v>
      </c>
      <c r="H19" t="s">
        <v>8155</v>
      </c>
      <c r="I19" s="12">
        <f t="shared" si="0"/>
        <v>-236</v>
      </c>
      <c r="J19" s="11" t="str">
        <f t="shared" si="1"/>
        <v>FLAG</v>
      </c>
      <c r="K19" s="11" t="str">
        <f t="shared" si="2"/>
        <v/>
      </c>
    </row>
    <row r="20" spans="1:11" x14ac:dyDescent="0.3">
      <c r="A20" t="s">
        <v>8174</v>
      </c>
      <c r="B20" t="s">
        <v>8175</v>
      </c>
      <c r="C20" s="9">
        <v>45710</v>
      </c>
      <c r="D20" s="9">
        <v>46440</v>
      </c>
      <c r="E20">
        <v>1407</v>
      </c>
      <c r="F20">
        <v>98</v>
      </c>
      <c r="G20">
        <v>137886</v>
      </c>
      <c r="H20" t="s">
        <v>8155</v>
      </c>
      <c r="I20" s="12">
        <f t="shared" si="0"/>
        <v>328</v>
      </c>
      <c r="J20" s="11" t="str">
        <f t="shared" si="1"/>
        <v/>
      </c>
      <c r="K20" s="11" t="str">
        <f t="shared" si="2"/>
        <v/>
      </c>
    </row>
    <row r="21" spans="1:11" x14ac:dyDescent="0.3">
      <c r="A21" t="s">
        <v>8174</v>
      </c>
      <c r="B21" t="s">
        <v>8176</v>
      </c>
      <c r="C21" s="9">
        <v>45898</v>
      </c>
      <c r="D21" s="9">
        <v>46628</v>
      </c>
      <c r="E21">
        <v>570</v>
      </c>
      <c r="F21">
        <v>98</v>
      </c>
      <c r="G21">
        <v>55860</v>
      </c>
      <c r="H21" t="s">
        <v>8155</v>
      </c>
      <c r="I21" s="12">
        <f t="shared" si="0"/>
        <v>516</v>
      </c>
      <c r="J21" s="11" t="str">
        <f t="shared" si="1"/>
        <v/>
      </c>
      <c r="K21" s="11" t="str">
        <f t="shared" si="2"/>
        <v/>
      </c>
    </row>
    <row r="22" spans="1:11" x14ac:dyDescent="0.3">
      <c r="A22" t="s">
        <v>8174</v>
      </c>
      <c r="B22" t="s">
        <v>8177</v>
      </c>
      <c r="C22" s="9">
        <v>45655</v>
      </c>
      <c r="D22" s="9">
        <v>46385</v>
      </c>
      <c r="E22">
        <v>299</v>
      </c>
      <c r="F22">
        <v>98</v>
      </c>
      <c r="G22">
        <v>29302</v>
      </c>
      <c r="H22" t="s">
        <v>8155</v>
      </c>
      <c r="I22" s="12">
        <f t="shared" si="0"/>
        <v>273</v>
      </c>
      <c r="J22" s="11" t="str">
        <f t="shared" si="1"/>
        <v/>
      </c>
      <c r="K22" s="11" t="str">
        <f t="shared" si="2"/>
        <v/>
      </c>
    </row>
    <row r="23" spans="1:11" x14ac:dyDescent="0.3">
      <c r="A23" t="s">
        <v>8174</v>
      </c>
      <c r="B23" t="s">
        <v>8178</v>
      </c>
      <c r="C23" s="9">
        <v>45245</v>
      </c>
      <c r="D23" s="9">
        <v>45975</v>
      </c>
      <c r="E23">
        <v>487</v>
      </c>
      <c r="F23">
        <v>98</v>
      </c>
      <c r="G23">
        <v>47726</v>
      </c>
      <c r="H23" t="s">
        <v>8155</v>
      </c>
      <c r="I23" s="12">
        <f t="shared" si="0"/>
        <v>-137</v>
      </c>
      <c r="J23" s="11" t="str">
        <f t="shared" si="1"/>
        <v>FLAG</v>
      </c>
      <c r="K23" s="11" t="str">
        <f t="shared" si="2"/>
        <v/>
      </c>
    </row>
    <row r="24" spans="1:11" x14ac:dyDescent="0.3">
      <c r="A24" t="s">
        <v>8179</v>
      </c>
      <c r="B24" t="s">
        <v>8180</v>
      </c>
      <c r="C24" s="9">
        <v>45541</v>
      </c>
      <c r="D24" s="9">
        <v>46271</v>
      </c>
      <c r="E24">
        <v>59</v>
      </c>
      <c r="F24">
        <v>85</v>
      </c>
      <c r="G24">
        <v>5015</v>
      </c>
      <c r="H24" t="s">
        <v>8155</v>
      </c>
      <c r="I24" s="12">
        <f t="shared" si="0"/>
        <v>159</v>
      </c>
      <c r="J24" s="11" t="str">
        <f t="shared" si="1"/>
        <v/>
      </c>
      <c r="K24" s="11" t="str">
        <f t="shared" si="2"/>
        <v/>
      </c>
    </row>
    <row r="25" spans="1:11" x14ac:dyDescent="0.3">
      <c r="A25" t="s">
        <v>8179</v>
      </c>
      <c r="B25" t="s">
        <v>8181</v>
      </c>
      <c r="C25" s="9">
        <v>45803</v>
      </c>
      <c r="D25" s="9">
        <v>46533</v>
      </c>
      <c r="E25">
        <v>835</v>
      </c>
      <c r="F25">
        <v>85</v>
      </c>
      <c r="G25">
        <v>70975</v>
      </c>
      <c r="H25" t="s">
        <v>8155</v>
      </c>
      <c r="I25" s="12">
        <f t="shared" si="0"/>
        <v>421</v>
      </c>
      <c r="J25" s="11" t="str">
        <f t="shared" si="1"/>
        <v/>
      </c>
      <c r="K25" s="11" t="str">
        <f t="shared" si="2"/>
        <v/>
      </c>
    </row>
    <row r="26" spans="1:11" x14ac:dyDescent="0.3">
      <c r="A26" t="s">
        <v>8179</v>
      </c>
      <c r="B26" t="s">
        <v>8182</v>
      </c>
      <c r="C26" s="9">
        <v>45890</v>
      </c>
      <c r="D26" s="9">
        <v>46620</v>
      </c>
      <c r="E26">
        <v>981</v>
      </c>
      <c r="F26">
        <v>85</v>
      </c>
      <c r="G26">
        <v>83385</v>
      </c>
      <c r="H26" t="s">
        <v>8155</v>
      </c>
      <c r="I26" s="12">
        <f t="shared" si="0"/>
        <v>508</v>
      </c>
      <c r="J26" s="11" t="str">
        <f t="shared" si="1"/>
        <v/>
      </c>
      <c r="K26" s="11" t="str">
        <f t="shared" si="2"/>
        <v/>
      </c>
    </row>
    <row r="27" spans="1:11" x14ac:dyDescent="0.3">
      <c r="A27" t="s">
        <v>8179</v>
      </c>
      <c r="B27" t="s">
        <v>8183</v>
      </c>
      <c r="C27" s="9">
        <v>45299</v>
      </c>
      <c r="D27" s="9">
        <v>46029</v>
      </c>
      <c r="E27">
        <v>0</v>
      </c>
      <c r="F27">
        <v>85</v>
      </c>
      <c r="G27">
        <v>0</v>
      </c>
      <c r="H27" t="s">
        <v>8155</v>
      </c>
      <c r="I27" s="12">
        <f t="shared" si="0"/>
        <v>-83</v>
      </c>
      <c r="J27" s="11" t="str">
        <f t="shared" si="1"/>
        <v/>
      </c>
      <c r="K27" s="11" t="str">
        <f t="shared" si="2"/>
        <v/>
      </c>
    </row>
    <row r="28" spans="1:11" x14ac:dyDescent="0.3">
      <c r="A28" t="s">
        <v>8184</v>
      </c>
      <c r="B28" t="s">
        <v>8185</v>
      </c>
      <c r="C28" s="9">
        <v>45793</v>
      </c>
      <c r="D28" s="9">
        <v>46158</v>
      </c>
      <c r="E28">
        <v>563</v>
      </c>
      <c r="F28">
        <v>9</v>
      </c>
      <c r="G28">
        <v>5067</v>
      </c>
      <c r="H28" t="s">
        <v>8155</v>
      </c>
      <c r="I28" s="12">
        <f t="shared" si="0"/>
        <v>46</v>
      </c>
      <c r="J28" s="11" t="str">
        <f t="shared" si="1"/>
        <v/>
      </c>
      <c r="K28" s="11" t="str">
        <f t="shared" si="2"/>
        <v>FLAG</v>
      </c>
    </row>
    <row r="29" spans="1:11" x14ac:dyDescent="0.3">
      <c r="A29" t="s">
        <v>8184</v>
      </c>
      <c r="B29" t="s">
        <v>8186</v>
      </c>
      <c r="C29" s="9">
        <v>45632</v>
      </c>
      <c r="D29" s="9">
        <v>45997</v>
      </c>
      <c r="E29">
        <v>0</v>
      </c>
      <c r="F29">
        <v>9</v>
      </c>
      <c r="G29">
        <v>0</v>
      </c>
      <c r="H29" t="s">
        <v>8155</v>
      </c>
      <c r="I29" s="12">
        <f t="shared" si="0"/>
        <v>-115</v>
      </c>
      <c r="J29" s="11" t="str">
        <f t="shared" si="1"/>
        <v/>
      </c>
      <c r="K29" s="11" t="str">
        <f t="shared" si="2"/>
        <v/>
      </c>
    </row>
    <row r="30" spans="1:11" x14ac:dyDescent="0.3">
      <c r="A30" t="s">
        <v>8184</v>
      </c>
      <c r="B30" t="s">
        <v>8187</v>
      </c>
      <c r="C30" s="9">
        <v>45663</v>
      </c>
      <c r="D30" s="9">
        <v>46028</v>
      </c>
      <c r="E30">
        <v>0</v>
      </c>
      <c r="F30">
        <v>9</v>
      </c>
      <c r="G30">
        <v>0</v>
      </c>
      <c r="H30" t="s">
        <v>8155</v>
      </c>
      <c r="I30" s="12">
        <f t="shared" si="0"/>
        <v>-84</v>
      </c>
      <c r="J30" s="11" t="str">
        <f t="shared" si="1"/>
        <v/>
      </c>
      <c r="K30" s="11" t="str">
        <f t="shared" si="2"/>
        <v/>
      </c>
    </row>
    <row r="31" spans="1:11" x14ac:dyDescent="0.3">
      <c r="A31" t="s">
        <v>8184</v>
      </c>
      <c r="B31" t="s">
        <v>8188</v>
      </c>
      <c r="C31" s="9">
        <v>45144</v>
      </c>
      <c r="D31" s="9">
        <v>45509</v>
      </c>
      <c r="E31">
        <v>0</v>
      </c>
      <c r="F31">
        <v>9</v>
      </c>
      <c r="G31">
        <v>0</v>
      </c>
      <c r="H31" t="s">
        <v>8155</v>
      </c>
      <c r="I31" s="12">
        <f t="shared" si="0"/>
        <v>-603</v>
      </c>
      <c r="J31" s="11" t="str">
        <f t="shared" si="1"/>
        <v/>
      </c>
      <c r="K31" s="11" t="str">
        <f t="shared" si="2"/>
        <v/>
      </c>
    </row>
    <row r="32" spans="1:11" x14ac:dyDescent="0.3">
      <c r="A32" t="s">
        <v>8189</v>
      </c>
      <c r="B32" t="s">
        <v>8190</v>
      </c>
      <c r="C32" s="9">
        <v>45837</v>
      </c>
      <c r="D32" s="9">
        <v>46202</v>
      </c>
      <c r="E32">
        <v>641</v>
      </c>
      <c r="F32">
        <v>12.5</v>
      </c>
      <c r="G32">
        <v>8012.5</v>
      </c>
      <c r="H32" t="s">
        <v>8155</v>
      </c>
      <c r="I32" s="12">
        <f t="shared" si="0"/>
        <v>90</v>
      </c>
      <c r="J32" s="11" t="str">
        <f t="shared" si="1"/>
        <v/>
      </c>
      <c r="K32" s="11" t="str">
        <f t="shared" si="2"/>
        <v>FLAG</v>
      </c>
    </row>
    <row r="33" spans="1:11" x14ac:dyDescent="0.3">
      <c r="A33" t="s">
        <v>8189</v>
      </c>
      <c r="B33" t="s">
        <v>8191</v>
      </c>
      <c r="C33" s="9">
        <v>45607</v>
      </c>
      <c r="D33" s="9">
        <v>45972</v>
      </c>
      <c r="E33">
        <v>0</v>
      </c>
      <c r="F33">
        <v>12.5</v>
      </c>
      <c r="G33">
        <v>0</v>
      </c>
      <c r="H33" t="s">
        <v>8155</v>
      </c>
      <c r="I33" s="12">
        <f t="shared" si="0"/>
        <v>-140</v>
      </c>
      <c r="J33" s="11" t="str">
        <f t="shared" si="1"/>
        <v/>
      </c>
      <c r="K33" s="11" t="str">
        <f t="shared" si="2"/>
        <v/>
      </c>
    </row>
    <row r="34" spans="1:11" x14ac:dyDescent="0.3">
      <c r="A34" t="s">
        <v>8189</v>
      </c>
      <c r="B34" t="s">
        <v>8192</v>
      </c>
      <c r="C34" s="9">
        <v>45640</v>
      </c>
      <c r="D34" s="9">
        <v>46005</v>
      </c>
      <c r="E34">
        <v>0</v>
      </c>
      <c r="F34">
        <v>12.5</v>
      </c>
      <c r="G34">
        <v>0</v>
      </c>
      <c r="H34" t="s">
        <v>8155</v>
      </c>
      <c r="I34" s="12">
        <f t="shared" si="0"/>
        <v>-107</v>
      </c>
      <c r="J34" s="11" t="str">
        <f t="shared" si="1"/>
        <v/>
      </c>
      <c r="K34" s="11" t="str">
        <f t="shared" si="2"/>
        <v/>
      </c>
    </row>
    <row r="35" spans="1:11" x14ac:dyDescent="0.3">
      <c r="A35" t="s">
        <v>8189</v>
      </c>
      <c r="B35" t="s">
        <v>8193</v>
      </c>
      <c r="C35" s="9">
        <v>45229</v>
      </c>
      <c r="D35" s="9">
        <v>45594</v>
      </c>
      <c r="E35">
        <v>0</v>
      </c>
      <c r="F35">
        <v>12.5</v>
      </c>
      <c r="G35">
        <v>0</v>
      </c>
      <c r="H35" t="s">
        <v>8155</v>
      </c>
      <c r="I35" s="12">
        <f t="shared" si="0"/>
        <v>-518</v>
      </c>
      <c r="J35" s="11" t="str">
        <f t="shared" si="1"/>
        <v/>
      </c>
      <c r="K35" s="11" t="str">
        <f t="shared" si="2"/>
        <v/>
      </c>
    </row>
    <row r="36" spans="1:11" x14ac:dyDescent="0.3">
      <c r="A36" t="s">
        <v>8194</v>
      </c>
      <c r="B36" t="s">
        <v>8195</v>
      </c>
      <c r="C36" s="9">
        <v>45831</v>
      </c>
      <c r="D36" s="9">
        <v>46196</v>
      </c>
      <c r="E36">
        <v>384</v>
      </c>
      <c r="F36">
        <v>105</v>
      </c>
      <c r="G36">
        <v>40320</v>
      </c>
      <c r="H36" t="s">
        <v>8155</v>
      </c>
      <c r="I36" s="12">
        <f t="shared" si="0"/>
        <v>84</v>
      </c>
      <c r="J36" s="11" t="str">
        <f t="shared" si="1"/>
        <v/>
      </c>
      <c r="K36" s="11" t="str">
        <f t="shared" si="2"/>
        <v>FLAG</v>
      </c>
    </row>
    <row r="37" spans="1:11" x14ac:dyDescent="0.3">
      <c r="A37" t="s">
        <v>8194</v>
      </c>
      <c r="B37" t="s">
        <v>8196</v>
      </c>
      <c r="C37" s="9">
        <v>45869</v>
      </c>
      <c r="D37" s="9">
        <v>46234</v>
      </c>
      <c r="E37">
        <v>1117</v>
      </c>
      <c r="F37">
        <v>105</v>
      </c>
      <c r="G37">
        <v>117285</v>
      </c>
      <c r="H37" t="s">
        <v>8155</v>
      </c>
      <c r="I37" s="12">
        <f t="shared" si="0"/>
        <v>122</v>
      </c>
      <c r="J37" s="11" t="str">
        <f t="shared" si="1"/>
        <v/>
      </c>
      <c r="K37" s="11" t="str">
        <f t="shared" si="2"/>
        <v/>
      </c>
    </row>
    <row r="38" spans="1:11" x14ac:dyDescent="0.3">
      <c r="A38" t="s">
        <v>8194</v>
      </c>
      <c r="B38" t="s">
        <v>8197</v>
      </c>
      <c r="C38" s="9">
        <v>45859</v>
      </c>
      <c r="D38" s="9">
        <v>46224</v>
      </c>
      <c r="E38">
        <v>551</v>
      </c>
      <c r="F38">
        <v>105</v>
      </c>
      <c r="G38">
        <v>57855</v>
      </c>
      <c r="H38" t="s">
        <v>8155</v>
      </c>
      <c r="I38" s="12">
        <f t="shared" si="0"/>
        <v>112</v>
      </c>
      <c r="J38" s="11" t="str">
        <f t="shared" si="1"/>
        <v/>
      </c>
      <c r="K38" s="11" t="str">
        <f t="shared" si="2"/>
        <v/>
      </c>
    </row>
    <row r="39" spans="1:11" x14ac:dyDescent="0.3">
      <c r="A39" t="s">
        <v>8194</v>
      </c>
      <c r="B39" t="s">
        <v>8198</v>
      </c>
      <c r="C39" s="9">
        <v>45167</v>
      </c>
      <c r="D39" s="9">
        <v>45532</v>
      </c>
      <c r="E39">
        <v>0</v>
      </c>
      <c r="F39">
        <v>105</v>
      </c>
      <c r="G39">
        <v>0</v>
      </c>
      <c r="H39" t="s">
        <v>8155</v>
      </c>
      <c r="I39" s="12">
        <f t="shared" si="0"/>
        <v>-580</v>
      </c>
      <c r="J39" s="11" t="str">
        <f t="shared" si="1"/>
        <v/>
      </c>
      <c r="K39" s="11" t="str">
        <f t="shared" si="2"/>
        <v/>
      </c>
    </row>
    <row r="40" spans="1:11" x14ac:dyDescent="0.3">
      <c r="A40" t="s">
        <v>8199</v>
      </c>
      <c r="B40" t="s">
        <v>8200</v>
      </c>
      <c r="C40" s="9">
        <v>45677</v>
      </c>
      <c r="D40" s="9">
        <v>46042</v>
      </c>
      <c r="E40">
        <v>0</v>
      </c>
      <c r="F40">
        <v>28</v>
      </c>
      <c r="G40">
        <v>0</v>
      </c>
      <c r="H40" t="s">
        <v>8155</v>
      </c>
      <c r="I40" s="12">
        <f t="shared" si="0"/>
        <v>-70</v>
      </c>
      <c r="J40" s="11" t="str">
        <f t="shared" si="1"/>
        <v/>
      </c>
      <c r="K40" s="11" t="str">
        <f t="shared" si="2"/>
        <v/>
      </c>
    </row>
    <row r="41" spans="1:11" x14ac:dyDescent="0.3">
      <c r="A41" t="s">
        <v>8199</v>
      </c>
      <c r="B41" t="s">
        <v>8201</v>
      </c>
      <c r="C41" s="9">
        <v>45635</v>
      </c>
      <c r="D41" s="9">
        <v>46000</v>
      </c>
      <c r="E41">
        <v>0</v>
      </c>
      <c r="F41">
        <v>28</v>
      </c>
      <c r="G41">
        <v>0</v>
      </c>
      <c r="H41" t="s">
        <v>8155</v>
      </c>
      <c r="I41" s="12">
        <f t="shared" si="0"/>
        <v>-112</v>
      </c>
      <c r="J41" s="11" t="str">
        <f t="shared" si="1"/>
        <v/>
      </c>
      <c r="K41" s="11" t="str">
        <f t="shared" si="2"/>
        <v/>
      </c>
    </row>
    <row r="42" spans="1:11" x14ac:dyDescent="0.3">
      <c r="A42" t="s">
        <v>8199</v>
      </c>
      <c r="B42" t="s">
        <v>8202</v>
      </c>
      <c r="C42" s="9">
        <v>45614</v>
      </c>
      <c r="D42" s="9">
        <v>45979</v>
      </c>
      <c r="E42">
        <v>0</v>
      </c>
      <c r="F42">
        <v>28</v>
      </c>
      <c r="G42">
        <v>0</v>
      </c>
      <c r="H42" t="s">
        <v>8155</v>
      </c>
      <c r="I42" s="12">
        <f t="shared" si="0"/>
        <v>-133</v>
      </c>
      <c r="J42" s="11" t="str">
        <f t="shared" si="1"/>
        <v/>
      </c>
      <c r="K42" s="11" t="str">
        <f t="shared" si="2"/>
        <v/>
      </c>
    </row>
    <row r="43" spans="1:11" x14ac:dyDescent="0.3">
      <c r="A43" t="s">
        <v>8199</v>
      </c>
      <c r="B43" t="s">
        <v>8203</v>
      </c>
      <c r="C43" s="9">
        <v>45113</v>
      </c>
      <c r="D43" s="9">
        <v>45478</v>
      </c>
      <c r="E43">
        <v>0</v>
      </c>
      <c r="F43">
        <v>28</v>
      </c>
      <c r="G43">
        <v>0</v>
      </c>
      <c r="H43" t="s">
        <v>8155</v>
      </c>
      <c r="I43" s="12">
        <f t="shared" si="0"/>
        <v>-634</v>
      </c>
      <c r="J43" s="11" t="str">
        <f t="shared" si="1"/>
        <v/>
      </c>
      <c r="K43" s="11" t="str">
        <f t="shared" si="2"/>
        <v/>
      </c>
    </row>
    <row r="44" spans="1:11" x14ac:dyDescent="0.3">
      <c r="A44" t="s">
        <v>8204</v>
      </c>
      <c r="B44" t="s">
        <v>8205</v>
      </c>
      <c r="C44" s="9">
        <v>45776</v>
      </c>
      <c r="D44" s="9">
        <v>46141</v>
      </c>
      <c r="E44">
        <v>1120</v>
      </c>
      <c r="F44">
        <v>88</v>
      </c>
      <c r="G44">
        <v>98560</v>
      </c>
      <c r="H44" t="s">
        <v>8155</v>
      </c>
      <c r="I44" s="12">
        <f t="shared" si="0"/>
        <v>29</v>
      </c>
      <c r="J44" s="11" t="str">
        <f t="shared" si="1"/>
        <v/>
      </c>
      <c r="K44" s="11" t="str">
        <f t="shared" si="2"/>
        <v>FLAG</v>
      </c>
    </row>
    <row r="45" spans="1:11" x14ac:dyDescent="0.3">
      <c r="A45" t="s">
        <v>8204</v>
      </c>
      <c r="B45" t="s">
        <v>8206</v>
      </c>
      <c r="C45" s="9">
        <v>45922</v>
      </c>
      <c r="D45" s="9">
        <v>46287</v>
      </c>
      <c r="E45">
        <v>536</v>
      </c>
      <c r="F45">
        <v>88</v>
      </c>
      <c r="G45">
        <v>47168</v>
      </c>
      <c r="H45" t="s">
        <v>8155</v>
      </c>
      <c r="I45" s="12">
        <f t="shared" si="0"/>
        <v>175</v>
      </c>
      <c r="J45" s="11" t="str">
        <f t="shared" si="1"/>
        <v/>
      </c>
      <c r="K45" s="11" t="str">
        <f t="shared" si="2"/>
        <v/>
      </c>
    </row>
    <row r="46" spans="1:11" x14ac:dyDescent="0.3">
      <c r="A46" t="s">
        <v>8204</v>
      </c>
      <c r="B46" t="s">
        <v>8207</v>
      </c>
      <c r="C46" s="9">
        <v>45603</v>
      </c>
      <c r="D46" s="9">
        <v>45968</v>
      </c>
      <c r="E46">
        <v>0</v>
      </c>
      <c r="F46">
        <v>88</v>
      </c>
      <c r="G46">
        <v>0</v>
      </c>
      <c r="H46" t="s">
        <v>8155</v>
      </c>
      <c r="I46" s="12">
        <f t="shared" si="0"/>
        <v>-144</v>
      </c>
      <c r="J46" s="11" t="str">
        <f t="shared" si="1"/>
        <v/>
      </c>
      <c r="K46" s="11" t="str">
        <f t="shared" si="2"/>
        <v/>
      </c>
    </row>
    <row r="47" spans="1:11" x14ac:dyDescent="0.3">
      <c r="A47" t="s">
        <v>8204</v>
      </c>
      <c r="B47" t="s">
        <v>8208</v>
      </c>
      <c r="C47" s="9">
        <v>45337</v>
      </c>
      <c r="D47" s="9">
        <v>45702</v>
      </c>
      <c r="E47">
        <v>0</v>
      </c>
      <c r="F47">
        <v>88</v>
      </c>
      <c r="G47">
        <v>0</v>
      </c>
      <c r="H47" t="s">
        <v>8155</v>
      </c>
      <c r="I47" s="12">
        <f t="shared" si="0"/>
        <v>-410</v>
      </c>
      <c r="J47" s="11" t="str">
        <f t="shared" si="1"/>
        <v/>
      </c>
      <c r="K47" s="11" t="str">
        <f t="shared" si="2"/>
        <v/>
      </c>
    </row>
    <row r="48" spans="1:11" x14ac:dyDescent="0.3">
      <c r="A48" t="s">
        <v>8209</v>
      </c>
      <c r="B48" t="s">
        <v>8210</v>
      </c>
      <c r="C48" s="9">
        <v>45556</v>
      </c>
      <c r="D48" s="9">
        <v>45921</v>
      </c>
      <c r="E48">
        <v>0</v>
      </c>
      <c r="F48">
        <v>30</v>
      </c>
      <c r="G48">
        <v>0</v>
      </c>
      <c r="H48" t="s">
        <v>8155</v>
      </c>
      <c r="I48" s="12">
        <f t="shared" si="0"/>
        <v>-191</v>
      </c>
      <c r="J48" s="11" t="str">
        <f t="shared" si="1"/>
        <v/>
      </c>
      <c r="K48" s="11" t="str">
        <f t="shared" si="2"/>
        <v/>
      </c>
    </row>
    <row r="49" spans="1:11" x14ac:dyDescent="0.3">
      <c r="A49" t="s">
        <v>8209</v>
      </c>
      <c r="B49" t="s">
        <v>8211</v>
      </c>
      <c r="C49" s="9">
        <v>45900</v>
      </c>
      <c r="D49" s="9">
        <v>46265</v>
      </c>
      <c r="E49">
        <v>224</v>
      </c>
      <c r="F49">
        <v>30</v>
      </c>
      <c r="G49">
        <v>6720</v>
      </c>
      <c r="H49" t="s">
        <v>8155</v>
      </c>
      <c r="I49" s="12">
        <f t="shared" si="0"/>
        <v>153</v>
      </c>
      <c r="J49" s="11" t="str">
        <f t="shared" si="1"/>
        <v/>
      </c>
      <c r="K49" s="11" t="str">
        <f t="shared" si="2"/>
        <v/>
      </c>
    </row>
    <row r="50" spans="1:11" x14ac:dyDescent="0.3">
      <c r="A50" t="s">
        <v>8209</v>
      </c>
      <c r="B50" t="s">
        <v>8212</v>
      </c>
      <c r="C50" s="9">
        <v>45764</v>
      </c>
      <c r="D50" s="9">
        <v>46129</v>
      </c>
      <c r="E50">
        <v>1257</v>
      </c>
      <c r="F50">
        <v>30</v>
      </c>
      <c r="G50">
        <v>37710</v>
      </c>
      <c r="H50" t="s">
        <v>8155</v>
      </c>
      <c r="I50" s="12">
        <f t="shared" si="0"/>
        <v>17</v>
      </c>
      <c r="J50" s="11" t="str">
        <f t="shared" si="1"/>
        <v/>
      </c>
      <c r="K50" s="11" t="str">
        <f t="shared" si="2"/>
        <v>FLAG</v>
      </c>
    </row>
    <row r="51" spans="1:11" x14ac:dyDescent="0.3">
      <c r="A51" t="s">
        <v>8209</v>
      </c>
      <c r="B51" t="s">
        <v>8213</v>
      </c>
      <c r="C51" s="9">
        <v>45096</v>
      </c>
      <c r="D51" s="9">
        <v>45461</v>
      </c>
      <c r="E51">
        <v>0</v>
      </c>
      <c r="F51">
        <v>30</v>
      </c>
      <c r="G51">
        <v>0</v>
      </c>
      <c r="H51" t="s">
        <v>8155</v>
      </c>
      <c r="I51" s="12">
        <f t="shared" si="0"/>
        <v>-651</v>
      </c>
      <c r="J51" s="11" t="str">
        <f t="shared" si="1"/>
        <v/>
      </c>
      <c r="K51" s="11" t="str">
        <f t="shared" si="2"/>
        <v/>
      </c>
    </row>
  </sheetData>
  <autoFilter ref="A3:K51" xr:uid="{00000000-0009-0000-0000-000006000000}"/>
  <conditionalFormatting sqref="J4:K51">
    <cfRule type="cellIs" dxfId="5" priority="1" operator="equal">
      <formula>"FLAG"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3"/>
  <sheetViews>
    <sheetView workbookViewId="0"/>
  </sheetViews>
  <sheetFormatPr defaultRowHeight="14.4" x14ac:dyDescent="0.3"/>
  <sheetData>
    <row r="1" spans="1:8" ht="15.6" x14ac:dyDescent="0.3">
      <c r="A1" s="6" t="s">
        <v>8214</v>
      </c>
    </row>
    <row r="3" spans="1:8" x14ac:dyDescent="0.3">
      <c r="A3" t="s">
        <v>8215</v>
      </c>
      <c r="B3" t="s">
        <v>8216</v>
      </c>
      <c r="C3" t="s">
        <v>8217</v>
      </c>
      <c r="D3" t="s">
        <v>8218</v>
      </c>
      <c r="E3" t="s">
        <v>8219</v>
      </c>
      <c r="F3" t="s">
        <v>8220</v>
      </c>
      <c r="G3" t="s">
        <v>8221</v>
      </c>
      <c r="H3" t="s">
        <v>8222</v>
      </c>
    </row>
    <row r="4" spans="1:8" x14ac:dyDescent="0.3">
      <c r="A4" t="s">
        <v>8223</v>
      </c>
      <c r="B4" t="s">
        <v>8224</v>
      </c>
      <c r="C4" t="s">
        <v>8225</v>
      </c>
      <c r="D4" t="s">
        <v>8226</v>
      </c>
      <c r="E4" t="s">
        <v>8227</v>
      </c>
      <c r="F4" s="9">
        <v>46877</v>
      </c>
      <c r="G4" t="s">
        <v>8228</v>
      </c>
      <c r="H4">
        <v>25000</v>
      </c>
    </row>
    <row r="5" spans="1:8" x14ac:dyDescent="0.3">
      <c r="A5" t="s">
        <v>8229</v>
      </c>
      <c r="B5" t="s">
        <v>8230</v>
      </c>
      <c r="C5" t="s">
        <v>8231</v>
      </c>
      <c r="D5" t="s">
        <v>8226</v>
      </c>
      <c r="E5" t="s">
        <v>8232</v>
      </c>
      <c r="F5" s="9">
        <v>46886</v>
      </c>
      <c r="G5" t="s">
        <v>8233</v>
      </c>
      <c r="H5">
        <v>100000</v>
      </c>
    </row>
    <row r="6" spans="1:8" x14ac:dyDescent="0.3">
      <c r="A6" t="s">
        <v>8234</v>
      </c>
      <c r="B6" t="s">
        <v>8235</v>
      </c>
      <c r="C6" t="s">
        <v>8236</v>
      </c>
      <c r="D6" t="s">
        <v>8226</v>
      </c>
      <c r="E6" t="s">
        <v>8237</v>
      </c>
      <c r="F6" s="9">
        <v>46882</v>
      </c>
      <c r="G6" t="s">
        <v>8233</v>
      </c>
      <c r="H6">
        <v>50000</v>
      </c>
    </row>
    <row r="7" spans="1:8" x14ac:dyDescent="0.3">
      <c r="A7" t="s">
        <v>8238</v>
      </c>
      <c r="B7" t="s">
        <v>8239</v>
      </c>
      <c r="C7" t="s">
        <v>8236</v>
      </c>
      <c r="D7" t="s">
        <v>8226</v>
      </c>
      <c r="E7" t="s">
        <v>8240</v>
      </c>
      <c r="F7" s="9">
        <v>46414</v>
      </c>
      <c r="G7" t="s">
        <v>8241</v>
      </c>
      <c r="H7">
        <v>25000</v>
      </c>
    </row>
    <row r="8" spans="1:8" x14ac:dyDescent="0.3">
      <c r="A8" t="s">
        <v>8242</v>
      </c>
      <c r="B8" t="s">
        <v>8243</v>
      </c>
      <c r="C8" t="s">
        <v>8236</v>
      </c>
      <c r="D8" t="s">
        <v>8244</v>
      </c>
      <c r="F8" s="9"/>
      <c r="G8" t="s">
        <v>8233</v>
      </c>
      <c r="H8">
        <v>25000</v>
      </c>
    </row>
    <row r="9" spans="1:8" x14ac:dyDescent="0.3">
      <c r="A9" t="s">
        <v>8245</v>
      </c>
      <c r="B9" t="s">
        <v>8246</v>
      </c>
      <c r="C9" t="s">
        <v>8247</v>
      </c>
      <c r="D9" t="s">
        <v>8226</v>
      </c>
      <c r="E9" t="s">
        <v>8248</v>
      </c>
      <c r="F9" s="9">
        <v>47053</v>
      </c>
      <c r="G9" t="s">
        <v>8249</v>
      </c>
      <c r="H9">
        <v>25000</v>
      </c>
    </row>
    <row r="10" spans="1:8" x14ac:dyDescent="0.3">
      <c r="A10" t="s">
        <v>8250</v>
      </c>
      <c r="B10" t="s">
        <v>8251</v>
      </c>
      <c r="C10" t="s">
        <v>8252</v>
      </c>
      <c r="D10" t="s">
        <v>8226</v>
      </c>
      <c r="E10" t="s">
        <v>8253</v>
      </c>
      <c r="F10" s="9">
        <v>46738</v>
      </c>
      <c r="G10" t="s">
        <v>8249</v>
      </c>
      <c r="H10">
        <v>75000</v>
      </c>
    </row>
    <row r="11" spans="1:8" x14ac:dyDescent="0.3">
      <c r="A11" t="s">
        <v>8254</v>
      </c>
      <c r="B11" t="s">
        <v>8255</v>
      </c>
      <c r="C11" t="s">
        <v>8247</v>
      </c>
      <c r="D11" t="s">
        <v>8244</v>
      </c>
      <c r="F11" s="9"/>
      <c r="G11" t="s">
        <v>8228</v>
      </c>
      <c r="H11">
        <v>50000</v>
      </c>
    </row>
    <row r="12" spans="1:8" x14ac:dyDescent="0.3">
      <c r="A12" t="s">
        <v>8256</v>
      </c>
      <c r="B12" t="s">
        <v>8230</v>
      </c>
      <c r="C12" t="s">
        <v>8257</v>
      </c>
      <c r="D12" t="s">
        <v>8226</v>
      </c>
      <c r="E12" t="s">
        <v>8258</v>
      </c>
      <c r="F12" s="9">
        <v>47283</v>
      </c>
      <c r="G12" t="s">
        <v>8228</v>
      </c>
      <c r="H12">
        <v>75000</v>
      </c>
    </row>
    <row r="13" spans="1:8" x14ac:dyDescent="0.3">
      <c r="A13" t="s">
        <v>8259</v>
      </c>
      <c r="B13" t="s">
        <v>8260</v>
      </c>
      <c r="C13" t="s">
        <v>8257</v>
      </c>
      <c r="D13" t="s">
        <v>8244</v>
      </c>
      <c r="F13" s="9"/>
      <c r="G13" t="s">
        <v>8228</v>
      </c>
      <c r="H13">
        <v>50000</v>
      </c>
    </row>
    <row r="14" spans="1:8" x14ac:dyDescent="0.3">
      <c r="A14" t="s">
        <v>8261</v>
      </c>
      <c r="B14" t="s">
        <v>8262</v>
      </c>
      <c r="C14" t="s">
        <v>8236</v>
      </c>
      <c r="D14" t="s">
        <v>8244</v>
      </c>
      <c r="F14" s="9"/>
      <c r="G14" t="s">
        <v>8249</v>
      </c>
      <c r="H14">
        <v>100000</v>
      </c>
    </row>
    <row r="15" spans="1:8" x14ac:dyDescent="0.3">
      <c r="A15" t="s">
        <v>8263</v>
      </c>
      <c r="B15" t="s">
        <v>8264</v>
      </c>
      <c r="C15" t="s">
        <v>8236</v>
      </c>
      <c r="D15" t="s">
        <v>8244</v>
      </c>
      <c r="F15" s="9"/>
      <c r="G15" t="s">
        <v>8228</v>
      </c>
      <c r="H15">
        <v>25000</v>
      </c>
    </row>
    <row r="16" spans="1:8" x14ac:dyDescent="0.3">
      <c r="A16" t="s">
        <v>8265</v>
      </c>
      <c r="B16" t="s">
        <v>8266</v>
      </c>
      <c r="C16" t="s">
        <v>8257</v>
      </c>
      <c r="D16" t="s">
        <v>8244</v>
      </c>
      <c r="F16" s="9"/>
      <c r="G16" t="s">
        <v>8241</v>
      </c>
      <c r="H16">
        <v>50000</v>
      </c>
    </row>
    <row r="17" spans="1:8" x14ac:dyDescent="0.3">
      <c r="A17" t="s">
        <v>8267</v>
      </c>
      <c r="B17" t="s">
        <v>8268</v>
      </c>
      <c r="C17" t="s">
        <v>8257</v>
      </c>
      <c r="D17" t="s">
        <v>8244</v>
      </c>
      <c r="F17" s="9"/>
      <c r="G17" t="s">
        <v>8269</v>
      </c>
      <c r="H17">
        <v>25000</v>
      </c>
    </row>
    <row r="18" spans="1:8" x14ac:dyDescent="0.3">
      <c r="A18" t="s">
        <v>8270</v>
      </c>
      <c r="B18" t="s">
        <v>8271</v>
      </c>
      <c r="C18" t="s">
        <v>8236</v>
      </c>
      <c r="D18" t="s">
        <v>8226</v>
      </c>
      <c r="E18" t="s">
        <v>8272</v>
      </c>
      <c r="F18" s="9">
        <v>46548</v>
      </c>
      <c r="G18" t="s">
        <v>8249</v>
      </c>
      <c r="H18">
        <v>75000</v>
      </c>
    </row>
    <row r="19" spans="1:8" x14ac:dyDescent="0.3">
      <c r="A19" t="s">
        <v>8273</v>
      </c>
      <c r="B19" t="s">
        <v>8274</v>
      </c>
      <c r="C19" t="s">
        <v>8247</v>
      </c>
      <c r="D19" t="s">
        <v>8244</v>
      </c>
      <c r="F19" s="9"/>
      <c r="G19" t="s">
        <v>8233</v>
      </c>
      <c r="H19">
        <v>75000</v>
      </c>
    </row>
    <row r="20" spans="1:8" x14ac:dyDescent="0.3">
      <c r="A20" t="s">
        <v>8275</v>
      </c>
      <c r="B20" t="s">
        <v>8235</v>
      </c>
      <c r="C20" t="s">
        <v>8257</v>
      </c>
      <c r="D20" t="s">
        <v>8226</v>
      </c>
      <c r="E20" t="s">
        <v>8276</v>
      </c>
      <c r="F20" s="9">
        <v>46657</v>
      </c>
      <c r="G20" t="s">
        <v>8269</v>
      </c>
      <c r="H20">
        <v>75000</v>
      </c>
    </row>
    <row r="21" spans="1:8" x14ac:dyDescent="0.3">
      <c r="A21" t="s">
        <v>8277</v>
      </c>
      <c r="B21" t="s">
        <v>8278</v>
      </c>
      <c r="C21" t="s">
        <v>8225</v>
      </c>
      <c r="D21" t="s">
        <v>8226</v>
      </c>
      <c r="E21" t="s">
        <v>8279</v>
      </c>
      <c r="F21" s="9">
        <v>46229</v>
      </c>
      <c r="G21" t="s">
        <v>8249</v>
      </c>
      <c r="H21">
        <v>50000</v>
      </c>
    </row>
    <row r="22" spans="1:8" x14ac:dyDescent="0.3">
      <c r="A22" t="s">
        <v>8280</v>
      </c>
      <c r="B22" t="s">
        <v>8281</v>
      </c>
      <c r="C22" t="s">
        <v>8236</v>
      </c>
      <c r="D22" t="s">
        <v>8244</v>
      </c>
      <c r="F22" s="9"/>
      <c r="G22" t="s">
        <v>8241</v>
      </c>
      <c r="H22">
        <v>100000</v>
      </c>
    </row>
    <row r="23" spans="1:8" x14ac:dyDescent="0.3">
      <c r="A23" t="s">
        <v>8282</v>
      </c>
      <c r="B23" t="s">
        <v>8283</v>
      </c>
      <c r="C23" t="s">
        <v>8236</v>
      </c>
      <c r="D23" t="s">
        <v>8244</v>
      </c>
      <c r="F23" s="9"/>
      <c r="G23" t="s">
        <v>8241</v>
      </c>
      <c r="H23">
        <v>100000</v>
      </c>
    </row>
    <row r="24" spans="1:8" x14ac:dyDescent="0.3">
      <c r="A24" t="s">
        <v>8284</v>
      </c>
      <c r="B24" t="s">
        <v>8285</v>
      </c>
      <c r="C24" t="s">
        <v>8252</v>
      </c>
      <c r="D24" t="s">
        <v>8226</v>
      </c>
      <c r="E24" t="s">
        <v>8286</v>
      </c>
      <c r="F24" s="9">
        <v>47328</v>
      </c>
      <c r="G24" t="s">
        <v>8241</v>
      </c>
      <c r="H24">
        <v>25000</v>
      </c>
    </row>
    <row r="25" spans="1:8" x14ac:dyDescent="0.3">
      <c r="A25" t="s">
        <v>8287</v>
      </c>
      <c r="B25" t="s">
        <v>8255</v>
      </c>
      <c r="C25" t="s">
        <v>8236</v>
      </c>
      <c r="D25" t="s">
        <v>8244</v>
      </c>
      <c r="F25" s="9"/>
      <c r="G25" t="s">
        <v>8249</v>
      </c>
      <c r="H25">
        <v>50000</v>
      </c>
    </row>
    <row r="26" spans="1:8" x14ac:dyDescent="0.3">
      <c r="A26" t="s">
        <v>8288</v>
      </c>
      <c r="B26" t="s">
        <v>8289</v>
      </c>
      <c r="C26" t="s">
        <v>8236</v>
      </c>
      <c r="D26" t="s">
        <v>8244</v>
      </c>
      <c r="F26" s="9"/>
      <c r="G26" t="s">
        <v>8228</v>
      </c>
      <c r="H26">
        <v>75000</v>
      </c>
    </row>
    <row r="27" spans="1:8" x14ac:dyDescent="0.3">
      <c r="A27" t="s">
        <v>8290</v>
      </c>
      <c r="B27" t="s">
        <v>8291</v>
      </c>
      <c r="C27" t="s">
        <v>8257</v>
      </c>
      <c r="D27" t="s">
        <v>8226</v>
      </c>
      <c r="E27" t="s">
        <v>8292</v>
      </c>
      <c r="F27" s="9">
        <v>46468</v>
      </c>
      <c r="G27" t="s">
        <v>8249</v>
      </c>
      <c r="H27">
        <v>25000</v>
      </c>
    </row>
    <row r="28" spans="1:8" x14ac:dyDescent="0.3">
      <c r="A28" t="s">
        <v>8293</v>
      </c>
      <c r="B28" t="s">
        <v>8235</v>
      </c>
      <c r="C28" t="s">
        <v>8247</v>
      </c>
      <c r="D28" t="s">
        <v>8226</v>
      </c>
      <c r="E28" t="s">
        <v>8294</v>
      </c>
      <c r="F28" s="9">
        <v>46538</v>
      </c>
      <c r="G28" t="s">
        <v>8241</v>
      </c>
      <c r="H28">
        <v>50000</v>
      </c>
    </row>
    <row r="29" spans="1:8" x14ac:dyDescent="0.3">
      <c r="A29" t="s">
        <v>8295</v>
      </c>
      <c r="B29" t="s">
        <v>8264</v>
      </c>
      <c r="C29" t="s">
        <v>8236</v>
      </c>
      <c r="D29" t="s">
        <v>8244</v>
      </c>
      <c r="F29" s="9"/>
      <c r="G29" t="s">
        <v>8233</v>
      </c>
      <c r="H29">
        <v>50000</v>
      </c>
    </row>
    <row r="30" spans="1:8" x14ac:dyDescent="0.3">
      <c r="A30" t="s">
        <v>8296</v>
      </c>
      <c r="B30" t="s">
        <v>8297</v>
      </c>
      <c r="C30" t="s">
        <v>8257</v>
      </c>
      <c r="D30" t="s">
        <v>8244</v>
      </c>
      <c r="F30" s="9"/>
      <c r="G30" t="s">
        <v>8228</v>
      </c>
      <c r="H30">
        <v>100000</v>
      </c>
    </row>
    <row r="31" spans="1:8" x14ac:dyDescent="0.3">
      <c r="A31" t="s">
        <v>8298</v>
      </c>
      <c r="B31" t="s">
        <v>8299</v>
      </c>
      <c r="C31" t="s">
        <v>8236</v>
      </c>
      <c r="D31" t="s">
        <v>8244</v>
      </c>
      <c r="F31" s="9"/>
      <c r="G31" t="s">
        <v>8269</v>
      </c>
      <c r="H31">
        <v>50000</v>
      </c>
    </row>
    <row r="32" spans="1:8" x14ac:dyDescent="0.3">
      <c r="A32" t="s">
        <v>8300</v>
      </c>
      <c r="B32" t="s">
        <v>8274</v>
      </c>
      <c r="C32" t="s">
        <v>8257</v>
      </c>
      <c r="D32" t="s">
        <v>8244</v>
      </c>
      <c r="F32" s="9"/>
      <c r="G32" t="s">
        <v>8269</v>
      </c>
      <c r="H32">
        <v>100000</v>
      </c>
    </row>
    <row r="33" spans="1:8" x14ac:dyDescent="0.3">
      <c r="A33" t="s">
        <v>8301</v>
      </c>
      <c r="B33" t="s">
        <v>8302</v>
      </c>
      <c r="C33" t="s">
        <v>8236</v>
      </c>
      <c r="D33" t="s">
        <v>8226</v>
      </c>
      <c r="E33" t="s">
        <v>8303</v>
      </c>
      <c r="F33" s="9">
        <v>46245</v>
      </c>
      <c r="G33" t="s">
        <v>8228</v>
      </c>
      <c r="H33">
        <v>25000</v>
      </c>
    </row>
    <row r="34" spans="1:8" x14ac:dyDescent="0.3">
      <c r="A34" t="s">
        <v>8304</v>
      </c>
      <c r="B34" t="s">
        <v>8305</v>
      </c>
      <c r="C34" t="s">
        <v>8236</v>
      </c>
      <c r="D34" t="s">
        <v>8226</v>
      </c>
      <c r="E34" t="s">
        <v>8306</v>
      </c>
      <c r="F34" s="9">
        <v>47445</v>
      </c>
      <c r="G34" t="s">
        <v>8241</v>
      </c>
      <c r="H34">
        <v>25000</v>
      </c>
    </row>
    <row r="35" spans="1:8" x14ac:dyDescent="0.3">
      <c r="A35" t="s">
        <v>8307</v>
      </c>
      <c r="B35" t="s">
        <v>8308</v>
      </c>
      <c r="C35" t="s">
        <v>8257</v>
      </c>
      <c r="D35" t="s">
        <v>8244</v>
      </c>
      <c r="F35" s="9"/>
      <c r="G35" t="s">
        <v>8249</v>
      </c>
      <c r="H35">
        <v>25000</v>
      </c>
    </row>
    <row r="36" spans="1:8" x14ac:dyDescent="0.3">
      <c r="A36" t="s">
        <v>8309</v>
      </c>
      <c r="B36" t="s">
        <v>8310</v>
      </c>
      <c r="C36" t="s">
        <v>8252</v>
      </c>
      <c r="D36" t="s">
        <v>8244</v>
      </c>
      <c r="F36" s="9"/>
      <c r="G36" t="s">
        <v>8249</v>
      </c>
      <c r="H36">
        <v>50000</v>
      </c>
    </row>
    <row r="37" spans="1:8" x14ac:dyDescent="0.3">
      <c r="A37" t="s">
        <v>8311</v>
      </c>
      <c r="B37" t="s">
        <v>8239</v>
      </c>
      <c r="C37" t="s">
        <v>8252</v>
      </c>
      <c r="D37" t="s">
        <v>8226</v>
      </c>
      <c r="E37" t="s">
        <v>8312</v>
      </c>
      <c r="F37" s="9">
        <v>47382</v>
      </c>
      <c r="G37" t="s">
        <v>8249</v>
      </c>
      <c r="H37">
        <v>100000</v>
      </c>
    </row>
    <row r="38" spans="1:8" x14ac:dyDescent="0.3">
      <c r="A38" t="s">
        <v>8313</v>
      </c>
      <c r="B38" t="s">
        <v>8243</v>
      </c>
      <c r="C38" t="s">
        <v>8247</v>
      </c>
      <c r="D38" t="s">
        <v>8244</v>
      </c>
      <c r="F38" s="9"/>
      <c r="G38" t="s">
        <v>8249</v>
      </c>
      <c r="H38">
        <v>25000</v>
      </c>
    </row>
    <row r="39" spans="1:8" x14ac:dyDescent="0.3">
      <c r="A39" t="s">
        <v>8314</v>
      </c>
      <c r="B39" t="s">
        <v>8302</v>
      </c>
      <c r="C39" t="s">
        <v>8252</v>
      </c>
      <c r="D39" t="s">
        <v>8226</v>
      </c>
      <c r="E39" t="s">
        <v>8315</v>
      </c>
      <c r="F39" s="9">
        <v>47017</v>
      </c>
      <c r="G39" t="s">
        <v>8241</v>
      </c>
      <c r="H39">
        <v>25000</v>
      </c>
    </row>
    <row r="40" spans="1:8" x14ac:dyDescent="0.3">
      <c r="A40" t="s">
        <v>8316</v>
      </c>
      <c r="B40" t="s">
        <v>8317</v>
      </c>
      <c r="C40" t="s">
        <v>8236</v>
      </c>
      <c r="D40" t="s">
        <v>8226</v>
      </c>
      <c r="E40" t="s">
        <v>8318</v>
      </c>
      <c r="F40" s="9">
        <v>46921</v>
      </c>
      <c r="G40" t="s">
        <v>8269</v>
      </c>
      <c r="H40">
        <v>25000</v>
      </c>
    </row>
    <row r="41" spans="1:8" x14ac:dyDescent="0.3">
      <c r="A41" t="s">
        <v>8319</v>
      </c>
      <c r="B41" t="s">
        <v>8320</v>
      </c>
      <c r="C41" t="s">
        <v>8257</v>
      </c>
      <c r="D41" t="s">
        <v>8226</v>
      </c>
      <c r="E41" t="s">
        <v>8321</v>
      </c>
      <c r="F41" s="9">
        <v>46924</v>
      </c>
      <c r="G41" t="s">
        <v>8228</v>
      </c>
      <c r="H41">
        <v>100000</v>
      </c>
    </row>
    <row r="42" spans="1:8" x14ac:dyDescent="0.3">
      <c r="A42" t="s">
        <v>8322</v>
      </c>
      <c r="B42" t="s">
        <v>8310</v>
      </c>
      <c r="C42" t="s">
        <v>8225</v>
      </c>
      <c r="D42" t="s">
        <v>8244</v>
      </c>
      <c r="F42" s="9"/>
      <c r="G42" t="s">
        <v>8233</v>
      </c>
      <c r="H42">
        <v>50000</v>
      </c>
    </row>
    <row r="43" spans="1:8" x14ac:dyDescent="0.3">
      <c r="A43" t="s">
        <v>8323</v>
      </c>
      <c r="B43" t="s">
        <v>8255</v>
      </c>
      <c r="C43" t="s">
        <v>8231</v>
      </c>
      <c r="D43" t="s">
        <v>8244</v>
      </c>
      <c r="F43" s="9"/>
      <c r="G43" t="s">
        <v>8249</v>
      </c>
      <c r="H43">
        <v>100000</v>
      </c>
    </row>
    <row r="44" spans="1:8" x14ac:dyDescent="0.3">
      <c r="A44" t="s">
        <v>8324</v>
      </c>
      <c r="B44" t="s">
        <v>8268</v>
      </c>
      <c r="C44" t="s">
        <v>8231</v>
      </c>
      <c r="D44" t="s">
        <v>8244</v>
      </c>
      <c r="F44" s="9"/>
      <c r="G44" t="s">
        <v>8241</v>
      </c>
      <c r="H44">
        <v>25000</v>
      </c>
    </row>
    <row r="45" spans="1:8" x14ac:dyDescent="0.3">
      <c r="A45" t="s">
        <v>8325</v>
      </c>
      <c r="B45" t="s">
        <v>8299</v>
      </c>
      <c r="C45" t="s">
        <v>8236</v>
      </c>
      <c r="D45" t="s">
        <v>8244</v>
      </c>
      <c r="F45" s="9"/>
      <c r="G45" t="s">
        <v>8233</v>
      </c>
      <c r="H45">
        <v>25000</v>
      </c>
    </row>
    <row r="46" spans="1:8" x14ac:dyDescent="0.3">
      <c r="A46" t="s">
        <v>8326</v>
      </c>
      <c r="B46" t="s">
        <v>8327</v>
      </c>
      <c r="C46" t="s">
        <v>8247</v>
      </c>
      <c r="D46" t="s">
        <v>8226</v>
      </c>
      <c r="E46" t="s">
        <v>8328</v>
      </c>
      <c r="F46" s="9">
        <v>46852</v>
      </c>
      <c r="G46" t="s">
        <v>8241</v>
      </c>
      <c r="H46">
        <v>50000</v>
      </c>
    </row>
    <row r="47" spans="1:8" x14ac:dyDescent="0.3">
      <c r="A47" t="s">
        <v>8329</v>
      </c>
      <c r="B47" t="s">
        <v>8251</v>
      </c>
      <c r="C47" t="s">
        <v>8236</v>
      </c>
      <c r="D47" t="s">
        <v>8226</v>
      </c>
      <c r="E47" t="s">
        <v>8330</v>
      </c>
      <c r="F47" s="9">
        <v>47035</v>
      </c>
      <c r="G47" t="s">
        <v>8233</v>
      </c>
      <c r="H47">
        <v>50000</v>
      </c>
    </row>
    <row r="48" spans="1:8" x14ac:dyDescent="0.3">
      <c r="A48" t="s">
        <v>8331</v>
      </c>
      <c r="B48" t="s">
        <v>8285</v>
      </c>
      <c r="C48" t="s">
        <v>8225</v>
      </c>
      <c r="D48" t="s">
        <v>8226</v>
      </c>
      <c r="E48" t="s">
        <v>8332</v>
      </c>
      <c r="F48" s="9">
        <v>47338</v>
      </c>
      <c r="G48" t="s">
        <v>8249</v>
      </c>
      <c r="H48">
        <v>100000</v>
      </c>
    </row>
    <row r="49" spans="1:8" x14ac:dyDescent="0.3">
      <c r="A49" t="s">
        <v>8333</v>
      </c>
      <c r="B49" t="s">
        <v>8334</v>
      </c>
      <c r="C49" t="s">
        <v>8236</v>
      </c>
      <c r="D49" t="s">
        <v>8244</v>
      </c>
      <c r="F49" s="9"/>
      <c r="G49" t="s">
        <v>8269</v>
      </c>
      <c r="H49">
        <v>75000</v>
      </c>
    </row>
    <row r="50" spans="1:8" x14ac:dyDescent="0.3">
      <c r="A50" t="s">
        <v>8335</v>
      </c>
      <c r="B50" t="s">
        <v>8336</v>
      </c>
      <c r="C50" t="s">
        <v>8231</v>
      </c>
      <c r="D50" t="s">
        <v>8244</v>
      </c>
      <c r="F50" s="9"/>
      <c r="G50" t="s">
        <v>8249</v>
      </c>
      <c r="H50">
        <v>50000</v>
      </c>
    </row>
    <row r="51" spans="1:8" x14ac:dyDescent="0.3">
      <c r="A51" t="s">
        <v>8337</v>
      </c>
      <c r="B51" t="s">
        <v>8338</v>
      </c>
      <c r="C51" t="s">
        <v>8236</v>
      </c>
      <c r="D51" t="s">
        <v>8226</v>
      </c>
      <c r="E51" t="s">
        <v>8339</v>
      </c>
      <c r="F51" s="9">
        <v>46268</v>
      </c>
      <c r="G51" t="s">
        <v>8269</v>
      </c>
      <c r="H51">
        <v>50000</v>
      </c>
    </row>
    <row r="52" spans="1:8" x14ac:dyDescent="0.3">
      <c r="A52" t="s">
        <v>8340</v>
      </c>
      <c r="B52" t="s">
        <v>8289</v>
      </c>
      <c r="C52" t="s">
        <v>8257</v>
      </c>
      <c r="D52" t="s">
        <v>8244</v>
      </c>
      <c r="F52" s="9"/>
      <c r="G52" t="s">
        <v>8249</v>
      </c>
      <c r="H52">
        <v>100000</v>
      </c>
    </row>
    <row r="53" spans="1:8" x14ac:dyDescent="0.3">
      <c r="A53" t="s">
        <v>8341</v>
      </c>
      <c r="B53" t="s">
        <v>8285</v>
      </c>
      <c r="C53" t="s">
        <v>8236</v>
      </c>
      <c r="D53" t="s">
        <v>8226</v>
      </c>
      <c r="E53" t="s">
        <v>8342</v>
      </c>
      <c r="F53" s="9">
        <v>45869</v>
      </c>
      <c r="G53" t="s">
        <v>8269</v>
      </c>
      <c r="H53">
        <v>50000</v>
      </c>
    </row>
    <row r="54" spans="1:8" x14ac:dyDescent="0.3">
      <c r="A54" t="s">
        <v>8343</v>
      </c>
      <c r="B54" t="s">
        <v>8344</v>
      </c>
      <c r="C54" t="s">
        <v>8236</v>
      </c>
      <c r="D54" t="s">
        <v>8244</v>
      </c>
      <c r="F54" s="9"/>
      <c r="G54" t="s">
        <v>8228</v>
      </c>
      <c r="H54">
        <v>50000</v>
      </c>
    </row>
    <row r="55" spans="1:8" x14ac:dyDescent="0.3">
      <c r="A55" t="s">
        <v>8345</v>
      </c>
      <c r="B55" t="s">
        <v>8305</v>
      </c>
      <c r="C55" t="s">
        <v>8231</v>
      </c>
      <c r="D55" t="s">
        <v>8226</v>
      </c>
      <c r="E55" t="s">
        <v>8346</v>
      </c>
      <c r="F55" s="9">
        <v>47105</v>
      </c>
      <c r="G55" t="s">
        <v>8269</v>
      </c>
      <c r="H55">
        <v>75000</v>
      </c>
    </row>
    <row r="56" spans="1:8" x14ac:dyDescent="0.3">
      <c r="A56" t="s">
        <v>8347</v>
      </c>
      <c r="B56" t="s">
        <v>8299</v>
      </c>
      <c r="C56" t="s">
        <v>8257</v>
      </c>
      <c r="D56" t="s">
        <v>8244</v>
      </c>
      <c r="F56" s="9"/>
      <c r="G56" t="s">
        <v>8233</v>
      </c>
      <c r="H56">
        <v>25000</v>
      </c>
    </row>
    <row r="57" spans="1:8" x14ac:dyDescent="0.3">
      <c r="A57" t="s">
        <v>8348</v>
      </c>
      <c r="B57" t="s">
        <v>8291</v>
      </c>
      <c r="C57" t="s">
        <v>8236</v>
      </c>
      <c r="D57" t="s">
        <v>8226</v>
      </c>
      <c r="E57" t="s">
        <v>8349</v>
      </c>
      <c r="F57" s="9">
        <v>46536</v>
      </c>
      <c r="G57" t="s">
        <v>8269</v>
      </c>
      <c r="H57">
        <v>100000</v>
      </c>
    </row>
    <row r="58" spans="1:8" x14ac:dyDescent="0.3">
      <c r="A58" t="s">
        <v>8350</v>
      </c>
      <c r="B58" t="s">
        <v>8351</v>
      </c>
      <c r="C58" t="s">
        <v>8231</v>
      </c>
      <c r="D58" t="s">
        <v>8226</v>
      </c>
      <c r="E58" t="s">
        <v>8352</v>
      </c>
      <c r="F58" s="9">
        <v>46919</v>
      </c>
      <c r="G58" t="s">
        <v>8233</v>
      </c>
      <c r="H58">
        <v>50000</v>
      </c>
    </row>
    <row r="59" spans="1:8" x14ac:dyDescent="0.3">
      <c r="A59" t="s">
        <v>8353</v>
      </c>
      <c r="B59" t="s">
        <v>8354</v>
      </c>
      <c r="C59" t="s">
        <v>8247</v>
      </c>
      <c r="D59" t="s">
        <v>8244</v>
      </c>
      <c r="F59" s="9"/>
      <c r="G59" t="s">
        <v>8249</v>
      </c>
      <c r="H59">
        <v>75000</v>
      </c>
    </row>
    <row r="60" spans="1:8" x14ac:dyDescent="0.3">
      <c r="A60" t="s">
        <v>8355</v>
      </c>
      <c r="B60" t="s">
        <v>8255</v>
      </c>
      <c r="C60" t="s">
        <v>8252</v>
      </c>
      <c r="D60" t="s">
        <v>8244</v>
      </c>
      <c r="F60" s="9"/>
      <c r="G60" t="s">
        <v>8249</v>
      </c>
      <c r="H60">
        <v>50000</v>
      </c>
    </row>
    <row r="61" spans="1:8" x14ac:dyDescent="0.3">
      <c r="A61" t="s">
        <v>8356</v>
      </c>
      <c r="B61" t="s">
        <v>8357</v>
      </c>
      <c r="C61" t="s">
        <v>8257</v>
      </c>
      <c r="D61" t="s">
        <v>8244</v>
      </c>
      <c r="F61" s="9"/>
      <c r="G61" t="s">
        <v>8269</v>
      </c>
      <c r="H61">
        <v>50000</v>
      </c>
    </row>
    <row r="62" spans="1:8" x14ac:dyDescent="0.3">
      <c r="A62" t="s">
        <v>8358</v>
      </c>
      <c r="B62" t="s">
        <v>8281</v>
      </c>
      <c r="C62" t="s">
        <v>8231</v>
      </c>
      <c r="D62" t="s">
        <v>8244</v>
      </c>
      <c r="F62" s="9"/>
      <c r="G62" t="s">
        <v>8269</v>
      </c>
      <c r="H62">
        <v>50000</v>
      </c>
    </row>
    <row r="63" spans="1:8" x14ac:dyDescent="0.3">
      <c r="A63" t="s">
        <v>8359</v>
      </c>
      <c r="B63" t="s">
        <v>8357</v>
      </c>
      <c r="C63" t="s">
        <v>8247</v>
      </c>
      <c r="D63" t="s">
        <v>8244</v>
      </c>
      <c r="F63" s="9"/>
      <c r="G63" t="s">
        <v>8249</v>
      </c>
      <c r="H63">
        <v>50000</v>
      </c>
    </row>
    <row r="64" spans="1:8" x14ac:dyDescent="0.3">
      <c r="A64" t="s">
        <v>8360</v>
      </c>
      <c r="B64" t="s">
        <v>8336</v>
      </c>
      <c r="C64" t="s">
        <v>8257</v>
      </c>
      <c r="D64" t="s">
        <v>8244</v>
      </c>
      <c r="F64" s="9"/>
      <c r="G64" t="s">
        <v>8241</v>
      </c>
      <c r="H64">
        <v>50000</v>
      </c>
    </row>
    <row r="65" spans="1:8" x14ac:dyDescent="0.3">
      <c r="A65" t="s">
        <v>8361</v>
      </c>
      <c r="B65" t="s">
        <v>8362</v>
      </c>
      <c r="C65" t="s">
        <v>8257</v>
      </c>
      <c r="D65" t="s">
        <v>8226</v>
      </c>
      <c r="E65" t="s">
        <v>8363</v>
      </c>
      <c r="F65" s="9">
        <v>47378</v>
      </c>
      <c r="G65" t="s">
        <v>8228</v>
      </c>
      <c r="H65">
        <v>50000</v>
      </c>
    </row>
    <row r="66" spans="1:8" x14ac:dyDescent="0.3">
      <c r="A66" t="s">
        <v>8364</v>
      </c>
      <c r="B66" t="s">
        <v>8268</v>
      </c>
      <c r="C66" t="s">
        <v>8225</v>
      </c>
      <c r="D66" t="s">
        <v>8244</v>
      </c>
      <c r="F66" s="9"/>
      <c r="G66" t="s">
        <v>8241</v>
      </c>
      <c r="H66">
        <v>100000</v>
      </c>
    </row>
    <row r="67" spans="1:8" x14ac:dyDescent="0.3">
      <c r="A67" t="s">
        <v>8365</v>
      </c>
      <c r="B67" t="s">
        <v>8274</v>
      </c>
      <c r="C67" t="s">
        <v>8225</v>
      </c>
      <c r="D67" t="s">
        <v>8244</v>
      </c>
      <c r="F67" s="9"/>
      <c r="G67" t="s">
        <v>8233</v>
      </c>
      <c r="H67">
        <v>50000</v>
      </c>
    </row>
    <row r="68" spans="1:8" x14ac:dyDescent="0.3">
      <c r="A68" t="s">
        <v>8366</v>
      </c>
      <c r="B68" t="s">
        <v>8291</v>
      </c>
      <c r="C68" t="s">
        <v>8225</v>
      </c>
      <c r="D68" t="s">
        <v>8226</v>
      </c>
      <c r="E68" t="s">
        <v>8367</v>
      </c>
      <c r="F68" s="9">
        <v>47218</v>
      </c>
      <c r="G68" t="s">
        <v>8249</v>
      </c>
      <c r="H68">
        <v>50000</v>
      </c>
    </row>
    <row r="69" spans="1:8" x14ac:dyDescent="0.3">
      <c r="A69" t="s">
        <v>8368</v>
      </c>
      <c r="B69" t="s">
        <v>8264</v>
      </c>
      <c r="C69" t="s">
        <v>8236</v>
      </c>
      <c r="D69" t="s">
        <v>8244</v>
      </c>
      <c r="F69" s="9"/>
      <c r="G69" t="s">
        <v>8233</v>
      </c>
      <c r="H69">
        <v>50000</v>
      </c>
    </row>
    <row r="70" spans="1:8" x14ac:dyDescent="0.3">
      <c r="A70" t="s">
        <v>8369</v>
      </c>
      <c r="B70" t="s">
        <v>8235</v>
      </c>
      <c r="C70" t="s">
        <v>8236</v>
      </c>
      <c r="D70" t="s">
        <v>8226</v>
      </c>
      <c r="E70" t="s">
        <v>8370</v>
      </c>
      <c r="F70" s="9">
        <v>46872</v>
      </c>
      <c r="G70" t="s">
        <v>8228</v>
      </c>
      <c r="H70">
        <v>50000</v>
      </c>
    </row>
    <row r="71" spans="1:8" x14ac:dyDescent="0.3">
      <c r="A71" t="s">
        <v>8371</v>
      </c>
      <c r="B71" t="s">
        <v>8372</v>
      </c>
      <c r="C71" t="s">
        <v>8236</v>
      </c>
      <c r="D71" t="s">
        <v>8244</v>
      </c>
      <c r="F71" s="9"/>
      <c r="G71" t="s">
        <v>8233</v>
      </c>
      <c r="H71">
        <v>75000</v>
      </c>
    </row>
    <row r="72" spans="1:8" x14ac:dyDescent="0.3">
      <c r="A72" t="s">
        <v>8373</v>
      </c>
      <c r="B72" t="s">
        <v>8239</v>
      </c>
      <c r="C72" t="s">
        <v>8236</v>
      </c>
      <c r="D72" t="s">
        <v>8226</v>
      </c>
      <c r="E72" t="s">
        <v>8374</v>
      </c>
      <c r="F72" s="9">
        <v>46942</v>
      </c>
      <c r="G72" t="s">
        <v>8249</v>
      </c>
      <c r="H72">
        <v>50000</v>
      </c>
    </row>
    <row r="73" spans="1:8" x14ac:dyDescent="0.3">
      <c r="A73" t="s">
        <v>8375</v>
      </c>
      <c r="B73" t="s">
        <v>8376</v>
      </c>
      <c r="C73" t="s">
        <v>8247</v>
      </c>
      <c r="D73" t="s">
        <v>8226</v>
      </c>
      <c r="E73" t="s">
        <v>8377</v>
      </c>
      <c r="F73" s="9">
        <v>47459</v>
      </c>
      <c r="G73" t="s">
        <v>8228</v>
      </c>
      <c r="H73">
        <v>50000</v>
      </c>
    </row>
    <row r="74" spans="1:8" x14ac:dyDescent="0.3">
      <c r="A74" t="s">
        <v>8378</v>
      </c>
      <c r="B74" t="s">
        <v>8224</v>
      </c>
      <c r="C74" t="s">
        <v>8225</v>
      </c>
      <c r="D74" t="s">
        <v>8226</v>
      </c>
      <c r="E74" t="s">
        <v>8379</v>
      </c>
      <c r="F74" s="9">
        <v>46829</v>
      </c>
      <c r="G74" t="s">
        <v>8249</v>
      </c>
      <c r="H74">
        <v>25000</v>
      </c>
    </row>
    <row r="75" spans="1:8" x14ac:dyDescent="0.3">
      <c r="A75" t="s">
        <v>8380</v>
      </c>
      <c r="B75" t="s">
        <v>8381</v>
      </c>
      <c r="C75" t="s">
        <v>8257</v>
      </c>
      <c r="D75" t="s">
        <v>8244</v>
      </c>
      <c r="F75" s="9"/>
      <c r="G75" t="s">
        <v>8241</v>
      </c>
      <c r="H75">
        <v>25000</v>
      </c>
    </row>
    <row r="76" spans="1:8" x14ac:dyDescent="0.3">
      <c r="A76" t="s">
        <v>8382</v>
      </c>
      <c r="B76" t="s">
        <v>8283</v>
      </c>
      <c r="C76" t="s">
        <v>8252</v>
      </c>
      <c r="D76" t="s">
        <v>8244</v>
      </c>
      <c r="F76" s="9"/>
      <c r="G76" t="s">
        <v>8249</v>
      </c>
      <c r="H76">
        <v>50000</v>
      </c>
    </row>
    <row r="77" spans="1:8" x14ac:dyDescent="0.3">
      <c r="A77" t="s">
        <v>8383</v>
      </c>
      <c r="B77" t="s">
        <v>8357</v>
      </c>
      <c r="C77" t="s">
        <v>8247</v>
      </c>
      <c r="D77" t="s">
        <v>8244</v>
      </c>
      <c r="F77" s="9"/>
      <c r="G77" t="s">
        <v>8269</v>
      </c>
      <c r="H77">
        <v>50000</v>
      </c>
    </row>
    <row r="78" spans="1:8" x14ac:dyDescent="0.3">
      <c r="A78" t="s">
        <v>8384</v>
      </c>
      <c r="B78" t="s">
        <v>8285</v>
      </c>
      <c r="C78" t="s">
        <v>8236</v>
      </c>
      <c r="D78" t="s">
        <v>8226</v>
      </c>
      <c r="E78" t="s">
        <v>8385</v>
      </c>
      <c r="F78" s="9">
        <v>47245</v>
      </c>
      <c r="G78" t="s">
        <v>8269</v>
      </c>
      <c r="H78">
        <v>75000</v>
      </c>
    </row>
    <row r="79" spans="1:8" x14ac:dyDescent="0.3">
      <c r="A79" t="s">
        <v>8386</v>
      </c>
      <c r="B79" t="s">
        <v>8239</v>
      </c>
      <c r="C79" t="s">
        <v>8231</v>
      </c>
      <c r="D79" t="s">
        <v>8226</v>
      </c>
      <c r="E79" t="s">
        <v>8387</v>
      </c>
      <c r="F79" s="9">
        <v>46915</v>
      </c>
      <c r="G79" t="s">
        <v>8228</v>
      </c>
      <c r="H79">
        <v>25000</v>
      </c>
    </row>
    <row r="80" spans="1:8" x14ac:dyDescent="0.3">
      <c r="A80" t="s">
        <v>8388</v>
      </c>
      <c r="B80" t="s">
        <v>8389</v>
      </c>
      <c r="C80" t="s">
        <v>8231</v>
      </c>
      <c r="D80" t="s">
        <v>8226</v>
      </c>
      <c r="E80" t="s">
        <v>8390</v>
      </c>
      <c r="F80" s="9">
        <v>46564</v>
      </c>
      <c r="G80" t="s">
        <v>8241</v>
      </c>
      <c r="H80">
        <v>25000</v>
      </c>
    </row>
    <row r="81" spans="1:8" x14ac:dyDescent="0.3">
      <c r="A81" t="s">
        <v>8391</v>
      </c>
      <c r="B81" t="s">
        <v>8255</v>
      </c>
      <c r="C81" t="s">
        <v>8236</v>
      </c>
      <c r="D81" t="s">
        <v>8244</v>
      </c>
      <c r="F81" s="9"/>
      <c r="G81" t="s">
        <v>8269</v>
      </c>
      <c r="H81">
        <v>75000</v>
      </c>
    </row>
    <row r="82" spans="1:8" x14ac:dyDescent="0.3">
      <c r="A82" t="s">
        <v>8392</v>
      </c>
      <c r="B82" t="s">
        <v>8357</v>
      </c>
      <c r="C82" t="s">
        <v>8231</v>
      </c>
      <c r="D82" t="s">
        <v>8244</v>
      </c>
      <c r="F82" s="9"/>
      <c r="G82" t="s">
        <v>8249</v>
      </c>
      <c r="H82">
        <v>50000</v>
      </c>
    </row>
    <row r="83" spans="1:8" x14ac:dyDescent="0.3">
      <c r="A83" t="s">
        <v>8393</v>
      </c>
      <c r="B83" t="s">
        <v>8262</v>
      </c>
      <c r="C83" t="s">
        <v>8231</v>
      </c>
      <c r="D83" t="s">
        <v>8244</v>
      </c>
      <c r="F83" s="9"/>
      <c r="G83" t="s">
        <v>8249</v>
      </c>
      <c r="H83">
        <v>50000</v>
      </c>
    </row>
    <row r="84" spans="1:8" x14ac:dyDescent="0.3">
      <c r="A84" t="s">
        <v>8394</v>
      </c>
      <c r="B84" t="s">
        <v>8381</v>
      </c>
      <c r="C84" t="s">
        <v>8252</v>
      </c>
      <c r="D84" t="s">
        <v>8244</v>
      </c>
      <c r="F84" s="9"/>
      <c r="G84" t="s">
        <v>8228</v>
      </c>
      <c r="H84">
        <v>100000</v>
      </c>
    </row>
    <row r="85" spans="1:8" x14ac:dyDescent="0.3">
      <c r="A85" t="s">
        <v>8395</v>
      </c>
      <c r="B85" t="s">
        <v>8281</v>
      </c>
      <c r="C85" t="s">
        <v>8236</v>
      </c>
      <c r="D85" t="s">
        <v>8244</v>
      </c>
      <c r="F85" s="9"/>
      <c r="G85" t="s">
        <v>8269</v>
      </c>
      <c r="H85">
        <v>25000</v>
      </c>
    </row>
    <row r="86" spans="1:8" x14ac:dyDescent="0.3">
      <c r="A86" t="s">
        <v>8396</v>
      </c>
      <c r="B86" t="s">
        <v>8336</v>
      </c>
      <c r="C86" t="s">
        <v>8231</v>
      </c>
      <c r="D86" t="s">
        <v>8244</v>
      </c>
      <c r="F86" s="9"/>
      <c r="G86" t="s">
        <v>8249</v>
      </c>
      <c r="H86">
        <v>50000</v>
      </c>
    </row>
    <row r="87" spans="1:8" x14ac:dyDescent="0.3">
      <c r="A87" t="s">
        <v>8397</v>
      </c>
      <c r="B87" t="s">
        <v>8334</v>
      </c>
      <c r="C87" t="s">
        <v>8252</v>
      </c>
      <c r="D87" t="s">
        <v>8244</v>
      </c>
      <c r="F87" s="9"/>
      <c r="G87" t="s">
        <v>8269</v>
      </c>
      <c r="H87">
        <v>25000</v>
      </c>
    </row>
    <row r="88" spans="1:8" x14ac:dyDescent="0.3">
      <c r="A88" t="s">
        <v>8398</v>
      </c>
      <c r="B88" t="s">
        <v>8338</v>
      </c>
      <c r="C88" t="s">
        <v>8247</v>
      </c>
      <c r="D88" t="s">
        <v>8226</v>
      </c>
      <c r="E88" t="s">
        <v>8399</v>
      </c>
      <c r="F88" s="9">
        <v>47015</v>
      </c>
      <c r="G88" t="s">
        <v>8228</v>
      </c>
      <c r="H88">
        <v>25000</v>
      </c>
    </row>
    <row r="89" spans="1:8" x14ac:dyDescent="0.3">
      <c r="A89" t="s">
        <v>8400</v>
      </c>
      <c r="B89" t="s">
        <v>8271</v>
      </c>
      <c r="C89" t="s">
        <v>8247</v>
      </c>
      <c r="D89" t="s">
        <v>8226</v>
      </c>
      <c r="E89" t="s">
        <v>8401</v>
      </c>
      <c r="F89" s="9">
        <v>47451</v>
      </c>
      <c r="G89" t="s">
        <v>8228</v>
      </c>
      <c r="H89">
        <v>100000</v>
      </c>
    </row>
    <row r="90" spans="1:8" x14ac:dyDescent="0.3">
      <c r="A90" t="s">
        <v>8402</v>
      </c>
      <c r="B90" t="s">
        <v>8308</v>
      </c>
      <c r="C90" t="s">
        <v>8257</v>
      </c>
      <c r="D90" t="s">
        <v>8244</v>
      </c>
      <c r="F90" s="9"/>
      <c r="G90" t="s">
        <v>8228</v>
      </c>
      <c r="H90">
        <v>100000</v>
      </c>
    </row>
    <row r="91" spans="1:8" x14ac:dyDescent="0.3">
      <c r="A91" t="s">
        <v>8403</v>
      </c>
      <c r="B91" t="s">
        <v>8235</v>
      </c>
      <c r="C91" t="s">
        <v>8257</v>
      </c>
      <c r="D91" t="s">
        <v>8226</v>
      </c>
      <c r="E91" t="s">
        <v>8404</v>
      </c>
      <c r="F91" s="9">
        <v>45930</v>
      </c>
      <c r="G91" t="s">
        <v>8241</v>
      </c>
      <c r="H91">
        <v>50000</v>
      </c>
    </row>
    <row r="92" spans="1:8" x14ac:dyDescent="0.3">
      <c r="A92" t="s">
        <v>8405</v>
      </c>
      <c r="B92" t="s">
        <v>8406</v>
      </c>
      <c r="C92" t="s">
        <v>8252</v>
      </c>
      <c r="D92" t="s">
        <v>8226</v>
      </c>
      <c r="E92" t="s">
        <v>8407</v>
      </c>
      <c r="F92" s="9">
        <v>47414</v>
      </c>
      <c r="G92" t="s">
        <v>8233</v>
      </c>
      <c r="H92">
        <v>100000</v>
      </c>
    </row>
    <row r="93" spans="1:8" x14ac:dyDescent="0.3">
      <c r="A93" t="s">
        <v>8408</v>
      </c>
      <c r="B93" t="s">
        <v>8266</v>
      </c>
      <c r="C93" t="s">
        <v>8236</v>
      </c>
      <c r="D93" t="s">
        <v>8244</v>
      </c>
      <c r="F93" s="9"/>
      <c r="G93" t="s">
        <v>8228</v>
      </c>
      <c r="H93">
        <v>75000</v>
      </c>
    </row>
    <row r="94" spans="1:8" x14ac:dyDescent="0.3">
      <c r="A94" t="s">
        <v>8409</v>
      </c>
      <c r="B94" t="s">
        <v>8310</v>
      </c>
      <c r="C94" t="s">
        <v>8247</v>
      </c>
      <c r="D94" t="s">
        <v>8244</v>
      </c>
      <c r="F94" s="9"/>
      <c r="G94" t="s">
        <v>8233</v>
      </c>
      <c r="H94">
        <v>100000</v>
      </c>
    </row>
    <row r="95" spans="1:8" x14ac:dyDescent="0.3">
      <c r="A95" t="s">
        <v>8410</v>
      </c>
      <c r="B95" t="s">
        <v>8255</v>
      </c>
      <c r="C95" t="s">
        <v>8236</v>
      </c>
      <c r="D95" t="s">
        <v>8244</v>
      </c>
      <c r="F95" s="9"/>
      <c r="G95" t="s">
        <v>8249</v>
      </c>
      <c r="H95">
        <v>100000</v>
      </c>
    </row>
    <row r="96" spans="1:8" x14ac:dyDescent="0.3">
      <c r="A96" t="s">
        <v>8411</v>
      </c>
      <c r="B96" t="s">
        <v>8334</v>
      </c>
      <c r="C96" t="s">
        <v>8236</v>
      </c>
      <c r="D96" t="s">
        <v>8244</v>
      </c>
      <c r="F96" s="9"/>
      <c r="G96" t="s">
        <v>8233</v>
      </c>
      <c r="H96">
        <v>100000</v>
      </c>
    </row>
    <row r="97" spans="1:8" x14ac:dyDescent="0.3">
      <c r="A97" t="s">
        <v>8412</v>
      </c>
      <c r="B97" t="s">
        <v>8243</v>
      </c>
      <c r="C97" t="s">
        <v>8247</v>
      </c>
      <c r="D97" t="s">
        <v>8244</v>
      </c>
      <c r="F97" s="9"/>
      <c r="G97" t="s">
        <v>8228</v>
      </c>
      <c r="H97">
        <v>100000</v>
      </c>
    </row>
    <row r="98" spans="1:8" x14ac:dyDescent="0.3">
      <c r="A98" t="s">
        <v>8413</v>
      </c>
      <c r="B98" t="s">
        <v>8274</v>
      </c>
      <c r="C98" t="s">
        <v>8257</v>
      </c>
      <c r="D98" t="s">
        <v>8244</v>
      </c>
      <c r="F98" s="9"/>
      <c r="G98" t="s">
        <v>8228</v>
      </c>
      <c r="H98">
        <v>25000</v>
      </c>
    </row>
    <row r="99" spans="1:8" x14ac:dyDescent="0.3">
      <c r="A99" t="s">
        <v>8414</v>
      </c>
      <c r="B99" t="s">
        <v>8297</v>
      </c>
      <c r="C99" t="s">
        <v>8247</v>
      </c>
      <c r="D99" t="s">
        <v>8244</v>
      </c>
      <c r="F99" s="9"/>
      <c r="G99" t="s">
        <v>8228</v>
      </c>
      <c r="H99">
        <v>100000</v>
      </c>
    </row>
    <row r="100" spans="1:8" x14ac:dyDescent="0.3">
      <c r="A100" t="s">
        <v>8415</v>
      </c>
      <c r="B100" t="s">
        <v>8285</v>
      </c>
      <c r="C100" t="s">
        <v>8236</v>
      </c>
      <c r="D100" t="s">
        <v>8226</v>
      </c>
      <c r="E100" t="s">
        <v>8416</v>
      </c>
      <c r="F100" s="9">
        <v>46864</v>
      </c>
      <c r="G100" t="s">
        <v>8269</v>
      </c>
      <c r="H100">
        <v>25000</v>
      </c>
    </row>
    <row r="101" spans="1:8" x14ac:dyDescent="0.3">
      <c r="A101" t="s">
        <v>8417</v>
      </c>
      <c r="B101" t="s">
        <v>8376</v>
      </c>
      <c r="C101" t="s">
        <v>8247</v>
      </c>
      <c r="D101" t="s">
        <v>8226</v>
      </c>
      <c r="E101" t="s">
        <v>8418</v>
      </c>
      <c r="F101" s="9">
        <v>46855</v>
      </c>
      <c r="G101" t="s">
        <v>8233</v>
      </c>
      <c r="H101">
        <v>75000</v>
      </c>
    </row>
    <row r="102" spans="1:8" x14ac:dyDescent="0.3">
      <c r="A102" t="s">
        <v>8419</v>
      </c>
      <c r="B102" t="s">
        <v>8291</v>
      </c>
      <c r="C102" t="s">
        <v>8225</v>
      </c>
      <c r="D102" t="s">
        <v>8226</v>
      </c>
      <c r="E102" t="s">
        <v>8420</v>
      </c>
      <c r="F102" s="9">
        <v>46557</v>
      </c>
      <c r="G102" t="s">
        <v>8269</v>
      </c>
      <c r="H102">
        <v>25000</v>
      </c>
    </row>
    <row r="103" spans="1:8" x14ac:dyDescent="0.3">
      <c r="A103" t="s">
        <v>8421</v>
      </c>
      <c r="B103" t="s">
        <v>8344</v>
      </c>
      <c r="C103" t="s">
        <v>8252</v>
      </c>
      <c r="D103" t="s">
        <v>8244</v>
      </c>
      <c r="F103" s="9"/>
      <c r="G103" t="s">
        <v>8269</v>
      </c>
      <c r="H103">
        <v>50000</v>
      </c>
    </row>
    <row r="104" spans="1:8" x14ac:dyDescent="0.3">
      <c r="A104" t="s">
        <v>8422</v>
      </c>
      <c r="B104" t="s">
        <v>8262</v>
      </c>
      <c r="C104" t="s">
        <v>8236</v>
      </c>
      <c r="D104" t="s">
        <v>8244</v>
      </c>
      <c r="F104" s="9"/>
      <c r="G104" t="s">
        <v>8228</v>
      </c>
      <c r="H104">
        <v>50000</v>
      </c>
    </row>
    <row r="105" spans="1:8" x14ac:dyDescent="0.3">
      <c r="A105" t="s">
        <v>8423</v>
      </c>
      <c r="B105" t="s">
        <v>8291</v>
      </c>
      <c r="C105" t="s">
        <v>8252</v>
      </c>
      <c r="D105" t="s">
        <v>8226</v>
      </c>
      <c r="E105" t="s">
        <v>8424</v>
      </c>
      <c r="F105" s="9">
        <v>46761</v>
      </c>
      <c r="G105" t="s">
        <v>8233</v>
      </c>
      <c r="H105">
        <v>25000</v>
      </c>
    </row>
    <row r="106" spans="1:8" x14ac:dyDescent="0.3">
      <c r="A106" t="s">
        <v>8425</v>
      </c>
      <c r="B106" t="s">
        <v>8235</v>
      </c>
      <c r="C106" t="s">
        <v>8257</v>
      </c>
      <c r="D106" t="s">
        <v>8226</v>
      </c>
      <c r="E106" t="s">
        <v>8426</v>
      </c>
      <c r="F106" s="9">
        <v>47324</v>
      </c>
      <c r="G106" t="s">
        <v>8233</v>
      </c>
      <c r="H106">
        <v>100000</v>
      </c>
    </row>
    <row r="107" spans="1:8" x14ac:dyDescent="0.3">
      <c r="A107" t="s">
        <v>8427</v>
      </c>
      <c r="B107" t="s">
        <v>8308</v>
      </c>
      <c r="C107" t="s">
        <v>8252</v>
      </c>
      <c r="D107" t="s">
        <v>8244</v>
      </c>
      <c r="F107" s="9"/>
      <c r="G107" t="s">
        <v>8233</v>
      </c>
      <c r="H107">
        <v>50000</v>
      </c>
    </row>
    <row r="108" spans="1:8" x14ac:dyDescent="0.3">
      <c r="A108" t="s">
        <v>8428</v>
      </c>
      <c r="B108" t="s">
        <v>8429</v>
      </c>
      <c r="C108" t="s">
        <v>8252</v>
      </c>
      <c r="D108" t="s">
        <v>8244</v>
      </c>
      <c r="F108" s="9"/>
      <c r="G108" t="s">
        <v>8228</v>
      </c>
      <c r="H108">
        <v>75000</v>
      </c>
    </row>
    <row r="109" spans="1:8" x14ac:dyDescent="0.3">
      <c r="A109" t="s">
        <v>8430</v>
      </c>
      <c r="B109" t="s">
        <v>8268</v>
      </c>
      <c r="C109" t="s">
        <v>8247</v>
      </c>
      <c r="D109" t="s">
        <v>8244</v>
      </c>
      <c r="F109" s="9"/>
      <c r="G109" t="s">
        <v>8241</v>
      </c>
      <c r="H109">
        <v>50000</v>
      </c>
    </row>
    <row r="110" spans="1:8" x14ac:dyDescent="0.3">
      <c r="A110" t="s">
        <v>8431</v>
      </c>
      <c r="B110" t="s">
        <v>8271</v>
      </c>
      <c r="C110" t="s">
        <v>8231</v>
      </c>
      <c r="D110" t="s">
        <v>8226</v>
      </c>
      <c r="E110" t="s">
        <v>8432</v>
      </c>
      <c r="F110" s="9">
        <v>45792</v>
      </c>
      <c r="G110" t="s">
        <v>8241</v>
      </c>
      <c r="H110">
        <v>100000</v>
      </c>
    </row>
    <row r="111" spans="1:8" x14ac:dyDescent="0.3">
      <c r="A111" t="s">
        <v>8433</v>
      </c>
      <c r="B111" t="s">
        <v>8264</v>
      </c>
      <c r="C111" t="s">
        <v>8236</v>
      </c>
      <c r="D111" t="s">
        <v>8244</v>
      </c>
      <c r="F111" s="9"/>
      <c r="G111" t="s">
        <v>8233</v>
      </c>
      <c r="H111">
        <v>75000</v>
      </c>
    </row>
    <row r="112" spans="1:8" x14ac:dyDescent="0.3">
      <c r="A112" t="s">
        <v>8434</v>
      </c>
      <c r="B112" t="s">
        <v>8372</v>
      </c>
      <c r="C112" t="s">
        <v>8247</v>
      </c>
      <c r="D112" t="s">
        <v>8244</v>
      </c>
      <c r="F112" s="9"/>
      <c r="G112" t="s">
        <v>8269</v>
      </c>
      <c r="H112">
        <v>25000</v>
      </c>
    </row>
    <row r="113" spans="1:8" x14ac:dyDescent="0.3">
      <c r="A113" t="s">
        <v>8435</v>
      </c>
      <c r="B113" t="s">
        <v>8235</v>
      </c>
      <c r="C113" t="s">
        <v>8257</v>
      </c>
      <c r="D113" t="s">
        <v>8226</v>
      </c>
      <c r="E113" t="s">
        <v>8436</v>
      </c>
      <c r="F113" s="9">
        <v>46326</v>
      </c>
      <c r="G113" t="s">
        <v>8249</v>
      </c>
      <c r="H113">
        <v>75000</v>
      </c>
    </row>
    <row r="114" spans="1:8" x14ac:dyDescent="0.3">
      <c r="A114" t="s">
        <v>8437</v>
      </c>
      <c r="B114" t="s">
        <v>8338</v>
      </c>
      <c r="C114" t="s">
        <v>8257</v>
      </c>
      <c r="D114" t="s">
        <v>8226</v>
      </c>
      <c r="E114" t="s">
        <v>8438</v>
      </c>
      <c r="F114" s="9">
        <v>46606</v>
      </c>
      <c r="G114" t="s">
        <v>8228</v>
      </c>
      <c r="H114">
        <v>25000</v>
      </c>
    </row>
    <row r="115" spans="1:8" x14ac:dyDescent="0.3">
      <c r="A115" t="s">
        <v>8439</v>
      </c>
      <c r="B115" t="s">
        <v>8239</v>
      </c>
      <c r="C115" t="s">
        <v>8231</v>
      </c>
      <c r="D115" t="s">
        <v>8226</v>
      </c>
      <c r="E115" t="s">
        <v>8440</v>
      </c>
      <c r="F115" s="9">
        <v>46770</v>
      </c>
      <c r="G115" t="s">
        <v>8249</v>
      </c>
      <c r="H115">
        <v>100000</v>
      </c>
    </row>
    <row r="116" spans="1:8" x14ac:dyDescent="0.3">
      <c r="A116" t="s">
        <v>8441</v>
      </c>
      <c r="B116" t="s">
        <v>8308</v>
      </c>
      <c r="C116" t="s">
        <v>8252</v>
      </c>
      <c r="D116" t="s">
        <v>8244</v>
      </c>
      <c r="F116" s="9"/>
      <c r="G116" t="s">
        <v>8233</v>
      </c>
      <c r="H116">
        <v>100000</v>
      </c>
    </row>
    <row r="117" spans="1:8" x14ac:dyDescent="0.3">
      <c r="A117" t="s">
        <v>8442</v>
      </c>
      <c r="B117" t="s">
        <v>8443</v>
      </c>
      <c r="C117" t="s">
        <v>8236</v>
      </c>
      <c r="D117" t="s">
        <v>8244</v>
      </c>
      <c r="F117" s="9"/>
      <c r="G117" t="s">
        <v>8233</v>
      </c>
      <c r="H117">
        <v>25000</v>
      </c>
    </row>
    <row r="118" spans="1:8" x14ac:dyDescent="0.3">
      <c r="A118" t="s">
        <v>8444</v>
      </c>
      <c r="B118" t="s">
        <v>8274</v>
      </c>
      <c r="C118" t="s">
        <v>8252</v>
      </c>
      <c r="D118" t="s">
        <v>8244</v>
      </c>
      <c r="F118" s="9"/>
      <c r="G118" t="s">
        <v>8228</v>
      </c>
      <c r="H118">
        <v>100000</v>
      </c>
    </row>
    <row r="119" spans="1:8" x14ac:dyDescent="0.3">
      <c r="A119" t="s">
        <v>8445</v>
      </c>
      <c r="B119" t="s">
        <v>8406</v>
      </c>
      <c r="C119" t="s">
        <v>8225</v>
      </c>
      <c r="D119" t="s">
        <v>8226</v>
      </c>
      <c r="E119" t="s">
        <v>8446</v>
      </c>
      <c r="F119" s="9">
        <v>47419</v>
      </c>
      <c r="G119" t="s">
        <v>8233</v>
      </c>
      <c r="H119">
        <v>50000</v>
      </c>
    </row>
    <row r="120" spans="1:8" x14ac:dyDescent="0.3">
      <c r="A120" t="s">
        <v>8447</v>
      </c>
      <c r="B120" t="s">
        <v>8283</v>
      </c>
      <c r="C120" t="s">
        <v>8236</v>
      </c>
      <c r="D120" t="s">
        <v>8244</v>
      </c>
      <c r="F120" s="9"/>
      <c r="G120" t="s">
        <v>8269</v>
      </c>
      <c r="H120">
        <v>25000</v>
      </c>
    </row>
    <row r="121" spans="1:8" x14ac:dyDescent="0.3">
      <c r="A121" t="s">
        <v>8448</v>
      </c>
      <c r="B121" t="s">
        <v>8351</v>
      </c>
      <c r="C121" t="s">
        <v>8257</v>
      </c>
      <c r="D121" t="s">
        <v>8226</v>
      </c>
      <c r="E121" t="s">
        <v>8449</v>
      </c>
      <c r="F121" s="9">
        <v>46969</v>
      </c>
      <c r="G121" t="s">
        <v>8269</v>
      </c>
      <c r="H121">
        <v>75000</v>
      </c>
    </row>
    <row r="122" spans="1:8" x14ac:dyDescent="0.3">
      <c r="A122" t="s">
        <v>8450</v>
      </c>
      <c r="B122" t="s">
        <v>8268</v>
      </c>
      <c r="C122" t="s">
        <v>8236</v>
      </c>
      <c r="D122" t="s">
        <v>8244</v>
      </c>
      <c r="F122" s="9"/>
      <c r="G122" t="s">
        <v>8249</v>
      </c>
      <c r="H122">
        <v>25000</v>
      </c>
    </row>
    <row r="123" spans="1:8" x14ac:dyDescent="0.3">
      <c r="A123" t="s">
        <v>8451</v>
      </c>
      <c r="B123" t="s">
        <v>8302</v>
      </c>
      <c r="C123" t="s">
        <v>8236</v>
      </c>
      <c r="D123" t="s">
        <v>8226</v>
      </c>
      <c r="E123" t="s">
        <v>8452</v>
      </c>
      <c r="F123" s="9">
        <v>47036</v>
      </c>
      <c r="G123" t="s">
        <v>8269</v>
      </c>
      <c r="H123">
        <v>100000</v>
      </c>
    </row>
    <row r="124" spans="1:8" x14ac:dyDescent="0.3">
      <c r="A124" t="s">
        <v>8453</v>
      </c>
      <c r="B124" t="s">
        <v>8224</v>
      </c>
      <c r="C124" t="s">
        <v>8247</v>
      </c>
      <c r="D124" t="s">
        <v>8226</v>
      </c>
      <c r="E124" t="s">
        <v>8454</v>
      </c>
      <c r="F124" s="9">
        <v>47464</v>
      </c>
      <c r="G124" t="s">
        <v>8241</v>
      </c>
      <c r="H124">
        <v>50000</v>
      </c>
    </row>
    <row r="125" spans="1:8" x14ac:dyDescent="0.3">
      <c r="A125" t="s">
        <v>8455</v>
      </c>
      <c r="B125" t="s">
        <v>8271</v>
      </c>
      <c r="C125" t="s">
        <v>8257</v>
      </c>
      <c r="D125" t="s">
        <v>8226</v>
      </c>
      <c r="E125" t="s">
        <v>8456</v>
      </c>
      <c r="F125" s="9">
        <v>47257</v>
      </c>
      <c r="G125" t="s">
        <v>8241</v>
      </c>
      <c r="H125">
        <v>75000</v>
      </c>
    </row>
    <row r="126" spans="1:8" x14ac:dyDescent="0.3">
      <c r="A126" t="s">
        <v>8457</v>
      </c>
      <c r="B126" t="s">
        <v>8336</v>
      </c>
      <c r="C126" t="s">
        <v>8231</v>
      </c>
      <c r="D126" t="s">
        <v>8244</v>
      </c>
      <c r="F126" s="9"/>
      <c r="G126" t="s">
        <v>8249</v>
      </c>
      <c r="H126">
        <v>100000</v>
      </c>
    </row>
    <row r="127" spans="1:8" x14ac:dyDescent="0.3">
      <c r="A127" t="s">
        <v>8458</v>
      </c>
      <c r="B127" t="s">
        <v>8291</v>
      </c>
      <c r="C127" t="s">
        <v>8257</v>
      </c>
      <c r="D127" t="s">
        <v>8226</v>
      </c>
      <c r="E127" t="s">
        <v>8459</v>
      </c>
      <c r="F127" s="9">
        <v>46440</v>
      </c>
      <c r="G127" t="s">
        <v>8228</v>
      </c>
      <c r="H127">
        <v>75000</v>
      </c>
    </row>
    <row r="128" spans="1:8" x14ac:dyDescent="0.3">
      <c r="A128" t="s">
        <v>8460</v>
      </c>
      <c r="B128" t="s">
        <v>8262</v>
      </c>
      <c r="C128" t="s">
        <v>8252</v>
      </c>
      <c r="D128" t="s">
        <v>8244</v>
      </c>
      <c r="F128" s="9"/>
      <c r="G128" t="s">
        <v>8228</v>
      </c>
      <c r="H128">
        <v>25000</v>
      </c>
    </row>
    <row r="129" spans="1:8" x14ac:dyDescent="0.3">
      <c r="A129" t="s">
        <v>8461</v>
      </c>
      <c r="B129" t="s">
        <v>8260</v>
      </c>
      <c r="C129" t="s">
        <v>8236</v>
      </c>
      <c r="D129" t="s">
        <v>8244</v>
      </c>
      <c r="F129" s="9"/>
      <c r="G129" t="s">
        <v>8241</v>
      </c>
      <c r="H129">
        <v>50000</v>
      </c>
    </row>
    <row r="130" spans="1:8" x14ac:dyDescent="0.3">
      <c r="A130" t="s">
        <v>8462</v>
      </c>
      <c r="B130" t="s">
        <v>8299</v>
      </c>
      <c r="C130" t="s">
        <v>8231</v>
      </c>
      <c r="D130" t="s">
        <v>8244</v>
      </c>
      <c r="F130" s="9"/>
      <c r="G130" t="s">
        <v>8249</v>
      </c>
      <c r="H130">
        <v>50000</v>
      </c>
    </row>
    <row r="131" spans="1:8" x14ac:dyDescent="0.3">
      <c r="A131" t="s">
        <v>8463</v>
      </c>
      <c r="B131" t="s">
        <v>8302</v>
      </c>
      <c r="C131" t="s">
        <v>8247</v>
      </c>
      <c r="D131" t="s">
        <v>8226</v>
      </c>
      <c r="E131" t="s">
        <v>8464</v>
      </c>
      <c r="F131" s="9">
        <v>47304</v>
      </c>
      <c r="G131" t="s">
        <v>8233</v>
      </c>
      <c r="H131">
        <v>75000</v>
      </c>
    </row>
    <row r="132" spans="1:8" x14ac:dyDescent="0.3">
      <c r="A132" t="s">
        <v>8465</v>
      </c>
      <c r="B132" t="s">
        <v>8354</v>
      </c>
      <c r="C132" t="s">
        <v>8236</v>
      </c>
      <c r="D132" t="s">
        <v>8244</v>
      </c>
      <c r="F132" s="9"/>
      <c r="G132" t="s">
        <v>8249</v>
      </c>
      <c r="H132">
        <v>75000</v>
      </c>
    </row>
    <row r="133" spans="1:8" x14ac:dyDescent="0.3">
      <c r="A133" t="s">
        <v>8466</v>
      </c>
      <c r="B133" t="s">
        <v>8467</v>
      </c>
      <c r="C133" t="s">
        <v>8252</v>
      </c>
      <c r="D133" t="s">
        <v>8226</v>
      </c>
      <c r="E133" t="s">
        <v>8468</v>
      </c>
      <c r="F133" s="9">
        <v>47144</v>
      </c>
      <c r="G133" t="s">
        <v>8269</v>
      </c>
      <c r="H133">
        <v>25000</v>
      </c>
    </row>
    <row r="134" spans="1:8" x14ac:dyDescent="0.3">
      <c r="A134" t="s">
        <v>8469</v>
      </c>
      <c r="B134" t="s">
        <v>8289</v>
      </c>
      <c r="C134" t="s">
        <v>8236</v>
      </c>
      <c r="D134" t="s">
        <v>8244</v>
      </c>
      <c r="F134" s="9"/>
      <c r="G134" t="s">
        <v>8233</v>
      </c>
      <c r="H134">
        <v>25000</v>
      </c>
    </row>
    <row r="135" spans="1:8" x14ac:dyDescent="0.3">
      <c r="A135" t="s">
        <v>8470</v>
      </c>
      <c r="B135" t="s">
        <v>8308</v>
      </c>
      <c r="C135" t="s">
        <v>8247</v>
      </c>
      <c r="D135" t="s">
        <v>8244</v>
      </c>
      <c r="F135" s="9"/>
      <c r="G135" t="s">
        <v>8228</v>
      </c>
      <c r="H135">
        <v>50000</v>
      </c>
    </row>
    <row r="136" spans="1:8" x14ac:dyDescent="0.3">
      <c r="A136" t="s">
        <v>8471</v>
      </c>
      <c r="B136" t="s">
        <v>8429</v>
      </c>
      <c r="C136" t="s">
        <v>8231</v>
      </c>
      <c r="D136" t="s">
        <v>8244</v>
      </c>
      <c r="F136" s="9"/>
      <c r="G136" t="s">
        <v>8241</v>
      </c>
      <c r="H136">
        <v>75000</v>
      </c>
    </row>
    <row r="137" spans="1:8" x14ac:dyDescent="0.3">
      <c r="A137" t="s">
        <v>8472</v>
      </c>
      <c r="B137" t="s">
        <v>8224</v>
      </c>
      <c r="C137" t="s">
        <v>8247</v>
      </c>
      <c r="D137" t="s">
        <v>8226</v>
      </c>
      <c r="E137" t="s">
        <v>8473</v>
      </c>
      <c r="F137" s="9">
        <v>47392</v>
      </c>
      <c r="G137" t="s">
        <v>8241</v>
      </c>
      <c r="H137">
        <v>100000</v>
      </c>
    </row>
    <row r="138" spans="1:8" x14ac:dyDescent="0.3">
      <c r="A138" t="s">
        <v>8474</v>
      </c>
      <c r="B138" t="s">
        <v>8305</v>
      </c>
      <c r="C138" t="s">
        <v>8236</v>
      </c>
      <c r="D138" t="s">
        <v>8226</v>
      </c>
      <c r="E138" t="s">
        <v>8475</v>
      </c>
      <c r="F138" s="9">
        <v>46382</v>
      </c>
      <c r="G138" t="s">
        <v>8269</v>
      </c>
      <c r="H138">
        <v>25000</v>
      </c>
    </row>
    <row r="139" spans="1:8" x14ac:dyDescent="0.3">
      <c r="A139" t="s">
        <v>8476</v>
      </c>
      <c r="B139" t="s">
        <v>8271</v>
      </c>
      <c r="C139" t="s">
        <v>8257</v>
      </c>
      <c r="D139" t="s">
        <v>8226</v>
      </c>
      <c r="E139" t="s">
        <v>8477</v>
      </c>
      <c r="F139" s="9">
        <v>46653</v>
      </c>
      <c r="G139" t="s">
        <v>8249</v>
      </c>
      <c r="H139">
        <v>50000</v>
      </c>
    </row>
    <row r="140" spans="1:8" x14ac:dyDescent="0.3">
      <c r="A140" t="s">
        <v>8478</v>
      </c>
      <c r="B140" t="s">
        <v>8320</v>
      </c>
      <c r="C140" t="s">
        <v>8252</v>
      </c>
      <c r="D140" t="s">
        <v>8226</v>
      </c>
      <c r="E140" t="s">
        <v>8479</v>
      </c>
      <c r="F140" s="9">
        <v>46565</v>
      </c>
      <c r="G140" t="s">
        <v>8228</v>
      </c>
      <c r="H140">
        <v>25000</v>
      </c>
    </row>
    <row r="141" spans="1:8" x14ac:dyDescent="0.3">
      <c r="A141" t="s">
        <v>8480</v>
      </c>
      <c r="B141" t="s">
        <v>8289</v>
      </c>
      <c r="C141" t="s">
        <v>8231</v>
      </c>
      <c r="D141" t="s">
        <v>8244</v>
      </c>
      <c r="F141" s="9"/>
      <c r="G141" t="s">
        <v>8241</v>
      </c>
      <c r="H141">
        <v>75000</v>
      </c>
    </row>
    <row r="142" spans="1:8" x14ac:dyDescent="0.3">
      <c r="A142" t="s">
        <v>8481</v>
      </c>
      <c r="B142" t="s">
        <v>8357</v>
      </c>
      <c r="C142" t="s">
        <v>8247</v>
      </c>
      <c r="D142" t="s">
        <v>8244</v>
      </c>
      <c r="F142" s="9"/>
      <c r="G142" t="s">
        <v>8233</v>
      </c>
      <c r="H142">
        <v>50000</v>
      </c>
    </row>
    <row r="143" spans="1:8" x14ac:dyDescent="0.3">
      <c r="A143" t="s">
        <v>8482</v>
      </c>
      <c r="B143" t="s">
        <v>8320</v>
      </c>
      <c r="C143" t="s">
        <v>8236</v>
      </c>
      <c r="D143" t="s">
        <v>8226</v>
      </c>
      <c r="E143" t="s">
        <v>8483</v>
      </c>
      <c r="F143" s="9">
        <v>46983</v>
      </c>
      <c r="G143" t="s">
        <v>8233</v>
      </c>
      <c r="H143">
        <v>75000</v>
      </c>
    </row>
    <row r="144" spans="1:8" x14ac:dyDescent="0.3">
      <c r="A144" t="s">
        <v>8484</v>
      </c>
      <c r="B144" t="s">
        <v>8271</v>
      </c>
      <c r="C144" t="s">
        <v>8225</v>
      </c>
      <c r="D144" t="s">
        <v>8226</v>
      </c>
      <c r="E144" t="s">
        <v>8485</v>
      </c>
      <c r="F144" s="9">
        <v>47241</v>
      </c>
      <c r="G144" t="s">
        <v>8241</v>
      </c>
      <c r="H144">
        <v>75000</v>
      </c>
    </row>
    <row r="145" spans="1:8" x14ac:dyDescent="0.3">
      <c r="A145" t="s">
        <v>8486</v>
      </c>
      <c r="B145" t="s">
        <v>8230</v>
      </c>
      <c r="C145" t="s">
        <v>8231</v>
      </c>
      <c r="D145" t="s">
        <v>8226</v>
      </c>
      <c r="E145" t="s">
        <v>8487</v>
      </c>
      <c r="F145" s="9">
        <v>46320</v>
      </c>
      <c r="G145" t="s">
        <v>8228</v>
      </c>
      <c r="H145">
        <v>50000</v>
      </c>
    </row>
    <row r="146" spans="1:8" x14ac:dyDescent="0.3">
      <c r="A146" t="s">
        <v>8488</v>
      </c>
      <c r="B146" t="s">
        <v>8338</v>
      </c>
      <c r="C146" t="s">
        <v>8252</v>
      </c>
      <c r="D146" t="s">
        <v>8226</v>
      </c>
      <c r="E146" t="s">
        <v>8489</v>
      </c>
      <c r="F146" s="9">
        <v>46276</v>
      </c>
      <c r="G146" t="s">
        <v>8249</v>
      </c>
      <c r="H146">
        <v>50000</v>
      </c>
    </row>
    <row r="147" spans="1:8" x14ac:dyDescent="0.3">
      <c r="A147" t="s">
        <v>8490</v>
      </c>
      <c r="B147" t="s">
        <v>8281</v>
      </c>
      <c r="C147" t="s">
        <v>8236</v>
      </c>
      <c r="D147" t="s">
        <v>8244</v>
      </c>
      <c r="F147" s="9"/>
      <c r="G147" t="s">
        <v>8269</v>
      </c>
      <c r="H147">
        <v>50000</v>
      </c>
    </row>
    <row r="148" spans="1:8" x14ac:dyDescent="0.3">
      <c r="A148" t="s">
        <v>8491</v>
      </c>
      <c r="B148" t="s">
        <v>8283</v>
      </c>
      <c r="C148" t="s">
        <v>8236</v>
      </c>
      <c r="D148" t="s">
        <v>8244</v>
      </c>
      <c r="F148" s="9"/>
      <c r="G148" t="s">
        <v>8241</v>
      </c>
      <c r="H148">
        <v>50000</v>
      </c>
    </row>
    <row r="149" spans="1:8" x14ac:dyDescent="0.3">
      <c r="A149" t="s">
        <v>8492</v>
      </c>
      <c r="B149" t="s">
        <v>8344</v>
      </c>
      <c r="C149" t="s">
        <v>8236</v>
      </c>
      <c r="D149" t="s">
        <v>8244</v>
      </c>
      <c r="F149" s="9"/>
      <c r="G149" t="s">
        <v>8269</v>
      </c>
      <c r="H149">
        <v>75000</v>
      </c>
    </row>
    <row r="150" spans="1:8" x14ac:dyDescent="0.3">
      <c r="A150" t="s">
        <v>8493</v>
      </c>
      <c r="B150" t="s">
        <v>8278</v>
      </c>
      <c r="C150" t="s">
        <v>8225</v>
      </c>
      <c r="D150" t="s">
        <v>8226</v>
      </c>
      <c r="E150" t="s">
        <v>8494</v>
      </c>
      <c r="F150" s="9">
        <v>46579</v>
      </c>
      <c r="G150" t="s">
        <v>8249</v>
      </c>
      <c r="H150">
        <v>75000</v>
      </c>
    </row>
    <row r="151" spans="1:8" x14ac:dyDescent="0.3">
      <c r="A151" t="s">
        <v>8495</v>
      </c>
      <c r="B151" t="s">
        <v>8317</v>
      </c>
      <c r="C151" t="s">
        <v>8225</v>
      </c>
      <c r="D151" t="s">
        <v>8226</v>
      </c>
      <c r="E151" t="s">
        <v>8496</v>
      </c>
      <c r="F151" s="9">
        <v>46890</v>
      </c>
      <c r="G151" t="s">
        <v>8249</v>
      </c>
      <c r="H151">
        <v>50000</v>
      </c>
    </row>
    <row r="152" spans="1:8" x14ac:dyDescent="0.3">
      <c r="A152" t="s">
        <v>8497</v>
      </c>
      <c r="B152" t="s">
        <v>8289</v>
      </c>
      <c r="C152" t="s">
        <v>8252</v>
      </c>
      <c r="D152" t="s">
        <v>8244</v>
      </c>
      <c r="F152" s="9"/>
      <c r="G152" t="s">
        <v>8241</v>
      </c>
      <c r="H152">
        <v>75000</v>
      </c>
    </row>
    <row r="153" spans="1:8" x14ac:dyDescent="0.3">
      <c r="A153" t="s">
        <v>8498</v>
      </c>
      <c r="B153" t="s">
        <v>8291</v>
      </c>
      <c r="C153" t="s">
        <v>8247</v>
      </c>
      <c r="D153" t="s">
        <v>8226</v>
      </c>
      <c r="E153" t="s">
        <v>8499</v>
      </c>
      <c r="F153" s="9">
        <v>46735</v>
      </c>
      <c r="G153" t="s">
        <v>8249</v>
      </c>
      <c r="H153">
        <v>25000</v>
      </c>
    </row>
    <row r="154" spans="1:8" x14ac:dyDescent="0.3">
      <c r="A154" t="s">
        <v>8500</v>
      </c>
      <c r="B154" t="s">
        <v>8278</v>
      </c>
      <c r="C154" t="s">
        <v>8257</v>
      </c>
      <c r="D154" t="s">
        <v>8226</v>
      </c>
      <c r="E154" t="s">
        <v>8501</v>
      </c>
      <c r="F154" s="9">
        <v>46794</v>
      </c>
      <c r="G154" t="s">
        <v>8228</v>
      </c>
      <c r="H154">
        <v>50000</v>
      </c>
    </row>
    <row r="155" spans="1:8" x14ac:dyDescent="0.3">
      <c r="A155" t="s">
        <v>8502</v>
      </c>
      <c r="B155" t="s">
        <v>8429</v>
      </c>
      <c r="C155" t="s">
        <v>8236</v>
      </c>
      <c r="D155" t="s">
        <v>8244</v>
      </c>
      <c r="F155" s="9"/>
      <c r="G155" t="s">
        <v>8249</v>
      </c>
      <c r="H155">
        <v>50000</v>
      </c>
    </row>
    <row r="156" spans="1:8" x14ac:dyDescent="0.3">
      <c r="A156" t="s">
        <v>8503</v>
      </c>
      <c r="B156" t="s">
        <v>8338</v>
      </c>
      <c r="C156" t="s">
        <v>8225</v>
      </c>
      <c r="D156" t="s">
        <v>8226</v>
      </c>
      <c r="E156" t="s">
        <v>8504</v>
      </c>
      <c r="F156" s="9">
        <v>46489</v>
      </c>
      <c r="G156" t="s">
        <v>8249</v>
      </c>
      <c r="H156">
        <v>75000</v>
      </c>
    </row>
    <row r="157" spans="1:8" x14ac:dyDescent="0.3">
      <c r="A157" t="s">
        <v>8505</v>
      </c>
      <c r="B157" t="s">
        <v>8327</v>
      </c>
      <c r="C157" t="s">
        <v>8257</v>
      </c>
      <c r="D157" t="s">
        <v>8226</v>
      </c>
      <c r="E157" t="s">
        <v>8506</v>
      </c>
      <c r="F157" s="9">
        <v>46608</v>
      </c>
      <c r="G157" t="s">
        <v>8241</v>
      </c>
      <c r="H157">
        <v>50000</v>
      </c>
    </row>
    <row r="158" spans="1:8" x14ac:dyDescent="0.3">
      <c r="A158" t="s">
        <v>8507</v>
      </c>
      <c r="B158" t="s">
        <v>8268</v>
      </c>
      <c r="C158" t="s">
        <v>8231</v>
      </c>
      <c r="D158" t="s">
        <v>8244</v>
      </c>
      <c r="F158" s="9"/>
      <c r="G158" t="s">
        <v>8269</v>
      </c>
      <c r="H158">
        <v>25000</v>
      </c>
    </row>
    <row r="159" spans="1:8" x14ac:dyDescent="0.3">
      <c r="A159" t="s">
        <v>8508</v>
      </c>
      <c r="B159" t="s">
        <v>8336</v>
      </c>
      <c r="C159" t="s">
        <v>8225</v>
      </c>
      <c r="D159" t="s">
        <v>8244</v>
      </c>
      <c r="F159" s="9"/>
      <c r="G159" t="s">
        <v>8269</v>
      </c>
      <c r="H159">
        <v>50000</v>
      </c>
    </row>
    <row r="160" spans="1:8" x14ac:dyDescent="0.3">
      <c r="A160" t="s">
        <v>8509</v>
      </c>
      <c r="B160" t="s">
        <v>8344</v>
      </c>
      <c r="C160" t="s">
        <v>8231</v>
      </c>
      <c r="D160" t="s">
        <v>8244</v>
      </c>
      <c r="F160" s="9"/>
      <c r="G160" t="s">
        <v>8269</v>
      </c>
      <c r="H160">
        <v>100000</v>
      </c>
    </row>
    <row r="161" spans="1:8" x14ac:dyDescent="0.3">
      <c r="A161" t="s">
        <v>8510</v>
      </c>
      <c r="B161" t="s">
        <v>8372</v>
      </c>
      <c r="C161" t="s">
        <v>8247</v>
      </c>
      <c r="D161" t="s">
        <v>8244</v>
      </c>
      <c r="F161" s="9"/>
      <c r="G161" t="s">
        <v>8249</v>
      </c>
      <c r="H161">
        <v>100000</v>
      </c>
    </row>
    <row r="162" spans="1:8" x14ac:dyDescent="0.3">
      <c r="A162" t="s">
        <v>8511</v>
      </c>
      <c r="B162" t="s">
        <v>8271</v>
      </c>
      <c r="C162" t="s">
        <v>8225</v>
      </c>
      <c r="D162" t="s">
        <v>8226</v>
      </c>
      <c r="E162" t="s">
        <v>8512</v>
      </c>
      <c r="F162" s="9">
        <v>46958</v>
      </c>
      <c r="G162" t="s">
        <v>8241</v>
      </c>
      <c r="H162">
        <v>75000</v>
      </c>
    </row>
    <row r="163" spans="1:8" x14ac:dyDescent="0.3">
      <c r="A163" t="s">
        <v>8513</v>
      </c>
      <c r="B163" t="s">
        <v>8381</v>
      </c>
      <c r="C163" t="s">
        <v>8236</v>
      </c>
      <c r="D163" t="s">
        <v>8244</v>
      </c>
      <c r="F163" s="9"/>
      <c r="G163" t="s">
        <v>8228</v>
      </c>
      <c r="H163">
        <v>25000</v>
      </c>
    </row>
    <row r="164" spans="1:8" x14ac:dyDescent="0.3">
      <c r="A164" t="s">
        <v>8514</v>
      </c>
      <c r="B164" t="s">
        <v>8372</v>
      </c>
      <c r="C164" t="s">
        <v>8236</v>
      </c>
      <c r="D164" t="s">
        <v>8244</v>
      </c>
      <c r="F164" s="9"/>
      <c r="G164" t="s">
        <v>8233</v>
      </c>
      <c r="H164">
        <v>25000</v>
      </c>
    </row>
    <row r="165" spans="1:8" x14ac:dyDescent="0.3">
      <c r="A165" t="s">
        <v>8515</v>
      </c>
      <c r="B165" t="s">
        <v>8266</v>
      </c>
      <c r="C165" t="s">
        <v>8236</v>
      </c>
      <c r="D165" t="s">
        <v>8244</v>
      </c>
      <c r="F165" s="9"/>
      <c r="G165" t="s">
        <v>8233</v>
      </c>
      <c r="H165">
        <v>100000</v>
      </c>
    </row>
    <row r="166" spans="1:8" x14ac:dyDescent="0.3">
      <c r="A166" t="s">
        <v>8516</v>
      </c>
      <c r="B166" t="s">
        <v>8517</v>
      </c>
      <c r="C166" t="s">
        <v>8247</v>
      </c>
      <c r="D166" t="s">
        <v>8226</v>
      </c>
      <c r="E166" t="s">
        <v>8518</v>
      </c>
      <c r="F166" s="9">
        <v>46690</v>
      </c>
      <c r="G166" t="s">
        <v>8233</v>
      </c>
      <c r="H166">
        <v>50000</v>
      </c>
    </row>
    <row r="167" spans="1:8" x14ac:dyDescent="0.3">
      <c r="A167" t="s">
        <v>8519</v>
      </c>
      <c r="B167" t="s">
        <v>8357</v>
      </c>
      <c r="C167" t="s">
        <v>8225</v>
      </c>
      <c r="D167" t="s">
        <v>8244</v>
      </c>
      <c r="F167" s="9"/>
      <c r="G167" t="s">
        <v>8228</v>
      </c>
      <c r="H167">
        <v>100000</v>
      </c>
    </row>
    <row r="168" spans="1:8" x14ac:dyDescent="0.3">
      <c r="A168" t="s">
        <v>8520</v>
      </c>
      <c r="B168" t="s">
        <v>8264</v>
      </c>
      <c r="C168" t="s">
        <v>8252</v>
      </c>
      <c r="D168" t="s">
        <v>8244</v>
      </c>
      <c r="F168" s="9"/>
      <c r="G168" t="s">
        <v>8241</v>
      </c>
      <c r="H168">
        <v>75000</v>
      </c>
    </row>
    <row r="169" spans="1:8" x14ac:dyDescent="0.3">
      <c r="A169" t="s">
        <v>8521</v>
      </c>
      <c r="B169" t="s">
        <v>8260</v>
      </c>
      <c r="C169" t="s">
        <v>8247</v>
      </c>
      <c r="D169" t="s">
        <v>8244</v>
      </c>
      <c r="F169" s="9"/>
      <c r="G169" t="s">
        <v>8241</v>
      </c>
      <c r="H169">
        <v>75000</v>
      </c>
    </row>
    <row r="170" spans="1:8" x14ac:dyDescent="0.3">
      <c r="A170" t="s">
        <v>8522</v>
      </c>
      <c r="B170" t="s">
        <v>8372</v>
      </c>
      <c r="C170" t="s">
        <v>8225</v>
      </c>
      <c r="D170" t="s">
        <v>8244</v>
      </c>
      <c r="F170" s="9"/>
      <c r="G170" t="s">
        <v>8269</v>
      </c>
      <c r="H170">
        <v>75000</v>
      </c>
    </row>
    <row r="171" spans="1:8" x14ac:dyDescent="0.3">
      <c r="A171" t="s">
        <v>8523</v>
      </c>
      <c r="B171" t="s">
        <v>8327</v>
      </c>
      <c r="C171" t="s">
        <v>8236</v>
      </c>
      <c r="D171" t="s">
        <v>8226</v>
      </c>
      <c r="E171" t="s">
        <v>8524</v>
      </c>
      <c r="F171" s="9">
        <v>46639</v>
      </c>
      <c r="G171" t="s">
        <v>8241</v>
      </c>
      <c r="H171">
        <v>75000</v>
      </c>
    </row>
    <row r="172" spans="1:8" x14ac:dyDescent="0.3">
      <c r="A172" t="s">
        <v>8525</v>
      </c>
      <c r="B172" t="s">
        <v>8262</v>
      </c>
      <c r="C172" t="s">
        <v>8225</v>
      </c>
      <c r="D172" t="s">
        <v>8244</v>
      </c>
      <c r="F172" s="9"/>
      <c r="G172" t="s">
        <v>8241</v>
      </c>
      <c r="H172">
        <v>50000</v>
      </c>
    </row>
    <row r="173" spans="1:8" x14ac:dyDescent="0.3">
      <c r="A173" t="s">
        <v>8526</v>
      </c>
      <c r="B173" t="s">
        <v>8285</v>
      </c>
      <c r="C173" t="s">
        <v>8252</v>
      </c>
      <c r="D173" t="s">
        <v>8226</v>
      </c>
      <c r="E173" t="s">
        <v>8527</v>
      </c>
      <c r="F173" s="9">
        <v>47018</v>
      </c>
      <c r="G173" t="s">
        <v>8269</v>
      </c>
      <c r="H173">
        <v>25000</v>
      </c>
    </row>
    <row r="174" spans="1:8" x14ac:dyDescent="0.3">
      <c r="A174" t="s">
        <v>8528</v>
      </c>
      <c r="B174" t="s">
        <v>8429</v>
      </c>
      <c r="C174" t="s">
        <v>8231</v>
      </c>
      <c r="D174" t="s">
        <v>8244</v>
      </c>
      <c r="F174" s="9"/>
      <c r="G174" t="s">
        <v>8249</v>
      </c>
      <c r="H174">
        <v>25000</v>
      </c>
    </row>
    <row r="175" spans="1:8" x14ac:dyDescent="0.3">
      <c r="A175" t="s">
        <v>8529</v>
      </c>
      <c r="B175" t="s">
        <v>8530</v>
      </c>
      <c r="C175" t="s">
        <v>8225</v>
      </c>
      <c r="D175" t="s">
        <v>8244</v>
      </c>
      <c r="F175" s="9"/>
      <c r="G175" t="s">
        <v>8249</v>
      </c>
      <c r="H175">
        <v>50000</v>
      </c>
    </row>
    <row r="176" spans="1:8" x14ac:dyDescent="0.3">
      <c r="A176" t="s">
        <v>8531</v>
      </c>
      <c r="B176" t="s">
        <v>8260</v>
      </c>
      <c r="C176" t="s">
        <v>8257</v>
      </c>
      <c r="D176" t="s">
        <v>8244</v>
      </c>
      <c r="F176" s="9"/>
      <c r="G176" t="s">
        <v>8233</v>
      </c>
      <c r="H176">
        <v>25000</v>
      </c>
    </row>
    <row r="177" spans="1:8" x14ac:dyDescent="0.3">
      <c r="A177" t="s">
        <v>8532</v>
      </c>
      <c r="B177" t="s">
        <v>8376</v>
      </c>
      <c r="C177" t="s">
        <v>8236</v>
      </c>
      <c r="D177" t="s">
        <v>8226</v>
      </c>
      <c r="E177" t="s">
        <v>8533</v>
      </c>
      <c r="F177" s="9">
        <v>46527</v>
      </c>
      <c r="G177" t="s">
        <v>8249</v>
      </c>
      <c r="H177">
        <v>50000</v>
      </c>
    </row>
    <row r="178" spans="1:8" x14ac:dyDescent="0.3">
      <c r="A178" t="s">
        <v>8534</v>
      </c>
      <c r="B178" t="s">
        <v>8224</v>
      </c>
      <c r="C178" t="s">
        <v>8247</v>
      </c>
      <c r="D178" t="s">
        <v>8226</v>
      </c>
      <c r="E178" t="s">
        <v>8535</v>
      </c>
      <c r="F178" s="9">
        <v>46536</v>
      </c>
      <c r="G178" t="s">
        <v>8269</v>
      </c>
      <c r="H178">
        <v>75000</v>
      </c>
    </row>
    <row r="179" spans="1:8" x14ac:dyDescent="0.3">
      <c r="A179" t="s">
        <v>8536</v>
      </c>
      <c r="B179" t="s">
        <v>8429</v>
      </c>
      <c r="C179" t="s">
        <v>8257</v>
      </c>
      <c r="D179" t="s">
        <v>8244</v>
      </c>
      <c r="F179" s="9"/>
      <c r="G179" t="s">
        <v>8241</v>
      </c>
      <c r="H179">
        <v>100000</v>
      </c>
    </row>
    <row r="180" spans="1:8" x14ac:dyDescent="0.3">
      <c r="A180" t="s">
        <v>8537</v>
      </c>
      <c r="B180" t="s">
        <v>8354</v>
      </c>
      <c r="C180" t="s">
        <v>8225</v>
      </c>
      <c r="D180" t="s">
        <v>8244</v>
      </c>
      <c r="F180" s="9"/>
      <c r="G180" t="s">
        <v>8269</v>
      </c>
      <c r="H180">
        <v>25000</v>
      </c>
    </row>
    <row r="181" spans="1:8" x14ac:dyDescent="0.3">
      <c r="A181" t="s">
        <v>8538</v>
      </c>
      <c r="B181" t="s">
        <v>8289</v>
      </c>
      <c r="C181" t="s">
        <v>8257</v>
      </c>
      <c r="D181" t="s">
        <v>8244</v>
      </c>
      <c r="F181" s="9"/>
      <c r="G181" t="s">
        <v>8233</v>
      </c>
      <c r="H181">
        <v>75000</v>
      </c>
    </row>
    <row r="182" spans="1:8" x14ac:dyDescent="0.3">
      <c r="A182" t="s">
        <v>8539</v>
      </c>
      <c r="B182" t="s">
        <v>8305</v>
      </c>
      <c r="C182" t="s">
        <v>8252</v>
      </c>
      <c r="D182" t="s">
        <v>8226</v>
      </c>
      <c r="E182" t="s">
        <v>8540</v>
      </c>
      <c r="F182" s="9">
        <v>47446</v>
      </c>
      <c r="G182" t="s">
        <v>8269</v>
      </c>
      <c r="H182">
        <v>100000</v>
      </c>
    </row>
    <row r="183" spans="1:8" x14ac:dyDescent="0.3">
      <c r="A183" t="s">
        <v>8541</v>
      </c>
      <c r="B183" t="s">
        <v>8517</v>
      </c>
      <c r="C183" t="s">
        <v>8247</v>
      </c>
      <c r="D183" t="s">
        <v>8226</v>
      </c>
      <c r="E183" t="s">
        <v>8542</v>
      </c>
      <c r="F183" s="9">
        <v>47414</v>
      </c>
      <c r="G183" t="s">
        <v>8233</v>
      </c>
      <c r="H183">
        <v>25000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workbookViewId="0"/>
  </sheetViews>
  <sheetFormatPr defaultRowHeight="14.4" x14ac:dyDescent="0.3"/>
  <sheetData>
    <row r="1" spans="1:6" ht="15.6" x14ac:dyDescent="0.3">
      <c r="A1" s="6" t="s">
        <v>8543</v>
      </c>
    </row>
    <row r="3" spans="1:6" x14ac:dyDescent="0.3">
      <c r="A3" t="s">
        <v>8142</v>
      </c>
      <c r="B3" t="s">
        <v>8544</v>
      </c>
      <c r="C3" t="s">
        <v>8545</v>
      </c>
      <c r="D3" t="s">
        <v>8546</v>
      </c>
      <c r="E3" t="s">
        <v>8147</v>
      </c>
      <c r="F3" t="s">
        <v>8547</v>
      </c>
    </row>
    <row r="4" spans="1:6" x14ac:dyDescent="0.3">
      <c r="A4" t="s">
        <v>8153</v>
      </c>
      <c r="B4" t="s">
        <v>8548</v>
      </c>
      <c r="C4" t="s">
        <v>8549</v>
      </c>
      <c r="D4" t="s">
        <v>8550</v>
      </c>
      <c r="E4">
        <v>18.5</v>
      </c>
      <c r="F4" t="s">
        <v>8551</v>
      </c>
    </row>
    <row r="5" spans="1:6" x14ac:dyDescent="0.3">
      <c r="A5" t="s">
        <v>8159</v>
      </c>
      <c r="B5" t="s">
        <v>8552</v>
      </c>
      <c r="C5" t="s">
        <v>8549</v>
      </c>
      <c r="D5" t="s">
        <v>8550</v>
      </c>
      <c r="E5">
        <v>72</v>
      </c>
      <c r="F5" t="s">
        <v>8551</v>
      </c>
    </row>
    <row r="6" spans="1:6" x14ac:dyDescent="0.3">
      <c r="A6" t="s">
        <v>8164</v>
      </c>
      <c r="B6" t="s">
        <v>8553</v>
      </c>
      <c r="C6" t="s">
        <v>8549</v>
      </c>
      <c r="D6" t="s">
        <v>8550</v>
      </c>
      <c r="E6">
        <v>19</v>
      </c>
      <c r="F6" t="s">
        <v>8554</v>
      </c>
    </row>
    <row r="7" spans="1:6" x14ac:dyDescent="0.3">
      <c r="A7" t="s">
        <v>8169</v>
      </c>
      <c r="B7" t="s">
        <v>8555</v>
      </c>
      <c r="C7" t="s">
        <v>8549</v>
      </c>
      <c r="D7" t="s">
        <v>8556</v>
      </c>
      <c r="E7">
        <v>14</v>
      </c>
      <c r="F7" t="s">
        <v>8551</v>
      </c>
    </row>
    <row r="8" spans="1:6" x14ac:dyDescent="0.3">
      <c r="A8" t="s">
        <v>8174</v>
      </c>
      <c r="B8" t="s">
        <v>8557</v>
      </c>
      <c r="C8" t="s">
        <v>8549</v>
      </c>
      <c r="D8" t="s">
        <v>8556</v>
      </c>
      <c r="E8">
        <v>98</v>
      </c>
      <c r="F8" t="s">
        <v>8551</v>
      </c>
    </row>
    <row r="9" spans="1:6" x14ac:dyDescent="0.3">
      <c r="A9" t="s">
        <v>8179</v>
      </c>
      <c r="B9" t="s">
        <v>8558</v>
      </c>
      <c r="C9" t="s">
        <v>8549</v>
      </c>
      <c r="D9" t="s">
        <v>8556</v>
      </c>
      <c r="E9">
        <v>85</v>
      </c>
      <c r="F9" t="s">
        <v>8551</v>
      </c>
    </row>
    <row r="10" spans="1:6" x14ac:dyDescent="0.3">
      <c r="A10" t="s">
        <v>8184</v>
      </c>
      <c r="B10" t="s">
        <v>8559</v>
      </c>
      <c r="C10" t="s">
        <v>8560</v>
      </c>
      <c r="D10" t="s">
        <v>8561</v>
      </c>
      <c r="E10">
        <v>9</v>
      </c>
      <c r="F10" t="s">
        <v>8562</v>
      </c>
    </row>
    <row r="11" spans="1:6" x14ac:dyDescent="0.3">
      <c r="A11" t="s">
        <v>8189</v>
      </c>
      <c r="B11" t="s">
        <v>8563</v>
      </c>
      <c r="C11" t="s">
        <v>8560</v>
      </c>
      <c r="D11" t="s">
        <v>8561</v>
      </c>
      <c r="E11">
        <v>12.5</v>
      </c>
      <c r="F11" t="s">
        <v>8562</v>
      </c>
    </row>
    <row r="12" spans="1:6" x14ac:dyDescent="0.3">
      <c r="A12" t="s">
        <v>8194</v>
      </c>
      <c r="B12" t="s">
        <v>8564</v>
      </c>
      <c r="C12" t="s">
        <v>8560</v>
      </c>
      <c r="D12" t="s">
        <v>8561</v>
      </c>
      <c r="E12">
        <v>105</v>
      </c>
      <c r="F12" t="s">
        <v>8562</v>
      </c>
    </row>
    <row r="13" spans="1:6" x14ac:dyDescent="0.3">
      <c r="A13" t="s">
        <v>8199</v>
      </c>
      <c r="B13" t="s">
        <v>8565</v>
      </c>
      <c r="C13" t="s">
        <v>8560</v>
      </c>
      <c r="D13" t="s">
        <v>8566</v>
      </c>
      <c r="E13">
        <v>28</v>
      </c>
      <c r="F13" t="s">
        <v>8562</v>
      </c>
    </row>
    <row r="14" spans="1:6" x14ac:dyDescent="0.3">
      <c r="A14" t="s">
        <v>8204</v>
      </c>
      <c r="B14" t="s">
        <v>8567</v>
      </c>
      <c r="C14" t="s">
        <v>8560</v>
      </c>
      <c r="D14" t="s">
        <v>8566</v>
      </c>
      <c r="E14">
        <v>88</v>
      </c>
      <c r="F14" t="s">
        <v>8562</v>
      </c>
    </row>
    <row r="15" spans="1:6" x14ac:dyDescent="0.3">
      <c r="A15" t="s">
        <v>8209</v>
      </c>
      <c r="B15" t="s">
        <v>8568</v>
      </c>
      <c r="C15" t="s">
        <v>8560</v>
      </c>
      <c r="D15" t="s">
        <v>8566</v>
      </c>
      <c r="E15">
        <v>30</v>
      </c>
      <c r="F15" t="s">
        <v>8562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114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1" customWidth="1"/>
    <col min="3" max="3" width="13" customWidth="1"/>
    <col min="4" max="4" width="12" customWidth="1"/>
    <col min="5" max="5" width="11" customWidth="1"/>
    <col min="6" max="10" width="10" customWidth="1"/>
    <col min="11" max="12" width="14" customWidth="1"/>
    <col min="13" max="13" width="8" customWidth="1"/>
    <col min="14" max="15" width="14" customWidth="1"/>
  </cols>
  <sheetData>
    <row r="1" spans="1:15" ht="15.6" x14ac:dyDescent="0.3">
      <c r="A1" s="6" t="s">
        <v>8569</v>
      </c>
    </row>
    <row r="2" spans="1:15" x14ac:dyDescent="0.3">
      <c r="A2" s="2" t="s">
        <v>72</v>
      </c>
    </row>
    <row r="3" spans="1:15" ht="31.95" customHeight="1" x14ac:dyDescent="0.3">
      <c r="A3" s="7" t="s">
        <v>8570</v>
      </c>
      <c r="B3" s="7" t="s">
        <v>8571</v>
      </c>
      <c r="C3" s="7" t="s">
        <v>8215</v>
      </c>
      <c r="D3" s="7" t="s">
        <v>8221</v>
      </c>
      <c r="E3" s="7" t="s">
        <v>8142</v>
      </c>
      <c r="F3" s="7" t="s">
        <v>8143</v>
      </c>
      <c r="G3" s="7" t="s">
        <v>8572</v>
      </c>
      <c r="H3" s="7" t="s">
        <v>8573</v>
      </c>
      <c r="I3" s="7" t="s">
        <v>8574</v>
      </c>
      <c r="J3" s="7" t="s">
        <v>8148</v>
      </c>
      <c r="K3" s="8" t="s">
        <v>8575</v>
      </c>
      <c r="L3" s="8" t="s">
        <v>8576</v>
      </c>
      <c r="M3" s="8" t="s">
        <v>8547</v>
      </c>
      <c r="N3" s="8" t="s">
        <v>8577</v>
      </c>
      <c r="O3" s="8" t="s">
        <v>8578</v>
      </c>
    </row>
    <row r="4" spans="1:15" x14ac:dyDescent="0.3">
      <c r="A4" t="s">
        <v>8579</v>
      </c>
      <c r="B4" s="9">
        <v>45748</v>
      </c>
      <c r="C4" t="s">
        <v>8333</v>
      </c>
      <c r="D4" t="s">
        <v>8269</v>
      </c>
      <c r="E4" t="s">
        <v>8189</v>
      </c>
      <c r="F4" t="s">
        <v>8192</v>
      </c>
      <c r="G4">
        <v>141</v>
      </c>
      <c r="H4">
        <v>0</v>
      </c>
      <c r="I4">
        <v>12.5</v>
      </c>
      <c r="J4">
        <v>1762.5</v>
      </c>
      <c r="K4" s="10">
        <f>IFERROR(INDEX(Pharma_Stock!$D$4:$D$51,MATCH(F4,Pharma_Stock!$B$4:$B$51,0)),"")</f>
        <v>46005</v>
      </c>
      <c r="L4" s="11" t="str">
        <f t="shared" ref="L4:L67" si="0">IF(B4&gt;K4,"FLAG","")</f>
        <v/>
      </c>
      <c r="M4" s="11" t="str">
        <f>INDEX(Pharma_Products!$F$4:$F$15,MATCH(E4,Pharma_Products!$A$4:$A$15,0))</f>
        <v>-</v>
      </c>
      <c r="N4" s="10">
        <f>IFERROR(INDEX(Pharma_Retailers!$F$4:$F$183,MATCH(C4,Pharma_Retailers!$A$4:$A$183,0)),"")</f>
        <v>0</v>
      </c>
      <c r="O4" s="11" t="str">
        <f t="shared" ref="O4:O67" si="1">IF(AND(M4="Sch H",N(N4)&gt;0,B4&gt;N4),"FLAG","")</f>
        <v/>
      </c>
    </row>
    <row r="5" spans="1:15" x14ac:dyDescent="0.3">
      <c r="A5" t="s">
        <v>8580</v>
      </c>
      <c r="B5" s="9">
        <v>45748</v>
      </c>
      <c r="C5" t="s">
        <v>8396</v>
      </c>
      <c r="D5" t="s">
        <v>8249</v>
      </c>
      <c r="E5" t="s">
        <v>8184</v>
      </c>
      <c r="F5" t="s">
        <v>8187</v>
      </c>
      <c r="G5">
        <v>70</v>
      </c>
      <c r="H5">
        <v>7</v>
      </c>
      <c r="I5">
        <v>9</v>
      </c>
      <c r="J5">
        <v>630</v>
      </c>
      <c r="K5" s="10">
        <f>IFERROR(INDEX(Pharma_Stock!$D$4:$D$51,MATCH(F5,Pharma_Stock!$B$4:$B$51,0)),"")</f>
        <v>46028</v>
      </c>
      <c r="L5" s="11" t="str">
        <f t="shared" si="0"/>
        <v/>
      </c>
      <c r="M5" s="11" t="str">
        <f>INDEX(Pharma_Products!$F$4:$F$15,MATCH(E5,Pharma_Products!$A$4:$A$15,0))</f>
        <v>-</v>
      </c>
      <c r="N5" s="10">
        <f>IFERROR(INDEX(Pharma_Retailers!$F$4:$F$183,MATCH(C5,Pharma_Retailers!$A$4:$A$183,0)),"")</f>
        <v>0</v>
      </c>
      <c r="O5" s="11" t="str">
        <f t="shared" si="1"/>
        <v/>
      </c>
    </row>
    <row r="6" spans="1:15" x14ac:dyDescent="0.3">
      <c r="A6" t="s">
        <v>8581</v>
      </c>
      <c r="B6" s="9">
        <v>45748</v>
      </c>
      <c r="C6" t="s">
        <v>8523</v>
      </c>
      <c r="D6" t="s">
        <v>8241</v>
      </c>
      <c r="E6" t="s">
        <v>8169</v>
      </c>
      <c r="F6" t="s">
        <v>8172</v>
      </c>
      <c r="G6">
        <v>121</v>
      </c>
      <c r="H6">
        <v>0</v>
      </c>
      <c r="I6">
        <v>14</v>
      </c>
      <c r="J6">
        <v>1694</v>
      </c>
      <c r="K6" s="10">
        <f>IFERROR(INDEX(Pharma_Stock!$D$4:$D$51,MATCH(F6,Pharma_Stock!$B$4:$B$51,0)),"")</f>
        <v>46309</v>
      </c>
      <c r="L6" s="11" t="str">
        <f t="shared" si="0"/>
        <v/>
      </c>
      <c r="M6" s="11" t="str">
        <f>INDEX(Pharma_Products!$F$4:$F$15,MATCH(E6,Pharma_Products!$A$4:$A$15,0))</f>
        <v>Sch H</v>
      </c>
      <c r="N6" s="10">
        <f>IFERROR(INDEX(Pharma_Retailers!$F$4:$F$183,MATCH(C6,Pharma_Retailers!$A$4:$A$183,0)),"")</f>
        <v>46639</v>
      </c>
      <c r="O6" s="11" t="str">
        <f t="shared" si="1"/>
        <v/>
      </c>
    </row>
    <row r="7" spans="1:15" x14ac:dyDescent="0.3">
      <c r="A7" t="s">
        <v>8582</v>
      </c>
      <c r="B7" s="9">
        <v>45748</v>
      </c>
      <c r="C7" t="s">
        <v>8453</v>
      </c>
      <c r="D7" t="s">
        <v>8241</v>
      </c>
      <c r="E7" t="s">
        <v>8179</v>
      </c>
      <c r="F7" t="s">
        <v>8180</v>
      </c>
      <c r="G7">
        <v>183</v>
      </c>
      <c r="H7">
        <v>0</v>
      </c>
      <c r="I7">
        <v>85</v>
      </c>
      <c r="J7">
        <v>15555</v>
      </c>
      <c r="K7" s="10">
        <f>IFERROR(INDEX(Pharma_Stock!$D$4:$D$51,MATCH(F7,Pharma_Stock!$B$4:$B$51,0)),"")</f>
        <v>46271</v>
      </c>
      <c r="L7" s="11" t="str">
        <f t="shared" si="0"/>
        <v/>
      </c>
      <c r="M7" s="11" t="str">
        <f>INDEX(Pharma_Products!$F$4:$F$15,MATCH(E7,Pharma_Products!$A$4:$A$15,0))</f>
        <v>Sch H</v>
      </c>
      <c r="N7" s="10">
        <f>IFERROR(INDEX(Pharma_Retailers!$F$4:$F$183,MATCH(C7,Pharma_Retailers!$A$4:$A$183,0)),"")</f>
        <v>47464</v>
      </c>
      <c r="O7" s="11" t="str">
        <f t="shared" si="1"/>
        <v/>
      </c>
    </row>
    <row r="8" spans="1:15" x14ac:dyDescent="0.3">
      <c r="A8" t="s">
        <v>8583</v>
      </c>
      <c r="B8" s="9">
        <v>45748</v>
      </c>
      <c r="C8" t="s">
        <v>8427</v>
      </c>
      <c r="D8" t="s">
        <v>8233</v>
      </c>
      <c r="E8" t="s">
        <v>8209</v>
      </c>
      <c r="F8" t="s">
        <v>8210</v>
      </c>
      <c r="G8">
        <v>72</v>
      </c>
      <c r="H8">
        <v>0</v>
      </c>
      <c r="I8">
        <v>30</v>
      </c>
      <c r="J8">
        <v>2160</v>
      </c>
      <c r="K8" s="10">
        <f>IFERROR(INDEX(Pharma_Stock!$D$4:$D$51,MATCH(F8,Pharma_Stock!$B$4:$B$51,0)),"")</f>
        <v>45921</v>
      </c>
      <c r="L8" s="11" t="str">
        <f t="shared" si="0"/>
        <v/>
      </c>
      <c r="M8" s="11" t="str">
        <f>INDEX(Pharma_Products!$F$4:$F$15,MATCH(E8,Pharma_Products!$A$4:$A$15,0))</f>
        <v>-</v>
      </c>
      <c r="N8" s="10">
        <f>IFERROR(INDEX(Pharma_Retailers!$F$4:$F$183,MATCH(C8,Pharma_Retailers!$A$4:$A$183,0)),"")</f>
        <v>0</v>
      </c>
      <c r="O8" s="11" t="str">
        <f t="shared" si="1"/>
        <v/>
      </c>
    </row>
    <row r="9" spans="1:15" x14ac:dyDescent="0.3">
      <c r="A9" t="s">
        <v>8584</v>
      </c>
      <c r="B9" s="9">
        <v>45749</v>
      </c>
      <c r="C9" t="s">
        <v>8386</v>
      </c>
      <c r="D9" t="s">
        <v>8228</v>
      </c>
      <c r="E9" t="s">
        <v>8164</v>
      </c>
      <c r="F9" t="s">
        <v>8168</v>
      </c>
      <c r="G9">
        <v>95</v>
      </c>
      <c r="H9">
        <v>0</v>
      </c>
      <c r="I9">
        <v>19</v>
      </c>
      <c r="J9">
        <v>1805</v>
      </c>
      <c r="K9" s="10">
        <f>IFERROR(INDEX(Pharma_Stock!$D$4:$D$51,MATCH(F9,Pharma_Stock!$B$4:$B$51,0)),"")</f>
        <v>45901</v>
      </c>
      <c r="L9" s="11" t="str">
        <f t="shared" si="0"/>
        <v/>
      </c>
      <c r="M9" s="11" t="str">
        <f>INDEX(Pharma_Products!$F$4:$F$15,MATCH(E9,Pharma_Products!$A$4:$A$15,0))</f>
        <v>OTC</v>
      </c>
      <c r="N9" s="10">
        <f>IFERROR(INDEX(Pharma_Retailers!$F$4:$F$183,MATCH(C9,Pharma_Retailers!$A$4:$A$183,0)),"")</f>
        <v>46915</v>
      </c>
      <c r="O9" s="11" t="str">
        <f t="shared" si="1"/>
        <v/>
      </c>
    </row>
    <row r="10" spans="1:15" x14ac:dyDescent="0.3">
      <c r="A10" t="s">
        <v>8585</v>
      </c>
      <c r="B10" s="9">
        <v>45749</v>
      </c>
      <c r="C10" t="s">
        <v>8513</v>
      </c>
      <c r="D10" t="s">
        <v>8228</v>
      </c>
      <c r="E10" t="s">
        <v>8209</v>
      </c>
      <c r="F10" t="s">
        <v>8210</v>
      </c>
      <c r="G10">
        <v>125</v>
      </c>
      <c r="H10">
        <v>0</v>
      </c>
      <c r="I10">
        <v>30</v>
      </c>
      <c r="J10">
        <v>3750</v>
      </c>
      <c r="K10" s="10">
        <f>IFERROR(INDEX(Pharma_Stock!$D$4:$D$51,MATCH(F10,Pharma_Stock!$B$4:$B$51,0)),"")</f>
        <v>45921</v>
      </c>
      <c r="L10" s="11" t="str">
        <f t="shared" si="0"/>
        <v/>
      </c>
      <c r="M10" s="11" t="str">
        <f>INDEX(Pharma_Products!$F$4:$F$15,MATCH(E10,Pharma_Products!$A$4:$A$15,0))</f>
        <v>-</v>
      </c>
      <c r="N10" s="10">
        <f>IFERROR(INDEX(Pharma_Retailers!$F$4:$F$183,MATCH(C10,Pharma_Retailers!$A$4:$A$183,0)),"")</f>
        <v>0</v>
      </c>
      <c r="O10" s="11" t="str">
        <f t="shared" si="1"/>
        <v/>
      </c>
    </row>
    <row r="11" spans="1:15" x14ac:dyDescent="0.3">
      <c r="A11" t="s">
        <v>8586</v>
      </c>
      <c r="B11" s="9">
        <v>45749</v>
      </c>
      <c r="C11" t="s">
        <v>8375</v>
      </c>
      <c r="D11" t="s">
        <v>8228</v>
      </c>
      <c r="E11" t="s">
        <v>8184</v>
      </c>
      <c r="F11" t="s">
        <v>8187</v>
      </c>
      <c r="G11">
        <v>165</v>
      </c>
      <c r="H11">
        <v>16</v>
      </c>
      <c r="I11">
        <v>9</v>
      </c>
      <c r="J11">
        <v>1485</v>
      </c>
      <c r="K11" s="10">
        <f>IFERROR(INDEX(Pharma_Stock!$D$4:$D$51,MATCH(F11,Pharma_Stock!$B$4:$B$51,0)),"")</f>
        <v>46028</v>
      </c>
      <c r="L11" s="11" t="str">
        <f t="shared" si="0"/>
        <v/>
      </c>
      <c r="M11" s="11" t="str">
        <f>INDEX(Pharma_Products!$F$4:$F$15,MATCH(E11,Pharma_Products!$A$4:$A$15,0))</f>
        <v>-</v>
      </c>
      <c r="N11" s="10">
        <f>IFERROR(INDEX(Pharma_Retailers!$F$4:$F$183,MATCH(C11,Pharma_Retailers!$A$4:$A$183,0)),"")</f>
        <v>47459</v>
      </c>
      <c r="O11" s="11" t="str">
        <f t="shared" si="1"/>
        <v/>
      </c>
    </row>
    <row r="12" spans="1:15" x14ac:dyDescent="0.3">
      <c r="A12" t="s">
        <v>8587</v>
      </c>
      <c r="B12" s="9">
        <v>45749</v>
      </c>
      <c r="C12" t="s">
        <v>8333</v>
      </c>
      <c r="D12" t="s">
        <v>8269</v>
      </c>
      <c r="E12" t="s">
        <v>8204</v>
      </c>
      <c r="F12" t="s">
        <v>8207</v>
      </c>
      <c r="G12">
        <v>139</v>
      </c>
      <c r="H12">
        <v>0</v>
      </c>
      <c r="I12">
        <v>88</v>
      </c>
      <c r="J12">
        <v>12232</v>
      </c>
      <c r="K12" s="10">
        <f>IFERROR(INDEX(Pharma_Stock!$D$4:$D$51,MATCH(F12,Pharma_Stock!$B$4:$B$51,0)),"")</f>
        <v>45968</v>
      </c>
      <c r="L12" s="11" t="str">
        <f t="shared" si="0"/>
        <v/>
      </c>
      <c r="M12" s="11" t="str">
        <f>INDEX(Pharma_Products!$F$4:$F$15,MATCH(E12,Pharma_Products!$A$4:$A$15,0))</f>
        <v>-</v>
      </c>
      <c r="N12" s="10">
        <f>IFERROR(INDEX(Pharma_Retailers!$F$4:$F$183,MATCH(C12,Pharma_Retailers!$A$4:$A$183,0)),"")</f>
        <v>0</v>
      </c>
      <c r="O12" s="11" t="str">
        <f t="shared" si="1"/>
        <v/>
      </c>
    </row>
    <row r="13" spans="1:15" x14ac:dyDescent="0.3">
      <c r="A13" t="s">
        <v>8588</v>
      </c>
      <c r="B13" s="9">
        <v>45749</v>
      </c>
      <c r="C13" t="s">
        <v>8470</v>
      </c>
      <c r="D13" t="s">
        <v>8228</v>
      </c>
      <c r="E13" t="s">
        <v>8209</v>
      </c>
      <c r="F13" t="s">
        <v>8210</v>
      </c>
      <c r="G13">
        <v>147</v>
      </c>
      <c r="H13">
        <v>0</v>
      </c>
      <c r="I13">
        <v>30</v>
      </c>
      <c r="J13">
        <v>4410</v>
      </c>
      <c r="K13" s="10">
        <f>IFERROR(INDEX(Pharma_Stock!$D$4:$D$51,MATCH(F13,Pharma_Stock!$B$4:$B$51,0)),"")</f>
        <v>45921</v>
      </c>
      <c r="L13" s="11" t="str">
        <f t="shared" si="0"/>
        <v/>
      </c>
      <c r="M13" s="11" t="str">
        <f>INDEX(Pharma_Products!$F$4:$F$15,MATCH(E13,Pharma_Products!$A$4:$A$15,0))</f>
        <v>-</v>
      </c>
      <c r="N13" s="10">
        <f>IFERROR(INDEX(Pharma_Retailers!$F$4:$F$183,MATCH(C13,Pharma_Retailers!$A$4:$A$183,0)),"")</f>
        <v>0</v>
      </c>
      <c r="O13" s="11" t="str">
        <f t="shared" si="1"/>
        <v/>
      </c>
    </row>
    <row r="14" spans="1:15" x14ac:dyDescent="0.3">
      <c r="A14" t="s">
        <v>8589</v>
      </c>
      <c r="B14" s="9">
        <v>45749</v>
      </c>
      <c r="C14" t="s">
        <v>8358</v>
      </c>
      <c r="D14" t="s">
        <v>8269</v>
      </c>
      <c r="E14" t="s">
        <v>8204</v>
      </c>
      <c r="F14" t="s">
        <v>8207</v>
      </c>
      <c r="G14">
        <v>192</v>
      </c>
      <c r="H14">
        <v>0</v>
      </c>
      <c r="I14">
        <v>88</v>
      </c>
      <c r="J14">
        <v>16896</v>
      </c>
      <c r="K14" s="10">
        <f>IFERROR(INDEX(Pharma_Stock!$D$4:$D$51,MATCH(F14,Pharma_Stock!$B$4:$B$51,0)),"")</f>
        <v>45968</v>
      </c>
      <c r="L14" s="11" t="str">
        <f t="shared" si="0"/>
        <v/>
      </c>
      <c r="M14" s="11" t="str">
        <f>INDEX(Pharma_Products!$F$4:$F$15,MATCH(E14,Pharma_Products!$A$4:$A$15,0))</f>
        <v>-</v>
      </c>
      <c r="N14" s="10">
        <f>IFERROR(INDEX(Pharma_Retailers!$F$4:$F$183,MATCH(C14,Pharma_Retailers!$A$4:$A$183,0)),"")</f>
        <v>0</v>
      </c>
      <c r="O14" s="11" t="str">
        <f t="shared" si="1"/>
        <v/>
      </c>
    </row>
    <row r="15" spans="1:15" x14ac:dyDescent="0.3">
      <c r="A15" t="s">
        <v>8590</v>
      </c>
      <c r="B15" s="9">
        <v>45749</v>
      </c>
      <c r="C15" t="s">
        <v>8503</v>
      </c>
      <c r="D15" t="s">
        <v>8249</v>
      </c>
      <c r="E15" t="s">
        <v>8164</v>
      </c>
      <c r="F15" t="s">
        <v>8168</v>
      </c>
      <c r="G15">
        <v>164</v>
      </c>
      <c r="H15">
        <v>0</v>
      </c>
      <c r="I15">
        <v>19</v>
      </c>
      <c r="J15">
        <v>3116</v>
      </c>
      <c r="K15" s="10">
        <f>IFERROR(INDEX(Pharma_Stock!$D$4:$D$51,MATCH(F15,Pharma_Stock!$B$4:$B$51,0)),"")</f>
        <v>45901</v>
      </c>
      <c r="L15" s="11" t="str">
        <f t="shared" si="0"/>
        <v/>
      </c>
      <c r="M15" s="11" t="str">
        <f>INDEX(Pharma_Products!$F$4:$F$15,MATCH(E15,Pharma_Products!$A$4:$A$15,0))</f>
        <v>OTC</v>
      </c>
      <c r="N15" s="10">
        <f>IFERROR(INDEX(Pharma_Retailers!$F$4:$F$183,MATCH(C15,Pharma_Retailers!$A$4:$A$183,0)),"")</f>
        <v>46489</v>
      </c>
      <c r="O15" s="11" t="str">
        <f t="shared" si="1"/>
        <v/>
      </c>
    </row>
    <row r="16" spans="1:15" x14ac:dyDescent="0.3">
      <c r="A16" t="s">
        <v>8591</v>
      </c>
      <c r="B16" s="9">
        <v>45750</v>
      </c>
      <c r="C16" t="s">
        <v>8359</v>
      </c>
      <c r="D16" t="s">
        <v>8249</v>
      </c>
      <c r="E16" t="s">
        <v>8184</v>
      </c>
      <c r="F16" t="s">
        <v>8186</v>
      </c>
      <c r="G16">
        <v>146</v>
      </c>
      <c r="H16">
        <v>14</v>
      </c>
      <c r="I16">
        <v>9</v>
      </c>
      <c r="J16">
        <v>1314</v>
      </c>
      <c r="K16" s="10">
        <f>IFERROR(INDEX(Pharma_Stock!$D$4:$D$51,MATCH(F16,Pharma_Stock!$B$4:$B$51,0)),"")</f>
        <v>45997</v>
      </c>
      <c r="L16" s="11" t="str">
        <f t="shared" si="0"/>
        <v/>
      </c>
      <c r="M16" s="11" t="str">
        <f>INDEX(Pharma_Products!$F$4:$F$15,MATCH(E16,Pharma_Products!$A$4:$A$15,0))</f>
        <v>-</v>
      </c>
      <c r="N16" s="10">
        <f>IFERROR(INDEX(Pharma_Retailers!$F$4:$F$183,MATCH(C16,Pharma_Retailers!$A$4:$A$183,0)),"")</f>
        <v>0</v>
      </c>
      <c r="O16" s="11" t="str">
        <f t="shared" si="1"/>
        <v/>
      </c>
    </row>
    <row r="17" spans="1:15" x14ac:dyDescent="0.3">
      <c r="A17" t="s">
        <v>8592</v>
      </c>
      <c r="B17" s="9">
        <v>45750</v>
      </c>
      <c r="C17" t="s">
        <v>8343</v>
      </c>
      <c r="D17" t="s">
        <v>8228</v>
      </c>
      <c r="E17" t="s">
        <v>8209</v>
      </c>
      <c r="F17" t="s">
        <v>8210</v>
      </c>
      <c r="G17">
        <v>97</v>
      </c>
      <c r="H17">
        <v>0</v>
      </c>
      <c r="I17">
        <v>30</v>
      </c>
      <c r="J17">
        <v>2910</v>
      </c>
      <c r="K17" s="10">
        <f>IFERROR(INDEX(Pharma_Stock!$D$4:$D$51,MATCH(F17,Pharma_Stock!$B$4:$B$51,0)),"")</f>
        <v>45921</v>
      </c>
      <c r="L17" s="11" t="str">
        <f t="shared" si="0"/>
        <v/>
      </c>
      <c r="M17" s="11" t="str">
        <f>INDEX(Pharma_Products!$F$4:$F$15,MATCH(E17,Pharma_Products!$A$4:$A$15,0))</f>
        <v>-</v>
      </c>
      <c r="N17" s="10">
        <f>IFERROR(INDEX(Pharma_Retailers!$F$4:$F$183,MATCH(C17,Pharma_Retailers!$A$4:$A$183,0)),"")</f>
        <v>0</v>
      </c>
      <c r="O17" s="11" t="str">
        <f t="shared" si="1"/>
        <v/>
      </c>
    </row>
    <row r="18" spans="1:15" x14ac:dyDescent="0.3">
      <c r="A18" t="s">
        <v>8593</v>
      </c>
      <c r="B18" s="9">
        <v>45750</v>
      </c>
      <c r="C18" t="s">
        <v>8343</v>
      </c>
      <c r="D18" t="s">
        <v>8228</v>
      </c>
      <c r="E18" t="s">
        <v>8199</v>
      </c>
      <c r="F18" t="s">
        <v>8201</v>
      </c>
      <c r="G18">
        <v>91</v>
      </c>
      <c r="H18">
        <v>0</v>
      </c>
      <c r="I18">
        <v>28</v>
      </c>
      <c r="J18">
        <v>2548</v>
      </c>
      <c r="K18" s="10">
        <f>IFERROR(INDEX(Pharma_Stock!$D$4:$D$51,MATCH(F18,Pharma_Stock!$B$4:$B$51,0)),"")</f>
        <v>46000</v>
      </c>
      <c r="L18" s="11" t="str">
        <f t="shared" si="0"/>
        <v/>
      </c>
      <c r="M18" s="11" t="str">
        <f>INDEX(Pharma_Products!$F$4:$F$15,MATCH(E18,Pharma_Products!$A$4:$A$15,0))</f>
        <v>-</v>
      </c>
      <c r="N18" s="10">
        <f>IFERROR(INDEX(Pharma_Retailers!$F$4:$F$183,MATCH(C18,Pharma_Retailers!$A$4:$A$183,0)),"")</f>
        <v>0</v>
      </c>
      <c r="O18" s="11" t="str">
        <f t="shared" si="1"/>
        <v/>
      </c>
    </row>
    <row r="19" spans="1:15" x14ac:dyDescent="0.3">
      <c r="A19" t="s">
        <v>8594</v>
      </c>
      <c r="B19" s="9">
        <v>45750</v>
      </c>
      <c r="C19" t="s">
        <v>8384</v>
      </c>
      <c r="D19" t="s">
        <v>8269</v>
      </c>
      <c r="E19" t="s">
        <v>8174</v>
      </c>
      <c r="F19" t="s">
        <v>8175</v>
      </c>
      <c r="G19">
        <v>218</v>
      </c>
      <c r="H19">
        <v>0</v>
      </c>
      <c r="I19">
        <v>98</v>
      </c>
      <c r="J19">
        <v>21364</v>
      </c>
      <c r="K19" s="10">
        <f>IFERROR(INDEX(Pharma_Stock!$D$4:$D$51,MATCH(F19,Pharma_Stock!$B$4:$B$51,0)),"")</f>
        <v>46440</v>
      </c>
      <c r="L19" s="11" t="str">
        <f t="shared" si="0"/>
        <v/>
      </c>
      <c r="M19" s="11" t="str">
        <f>INDEX(Pharma_Products!$F$4:$F$15,MATCH(E19,Pharma_Products!$A$4:$A$15,0))</f>
        <v>Sch H</v>
      </c>
      <c r="N19" s="10">
        <f>IFERROR(INDEX(Pharma_Retailers!$F$4:$F$183,MATCH(C19,Pharma_Retailers!$A$4:$A$183,0)),"")</f>
        <v>47245</v>
      </c>
      <c r="O19" s="11" t="str">
        <f t="shared" si="1"/>
        <v/>
      </c>
    </row>
    <row r="20" spans="1:15" x14ac:dyDescent="0.3">
      <c r="A20" t="s">
        <v>8595</v>
      </c>
      <c r="B20" s="9">
        <v>45750</v>
      </c>
      <c r="C20" t="s">
        <v>8340</v>
      </c>
      <c r="D20" t="s">
        <v>8249</v>
      </c>
      <c r="E20" t="s">
        <v>8189</v>
      </c>
      <c r="F20" t="s">
        <v>8192</v>
      </c>
      <c r="G20">
        <v>199</v>
      </c>
      <c r="H20">
        <v>0</v>
      </c>
      <c r="I20">
        <v>12.5</v>
      </c>
      <c r="J20">
        <v>2487.5</v>
      </c>
      <c r="K20" s="10">
        <f>IFERROR(INDEX(Pharma_Stock!$D$4:$D$51,MATCH(F20,Pharma_Stock!$B$4:$B$51,0)),"")</f>
        <v>46005</v>
      </c>
      <c r="L20" s="11" t="str">
        <f t="shared" si="0"/>
        <v/>
      </c>
      <c r="M20" s="11" t="str">
        <f>INDEX(Pharma_Products!$F$4:$F$15,MATCH(E20,Pharma_Products!$A$4:$A$15,0))</f>
        <v>-</v>
      </c>
      <c r="N20" s="10">
        <f>IFERROR(INDEX(Pharma_Retailers!$F$4:$F$183,MATCH(C20,Pharma_Retailers!$A$4:$A$183,0)),"")</f>
        <v>0</v>
      </c>
      <c r="O20" s="11" t="str">
        <f t="shared" si="1"/>
        <v/>
      </c>
    </row>
    <row r="21" spans="1:15" x14ac:dyDescent="0.3">
      <c r="A21" t="s">
        <v>8596</v>
      </c>
      <c r="B21" s="9">
        <v>45751</v>
      </c>
      <c r="C21" t="s">
        <v>8316</v>
      </c>
      <c r="D21" t="s">
        <v>8269</v>
      </c>
      <c r="E21" t="s">
        <v>8164</v>
      </c>
      <c r="F21" t="s">
        <v>8166</v>
      </c>
      <c r="G21">
        <v>223</v>
      </c>
      <c r="H21">
        <v>0</v>
      </c>
      <c r="I21">
        <v>19</v>
      </c>
      <c r="J21">
        <v>4237</v>
      </c>
      <c r="K21" s="10">
        <f>IFERROR(INDEX(Pharma_Stock!$D$4:$D$51,MATCH(F21,Pharma_Stock!$B$4:$B$51,0)),"")</f>
        <v>46409</v>
      </c>
      <c r="L21" s="11" t="str">
        <f t="shared" si="0"/>
        <v/>
      </c>
      <c r="M21" s="11" t="str">
        <f>INDEX(Pharma_Products!$F$4:$F$15,MATCH(E21,Pharma_Products!$A$4:$A$15,0))</f>
        <v>OTC</v>
      </c>
      <c r="N21" s="10">
        <f>IFERROR(INDEX(Pharma_Retailers!$F$4:$F$183,MATCH(C21,Pharma_Retailers!$A$4:$A$183,0)),"")</f>
        <v>46921</v>
      </c>
      <c r="O21" s="11" t="str">
        <f t="shared" si="1"/>
        <v/>
      </c>
    </row>
    <row r="22" spans="1:15" x14ac:dyDescent="0.3">
      <c r="A22" t="s">
        <v>8597</v>
      </c>
      <c r="B22" s="9">
        <v>45751</v>
      </c>
      <c r="C22" t="s">
        <v>8450</v>
      </c>
      <c r="D22" t="s">
        <v>8249</v>
      </c>
      <c r="E22" t="s">
        <v>8209</v>
      </c>
      <c r="F22" t="s">
        <v>8210</v>
      </c>
      <c r="G22">
        <v>36</v>
      </c>
      <c r="H22">
        <v>0</v>
      </c>
      <c r="I22">
        <v>30</v>
      </c>
      <c r="J22">
        <v>1080</v>
      </c>
      <c r="K22" s="10">
        <f>IFERROR(INDEX(Pharma_Stock!$D$4:$D$51,MATCH(F22,Pharma_Stock!$B$4:$B$51,0)),"")</f>
        <v>45921</v>
      </c>
      <c r="L22" s="11" t="str">
        <f t="shared" si="0"/>
        <v/>
      </c>
      <c r="M22" s="11" t="str">
        <f>INDEX(Pharma_Products!$F$4:$F$15,MATCH(E22,Pharma_Products!$A$4:$A$15,0))</f>
        <v>-</v>
      </c>
      <c r="N22" s="10">
        <f>IFERROR(INDEX(Pharma_Retailers!$F$4:$F$183,MATCH(C22,Pharma_Retailers!$A$4:$A$183,0)),"")</f>
        <v>0</v>
      </c>
      <c r="O22" s="11" t="str">
        <f t="shared" si="1"/>
        <v/>
      </c>
    </row>
    <row r="23" spans="1:15" x14ac:dyDescent="0.3">
      <c r="A23" t="s">
        <v>8598</v>
      </c>
      <c r="B23" s="9">
        <v>45751</v>
      </c>
      <c r="C23" t="s">
        <v>8256</v>
      </c>
      <c r="D23" t="s">
        <v>8228</v>
      </c>
      <c r="E23" t="s">
        <v>8179</v>
      </c>
      <c r="F23" t="s">
        <v>8183</v>
      </c>
      <c r="G23">
        <v>17</v>
      </c>
      <c r="H23">
        <v>0</v>
      </c>
      <c r="I23">
        <v>85</v>
      </c>
      <c r="J23">
        <v>1445</v>
      </c>
      <c r="K23" s="10">
        <f>IFERROR(INDEX(Pharma_Stock!$D$4:$D$51,MATCH(F23,Pharma_Stock!$B$4:$B$51,0)),"")</f>
        <v>46029</v>
      </c>
      <c r="L23" s="11" t="str">
        <f t="shared" si="0"/>
        <v/>
      </c>
      <c r="M23" s="11" t="str">
        <f>INDEX(Pharma_Products!$F$4:$F$15,MATCH(E23,Pharma_Products!$A$4:$A$15,0))</f>
        <v>Sch H</v>
      </c>
      <c r="N23" s="10">
        <f>IFERROR(INDEX(Pharma_Retailers!$F$4:$F$183,MATCH(C23,Pharma_Retailers!$A$4:$A$183,0)),"")</f>
        <v>47283</v>
      </c>
      <c r="O23" s="11" t="str">
        <f t="shared" si="1"/>
        <v/>
      </c>
    </row>
    <row r="24" spans="1:15" x14ac:dyDescent="0.3">
      <c r="A24" t="s">
        <v>8599</v>
      </c>
      <c r="B24" s="9">
        <v>45751</v>
      </c>
      <c r="C24" t="s">
        <v>8408</v>
      </c>
      <c r="D24" t="s">
        <v>8228</v>
      </c>
      <c r="E24" t="s">
        <v>8199</v>
      </c>
      <c r="F24" t="s">
        <v>8202</v>
      </c>
      <c r="G24">
        <v>86</v>
      </c>
      <c r="H24">
        <v>0</v>
      </c>
      <c r="I24">
        <v>28</v>
      </c>
      <c r="J24">
        <v>2408</v>
      </c>
      <c r="K24" s="10">
        <f>IFERROR(INDEX(Pharma_Stock!$D$4:$D$51,MATCH(F24,Pharma_Stock!$B$4:$B$51,0)),"")</f>
        <v>45979</v>
      </c>
      <c r="L24" s="11" t="str">
        <f t="shared" si="0"/>
        <v/>
      </c>
      <c r="M24" s="11" t="str">
        <f>INDEX(Pharma_Products!$F$4:$F$15,MATCH(E24,Pharma_Products!$A$4:$A$15,0))</f>
        <v>-</v>
      </c>
      <c r="N24" s="10">
        <f>IFERROR(INDEX(Pharma_Retailers!$F$4:$F$183,MATCH(C24,Pharma_Retailers!$A$4:$A$183,0)),"")</f>
        <v>0</v>
      </c>
      <c r="O24" s="11" t="str">
        <f t="shared" si="1"/>
        <v/>
      </c>
    </row>
    <row r="25" spans="1:15" x14ac:dyDescent="0.3">
      <c r="A25" t="s">
        <v>8600</v>
      </c>
      <c r="B25" s="9">
        <v>45751</v>
      </c>
      <c r="C25" t="s">
        <v>8529</v>
      </c>
      <c r="D25" t="s">
        <v>8249</v>
      </c>
      <c r="E25" t="s">
        <v>8189</v>
      </c>
      <c r="F25" t="s">
        <v>8191</v>
      </c>
      <c r="G25">
        <v>136</v>
      </c>
      <c r="H25">
        <v>0</v>
      </c>
      <c r="I25">
        <v>12.5</v>
      </c>
      <c r="J25">
        <v>1700</v>
      </c>
      <c r="K25" s="10">
        <f>IFERROR(INDEX(Pharma_Stock!$D$4:$D$51,MATCH(F25,Pharma_Stock!$B$4:$B$51,0)),"")</f>
        <v>45972</v>
      </c>
      <c r="L25" s="11" t="str">
        <f t="shared" si="0"/>
        <v/>
      </c>
      <c r="M25" s="11" t="str">
        <f>INDEX(Pharma_Products!$F$4:$F$15,MATCH(E25,Pharma_Products!$A$4:$A$15,0))</f>
        <v>-</v>
      </c>
      <c r="N25" s="10">
        <f>IFERROR(INDEX(Pharma_Retailers!$F$4:$F$183,MATCH(C25,Pharma_Retailers!$A$4:$A$183,0)),"")</f>
        <v>0</v>
      </c>
      <c r="O25" s="11" t="str">
        <f t="shared" si="1"/>
        <v/>
      </c>
    </row>
    <row r="26" spans="1:15" x14ac:dyDescent="0.3">
      <c r="A26" t="s">
        <v>8601</v>
      </c>
      <c r="B26" s="9">
        <v>45751</v>
      </c>
      <c r="C26" t="s">
        <v>8280</v>
      </c>
      <c r="D26" t="s">
        <v>8241</v>
      </c>
      <c r="E26" t="s">
        <v>8184</v>
      </c>
      <c r="F26" t="s">
        <v>8186</v>
      </c>
      <c r="G26">
        <v>78</v>
      </c>
      <c r="H26">
        <v>7</v>
      </c>
      <c r="I26">
        <v>9</v>
      </c>
      <c r="J26">
        <v>702</v>
      </c>
      <c r="K26" s="10">
        <f>IFERROR(INDEX(Pharma_Stock!$D$4:$D$51,MATCH(F26,Pharma_Stock!$B$4:$B$51,0)),"")</f>
        <v>45997</v>
      </c>
      <c r="L26" s="11" t="str">
        <f t="shared" si="0"/>
        <v/>
      </c>
      <c r="M26" s="11" t="str">
        <f>INDEX(Pharma_Products!$F$4:$F$15,MATCH(E26,Pharma_Products!$A$4:$A$15,0))</f>
        <v>-</v>
      </c>
      <c r="N26" s="10">
        <f>IFERROR(INDEX(Pharma_Retailers!$F$4:$F$183,MATCH(C26,Pharma_Retailers!$A$4:$A$183,0)),"")</f>
        <v>0</v>
      </c>
      <c r="O26" s="11" t="str">
        <f t="shared" si="1"/>
        <v/>
      </c>
    </row>
    <row r="27" spans="1:15" x14ac:dyDescent="0.3">
      <c r="A27" t="s">
        <v>8602</v>
      </c>
      <c r="B27" s="9">
        <v>45752</v>
      </c>
      <c r="C27" t="s">
        <v>8471</v>
      </c>
      <c r="D27" t="s">
        <v>8241</v>
      </c>
      <c r="E27" t="s">
        <v>8184</v>
      </c>
      <c r="F27" t="s">
        <v>8187</v>
      </c>
      <c r="G27">
        <v>171</v>
      </c>
      <c r="H27">
        <v>17</v>
      </c>
      <c r="I27">
        <v>9</v>
      </c>
      <c r="J27">
        <v>1539</v>
      </c>
      <c r="K27" s="10">
        <f>IFERROR(INDEX(Pharma_Stock!$D$4:$D$51,MATCH(F27,Pharma_Stock!$B$4:$B$51,0)),"")</f>
        <v>46028</v>
      </c>
      <c r="L27" s="11" t="str">
        <f t="shared" si="0"/>
        <v/>
      </c>
      <c r="M27" s="11" t="str">
        <f>INDEX(Pharma_Products!$F$4:$F$15,MATCH(E27,Pharma_Products!$A$4:$A$15,0))</f>
        <v>-</v>
      </c>
      <c r="N27" s="10">
        <f>IFERROR(INDEX(Pharma_Retailers!$F$4:$F$183,MATCH(C27,Pharma_Retailers!$A$4:$A$183,0)),"")</f>
        <v>0</v>
      </c>
      <c r="O27" s="11" t="str">
        <f t="shared" si="1"/>
        <v/>
      </c>
    </row>
    <row r="28" spans="1:15" x14ac:dyDescent="0.3">
      <c r="A28" t="s">
        <v>8603</v>
      </c>
      <c r="B28" s="9">
        <v>45752</v>
      </c>
      <c r="C28" t="s">
        <v>8242</v>
      </c>
      <c r="D28" t="s">
        <v>8233</v>
      </c>
      <c r="E28" t="s">
        <v>8189</v>
      </c>
      <c r="F28" t="s">
        <v>8191</v>
      </c>
      <c r="G28">
        <v>151</v>
      </c>
      <c r="H28">
        <v>0</v>
      </c>
      <c r="I28">
        <v>12.5</v>
      </c>
      <c r="J28">
        <v>1887.5</v>
      </c>
      <c r="K28" s="10">
        <f>IFERROR(INDEX(Pharma_Stock!$D$4:$D$51,MATCH(F28,Pharma_Stock!$B$4:$B$51,0)),"")</f>
        <v>45972</v>
      </c>
      <c r="L28" s="11" t="str">
        <f t="shared" si="0"/>
        <v/>
      </c>
      <c r="M28" s="11" t="str">
        <f>INDEX(Pharma_Products!$F$4:$F$15,MATCH(E28,Pharma_Products!$A$4:$A$15,0))</f>
        <v>-</v>
      </c>
      <c r="N28" s="10">
        <f>IFERROR(INDEX(Pharma_Retailers!$F$4:$F$183,MATCH(C28,Pharma_Retailers!$A$4:$A$183,0)),"")</f>
        <v>0</v>
      </c>
      <c r="O28" s="11" t="str">
        <f t="shared" si="1"/>
        <v/>
      </c>
    </row>
    <row r="29" spans="1:15" x14ac:dyDescent="0.3">
      <c r="A29" t="s">
        <v>8604</v>
      </c>
      <c r="B29" s="9">
        <v>45752</v>
      </c>
      <c r="C29" t="s">
        <v>8400</v>
      </c>
      <c r="D29" t="s">
        <v>8228</v>
      </c>
      <c r="E29" t="s">
        <v>8153</v>
      </c>
      <c r="F29" t="s">
        <v>8154</v>
      </c>
      <c r="G29">
        <v>204</v>
      </c>
      <c r="H29">
        <v>0</v>
      </c>
      <c r="I29">
        <v>18.5</v>
      </c>
      <c r="J29">
        <v>3774</v>
      </c>
      <c r="K29" s="10">
        <f>IFERROR(INDEX(Pharma_Stock!$D$4:$D$51,MATCH(F29,Pharma_Stock!$B$4:$B$51,0)),"")</f>
        <v>46439</v>
      </c>
      <c r="L29" s="11" t="str">
        <f t="shared" si="0"/>
        <v/>
      </c>
      <c r="M29" s="11" t="str">
        <f>INDEX(Pharma_Products!$F$4:$F$15,MATCH(E29,Pharma_Products!$A$4:$A$15,0))</f>
        <v>Sch H</v>
      </c>
      <c r="N29" s="10">
        <f>IFERROR(INDEX(Pharma_Retailers!$F$4:$F$183,MATCH(C29,Pharma_Retailers!$A$4:$A$183,0)),"")</f>
        <v>47451</v>
      </c>
      <c r="O29" s="11" t="str">
        <f t="shared" si="1"/>
        <v/>
      </c>
    </row>
    <row r="30" spans="1:15" x14ac:dyDescent="0.3">
      <c r="A30" t="s">
        <v>8605</v>
      </c>
      <c r="B30" s="9">
        <v>45752</v>
      </c>
      <c r="C30" t="s">
        <v>8431</v>
      </c>
      <c r="D30" t="s">
        <v>8241</v>
      </c>
      <c r="E30" t="s">
        <v>8169</v>
      </c>
      <c r="F30" t="s">
        <v>8173</v>
      </c>
      <c r="G30">
        <v>43</v>
      </c>
      <c r="H30">
        <v>0</v>
      </c>
      <c r="I30">
        <v>14</v>
      </c>
      <c r="J30">
        <v>602</v>
      </c>
      <c r="K30" s="10">
        <f>IFERROR(INDEX(Pharma_Stock!$D$4:$D$51,MATCH(F30,Pharma_Stock!$B$4:$B$51,0)),"")</f>
        <v>45876</v>
      </c>
      <c r="L30" s="11" t="str">
        <f t="shared" si="0"/>
        <v/>
      </c>
      <c r="M30" s="11" t="str">
        <f>INDEX(Pharma_Products!$F$4:$F$15,MATCH(E30,Pharma_Products!$A$4:$A$15,0))</f>
        <v>Sch H</v>
      </c>
      <c r="N30" s="10">
        <f>IFERROR(INDEX(Pharma_Retailers!$F$4:$F$183,MATCH(C30,Pharma_Retailers!$A$4:$A$183,0)),"")</f>
        <v>45792</v>
      </c>
      <c r="O30" s="11" t="str">
        <f t="shared" si="1"/>
        <v/>
      </c>
    </row>
    <row r="31" spans="1:15" x14ac:dyDescent="0.3">
      <c r="A31" t="s">
        <v>8606</v>
      </c>
      <c r="B31" s="9">
        <v>45752</v>
      </c>
      <c r="C31" t="s">
        <v>8488</v>
      </c>
      <c r="D31" t="s">
        <v>8249</v>
      </c>
      <c r="E31" t="s">
        <v>8169</v>
      </c>
      <c r="F31" t="s">
        <v>8172</v>
      </c>
      <c r="G31">
        <v>10</v>
      </c>
      <c r="H31">
        <v>0</v>
      </c>
      <c r="I31">
        <v>14</v>
      </c>
      <c r="J31">
        <v>140</v>
      </c>
      <c r="K31" s="10">
        <f>IFERROR(INDEX(Pharma_Stock!$D$4:$D$51,MATCH(F31,Pharma_Stock!$B$4:$B$51,0)),"")</f>
        <v>46309</v>
      </c>
      <c r="L31" s="11" t="str">
        <f t="shared" si="0"/>
        <v/>
      </c>
      <c r="M31" s="11" t="str">
        <f>INDEX(Pharma_Products!$F$4:$F$15,MATCH(E31,Pharma_Products!$A$4:$A$15,0))</f>
        <v>Sch H</v>
      </c>
      <c r="N31" s="10">
        <f>IFERROR(INDEX(Pharma_Retailers!$F$4:$F$183,MATCH(C31,Pharma_Retailers!$A$4:$A$183,0)),"")</f>
        <v>46276</v>
      </c>
      <c r="O31" s="11" t="str">
        <f t="shared" si="1"/>
        <v/>
      </c>
    </row>
    <row r="32" spans="1:15" x14ac:dyDescent="0.3">
      <c r="A32" t="s">
        <v>8607</v>
      </c>
      <c r="B32" s="9">
        <v>45752</v>
      </c>
      <c r="C32" t="s">
        <v>8515</v>
      </c>
      <c r="D32" t="s">
        <v>8233</v>
      </c>
      <c r="E32" t="s">
        <v>8189</v>
      </c>
      <c r="F32" t="s">
        <v>8192</v>
      </c>
      <c r="G32">
        <v>26</v>
      </c>
      <c r="H32">
        <v>0</v>
      </c>
      <c r="I32">
        <v>12.5</v>
      </c>
      <c r="J32">
        <v>325</v>
      </c>
      <c r="K32" s="10">
        <f>IFERROR(INDEX(Pharma_Stock!$D$4:$D$51,MATCH(F32,Pharma_Stock!$B$4:$B$51,0)),"")</f>
        <v>46005</v>
      </c>
      <c r="L32" s="11" t="str">
        <f t="shared" si="0"/>
        <v/>
      </c>
      <c r="M32" s="11" t="str">
        <f>INDEX(Pharma_Products!$F$4:$F$15,MATCH(E32,Pharma_Products!$A$4:$A$15,0))</f>
        <v>-</v>
      </c>
      <c r="N32" s="10">
        <f>IFERROR(INDEX(Pharma_Retailers!$F$4:$F$183,MATCH(C32,Pharma_Retailers!$A$4:$A$183,0)),"")</f>
        <v>0</v>
      </c>
      <c r="O32" s="11" t="str">
        <f t="shared" si="1"/>
        <v/>
      </c>
    </row>
    <row r="33" spans="1:15" x14ac:dyDescent="0.3">
      <c r="A33" t="s">
        <v>8608</v>
      </c>
      <c r="B33" s="9">
        <v>45752</v>
      </c>
      <c r="C33" t="s">
        <v>8516</v>
      </c>
      <c r="D33" t="s">
        <v>8233</v>
      </c>
      <c r="E33" t="s">
        <v>8174</v>
      </c>
      <c r="F33" t="s">
        <v>8178</v>
      </c>
      <c r="G33">
        <v>27</v>
      </c>
      <c r="H33">
        <v>0</v>
      </c>
      <c r="I33">
        <v>98</v>
      </c>
      <c r="J33">
        <v>2646</v>
      </c>
      <c r="K33" s="10">
        <f>IFERROR(INDEX(Pharma_Stock!$D$4:$D$51,MATCH(F33,Pharma_Stock!$B$4:$B$51,0)),"")</f>
        <v>45975</v>
      </c>
      <c r="L33" s="11" t="str">
        <f t="shared" si="0"/>
        <v/>
      </c>
      <c r="M33" s="11" t="str">
        <f>INDEX(Pharma_Products!$F$4:$F$15,MATCH(E33,Pharma_Products!$A$4:$A$15,0))</f>
        <v>Sch H</v>
      </c>
      <c r="N33" s="10">
        <f>IFERROR(INDEX(Pharma_Retailers!$F$4:$F$183,MATCH(C33,Pharma_Retailers!$A$4:$A$183,0)),"")</f>
        <v>46690</v>
      </c>
      <c r="O33" s="11" t="str">
        <f t="shared" si="1"/>
        <v/>
      </c>
    </row>
    <row r="34" spans="1:15" x14ac:dyDescent="0.3">
      <c r="A34" t="s">
        <v>8609</v>
      </c>
      <c r="B34" s="9">
        <v>45752</v>
      </c>
      <c r="C34" t="s">
        <v>8423</v>
      </c>
      <c r="D34" t="s">
        <v>8233</v>
      </c>
      <c r="E34" t="s">
        <v>8179</v>
      </c>
      <c r="F34" t="s">
        <v>8180</v>
      </c>
      <c r="G34">
        <v>138</v>
      </c>
      <c r="H34">
        <v>0</v>
      </c>
      <c r="I34">
        <v>85</v>
      </c>
      <c r="J34">
        <v>11730</v>
      </c>
      <c r="K34" s="10">
        <f>IFERROR(INDEX(Pharma_Stock!$D$4:$D$51,MATCH(F34,Pharma_Stock!$B$4:$B$51,0)),"")</f>
        <v>46271</v>
      </c>
      <c r="L34" s="11" t="str">
        <f t="shared" si="0"/>
        <v/>
      </c>
      <c r="M34" s="11" t="str">
        <f>INDEX(Pharma_Products!$F$4:$F$15,MATCH(E34,Pharma_Products!$A$4:$A$15,0))</f>
        <v>Sch H</v>
      </c>
      <c r="N34" s="10">
        <f>IFERROR(INDEX(Pharma_Retailers!$F$4:$F$183,MATCH(C34,Pharma_Retailers!$A$4:$A$183,0)),"")</f>
        <v>46761</v>
      </c>
      <c r="O34" s="11" t="str">
        <f t="shared" si="1"/>
        <v/>
      </c>
    </row>
    <row r="35" spans="1:15" x14ac:dyDescent="0.3">
      <c r="A35" t="s">
        <v>8610</v>
      </c>
      <c r="B35" s="9">
        <v>45754</v>
      </c>
      <c r="C35" t="s">
        <v>8273</v>
      </c>
      <c r="D35" t="s">
        <v>8233</v>
      </c>
      <c r="E35" t="s">
        <v>8184</v>
      </c>
      <c r="F35" t="s">
        <v>8186</v>
      </c>
      <c r="G35">
        <v>46</v>
      </c>
      <c r="H35">
        <v>4</v>
      </c>
      <c r="I35">
        <v>9</v>
      </c>
      <c r="J35">
        <v>414</v>
      </c>
      <c r="K35" s="10">
        <f>IFERROR(INDEX(Pharma_Stock!$D$4:$D$51,MATCH(F35,Pharma_Stock!$B$4:$B$51,0)),"")</f>
        <v>45997</v>
      </c>
      <c r="L35" s="11" t="str">
        <f t="shared" si="0"/>
        <v/>
      </c>
      <c r="M35" s="11" t="str">
        <f>INDEX(Pharma_Products!$F$4:$F$15,MATCH(E35,Pharma_Products!$A$4:$A$15,0))</f>
        <v>-</v>
      </c>
      <c r="N35" s="10">
        <f>IFERROR(INDEX(Pharma_Retailers!$F$4:$F$183,MATCH(C35,Pharma_Retailers!$A$4:$A$183,0)),"")</f>
        <v>0</v>
      </c>
      <c r="O35" s="11" t="str">
        <f t="shared" si="1"/>
        <v/>
      </c>
    </row>
    <row r="36" spans="1:15" x14ac:dyDescent="0.3">
      <c r="A36" t="s">
        <v>8611</v>
      </c>
      <c r="B36" s="9">
        <v>45754</v>
      </c>
      <c r="C36" t="s">
        <v>8341</v>
      </c>
      <c r="D36" t="s">
        <v>8269</v>
      </c>
      <c r="E36" t="s">
        <v>8159</v>
      </c>
      <c r="F36" t="s">
        <v>8161</v>
      </c>
      <c r="G36">
        <v>105</v>
      </c>
      <c r="H36">
        <v>0</v>
      </c>
      <c r="I36">
        <v>72</v>
      </c>
      <c r="J36">
        <v>7560</v>
      </c>
      <c r="K36" s="10">
        <f>IFERROR(INDEX(Pharma_Stock!$D$4:$D$51,MATCH(F36,Pharma_Stock!$B$4:$B$51,0)),"")</f>
        <v>46297</v>
      </c>
      <c r="L36" s="11" t="str">
        <f t="shared" si="0"/>
        <v/>
      </c>
      <c r="M36" s="11" t="str">
        <f>INDEX(Pharma_Products!$F$4:$F$15,MATCH(E36,Pharma_Products!$A$4:$A$15,0))</f>
        <v>Sch H</v>
      </c>
      <c r="N36" s="10">
        <f>IFERROR(INDEX(Pharma_Retailers!$F$4:$F$183,MATCH(C36,Pharma_Retailers!$A$4:$A$183,0)),"")</f>
        <v>45869</v>
      </c>
      <c r="O36" s="11" t="str">
        <f t="shared" si="1"/>
        <v/>
      </c>
    </row>
    <row r="37" spans="1:15" x14ac:dyDescent="0.3">
      <c r="A37" t="s">
        <v>8612</v>
      </c>
      <c r="B37" s="9">
        <v>45754</v>
      </c>
      <c r="C37" t="s">
        <v>8326</v>
      </c>
      <c r="D37" t="s">
        <v>8241</v>
      </c>
      <c r="E37" t="s">
        <v>8164</v>
      </c>
      <c r="F37" t="s">
        <v>8165</v>
      </c>
      <c r="G37">
        <v>58</v>
      </c>
      <c r="H37">
        <v>0</v>
      </c>
      <c r="I37">
        <v>19</v>
      </c>
      <c r="J37">
        <v>1102</v>
      </c>
      <c r="K37" s="10">
        <f>IFERROR(INDEX(Pharma_Stock!$D$4:$D$51,MATCH(F37,Pharma_Stock!$B$4:$B$51,0)),"")</f>
        <v>46275</v>
      </c>
      <c r="L37" s="11" t="str">
        <f t="shared" si="0"/>
        <v/>
      </c>
      <c r="M37" s="11" t="str">
        <f>INDEX(Pharma_Products!$F$4:$F$15,MATCH(E37,Pharma_Products!$A$4:$A$15,0))</f>
        <v>OTC</v>
      </c>
      <c r="N37" s="10">
        <f>IFERROR(INDEX(Pharma_Retailers!$F$4:$F$183,MATCH(C37,Pharma_Retailers!$A$4:$A$183,0)),"")</f>
        <v>46852</v>
      </c>
      <c r="O37" s="11" t="str">
        <f t="shared" si="1"/>
        <v/>
      </c>
    </row>
    <row r="38" spans="1:15" x14ac:dyDescent="0.3">
      <c r="A38" t="s">
        <v>8613</v>
      </c>
      <c r="B38" s="9">
        <v>45754</v>
      </c>
      <c r="C38" t="s">
        <v>8242</v>
      </c>
      <c r="D38" t="s">
        <v>8233</v>
      </c>
      <c r="E38" t="s">
        <v>8199</v>
      </c>
      <c r="F38" t="s">
        <v>8201</v>
      </c>
      <c r="G38">
        <v>59</v>
      </c>
      <c r="H38">
        <v>0</v>
      </c>
      <c r="I38">
        <v>28</v>
      </c>
      <c r="J38">
        <v>1652</v>
      </c>
      <c r="K38" s="10">
        <f>IFERROR(INDEX(Pharma_Stock!$D$4:$D$51,MATCH(F38,Pharma_Stock!$B$4:$B$51,0)),"")</f>
        <v>46000</v>
      </c>
      <c r="L38" s="11" t="str">
        <f t="shared" si="0"/>
        <v/>
      </c>
      <c r="M38" s="11" t="str">
        <f>INDEX(Pharma_Products!$F$4:$F$15,MATCH(E38,Pharma_Products!$A$4:$A$15,0))</f>
        <v>-</v>
      </c>
      <c r="N38" s="10">
        <f>IFERROR(INDEX(Pharma_Retailers!$F$4:$F$183,MATCH(C38,Pharma_Retailers!$A$4:$A$183,0)),"")</f>
        <v>0</v>
      </c>
      <c r="O38" s="11" t="str">
        <f t="shared" si="1"/>
        <v/>
      </c>
    </row>
    <row r="39" spans="1:15" x14ac:dyDescent="0.3">
      <c r="A39" t="s">
        <v>8614</v>
      </c>
      <c r="B39" s="9">
        <v>45754</v>
      </c>
      <c r="C39" t="s">
        <v>8238</v>
      </c>
      <c r="D39" t="s">
        <v>8241</v>
      </c>
      <c r="E39" t="s">
        <v>8204</v>
      </c>
      <c r="F39" t="s">
        <v>8207</v>
      </c>
      <c r="G39">
        <v>114</v>
      </c>
      <c r="H39">
        <v>0</v>
      </c>
      <c r="I39">
        <v>88</v>
      </c>
      <c r="J39">
        <v>10032</v>
      </c>
      <c r="K39" s="10">
        <f>IFERROR(INDEX(Pharma_Stock!$D$4:$D$51,MATCH(F39,Pharma_Stock!$B$4:$B$51,0)),"")</f>
        <v>45968</v>
      </c>
      <c r="L39" s="11" t="str">
        <f t="shared" si="0"/>
        <v/>
      </c>
      <c r="M39" s="11" t="str">
        <f>INDEX(Pharma_Products!$F$4:$F$15,MATCH(E39,Pharma_Products!$A$4:$A$15,0))</f>
        <v>-</v>
      </c>
      <c r="N39" s="10">
        <f>IFERROR(INDEX(Pharma_Retailers!$F$4:$F$183,MATCH(C39,Pharma_Retailers!$A$4:$A$183,0)),"")</f>
        <v>46414</v>
      </c>
      <c r="O39" s="11" t="str">
        <f t="shared" si="1"/>
        <v/>
      </c>
    </row>
    <row r="40" spans="1:15" x14ac:dyDescent="0.3">
      <c r="A40" t="s">
        <v>8615</v>
      </c>
      <c r="B40" s="9">
        <v>45754</v>
      </c>
      <c r="C40" t="s">
        <v>8444</v>
      </c>
      <c r="D40" t="s">
        <v>8228</v>
      </c>
      <c r="E40" t="s">
        <v>8209</v>
      </c>
      <c r="F40" t="s">
        <v>8210</v>
      </c>
      <c r="G40">
        <v>234</v>
      </c>
      <c r="H40">
        <v>0</v>
      </c>
      <c r="I40">
        <v>30</v>
      </c>
      <c r="J40">
        <v>7020</v>
      </c>
      <c r="K40" s="10">
        <f>IFERROR(INDEX(Pharma_Stock!$D$4:$D$51,MATCH(F40,Pharma_Stock!$B$4:$B$51,0)),"")</f>
        <v>45921</v>
      </c>
      <c r="L40" s="11" t="str">
        <f t="shared" si="0"/>
        <v/>
      </c>
      <c r="M40" s="11" t="str">
        <f>INDEX(Pharma_Products!$F$4:$F$15,MATCH(E40,Pharma_Products!$A$4:$A$15,0))</f>
        <v>-</v>
      </c>
      <c r="N40" s="10">
        <f>IFERROR(INDEX(Pharma_Retailers!$F$4:$F$183,MATCH(C40,Pharma_Retailers!$A$4:$A$183,0)),"")</f>
        <v>0</v>
      </c>
      <c r="O40" s="11" t="str">
        <f t="shared" si="1"/>
        <v/>
      </c>
    </row>
    <row r="41" spans="1:15" x14ac:dyDescent="0.3">
      <c r="A41" t="s">
        <v>8616</v>
      </c>
      <c r="B41" s="9">
        <v>45755</v>
      </c>
      <c r="C41" t="s">
        <v>8402</v>
      </c>
      <c r="D41" t="s">
        <v>8228</v>
      </c>
      <c r="E41" t="s">
        <v>8204</v>
      </c>
      <c r="F41" t="s">
        <v>8207</v>
      </c>
      <c r="G41">
        <v>163</v>
      </c>
      <c r="H41">
        <v>0</v>
      </c>
      <c r="I41">
        <v>88</v>
      </c>
      <c r="J41">
        <v>14344</v>
      </c>
      <c r="K41" s="10">
        <f>IFERROR(INDEX(Pharma_Stock!$D$4:$D$51,MATCH(F41,Pharma_Stock!$B$4:$B$51,0)),"")</f>
        <v>45968</v>
      </c>
      <c r="L41" s="11" t="str">
        <f t="shared" si="0"/>
        <v/>
      </c>
      <c r="M41" s="11" t="str">
        <f>INDEX(Pharma_Products!$F$4:$F$15,MATCH(E41,Pharma_Products!$A$4:$A$15,0))</f>
        <v>-</v>
      </c>
      <c r="N41" s="10">
        <f>IFERROR(INDEX(Pharma_Retailers!$F$4:$F$183,MATCH(C41,Pharma_Retailers!$A$4:$A$183,0)),"")</f>
        <v>0</v>
      </c>
      <c r="O41" s="11" t="str">
        <f t="shared" si="1"/>
        <v/>
      </c>
    </row>
    <row r="42" spans="1:15" x14ac:dyDescent="0.3">
      <c r="A42" t="s">
        <v>8617</v>
      </c>
      <c r="B42" s="9">
        <v>45755</v>
      </c>
      <c r="C42" t="s">
        <v>8360</v>
      </c>
      <c r="D42" t="s">
        <v>8241</v>
      </c>
      <c r="E42" t="s">
        <v>8199</v>
      </c>
      <c r="F42" t="s">
        <v>8200</v>
      </c>
      <c r="G42">
        <v>84</v>
      </c>
      <c r="H42">
        <v>0</v>
      </c>
      <c r="I42">
        <v>28</v>
      </c>
      <c r="J42">
        <v>2352</v>
      </c>
      <c r="K42" s="10">
        <f>IFERROR(INDEX(Pharma_Stock!$D$4:$D$51,MATCH(F42,Pharma_Stock!$B$4:$B$51,0)),"")</f>
        <v>46042</v>
      </c>
      <c r="L42" s="11" t="str">
        <f t="shared" si="0"/>
        <v/>
      </c>
      <c r="M42" s="11" t="str">
        <f>INDEX(Pharma_Products!$F$4:$F$15,MATCH(E42,Pharma_Products!$A$4:$A$15,0))</f>
        <v>-</v>
      </c>
      <c r="N42" s="10">
        <f>IFERROR(INDEX(Pharma_Retailers!$F$4:$F$183,MATCH(C42,Pharma_Retailers!$A$4:$A$183,0)),"")</f>
        <v>0</v>
      </c>
      <c r="O42" s="11" t="str">
        <f t="shared" si="1"/>
        <v/>
      </c>
    </row>
    <row r="43" spans="1:15" x14ac:dyDescent="0.3">
      <c r="A43" t="s">
        <v>8618</v>
      </c>
      <c r="B43" s="9">
        <v>45755</v>
      </c>
      <c r="C43" t="s">
        <v>8458</v>
      </c>
      <c r="D43" t="s">
        <v>8228</v>
      </c>
      <c r="E43" t="s">
        <v>8189</v>
      </c>
      <c r="F43" t="s">
        <v>8191</v>
      </c>
      <c r="G43">
        <v>232</v>
      </c>
      <c r="H43">
        <v>0</v>
      </c>
      <c r="I43">
        <v>12.5</v>
      </c>
      <c r="J43">
        <v>2900</v>
      </c>
      <c r="K43" s="10">
        <f>IFERROR(INDEX(Pharma_Stock!$D$4:$D$51,MATCH(F43,Pharma_Stock!$B$4:$B$51,0)),"")</f>
        <v>45972</v>
      </c>
      <c r="L43" s="11" t="str">
        <f t="shared" si="0"/>
        <v/>
      </c>
      <c r="M43" s="11" t="str">
        <f>INDEX(Pharma_Products!$F$4:$F$15,MATCH(E43,Pharma_Products!$A$4:$A$15,0))</f>
        <v>-</v>
      </c>
      <c r="N43" s="10">
        <f>IFERROR(INDEX(Pharma_Retailers!$F$4:$F$183,MATCH(C43,Pharma_Retailers!$A$4:$A$183,0)),"")</f>
        <v>46440</v>
      </c>
      <c r="O43" s="11" t="str">
        <f t="shared" si="1"/>
        <v/>
      </c>
    </row>
    <row r="44" spans="1:15" x14ac:dyDescent="0.3">
      <c r="A44" t="s">
        <v>8619</v>
      </c>
      <c r="B44" s="9">
        <v>45755</v>
      </c>
      <c r="C44" t="s">
        <v>8502</v>
      </c>
      <c r="D44" t="s">
        <v>8249</v>
      </c>
      <c r="E44" t="s">
        <v>8184</v>
      </c>
      <c r="F44" t="s">
        <v>8186</v>
      </c>
      <c r="G44">
        <v>185</v>
      </c>
      <c r="H44">
        <v>18</v>
      </c>
      <c r="I44">
        <v>9</v>
      </c>
      <c r="J44">
        <v>1665</v>
      </c>
      <c r="K44" s="10">
        <f>IFERROR(INDEX(Pharma_Stock!$D$4:$D$51,MATCH(F44,Pharma_Stock!$B$4:$B$51,0)),"")</f>
        <v>45997</v>
      </c>
      <c r="L44" s="11" t="str">
        <f t="shared" si="0"/>
        <v/>
      </c>
      <c r="M44" s="11" t="str">
        <f>INDEX(Pharma_Products!$F$4:$F$15,MATCH(E44,Pharma_Products!$A$4:$A$15,0))</f>
        <v>-</v>
      </c>
      <c r="N44" s="10">
        <f>IFERROR(INDEX(Pharma_Retailers!$F$4:$F$183,MATCH(C44,Pharma_Retailers!$A$4:$A$183,0)),"")</f>
        <v>0</v>
      </c>
      <c r="O44" s="11" t="str">
        <f t="shared" si="1"/>
        <v/>
      </c>
    </row>
    <row r="45" spans="1:15" x14ac:dyDescent="0.3">
      <c r="A45" t="s">
        <v>8620</v>
      </c>
      <c r="B45" s="9">
        <v>45755</v>
      </c>
      <c r="C45" t="s">
        <v>8311</v>
      </c>
      <c r="D45" t="s">
        <v>8249</v>
      </c>
      <c r="E45" t="s">
        <v>8179</v>
      </c>
      <c r="F45" t="s">
        <v>8183</v>
      </c>
      <c r="G45">
        <v>109</v>
      </c>
      <c r="H45">
        <v>0</v>
      </c>
      <c r="I45">
        <v>85</v>
      </c>
      <c r="J45">
        <v>9265</v>
      </c>
      <c r="K45" s="10">
        <f>IFERROR(INDEX(Pharma_Stock!$D$4:$D$51,MATCH(F45,Pharma_Stock!$B$4:$B$51,0)),"")</f>
        <v>46029</v>
      </c>
      <c r="L45" s="11" t="str">
        <f t="shared" si="0"/>
        <v/>
      </c>
      <c r="M45" s="11" t="str">
        <f>INDEX(Pharma_Products!$F$4:$F$15,MATCH(E45,Pharma_Products!$A$4:$A$15,0))</f>
        <v>Sch H</v>
      </c>
      <c r="N45" s="10">
        <f>IFERROR(INDEX(Pharma_Retailers!$F$4:$F$183,MATCH(C45,Pharma_Retailers!$A$4:$A$183,0)),"")</f>
        <v>47382</v>
      </c>
      <c r="O45" s="11" t="str">
        <f t="shared" si="1"/>
        <v/>
      </c>
    </row>
    <row r="46" spans="1:15" x14ac:dyDescent="0.3">
      <c r="A46" t="s">
        <v>8621</v>
      </c>
      <c r="B46" s="9">
        <v>45755</v>
      </c>
      <c r="C46" t="s">
        <v>8486</v>
      </c>
      <c r="D46" t="s">
        <v>8228</v>
      </c>
      <c r="E46" t="s">
        <v>8159</v>
      </c>
      <c r="F46" t="s">
        <v>8163</v>
      </c>
      <c r="G46">
        <v>125</v>
      </c>
      <c r="H46">
        <v>0</v>
      </c>
      <c r="I46">
        <v>72</v>
      </c>
      <c r="J46">
        <v>9000</v>
      </c>
      <c r="K46" s="10">
        <f>IFERROR(INDEX(Pharma_Stock!$D$4:$D$51,MATCH(F46,Pharma_Stock!$B$4:$B$51,0)),"")</f>
        <v>45817</v>
      </c>
      <c r="L46" s="11" t="str">
        <f t="shared" si="0"/>
        <v/>
      </c>
      <c r="M46" s="11" t="str">
        <f>INDEX(Pharma_Products!$F$4:$F$15,MATCH(E46,Pharma_Products!$A$4:$A$15,0))</f>
        <v>Sch H</v>
      </c>
      <c r="N46" s="10">
        <f>IFERROR(INDEX(Pharma_Retailers!$F$4:$F$183,MATCH(C46,Pharma_Retailers!$A$4:$A$183,0)),"")</f>
        <v>46320</v>
      </c>
      <c r="O46" s="11" t="str">
        <f t="shared" si="1"/>
        <v/>
      </c>
    </row>
    <row r="47" spans="1:15" x14ac:dyDescent="0.3">
      <c r="A47" t="s">
        <v>8622</v>
      </c>
      <c r="B47" s="9">
        <v>45755</v>
      </c>
      <c r="C47" t="s">
        <v>8507</v>
      </c>
      <c r="D47" t="s">
        <v>8269</v>
      </c>
      <c r="E47" t="s">
        <v>8184</v>
      </c>
      <c r="F47" t="s">
        <v>8187</v>
      </c>
      <c r="G47">
        <v>204</v>
      </c>
      <c r="H47">
        <v>20</v>
      </c>
      <c r="I47">
        <v>9</v>
      </c>
      <c r="J47">
        <v>1836</v>
      </c>
      <c r="K47" s="10">
        <f>IFERROR(INDEX(Pharma_Stock!$D$4:$D$51,MATCH(F47,Pharma_Stock!$B$4:$B$51,0)),"")</f>
        <v>46028</v>
      </c>
      <c r="L47" s="11" t="str">
        <f t="shared" si="0"/>
        <v/>
      </c>
      <c r="M47" s="11" t="str">
        <f>INDEX(Pharma_Products!$F$4:$F$15,MATCH(E47,Pharma_Products!$A$4:$A$15,0))</f>
        <v>-</v>
      </c>
      <c r="N47" s="10">
        <f>IFERROR(INDEX(Pharma_Retailers!$F$4:$F$183,MATCH(C47,Pharma_Retailers!$A$4:$A$183,0)),"")</f>
        <v>0</v>
      </c>
      <c r="O47" s="11" t="str">
        <f t="shared" si="1"/>
        <v/>
      </c>
    </row>
    <row r="48" spans="1:15" x14ac:dyDescent="0.3">
      <c r="A48" t="s">
        <v>8623</v>
      </c>
      <c r="B48" s="9">
        <v>45755</v>
      </c>
      <c r="C48" t="s">
        <v>8400</v>
      </c>
      <c r="D48" t="s">
        <v>8228</v>
      </c>
      <c r="E48" t="s">
        <v>8153</v>
      </c>
      <c r="F48" t="s">
        <v>8156</v>
      </c>
      <c r="G48">
        <v>50</v>
      </c>
      <c r="H48">
        <v>0</v>
      </c>
      <c r="I48">
        <v>18.5</v>
      </c>
      <c r="J48">
        <v>925</v>
      </c>
      <c r="K48" s="10">
        <f>IFERROR(INDEX(Pharma_Stock!$D$4:$D$51,MATCH(F48,Pharma_Stock!$B$4:$B$51,0)),"")</f>
        <v>46468</v>
      </c>
      <c r="L48" s="11" t="str">
        <f t="shared" si="0"/>
        <v/>
      </c>
      <c r="M48" s="11" t="str">
        <f>INDEX(Pharma_Products!$F$4:$F$15,MATCH(E48,Pharma_Products!$A$4:$A$15,0))</f>
        <v>Sch H</v>
      </c>
      <c r="N48" s="10">
        <f>IFERROR(INDEX(Pharma_Retailers!$F$4:$F$183,MATCH(C48,Pharma_Retailers!$A$4:$A$183,0)),"")</f>
        <v>47451</v>
      </c>
      <c r="O48" s="11" t="str">
        <f t="shared" si="1"/>
        <v/>
      </c>
    </row>
    <row r="49" spans="1:15" x14ac:dyDescent="0.3">
      <c r="A49" t="s">
        <v>8624</v>
      </c>
      <c r="B49" s="9">
        <v>45756</v>
      </c>
      <c r="C49" t="s">
        <v>8486</v>
      </c>
      <c r="D49" t="s">
        <v>8228</v>
      </c>
      <c r="E49" t="s">
        <v>8174</v>
      </c>
      <c r="F49" t="s">
        <v>8178</v>
      </c>
      <c r="G49">
        <v>82</v>
      </c>
      <c r="H49">
        <v>0</v>
      </c>
      <c r="I49">
        <v>98</v>
      </c>
      <c r="J49">
        <v>8036</v>
      </c>
      <c r="K49" s="10">
        <f>IFERROR(INDEX(Pharma_Stock!$D$4:$D$51,MATCH(F49,Pharma_Stock!$B$4:$B$51,0)),"")</f>
        <v>45975</v>
      </c>
      <c r="L49" s="11" t="str">
        <f t="shared" si="0"/>
        <v/>
      </c>
      <c r="M49" s="11" t="str">
        <f>INDEX(Pharma_Products!$F$4:$F$15,MATCH(E49,Pharma_Products!$A$4:$A$15,0))</f>
        <v>Sch H</v>
      </c>
      <c r="N49" s="10">
        <f>IFERROR(INDEX(Pharma_Retailers!$F$4:$F$183,MATCH(C49,Pharma_Retailers!$A$4:$A$183,0)),"")</f>
        <v>46320</v>
      </c>
      <c r="O49" s="11" t="str">
        <f t="shared" si="1"/>
        <v/>
      </c>
    </row>
    <row r="50" spans="1:15" x14ac:dyDescent="0.3">
      <c r="A50" t="s">
        <v>8625</v>
      </c>
      <c r="B50" s="9">
        <v>45756</v>
      </c>
      <c r="C50" t="s">
        <v>8470</v>
      </c>
      <c r="D50" t="s">
        <v>8228</v>
      </c>
      <c r="E50" t="s">
        <v>8199</v>
      </c>
      <c r="F50" t="s">
        <v>8202</v>
      </c>
      <c r="G50">
        <v>226</v>
      </c>
      <c r="H50">
        <v>0</v>
      </c>
      <c r="I50">
        <v>28</v>
      </c>
      <c r="J50">
        <v>6328</v>
      </c>
      <c r="K50" s="10">
        <f>IFERROR(INDEX(Pharma_Stock!$D$4:$D$51,MATCH(F50,Pharma_Stock!$B$4:$B$51,0)),"")</f>
        <v>45979</v>
      </c>
      <c r="L50" s="11" t="str">
        <f t="shared" si="0"/>
        <v/>
      </c>
      <c r="M50" s="11" t="str">
        <f>INDEX(Pharma_Products!$F$4:$F$15,MATCH(E50,Pharma_Products!$A$4:$A$15,0))</f>
        <v>-</v>
      </c>
      <c r="N50" s="10">
        <f>IFERROR(INDEX(Pharma_Retailers!$F$4:$F$183,MATCH(C50,Pharma_Retailers!$A$4:$A$183,0)),"")</f>
        <v>0</v>
      </c>
      <c r="O50" s="11" t="str">
        <f t="shared" si="1"/>
        <v/>
      </c>
    </row>
    <row r="51" spans="1:15" x14ac:dyDescent="0.3">
      <c r="A51" t="s">
        <v>8626</v>
      </c>
      <c r="B51" s="9">
        <v>45756</v>
      </c>
      <c r="C51" t="s">
        <v>8469</v>
      </c>
      <c r="D51" t="s">
        <v>8233</v>
      </c>
      <c r="E51" t="s">
        <v>8204</v>
      </c>
      <c r="F51" t="s">
        <v>8207</v>
      </c>
      <c r="G51">
        <v>70</v>
      </c>
      <c r="H51">
        <v>0</v>
      </c>
      <c r="I51">
        <v>88</v>
      </c>
      <c r="J51">
        <v>6160</v>
      </c>
      <c r="K51" s="10">
        <f>IFERROR(INDEX(Pharma_Stock!$D$4:$D$51,MATCH(F51,Pharma_Stock!$B$4:$B$51,0)),"")</f>
        <v>45968</v>
      </c>
      <c r="L51" s="11" t="str">
        <f t="shared" si="0"/>
        <v/>
      </c>
      <c r="M51" s="11" t="str">
        <f>INDEX(Pharma_Products!$F$4:$F$15,MATCH(E51,Pharma_Products!$A$4:$A$15,0))</f>
        <v>-</v>
      </c>
      <c r="N51" s="10">
        <f>IFERROR(INDEX(Pharma_Retailers!$F$4:$F$183,MATCH(C51,Pharma_Retailers!$A$4:$A$183,0)),"")</f>
        <v>0</v>
      </c>
      <c r="O51" s="11" t="str">
        <f t="shared" si="1"/>
        <v/>
      </c>
    </row>
    <row r="52" spans="1:15" x14ac:dyDescent="0.3">
      <c r="A52" t="s">
        <v>8627</v>
      </c>
      <c r="B52" s="9">
        <v>45757</v>
      </c>
      <c r="C52" t="s">
        <v>8369</v>
      </c>
      <c r="D52" t="s">
        <v>8228</v>
      </c>
      <c r="E52" t="s">
        <v>8169</v>
      </c>
      <c r="F52" t="s">
        <v>8173</v>
      </c>
      <c r="G52">
        <v>144</v>
      </c>
      <c r="H52">
        <v>0</v>
      </c>
      <c r="I52">
        <v>14</v>
      </c>
      <c r="J52">
        <v>2016</v>
      </c>
      <c r="K52" s="10">
        <f>IFERROR(INDEX(Pharma_Stock!$D$4:$D$51,MATCH(F52,Pharma_Stock!$B$4:$B$51,0)),"")</f>
        <v>45876</v>
      </c>
      <c r="L52" s="11" t="str">
        <f t="shared" si="0"/>
        <v/>
      </c>
      <c r="M52" s="11" t="str">
        <f>INDEX(Pharma_Products!$F$4:$F$15,MATCH(E52,Pharma_Products!$A$4:$A$15,0))</f>
        <v>Sch H</v>
      </c>
      <c r="N52" s="10">
        <f>IFERROR(INDEX(Pharma_Retailers!$F$4:$F$183,MATCH(C52,Pharma_Retailers!$A$4:$A$183,0)),"")</f>
        <v>46872</v>
      </c>
      <c r="O52" s="11" t="str">
        <f t="shared" si="1"/>
        <v/>
      </c>
    </row>
    <row r="53" spans="1:15" x14ac:dyDescent="0.3">
      <c r="A53" t="s">
        <v>8628</v>
      </c>
      <c r="B53" s="9">
        <v>45757</v>
      </c>
      <c r="C53" t="s">
        <v>8500</v>
      </c>
      <c r="D53" t="s">
        <v>8228</v>
      </c>
      <c r="E53" t="s">
        <v>8159</v>
      </c>
      <c r="F53" t="s">
        <v>8161</v>
      </c>
      <c r="G53">
        <v>152</v>
      </c>
      <c r="H53">
        <v>0</v>
      </c>
      <c r="I53">
        <v>72</v>
      </c>
      <c r="J53">
        <v>10944</v>
      </c>
      <c r="K53" s="10">
        <f>IFERROR(INDEX(Pharma_Stock!$D$4:$D$51,MATCH(F53,Pharma_Stock!$B$4:$B$51,0)),"")</f>
        <v>46297</v>
      </c>
      <c r="L53" s="11" t="str">
        <f t="shared" si="0"/>
        <v/>
      </c>
      <c r="M53" s="11" t="str">
        <f>INDEX(Pharma_Products!$F$4:$F$15,MATCH(E53,Pharma_Products!$A$4:$A$15,0))</f>
        <v>Sch H</v>
      </c>
      <c r="N53" s="10">
        <f>IFERROR(INDEX(Pharma_Retailers!$F$4:$F$183,MATCH(C53,Pharma_Retailers!$A$4:$A$183,0)),"")</f>
        <v>46794</v>
      </c>
      <c r="O53" s="11" t="str">
        <f t="shared" si="1"/>
        <v/>
      </c>
    </row>
    <row r="54" spans="1:15" x14ac:dyDescent="0.3">
      <c r="A54" t="s">
        <v>8629</v>
      </c>
      <c r="B54" s="9">
        <v>45757</v>
      </c>
      <c r="C54" t="s">
        <v>8287</v>
      </c>
      <c r="D54" t="s">
        <v>8249</v>
      </c>
      <c r="E54" t="s">
        <v>8199</v>
      </c>
      <c r="F54" t="s">
        <v>8200</v>
      </c>
      <c r="G54">
        <v>97</v>
      </c>
      <c r="H54">
        <v>0</v>
      </c>
      <c r="I54">
        <v>28</v>
      </c>
      <c r="J54">
        <v>2716</v>
      </c>
      <c r="K54" s="10">
        <f>IFERROR(INDEX(Pharma_Stock!$D$4:$D$51,MATCH(F54,Pharma_Stock!$B$4:$B$51,0)),"")</f>
        <v>46042</v>
      </c>
      <c r="L54" s="11" t="str">
        <f t="shared" si="0"/>
        <v/>
      </c>
      <c r="M54" s="11" t="str">
        <f>INDEX(Pharma_Products!$F$4:$F$15,MATCH(E54,Pharma_Products!$A$4:$A$15,0))</f>
        <v>-</v>
      </c>
      <c r="N54" s="10">
        <f>IFERROR(INDEX(Pharma_Retailers!$F$4:$F$183,MATCH(C54,Pharma_Retailers!$A$4:$A$183,0)),"")</f>
        <v>0</v>
      </c>
      <c r="O54" s="11" t="str">
        <f t="shared" si="1"/>
        <v/>
      </c>
    </row>
    <row r="55" spans="1:15" x14ac:dyDescent="0.3">
      <c r="A55" t="s">
        <v>8630</v>
      </c>
      <c r="B55" s="9">
        <v>45757</v>
      </c>
      <c r="C55" t="s">
        <v>8347</v>
      </c>
      <c r="D55" t="s">
        <v>8233</v>
      </c>
      <c r="E55" t="s">
        <v>8204</v>
      </c>
      <c r="F55" t="s">
        <v>8207</v>
      </c>
      <c r="G55">
        <v>148</v>
      </c>
      <c r="H55">
        <v>0</v>
      </c>
      <c r="I55">
        <v>88</v>
      </c>
      <c r="J55">
        <v>13024</v>
      </c>
      <c r="K55" s="10">
        <f>IFERROR(INDEX(Pharma_Stock!$D$4:$D$51,MATCH(F55,Pharma_Stock!$B$4:$B$51,0)),"")</f>
        <v>45968</v>
      </c>
      <c r="L55" s="11" t="str">
        <f t="shared" si="0"/>
        <v/>
      </c>
      <c r="M55" s="11" t="str">
        <f>INDEX(Pharma_Products!$F$4:$F$15,MATCH(E55,Pharma_Products!$A$4:$A$15,0))</f>
        <v>-</v>
      </c>
      <c r="N55" s="10">
        <f>IFERROR(INDEX(Pharma_Retailers!$F$4:$F$183,MATCH(C55,Pharma_Retailers!$A$4:$A$183,0)),"")</f>
        <v>0</v>
      </c>
      <c r="O55" s="11" t="str">
        <f t="shared" si="1"/>
        <v/>
      </c>
    </row>
    <row r="56" spans="1:15" x14ac:dyDescent="0.3">
      <c r="A56" t="s">
        <v>8631</v>
      </c>
      <c r="B56" s="9">
        <v>45757</v>
      </c>
      <c r="C56" t="s">
        <v>8423</v>
      </c>
      <c r="D56" t="s">
        <v>8233</v>
      </c>
      <c r="E56" t="s">
        <v>8159</v>
      </c>
      <c r="F56" t="s">
        <v>8163</v>
      </c>
      <c r="G56">
        <v>106</v>
      </c>
      <c r="H56">
        <v>0</v>
      </c>
      <c r="I56">
        <v>72</v>
      </c>
      <c r="J56">
        <v>7632</v>
      </c>
      <c r="K56" s="10">
        <f>IFERROR(INDEX(Pharma_Stock!$D$4:$D$51,MATCH(F56,Pharma_Stock!$B$4:$B$51,0)),"")</f>
        <v>45817</v>
      </c>
      <c r="L56" s="11" t="str">
        <f t="shared" si="0"/>
        <v/>
      </c>
      <c r="M56" s="11" t="str">
        <f>INDEX(Pharma_Products!$F$4:$F$15,MATCH(E56,Pharma_Products!$A$4:$A$15,0))</f>
        <v>Sch H</v>
      </c>
      <c r="N56" s="10">
        <f>IFERROR(INDEX(Pharma_Retailers!$F$4:$F$183,MATCH(C56,Pharma_Retailers!$A$4:$A$183,0)),"")</f>
        <v>46761</v>
      </c>
      <c r="O56" s="11" t="str">
        <f t="shared" si="1"/>
        <v/>
      </c>
    </row>
    <row r="57" spans="1:15" x14ac:dyDescent="0.3">
      <c r="A57" t="s">
        <v>8632</v>
      </c>
      <c r="B57" s="9">
        <v>45757</v>
      </c>
      <c r="C57" t="s">
        <v>8326</v>
      </c>
      <c r="D57" t="s">
        <v>8241</v>
      </c>
      <c r="E57" t="s">
        <v>8169</v>
      </c>
      <c r="F57" t="s">
        <v>8172</v>
      </c>
      <c r="G57">
        <v>89</v>
      </c>
      <c r="H57">
        <v>0</v>
      </c>
      <c r="I57">
        <v>14</v>
      </c>
      <c r="J57">
        <v>1246</v>
      </c>
      <c r="K57" s="10">
        <f>IFERROR(INDEX(Pharma_Stock!$D$4:$D$51,MATCH(F57,Pharma_Stock!$B$4:$B$51,0)),"")</f>
        <v>46309</v>
      </c>
      <c r="L57" s="11" t="str">
        <f t="shared" si="0"/>
        <v/>
      </c>
      <c r="M57" s="11" t="str">
        <f>INDEX(Pharma_Products!$F$4:$F$15,MATCH(E57,Pharma_Products!$A$4:$A$15,0))</f>
        <v>Sch H</v>
      </c>
      <c r="N57" s="10">
        <f>IFERROR(INDEX(Pharma_Retailers!$F$4:$F$183,MATCH(C57,Pharma_Retailers!$A$4:$A$183,0)),"")</f>
        <v>46852</v>
      </c>
      <c r="O57" s="11" t="str">
        <f t="shared" si="1"/>
        <v/>
      </c>
    </row>
    <row r="58" spans="1:15" x14ac:dyDescent="0.3">
      <c r="A58" t="s">
        <v>8633</v>
      </c>
      <c r="B58" s="9">
        <v>45757</v>
      </c>
      <c r="C58" t="s">
        <v>8267</v>
      </c>
      <c r="D58" t="s">
        <v>8269</v>
      </c>
      <c r="E58" t="s">
        <v>8199</v>
      </c>
      <c r="F58" t="s">
        <v>8202</v>
      </c>
      <c r="G58">
        <v>100</v>
      </c>
      <c r="H58">
        <v>0</v>
      </c>
      <c r="I58">
        <v>28</v>
      </c>
      <c r="J58">
        <v>2800</v>
      </c>
      <c r="K58" s="10">
        <f>IFERROR(INDEX(Pharma_Stock!$D$4:$D$51,MATCH(F58,Pharma_Stock!$B$4:$B$51,0)),"")</f>
        <v>45979</v>
      </c>
      <c r="L58" s="11" t="str">
        <f t="shared" si="0"/>
        <v/>
      </c>
      <c r="M58" s="11" t="str">
        <f>INDEX(Pharma_Products!$F$4:$F$15,MATCH(E58,Pharma_Products!$A$4:$A$15,0))</f>
        <v>-</v>
      </c>
      <c r="N58" s="10">
        <f>IFERROR(INDEX(Pharma_Retailers!$F$4:$F$183,MATCH(C58,Pharma_Retailers!$A$4:$A$183,0)),"")</f>
        <v>0</v>
      </c>
      <c r="O58" s="11" t="str">
        <f t="shared" si="1"/>
        <v/>
      </c>
    </row>
    <row r="59" spans="1:15" x14ac:dyDescent="0.3">
      <c r="A59" t="s">
        <v>8634</v>
      </c>
      <c r="B59" s="9">
        <v>45757</v>
      </c>
      <c r="C59" t="s">
        <v>8234</v>
      </c>
      <c r="D59" t="s">
        <v>8233</v>
      </c>
      <c r="E59" t="s">
        <v>8159</v>
      </c>
      <c r="F59" t="s">
        <v>8160</v>
      </c>
      <c r="G59">
        <v>132</v>
      </c>
      <c r="H59">
        <v>0</v>
      </c>
      <c r="I59">
        <v>72</v>
      </c>
      <c r="J59">
        <v>9504</v>
      </c>
      <c r="K59" s="10">
        <f>IFERROR(INDEX(Pharma_Stock!$D$4:$D$51,MATCH(F59,Pharma_Stock!$B$4:$B$51,0)),"")</f>
        <v>46321</v>
      </c>
      <c r="L59" s="11" t="str">
        <f t="shared" si="0"/>
        <v/>
      </c>
      <c r="M59" s="11" t="str">
        <f>INDEX(Pharma_Products!$F$4:$F$15,MATCH(E59,Pharma_Products!$A$4:$A$15,0))</f>
        <v>Sch H</v>
      </c>
      <c r="N59" s="10">
        <f>IFERROR(INDEX(Pharma_Retailers!$F$4:$F$183,MATCH(C59,Pharma_Retailers!$A$4:$A$183,0)),"")</f>
        <v>46882</v>
      </c>
      <c r="O59" s="11" t="str">
        <f t="shared" si="1"/>
        <v/>
      </c>
    </row>
    <row r="60" spans="1:15" x14ac:dyDescent="0.3">
      <c r="A60" t="s">
        <v>8635</v>
      </c>
      <c r="B60" s="9">
        <v>45757</v>
      </c>
      <c r="C60" t="s">
        <v>8402</v>
      </c>
      <c r="D60" t="s">
        <v>8228</v>
      </c>
      <c r="E60" t="s">
        <v>8209</v>
      </c>
      <c r="F60" t="s">
        <v>8210</v>
      </c>
      <c r="G60">
        <v>232</v>
      </c>
      <c r="H60">
        <v>0</v>
      </c>
      <c r="I60">
        <v>30</v>
      </c>
      <c r="J60">
        <v>6960</v>
      </c>
      <c r="K60" s="10">
        <f>IFERROR(INDEX(Pharma_Stock!$D$4:$D$51,MATCH(F60,Pharma_Stock!$B$4:$B$51,0)),"")</f>
        <v>45921</v>
      </c>
      <c r="L60" s="11" t="str">
        <f t="shared" si="0"/>
        <v/>
      </c>
      <c r="M60" s="11" t="str">
        <f>INDEX(Pharma_Products!$F$4:$F$15,MATCH(E60,Pharma_Products!$A$4:$A$15,0))</f>
        <v>-</v>
      </c>
      <c r="N60" s="10">
        <f>IFERROR(INDEX(Pharma_Retailers!$F$4:$F$183,MATCH(C60,Pharma_Retailers!$A$4:$A$183,0)),"")</f>
        <v>0</v>
      </c>
      <c r="O60" s="11" t="str">
        <f t="shared" si="1"/>
        <v/>
      </c>
    </row>
    <row r="61" spans="1:15" x14ac:dyDescent="0.3">
      <c r="A61" t="s">
        <v>8636</v>
      </c>
      <c r="B61" s="9">
        <v>45757</v>
      </c>
      <c r="C61" t="s">
        <v>8539</v>
      </c>
      <c r="D61" t="s">
        <v>8269</v>
      </c>
      <c r="E61" t="s">
        <v>8174</v>
      </c>
      <c r="F61" t="s">
        <v>8178</v>
      </c>
      <c r="G61">
        <v>100</v>
      </c>
      <c r="H61">
        <v>0</v>
      </c>
      <c r="I61">
        <v>98</v>
      </c>
      <c r="J61">
        <v>9800</v>
      </c>
      <c r="K61" s="10">
        <f>IFERROR(INDEX(Pharma_Stock!$D$4:$D$51,MATCH(F61,Pharma_Stock!$B$4:$B$51,0)),"")</f>
        <v>45975</v>
      </c>
      <c r="L61" s="11" t="str">
        <f t="shared" si="0"/>
        <v/>
      </c>
      <c r="M61" s="11" t="str">
        <f>INDEX(Pharma_Products!$F$4:$F$15,MATCH(E61,Pharma_Products!$A$4:$A$15,0))</f>
        <v>Sch H</v>
      </c>
      <c r="N61" s="10">
        <f>IFERROR(INDEX(Pharma_Retailers!$F$4:$F$183,MATCH(C61,Pharma_Retailers!$A$4:$A$183,0)),"")</f>
        <v>47446</v>
      </c>
      <c r="O61" s="11" t="str">
        <f t="shared" si="1"/>
        <v/>
      </c>
    </row>
    <row r="62" spans="1:15" x14ac:dyDescent="0.3">
      <c r="A62" t="s">
        <v>8637</v>
      </c>
      <c r="B62" s="9">
        <v>45758</v>
      </c>
      <c r="C62" t="s">
        <v>8439</v>
      </c>
      <c r="D62" t="s">
        <v>8249</v>
      </c>
      <c r="E62" t="s">
        <v>8174</v>
      </c>
      <c r="F62" t="s">
        <v>8178</v>
      </c>
      <c r="G62">
        <v>30</v>
      </c>
      <c r="H62">
        <v>0</v>
      </c>
      <c r="I62">
        <v>98</v>
      </c>
      <c r="J62">
        <v>2940</v>
      </c>
      <c r="K62" s="10">
        <f>IFERROR(INDEX(Pharma_Stock!$D$4:$D$51,MATCH(F62,Pharma_Stock!$B$4:$B$51,0)),"")</f>
        <v>45975</v>
      </c>
      <c r="L62" s="11" t="str">
        <f t="shared" si="0"/>
        <v/>
      </c>
      <c r="M62" s="11" t="str">
        <f>INDEX(Pharma_Products!$F$4:$F$15,MATCH(E62,Pharma_Products!$A$4:$A$15,0))</f>
        <v>Sch H</v>
      </c>
      <c r="N62" s="10">
        <f>IFERROR(INDEX(Pharma_Retailers!$F$4:$F$183,MATCH(C62,Pharma_Retailers!$A$4:$A$183,0)),"")</f>
        <v>46770</v>
      </c>
      <c r="O62" s="11" t="str">
        <f t="shared" si="1"/>
        <v/>
      </c>
    </row>
    <row r="63" spans="1:15" x14ac:dyDescent="0.3">
      <c r="A63" t="s">
        <v>8638</v>
      </c>
      <c r="B63" s="9">
        <v>45758</v>
      </c>
      <c r="C63" t="s">
        <v>8457</v>
      </c>
      <c r="D63" t="s">
        <v>8249</v>
      </c>
      <c r="E63" t="s">
        <v>8184</v>
      </c>
      <c r="F63" t="s">
        <v>8187</v>
      </c>
      <c r="G63">
        <v>57</v>
      </c>
      <c r="H63">
        <v>5</v>
      </c>
      <c r="I63">
        <v>9</v>
      </c>
      <c r="J63">
        <v>513</v>
      </c>
      <c r="K63" s="10">
        <f>IFERROR(INDEX(Pharma_Stock!$D$4:$D$51,MATCH(F63,Pharma_Stock!$B$4:$B$51,0)),"")</f>
        <v>46028</v>
      </c>
      <c r="L63" s="11" t="str">
        <f t="shared" si="0"/>
        <v/>
      </c>
      <c r="M63" s="11" t="str">
        <f>INDEX(Pharma_Products!$F$4:$F$15,MATCH(E63,Pharma_Products!$A$4:$A$15,0))</f>
        <v>-</v>
      </c>
      <c r="N63" s="10">
        <f>IFERROR(INDEX(Pharma_Retailers!$F$4:$F$183,MATCH(C63,Pharma_Retailers!$A$4:$A$183,0)),"")</f>
        <v>0</v>
      </c>
      <c r="O63" s="11" t="str">
        <f t="shared" si="1"/>
        <v/>
      </c>
    </row>
    <row r="64" spans="1:15" x14ac:dyDescent="0.3">
      <c r="A64" t="s">
        <v>8639</v>
      </c>
      <c r="B64" s="9">
        <v>45758</v>
      </c>
      <c r="C64" t="s">
        <v>8507</v>
      </c>
      <c r="D64" t="s">
        <v>8269</v>
      </c>
      <c r="E64" t="s">
        <v>8204</v>
      </c>
      <c r="F64" t="s">
        <v>8207</v>
      </c>
      <c r="G64">
        <v>59</v>
      </c>
      <c r="H64">
        <v>0</v>
      </c>
      <c r="I64">
        <v>88</v>
      </c>
      <c r="J64">
        <v>5192</v>
      </c>
      <c r="K64" s="10">
        <f>IFERROR(INDEX(Pharma_Stock!$D$4:$D$51,MATCH(F64,Pharma_Stock!$B$4:$B$51,0)),"")</f>
        <v>45968</v>
      </c>
      <c r="L64" s="11" t="str">
        <f t="shared" si="0"/>
        <v/>
      </c>
      <c r="M64" s="11" t="str">
        <f>INDEX(Pharma_Products!$F$4:$F$15,MATCH(E64,Pharma_Products!$A$4:$A$15,0))</f>
        <v>-</v>
      </c>
      <c r="N64" s="10">
        <f>IFERROR(INDEX(Pharma_Retailers!$F$4:$F$183,MATCH(C64,Pharma_Retailers!$A$4:$A$183,0)),"")</f>
        <v>0</v>
      </c>
      <c r="O64" s="11" t="str">
        <f t="shared" si="1"/>
        <v/>
      </c>
    </row>
    <row r="65" spans="1:15" x14ac:dyDescent="0.3">
      <c r="A65" t="s">
        <v>8640</v>
      </c>
      <c r="B65" s="9">
        <v>45758</v>
      </c>
      <c r="C65" t="s">
        <v>8256</v>
      </c>
      <c r="D65" t="s">
        <v>8228</v>
      </c>
      <c r="E65" t="s">
        <v>8159</v>
      </c>
      <c r="F65" t="s">
        <v>8161</v>
      </c>
      <c r="G65">
        <v>234</v>
      </c>
      <c r="H65">
        <v>0</v>
      </c>
      <c r="I65">
        <v>72</v>
      </c>
      <c r="J65">
        <v>16848</v>
      </c>
      <c r="K65" s="10">
        <f>IFERROR(INDEX(Pharma_Stock!$D$4:$D$51,MATCH(F65,Pharma_Stock!$B$4:$B$51,0)),"")</f>
        <v>46297</v>
      </c>
      <c r="L65" s="11" t="str">
        <f t="shared" si="0"/>
        <v/>
      </c>
      <c r="M65" s="11" t="str">
        <f>INDEX(Pharma_Products!$F$4:$F$15,MATCH(E65,Pharma_Products!$A$4:$A$15,0))</f>
        <v>Sch H</v>
      </c>
      <c r="N65" s="10">
        <f>IFERROR(INDEX(Pharma_Retailers!$F$4:$F$183,MATCH(C65,Pharma_Retailers!$A$4:$A$183,0)),"")</f>
        <v>47283</v>
      </c>
      <c r="O65" s="11" t="str">
        <f t="shared" si="1"/>
        <v/>
      </c>
    </row>
    <row r="66" spans="1:15" x14ac:dyDescent="0.3">
      <c r="A66" t="s">
        <v>8641</v>
      </c>
      <c r="B66" s="9">
        <v>45758</v>
      </c>
      <c r="C66" t="s">
        <v>8245</v>
      </c>
      <c r="D66" t="s">
        <v>8249</v>
      </c>
      <c r="E66" t="s">
        <v>8179</v>
      </c>
      <c r="F66" t="s">
        <v>8180</v>
      </c>
      <c r="G66">
        <v>212</v>
      </c>
      <c r="H66">
        <v>0</v>
      </c>
      <c r="I66">
        <v>85</v>
      </c>
      <c r="J66">
        <v>18020</v>
      </c>
      <c r="K66" s="10">
        <f>IFERROR(INDEX(Pharma_Stock!$D$4:$D$51,MATCH(F66,Pharma_Stock!$B$4:$B$51,0)),"")</f>
        <v>46271</v>
      </c>
      <c r="L66" s="11" t="str">
        <f t="shared" si="0"/>
        <v/>
      </c>
      <c r="M66" s="11" t="str">
        <f>INDEX(Pharma_Products!$F$4:$F$15,MATCH(E66,Pharma_Products!$A$4:$A$15,0))</f>
        <v>Sch H</v>
      </c>
      <c r="N66" s="10">
        <f>IFERROR(INDEX(Pharma_Retailers!$F$4:$F$183,MATCH(C66,Pharma_Retailers!$A$4:$A$183,0)),"")</f>
        <v>47053</v>
      </c>
      <c r="O66" s="11" t="str">
        <f t="shared" si="1"/>
        <v/>
      </c>
    </row>
    <row r="67" spans="1:15" x14ac:dyDescent="0.3">
      <c r="A67" t="s">
        <v>8642</v>
      </c>
      <c r="B67" s="9">
        <v>45758</v>
      </c>
      <c r="C67" t="s">
        <v>8469</v>
      </c>
      <c r="D67" t="s">
        <v>8233</v>
      </c>
      <c r="E67" t="s">
        <v>8209</v>
      </c>
      <c r="F67" t="s">
        <v>8210</v>
      </c>
      <c r="G67">
        <v>170</v>
      </c>
      <c r="H67">
        <v>0</v>
      </c>
      <c r="I67">
        <v>30</v>
      </c>
      <c r="J67">
        <v>5100</v>
      </c>
      <c r="K67" s="10">
        <f>IFERROR(INDEX(Pharma_Stock!$D$4:$D$51,MATCH(F67,Pharma_Stock!$B$4:$B$51,0)),"")</f>
        <v>45921</v>
      </c>
      <c r="L67" s="11" t="str">
        <f t="shared" si="0"/>
        <v/>
      </c>
      <c r="M67" s="11" t="str">
        <f>INDEX(Pharma_Products!$F$4:$F$15,MATCH(E67,Pharma_Products!$A$4:$A$15,0))</f>
        <v>-</v>
      </c>
      <c r="N67" s="10">
        <f>IFERROR(INDEX(Pharma_Retailers!$F$4:$F$183,MATCH(C67,Pharma_Retailers!$A$4:$A$183,0)),"")</f>
        <v>0</v>
      </c>
      <c r="O67" s="11" t="str">
        <f t="shared" si="1"/>
        <v/>
      </c>
    </row>
    <row r="68" spans="1:15" x14ac:dyDescent="0.3">
      <c r="A68" t="s">
        <v>8643</v>
      </c>
      <c r="B68" s="9">
        <v>45758</v>
      </c>
      <c r="C68" t="s">
        <v>8447</v>
      </c>
      <c r="D68" t="s">
        <v>8269</v>
      </c>
      <c r="E68" t="s">
        <v>8204</v>
      </c>
      <c r="F68" t="s">
        <v>8207</v>
      </c>
      <c r="G68">
        <v>227</v>
      </c>
      <c r="H68">
        <v>0</v>
      </c>
      <c r="I68">
        <v>88</v>
      </c>
      <c r="J68">
        <v>19976</v>
      </c>
      <c r="K68" s="10">
        <f>IFERROR(INDEX(Pharma_Stock!$D$4:$D$51,MATCH(F68,Pharma_Stock!$B$4:$B$51,0)),"")</f>
        <v>45968</v>
      </c>
      <c r="L68" s="11" t="str">
        <f t="shared" ref="L68:L131" si="2">IF(B68&gt;K68,"FLAG","")</f>
        <v/>
      </c>
      <c r="M68" s="11" t="str">
        <f>INDEX(Pharma_Products!$F$4:$F$15,MATCH(E68,Pharma_Products!$A$4:$A$15,0))</f>
        <v>-</v>
      </c>
      <c r="N68" s="10">
        <f>IFERROR(INDEX(Pharma_Retailers!$F$4:$F$183,MATCH(C68,Pharma_Retailers!$A$4:$A$183,0)),"")</f>
        <v>0</v>
      </c>
      <c r="O68" s="11" t="str">
        <f t="shared" ref="O68:O131" si="3">IF(AND(M68="Sch H",N(N68)&gt;0,B68&gt;N68),"FLAG","")</f>
        <v/>
      </c>
    </row>
    <row r="69" spans="1:15" x14ac:dyDescent="0.3">
      <c r="A69" t="s">
        <v>8644</v>
      </c>
      <c r="B69" s="9">
        <v>45758</v>
      </c>
      <c r="C69" t="s">
        <v>8343</v>
      </c>
      <c r="D69" t="s">
        <v>8228</v>
      </c>
      <c r="E69" t="s">
        <v>8189</v>
      </c>
      <c r="F69" t="s">
        <v>8191</v>
      </c>
      <c r="G69">
        <v>37</v>
      </c>
      <c r="H69">
        <v>0</v>
      </c>
      <c r="I69">
        <v>12.5</v>
      </c>
      <c r="J69">
        <v>462.5</v>
      </c>
      <c r="K69" s="10">
        <f>IFERROR(INDEX(Pharma_Stock!$D$4:$D$51,MATCH(F69,Pharma_Stock!$B$4:$B$51,0)),"")</f>
        <v>45972</v>
      </c>
      <c r="L69" s="11" t="str">
        <f t="shared" si="2"/>
        <v/>
      </c>
      <c r="M69" s="11" t="str">
        <f>INDEX(Pharma_Products!$F$4:$F$15,MATCH(E69,Pharma_Products!$A$4:$A$15,0))</f>
        <v>-</v>
      </c>
      <c r="N69" s="10">
        <f>IFERROR(INDEX(Pharma_Retailers!$F$4:$F$183,MATCH(C69,Pharma_Retailers!$A$4:$A$183,0)),"")</f>
        <v>0</v>
      </c>
      <c r="O69" s="11" t="str">
        <f t="shared" si="3"/>
        <v/>
      </c>
    </row>
    <row r="70" spans="1:15" x14ac:dyDescent="0.3">
      <c r="A70" t="s">
        <v>8645</v>
      </c>
      <c r="B70" s="9">
        <v>45758</v>
      </c>
      <c r="C70" t="s">
        <v>8491</v>
      </c>
      <c r="D70" t="s">
        <v>8241</v>
      </c>
      <c r="E70" t="s">
        <v>8199</v>
      </c>
      <c r="F70" t="s">
        <v>8201</v>
      </c>
      <c r="G70">
        <v>15</v>
      </c>
      <c r="H70">
        <v>0</v>
      </c>
      <c r="I70">
        <v>28</v>
      </c>
      <c r="J70">
        <v>420</v>
      </c>
      <c r="K70" s="10">
        <f>IFERROR(INDEX(Pharma_Stock!$D$4:$D$51,MATCH(F70,Pharma_Stock!$B$4:$B$51,0)),"")</f>
        <v>46000</v>
      </c>
      <c r="L70" s="11" t="str">
        <f t="shared" si="2"/>
        <v/>
      </c>
      <c r="M70" s="11" t="str">
        <f>INDEX(Pharma_Products!$F$4:$F$15,MATCH(E70,Pharma_Products!$A$4:$A$15,0))</f>
        <v>-</v>
      </c>
      <c r="N70" s="10">
        <f>IFERROR(INDEX(Pharma_Retailers!$F$4:$F$183,MATCH(C70,Pharma_Retailers!$A$4:$A$183,0)),"")</f>
        <v>0</v>
      </c>
      <c r="O70" s="11" t="str">
        <f t="shared" si="3"/>
        <v/>
      </c>
    </row>
    <row r="71" spans="1:15" x14ac:dyDescent="0.3">
      <c r="A71" t="s">
        <v>8646</v>
      </c>
      <c r="B71" s="9">
        <v>45758</v>
      </c>
      <c r="C71" t="s">
        <v>8331</v>
      </c>
      <c r="D71" t="s">
        <v>8249</v>
      </c>
      <c r="E71" t="s">
        <v>8174</v>
      </c>
      <c r="F71" t="s">
        <v>8178</v>
      </c>
      <c r="G71">
        <v>152</v>
      </c>
      <c r="H71">
        <v>0</v>
      </c>
      <c r="I71">
        <v>98</v>
      </c>
      <c r="J71">
        <v>14896</v>
      </c>
      <c r="K71" s="10">
        <f>IFERROR(INDEX(Pharma_Stock!$D$4:$D$51,MATCH(F71,Pharma_Stock!$B$4:$B$51,0)),"")</f>
        <v>45975</v>
      </c>
      <c r="L71" s="11" t="str">
        <f t="shared" si="2"/>
        <v/>
      </c>
      <c r="M71" s="11" t="str">
        <f>INDEX(Pharma_Products!$F$4:$F$15,MATCH(E71,Pharma_Products!$A$4:$A$15,0))</f>
        <v>Sch H</v>
      </c>
      <c r="N71" s="10">
        <f>IFERROR(INDEX(Pharma_Retailers!$F$4:$F$183,MATCH(C71,Pharma_Retailers!$A$4:$A$183,0)),"")</f>
        <v>47338</v>
      </c>
      <c r="O71" s="11" t="str">
        <f t="shared" si="3"/>
        <v/>
      </c>
    </row>
    <row r="72" spans="1:15" x14ac:dyDescent="0.3">
      <c r="A72" t="s">
        <v>8647</v>
      </c>
      <c r="B72" s="9">
        <v>45758</v>
      </c>
      <c r="C72" t="s">
        <v>8393</v>
      </c>
      <c r="D72" t="s">
        <v>8249</v>
      </c>
      <c r="E72" t="s">
        <v>8209</v>
      </c>
      <c r="F72" t="s">
        <v>8210</v>
      </c>
      <c r="G72">
        <v>37</v>
      </c>
      <c r="H72">
        <v>0</v>
      </c>
      <c r="I72">
        <v>30</v>
      </c>
      <c r="J72">
        <v>1110</v>
      </c>
      <c r="K72" s="10">
        <f>IFERROR(INDEX(Pharma_Stock!$D$4:$D$51,MATCH(F72,Pharma_Stock!$B$4:$B$51,0)),"")</f>
        <v>45921</v>
      </c>
      <c r="L72" s="11" t="str">
        <f t="shared" si="2"/>
        <v/>
      </c>
      <c r="M72" s="11" t="str">
        <f>INDEX(Pharma_Products!$F$4:$F$15,MATCH(E72,Pharma_Products!$A$4:$A$15,0))</f>
        <v>-</v>
      </c>
      <c r="N72" s="10">
        <f>IFERROR(INDEX(Pharma_Retailers!$F$4:$F$183,MATCH(C72,Pharma_Retailers!$A$4:$A$183,0)),"")</f>
        <v>0</v>
      </c>
      <c r="O72" s="11" t="str">
        <f t="shared" si="3"/>
        <v/>
      </c>
    </row>
    <row r="73" spans="1:15" x14ac:dyDescent="0.3">
      <c r="A73" t="s">
        <v>8648</v>
      </c>
      <c r="B73" s="9">
        <v>45759</v>
      </c>
      <c r="C73" t="s">
        <v>8502</v>
      </c>
      <c r="D73" t="s">
        <v>8249</v>
      </c>
      <c r="E73" t="s">
        <v>8189</v>
      </c>
      <c r="F73" t="s">
        <v>8191</v>
      </c>
      <c r="G73">
        <v>225</v>
      </c>
      <c r="H73">
        <v>0</v>
      </c>
      <c r="I73">
        <v>12.5</v>
      </c>
      <c r="J73">
        <v>2812.5</v>
      </c>
      <c r="K73" s="10">
        <f>IFERROR(INDEX(Pharma_Stock!$D$4:$D$51,MATCH(F73,Pharma_Stock!$B$4:$B$51,0)),"")</f>
        <v>45972</v>
      </c>
      <c r="L73" s="11" t="str">
        <f t="shared" si="2"/>
        <v/>
      </c>
      <c r="M73" s="11" t="str">
        <f>INDEX(Pharma_Products!$F$4:$F$15,MATCH(E73,Pharma_Products!$A$4:$A$15,0))</f>
        <v>-</v>
      </c>
      <c r="N73" s="10">
        <f>IFERROR(INDEX(Pharma_Retailers!$F$4:$F$183,MATCH(C73,Pharma_Retailers!$A$4:$A$183,0)),"")</f>
        <v>0</v>
      </c>
      <c r="O73" s="11" t="str">
        <f t="shared" si="3"/>
        <v/>
      </c>
    </row>
    <row r="74" spans="1:15" x14ac:dyDescent="0.3">
      <c r="A74" t="s">
        <v>8649</v>
      </c>
      <c r="B74" s="9">
        <v>45759</v>
      </c>
      <c r="C74" t="s">
        <v>8525</v>
      </c>
      <c r="D74" t="s">
        <v>8241</v>
      </c>
      <c r="E74" t="s">
        <v>8184</v>
      </c>
      <c r="F74" t="s">
        <v>8187</v>
      </c>
      <c r="G74">
        <v>48</v>
      </c>
      <c r="H74">
        <v>4</v>
      </c>
      <c r="I74">
        <v>9</v>
      </c>
      <c r="J74">
        <v>432</v>
      </c>
      <c r="K74" s="10">
        <f>IFERROR(INDEX(Pharma_Stock!$D$4:$D$51,MATCH(F74,Pharma_Stock!$B$4:$B$51,0)),"")</f>
        <v>46028</v>
      </c>
      <c r="L74" s="11" t="str">
        <f t="shared" si="2"/>
        <v/>
      </c>
      <c r="M74" s="11" t="str">
        <f>INDEX(Pharma_Products!$F$4:$F$15,MATCH(E74,Pharma_Products!$A$4:$A$15,0))</f>
        <v>-</v>
      </c>
      <c r="N74" s="10">
        <f>IFERROR(INDEX(Pharma_Retailers!$F$4:$F$183,MATCH(C74,Pharma_Retailers!$A$4:$A$183,0)),"")</f>
        <v>0</v>
      </c>
      <c r="O74" s="11" t="str">
        <f t="shared" si="3"/>
        <v/>
      </c>
    </row>
    <row r="75" spans="1:15" x14ac:dyDescent="0.3">
      <c r="A75" t="s">
        <v>8650</v>
      </c>
      <c r="B75" s="9">
        <v>45759</v>
      </c>
      <c r="C75" t="s">
        <v>8417</v>
      </c>
      <c r="D75" t="s">
        <v>8233</v>
      </c>
      <c r="E75" t="s">
        <v>8164</v>
      </c>
      <c r="F75" t="s">
        <v>8165</v>
      </c>
      <c r="G75">
        <v>27</v>
      </c>
      <c r="H75">
        <v>0</v>
      </c>
      <c r="I75">
        <v>19</v>
      </c>
      <c r="J75">
        <v>513</v>
      </c>
      <c r="K75" s="10">
        <f>IFERROR(INDEX(Pharma_Stock!$D$4:$D$51,MATCH(F75,Pharma_Stock!$B$4:$B$51,0)),"")</f>
        <v>46275</v>
      </c>
      <c r="L75" s="11" t="str">
        <f t="shared" si="2"/>
        <v/>
      </c>
      <c r="M75" s="11" t="str">
        <f>INDEX(Pharma_Products!$F$4:$F$15,MATCH(E75,Pharma_Products!$A$4:$A$15,0))</f>
        <v>OTC</v>
      </c>
      <c r="N75" s="10">
        <f>IFERROR(INDEX(Pharma_Retailers!$F$4:$F$183,MATCH(C75,Pharma_Retailers!$A$4:$A$183,0)),"")</f>
        <v>46855</v>
      </c>
      <c r="O75" s="11" t="str">
        <f t="shared" si="3"/>
        <v/>
      </c>
    </row>
    <row r="76" spans="1:15" x14ac:dyDescent="0.3">
      <c r="A76" t="s">
        <v>8651</v>
      </c>
      <c r="B76" s="9">
        <v>45759</v>
      </c>
      <c r="C76" t="s">
        <v>8296</v>
      </c>
      <c r="D76" t="s">
        <v>8228</v>
      </c>
      <c r="E76" t="s">
        <v>8189</v>
      </c>
      <c r="F76" t="s">
        <v>8192</v>
      </c>
      <c r="G76">
        <v>126</v>
      </c>
      <c r="H76">
        <v>0</v>
      </c>
      <c r="I76">
        <v>12.5</v>
      </c>
      <c r="J76">
        <v>1575</v>
      </c>
      <c r="K76" s="10">
        <f>IFERROR(INDEX(Pharma_Stock!$D$4:$D$51,MATCH(F76,Pharma_Stock!$B$4:$B$51,0)),"")</f>
        <v>46005</v>
      </c>
      <c r="L76" s="11" t="str">
        <f t="shared" si="2"/>
        <v/>
      </c>
      <c r="M76" s="11" t="str">
        <f>INDEX(Pharma_Products!$F$4:$F$15,MATCH(E76,Pharma_Products!$A$4:$A$15,0))</f>
        <v>-</v>
      </c>
      <c r="N76" s="10">
        <f>IFERROR(INDEX(Pharma_Retailers!$F$4:$F$183,MATCH(C76,Pharma_Retailers!$A$4:$A$183,0)),"")</f>
        <v>0</v>
      </c>
      <c r="O76" s="11" t="str">
        <f t="shared" si="3"/>
        <v/>
      </c>
    </row>
    <row r="77" spans="1:15" x14ac:dyDescent="0.3">
      <c r="A77" t="s">
        <v>8652</v>
      </c>
      <c r="B77" s="9">
        <v>45759</v>
      </c>
      <c r="C77" t="s">
        <v>8322</v>
      </c>
      <c r="D77" t="s">
        <v>8233</v>
      </c>
      <c r="E77" t="s">
        <v>8189</v>
      </c>
      <c r="F77" t="s">
        <v>8191</v>
      </c>
      <c r="G77">
        <v>183</v>
      </c>
      <c r="H77">
        <v>0</v>
      </c>
      <c r="I77">
        <v>12.5</v>
      </c>
      <c r="J77">
        <v>2287.5</v>
      </c>
      <c r="K77" s="10">
        <f>IFERROR(INDEX(Pharma_Stock!$D$4:$D$51,MATCH(F77,Pharma_Stock!$B$4:$B$51,0)),"")</f>
        <v>45972</v>
      </c>
      <c r="L77" s="11" t="str">
        <f t="shared" si="2"/>
        <v/>
      </c>
      <c r="M77" s="11" t="str">
        <f>INDEX(Pharma_Products!$F$4:$F$15,MATCH(E77,Pharma_Products!$A$4:$A$15,0))</f>
        <v>-</v>
      </c>
      <c r="N77" s="10">
        <f>IFERROR(INDEX(Pharma_Retailers!$F$4:$F$183,MATCH(C77,Pharma_Retailers!$A$4:$A$183,0)),"")</f>
        <v>0</v>
      </c>
      <c r="O77" s="11" t="str">
        <f t="shared" si="3"/>
        <v/>
      </c>
    </row>
    <row r="78" spans="1:15" x14ac:dyDescent="0.3">
      <c r="A78" t="s">
        <v>8653</v>
      </c>
      <c r="B78" s="9">
        <v>45759</v>
      </c>
      <c r="C78" t="s">
        <v>8457</v>
      </c>
      <c r="D78" t="s">
        <v>8249</v>
      </c>
      <c r="E78" t="s">
        <v>8209</v>
      </c>
      <c r="F78" t="s">
        <v>8210</v>
      </c>
      <c r="G78">
        <v>137</v>
      </c>
      <c r="H78">
        <v>0</v>
      </c>
      <c r="I78">
        <v>30</v>
      </c>
      <c r="J78">
        <v>4110</v>
      </c>
      <c r="K78" s="10">
        <f>IFERROR(INDEX(Pharma_Stock!$D$4:$D$51,MATCH(F78,Pharma_Stock!$B$4:$B$51,0)),"")</f>
        <v>45921</v>
      </c>
      <c r="L78" s="11" t="str">
        <f t="shared" si="2"/>
        <v/>
      </c>
      <c r="M78" s="11" t="str">
        <f>INDEX(Pharma_Products!$F$4:$F$15,MATCH(E78,Pharma_Products!$A$4:$A$15,0))</f>
        <v>-</v>
      </c>
      <c r="N78" s="10">
        <f>IFERROR(INDEX(Pharma_Retailers!$F$4:$F$183,MATCH(C78,Pharma_Retailers!$A$4:$A$183,0)),"")</f>
        <v>0</v>
      </c>
      <c r="O78" s="11" t="str">
        <f t="shared" si="3"/>
        <v/>
      </c>
    </row>
    <row r="79" spans="1:15" x14ac:dyDescent="0.3">
      <c r="A79" t="s">
        <v>8654</v>
      </c>
      <c r="B79" s="9">
        <v>45763</v>
      </c>
      <c r="C79" t="s">
        <v>8414</v>
      </c>
      <c r="D79" t="s">
        <v>8228</v>
      </c>
      <c r="E79" t="s">
        <v>8189</v>
      </c>
      <c r="F79" t="s">
        <v>8191</v>
      </c>
      <c r="G79">
        <v>43</v>
      </c>
      <c r="H79">
        <v>0</v>
      </c>
      <c r="I79">
        <v>12.5</v>
      </c>
      <c r="J79">
        <v>537.5</v>
      </c>
      <c r="K79" s="10">
        <f>IFERROR(INDEX(Pharma_Stock!$D$4:$D$51,MATCH(F79,Pharma_Stock!$B$4:$B$51,0)),"")</f>
        <v>45972</v>
      </c>
      <c r="L79" s="11" t="str">
        <f t="shared" si="2"/>
        <v/>
      </c>
      <c r="M79" s="11" t="str">
        <f>INDEX(Pharma_Products!$F$4:$F$15,MATCH(E79,Pharma_Products!$A$4:$A$15,0))</f>
        <v>-</v>
      </c>
      <c r="N79" s="10">
        <f>IFERROR(INDEX(Pharma_Retailers!$F$4:$F$183,MATCH(C79,Pharma_Retailers!$A$4:$A$183,0)),"")</f>
        <v>0</v>
      </c>
      <c r="O79" s="11" t="str">
        <f t="shared" si="3"/>
        <v/>
      </c>
    </row>
    <row r="80" spans="1:15" x14ac:dyDescent="0.3">
      <c r="A80" t="s">
        <v>8655</v>
      </c>
      <c r="B80" s="9">
        <v>45763</v>
      </c>
      <c r="C80" t="s">
        <v>8323</v>
      </c>
      <c r="D80" t="s">
        <v>8249</v>
      </c>
      <c r="E80" t="s">
        <v>8184</v>
      </c>
      <c r="F80" t="s">
        <v>8186</v>
      </c>
      <c r="G80">
        <v>65</v>
      </c>
      <c r="H80">
        <v>6</v>
      </c>
      <c r="I80">
        <v>9</v>
      </c>
      <c r="J80">
        <v>585</v>
      </c>
      <c r="K80" s="10">
        <f>IFERROR(INDEX(Pharma_Stock!$D$4:$D$51,MATCH(F80,Pharma_Stock!$B$4:$B$51,0)),"")</f>
        <v>45997</v>
      </c>
      <c r="L80" s="11" t="str">
        <f t="shared" si="2"/>
        <v/>
      </c>
      <c r="M80" s="11" t="str">
        <f>INDEX(Pharma_Products!$F$4:$F$15,MATCH(E80,Pharma_Products!$A$4:$A$15,0))</f>
        <v>-</v>
      </c>
      <c r="N80" s="10">
        <f>IFERROR(INDEX(Pharma_Retailers!$F$4:$F$183,MATCH(C80,Pharma_Retailers!$A$4:$A$183,0)),"")</f>
        <v>0</v>
      </c>
      <c r="O80" s="11" t="str">
        <f t="shared" si="3"/>
        <v/>
      </c>
    </row>
    <row r="81" spans="1:15" x14ac:dyDescent="0.3">
      <c r="A81" t="s">
        <v>8656</v>
      </c>
      <c r="B81" s="9">
        <v>45763</v>
      </c>
      <c r="C81" t="s">
        <v>8284</v>
      </c>
      <c r="D81" t="s">
        <v>8241</v>
      </c>
      <c r="E81" t="s">
        <v>8159</v>
      </c>
      <c r="F81" t="s">
        <v>8160</v>
      </c>
      <c r="G81">
        <v>44</v>
      </c>
      <c r="H81">
        <v>0</v>
      </c>
      <c r="I81">
        <v>72</v>
      </c>
      <c r="J81">
        <v>3168</v>
      </c>
      <c r="K81" s="10">
        <f>IFERROR(INDEX(Pharma_Stock!$D$4:$D$51,MATCH(F81,Pharma_Stock!$B$4:$B$51,0)),"")</f>
        <v>46321</v>
      </c>
      <c r="L81" s="11" t="str">
        <f t="shared" si="2"/>
        <v/>
      </c>
      <c r="M81" s="11" t="str">
        <f>INDEX(Pharma_Products!$F$4:$F$15,MATCH(E81,Pharma_Products!$A$4:$A$15,0))</f>
        <v>Sch H</v>
      </c>
      <c r="N81" s="10">
        <f>IFERROR(INDEX(Pharma_Retailers!$F$4:$F$183,MATCH(C81,Pharma_Retailers!$A$4:$A$183,0)),"")</f>
        <v>47328</v>
      </c>
      <c r="O81" s="11" t="str">
        <f t="shared" si="3"/>
        <v/>
      </c>
    </row>
    <row r="82" spans="1:15" x14ac:dyDescent="0.3">
      <c r="A82" t="s">
        <v>8657</v>
      </c>
      <c r="B82" s="9">
        <v>45764</v>
      </c>
      <c r="C82" t="s">
        <v>8353</v>
      </c>
      <c r="D82" t="s">
        <v>8249</v>
      </c>
      <c r="E82" t="s">
        <v>8199</v>
      </c>
      <c r="F82" t="s">
        <v>8200</v>
      </c>
      <c r="G82">
        <v>231</v>
      </c>
      <c r="H82">
        <v>0</v>
      </c>
      <c r="I82">
        <v>28</v>
      </c>
      <c r="J82">
        <v>6468</v>
      </c>
      <c r="K82" s="10">
        <f>IFERROR(INDEX(Pharma_Stock!$D$4:$D$51,MATCH(F82,Pharma_Stock!$B$4:$B$51,0)),"")</f>
        <v>46042</v>
      </c>
      <c r="L82" s="11" t="str">
        <f t="shared" si="2"/>
        <v/>
      </c>
      <c r="M82" s="11" t="str">
        <f>INDEX(Pharma_Products!$F$4:$F$15,MATCH(E82,Pharma_Products!$A$4:$A$15,0))</f>
        <v>-</v>
      </c>
      <c r="N82" s="10">
        <f>IFERROR(INDEX(Pharma_Retailers!$F$4:$F$183,MATCH(C82,Pharma_Retailers!$A$4:$A$183,0)),"")</f>
        <v>0</v>
      </c>
      <c r="O82" s="11" t="str">
        <f t="shared" si="3"/>
        <v/>
      </c>
    </row>
    <row r="83" spans="1:15" x14ac:dyDescent="0.3">
      <c r="A83" t="s">
        <v>8658</v>
      </c>
      <c r="B83" s="9">
        <v>45764</v>
      </c>
      <c r="C83" t="s">
        <v>8270</v>
      </c>
      <c r="D83" t="s">
        <v>8249</v>
      </c>
      <c r="E83" t="s">
        <v>8164</v>
      </c>
      <c r="F83" t="s">
        <v>8165</v>
      </c>
      <c r="G83">
        <v>127</v>
      </c>
      <c r="H83">
        <v>0</v>
      </c>
      <c r="I83">
        <v>19</v>
      </c>
      <c r="J83">
        <v>2413</v>
      </c>
      <c r="K83" s="10">
        <f>IFERROR(INDEX(Pharma_Stock!$D$4:$D$51,MATCH(F83,Pharma_Stock!$B$4:$B$51,0)),"")</f>
        <v>46275</v>
      </c>
      <c r="L83" s="11" t="str">
        <f t="shared" si="2"/>
        <v/>
      </c>
      <c r="M83" s="11" t="str">
        <f>INDEX(Pharma_Products!$F$4:$F$15,MATCH(E83,Pharma_Products!$A$4:$A$15,0))</f>
        <v>OTC</v>
      </c>
      <c r="N83" s="10">
        <f>IFERROR(INDEX(Pharma_Retailers!$F$4:$F$183,MATCH(C83,Pharma_Retailers!$A$4:$A$183,0)),"")</f>
        <v>46548</v>
      </c>
      <c r="O83" s="11" t="str">
        <f t="shared" si="3"/>
        <v/>
      </c>
    </row>
    <row r="84" spans="1:15" x14ac:dyDescent="0.3">
      <c r="A84" t="s">
        <v>8659</v>
      </c>
      <c r="B84" s="9">
        <v>45764</v>
      </c>
      <c r="C84" t="s">
        <v>8534</v>
      </c>
      <c r="D84" t="s">
        <v>8269</v>
      </c>
      <c r="E84" t="s">
        <v>8153</v>
      </c>
      <c r="F84" t="s">
        <v>8154</v>
      </c>
      <c r="G84">
        <v>209</v>
      </c>
      <c r="H84">
        <v>0</v>
      </c>
      <c r="I84">
        <v>18.5</v>
      </c>
      <c r="J84">
        <v>3866.5</v>
      </c>
      <c r="K84" s="10">
        <f>IFERROR(INDEX(Pharma_Stock!$D$4:$D$51,MATCH(F84,Pharma_Stock!$B$4:$B$51,0)),"")</f>
        <v>46439</v>
      </c>
      <c r="L84" s="11" t="str">
        <f t="shared" si="2"/>
        <v/>
      </c>
      <c r="M84" s="11" t="str">
        <f>INDEX(Pharma_Products!$F$4:$F$15,MATCH(E84,Pharma_Products!$A$4:$A$15,0))</f>
        <v>Sch H</v>
      </c>
      <c r="N84" s="10">
        <f>IFERROR(INDEX(Pharma_Retailers!$F$4:$F$183,MATCH(C84,Pharma_Retailers!$A$4:$A$183,0)),"")</f>
        <v>46536</v>
      </c>
      <c r="O84" s="11" t="str">
        <f t="shared" si="3"/>
        <v/>
      </c>
    </row>
    <row r="85" spans="1:15" x14ac:dyDescent="0.3">
      <c r="A85" t="s">
        <v>8660</v>
      </c>
      <c r="B85" s="9">
        <v>45764</v>
      </c>
      <c r="C85" t="s">
        <v>8405</v>
      </c>
      <c r="D85" t="s">
        <v>8233</v>
      </c>
      <c r="E85" t="s">
        <v>8153</v>
      </c>
      <c r="F85" t="s">
        <v>8154</v>
      </c>
      <c r="G85">
        <v>226</v>
      </c>
      <c r="H85">
        <v>0</v>
      </c>
      <c r="I85">
        <v>18.5</v>
      </c>
      <c r="J85">
        <v>4181</v>
      </c>
      <c r="K85" s="10">
        <f>IFERROR(INDEX(Pharma_Stock!$D$4:$D$51,MATCH(F85,Pharma_Stock!$B$4:$B$51,0)),"")</f>
        <v>46439</v>
      </c>
      <c r="L85" s="11" t="str">
        <f t="shared" si="2"/>
        <v/>
      </c>
      <c r="M85" s="11" t="str">
        <f>INDEX(Pharma_Products!$F$4:$F$15,MATCH(E85,Pharma_Products!$A$4:$A$15,0))</f>
        <v>Sch H</v>
      </c>
      <c r="N85" s="10">
        <f>IFERROR(INDEX(Pharma_Retailers!$F$4:$F$183,MATCH(C85,Pharma_Retailers!$A$4:$A$183,0)),"")</f>
        <v>47414</v>
      </c>
      <c r="O85" s="11" t="str">
        <f t="shared" si="3"/>
        <v/>
      </c>
    </row>
    <row r="86" spans="1:15" x14ac:dyDescent="0.3">
      <c r="A86" t="s">
        <v>8661</v>
      </c>
      <c r="B86" s="9">
        <v>45764</v>
      </c>
      <c r="C86" t="s">
        <v>8298</v>
      </c>
      <c r="D86" t="s">
        <v>8269</v>
      </c>
      <c r="E86" t="s">
        <v>8189</v>
      </c>
      <c r="F86" t="s">
        <v>8192</v>
      </c>
      <c r="G86">
        <v>29</v>
      </c>
      <c r="H86">
        <v>0</v>
      </c>
      <c r="I86">
        <v>12.5</v>
      </c>
      <c r="J86">
        <v>362.5</v>
      </c>
      <c r="K86" s="10">
        <f>IFERROR(INDEX(Pharma_Stock!$D$4:$D$51,MATCH(F86,Pharma_Stock!$B$4:$B$51,0)),"")</f>
        <v>46005</v>
      </c>
      <c r="L86" s="11" t="str">
        <f t="shared" si="2"/>
        <v/>
      </c>
      <c r="M86" s="11" t="str">
        <f>INDEX(Pharma_Products!$F$4:$F$15,MATCH(E86,Pharma_Products!$A$4:$A$15,0))</f>
        <v>-</v>
      </c>
      <c r="N86" s="10">
        <f>IFERROR(INDEX(Pharma_Retailers!$F$4:$F$183,MATCH(C86,Pharma_Retailers!$A$4:$A$183,0)),"")</f>
        <v>0</v>
      </c>
      <c r="O86" s="11" t="str">
        <f t="shared" si="3"/>
        <v/>
      </c>
    </row>
    <row r="87" spans="1:15" x14ac:dyDescent="0.3">
      <c r="A87" t="s">
        <v>8662</v>
      </c>
      <c r="B87" s="9">
        <v>45765</v>
      </c>
      <c r="C87" t="s">
        <v>8526</v>
      </c>
      <c r="D87" t="s">
        <v>8269</v>
      </c>
      <c r="E87" t="s">
        <v>8199</v>
      </c>
      <c r="F87" t="s">
        <v>8202</v>
      </c>
      <c r="G87">
        <v>52</v>
      </c>
      <c r="H87">
        <v>0</v>
      </c>
      <c r="I87">
        <v>28</v>
      </c>
      <c r="J87">
        <v>1456</v>
      </c>
      <c r="K87" s="10">
        <f>IFERROR(INDEX(Pharma_Stock!$D$4:$D$51,MATCH(F87,Pharma_Stock!$B$4:$B$51,0)),"")</f>
        <v>45979</v>
      </c>
      <c r="L87" s="11" t="str">
        <f t="shared" si="2"/>
        <v/>
      </c>
      <c r="M87" s="11" t="str">
        <f>INDEX(Pharma_Products!$F$4:$F$15,MATCH(E87,Pharma_Products!$A$4:$A$15,0))</f>
        <v>-</v>
      </c>
      <c r="N87" s="10">
        <f>IFERROR(INDEX(Pharma_Retailers!$F$4:$F$183,MATCH(C87,Pharma_Retailers!$A$4:$A$183,0)),"")</f>
        <v>47018</v>
      </c>
      <c r="O87" s="11" t="str">
        <f t="shared" si="3"/>
        <v/>
      </c>
    </row>
    <row r="88" spans="1:15" x14ac:dyDescent="0.3">
      <c r="A88" t="s">
        <v>8663</v>
      </c>
      <c r="B88" s="9">
        <v>45765</v>
      </c>
      <c r="C88" t="s">
        <v>8284</v>
      </c>
      <c r="D88" t="s">
        <v>8241</v>
      </c>
      <c r="E88" t="s">
        <v>8153</v>
      </c>
      <c r="F88" t="s">
        <v>8154</v>
      </c>
      <c r="G88">
        <v>67</v>
      </c>
      <c r="H88">
        <v>0</v>
      </c>
      <c r="I88">
        <v>18.5</v>
      </c>
      <c r="J88">
        <v>1239.5</v>
      </c>
      <c r="K88" s="10">
        <f>IFERROR(INDEX(Pharma_Stock!$D$4:$D$51,MATCH(F88,Pharma_Stock!$B$4:$B$51,0)),"")</f>
        <v>46439</v>
      </c>
      <c r="L88" s="11" t="str">
        <f t="shared" si="2"/>
        <v/>
      </c>
      <c r="M88" s="11" t="str">
        <f>INDEX(Pharma_Products!$F$4:$F$15,MATCH(E88,Pharma_Products!$A$4:$A$15,0))</f>
        <v>Sch H</v>
      </c>
      <c r="N88" s="10">
        <f>IFERROR(INDEX(Pharma_Retailers!$F$4:$F$183,MATCH(C88,Pharma_Retailers!$A$4:$A$183,0)),"")</f>
        <v>47328</v>
      </c>
      <c r="O88" s="11" t="str">
        <f t="shared" si="3"/>
        <v/>
      </c>
    </row>
    <row r="89" spans="1:15" x14ac:dyDescent="0.3">
      <c r="A89" t="s">
        <v>8664</v>
      </c>
      <c r="B89" s="9">
        <v>45765</v>
      </c>
      <c r="C89" t="s">
        <v>8326</v>
      </c>
      <c r="D89" t="s">
        <v>8241</v>
      </c>
      <c r="E89" t="s">
        <v>8189</v>
      </c>
      <c r="F89" t="s">
        <v>8191</v>
      </c>
      <c r="G89">
        <v>20</v>
      </c>
      <c r="H89">
        <v>0</v>
      </c>
      <c r="I89">
        <v>12.5</v>
      </c>
      <c r="J89">
        <v>250</v>
      </c>
      <c r="K89" s="10">
        <f>IFERROR(INDEX(Pharma_Stock!$D$4:$D$51,MATCH(F89,Pharma_Stock!$B$4:$B$51,0)),"")</f>
        <v>45972</v>
      </c>
      <c r="L89" s="11" t="str">
        <f t="shared" si="2"/>
        <v/>
      </c>
      <c r="M89" s="11" t="str">
        <f>INDEX(Pharma_Products!$F$4:$F$15,MATCH(E89,Pharma_Products!$A$4:$A$15,0))</f>
        <v>-</v>
      </c>
      <c r="N89" s="10">
        <f>IFERROR(INDEX(Pharma_Retailers!$F$4:$F$183,MATCH(C89,Pharma_Retailers!$A$4:$A$183,0)),"")</f>
        <v>46852</v>
      </c>
      <c r="O89" s="11" t="str">
        <f t="shared" si="3"/>
        <v/>
      </c>
    </row>
    <row r="90" spans="1:15" x14ac:dyDescent="0.3">
      <c r="A90" t="s">
        <v>8665</v>
      </c>
      <c r="B90" s="9">
        <v>45765</v>
      </c>
      <c r="C90" t="s">
        <v>8250</v>
      </c>
      <c r="D90" t="s">
        <v>8249</v>
      </c>
      <c r="E90" t="s">
        <v>8179</v>
      </c>
      <c r="F90" t="s">
        <v>8183</v>
      </c>
      <c r="G90">
        <v>50</v>
      </c>
      <c r="H90">
        <v>0</v>
      </c>
      <c r="I90">
        <v>85</v>
      </c>
      <c r="J90">
        <v>4250</v>
      </c>
      <c r="K90" s="10">
        <f>IFERROR(INDEX(Pharma_Stock!$D$4:$D$51,MATCH(F90,Pharma_Stock!$B$4:$B$51,0)),"")</f>
        <v>46029</v>
      </c>
      <c r="L90" s="11" t="str">
        <f t="shared" si="2"/>
        <v/>
      </c>
      <c r="M90" s="11" t="str">
        <f>INDEX(Pharma_Products!$F$4:$F$15,MATCH(E90,Pharma_Products!$A$4:$A$15,0))</f>
        <v>Sch H</v>
      </c>
      <c r="N90" s="10">
        <f>IFERROR(INDEX(Pharma_Retailers!$F$4:$F$183,MATCH(C90,Pharma_Retailers!$A$4:$A$183,0)),"")</f>
        <v>46738</v>
      </c>
      <c r="O90" s="11" t="str">
        <f t="shared" si="3"/>
        <v/>
      </c>
    </row>
    <row r="91" spans="1:15" x14ac:dyDescent="0.3">
      <c r="A91" t="s">
        <v>8666</v>
      </c>
      <c r="B91" s="9">
        <v>45766</v>
      </c>
      <c r="C91" t="s">
        <v>8341</v>
      </c>
      <c r="D91" t="s">
        <v>8269</v>
      </c>
      <c r="E91" t="s">
        <v>8159</v>
      </c>
      <c r="F91" t="s">
        <v>8163</v>
      </c>
      <c r="G91">
        <v>228</v>
      </c>
      <c r="H91">
        <v>0</v>
      </c>
      <c r="I91">
        <v>72</v>
      </c>
      <c r="J91">
        <v>16416</v>
      </c>
      <c r="K91" s="10">
        <f>IFERROR(INDEX(Pharma_Stock!$D$4:$D$51,MATCH(F91,Pharma_Stock!$B$4:$B$51,0)),"")</f>
        <v>45817</v>
      </c>
      <c r="L91" s="11" t="str">
        <f t="shared" si="2"/>
        <v/>
      </c>
      <c r="M91" s="11" t="str">
        <f>INDEX(Pharma_Products!$F$4:$F$15,MATCH(E91,Pharma_Products!$A$4:$A$15,0))</f>
        <v>Sch H</v>
      </c>
      <c r="N91" s="10">
        <f>IFERROR(INDEX(Pharma_Retailers!$F$4:$F$183,MATCH(C91,Pharma_Retailers!$A$4:$A$183,0)),"")</f>
        <v>45869</v>
      </c>
      <c r="O91" s="11" t="str">
        <f t="shared" si="3"/>
        <v/>
      </c>
    </row>
    <row r="92" spans="1:15" x14ac:dyDescent="0.3">
      <c r="A92" t="s">
        <v>8667</v>
      </c>
      <c r="B92" s="9">
        <v>45766</v>
      </c>
      <c r="C92" t="s">
        <v>8500</v>
      </c>
      <c r="D92" t="s">
        <v>8228</v>
      </c>
      <c r="E92" t="s">
        <v>8169</v>
      </c>
      <c r="F92" t="s">
        <v>8172</v>
      </c>
      <c r="G92">
        <v>231</v>
      </c>
      <c r="H92">
        <v>0</v>
      </c>
      <c r="I92">
        <v>14</v>
      </c>
      <c r="J92">
        <v>3234</v>
      </c>
      <c r="K92" s="10">
        <f>IFERROR(INDEX(Pharma_Stock!$D$4:$D$51,MATCH(F92,Pharma_Stock!$B$4:$B$51,0)),"")</f>
        <v>46309</v>
      </c>
      <c r="L92" s="11" t="str">
        <f t="shared" si="2"/>
        <v/>
      </c>
      <c r="M92" s="11" t="str">
        <f>INDEX(Pharma_Products!$F$4:$F$15,MATCH(E92,Pharma_Products!$A$4:$A$15,0))</f>
        <v>Sch H</v>
      </c>
      <c r="N92" s="10">
        <f>IFERROR(INDEX(Pharma_Retailers!$F$4:$F$183,MATCH(C92,Pharma_Retailers!$A$4:$A$183,0)),"")</f>
        <v>46794</v>
      </c>
      <c r="O92" s="11" t="str">
        <f t="shared" si="3"/>
        <v/>
      </c>
    </row>
    <row r="93" spans="1:15" x14ac:dyDescent="0.3">
      <c r="A93" t="s">
        <v>8668</v>
      </c>
      <c r="B93" s="9">
        <v>45766</v>
      </c>
      <c r="C93" t="s">
        <v>8480</v>
      </c>
      <c r="D93" t="s">
        <v>8241</v>
      </c>
      <c r="E93" t="s">
        <v>8189</v>
      </c>
      <c r="F93" t="s">
        <v>8192</v>
      </c>
      <c r="G93">
        <v>98</v>
      </c>
      <c r="H93">
        <v>0</v>
      </c>
      <c r="I93">
        <v>12.5</v>
      </c>
      <c r="J93">
        <v>1225</v>
      </c>
      <c r="K93" s="10">
        <f>IFERROR(INDEX(Pharma_Stock!$D$4:$D$51,MATCH(F93,Pharma_Stock!$B$4:$B$51,0)),"")</f>
        <v>46005</v>
      </c>
      <c r="L93" s="11" t="str">
        <f t="shared" si="2"/>
        <v/>
      </c>
      <c r="M93" s="11" t="str">
        <f>INDEX(Pharma_Products!$F$4:$F$15,MATCH(E93,Pharma_Products!$A$4:$A$15,0))</f>
        <v>-</v>
      </c>
      <c r="N93" s="10">
        <f>IFERROR(INDEX(Pharma_Retailers!$F$4:$F$183,MATCH(C93,Pharma_Retailers!$A$4:$A$183,0)),"")</f>
        <v>0</v>
      </c>
      <c r="O93" s="11" t="str">
        <f t="shared" si="3"/>
        <v/>
      </c>
    </row>
    <row r="94" spans="1:15" x14ac:dyDescent="0.3">
      <c r="A94" t="s">
        <v>8669</v>
      </c>
      <c r="B94" s="9">
        <v>45766</v>
      </c>
      <c r="C94" t="s">
        <v>8259</v>
      </c>
      <c r="D94" t="s">
        <v>8228</v>
      </c>
      <c r="E94" t="s">
        <v>8189</v>
      </c>
      <c r="F94" t="s">
        <v>8192</v>
      </c>
      <c r="G94">
        <v>102</v>
      </c>
      <c r="H94">
        <v>0</v>
      </c>
      <c r="I94">
        <v>12.5</v>
      </c>
      <c r="J94">
        <v>1275</v>
      </c>
      <c r="K94" s="10">
        <f>IFERROR(INDEX(Pharma_Stock!$D$4:$D$51,MATCH(F94,Pharma_Stock!$B$4:$B$51,0)),"")</f>
        <v>46005</v>
      </c>
      <c r="L94" s="11" t="str">
        <f t="shared" si="2"/>
        <v/>
      </c>
      <c r="M94" s="11" t="str">
        <f>INDEX(Pharma_Products!$F$4:$F$15,MATCH(E94,Pharma_Products!$A$4:$A$15,0))</f>
        <v>-</v>
      </c>
      <c r="N94" s="10">
        <f>IFERROR(INDEX(Pharma_Retailers!$F$4:$F$183,MATCH(C94,Pharma_Retailers!$A$4:$A$183,0)),"")</f>
        <v>0</v>
      </c>
      <c r="O94" s="11" t="str">
        <f t="shared" si="3"/>
        <v/>
      </c>
    </row>
    <row r="95" spans="1:15" x14ac:dyDescent="0.3">
      <c r="A95" t="s">
        <v>8670</v>
      </c>
      <c r="B95" s="9">
        <v>45766</v>
      </c>
      <c r="C95" t="s">
        <v>8348</v>
      </c>
      <c r="D95" t="s">
        <v>8269</v>
      </c>
      <c r="E95" t="s">
        <v>8164</v>
      </c>
      <c r="F95" t="s">
        <v>8166</v>
      </c>
      <c r="G95">
        <v>127</v>
      </c>
      <c r="H95">
        <v>0</v>
      </c>
      <c r="I95">
        <v>19</v>
      </c>
      <c r="J95">
        <v>2413</v>
      </c>
      <c r="K95" s="10">
        <f>IFERROR(INDEX(Pharma_Stock!$D$4:$D$51,MATCH(F95,Pharma_Stock!$B$4:$B$51,0)),"")</f>
        <v>46409</v>
      </c>
      <c r="L95" s="11" t="str">
        <f t="shared" si="2"/>
        <v/>
      </c>
      <c r="M95" s="11" t="str">
        <f>INDEX(Pharma_Products!$F$4:$F$15,MATCH(E95,Pharma_Products!$A$4:$A$15,0))</f>
        <v>OTC</v>
      </c>
      <c r="N95" s="10">
        <f>IFERROR(INDEX(Pharma_Retailers!$F$4:$F$183,MATCH(C95,Pharma_Retailers!$A$4:$A$183,0)),"")</f>
        <v>46536</v>
      </c>
      <c r="O95" s="11" t="str">
        <f t="shared" si="3"/>
        <v/>
      </c>
    </row>
    <row r="96" spans="1:15" x14ac:dyDescent="0.3">
      <c r="A96" t="s">
        <v>8671</v>
      </c>
      <c r="B96" s="9">
        <v>45766</v>
      </c>
      <c r="C96" t="s">
        <v>8433</v>
      </c>
      <c r="D96" t="s">
        <v>8233</v>
      </c>
      <c r="E96" t="s">
        <v>8184</v>
      </c>
      <c r="F96" t="s">
        <v>8187</v>
      </c>
      <c r="G96">
        <v>205</v>
      </c>
      <c r="H96">
        <v>20</v>
      </c>
      <c r="I96">
        <v>9</v>
      </c>
      <c r="J96">
        <v>1845</v>
      </c>
      <c r="K96" s="10">
        <f>IFERROR(INDEX(Pharma_Stock!$D$4:$D$51,MATCH(F96,Pharma_Stock!$B$4:$B$51,0)),"")</f>
        <v>46028</v>
      </c>
      <c r="L96" s="11" t="str">
        <f t="shared" si="2"/>
        <v/>
      </c>
      <c r="M96" s="11" t="str">
        <f>INDEX(Pharma_Products!$F$4:$F$15,MATCH(E96,Pharma_Products!$A$4:$A$15,0))</f>
        <v>-</v>
      </c>
      <c r="N96" s="10">
        <f>IFERROR(INDEX(Pharma_Retailers!$F$4:$F$183,MATCH(C96,Pharma_Retailers!$A$4:$A$183,0)),"")</f>
        <v>0</v>
      </c>
      <c r="O96" s="11" t="str">
        <f t="shared" si="3"/>
        <v/>
      </c>
    </row>
    <row r="97" spans="1:15" x14ac:dyDescent="0.3">
      <c r="A97" t="s">
        <v>8672</v>
      </c>
      <c r="B97" s="9">
        <v>45766</v>
      </c>
      <c r="C97" t="s">
        <v>8307</v>
      </c>
      <c r="D97" t="s">
        <v>8249</v>
      </c>
      <c r="E97" t="s">
        <v>8189</v>
      </c>
      <c r="F97" t="s">
        <v>8192</v>
      </c>
      <c r="G97">
        <v>170</v>
      </c>
      <c r="H97">
        <v>0</v>
      </c>
      <c r="I97">
        <v>12.5</v>
      </c>
      <c r="J97">
        <v>2125</v>
      </c>
      <c r="K97" s="10">
        <f>IFERROR(INDEX(Pharma_Stock!$D$4:$D$51,MATCH(F97,Pharma_Stock!$B$4:$B$51,0)),"")</f>
        <v>46005</v>
      </c>
      <c r="L97" s="11" t="str">
        <f t="shared" si="2"/>
        <v/>
      </c>
      <c r="M97" s="11" t="str">
        <f>INDEX(Pharma_Products!$F$4:$F$15,MATCH(E97,Pharma_Products!$A$4:$A$15,0))</f>
        <v>-</v>
      </c>
      <c r="N97" s="10">
        <f>IFERROR(INDEX(Pharma_Retailers!$F$4:$F$183,MATCH(C97,Pharma_Retailers!$A$4:$A$183,0)),"")</f>
        <v>0</v>
      </c>
      <c r="O97" s="11" t="str">
        <f t="shared" si="3"/>
        <v/>
      </c>
    </row>
    <row r="98" spans="1:15" x14ac:dyDescent="0.3">
      <c r="A98" t="s">
        <v>8673</v>
      </c>
      <c r="B98" s="9">
        <v>45766</v>
      </c>
      <c r="C98" t="s">
        <v>8267</v>
      </c>
      <c r="D98" t="s">
        <v>8269</v>
      </c>
      <c r="E98" t="s">
        <v>8199</v>
      </c>
      <c r="F98" t="s">
        <v>8200</v>
      </c>
      <c r="G98">
        <v>234</v>
      </c>
      <c r="H98">
        <v>0</v>
      </c>
      <c r="I98">
        <v>28</v>
      </c>
      <c r="J98">
        <v>6552</v>
      </c>
      <c r="K98" s="10">
        <f>IFERROR(INDEX(Pharma_Stock!$D$4:$D$51,MATCH(F98,Pharma_Stock!$B$4:$B$51,0)),"")</f>
        <v>46042</v>
      </c>
      <c r="L98" s="11" t="str">
        <f t="shared" si="2"/>
        <v/>
      </c>
      <c r="M98" s="11" t="str">
        <f>INDEX(Pharma_Products!$F$4:$F$15,MATCH(E98,Pharma_Products!$A$4:$A$15,0))</f>
        <v>-</v>
      </c>
      <c r="N98" s="10">
        <f>IFERROR(INDEX(Pharma_Retailers!$F$4:$F$183,MATCH(C98,Pharma_Retailers!$A$4:$A$183,0)),"")</f>
        <v>0</v>
      </c>
      <c r="O98" s="11" t="str">
        <f t="shared" si="3"/>
        <v/>
      </c>
    </row>
    <row r="99" spans="1:15" x14ac:dyDescent="0.3">
      <c r="A99" t="s">
        <v>8674</v>
      </c>
      <c r="B99" s="9">
        <v>45766</v>
      </c>
      <c r="C99" t="s">
        <v>8417</v>
      </c>
      <c r="D99" t="s">
        <v>8233</v>
      </c>
      <c r="E99" t="s">
        <v>8169</v>
      </c>
      <c r="F99" t="s">
        <v>8173</v>
      </c>
      <c r="G99">
        <v>182</v>
      </c>
      <c r="H99">
        <v>0</v>
      </c>
      <c r="I99">
        <v>14</v>
      </c>
      <c r="J99">
        <v>2548</v>
      </c>
      <c r="K99" s="10">
        <f>IFERROR(INDEX(Pharma_Stock!$D$4:$D$51,MATCH(F99,Pharma_Stock!$B$4:$B$51,0)),"")</f>
        <v>45876</v>
      </c>
      <c r="L99" s="11" t="str">
        <f t="shared" si="2"/>
        <v/>
      </c>
      <c r="M99" s="11" t="str">
        <f>INDEX(Pharma_Products!$F$4:$F$15,MATCH(E99,Pharma_Products!$A$4:$A$15,0))</f>
        <v>Sch H</v>
      </c>
      <c r="N99" s="10">
        <f>IFERROR(INDEX(Pharma_Retailers!$F$4:$F$183,MATCH(C99,Pharma_Retailers!$A$4:$A$183,0)),"")</f>
        <v>46855</v>
      </c>
      <c r="O99" s="11" t="str">
        <f t="shared" si="3"/>
        <v/>
      </c>
    </row>
    <row r="100" spans="1:15" x14ac:dyDescent="0.3">
      <c r="A100" t="s">
        <v>8675</v>
      </c>
      <c r="B100" s="9">
        <v>45766</v>
      </c>
      <c r="C100" t="s">
        <v>8508</v>
      </c>
      <c r="D100" t="s">
        <v>8269</v>
      </c>
      <c r="E100" t="s">
        <v>8204</v>
      </c>
      <c r="F100" t="s">
        <v>8207</v>
      </c>
      <c r="G100">
        <v>102</v>
      </c>
      <c r="H100">
        <v>0</v>
      </c>
      <c r="I100">
        <v>88</v>
      </c>
      <c r="J100">
        <v>8976</v>
      </c>
      <c r="K100" s="10">
        <f>IFERROR(INDEX(Pharma_Stock!$D$4:$D$51,MATCH(F100,Pharma_Stock!$B$4:$B$51,0)),"")</f>
        <v>45968</v>
      </c>
      <c r="L100" s="11" t="str">
        <f t="shared" si="2"/>
        <v/>
      </c>
      <c r="M100" s="11" t="str">
        <f>INDEX(Pharma_Products!$F$4:$F$15,MATCH(E100,Pharma_Products!$A$4:$A$15,0))</f>
        <v>-</v>
      </c>
      <c r="N100" s="10">
        <f>IFERROR(INDEX(Pharma_Retailers!$F$4:$F$183,MATCH(C100,Pharma_Retailers!$A$4:$A$183,0)),"")</f>
        <v>0</v>
      </c>
      <c r="O100" s="11" t="str">
        <f t="shared" si="3"/>
        <v/>
      </c>
    </row>
    <row r="101" spans="1:15" x14ac:dyDescent="0.3">
      <c r="A101" t="s">
        <v>8676</v>
      </c>
      <c r="B101" s="9">
        <v>45768</v>
      </c>
      <c r="C101" t="s">
        <v>8280</v>
      </c>
      <c r="D101" t="s">
        <v>8241</v>
      </c>
      <c r="E101" t="s">
        <v>8199</v>
      </c>
      <c r="F101" t="s">
        <v>8202</v>
      </c>
      <c r="G101">
        <v>154</v>
      </c>
      <c r="H101">
        <v>0</v>
      </c>
      <c r="I101">
        <v>28</v>
      </c>
      <c r="J101">
        <v>4312</v>
      </c>
      <c r="K101" s="10">
        <f>IFERROR(INDEX(Pharma_Stock!$D$4:$D$51,MATCH(F101,Pharma_Stock!$B$4:$B$51,0)),"")</f>
        <v>45979</v>
      </c>
      <c r="L101" s="11" t="str">
        <f t="shared" si="2"/>
        <v/>
      </c>
      <c r="M101" s="11" t="str">
        <f>INDEX(Pharma_Products!$F$4:$F$15,MATCH(E101,Pharma_Products!$A$4:$A$15,0))</f>
        <v>-</v>
      </c>
      <c r="N101" s="10">
        <f>IFERROR(INDEX(Pharma_Retailers!$F$4:$F$183,MATCH(C101,Pharma_Retailers!$A$4:$A$183,0)),"")</f>
        <v>0</v>
      </c>
      <c r="O101" s="11" t="str">
        <f t="shared" si="3"/>
        <v/>
      </c>
    </row>
    <row r="102" spans="1:15" x14ac:dyDescent="0.3">
      <c r="A102" t="s">
        <v>8677</v>
      </c>
      <c r="B102" s="9">
        <v>45768</v>
      </c>
      <c r="C102" t="s">
        <v>8295</v>
      </c>
      <c r="D102" t="s">
        <v>8233</v>
      </c>
      <c r="E102" t="s">
        <v>8209</v>
      </c>
      <c r="F102" t="s">
        <v>8210</v>
      </c>
      <c r="G102">
        <v>181</v>
      </c>
      <c r="H102">
        <v>0</v>
      </c>
      <c r="I102">
        <v>30</v>
      </c>
      <c r="J102">
        <v>5430</v>
      </c>
      <c r="K102" s="10">
        <f>IFERROR(INDEX(Pharma_Stock!$D$4:$D$51,MATCH(F102,Pharma_Stock!$B$4:$B$51,0)),"")</f>
        <v>45921</v>
      </c>
      <c r="L102" s="11" t="str">
        <f t="shared" si="2"/>
        <v/>
      </c>
      <c r="M102" s="11" t="str">
        <f>INDEX(Pharma_Products!$F$4:$F$15,MATCH(E102,Pharma_Products!$A$4:$A$15,0))</f>
        <v>-</v>
      </c>
      <c r="N102" s="10">
        <f>IFERROR(INDEX(Pharma_Retailers!$F$4:$F$183,MATCH(C102,Pharma_Retailers!$A$4:$A$183,0)),"")</f>
        <v>0</v>
      </c>
      <c r="O102" s="11" t="str">
        <f t="shared" si="3"/>
        <v/>
      </c>
    </row>
    <row r="103" spans="1:15" x14ac:dyDescent="0.3">
      <c r="A103" t="s">
        <v>8678</v>
      </c>
      <c r="B103" s="9">
        <v>45768</v>
      </c>
      <c r="C103" t="s">
        <v>8482</v>
      </c>
      <c r="D103" t="s">
        <v>8233</v>
      </c>
      <c r="E103" t="s">
        <v>8153</v>
      </c>
      <c r="F103" t="s">
        <v>8156</v>
      </c>
      <c r="G103">
        <v>190</v>
      </c>
      <c r="H103">
        <v>0</v>
      </c>
      <c r="I103">
        <v>18.5</v>
      </c>
      <c r="J103">
        <v>3515</v>
      </c>
      <c r="K103" s="10">
        <f>IFERROR(INDEX(Pharma_Stock!$D$4:$D$51,MATCH(F103,Pharma_Stock!$B$4:$B$51,0)),"")</f>
        <v>46468</v>
      </c>
      <c r="L103" s="11" t="str">
        <f t="shared" si="2"/>
        <v/>
      </c>
      <c r="M103" s="11" t="str">
        <f>INDEX(Pharma_Products!$F$4:$F$15,MATCH(E103,Pharma_Products!$A$4:$A$15,0))</f>
        <v>Sch H</v>
      </c>
      <c r="N103" s="10">
        <f>IFERROR(INDEX(Pharma_Retailers!$F$4:$F$183,MATCH(C103,Pharma_Retailers!$A$4:$A$183,0)),"")</f>
        <v>46983</v>
      </c>
      <c r="O103" s="11" t="str">
        <f t="shared" si="3"/>
        <v/>
      </c>
    </row>
    <row r="104" spans="1:15" x14ac:dyDescent="0.3">
      <c r="A104" t="s">
        <v>8679</v>
      </c>
      <c r="B104" s="9">
        <v>45768</v>
      </c>
      <c r="C104" t="s">
        <v>8507</v>
      </c>
      <c r="D104" t="s">
        <v>8269</v>
      </c>
      <c r="E104" t="s">
        <v>8184</v>
      </c>
      <c r="F104" t="s">
        <v>8186</v>
      </c>
      <c r="G104">
        <v>192</v>
      </c>
      <c r="H104">
        <v>19</v>
      </c>
      <c r="I104">
        <v>9</v>
      </c>
      <c r="J104">
        <v>1728</v>
      </c>
      <c r="K104" s="10">
        <f>IFERROR(INDEX(Pharma_Stock!$D$4:$D$51,MATCH(F104,Pharma_Stock!$B$4:$B$51,0)),"")</f>
        <v>45997</v>
      </c>
      <c r="L104" s="11" t="str">
        <f t="shared" si="2"/>
        <v/>
      </c>
      <c r="M104" s="11" t="str">
        <f>INDEX(Pharma_Products!$F$4:$F$15,MATCH(E104,Pharma_Products!$A$4:$A$15,0))</f>
        <v>-</v>
      </c>
      <c r="N104" s="10">
        <f>IFERROR(INDEX(Pharma_Retailers!$F$4:$F$183,MATCH(C104,Pharma_Retailers!$A$4:$A$183,0)),"")</f>
        <v>0</v>
      </c>
      <c r="O104" s="11" t="str">
        <f t="shared" si="3"/>
        <v/>
      </c>
    </row>
    <row r="105" spans="1:15" x14ac:dyDescent="0.3">
      <c r="A105" t="s">
        <v>8680</v>
      </c>
      <c r="B105" s="9">
        <v>45769</v>
      </c>
      <c r="C105" t="s">
        <v>8516</v>
      </c>
      <c r="D105" t="s">
        <v>8233</v>
      </c>
      <c r="E105" t="s">
        <v>8159</v>
      </c>
      <c r="F105" t="s">
        <v>8162</v>
      </c>
      <c r="G105">
        <v>14</v>
      </c>
      <c r="H105">
        <v>0</v>
      </c>
      <c r="I105">
        <v>72</v>
      </c>
      <c r="J105">
        <v>1008</v>
      </c>
      <c r="K105" s="10">
        <f>IFERROR(INDEX(Pharma_Stock!$D$4:$D$51,MATCH(F105,Pharma_Stock!$B$4:$B$51,0)),"")</f>
        <v>46494</v>
      </c>
      <c r="L105" s="11" t="str">
        <f t="shared" si="2"/>
        <v/>
      </c>
      <c r="M105" s="11" t="str">
        <f>INDEX(Pharma_Products!$F$4:$F$15,MATCH(E105,Pharma_Products!$A$4:$A$15,0))</f>
        <v>Sch H</v>
      </c>
      <c r="N105" s="10">
        <f>IFERROR(INDEX(Pharma_Retailers!$F$4:$F$183,MATCH(C105,Pharma_Retailers!$A$4:$A$183,0)),"")</f>
        <v>46690</v>
      </c>
      <c r="O105" s="11" t="str">
        <f t="shared" si="3"/>
        <v/>
      </c>
    </row>
    <row r="106" spans="1:15" x14ac:dyDescent="0.3">
      <c r="A106" t="s">
        <v>8681</v>
      </c>
      <c r="B106" s="9">
        <v>45769</v>
      </c>
      <c r="C106" t="s">
        <v>8471</v>
      </c>
      <c r="D106" t="s">
        <v>8241</v>
      </c>
      <c r="E106" t="s">
        <v>8204</v>
      </c>
      <c r="F106" t="s">
        <v>8207</v>
      </c>
      <c r="G106">
        <v>223</v>
      </c>
      <c r="H106">
        <v>0</v>
      </c>
      <c r="I106">
        <v>88</v>
      </c>
      <c r="J106">
        <v>19624</v>
      </c>
      <c r="K106" s="10">
        <f>IFERROR(INDEX(Pharma_Stock!$D$4:$D$51,MATCH(F106,Pharma_Stock!$B$4:$B$51,0)),"")</f>
        <v>45968</v>
      </c>
      <c r="L106" s="11" t="str">
        <f t="shared" si="2"/>
        <v/>
      </c>
      <c r="M106" s="11" t="str">
        <f>INDEX(Pharma_Products!$F$4:$F$15,MATCH(E106,Pharma_Products!$A$4:$A$15,0))</f>
        <v>-</v>
      </c>
      <c r="N106" s="10">
        <f>IFERROR(INDEX(Pharma_Retailers!$F$4:$F$183,MATCH(C106,Pharma_Retailers!$A$4:$A$183,0)),"")</f>
        <v>0</v>
      </c>
      <c r="O106" s="11" t="str">
        <f t="shared" si="3"/>
        <v/>
      </c>
    </row>
    <row r="107" spans="1:15" x14ac:dyDescent="0.3">
      <c r="A107" t="s">
        <v>8682</v>
      </c>
      <c r="B107" s="9">
        <v>45769</v>
      </c>
      <c r="C107" t="s">
        <v>8532</v>
      </c>
      <c r="D107" t="s">
        <v>8249</v>
      </c>
      <c r="E107" t="s">
        <v>8199</v>
      </c>
      <c r="F107" t="s">
        <v>8202</v>
      </c>
      <c r="G107">
        <v>179</v>
      </c>
      <c r="H107">
        <v>0</v>
      </c>
      <c r="I107">
        <v>28</v>
      </c>
      <c r="J107">
        <v>5012</v>
      </c>
      <c r="K107" s="10">
        <f>IFERROR(INDEX(Pharma_Stock!$D$4:$D$51,MATCH(F107,Pharma_Stock!$B$4:$B$51,0)),"")</f>
        <v>45979</v>
      </c>
      <c r="L107" s="11" t="str">
        <f t="shared" si="2"/>
        <v/>
      </c>
      <c r="M107" s="11" t="str">
        <f>INDEX(Pharma_Products!$F$4:$F$15,MATCH(E107,Pharma_Products!$A$4:$A$15,0))</f>
        <v>-</v>
      </c>
      <c r="N107" s="10">
        <f>IFERROR(INDEX(Pharma_Retailers!$F$4:$F$183,MATCH(C107,Pharma_Retailers!$A$4:$A$183,0)),"")</f>
        <v>46527</v>
      </c>
      <c r="O107" s="11" t="str">
        <f t="shared" si="3"/>
        <v/>
      </c>
    </row>
    <row r="108" spans="1:15" x14ac:dyDescent="0.3">
      <c r="A108" t="s">
        <v>8683</v>
      </c>
      <c r="B108" s="9">
        <v>45769</v>
      </c>
      <c r="C108" t="s">
        <v>8313</v>
      </c>
      <c r="D108" t="s">
        <v>8249</v>
      </c>
      <c r="E108" t="s">
        <v>8209</v>
      </c>
      <c r="F108" t="s">
        <v>8212</v>
      </c>
      <c r="G108">
        <v>173</v>
      </c>
      <c r="H108">
        <v>0</v>
      </c>
      <c r="I108">
        <v>30</v>
      </c>
      <c r="J108">
        <v>5190</v>
      </c>
      <c r="K108" s="10">
        <f>IFERROR(INDEX(Pharma_Stock!$D$4:$D$51,MATCH(F108,Pharma_Stock!$B$4:$B$51,0)),"")</f>
        <v>46129</v>
      </c>
      <c r="L108" s="11" t="str">
        <f t="shared" si="2"/>
        <v/>
      </c>
      <c r="M108" s="11" t="str">
        <f>INDEX(Pharma_Products!$F$4:$F$15,MATCH(E108,Pharma_Products!$A$4:$A$15,0))</f>
        <v>-</v>
      </c>
      <c r="N108" s="10">
        <f>IFERROR(INDEX(Pharma_Retailers!$F$4:$F$183,MATCH(C108,Pharma_Retailers!$A$4:$A$183,0)),"")</f>
        <v>0</v>
      </c>
      <c r="O108" s="11" t="str">
        <f t="shared" si="3"/>
        <v/>
      </c>
    </row>
    <row r="109" spans="1:15" x14ac:dyDescent="0.3">
      <c r="A109" t="s">
        <v>8684</v>
      </c>
      <c r="B109" s="9">
        <v>45769</v>
      </c>
      <c r="C109" t="s">
        <v>8316</v>
      </c>
      <c r="D109" t="s">
        <v>8269</v>
      </c>
      <c r="E109" t="s">
        <v>8179</v>
      </c>
      <c r="F109" t="s">
        <v>8183</v>
      </c>
      <c r="G109">
        <v>152</v>
      </c>
      <c r="H109">
        <v>0</v>
      </c>
      <c r="I109">
        <v>85</v>
      </c>
      <c r="J109">
        <v>12920</v>
      </c>
      <c r="K109" s="10">
        <f>IFERROR(INDEX(Pharma_Stock!$D$4:$D$51,MATCH(F109,Pharma_Stock!$B$4:$B$51,0)),"")</f>
        <v>46029</v>
      </c>
      <c r="L109" s="11" t="str">
        <f t="shared" si="2"/>
        <v/>
      </c>
      <c r="M109" s="11" t="str">
        <f>INDEX(Pharma_Products!$F$4:$F$15,MATCH(E109,Pharma_Products!$A$4:$A$15,0))</f>
        <v>Sch H</v>
      </c>
      <c r="N109" s="10">
        <f>IFERROR(INDEX(Pharma_Retailers!$F$4:$F$183,MATCH(C109,Pharma_Retailers!$A$4:$A$183,0)),"")</f>
        <v>46921</v>
      </c>
      <c r="O109" s="11" t="str">
        <f t="shared" si="3"/>
        <v/>
      </c>
    </row>
    <row r="110" spans="1:15" x14ac:dyDescent="0.3">
      <c r="A110" t="s">
        <v>8685</v>
      </c>
      <c r="B110" s="9">
        <v>45769</v>
      </c>
      <c r="C110" t="s">
        <v>8463</v>
      </c>
      <c r="D110" t="s">
        <v>8233</v>
      </c>
      <c r="E110" t="s">
        <v>8179</v>
      </c>
      <c r="F110" t="s">
        <v>8180</v>
      </c>
      <c r="G110">
        <v>65</v>
      </c>
      <c r="H110">
        <v>0</v>
      </c>
      <c r="I110">
        <v>85</v>
      </c>
      <c r="J110">
        <v>5525</v>
      </c>
      <c r="K110" s="10">
        <f>IFERROR(INDEX(Pharma_Stock!$D$4:$D$51,MATCH(F110,Pharma_Stock!$B$4:$B$51,0)),"")</f>
        <v>46271</v>
      </c>
      <c r="L110" s="11" t="str">
        <f t="shared" si="2"/>
        <v/>
      </c>
      <c r="M110" s="11" t="str">
        <f>INDEX(Pharma_Products!$F$4:$F$15,MATCH(E110,Pharma_Products!$A$4:$A$15,0))</f>
        <v>Sch H</v>
      </c>
      <c r="N110" s="10">
        <f>IFERROR(INDEX(Pharma_Retailers!$F$4:$F$183,MATCH(C110,Pharma_Retailers!$A$4:$A$183,0)),"")</f>
        <v>47304</v>
      </c>
      <c r="O110" s="11" t="str">
        <f t="shared" si="3"/>
        <v/>
      </c>
    </row>
    <row r="111" spans="1:15" x14ac:dyDescent="0.3">
      <c r="A111" t="s">
        <v>8686</v>
      </c>
      <c r="B111" s="9">
        <v>45769</v>
      </c>
      <c r="C111" t="s">
        <v>8366</v>
      </c>
      <c r="D111" t="s">
        <v>8249</v>
      </c>
      <c r="E111" t="s">
        <v>8159</v>
      </c>
      <c r="F111" t="s">
        <v>8161</v>
      </c>
      <c r="G111">
        <v>184</v>
      </c>
      <c r="H111">
        <v>0</v>
      </c>
      <c r="I111">
        <v>72</v>
      </c>
      <c r="J111">
        <v>13248</v>
      </c>
      <c r="K111" s="10">
        <f>IFERROR(INDEX(Pharma_Stock!$D$4:$D$51,MATCH(F111,Pharma_Stock!$B$4:$B$51,0)),"")</f>
        <v>46297</v>
      </c>
      <c r="L111" s="11" t="str">
        <f t="shared" si="2"/>
        <v/>
      </c>
      <c r="M111" s="11" t="str">
        <f>INDEX(Pharma_Products!$F$4:$F$15,MATCH(E111,Pharma_Products!$A$4:$A$15,0))</f>
        <v>Sch H</v>
      </c>
      <c r="N111" s="10">
        <f>IFERROR(INDEX(Pharma_Retailers!$F$4:$F$183,MATCH(C111,Pharma_Retailers!$A$4:$A$183,0)),"")</f>
        <v>47218</v>
      </c>
      <c r="O111" s="11" t="str">
        <f t="shared" si="3"/>
        <v/>
      </c>
    </row>
    <row r="112" spans="1:15" x14ac:dyDescent="0.3">
      <c r="A112" t="s">
        <v>8687</v>
      </c>
      <c r="B112" s="9">
        <v>45769</v>
      </c>
      <c r="C112" t="s">
        <v>8500</v>
      </c>
      <c r="D112" t="s">
        <v>8228</v>
      </c>
      <c r="E112" t="s">
        <v>8174</v>
      </c>
      <c r="F112" t="s">
        <v>8178</v>
      </c>
      <c r="G112">
        <v>58</v>
      </c>
      <c r="H112">
        <v>0</v>
      </c>
      <c r="I112">
        <v>98</v>
      </c>
      <c r="J112">
        <v>5684</v>
      </c>
      <c r="K112" s="10">
        <f>IFERROR(INDEX(Pharma_Stock!$D$4:$D$51,MATCH(F112,Pharma_Stock!$B$4:$B$51,0)),"")</f>
        <v>45975</v>
      </c>
      <c r="L112" s="11" t="str">
        <f t="shared" si="2"/>
        <v/>
      </c>
      <c r="M112" s="11" t="str">
        <f>INDEX(Pharma_Products!$F$4:$F$15,MATCH(E112,Pharma_Products!$A$4:$A$15,0))</f>
        <v>Sch H</v>
      </c>
      <c r="N112" s="10">
        <f>IFERROR(INDEX(Pharma_Retailers!$F$4:$F$183,MATCH(C112,Pharma_Retailers!$A$4:$A$183,0)),"")</f>
        <v>46794</v>
      </c>
      <c r="O112" s="11" t="str">
        <f t="shared" si="3"/>
        <v/>
      </c>
    </row>
    <row r="113" spans="1:15" x14ac:dyDescent="0.3">
      <c r="A113" t="s">
        <v>8688</v>
      </c>
      <c r="B113" s="9">
        <v>45769</v>
      </c>
      <c r="C113" t="s">
        <v>8250</v>
      </c>
      <c r="D113" t="s">
        <v>8249</v>
      </c>
      <c r="E113" t="s">
        <v>8204</v>
      </c>
      <c r="F113" t="s">
        <v>8207</v>
      </c>
      <c r="G113">
        <v>174</v>
      </c>
      <c r="H113">
        <v>0</v>
      </c>
      <c r="I113">
        <v>88</v>
      </c>
      <c r="J113">
        <v>15312</v>
      </c>
      <c r="K113" s="10">
        <f>IFERROR(INDEX(Pharma_Stock!$D$4:$D$51,MATCH(F113,Pharma_Stock!$B$4:$B$51,0)),"")</f>
        <v>45968</v>
      </c>
      <c r="L113" s="11" t="str">
        <f t="shared" si="2"/>
        <v/>
      </c>
      <c r="M113" s="11" t="str">
        <f>INDEX(Pharma_Products!$F$4:$F$15,MATCH(E113,Pharma_Products!$A$4:$A$15,0))</f>
        <v>-</v>
      </c>
      <c r="N113" s="10">
        <f>IFERROR(INDEX(Pharma_Retailers!$F$4:$F$183,MATCH(C113,Pharma_Retailers!$A$4:$A$183,0)),"")</f>
        <v>46738</v>
      </c>
      <c r="O113" s="11" t="str">
        <f t="shared" si="3"/>
        <v/>
      </c>
    </row>
    <row r="114" spans="1:15" x14ac:dyDescent="0.3">
      <c r="A114" t="s">
        <v>8689</v>
      </c>
      <c r="B114" s="9">
        <v>45770</v>
      </c>
      <c r="C114" t="s">
        <v>8451</v>
      </c>
      <c r="D114" t="s">
        <v>8269</v>
      </c>
      <c r="E114" t="s">
        <v>8153</v>
      </c>
      <c r="F114" t="s">
        <v>8158</v>
      </c>
      <c r="G114">
        <v>106</v>
      </c>
      <c r="H114">
        <v>0</v>
      </c>
      <c r="I114">
        <v>18.5</v>
      </c>
      <c r="J114">
        <v>1961</v>
      </c>
      <c r="K114" s="10">
        <f>IFERROR(INDEX(Pharma_Stock!$D$4:$D$51,MATCH(F114,Pharma_Stock!$B$4:$B$51,0)),"")</f>
        <v>46038</v>
      </c>
      <c r="L114" s="11" t="str">
        <f t="shared" si="2"/>
        <v/>
      </c>
      <c r="M114" s="11" t="str">
        <f>INDEX(Pharma_Products!$F$4:$F$15,MATCH(E114,Pharma_Products!$A$4:$A$15,0))</f>
        <v>Sch H</v>
      </c>
      <c r="N114" s="10">
        <f>IFERROR(INDEX(Pharma_Retailers!$F$4:$F$183,MATCH(C114,Pharma_Retailers!$A$4:$A$183,0)),"")</f>
        <v>47036</v>
      </c>
      <c r="O114" s="11" t="str">
        <f t="shared" si="3"/>
        <v/>
      </c>
    </row>
    <row r="115" spans="1:15" x14ac:dyDescent="0.3">
      <c r="A115" t="s">
        <v>8690</v>
      </c>
      <c r="B115" s="9">
        <v>45770</v>
      </c>
      <c r="C115" t="s">
        <v>8314</v>
      </c>
      <c r="D115" t="s">
        <v>8241</v>
      </c>
      <c r="E115" t="s">
        <v>8153</v>
      </c>
      <c r="F115" t="s">
        <v>8156</v>
      </c>
      <c r="G115">
        <v>88</v>
      </c>
      <c r="H115">
        <v>0</v>
      </c>
      <c r="I115">
        <v>18.5</v>
      </c>
      <c r="J115">
        <v>1628</v>
      </c>
      <c r="K115" s="10">
        <f>IFERROR(INDEX(Pharma_Stock!$D$4:$D$51,MATCH(F115,Pharma_Stock!$B$4:$B$51,0)),"")</f>
        <v>46468</v>
      </c>
      <c r="L115" s="11" t="str">
        <f t="shared" si="2"/>
        <v/>
      </c>
      <c r="M115" s="11" t="str">
        <f>INDEX(Pharma_Products!$F$4:$F$15,MATCH(E115,Pharma_Products!$A$4:$A$15,0))</f>
        <v>Sch H</v>
      </c>
      <c r="N115" s="10">
        <f>IFERROR(INDEX(Pharma_Retailers!$F$4:$F$183,MATCH(C115,Pharma_Retailers!$A$4:$A$183,0)),"")</f>
        <v>47017</v>
      </c>
      <c r="O115" s="11" t="str">
        <f t="shared" si="3"/>
        <v/>
      </c>
    </row>
    <row r="116" spans="1:15" x14ac:dyDescent="0.3">
      <c r="A116" t="s">
        <v>8691</v>
      </c>
      <c r="B116" s="9">
        <v>45770</v>
      </c>
      <c r="C116" t="s">
        <v>8437</v>
      </c>
      <c r="D116" t="s">
        <v>8228</v>
      </c>
      <c r="E116" t="s">
        <v>8164</v>
      </c>
      <c r="F116" t="s">
        <v>8166</v>
      </c>
      <c r="G116">
        <v>174</v>
      </c>
      <c r="H116">
        <v>0</v>
      </c>
      <c r="I116">
        <v>19</v>
      </c>
      <c r="J116">
        <v>3306</v>
      </c>
      <c r="K116" s="10">
        <f>IFERROR(INDEX(Pharma_Stock!$D$4:$D$51,MATCH(F116,Pharma_Stock!$B$4:$B$51,0)),"")</f>
        <v>46409</v>
      </c>
      <c r="L116" s="11" t="str">
        <f t="shared" si="2"/>
        <v/>
      </c>
      <c r="M116" s="11" t="str">
        <f>INDEX(Pharma_Products!$F$4:$F$15,MATCH(E116,Pharma_Products!$A$4:$A$15,0))</f>
        <v>OTC</v>
      </c>
      <c r="N116" s="10">
        <f>IFERROR(INDEX(Pharma_Retailers!$F$4:$F$183,MATCH(C116,Pharma_Retailers!$A$4:$A$183,0)),"")</f>
        <v>46606</v>
      </c>
      <c r="O116" s="11" t="str">
        <f t="shared" si="3"/>
        <v/>
      </c>
    </row>
    <row r="117" spans="1:15" x14ac:dyDescent="0.3">
      <c r="A117" t="s">
        <v>8692</v>
      </c>
      <c r="B117" s="9">
        <v>45770</v>
      </c>
      <c r="C117" t="s">
        <v>8361</v>
      </c>
      <c r="D117" t="s">
        <v>8228</v>
      </c>
      <c r="E117" t="s">
        <v>8169</v>
      </c>
      <c r="F117" t="s">
        <v>8172</v>
      </c>
      <c r="G117">
        <v>27</v>
      </c>
      <c r="H117">
        <v>0</v>
      </c>
      <c r="I117">
        <v>14</v>
      </c>
      <c r="J117">
        <v>378</v>
      </c>
      <c r="K117" s="10">
        <f>IFERROR(INDEX(Pharma_Stock!$D$4:$D$51,MATCH(F117,Pharma_Stock!$B$4:$B$51,0)),"")</f>
        <v>46309</v>
      </c>
      <c r="L117" s="11" t="str">
        <f t="shared" si="2"/>
        <v/>
      </c>
      <c r="M117" s="11" t="str">
        <f>INDEX(Pharma_Products!$F$4:$F$15,MATCH(E117,Pharma_Products!$A$4:$A$15,0))</f>
        <v>Sch H</v>
      </c>
      <c r="N117" s="10">
        <f>IFERROR(INDEX(Pharma_Retailers!$F$4:$F$183,MATCH(C117,Pharma_Retailers!$A$4:$A$183,0)),"")</f>
        <v>47378</v>
      </c>
      <c r="O117" s="11" t="str">
        <f t="shared" si="3"/>
        <v/>
      </c>
    </row>
    <row r="118" spans="1:15" x14ac:dyDescent="0.3">
      <c r="A118" t="s">
        <v>8693</v>
      </c>
      <c r="B118" s="9">
        <v>45770</v>
      </c>
      <c r="C118" t="s">
        <v>8256</v>
      </c>
      <c r="D118" t="s">
        <v>8228</v>
      </c>
      <c r="E118" t="s">
        <v>8189</v>
      </c>
      <c r="F118" t="s">
        <v>8191</v>
      </c>
      <c r="G118">
        <v>147</v>
      </c>
      <c r="H118">
        <v>0</v>
      </c>
      <c r="I118">
        <v>12.5</v>
      </c>
      <c r="J118">
        <v>1837.5</v>
      </c>
      <c r="K118" s="10">
        <f>IFERROR(INDEX(Pharma_Stock!$D$4:$D$51,MATCH(F118,Pharma_Stock!$B$4:$B$51,0)),"")</f>
        <v>45972</v>
      </c>
      <c r="L118" s="11" t="str">
        <f t="shared" si="2"/>
        <v/>
      </c>
      <c r="M118" s="11" t="str">
        <f>INDEX(Pharma_Products!$F$4:$F$15,MATCH(E118,Pharma_Products!$A$4:$A$15,0))</f>
        <v>-</v>
      </c>
      <c r="N118" s="10">
        <f>IFERROR(INDEX(Pharma_Retailers!$F$4:$F$183,MATCH(C118,Pharma_Retailers!$A$4:$A$183,0)),"")</f>
        <v>47283</v>
      </c>
      <c r="O118" s="11" t="str">
        <f t="shared" si="3"/>
        <v/>
      </c>
    </row>
    <row r="119" spans="1:15" x14ac:dyDescent="0.3">
      <c r="A119" t="s">
        <v>8694</v>
      </c>
      <c r="B119" s="9">
        <v>45770</v>
      </c>
      <c r="C119" t="s">
        <v>8350</v>
      </c>
      <c r="D119" t="s">
        <v>8233</v>
      </c>
      <c r="E119" t="s">
        <v>8179</v>
      </c>
      <c r="F119" t="s">
        <v>8183</v>
      </c>
      <c r="G119">
        <v>39</v>
      </c>
      <c r="H119">
        <v>0</v>
      </c>
      <c r="I119">
        <v>85</v>
      </c>
      <c r="J119">
        <v>3315</v>
      </c>
      <c r="K119" s="10">
        <f>IFERROR(INDEX(Pharma_Stock!$D$4:$D$51,MATCH(F119,Pharma_Stock!$B$4:$B$51,0)),"")</f>
        <v>46029</v>
      </c>
      <c r="L119" s="11" t="str">
        <f t="shared" si="2"/>
        <v/>
      </c>
      <c r="M119" s="11" t="str">
        <f>INDEX(Pharma_Products!$F$4:$F$15,MATCH(E119,Pharma_Products!$A$4:$A$15,0))</f>
        <v>Sch H</v>
      </c>
      <c r="N119" s="10">
        <f>IFERROR(INDEX(Pharma_Retailers!$F$4:$F$183,MATCH(C119,Pharma_Retailers!$A$4:$A$183,0)),"")</f>
        <v>46919</v>
      </c>
      <c r="O119" s="11" t="str">
        <f t="shared" si="3"/>
        <v/>
      </c>
    </row>
    <row r="120" spans="1:15" x14ac:dyDescent="0.3">
      <c r="A120" t="s">
        <v>8695</v>
      </c>
      <c r="B120" s="9">
        <v>45771</v>
      </c>
      <c r="C120" t="s">
        <v>8453</v>
      </c>
      <c r="D120" t="s">
        <v>8241</v>
      </c>
      <c r="E120" t="s">
        <v>8184</v>
      </c>
      <c r="F120" t="s">
        <v>8186</v>
      </c>
      <c r="G120">
        <v>141</v>
      </c>
      <c r="H120">
        <v>14</v>
      </c>
      <c r="I120">
        <v>9</v>
      </c>
      <c r="J120">
        <v>1269</v>
      </c>
      <c r="K120" s="10">
        <f>IFERROR(INDEX(Pharma_Stock!$D$4:$D$51,MATCH(F120,Pharma_Stock!$B$4:$B$51,0)),"")</f>
        <v>45997</v>
      </c>
      <c r="L120" s="11" t="str">
        <f t="shared" si="2"/>
        <v/>
      </c>
      <c r="M120" s="11" t="str">
        <f>INDEX(Pharma_Products!$F$4:$F$15,MATCH(E120,Pharma_Products!$A$4:$A$15,0))</f>
        <v>-</v>
      </c>
      <c r="N120" s="10">
        <f>IFERROR(INDEX(Pharma_Retailers!$F$4:$F$183,MATCH(C120,Pharma_Retailers!$A$4:$A$183,0)),"")</f>
        <v>47464</v>
      </c>
      <c r="O120" s="11" t="str">
        <f t="shared" si="3"/>
        <v/>
      </c>
    </row>
    <row r="121" spans="1:15" x14ac:dyDescent="0.3">
      <c r="A121" t="s">
        <v>8696</v>
      </c>
      <c r="B121" s="9">
        <v>45771</v>
      </c>
      <c r="C121" t="s">
        <v>8514</v>
      </c>
      <c r="D121" t="s">
        <v>8233</v>
      </c>
      <c r="E121" t="s">
        <v>8199</v>
      </c>
      <c r="F121" t="s">
        <v>8202</v>
      </c>
      <c r="G121">
        <v>146</v>
      </c>
      <c r="H121">
        <v>0</v>
      </c>
      <c r="I121">
        <v>28</v>
      </c>
      <c r="J121">
        <v>4088</v>
      </c>
      <c r="K121" s="10">
        <f>IFERROR(INDEX(Pharma_Stock!$D$4:$D$51,MATCH(F121,Pharma_Stock!$B$4:$B$51,0)),"")</f>
        <v>45979</v>
      </c>
      <c r="L121" s="11" t="str">
        <f t="shared" si="2"/>
        <v/>
      </c>
      <c r="M121" s="11" t="str">
        <f>INDEX(Pharma_Products!$F$4:$F$15,MATCH(E121,Pharma_Products!$A$4:$A$15,0))</f>
        <v>-</v>
      </c>
      <c r="N121" s="10">
        <f>IFERROR(INDEX(Pharma_Retailers!$F$4:$F$183,MATCH(C121,Pharma_Retailers!$A$4:$A$183,0)),"")</f>
        <v>0</v>
      </c>
      <c r="O121" s="11" t="str">
        <f t="shared" si="3"/>
        <v/>
      </c>
    </row>
    <row r="122" spans="1:15" x14ac:dyDescent="0.3">
      <c r="A122" t="s">
        <v>8697</v>
      </c>
      <c r="B122" s="9">
        <v>45771</v>
      </c>
      <c r="C122" t="s">
        <v>8541</v>
      </c>
      <c r="D122" t="s">
        <v>8233</v>
      </c>
      <c r="E122" t="s">
        <v>8164</v>
      </c>
      <c r="F122" t="s">
        <v>8165</v>
      </c>
      <c r="G122">
        <v>121</v>
      </c>
      <c r="H122">
        <v>0</v>
      </c>
      <c r="I122">
        <v>19</v>
      </c>
      <c r="J122">
        <v>2299</v>
      </c>
      <c r="K122" s="10">
        <f>IFERROR(INDEX(Pharma_Stock!$D$4:$D$51,MATCH(F122,Pharma_Stock!$B$4:$B$51,0)),"")</f>
        <v>46275</v>
      </c>
      <c r="L122" s="11" t="str">
        <f t="shared" si="2"/>
        <v/>
      </c>
      <c r="M122" s="11" t="str">
        <f>INDEX(Pharma_Products!$F$4:$F$15,MATCH(E122,Pharma_Products!$A$4:$A$15,0))</f>
        <v>OTC</v>
      </c>
      <c r="N122" s="10">
        <f>IFERROR(INDEX(Pharma_Retailers!$F$4:$F$183,MATCH(C122,Pharma_Retailers!$A$4:$A$183,0)),"")</f>
        <v>47414</v>
      </c>
      <c r="O122" s="11" t="str">
        <f t="shared" si="3"/>
        <v/>
      </c>
    </row>
    <row r="123" spans="1:15" x14ac:dyDescent="0.3">
      <c r="A123" t="s">
        <v>8698</v>
      </c>
      <c r="B123" s="9">
        <v>45771</v>
      </c>
      <c r="C123" t="s">
        <v>8419</v>
      </c>
      <c r="D123" t="s">
        <v>8269</v>
      </c>
      <c r="E123" t="s">
        <v>8153</v>
      </c>
      <c r="F123" t="s">
        <v>8154</v>
      </c>
      <c r="G123">
        <v>153</v>
      </c>
      <c r="H123">
        <v>0</v>
      </c>
      <c r="I123">
        <v>18.5</v>
      </c>
      <c r="J123">
        <v>2830.5</v>
      </c>
      <c r="K123" s="10">
        <f>IFERROR(INDEX(Pharma_Stock!$D$4:$D$51,MATCH(F123,Pharma_Stock!$B$4:$B$51,0)),"")</f>
        <v>46439</v>
      </c>
      <c r="L123" s="11" t="str">
        <f t="shared" si="2"/>
        <v/>
      </c>
      <c r="M123" s="11" t="str">
        <f>INDEX(Pharma_Products!$F$4:$F$15,MATCH(E123,Pharma_Products!$A$4:$A$15,0))</f>
        <v>Sch H</v>
      </c>
      <c r="N123" s="10">
        <f>IFERROR(INDEX(Pharma_Retailers!$F$4:$F$183,MATCH(C123,Pharma_Retailers!$A$4:$A$183,0)),"")</f>
        <v>46557</v>
      </c>
      <c r="O123" s="11" t="str">
        <f t="shared" si="3"/>
        <v/>
      </c>
    </row>
    <row r="124" spans="1:15" x14ac:dyDescent="0.3">
      <c r="A124" t="s">
        <v>8699</v>
      </c>
      <c r="B124" s="9">
        <v>45771</v>
      </c>
      <c r="C124" t="s">
        <v>8343</v>
      </c>
      <c r="D124" t="s">
        <v>8228</v>
      </c>
      <c r="E124" t="s">
        <v>8199</v>
      </c>
      <c r="F124" t="s">
        <v>8202</v>
      </c>
      <c r="G124">
        <v>192</v>
      </c>
      <c r="H124">
        <v>0</v>
      </c>
      <c r="I124">
        <v>28</v>
      </c>
      <c r="J124">
        <v>5376</v>
      </c>
      <c r="K124" s="10">
        <f>IFERROR(INDEX(Pharma_Stock!$D$4:$D$51,MATCH(F124,Pharma_Stock!$B$4:$B$51,0)),"")</f>
        <v>45979</v>
      </c>
      <c r="L124" s="11" t="str">
        <f t="shared" si="2"/>
        <v/>
      </c>
      <c r="M124" s="11" t="str">
        <f>INDEX(Pharma_Products!$F$4:$F$15,MATCH(E124,Pharma_Products!$A$4:$A$15,0))</f>
        <v>-</v>
      </c>
      <c r="N124" s="10">
        <f>IFERROR(INDEX(Pharma_Retailers!$F$4:$F$183,MATCH(C124,Pharma_Retailers!$A$4:$A$183,0)),"")</f>
        <v>0</v>
      </c>
      <c r="O124" s="11" t="str">
        <f t="shared" si="3"/>
        <v/>
      </c>
    </row>
    <row r="125" spans="1:15" x14ac:dyDescent="0.3">
      <c r="A125" t="s">
        <v>8700</v>
      </c>
      <c r="B125" s="9">
        <v>45772</v>
      </c>
      <c r="C125" t="s">
        <v>8471</v>
      </c>
      <c r="D125" t="s">
        <v>8241</v>
      </c>
      <c r="E125" t="s">
        <v>8209</v>
      </c>
      <c r="F125" t="s">
        <v>8212</v>
      </c>
      <c r="G125">
        <v>66</v>
      </c>
      <c r="H125">
        <v>0</v>
      </c>
      <c r="I125">
        <v>30</v>
      </c>
      <c r="J125">
        <v>1980</v>
      </c>
      <c r="K125" s="10">
        <f>IFERROR(INDEX(Pharma_Stock!$D$4:$D$51,MATCH(F125,Pharma_Stock!$B$4:$B$51,0)),"")</f>
        <v>46129</v>
      </c>
      <c r="L125" s="11" t="str">
        <f t="shared" si="2"/>
        <v/>
      </c>
      <c r="M125" s="11" t="str">
        <f>INDEX(Pharma_Products!$F$4:$F$15,MATCH(E125,Pharma_Products!$A$4:$A$15,0))</f>
        <v>-</v>
      </c>
      <c r="N125" s="10">
        <f>IFERROR(INDEX(Pharma_Retailers!$F$4:$F$183,MATCH(C125,Pharma_Retailers!$A$4:$A$183,0)),"")</f>
        <v>0</v>
      </c>
      <c r="O125" s="11" t="str">
        <f t="shared" si="3"/>
        <v/>
      </c>
    </row>
    <row r="126" spans="1:15" x14ac:dyDescent="0.3">
      <c r="A126" t="s">
        <v>8701</v>
      </c>
      <c r="B126" s="9">
        <v>45772</v>
      </c>
      <c r="C126" t="s">
        <v>8435</v>
      </c>
      <c r="D126" t="s">
        <v>8249</v>
      </c>
      <c r="E126" t="s">
        <v>8169</v>
      </c>
      <c r="F126" t="s">
        <v>8173</v>
      </c>
      <c r="G126">
        <v>37</v>
      </c>
      <c r="H126">
        <v>0</v>
      </c>
      <c r="I126">
        <v>14</v>
      </c>
      <c r="J126">
        <v>518</v>
      </c>
      <c r="K126" s="10">
        <f>IFERROR(INDEX(Pharma_Stock!$D$4:$D$51,MATCH(F126,Pharma_Stock!$B$4:$B$51,0)),"")</f>
        <v>45876</v>
      </c>
      <c r="L126" s="11" t="str">
        <f t="shared" si="2"/>
        <v/>
      </c>
      <c r="M126" s="11" t="str">
        <f>INDEX(Pharma_Products!$F$4:$F$15,MATCH(E126,Pharma_Products!$A$4:$A$15,0))</f>
        <v>Sch H</v>
      </c>
      <c r="N126" s="10">
        <f>IFERROR(INDEX(Pharma_Retailers!$F$4:$F$183,MATCH(C126,Pharma_Retailers!$A$4:$A$183,0)),"")</f>
        <v>46326</v>
      </c>
      <c r="O126" s="11" t="str">
        <f t="shared" si="3"/>
        <v/>
      </c>
    </row>
    <row r="127" spans="1:15" x14ac:dyDescent="0.3">
      <c r="A127" t="s">
        <v>8702</v>
      </c>
      <c r="B127" s="9">
        <v>45772</v>
      </c>
      <c r="C127" t="s">
        <v>8435</v>
      </c>
      <c r="D127" t="s">
        <v>8249</v>
      </c>
      <c r="E127" t="s">
        <v>8209</v>
      </c>
      <c r="F127" t="s">
        <v>8210</v>
      </c>
      <c r="G127">
        <v>72</v>
      </c>
      <c r="H127">
        <v>0</v>
      </c>
      <c r="I127">
        <v>30</v>
      </c>
      <c r="J127">
        <v>2160</v>
      </c>
      <c r="K127" s="10">
        <f>IFERROR(INDEX(Pharma_Stock!$D$4:$D$51,MATCH(F127,Pharma_Stock!$B$4:$B$51,0)),"")</f>
        <v>45921</v>
      </c>
      <c r="L127" s="11" t="str">
        <f t="shared" si="2"/>
        <v/>
      </c>
      <c r="M127" s="11" t="str">
        <f>INDEX(Pharma_Products!$F$4:$F$15,MATCH(E127,Pharma_Products!$A$4:$A$15,0))</f>
        <v>-</v>
      </c>
      <c r="N127" s="10">
        <f>IFERROR(INDEX(Pharma_Retailers!$F$4:$F$183,MATCH(C127,Pharma_Retailers!$A$4:$A$183,0)),"")</f>
        <v>46326</v>
      </c>
      <c r="O127" s="11" t="str">
        <f t="shared" si="3"/>
        <v/>
      </c>
    </row>
    <row r="128" spans="1:15" x14ac:dyDescent="0.3">
      <c r="A128" t="s">
        <v>8703</v>
      </c>
      <c r="B128" s="9">
        <v>45772</v>
      </c>
      <c r="C128" t="s">
        <v>8419</v>
      </c>
      <c r="D128" t="s">
        <v>8269</v>
      </c>
      <c r="E128" t="s">
        <v>8174</v>
      </c>
      <c r="F128" t="s">
        <v>8178</v>
      </c>
      <c r="G128">
        <v>39</v>
      </c>
      <c r="H128">
        <v>0</v>
      </c>
      <c r="I128">
        <v>98</v>
      </c>
      <c r="J128">
        <v>3822</v>
      </c>
      <c r="K128" s="10">
        <f>IFERROR(INDEX(Pharma_Stock!$D$4:$D$51,MATCH(F128,Pharma_Stock!$B$4:$B$51,0)),"")</f>
        <v>45975</v>
      </c>
      <c r="L128" s="11" t="str">
        <f t="shared" si="2"/>
        <v/>
      </c>
      <c r="M128" s="11" t="str">
        <f>INDEX(Pharma_Products!$F$4:$F$15,MATCH(E128,Pharma_Products!$A$4:$A$15,0))</f>
        <v>Sch H</v>
      </c>
      <c r="N128" s="10">
        <f>IFERROR(INDEX(Pharma_Retailers!$F$4:$F$183,MATCH(C128,Pharma_Retailers!$A$4:$A$183,0)),"")</f>
        <v>46557</v>
      </c>
      <c r="O128" s="11" t="str">
        <f t="shared" si="3"/>
        <v/>
      </c>
    </row>
    <row r="129" spans="1:15" x14ac:dyDescent="0.3">
      <c r="A129" t="s">
        <v>8704</v>
      </c>
      <c r="B129" s="9">
        <v>45772</v>
      </c>
      <c r="C129" t="s">
        <v>8462</v>
      </c>
      <c r="D129" t="s">
        <v>8249</v>
      </c>
      <c r="E129" t="s">
        <v>8199</v>
      </c>
      <c r="F129" t="s">
        <v>8201</v>
      </c>
      <c r="G129">
        <v>133</v>
      </c>
      <c r="H129">
        <v>0</v>
      </c>
      <c r="I129">
        <v>28</v>
      </c>
      <c r="J129">
        <v>3724</v>
      </c>
      <c r="K129" s="10">
        <f>IFERROR(INDEX(Pharma_Stock!$D$4:$D$51,MATCH(F129,Pharma_Stock!$B$4:$B$51,0)),"")</f>
        <v>46000</v>
      </c>
      <c r="L129" s="11" t="str">
        <f t="shared" si="2"/>
        <v/>
      </c>
      <c r="M129" s="11" t="str">
        <f>INDEX(Pharma_Products!$F$4:$F$15,MATCH(E129,Pharma_Products!$A$4:$A$15,0))</f>
        <v>-</v>
      </c>
      <c r="N129" s="10">
        <f>IFERROR(INDEX(Pharma_Retailers!$F$4:$F$183,MATCH(C129,Pharma_Retailers!$A$4:$A$183,0)),"")</f>
        <v>0</v>
      </c>
      <c r="O129" s="11" t="str">
        <f t="shared" si="3"/>
        <v/>
      </c>
    </row>
    <row r="130" spans="1:15" x14ac:dyDescent="0.3">
      <c r="A130" t="s">
        <v>8705</v>
      </c>
      <c r="B130" s="9">
        <v>45772</v>
      </c>
      <c r="C130" t="s">
        <v>8423</v>
      </c>
      <c r="D130" t="s">
        <v>8233</v>
      </c>
      <c r="E130" t="s">
        <v>8174</v>
      </c>
      <c r="F130" t="s">
        <v>8175</v>
      </c>
      <c r="G130">
        <v>66</v>
      </c>
      <c r="H130">
        <v>0</v>
      </c>
      <c r="I130">
        <v>98</v>
      </c>
      <c r="J130">
        <v>6468</v>
      </c>
      <c r="K130" s="10">
        <f>IFERROR(INDEX(Pharma_Stock!$D$4:$D$51,MATCH(F130,Pharma_Stock!$B$4:$B$51,0)),"")</f>
        <v>46440</v>
      </c>
      <c r="L130" s="11" t="str">
        <f t="shared" si="2"/>
        <v/>
      </c>
      <c r="M130" s="11" t="str">
        <f>INDEX(Pharma_Products!$F$4:$F$15,MATCH(E130,Pharma_Products!$A$4:$A$15,0))</f>
        <v>Sch H</v>
      </c>
      <c r="N130" s="10">
        <f>IFERROR(INDEX(Pharma_Retailers!$F$4:$F$183,MATCH(C130,Pharma_Retailers!$A$4:$A$183,0)),"")</f>
        <v>46761</v>
      </c>
      <c r="O130" s="11" t="str">
        <f t="shared" si="3"/>
        <v/>
      </c>
    </row>
    <row r="131" spans="1:15" x14ac:dyDescent="0.3">
      <c r="A131" t="s">
        <v>8706</v>
      </c>
      <c r="B131" s="9">
        <v>45772</v>
      </c>
      <c r="C131" t="s">
        <v>8509</v>
      </c>
      <c r="D131" t="s">
        <v>8269</v>
      </c>
      <c r="E131" t="s">
        <v>8199</v>
      </c>
      <c r="F131" t="s">
        <v>8200</v>
      </c>
      <c r="G131">
        <v>96</v>
      </c>
      <c r="H131">
        <v>0</v>
      </c>
      <c r="I131">
        <v>28</v>
      </c>
      <c r="J131">
        <v>2688</v>
      </c>
      <c r="K131" s="10">
        <f>IFERROR(INDEX(Pharma_Stock!$D$4:$D$51,MATCH(F131,Pharma_Stock!$B$4:$B$51,0)),"")</f>
        <v>46042</v>
      </c>
      <c r="L131" s="11" t="str">
        <f t="shared" si="2"/>
        <v/>
      </c>
      <c r="M131" s="11" t="str">
        <f>INDEX(Pharma_Products!$F$4:$F$15,MATCH(E131,Pharma_Products!$A$4:$A$15,0))</f>
        <v>-</v>
      </c>
      <c r="N131" s="10">
        <f>IFERROR(INDEX(Pharma_Retailers!$F$4:$F$183,MATCH(C131,Pharma_Retailers!$A$4:$A$183,0)),"")</f>
        <v>0</v>
      </c>
      <c r="O131" s="11" t="str">
        <f t="shared" si="3"/>
        <v/>
      </c>
    </row>
    <row r="132" spans="1:15" x14ac:dyDescent="0.3">
      <c r="A132" t="s">
        <v>8707</v>
      </c>
      <c r="B132" s="9">
        <v>45772</v>
      </c>
      <c r="C132" t="s">
        <v>8417</v>
      </c>
      <c r="D132" t="s">
        <v>8233</v>
      </c>
      <c r="E132" t="s">
        <v>8153</v>
      </c>
      <c r="F132" t="s">
        <v>8156</v>
      </c>
      <c r="G132">
        <v>69</v>
      </c>
      <c r="H132">
        <v>0</v>
      </c>
      <c r="I132">
        <v>18.5</v>
      </c>
      <c r="J132">
        <v>1276.5</v>
      </c>
      <c r="K132" s="10">
        <f>IFERROR(INDEX(Pharma_Stock!$D$4:$D$51,MATCH(F132,Pharma_Stock!$B$4:$B$51,0)),"")</f>
        <v>46468</v>
      </c>
      <c r="L132" s="11" t="str">
        <f t="shared" ref="L132:L195" si="4">IF(B132&gt;K132,"FLAG","")</f>
        <v/>
      </c>
      <c r="M132" s="11" t="str">
        <f>INDEX(Pharma_Products!$F$4:$F$15,MATCH(E132,Pharma_Products!$A$4:$A$15,0))</f>
        <v>Sch H</v>
      </c>
      <c r="N132" s="10">
        <f>IFERROR(INDEX(Pharma_Retailers!$F$4:$F$183,MATCH(C132,Pharma_Retailers!$A$4:$A$183,0)),"")</f>
        <v>46855</v>
      </c>
      <c r="O132" s="11" t="str">
        <f t="shared" ref="O132:O195" si="5">IF(AND(M132="Sch H",N(N132)&gt;0,B132&gt;N132),"FLAG","")</f>
        <v/>
      </c>
    </row>
    <row r="133" spans="1:15" x14ac:dyDescent="0.3">
      <c r="A133" t="s">
        <v>8708</v>
      </c>
      <c r="B133" s="9">
        <v>45772</v>
      </c>
      <c r="C133" t="s">
        <v>8298</v>
      </c>
      <c r="D133" t="s">
        <v>8269</v>
      </c>
      <c r="E133" t="s">
        <v>8189</v>
      </c>
      <c r="F133" t="s">
        <v>8192</v>
      </c>
      <c r="G133">
        <v>97</v>
      </c>
      <c r="H133">
        <v>0</v>
      </c>
      <c r="I133">
        <v>12.5</v>
      </c>
      <c r="J133">
        <v>1212.5</v>
      </c>
      <c r="K133" s="10">
        <f>IFERROR(INDEX(Pharma_Stock!$D$4:$D$51,MATCH(F133,Pharma_Stock!$B$4:$B$51,0)),"")</f>
        <v>46005</v>
      </c>
      <c r="L133" s="11" t="str">
        <f t="shared" si="4"/>
        <v/>
      </c>
      <c r="M133" s="11" t="str">
        <f>INDEX(Pharma_Products!$F$4:$F$15,MATCH(E133,Pharma_Products!$A$4:$A$15,0))</f>
        <v>-</v>
      </c>
      <c r="N133" s="10">
        <f>IFERROR(INDEX(Pharma_Retailers!$F$4:$F$183,MATCH(C133,Pharma_Retailers!$A$4:$A$183,0)),"")</f>
        <v>0</v>
      </c>
      <c r="O133" s="11" t="str">
        <f t="shared" si="5"/>
        <v/>
      </c>
    </row>
    <row r="134" spans="1:15" x14ac:dyDescent="0.3">
      <c r="A134" t="s">
        <v>8709</v>
      </c>
      <c r="B134" s="9">
        <v>45772</v>
      </c>
      <c r="C134" t="s">
        <v>8356</v>
      </c>
      <c r="D134" t="s">
        <v>8269</v>
      </c>
      <c r="E134" t="s">
        <v>8199</v>
      </c>
      <c r="F134" t="s">
        <v>8201</v>
      </c>
      <c r="G134">
        <v>26</v>
      </c>
      <c r="H134">
        <v>0</v>
      </c>
      <c r="I134">
        <v>28</v>
      </c>
      <c r="J134">
        <v>728</v>
      </c>
      <c r="K134" s="10">
        <f>IFERROR(INDEX(Pharma_Stock!$D$4:$D$51,MATCH(F134,Pharma_Stock!$B$4:$B$51,0)),"")</f>
        <v>46000</v>
      </c>
      <c r="L134" s="11" t="str">
        <f t="shared" si="4"/>
        <v/>
      </c>
      <c r="M134" s="11" t="str">
        <f>INDEX(Pharma_Products!$F$4:$F$15,MATCH(E134,Pharma_Products!$A$4:$A$15,0))</f>
        <v>-</v>
      </c>
      <c r="N134" s="10">
        <f>IFERROR(INDEX(Pharma_Retailers!$F$4:$F$183,MATCH(C134,Pharma_Retailers!$A$4:$A$183,0)),"")</f>
        <v>0</v>
      </c>
      <c r="O134" s="11" t="str">
        <f t="shared" si="5"/>
        <v/>
      </c>
    </row>
    <row r="135" spans="1:15" x14ac:dyDescent="0.3">
      <c r="A135" t="s">
        <v>8710</v>
      </c>
      <c r="B135" s="9">
        <v>45773</v>
      </c>
      <c r="C135" t="s">
        <v>8470</v>
      </c>
      <c r="D135" t="s">
        <v>8228</v>
      </c>
      <c r="E135" t="s">
        <v>8199</v>
      </c>
      <c r="F135" t="s">
        <v>8201</v>
      </c>
      <c r="G135">
        <v>36</v>
      </c>
      <c r="H135">
        <v>0</v>
      </c>
      <c r="I135">
        <v>28</v>
      </c>
      <c r="J135">
        <v>1008</v>
      </c>
      <c r="K135" s="10">
        <f>IFERROR(INDEX(Pharma_Stock!$D$4:$D$51,MATCH(F135,Pharma_Stock!$B$4:$B$51,0)),"")</f>
        <v>46000</v>
      </c>
      <c r="L135" s="11" t="str">
        <f t="shared" si="4"/>
        <v/>
      </c>
      <c r="M135" s="11" t="str">
        <f>INDEX(Pharma_Products!$F$4:$F$15,MATCH(E135,Pharma_Products!$A$4:$A$15,0))</f>
        <v>-</v>
      </c>
      <c r="N135" s="10">
        <f>IFERROR(INDEX(Pharma_Retailers!$F$4:$F$183,MATCH(C135,Pharma_Retailers!$A$4:$A$183,0)),"")</f>
        <v>0</v>
      </c>
      <c r="O135" s="11" t="str">
        <f t="shared" si="5"/>
        <v/>
      </c>
    </row>
    <row r="136" spans="1:15" x14ac:dyDescent="0.3">
      <c r="A136" t="s">
        <v>8711</v>
      </c>
      <c r="B136" s="9">
        <v>45773</v>
      </c>
      <c r="C136" t="s">
        <v>8375</v>
      </c>
      <c r="D136" t="s">
        <v>8228</v>
      </c>
      <c r="E136" t="s">
        <v>8169</v>
      </c>
      <c r="F136" t="s">
        <v>8173</v>
      </c>
      <c r="G136">
        <v>230</v>
      </c>
      <c r="H136">
        <v>0</v>
      </c>
      <c r="I136">
        <v>14</v>
      </c>
      <c r="J136">
        <v>3220</v>
      </c>
      <c r="K136" s="10">
        <f>IFERROR(INDEX(Pharma_Stock!$D$4:$D$51,MATCH(F136,Pharma_Stock!$B$4:$B$51,0)),"")</f>
        <v>45876</v>
      </c>
      <c r="L136" s="11" t="str">
        <f t="shared" si="4"/>
        <v/>
      </c>
      <c r="M136" s="11" t="str">
        <f>INDEX(Pharma_Products!$F$4:$F$15,MATCH(E136,Pharma_Products!$A$4:$A$15,0))</f>
        <v>Sch H</v>
      </c>
      <c r="N136" s="10">
        <f>IFERROR(INDEX(Pharma_Retailers!$F$4:$F$183,MATCH(C136,Pharma_Retailers!$A$4:$A$183,0)),"")</f>
        <v>47459</v>
      </c>
      <c r="O136" s="11" t="str">
        <f t="shared" si="5"/>
        <v/>
      </c>
    </row>
    <row r="137" spans="1:15" x14ac:dyDescent="0.3">
      <c r="A137" t="s">
        <v>8712</v>
      </c>
      <c r="B137" s="9">
        <v>45773</v>
      </c>
      <c r="C137" t="s">
        <v>8267</v>
      </c>
      <c r="D137" t="s">
        <v>8269</v>
      </c>
      <c r="E137" t="s">
        <v>8189</v>
      </c>
      <c r="F137" t="s">
        <v>8192</v>
      </c>
      <c r="G137">
        <v>96</v>
      </c>
      <c r="H137">
        <v>0</v>
      </c>
      <c r="I137">
        <v>12.5</v>
      </c>
      <c r="J137">
        <v>1200</v>
      </c>
      <c r="K137" s="10">
        <f>IFERROR(INDEX(Pharma_Stock!$D$4:$D$51,MATCH(F137,Pharma_Stock!$B$4:$B$51,0)),"")</f>
        <v>46005</v>
      </c>
      <c r="L137" s="11" t="str">
        <f t="shared" si="4"/>
        <v/>
      </c>
      <c r="M137" s="11" t="str">
        <f>INDEX(Pharma_Products!$F$4:$F$15,MATCH(E137,Pharma_Products!$A$4:$A$15,0))</f>
        <v>-</v>
      </c>
      <c r="N137" s="10">
        <f>IFERROR(INDEX(Pharma_Retailers!$F$4:$F$183,MATCH(C137,Pharma_Retailers!$A$4:$A$183,0)),"")</f>
        <v>0</v>
      </c>
      <c r="O137" s="11" t="str">
        <f t="shared" si="5"/>
        <v/>
      </c>
    </row>
    <row r="138" spans="1:15" x14ac:dyDescent="0.3">
      <c r="A138" t="s">
        <v>8713</v>
      </c>
      <c r="B138" s="9">
        <v>45773</v>
      </c>
      <c r="C138" t="s">
        <v>8280</v>
      </c>
      <c r="D138" t="s">
        <v>8241</v>
      </c>
      <c r="E138" t="s">
        <v>8199</v>
      </c>
      <c r="F138" t="s">
        <v>8202</v>
      </c>
      <c r="G138">
        <v>144</v>
      </c>
      <c r="H138">
        <v>0</v>
      </c>
      <c r="I138">
        <v>28</v>
      </c>
      <c r="J138">
        <v>4032</v>
      </c>
      <c r="K138" s="10">
        <f>IFERROR(INDEX(Pharma_Stock!$D$4:$D$51,MATCH(F138,Pharma_Stock!$B$4:$B$51,0)),"")</f>
        <v>45979</v>
      </c>
      <c r="L138" s="11" t="str">
        <f t="shared" si="4"/>
        <v/>
      </c>
      <c r="M138" s="11" t="str">
        <f>INDEX(Pharma_Products!$F$4:$F$15,MATCH(E138,Pharma_Products!$A$4:$A$15,0))</f>
        <v>-</v>
      </c>
      <c r="N138" s="10">
        <f>IFERROR(INDEX(Pharma_Retailers!$F$4:$F$183,MATCH(C138,Pharma_Retailers!$A$4:$A$183,0)),"")</f>
        <v>0</v>
      </c>
      <c r="O138" s="11" t="str">
        <f t="shared" si="5"/>
        <v/>
      </c>
    </row>
    <row r="139" spans="1:15" x14ac:dyDescent="0.3">
      <c r="A139" t="s">
        <v>8714</v>
      </c>
      <c r="B139" s="9">
        <v>45773</v>
      </c>
      <c r="C139" t="s">
        <v>8502</v>
      </c>
      <c r="D139" t="s">
        <v>8249</v>
      </c>
      <c r="E139" t="s">
        <v>8184</v>
      </c>
      <c r="F139" t="s">
        <v>8186</v>
      </c>
      <c r="G139">
        <v>112</v>
      </c>
      <c r="H139">
        <v>11</v>
      </c>
      <c r="I139">
        <v>9</v>
      </c>
      <c r="J139">
        <v>1008</v>
      </c>
      <c r="K139" s="10">
        <f>IFERROR(INDEX(Pharma_Stock!$D$4:$D$51,MATCH(F139,Pharma_Stock!$B$4:$B$51,0)),"")</f>
        <v>45997</v>
      </c>
      <c r="L139" s="11" t="str">
        <f t="shared" si="4"/>
        <v/>
      </c>
      <c r="M139" s="11" t="str">
        <f>INDEX(Pharma_Products!$F$4:$F$15,MATCH(E139,Pharma_Products!$A$4:$A$15,0))</f>
        <v>-</v>
      </c>
      <c r="N139" s="10">
        <f>IFERROR(INDEX(Pharma_Retailers!$F$4:$F$183,MATCH(C139,Pharma_Retailers!$A$4:$A$183,0)),"")</f>
        <v>0</v>
      </c>
      <c r="O139" s="11" t="str">
        <f t="shared" si="5"/>
        <v/>
      </c>
    </row>
    <row r="140" spans="1:15" x14ac:dyDescent="0.3">
      <c r="A140" t="s">
        <v>8715</v>
      </c>
      <c r="B140" s="9">
        <v>45773</v>
      </c>
      <c r="C140" t="s">
        <v>8280</v>
      </c>
      <c r="D140" t="s">
        <v>8241</v>
      </c>
      <c r="E140" t="s">
        <v>8209</v>
      </c>
      <c r="F140" t="s">
        <v>8210</v>
      </c>
      <c r="G140">
        <v>145</v>
      </c>
      <c r="H140">
        <v>0</v>
      </c>
      <c r="I140">
        <v>30</v>
      </c>
      <c r="J140">
        <v>4350</v>
      </c>
      <c r="K140" s="10">
        <f>IFERROR(INDEX(Pharma_Stock!$D$4:$D$51,MATCH(F140,Pharma_Stock!$B$4:$B$51,0)),"")</f>
        <v>45921</v>
      </c>
      <c r="L140" s="11" t="str">
        <f t="shared" si="4"/>
        <v/>
      </c>
      <c r="M140" s="11" t="str">
        <f>INDEX(Pharma_Products!$F$4:$F$15,MATCH(E140,Pharma_Products!$A$4:$A$15,0))</f>
        <v>-</v>
      </c>
      <c r="N140" s="10">
        <f>IFERROR(INDEX(Pharma_Retailers!$F$4:$F$183,MATCH(C140,Pharma_Retailers!$A$4:$A$183,0)),"")</f>
        <v>0</v>
      </c>
      <c r="O140" s="11" t="str">
        <f t="shared" si="5"/>
        <v/>
      </c>
    </row>
    <row r="141" spans="1:15" x14ac:dyDescent="0.3">
      <c r="A141" t="s">
        <v>8716</v>
      </c>
      <c r="B141" s="9">
        <v>45773</v>
      </c>
      <c r="C141" t="s">
        <v>8400</v>
      </c>
      <c r="D141" t="s">
        <v>8228</v>
      </c>
      <c r="E141" t="s">
        <v>8164</v>
      </c>
      <c r="F141" t="s">
        <v>8168</v>
      </c>
      <c r="G141">
        <v>135</v>
      </c>
      <c r="H141">
        <v>0</v>
      </c>
      <c r="I141">
        <v>19</v>
      </c>
      <c r="J141">
        <v>2565</v>
      </c>
      <c r="K141" s="10">
        <f>IFERROR(INDEX(Pharma_Stock!$D$4:$D$51,MATCH(F141,Pharma_Stock!$B$4:$B$51,0)),"")</f>
        <v>45901</v>
      </c>
      <c r="L141" s="11" t="str">
        <f t="shared" si="4"/>
        <v/>
      </c>
      <c r="M141" s="11" t="str">
        <f>INDEX(Pharma_Products!$F$4:$F$15,MATCH(E141,Pharma_Products!$A$4:$A$15,0))</f>
        <v>OTC</v>
      </c>
      <c r="N141" s="10">
        <f>IFERROR(INDEX(Pharma_Retailers!$F$4:$F$183,MATCH(C141,Pharma_Retailers!$A$4:$A$183,0)),"")</f>
        <v>47451</v>
      </c>
      <c r="O141" s="11" t="str">
        <f t="shared" si="5"/>
        <v/>
      </c>
    </row>
    <row r="142" spans="1:15" x14ac:dyDescent="0.3">
      <c r="A142" t="s">
        <v>8717</v>
      </c>
      <c r="B142" s="9">
        <v>45773</v>
      </c>
      <c r="C142" t="s">
        <v>8324</v>
      </c>
      <c r="D142" t="s">
        <v>8241</v>
      </c>
      <c r="E142" t="s">
        <v>8209</v>
      </c>
      <c r="F142" t="s">
        <v>8210</v>
      </c>
      <c r="G142">
        <v>19</v>
      </c>
      <c r="H142">
        <v>0</v>
      </c>
      <c r="I142">
        <v>30</v>
      </c>
      <c r="J142">
        <v>570</v>
      </c>
      <c r="K142" s="10">
        <f>IFERROR(INDEX(Pharma_Stock!$D$4:$D$51,MATCH(F142,Pharma_Stock!$B$4:$B$51,0)),"")</f>
        <v>45921</v>
      </c>
      <c r="L142" s="11" t="str">
        <f t="shared" si="4"/>
        <v/>
      </c>
      <c r="M142" s="11" t="str">
        <f>INDEX(Pharma_Products!$F$4:$F$15,MATCH(E142,Pharma_Products!$A$4:$A$15,0))</f>
        <v>-</v>
      </c>
      <c r="N142" s="10">
        <f>IFERROR(INDEX(Pharma_Retailers!$F$4:$F$183,MATCH(C142,Pharma_Retailers!$A$4:$A$183,0)),"")</f>
        <v>0</v>
      </c>
      <c r="O142" s="11" t="str">
        <f t="shared" si="5"/>
        <v/>
      </c>
    </row>
    <row r="143" spans="1:15" x14ac:dyDescent="0.3">
      <c r="A143" t="s">
        <v>8718</v>
      </c>
      <c r="B143" s="9">
        <v>45775</v>
      </c>
      <c r="C143" t="s">
        <v>8500</v>
      </c>
      <c r="D143" t="s">
        <v>8228</v>
      </c>
      <c r="E143" t="s">
        <v>8169</v>
      </c>
      <c r="F143" t="s">
        <v>8173</v>
      </c>
      <c r="G143">
        <v>153</v>
      </c>
      <c r="H143">
        <v>0</v>
      </c>
      <c r="I143">
        <v>14</v>
      </c>
      <c r="J143">
        <v>2142</v>
      </c>
      <c r="K143" s="10">
        <f>IFERROR(INDEX(Pharma_Stock!$D$4:$D$51,MATCH(F143,Pharma_Stock!$B$4:$B$51,0)),"")</f>
        <v>45876</v>
      </c>
      <c r="L143" s="11" t="str">
        <f t="shared" si="4"/>
        <v/>
      </c>
      <c r="M143" s="11" t="str">
        <f>INDEX(Pharma_Products!$F$4:$F$15,MATCH(E143,Pharma_Products!$A$4:$A$15,0))</f>
        <v>Sch H</v>
      </c>
      <c r="N143" s="10">
        <f>IFERROR(INDEX(Pharma_Retailers!$F$4:$F$183,MATCH(C143,Pharma_Retailers!$A$4:$A$183,0)),"")</f>
        <v>46794</v>
      </c>
      <c r="O143" s="11" t="str">
        <f t="shared" si="5"/>
        <v/>
      </c>
    </row>
    <row r="144" spans="1:15" x14ac:dyDescent="0.3">
      <c r="A144" t="s">
        <v>8719</v>
      </c>
      <c r="B144" s="9">
        <v>45775</v>
      </c>
      <c r="C144" t="s">
        <v>8434</v>
      </c>
      <c r="D144" t="s">
        <v>8269</v>
      </c>
      <c r="E144" t="s">
        <v>8204</v>
      </c>
      <c r="F144" t="s">
        <v>8207</v>
      </c>
      <c r="G144">
        <v>103</v>
      </c>
      <c r="H144">
        <v>0</v>
      </c>
      <c r="I144">
        <v>88</v>
      </c>
      <c r="J144">
        <v>9064</v>
      </c>
      <c r="K144" s="10">
        <f>IFERROR(INDEX(Pharma_Stock!$D$4:$D$51,MATCH(F144,Pharma_Stock!$B$4:$B$51,0)),"")</f>
        <v>45968</v>
      </c>
      <c r="L144" s="11" t="str">
        <f t="shared" si="4"/>
        <v/>
      </c>
      <c r="M144" s="11" t="str">
        <f>INDEX(Pharma_Products!$F$4:$F$15,MATCH(E144,Pharma_Products!$A$4:$A$15,0))</f>
        <v>-</v>
      </c>
      <c r="N144" s="10">
        <f>IFERROR(INDEX(Pharma_Retailers!$F$4:$F$183,MATCH(C144,Pharma_Retailers!$A$4:$A$183,0)),"")</f>
        <v>0</v>
      </c>
      <c r="O144" s="11" t="str">
        <f t="shared" si="5"/>
        <v/>
      </c>
    </row>
    <row r="145" spans="1:15" x14ac:dyDescent="0.3">
      <c r="A145" t="s">
        <v>8720</v>
      </c>
      <c r="B145" s="9">
        <v>45775</v>
      </c>
      <c r="C145" t="s">
        <v>8435</v>
      </c>
      <c r="D145" t="s">
        <v>8249</v>
      </c>
      <c r="E145" t="s">
        <v>8164</v>
      </c>
      <c r="F145" t="s">
        <v>8165</v>
      </c>
      <c r="G145">
        <v>57</v>
      </c>
      <c r="H145">
        <v>0</v>
      </c>
      <c r="I145">
        <v>19</v>
      </c>
      <c r="J145">
        <v>1083</v>
      </c>
      <c r="K145" s="10">
        <f>IFERROR(INDEX(Pharma_Stock!$D$4:$D$51,MATCH(F145,Pharma_Stock!$B$4:$B$51,0)),"")</f>
        <v>46275</v>
      </c>
      <c r="L145" s="11" t="str">
        <f t="shared" si="4"/>
        <v/>
      </c>
      <c r="M145" s="11" t="str">
        <f>INDEX(Pharma_Products!$F$4:$F$15,MATCH(E145,Pharma_Products!$A$4:$A$15,0))</f>
        <v>OTC</v>
      </c>
      <c r="N145" s="10">
        <f>IFERROR(INDEX(Pharma_Retailers!$F$4:$F$183,MATCH(C145,Pharma_Retailers!$A$4:$A$183,0)),"")</f>
        <v>46326</v>
      </c>
      <c r="O145" s="11" t="str">
        <f t="shared" si="5"/>
        <v/>
      </c>
    </row>
    <row r="146" spans="1:15" x14ac:dyDescent="0.3">
      <c r="A146" t="s">
        <v>8721</v>
      </c>
      <c r="B146" s="9">
        <v>45775</v>
      </c>
      <c r="C146" t="s">
        <v>8428</v>
      </c>
      <c r="D146" t="s">
        <v>8228</v>
      </c>
      <c r="E146" t="s">
        <v>8209</v>
      </c>
      <c r="F146" t="s">
        <v>8212</v>
      </c>
      <c r="G146">
        <v>60</v>
      </c>
      <c r="H146">
        <v>0</v>
      </c>
      <c r="I146">
        <v>30</v>
      </c>
      <c r="J146">
        <v>1800</v>
      </c>
      <c r="K146" s="10">
        <f>IFERROR(INDEX(Pharma_Stock!$D$4:$D$51,MATCH(F146,Pharma_Stock!$B$4:$B$51,0)),"")</f>
        <v>46129</v>
      </c>
      <c r="L146" s="11" t="str">
        <f t="shared" si="4"/>
        <v/>
      </c>
      <c r="M146" s="11" t="str">
        <f>INDEX(Pharma_Products!$F$4:$F$15,MATCH(E146,Pharma_Products!$A$4:$A$15,0))</f>
        <v>-</v>
      </c>
      <c r="N146" s="10">
        <f>IFERROR(INDEX(Pharma_Retailers!$F$4:$F$183,MATCH(C146,Pharma_Retailers!$A$4:$A$183,0)),"")</f>
        <v>0</v>
      </c>
      <c r="O146" s="11" t="str">
        <f t="shared" si="5"/>
        <v/>
      </c>
    </row>
    <row r="147" spans="1:15" x14ac:dyDescent="0.3">
      <c r="A147" t="s">
        <v>8722</v>
      </c>
      <c r="B147" s="9">
        <v>45775</v>
      </c>
      <c r="C147" t="s">
        <v>8442</v>
      </c>
      <c r="D147" t="s">
        <v>8233</v>
      </c>
      <c r="E147" t="s">
        <v>8204</v>
      </c>
      <c r="F147" t="s">
        <v>8207</v>
      </c>
      <c r="G147">
        <v>178</v>
      </c>
      <c r="H147">
        <v>0</v>
      </c>
      <c r="I147">
        <v>88</v>
      </c>
      <c r="J147">
        <v>15664</v>
      </c>
      <c r="K147" s="10">
        <f>IFERROR(INDEX(Pharma_Stock!$D$4:$D$51,MATCH(F147,Pharma_Stock!$B$4:$B$51,0)),"")</f>
        <v>45968</v>
      </c>
      <c r="L147" s="11" t="str">
        <f t="shared" si="4"/>
        <v/>
      </c>
      <c r="M147" s="11" t="str">
        <f>INDEX(Pharma_Products!$F$4:$F$15,MATCH(E147,Pharma_Products!$A$4:$A$15,0))</f>
        <v>-</v>
      </c>
      <c r="N147" s="10">
        <f>IFERROR(INDEX(Pharma_Retailers!$F$4:$F$183,MATCH(C147,Pharma_Retailers!$A$4:$A$183,0)),"")</f>
        <v>0</v>
      </c>
      <c r="O147" s="11" t="str">
        <f t="shared" si="5"/>
        <v/>
      </c>
    </row>
    <row r="148" spans="1:15" x14ac:dyDescent="0.3">
      <c r="A148" t="s">
        <v>8723</v>
      </c>
      <c r="B148" s="9">
        <v>45775</v>
      </c>
      <c r="C148" t="s">
        <v>8519</v>
      </c>
      <c r="D148" t="s">
        <v>8228</v>
      </c>
      <c r="E148" t="s">
        <v>8184</v>
      </c>
      <c r="F148" t="s">
        <v>8186</v>
      </c>
      <c r="G148">
        <v>107</v>
      </c>
      <c r="H148">
        <v>10</v>
      </c>
      <c r="I148">
        <v>9</v>
      </c>
      <c r="J148">
        <v>963</v>
      </c>
      <c r="K148" s="10">
        <f>IFERROR(INDEX(Pharma_Stock!$D$4:$D$51,MATCH(F148,Pharma_Stock!$B$4:$B$51,0)),"")</f>
        <v>45997</v>
      </c>
      <c r="L148" s="11" t="str">
        <f t="shared" si="4"/>
        <v/>
      </c>
      <c r="M148" s="11" t="str">
        <f>INDEX(Pharma_Products!$F$4:$F$15,MATCH(E148,Pharma_Products!$A$4:$A$15,0))</f>
        <v>-</v>
      </c>
      <c r="N148" s="10">
        <f>IFERROR(INDEX(Pharma_Retailers!$F$4:$F$183,MATCH(C148,Pharma_Retailers!$A$4:$A$183,0)),"")</f>
        <v>0</v>
      </c>
      <c r="O148" s="11" t="str">
        <f t="shared" si="5"/>
        <v/>
      </c>
    </row>
    <row r="149" spans="1:15" x14ac:dyDescent="0.3">
      <c r="A149" t="s">
        <v>8724</v>
      </c>
      <c r="B149" s="9">
        <v>45776</v>
      </c>
      <c r="C149" t="s">
        <v>8356</v>
      </c>
      <c r="D149" t="s">
        <v>8269</v>
      </c>
      <c r="E149" t="s">
        <v>8189</v>
      </c>
      <c r="F149" t="s">
        <v>8191</v>
      </c>
      <c r="G149">
        <v>69</v>
      </c>
      <c r="H149">
        <v>0</v>
      </c>
      <c r="I149">
        <v>12.5</v>
      </c>
      <c r="J149">
        <v>862.5</v>
      </c>
      <c r="K149" s="10">
        <f>IFERROR(INDEX(Pharma_Stock!$D$4:$D$51,MATCH(F149,Pharma_Stock!$B$4:$B$51,0)),"")</f>
        <v>45972</v>
      </c>
      <c r="L149" s="11" t="str">
        <f t="shared" si="4"/>
        <v/>
      </c>
      <c r="M149" s="11" t="str">
        <f>INDEX(Pharma_Products!$F$4:$F$15,MATCH(E149,Pharma_Products!$A$4:$A$15,0))</f>
        <v>-</v>
      </c>
      <c r="N149" s="10">
        <f>IFERROR(INDEX(Pharma_Retailers!$F$4:$F$183,MATCH(C149,Pharma_Retailers!$A$4:$A$183,0)),"")</f>
        <v>0</v>
      </c>
      <c r="O149" s="11" t="str">
        <f t="shared" si="5"/>
        <v/>
      </c>
    </row>
    <row r="150" spans="1:15" x14ac:dyDescent="0.3">
      <c r="A150" t="s">
        <v>8725</v>
      </c>
      <c r="B150" s="9">
        <v>45776</v>
      </c>
      <c r="C150" t="s">
        <v>8514</v>
      </c>
      <c r="D150" t="s">
        <v>8233</v>
      </c>
      <c r="E150" t="s">
        <v>8204</v>
      </c>
      <c r="F150" t="s">
        <v>8205</v>
      </c>
      <c r="G150">
        <v>191</v>
      </c>
      <c r="H150">
        <v>0</v>
      </c>
      <c r="I150">
        <v>88</v>
      </c>
      <c r="J150">
        <v>16808</v>
      </c>
      <c r="K150" s="10">
        <f>IFERROR(INDEX(Pharma_Stock!$D$4:$D$51,MATCH(F150,Pharma_Stock!$B$4:$B$51,0)),"")</f>
        <v>46141</v>
      </c>
      <c r="L150" s="11" t="str">
        <f t="shared" si="4"/>
        <v/>
      </c>
      <c r="M150" s="11" t="str">
        <f>INDEX(Pharma_Products!$F$4:$F$15,MATCH(E150,Pharma_Products!$A$4:$A$15,0))</f>
        <v>-</v>
      </c>
      <c r="N150" s="10">
        <f>IFERROR(INDEX(Pharma_Retailers!$F$4:$F$183,MATCH(C150,Pharma_Retailers!$A$4:$A$183,0)),"")</f>
        <v>0</v>
      </c>
      <c r="O150" s="11" t="str">
        <f t="shared" si="5"/>
        <v/>
      </c>
    </row>
    <row r="151" spans="1:15" x14ac:dyDescent="0.3">
      <c r="A151" t="s">
        <v>8726</v>
      </c>
      <c r="B151" s="9">
        <v>45776</v>
      </c>
      <c r="C151" t="s">
        <v>8510</v>
      </c>
      <c r="D151" t="s">
        <v>8249</v>
      </c>
      <c r="E151" t="s">
        <v>8204</v>
      </c>
      <c r="F151" t="s">
        <v>8205</v>
      </c>
      <c r="G151">
        <v>107</v>
      </c>
      <c r="H151">
        <v>0</v>
      </c>
      <c r="I151">
        <v>88</v>
      </c>
      <c r="J151">
        <v>9416</v>
      </c>
      <c r="K151" s="10">
        <f>IFERROR(INDEX(Pharma_Stock!$D$4:$D$51,MATCH(F151,Pharma_Stock!$B$4:$B$51,0)),"")</f>
        <v>46141</v>
      </c>
      <c r="L151" s="11" t="str">
        <f t="shared" si="4"/>
        <v/>
      </c>
      <c r="M151" s="11" t="str">
        <f>INDEX(Pharma_Products!$F$4:$F$15,MATCH(E151,Pharma_Products!$A$4:$A$15,0))</f>
        <v>-</v>
      </c>
      <c r="N151" s="10">
        <f>IFERROR(INDEX(Pharma_Retailers!$F$4:$F$183,MATCH(C151,Pharma_Retailers!$A$4:$A$183,0)),"")</f>
        <v>0</v>
      </c>
      <c r="O151" s="11" t="str">
        <f t="shared" si="5"/>
        <v/>
      </c>
    </row>
    <row r="152" spans="1:15" x14ac:dyDescent="0.3">
      <c r="A152" t="s">
        <v>8727</v>
      </c>
      <c r="B152" s="9">
        <v>45776</v>
      </c>
      <c r="C152" t="s">
        <v>8482</v>
      </c>
      <c r="D152" t="s">
        <v>8233</v>
      </c>
      <c r="E152" t="s">
        <v>8169</v>
      </c>
      <c r="F152" t="s">
        <v>8173</v>
      </c>
      <c r="G152">
        <v>229</v>
      </c>
      <c r="H152">
        <v>0</v>
      </c>
      <c r="I152">
        <v>14</v>
      </c>
      <c r="J152">
        <v>3206</v>
      </c>
      <c r="K152" s="10">
        <f>IFERROR(INDEX(Pharma_Stock!$D$4:$D$51,MATCH(F152,Pharma_Stock!$B$4:$B$51,0)),"")</f>
        <v>45876</v>
      </c>
      <c r="L152" s="11" t="str">
        <f t="shared" si="4"/>
        <v/>
      </c>
      <c r="M152" s="11" t="str">
        <f>INDEX(Pharma_Products!$F$4:$F$15,MATCH(E152,Pharma_Products!$A$4:$A$15,0))</f>
        <v>Sch H</v>
      </c>
      <c r="N152" s="10">
        <f>IFERROR(INDEX(Pharma_Retailers!$F$4:$F$183,MATCH(C152,Pharma_Retailers!$A$4:$A$183,0)),"")</f>
        <v>46983</v>
      </c>
      <c r="O152" s="11" t="str">
        <f t="shared" si="5"/>
        <v/>
      </c>
    </row>
    <row r="153" spans="1:15" x14ac:dyDescent="0.3">
      <c r="A153" t="s">
        <v>8728</v>
      </c>
      <c r="B153" s="9">
        <v>45776</v>
      </c>
      <c r="C153" t="s">
        <v>8441</v>
      </c>
      <c r="D153" t="s">
        <v>8233</v>
      </c>
      <c r="E153" t="s">
        <v>8184</v>
      </c>
      <c r="F153" t="s">
        <v>8187</v>
      </c>
      <c r="G153">
        <v>83</v>
      </c>
      <c r="H153">
        <v>8</v>
      </c>
      <c r="I153">
        <v>9</v>
      </c>
      <c r="J153">
        <v>747</v>
      </c>
      <c r="K153" s="10">
        <f>IFERROR(INDEX(Pharma_Stock!$D$4:$D$51,MATCH(F153,Pharma_Stock!$B$4:$B$51,0)),"")</f>
        <v>46028</v>
      </c>
      <c r="L153" s="11" t="str">
        <f t="shared" si="4"/>
        <v/>
      </c>
      <c r="M153" s="11" t="str">
        <f>INDEX(Pharma_Products!$F$4:$F$15,MATCH(E153,Pharma_Products!$A$4:$A$15,0))</f>
        <v>-</v>
      </c>
      <c r="N153" s="10">
        <f>IFERROR(INDEX(Pharma_Retailers!$F$4:$F$183,MATCH(C153,Pharma_Retailers!$A$4:$A$183,0)),"")</f>
        <v>0</v>
      </c>
      <c r="O153" s="11" t="str">
        <f t="shared" si="5"/>
        <v/>
      </c>
    </row>
    <row r="154" spans="1:15" x14ac:dyDescent="0.3">
      <c r="A154" t="s">
        <v>8729</v>
      </c>
      <c r="B154" s="9">
        <v>45776</v>
      </c>
      <c r="C154" t="s">
        <v>8526</v>
      </c>
      <c r="D154" t="s">
        <v>8269</v>
      </c>
      <c r="E154" t="s">
        <v>8179</v>
      </c>
      <c r="F154" t="s">
        <v>8180</v>
      </c>
      <c r="G154">
        <v>102</v>
      </c>
      <c r="H154">
        <v>0</v>
      </c>
      <c r="I154">
        <v>85</v>
      </c>
      <c r="J154">
        <v>8670</v>
      </c>
      <c r="K154" s="10">
        <f>IFERROR(INDEX(Pharma_Stock!$D$4:$D$51,MATCH(F154,Pharma_Stock!$B$4:$B$51,0)),"")</f>
        <v>46271</v>
      </c>
      <c r="L154" s="11" t="str">
        <f t="shared" si="4"/>
        <v/>
      </c>
      <c r="M154" s="11" t="str">
        <f>INDEX(Pharma_Products!$F$4:$F$15,MATCH(E154,Pharma_Products!$A$4:$A$15,0))</f>
        <v>Sch H</v>
      </c>
      <c r="N154" s="10">
        <f>IFERROR(INDEX(Pharma_Retailers!$F$4:$F$183,MATCH(C154,Pharma_Retailers!$A$4:$A$183,0)),"")</f>
        <v>47018</v>
      </c>
      <c r="O154" s="11" t="str">
        <f t="shared" si="5"/>
        <v/>
      </c>
    </row>
    <row r="155" spans="1:15" x14ac:dyDescent="0.3">
      <c r="A155" t="s">
        <v>8730</v>
      </c>
      <c r="B155" s="9">
        <v>45776</v>
      </c>
      <c r="C155" t="s">
        <v>8380</v>
      </c>
      <c r="D155" t="s">
        <v>8241</v>
      </c>
      <c r="E155" t="s">
        <v>8184</v>
      </c>
      <c r="F155" t="s">
        <v>8187</v>
      </c>
      <c r="G155">
        <v>166</v>
      </c>
      <c r="H155">
        <v>16</v>
      </c>
      <c r="I155">
        <v>9</v>
      </c>
      <c r="J155">
        <v>1494</v>
      </c>
      <c r="K155" s="10">
        <f>IFERROR(INDEX(Pharma_Stock!$D$4:$D$51,MATCH(F155,Pharma_Stock!$B$4:$B$51,0)),"")</f>
        <v>46028</v>
      </c>
      <c r="L155" s="11" t="str">
        <f t="shared" si="4"/>
        <v/>
      </c>
      <c r="M155" s="11" t="str">
        <f>INDEX(Pharma_Products!$F$4:$F$15,MATCH(E155,Pharma_Products!$A$4:$A$15,0))</f>
        <v>-</v>
      </c>
      <c r="N155" s="10">
        <f>IFERROR(INDEX(Pharma_Retailers!$F$4:$F$183,MATCH(C155,Pharma_Retailers!$A$4:$A$183,0)),"")</f>
        <v>0</v>
      </c>
      <c r="O155" s="11" t="str">
        <f t="shared" si="5"/>
        <v/>
      </c>
    </row>
    <row r="156" spans="1:15" x14ac:dyDescent="0.3">
      <c r="A156" t="s">
        <v>8731</v>
      </c>
      <c r="B156" s="9">
        <v>45776</v>
      </c>
      <c r="C156" t="s">
        <v>8472</v>
      </c>
      <c r="D156" t="s">
        <v>8241</v>
      </c>
      <c r="E156" t="s">
        <v>8153</v>
      </c>
      <c r="F156" t="s">
        <v>8156</v>
      </c>
      <c r="G156">
        <v>219</v>
      </c>
      <c r="H156">
        <v>0</v>
      </c>
      <c r="I156">
        <v>18.5</v>
      </c>
      <c r="J156">
        <v>4051.5</v>
      </c>
      <c r="K156" s="10">
        <f>IFERROR(INDEX(Pharma_Stock!$D$4:$D$51,MATCH(F156,Pharma_Stock!$B$4:$B$51,0)),"")</f>
        <v>46468</v>
      </c>
      <c r="L156" s="11" t="str">
        <f t="shared" si="4"/>
        <v/>
      </c>
      <c r="M156" s="11" t="str">
        <f>INDEX(Pharma_Products!$F$4:$F$15,MATCH(E156,Pharma_Products!$A$4:$A$15,0))</f>
        <v>Sch H</v>
      </c>
      <c r="N156" s="10">
        <f>IFERROR(INDEX(Pharma_Retailers!$F$4:$F$183,MATCH(C156,Pharma_Retailers!$A$4:$A$183,0)),"")</f>
        <v>47392</v>
      </c>
      <c r="O156" s="11" t="str">
        <f t="shared" si="5"/>
        <v/>
      </c>
    </row>
    <row r="157" spans="1:15" x14ac:dyDescent="0.3">
      <c r="A157" t="s">
        <v>8732</v>
      </c>
      <c r="B157" s="9">
        <v>45777</v>
      </c>
      <c r="C157" t="s">
        <v>8309</v>
      </c>
      <c r="D157" t="s">
        <v>8249</v>
      </c>
      <c r="E157" t="s">
        <v>8184</v>
      </c>
      <c r="F157" t="s">
        <v>8187</v>
      </c>
      <c r="G157">
        <v>14</v>
      </c>
      <c r="H157">
        <v>1</v>
      </c>
      <c r="I157">
        <v>9</v>
      </c>
      <c r="J157">
        <v>126</v>
      </c>
      <c r="K157" s="10">
        <f>IFERROR(INDEX(Pharma_Stock!$D$4:$D$51,MATCH(F157,Pharma_Stock!$B$4:$B$51,0)),"")</f>
        <v>46028</v>
      </c>
      <c r="L157" s="11" t="str">
        <f t="shared" si="4"/>
        <v/>
      </c>
      <c r="M157" s="11" t="str">
        <f>INDEX(Pharma_Products!$F$4:$F$15,MATCH(E157,Pharma_Products!$A$4:$A$15,0))</f>
        <v>-</v>
      </c>
      <c r="N157" s="10">
        <f>IFERROR(INDEX(Pharma_Retailers!$F$4:$F$183,MATCH(C157,Pharma_Retailers!$A$4:$A$183,0)),"")</f>
        <v>0</v>
      </c>
      <c r="O157" s="11" t="str">
        <f t="shared" si="5"/>
        <v/>
      </c>
    </row>
    <row r="158" spans="1:15" x14ac:dyDescent="0.3">
      <c r="A158" t="s">
        <v>8733</v>
      </c>
      <c r="B158" s="9">
        <v>45777</v>
      </c>
      <c r="C158" t="s">
        <v>8537</v>
      </c>
      <c r="D158" t="s">
        <v>8269</v>
      </c>
      <c r="E158" t="s">
        <v>8184</v>
      </c>
      <c r="F158" t="s">
        <v>8186</v>
      </c>
      <c r="G158">
        <v>61</v>
      </c>
      <c r="H158">
        <v>6</v>
      </c>
      <c r="I158">
        <v>9</v>
      </c>
      <c r="J158">
        <v>549</v>
      </c>
      <c r="K158" s="10">
        <f>IFERROR(INDEX(Pharma_Stock!$D$4:$D$51,MATCH(F158,Pharma_Stock!$B$4:$B$51,0)),"")</f>
        <v>45997</v>
      </c>
      <c r="L158" s="11" t="str">
        <f t="shared" si="4"/>
        <v/>
      </c>
      <c r="M158" s="11" t="str">
        <f>INDEX(Pharma_Products!$F$4:$F$15,MATCH(E158,Pharma_Products!$A$4:$A$15,0))</f>
        <v>-</v>
      </c>
      <c r="N158" s="10">
        <f>IFERROR(INDEX(Pharma_Retailers!$F$4:$F$183,MATCH(C158,Pharma_Retailers!$A$4:$A$183,0)),"")</f>
        <v>0</v>
      </c>
      <c r="O158" s="11" t="str">
        <f t="shared" si="5"/>
        <v/>
      </c>
    </row>
    <row r="159" spans="1:15" x14ac:dyDescent="0.3">
      <c r="A159" t="s">
        <v>8734</v>
      </c>
      <c r="B159" s="9">
        <v>45777</v>
      </c>
      <c r="C159" t="s">
        <v>8425</v>
      </c>
      <c r="D159" t="s">
        <v>8233</v>
      </c>
      <c r="E159" t="s">
        <v>8184</v>
      </c>
      <c r="F159" t="s">
        <v>8186</v>
      </c>
      <c r="G159">
        <v>124</v>
      </c>
      <c r="H159">
        <v>12</v>
      </c>
      <c r="I159">
        <v>9</v>
      </c>
      <c r="J159">
        <v>1116</v>
      </c>
      <c r="K159" s="10">
        <f>IFERROR(INDEX(Pharma_Stock!$D$4:$D$51,MATCH(F159,Pharma_Stock!$B$4:$B$51,0)),"")</f>
        <v>45997</v>
      </c>
      <c r="L159" s="11" t="str">
        <f t="shared" si="4"/>
        <v/>
      </c>
      <c r="M159" s="11" t="str">
        <f>INDEX(Pharma_Products!$F$4:$F$15,MATCH(E159,Pharma_Products!$A$4:$A$15,0))</f>
        <v>-</v>
      </c>
      <c r="N159" s="10">
        <f>IFERROR(INDEX(Pharma_Retailers!$F$4:$F$183,MATCH(C159,Pharma_Retailers!$A$4:$A$183,0)),"")</f>
        <v>47324</v>
      </c>
      <c r="O159" s="11" t="str">
        <f t="shared" si="5"/>
        <v/>
      </c>
    </row>
    <row r="160" spans="1:15" x14ac:dyDescent="0.3">
      <c r="A160" t="s">
        <v>8735</v>
      </c>
      <c r="B160" s="9">
        <v>45777</v>
      </c>
      <c r="C160" t="s">
        <v>8465</v>
      </c>
      <c r="D160" t="s">
        <v>8249</v>
      </c>
      <c r="E160" t="s">
        <v>8204</v>
      </c>
      <c r="F160" t="s">
        <v>8205</v>
      </c>
      <c r="G160">
        <v>96</v>
      </c>
      <c r="H160">
        <v>0</v>
      </c>
      <c r="I160">
        <v>88</v>
      </c>
      <c r="J160">
        <v>8448</v>
      </c>
      <c r="K160" s="10">
        <f>IFERROR(INDEX(Pharma_Stock!$D$4:$D$51,MATCH(F160,Pharma_Stock!$B$4:$B$51,0)),"")</f>
        <v>46141</v>
      </c>
      <c r="L160" s="11" t="str">
        <f t="shared" si="4"/>
        <v/>
      </c>
      <c r="M160" s="11" t="str">
        <f>INDEX(Pharma_Products!$F$4:$F$15,MATCH(E160,Pharma_Products!$A$4:$A$15,0))</f>
        <v>-</v>
      </c>
      <c r="N160" s="10">
        <f>IFERROR(INDEX(Pharma_Retailers!$F$4:$F$183,MATCH(C160,Pharma_Retailers!$A$4:$A$183,0)),"")</f>
        <v>0</v>
      </c>
      <c r="O160" s="11" t="str">
        <f t="shared" si="5"/>
        <v/>
      </c>
    </row>
    <row r="161" spans="1:15" x14ac:dyDescent="0.3">
      <c r="A161" t="s">
        <v>8736</v>
      </c>
      <c r="B161" s="9">
        <v>45777</v>
      </c>
      <c r="C161" t="s">
        <v>8366</v>
      </c>
      <c r="D161" t="s">
        <v>8249</v>
      </c>
      <c r="E161" t="s">
        <v>8174</v>
      </c>
      <c r="F161" t="s">
        <v>8178</v>
      </c>
      <c r="G161">
        <v>107</v>
      </c>
      <c r="H161">
        <v>0</v>
      </c>
      <c r="I161">
        <v>98</v>
      </c>
      <c r="J161">
        <v>10486</v>
      </c>
      <c r="K161" s="10">
        <f>IFERROR(INDEX(Pharma_Stock!$D$4:$D$51,MATCH(F161,Pharma_Stock!$B$4:$B$51,0)),"")</f>
        <v>45975</v>
      </c>
      <c r="L161" s="11" t="str">
        <f t="shared" si="4"/>
        <v/>
      </c>
      <c r="M161" s="11" t="str">
        <f>INDEX(Pharma_Products!$F$4:$F$15,MATCH(E161,Pharma_Products!$A$4:$A$15,0))</f>
        <v>Sch H</v>
      </c>
      <c r="N161" s="10">
        <f>IFERROR(INDEX(Pharma_Retailers!$F$4:$F$183,MATCH(C161,Pharma_Retailers!$A$4:$A$183,0)),"")</f>
        <v>47218</v>
      </c>
      <c r="O161" s="11" t="str">
        <f t="shared" si="5"/>
        <v/>
      </c>
    </row>
    <row r="162" spans="1:15" x14ac:dyDescent="0.3">
      <c r="A162" t="s">
        <v>8737</v>
      </c>
      <c r="B162" s="9">
        <v>45777</v>
      </c>
      <c r="C162" t="s">
        <v>8471</v>
      </c>
      <c r="D162" t="s">
        <v>8241</v>
      </c>
      <c r="E162" t="s">
        <v>8199</v>
      </c>
      <c r="F162" t="s">
        <v>8200</v>
      </c>
      <c r="G162">
        <v>186</v>
      </c>
      <c r="H162">
        <v>0</v>
      </c>
      <c r="I162">
        <v>28</v>
      </c>
      <c r="J162">
        <v>5208</v>
      </c>
      <c r="K162" s="10">
        <f>IFERROR(INDEX(Pharma_Stock!$D$4:$D$51,MATCH(F162,Pharma_Stock!$B$4:$B$51,0)),"")</f>
        <v>46042</v>
      </c>
      <c r="L162" s="11" t="str">
        <f t="shared" si="4"/>
        <v/>
      </c>
      <c r="M162" s="11" t="str">
        <f>INDEX(Pharma_Products!$F$4:$F$15,MATCH(E162,Pharma_Products!$A$4:$A$15,0))</f>
        <v>-</v>
      </c>
      <c r="N162" s="10">
        <f>IFERROR(INDEX(Pharma_Retailers!$F$4:$F$183,MATCH(C162,Pharma_Retailers!$A$4:$A$183,0)),"")</f>
        <v>0</v>
      </c>
      <c r="O162" s="11" t="str">
        <f t="shared" si="5"/>
        <v/>
      </c>
    </row>
    <row r="163" spans="1:15" x14ac:dyDescent="0.3">
      <c r="A163" t="s">
        <v>8738</v>
      </c>
      <c r="B163" s="9">
        <v>45778</v>
      </c>
      <c r="C163" t="s">
        <v>8431</v>
      </c>
      <c r="D163" t="s">
        <v>8241</v>
      </c>
      <c r="E163" t="s">
        <v>8159</v>
      </c>
      <c r="F163" t="s">
        <v>8161</v>
      </c>
      <c r="G163">
        <v>62</v>
      </c>
      <c r="H163">
        <v>0</v>
      </c>
      <c r="I163">
        <v>72</v>
      </c>
      <c r="J163">
        <v>4464</v>
      </c>
      <c r="K163" s="10">
        <f>IFERROR(INDEX(Pharma_Stock!$D$4:$D$51,MATCH(F163,Pharma_Stock!$B$4:$B$51,0)),"")</f>
        <v>46297</v>
      </c>
      <c r="L163" s="11" t="str">
        <f t="shared" si="4"/>
        <v/>
      </c>
      <c r="M163" s="11" t="str">
        <f>INDEX(Pharma_Products!$F$4:$F$15,MATCH(E163,Pharma_Products!$A$4:$A$15,0))</f>
        <v>Sch H</v>
      </c>
      <c r="N163" s="10">
        <f>IFERROR(INDEX(Pharma_Retailers!$F$4:$F$183,MATCH(C163,Pharma_Retailers!$A$4:$A$183,0)),"")</f>
        <v>45792</v>
      </c>
      <c r="O163" s="11" t="str">
        <f t="shared" si="5"/>
        <v/>
      </c>
    </row>
    <row r="164" spans="1:15" x14ac:dyDescent="0.3">
      <c r="A164" t="s">
        <v>8739</v>
      </c>
      <c r="B164" s="9">
        <v>45778</v>
      </c>
      <c r="C164" t="s">
        <v>8538</v>
      </c>
      <c r="D164" t="s">
        <v>8233</v>
      </c>
      <c r="E164" t="s">
        <v>8199</v>
      </c>
      <c r="F164" t="s">
        <v>8200</v>
      </c>
      <c r="G164">
        <v>191</v>
      </c>
      <c r="H164">
        <v>0</v>
      </c>
      <c r="I164">
        <v>28</v>
      </c>
      <c r="J164">
        <v>5348</v>
      </c>
      <c r="K164" s="10">
        <f>IFERROR(INDEX(Pharma_Stock!$D$4:$D$51,MATCH(F164,Pharma_Stock!$B$4:$B$51,0)),"")</f>
        <v>46042</v>
      </c>
      <c r="L164" s="11" t="str">
        <f t="shared" si="4"/>
        <v/>
      </c>
      <c r="M164" s="11" t="str">
        <f>INDEX(Pharma_Products!$F$4:$F$15,MATCH(E164,Pharma_Products!$A$4:$A$15,0))</f>
        <v>-</v>
      </c>
      <c r="N164" s="10">
        <f>IFERROR(INDEX(Pharma_Retailers!$F$4:$F$183,MATCH(C164,Pharma_Retailers!$A$4:$A$183,0)),"")</f>
        <v>0</v>
      </c>
      <c r="O164" s="11" t="str">
        <f t="shared" si="5"/>
        <v/>
      </c>
    </row>
    <row r="165" spans="1:15" x14ac:dyDescent="0.3">
      <c r="A165" t="s">
        <v>8740</v>
      </c>
      <c r="B165" s="9">
        <v>45778</v>
      </c>
      <c r="C165" t="s">
        <v>8497</v>
      </c>
      <c r="D165" t="s">
        <v>8241</v>
      </c>
      <c r="E165" t="s">
        <v>8209</v>
      </c>
      <c r="F165" t="s">
        <v>8212</v>
      </c>
      <c r="G165">
        <v>67</v>
      </c>
      <c r="H165">
        <v>0</v>
      </c>
      <c r="I165">
        <v>30</v>
      </c>
      <c r="J165">
        <v>2010</v>
      </c>
      <c r="K165" s="10">
        <f>IFERROR(INDEX(Pharma_Stock!$D$4:$D$51,MATCH(F165,Pharma_Stock!$B$4:$B$51,0)),"")</f>
        <v>46129</v>
      </c>
      <c r="L165" s="11" t="str">
        <f t="shared" si="4"/>
        <v/>
      </c>
      <c r="M165" s="11" t="str">
        <f>INDEX(Pharma_Products!$F$4:$F$15,MATCH(E165,Pharma_Products!$A$4:$A$15,0))</f>
        <v>-</v>
      </c>
      <c r="N165" s="10">
        <f>IFERROR(INDEX(Pharma_Retailers!$F$4:$F$183,MATCH(C165,Pharma_Retailers!$A$4:$A$183,0)),"")</f>
        <v>0</v>
      </c>
      <c r="O165" s="11" t="str">
        <f t="shared" si="5"/>
        <v/>
      </c>
    </row>
    <row r="166" spans="1:15" x14ac:dyDescent="0.3">
      <c r="A166" t="s">
        <v>8741</v>
      </c>
      <c r="B166" s="9">
        <v>45778</v>
      </c>
      <c r="C166" t="s">
        <v>8502</v>
      </c>
      <c r="D166" t="s">
        <v>8249</v>
      </c>
      <c r="E166" t="s">
        <v>8204</v>
      </c>
      <c r="F166" t="s">
        <v>8205</v>
      </c>
      <c r="G166">
        <v>78</v>
      </c>
      <c r="H166">
        <v>0</v>
      </c>
      <c r="I166">
        <v>88</v>
      </c>
      <c r="J166">
        <v>6864</v>
      </c>
      <c r="K166" s="10">
        <f>IFERROR(INDEX(Pharma_Stock!$D$4:$D$51,MATCH(F166,Pharma_Stock!$B$4:$B$51,0)),"")</f>
        <v>46141</v>
      </c>
      <c r="L166" s="11" t="str">
        <f t="shared" si="4"/>
        <v/>
      </c>
      <c r="M166" s="11" t="str">
        <f>INDEX(Pharma_Products!$F$4:$F$15,MATCH(E166,Pharma_Products!$A$4:$A$15,0))</f>
        <v>-</v>
      </c>
      <c r="N166" s="10">
        <f>IFERROR(INDEX(Pharma_Retailers!$F$4:$F$183,MATCH(C166,Pharma_Retailers!$A$4:$A$183,0)),"")</f>
        <v>0</v>
      </c>
      <c r="O166" s="11" t="str">
        <f t="shared" si="5"/>
        <v/>
      </c>
    </row>
    <row r="167" spans="1:15" x14ac:dyDescent="0.3">
      <c r="A167" t="s">
        <v>8742</v>
      </c>
      <c r="B167" s="9">
        <v>45778</v>
      </c>
      <c r="C167" t="s">
        <v>8335</v>
      </c>
      <c r="D167" t="s">
        <v>8249</v>
      </c>
      <c r="E167" t="s">
        <v>8199</v>
      </c>
      <c r="F167" t="s">
        <v>8201</v>
      </c>
      <c r="G167">
        <v>183</v>
      </c>
      <c r="H167">
        <v>0</v>
      </c>
      <c r="I167">
        <v>28</v>
      </c>
      <c r="J167">
        <v>5124</v>
      </c>
      <c r="K167" s="10">
        <f>IFERROR(INDEX(Pharma_Stock!$D$4:$D$51,MATCH(F167,Pharma_Stock!$B$4:$B$51,0)),"")</f>
        <v>46000</v>
      </c>
      <c r="L167" s="11" t="str">
        <f t="shared" si="4"/>
        <v/>
      </c>
      <c r="M167" s="11" t="str">
        <f>INDEX(Pharma_Products!$F$4:$F$15,MATCH(E167,Pharma_Products!$A$4:$A$15,0))</f>
        <v>-</v>
      </c>
      <c r="N167" s="10">
        <f>IFERROR(INDEX(Pharma_Retailers!$F$4:$F$183,MATCH(C167,Pharma_Retailers!$A$4:$A$183,0)),"")</f>
        <v>0</v>
      </c>
      <c r="O167" s="11" t="str">
        <f t="shared" si="5"/>
        <v/>
      </c>
    </row>
    <row r="168" spans="1:15" x14ac:dyDescent="0.3">
      <c r="A168" t="s">
        <v>8743</v>
      </c>
      <c r="B168" s="9">
        <v>45778</v>
      </c>
      <c r="C168" t="s">
        <v>8373</v>
      </c>
      <c r="D168" t="s">
        <v>8249</v>
      </c>
      <c r="E168" t="s">
        <v>8184</v>
      </c>
      <c r="F168" t="s">
        <v>8186</v>
      </c>
      <c r="G168">
        <v>240</v>
      </c>
      <c r="H168">
        <v>24</v>
      </c>
      <c r="I168">
        <v>9</v>
      </c>
      <c r="J168">
        <v>2160</v>
      </c>
      <c r="K168" s="10">
        <f>IFERROR(INDEX(Pharma_Stock!$D$4:$D$51,MATCH(F168,Pharma_Stock!$B$4:$B$51,0)),"")</f>
        <v>45997</v>
      </c>
      <c r="L168" s="11" t="str">
        <f t="shared" si="4"/>
        <v/>
      </c>
      <c r="M168" s="11" t="str">
        <f>INDEX(Pharma_Products!$F$4:$F$15,MATCH(E168,Pharma_Products!$A$4:$A$15,0))</f>
        <v>-</v>
      </c>
      <c r="N168" s="10">
        <f>IFERROR(INDEX(Pharma_Retailers!$F$4:$F$183,MATCH(C168,Pharma_Retailers!$A$4:$A$183,0)),"")</f>
        <v>46942</v>
      </c>
      <c r="O168" s="11" t="str">
        <f t="shared" si="5"/>
        <v/>
      </c>
    </row>
    <row r="169" spans="1:15" x14ac:dyDescent="0.3">
      <c r="A169" t="s">
        <v>8744</v>
      </c>
      <c r="B169" s="9">
        <v>45779</v>
      </c>
      <c r="C169" t="s">
        <v>8335</v>
      </c>
      <c r="D169" t="s">
        <v>8249</v>
      </c>
      <c r="E169" t="s">
        <v>8204</v>
      </c>
      <c r="F169" t="s">
        <v>8205</v>
      </c>
      <c r="G169">
        <v>140</v>
      </c>
      <c r="H169">
        <v>0</v>
      </c>
      <c r="I169">
        <v>88</v>
      </c>
      <c r="J169">
        <v>12320</v>
      </c>
      <c r="K169" s="10">
        <f>IFERROR(INDEX(Pharma_Stock!$D$4:$D$51,MATCH(F169,Pharma_Stock!$B$4:$B$51,0)),"")</f>
        <v>46141</v>
      </c>
      <c r="L169" s="11" t="str">
        <f t="shared" si="4"/>
        <v/>
      </c>
      <c r="M169" s="11" t="str">
        <f>INDEX(Pharma_Products!$F$4:$F$15,MATCH(E169,Pharma_Products!$A$4:$A$15,0))</f>
        <v>-</v>
      </c>
      <c r="N169" s="10">
        <f>IFERROR(INDEX(Pharma_Retailers!$F$4:$F$183,MATCH(C169,Pharma_Retailers!$A$4:$A$183,0)),"")</f>
        <v>0</v>
      </c>
      <c r="O169" s="11" t="str">
        <f t="shared" si="5"/>
        <v/>
      </c>
    </row>
    <row r="170" spans="1:15" x14ac:dyDescent="0.3">
      <c r="A170" t="s">
        <v>8745</v>
      </c>
      <c r="B170" s="9">
        <v>45779</v>
      </c>
      <c r="C170" t="s">
        <v>8348</v>
      </c>
      <c r="D170" t="s">
        <v>8269</v>
      </c>
      <c r="E170" t="s">
        <v>8179</v>
      </c>
      <c r="F170" t="s">
        <v>8180</v>
      </c>
      <c r="G170">
        <v>80</v>
      </c>
      <c r="H170">
        <v>0</v>
      </c>
      <c r="I170">
        <v>85</v>
      </c>
      <c r="J170">
        <v>6800</v>
      </c>
      <c r="K170" s="10">
        <f>IFERROR(INDEX(Pharma_Stock!$D$4:$D$51,MATCH(F170,Pharma_Stock!$B$4:$B$51,0)),"")</f>
        <v>46271</v>
      </c>
      <c r="L170" s="11" t="str">
        <f t="shared" si="4"/>
        <v/>
      </c>
      <c r="M170" s="11" t="str">
        <f>INDEX(Pharma_Products!$F$4:$F$15,MATCH(E170,Pharma_Products!$A$4:$A$15,0))</f>
        <v>Sch H</v>
      </c>
      <c r="N170" s="10">
        <f>IFERROR(INDEX(Pharma_Retailers!$F$4:$F$183,MATCH(C170,Pharma_Retailers!$A$4:$A$183,0)),"")</f>
        <v>46536</v>
      </c>
      <c r="O170" s="11" t="str">
        <f t="shared" si="5"/>
        <v/>
      </c>
    </row>
    <row r="171" spans="1:15" x14ac:dyDescent="0.3">
      <c r="A171" t="s">
        <v>8746</v>
      </c>
      <c r="B171" s="9">
        <v>45779</v>
      </c>
      <c r="C171" t="s">
        <v>8391</v>
      </c>
      <c r="D171" t="s">
        <v>8269</v>
      </c>
      <c r="E171" t="s">
        <v>8199</v>
      </c>
      <c r="F171" t="s">
        <v>8202</v>
      </c>
      <c r="G171">
        <v>221</v>
      </c>
      <c r="H171">
        <v>0</v>
      </c>
      <c r="I171">
        <v>28</v>
      </c>
      <c r="J171">
        <v>6188</v>
      </c>
      <c r="K171" s="10">
        <f>IFERROR(INDEX(Pharma_Stock!$D$4:$D$51,MATCH(F171,Pharma_Stock!$B$4:$B$51,0)),"")</f>
        <v>45979</v>
      </c>
      <c r="L171" s="11" t="str">
        <f t="shared" si="4"/>
        <v/>
      </c>
      <c r="M171" s="11" t="str">
        <f>INDEX(Pharma_Products!$F$4:$F$15,MATCH(E171,Pharma_Products!$A$4:$A$15,0))</f>
        <v>-</v>
      </c>
      <c r="N171" s="10">
        <f>IFERROR(INDEX(Pharma_Retailers!$F$4:$F$183,MATCH(C171,Pharma_Retailers!$A$4:$A$183,0)),"")</f>
        <v>0</v>
      </c>
      <c r="O171" s="11" t="str">
        <f t="shared" si="5"/>
        <v/>
      </c>
    </row>
    <row r="172" spans="1:15" x14ac:dyDescent="0.3">
      <c r="A172" t="s">
        <v>8747</v>
      </c>
      <c r="B172" s="9">
        <v>45779</v>
      </c>
      <c r="C172" t="s">
        <v>8350</v>
      </c>
      <c r="D172" t="s">
        <v>8233</v>
      </c>
      <c r="E172" t="s">
        <v>8164</v>
      </c>
      <c r="F172" t="s">
        <v>8165</v>
      </c>
      <c r="G172">
        <v>221</v>
      </c>
      <c r="H172">
        <v>22</v>
      </c>
      <c r="I172">
        <v>19</v>
      </c>
      <c r="J172">
        <v>4199</v>
      </c>
      <c r="K172" s="10">
        <f>IFERROR(INDEX(Pharma_Stock!$D$4:$D$51,MATCH(F172,Pharma_Stock!$B$4:$B$51,0)),"")</f>
        <v>46275</v>
      </c>
      <c r="L172" s="11" t="str">
        <f t="shared" si="4"/>
        <v/>
      </c>
      <c r="M172" s="11" t="str">
        <f>INDEX(Pharma_Products!$F$4:$F$15,MATCH(E172,Pharma_Products!$A$4:$A$15,0))</f>
        <v>OTC</v>
      </c>
      <c r="N172" s="10">
        <f>IFERROR(INDEX(Pharma_Retailers!$F$4:$F$183,MATCH(C172,Pharma_Retailers!$A$4:$A$183,0)),"")</f>
        <v>46919</v>
      </c>
      <c r="O172" s="11" t="str">
        <f t="shared" si="5"/>
        <v/>
      </c>
    </row>
    <row r="173" spans="1:15" x14ac:dyDescent="0.3">
      <c r="A173" t="s">
        <v>8748</v>
      </c>
      <c r="B173" s="9">
        <v>45780</v>
      </c>
      <c r="C173" t="s">
        <v>8439</v>
      </c>
      <c r="D173" t="s">
        <v>8249</v>
      </c>
      <c r="E173" t="s">
        <v>8164</v>
      </c>
      <c r="F173" t="s">
        <v>8165</v>
      </c>
      <c r="G173">
        <v>10</v>
      </c>
      <c r="H173">
        <v>0</v>
      </c>
      <c r="I173">
        <v>19</v>
      </c>
      <c r="J173">
        <v>190</v>
      </c>
      <c r="K173" s="10">
        <f>IFERROR(INDEX(Pharma_Stock!$D$4:$D$51,MATCH(F173,Pharma_Stock!$B$4:$B$51,0)),"")</f>
        <v>46275</v>
      </c>
      <c r="L173" s="11" t="str">
        <f t="shared" si="4"/>
        <v/>
      </c>
      <c r="M173" s="11" t="str">
        <f>INDEX(Pharma_Products!$F$4:$F$15,MATCH(E173,Pharma_Products!$A$4:$A$15,0))</f>
        <v>OTC</v>
      </c>
      <c r="N173" s="10">
        <f>IFERROR(INDEX(Pharma_Retailers!$F$4:$F$183,MATCH(C173,Pharma_Retailers!$A$4:$A$183,0)),"")</f>
        <v>46770</v>
      </c>
      <c r="O173" s="11" t="str">
        <f t="shared" si="5"/>
        <v/>
      </c>
    </row>
    <row r="174" spans="1:15" x14ac:dyDescent="0.3">
      <c r="A174" t="s">
        <v>8749</v>
      </c>
      <c r="B174" s="9">
        <v>45780</v>
      </c>
      <c r="C174" t="s">
        <v>8323</v>
      </c>
      <c r="D174" t="s">
        <v>8249</v>
      </c>
      <c r="E174" t="s">
        <v>8209</v>
      </c>
      <c r="F174" t="s">
        <v>8212</v>
      </c>
      <c r="G174">
        <v>12</v>
      </c>
      <c r="H174">
        <v>0</v>
      </c>
      <c r="I174">
        <v>30</v>
      </c>
      <c r="J174">
        <v>360</v>
      </c>
      <c r="K174" s="10">
        <f>IFERROR(INDEX(Pharma_Stock!$D$4:$D$51,MATCH(F174,Pharma_Stock!$B$4:$B$51,0)),"")</f>
        <v>46129</v>
      </c>
      <c r="L174" s="11" t="str">
        <f t="shared" si="4"/>
        <v/>
      </c>
      <c r="M174" s="11" t="str">
        <f>INDEX(Pharma_Products!$F$4:$F$15,MATCH(E174,Pharma_Products!$A$4:$A$15,0))</f>
        <v>-</v>
      </c>
      <c r="N174" s="10">
        <f>IFERROR(INDEX(Pharma_Retailers!$F$4:$F$183,MATCH(C174,Pharma_Retailers!$A$4:$A$183,0)),"")</f>
        <v>0</v>
      </c>
      <c r="O174" s="11" t="str">
        <f t="shared" si="5"/>
        <v/>
      </c>
    </row>
    <row r="175" spans="1:15" x14ac:dyDescent="0.3">
      <c r="A175" t="s">
        <v>8750</v>
      </c>
      <c r="B175" s="9">
        <v>45780</v>
      </c>
      <c r="C175" t="s">
        <v>8434</v>
      </c>
      <c r="D175" t="s">
        <v>8269</v>
      </c>
      <c r="E175" t="s">
        <v>8209</v>
      </c>
      <c r="F175" t="s">
        <v>8212</v>
      </c>
      <c r="G175">
        <v>44</v>
      </c>
      <c r="H175">
        <v>0</v>
      </c>
      <c r="I175">
        <v>30</v>
      </c>
      <c r="J175">
        <v>1320</v>
      </c>
      <c r="K175" s="10">
        <f>IFERROR(INDEX(Pharma_Stock!$D$4:$D$51,MATCH(F175,Pharma_Stock!$B$4:$B$51,0)),"")</f>
        <v>46129</v>
      </c>
      <c r="L175" s="11" t="str">
        <f t="shared" si="4"/>
        <v/>
      </c>
      <c r="M175" s="11" t="str">
        <f>INDEX(Pharma_Products!$F$4:$F$15,MATCH(E175,Pharma_Products!$A$4:$A$15,0))</f>
        <v>-</v>
      </c>
      <c r="N175" s="10">
        <f>IFERROR(INDEX(Pharma_Retailers!$F$4:$F$183,MATCH(C175,Pharma_Retailers!$A$4:$A$183,0)),"")</f>
        <v>0</v>
      </c>
      <c r="O175" s="11" t="str">
        <f t="shared" si="5"/>
        <v/>
      </c>
    </row>
    <row r="176" spans="1:15" x14ac:dyDescent="0.3">
      <c r="A176" t="s">
        <v>8751</v>
      </c>
      <c r="B176" s="9">
        <v>45780</v>
      </c>
      <c r="C176" t="s">
        <v>8497</v>
      </c>
      <c r="D176" t="s">
        <v>8241</v>
      </c>
      <c r="E176" t="s">
        <v>8184</v>
      </c>
      <c r="F176" t="s">
        <v>8186</v>
      </c>
      <c r="G176">
        <v>19</v>
      </c>
      <c r="H176">
        <v>1</v>
      </c>
      <c r="I176">
        <v>9</v>
      </c>
      <c r="J176">
        <v>171</v>
      </c>
      <c r="K176" s="10">
        <f>IFERROR(INDEX(Pharma_Stock!$D$4:$D$51,MATCH(F176,Pharma_Stock!$B$4:$B$51,0)),"")</f>
        <v>45997</v>
      </c>
      <c r="L176" s="11" t="str">
        <f t="shared" si="4"/>
        <v/>
      </c>
      <c r="M176" s="11" t="str">
        <f>INDEX(Pharma_Products!$F$4:$F$15,MATCH(E176,Pharma_Products!$A$4:$A$15,0))</f>
        <v>-</v>
      </c>
      <c r="N176" s="10">
        <f>IFERROR(INDEX(Pharma_Retailers!$F$4:$F$183,MATCH(C176,Pharma_Retailers!$A$4:$A$183,0)),"")</f>
        <v>0</v>
      </c>
      <c r="O176" s="11" t="str">
        <f t="shared" si="5"/>
        <v/>
      </c>
    </row>
    <row r="177" spans="1:15" x14ac:dyDescent="0.3">
      <c r="A177" t="s">
        <v>8752</v>
      </c>
      <c r="B177" s="9">
        <v>45780</v>
      </c>
      <c r="C177" t="s">
        <v>8394</v>
      </c>
      <c r="D177" t="s">
        <v>8228</v>
      </c>
      <c r="E177" t="s">
        <v>8209</v>
      </c>
      <c r="F177" t="s">
        <v>8210</v>
      </c>
      <c r="G177">
        <v>120</v>
      </c>
      <c r="H177">
        <v>0</v>
      </c>
      <c r="I177">
        <v>30</v>
      </c>
      <c r="J177">
        <v>3600</v>
      </c>
      <c r="K177" s="10">
        <f>IFERROR(INDEX(Pharma_Stock!$D$4:$D$51,MATCH(F177,Pharma_Stock!$B$4:$B$51,0)),"")</f>
        <v>45921</v>
      </c>
      <c r="L177" s="11" t="str">
        <f t="shared" si="4"/>
        <v/>
      </c>
      <c r="M177" s="11" t="str">
        <f>INDEX(Pharma_Products!$F$4:$F$15,MATCH(E177,Pharma_Products!$A$4:$A$15,0))</f>
        <v>-</v>
      </c>
      <c r="N177" s="10">
        <f>IFERROR(INDEX(Pharma_Retailers!$F$4:$F$183,MATCH(C177,Pharma_Retailers!$A$4:$A$183,0)),"")</f>
        <v>0</v>
      </c>
      <c r="O177" s="11" t="str">
        <f t="shared" si="5"/>
        <v/>
      </c>
    </row>
    <row r="178" spans="1:15" x14ac:dyDescent="0.3">
      <c r="A178" t="s">
        <v>8753</v>
      </c>
      <c r="B178" s="9">
        <v>45782</v>
      </c>
      <c r="C178" t="s">
        <v>8366</v>
      </c>
      <c r="D178" t="s">
        <v>8249</v>
      </c>
      <c r="E178" t="s">
        <v>8199</v>
      </c>
      <c r="F178" t="s">
        <v>8201</v>
      </c>
      <c r="G178">
        <v>171</v>
      </c>
      <c r="H178">
        <v>0</v>
      </c>
      <c r="I178">
        <v>28</v>
      </c>
      <c r="J178">
        <v>4788</v>
      </c>
      <c r="K178" s="10">
        <f>IFERROR(INDEX(Pharma_Stock!$D$4:$D$51,MATCH(F178,Pharma_Stock!$B$4:$B$51,0)),"")</f>
        <v>46000</v>
      </c>
      <c r="L178" s="11" t="str">
        <f t="shared" si="4"/>
        <v/>
      </c>
      <c r="M178" s="11" t="str">
        <f>INDEX(Pharma_Products!$F$4:$F$15,MATCH(E178,Pharma_Products!$A$4:$A$15,0))</f>
        <v>-</v>
      </c>
      <c r="N178" s="10">
        <f>IFERROR(INDEX(Pharma_Retailers!$F$4:$F$183,MATCH(C178,Pharma_Retailers!$A$4:$A$183,0)),"")</f>
        <v>47218</v>
      </c>
      <c r="O178" s="11" t="str">
        <f t="shared" si="5"/>
        <v/>
      </c>
    </row>
    <row r="179" spans="1:15" x14ac:dyDescent="0.3">
      <c r="A179" t="s">
        <v>8754</v>
      </c>
      <c r="B179" s="9">
        <v>45782</v>
      </c>
      <c r="C179" t="s">
        <v>8538</v>
      </c>
      <c r="D179" t="s">
        <v>8233</v>
      </c>
      <c r="E179" t="s">
        <v>8209</v>
      </c>
      <c r="F179" t="s">
        <v>8212</v>
      </c>
      <c r="G179">
        <v>105</v>
      </c>
      <c r="H179">
        <v>0</v>
      </c>
      <c r="I179">
        <v>30</v>
      </c>
      <c r="J179">
        <v>3150</v>
      </c>
      <c r="K179" s="10">
        <f>IFERROR(INDEX(Pharma_Stock!$D$4:$D$51,MATCH(F179,Pharma_Stock!$B$4:$B$51,0)),"")</f>
        <v>46129</v>
      </c>
      <c r="L179" s="11" t="str">
        <f t="shared" si="4"/>
        <v/>
      </c>
      <c r="M179" s="11" t="str">
        <f>INDEX(Pharma_Products!$F$4:$F$15,MATCH(E179,Pharma_Products!$A$4:$A$15,0))</f>
        <v>-</v>
      </c>
      <c r="N179" s="10">
        <f>IFERROR(INDEX(Pharma_Retailers!$F$4:$F$183,MATCH(C179,Pharma_Retailers!$A$4:$A$183,0)),"")</f>
        <v>0</v>
      </c>
      <c r="O179" s="11" t="str">
        <f t="shared" si="5"/>
        <v/>
      </c>
    </row>
    <row r="180" spans="1:15" x14ac:dyDescent="0.3">
      <c r="A180" t="s">
        <v>8755</v>
      </c>
      <c r="B180" s="9">
        <v>45782</v>
      </c>
      <c r="C180" t="s">
        <v>8402</v>
      </c>
      <c r="D180" t="s">
        <v>8228</v>
      </c>
      <c r="E180" t="s">
        <v>8184</v>
      </c>
      <c r="F180" t="s">
        <v>8187</v>
      </c>
      <c r="G180">
        <v>231</v>
      </c>
      <c r="H180">
        <v>23</v>
      </c>
      <c r="I180">
        <v>9</v>
      </c>
      <c r="J180">
        <v>2079</v>
      </c>
      <c r="K180" s="10">
        <f>IFERROR(INDEX(Pharma_Stock!$D$4:$D$51,MATCH(F180,Pharma_Stock!$B$4:$B$51,0)),"")</f>
        <v>46028</v>
      </c>
      <c r="L180" s="11" t="str">
        <f t="shared" si="4"/>
        <v/>
      </c>
      <c r="M180" s="11" t="str">
        <f>INDEX(Pharma_Products!$F$4:$F$15,MATCH(E180,Pharma_Products!$A$4:$A$15,0))</f>
        <v>-</v>
      </c>
      <c r="N180" s="10">
        <f>IFERROR(INDEX(Pharma_Retailers!$F$4:$F$183,MATCH(C180,Pharma_Retailers!$A$4:$A$183,0)),"")</f>
        <v>0</v>
      </c>
      <c r="O180" s="11" t="str">
        <f t="shared" si="5"/>
        <v/>
      </c>
    </row>
    <row r="181" spans="1:15" x14ac:dyDescent="0.3">
      <c r="A181" t="s">
        <v>8756</v>
      </c>
      <c r="B181" s="9">
        <v>45782</v>
      </c>
      <c r="C181" t="s">
        <v>8358</v>
      </c>
      <c r="D181" t="s">
        <v>8269</v>
      </c>
      <c r="E181" t="s">
        <v>8199</v>
      </c>
      <c r="F181" t="s">
        <v>8201</v>
      </c>
      <c r="G181">
        <v>217</v>
      </c>
      <c r="H181">
        <v>0</v>
      </c>
      <c r="I181">
        <v>28</v>
      </c>
      <c r="J181">
        <v>6076</v>
      </c>
      <c r="K181" s="10">
        <f>IFERROR(INDEX(Pharma_Stock!$D$4:$D$51,MATCH(F181,Pharma_Stock!$B$4:$B$51,0)),"")</f>
        <v>46000</v>
      </c>
      <c r="L181" s="11" t="str">
        <f t="shared" si="4"/>
        <v/>
      </c>
      <c r="M181" s="11" t="str">
        <f>INDEX(Pharma_Products!$F$4:$F$15,MATCH(E181,Pharma_Products!$A$4:$A$15,0))</f>
        <v>-</v>
      </c>
      <c r="N181" s="10">
        <f>IFERROR(INDEX(Pharma_Retailers!$F$4:$F$183,MATCH(C181,Pharma_Retailers!$A$4:$A$183,0)),"")</f>
        <v>0</v>
      </c>
      <c r="O181" s="11" t="str">
        <f t="shared" si="5"/>
        <v/>
      </c>
    </row>
    <row r="182" spans="1:15" x14ac:dyDescent="0.3">
      <c r="A182" t="s">
        <v>8757</v>
      </c>
      <c r="B182" s="9">
        <v>45783</v>
      </c>
      <c r="C182" t="s">
        <v>8290</v>
      </c>
      <c r="D182" t="s">
        <v>8249</v>
      </c>
      <c r="E182" t="s">
        <v>8174</v>
      </c>
      <c r="F182" t="s">
        <v>8177</v>
      </c>
      <c r="G182">
        <v>147</v>
      </c>
      <c r="H182">
        <v>0</v>
      </c>
      <c r="I182">
        <v>98</v>
      </c>
      <c r="J182">
        <v>14406</v>
      </c>
      <c r="K182" s="10">
        <f>IFERROR(INDEX(Pharma_Stock!$D$4:$D$51,MATCH(F182,Pharma_Stock!$B$4:$B$51,0)),"")</f>
        <v>46385</v>
      </c>
      <c r="L182" s="11" t="str">
        <f t="shared" si="4"/>
        <v/>
      </c>
      <c r="M182" s="11" t="str">
        <f>INDEX(Pharma_Products!$F$4:$F$15,MATCH(E182,Pharma_Products!$A$4:$A$15,0))</f>
        <v>Sch H</v>
      </c>
      <c r="N182" s="10">
        <f>IFERROR(INDEX(Pharma_Retailers!$F$4:$F$183,MATCH(C182,Pharma_Retailers!$A$4:$A$183,0)),"")</f>
        <v>46468</v>
      </c>
      <c r="O182" s="11" t="str">
        <f t="shared" si="5"/>
        <v/>
      </c>
    </row>
    <row r="183" spans="1:15" x14ac:dyDescent="0.3">
      <c r="A183" t="s">
        <v>8758</v>
      </c>
      <c r="B183" s="9">
        <v>45783</v>
      </c>
      <c r="C183" t="s">
        <v>8448</v>
      </c>
      <c r="D183" t="s">
        <v>8269</v>
      </c>
      <c r="E183" t="s">
        <v>8169</v>
      </c>
      <c r="F183" t="s">
        <v>8173</v>
      </c>
      <c r="G183">
        <v>35</v>
      </c>
      <c r="H183">
        <v>0</v>
      </c>
      <c r="I183">
        <v>14</v>
      </c>
      <c r="J183">
        <v>490</v>
      </c>
      <c r="K183" s="10">
        <f>IFERROR(INDEX(Pharma_Stock!$D$4:$D$51,MATCH(F183,Pharma_Stock!$B$4:$B$51,0)),"")</f>
        <v>45876</v>
      </c>
      <c r="L183" s="11" t="str">
        <f t="shared" si="4"/>
        <v/>
      </c>
      <c r="M183" s="11" t="str">
        <f>INDEX(Pharma_Products!$F$4:$F$15,MATCH(E183,Pharma_Products!$A$4:$A$15,0))</f>
        <v>Sch H</v>
      </c>
      <c r="N183" s="10">
        <f>IFERROR(INDEX(Pharma_Retailers!$F$4:$F$183,MATCH(C183,Pharma_Retailers!$A$4:$A$183,0)),"")</f>
        <v>46969</v>
      </c>
      <c r="O183" s="11" t="str">
        <f t="shared" si="5"/>
        <v/>
      </c>
    </row>
    <row r="184" spans="1:15" x14ac:dyDescent="0.3">
      <c r="A184" t="s">
        <v>8759</v>
      </c>
      <c r="B184" s="9">
        <v>45783</v>
      </c>
      <c r="C184" t="s">
        <v>8441</v>
      </c>
      <c r="D184" t="s">
        <v>8233</v>
      </c>
      <c r="E184" t="s">
        <v>8204</v>
      </c>
      <c r="F184" t="s">
        <v>8207</v>
      </c>
      <c r="G184">
        <v>200</v>
      </c>
      <c r="H184">
        <v>0</v>
      </c>
      <c r="I184">
        <v>88</v>
      </c>
      <c r="J184">
        <v>17600</v>
      </c>
      <c r="K184" s="10">
        <f>IFERROR(INDEX(Pharma_Stock!$D$4:$D$51,MATCH(F184,Pharma_Stock!$B$4:$B$51,0)),"")</f>
        <v>45968</v>
      </c>
      <c r="L184" s="11" t="str">
        <f t="shared" si="4"/>
        <v/>
      </c>
      <c r="M184" s="11" t="str">
        <f>INDEX(Pharma_Products!$F$4:$F$15,MATCH(E184,Pharma_Products!$A$4:$A$15,0))</f>
        <v>-</v>
      </c>
      <c r="N184" s="10">
        <f>IFERROR(INDEX(Pharma_Retailers!$F$4:$F$183,MATCH(C184,Pharma_Retailers!$A$4:$A$183,0)),"")</f>
        <v>0</v>
      </c>
      <c r="O184" s="11" t="str">
        <f t="shared" si="5"/>
        <v/>
      </c>
    </row>
    <row r="185" spans="1:15" x14ac:dyDescent="0.3">
      <c r="A185" t="s">
        <v>8760</v>
      </c>
      <c r="B185" s="9">
        <v>45783</v>
      </c>
      <c r="C185" t="s">
        <v>8541</v>
      </c>
      <c r="D185" t="s">
        <v>8233</v>
      </c>
      <c r="E185" t="s">
        <v>8169</v>
      </c>
      <c r="F185" t="s">
        <v>8172</v>
      </c>
      <c r="G185">
        <v>42</v>
      </c>
      <c r="H185">
        <v>0</v>
      </c>
      <c r="I185">
        <v>14</v>
      </c>
      <c r="J185">
        <v>588</v>
      </c>
      <c r="K185" s="10">
        <f>IFERROR(INDEX(Pharma_Stock!$D$4:$D$51,MATCH(F185,Pharma_Stock!$B$4:$B$51,0)),"")</f>
        <v>46309</v>
      </c>
      <c r="L185" s="11" t="str">
        <f t="shared" si="4"/>
        <v/>
      </c>
      <c r="M185" s="11" t="str">
        <f>INDEX(Pharma_Products!$F$4:$F$15,MATCH(E185,Pharma_Products!$A$4:$A$15,0))</f>
        <v>Sch H</v>
      </c>
      <c r="N185" s="10">
        <f>IFERROR(INDEX(Pharma_Retailers!$F$4:$F$183,MATCH(C185,Pharma_Retailers!$A$4:$A$183,0)),"")</f>
        <v>47414</v>
      </c>
      <c r="O185" s="11" t="str">
        <f t="shared" si="5"/>
        <v/>
      </c>
    </row>
    <row r="186" spans="1:15" x14ac:dyDescent="0.3">
      <c r="A186" t="s">
        <v>8761</v>
      </c>
      <c r="B186" s="9">
        <v>45783</v>
      </c>
      <c r="C186" t="s">
        <v>8482</v>
      </c>
      <c r="D186" t="s">
        <v>8233</v>
      </c>
      <c r="E186" t="s">
        <v>8179</v>
      </c>
      <c r="F186" t="s">
        <v>8183</v>
      </c>
      <c r="G186">
        <v>99</v>
      </c>
      <c r="H186">
        <v>0</v>
      </c>
      <c r="I186">
        <v>85</v>
      </c>
      <c r="J186">
        <v>8415</v>
      </c>
      <c r="K186" s="10">
        <f>IFERROR(INDEX(Pharma_Stock!$D$4:$D$51,MATCH(F186,Pharma_Stock!$B$4:$B$51,0)),"")</f>
        <v>46029</v>
      </c>
      <c r="L186" s="11" t="str">
        <f t="shared" si="4"/>
        <v/>
      </c>
      <c r="M186" s="11" t="str">
        <f>INDEX(Pharma_Products!$F$4:$F$15,MATCH(E186,Pharma_Products!$A$4:$A$15,0))</f>
        <v>Sch H</v>
      </c>
      <c r="N186" s="10">
        <f>IFERROR(INDEX(Pharma_Retailers!$F$4:$F$183,MATCH(C186,Pharma_Retailers!$A$4:$A$183,0)),"")</f>
        <v>46983</v>
      </c>
      <c r="O186" s="11" t="str">
        <f t="shared" si="5"/>
        <v/>
      </c>
    </row>
    <row r="187" spans="1:15" x14ac:dyDescent="0.3">
      <c r="A187" t="s">
        <v>8762</v>
      </c>
      <c r="B187" s="9">
        <v>45783</v>
      </c>
      <c r="C187" t="s">
        <v>8442</v>
      </c>
      <c r="D187" t="s">
        <v>8233</v>
      </c>
      <c r="E187" t="s">
        <v>8204</v>
      </c>
      <c r="F187" t="s">
        <v>8205</v>
      </c>
      <c r="G187">
        <v>77</v>
      </c>
      <c r="H187">
        <v>0</v>
      </c>
      <c r="I187">
        <v>88</v>
      </c>
      <c r="J187">
        <v>6776</v>
      </c>
      <c r="K187" s="10">
        <f>IFERROR(INDEX(Pharma_Stock!$D$4:$D$51,MATCH(F187,Pharma_Stock!$B$4:$B$51,0)),"")</f>
        <v>46141</v>
      </c>
      <c r="L187" s="11" t="str">
        <f t="shared" si="4"/>
        <v/>
      </c>
      <c r="M187" s="11" t="str">
        <f>INDEX(Pharma_Products!$F$4:$F$15,MATCH(E187,Pharma_Products!$A$4:$A$15,0))</f>
        <v>-</v>
      </c>
      <c r="N187" s="10">
        <f>IFERROR(INDEX(Pharma_Retailers!$F$4:$F$183,MATCH(C187,Pharma_Retailers!$A$4:$A$183,0)),"")</f>
        <v>0</v>
      </c>
      <c r="O187" s="11" t="str">
        <f t="shared" si="5"/>
        <v/>
      </c>
    </row>
    <row r="188" spans="1:15" x14ac:dyDescent="0.3">
      <c r="A188" t="s">
        <v>8763</v>
      </c>
      <c r="B188" s="9">
        <v>45784</v>
      </c>
      <c r="C188" t="s">
        <v>8433</v>
      </c>
      <c r="D188" t="s">
        <v>8233</v>
      </c>
      <c r="E188" t="s">
        <v>8199</v>
      </c>
      <c r="F188" t="s">
        <v>8200</v>
      </c>
      <c r="G188">
        <v>167</v>
      </c>
      <c r="H188">
        <v>0</v>
      </c>
      <c r="I188">
        <v>28</v>
      </c>
      <c r="J188">
        <v>4676</v>
      </c>
      <c r="K188" s="10">
        <f>IFERROR(INDEX(Pharma_Stock!$D$4:$D$51,MATCH(F188,Pharma_Stock!$B$4:$B$51,0)),"")</f>
        <v>46042</v>
      </c>
      <c r="L188" s="11" t="str">
        <f t="shared" si="4"/>
        <v/>
      </c>
      <c r="M188" s="11" t="str">
        <f>INDEX(Pharma_Products!$F$4:$F$15,MATCH(E188,Pharma_Products!$A$4:$A$15,0))</f>
        <v>-</v>
      </c>
      <c r="N188" s="10">
        <f>IFERROR(INDEX(Pharma_Retailers!$F$4:$F$183,MATCH(C188,Pharma_Retailers!$A$4:$A$183,0)),"")</f>
        <v>0</v>
      </c>
      <c r="O188" s="11" t="str">
        <f t="shared" si="5"/>
        <v/>
      </c>
    </row>
    <row r="189" spans="1:15" x14ac:dyDescent="0.3">
      <c r="A189" t="s">
        <v>8764</v>
      </c>
      <c r="B189" s="9">
        <v>45784</v>
      </c>
      <c r="C189" t="s">
        <v>8466</v>
      </c>
      <c r="D189" t="s">
        <v>8269</v>
      </c>
      <c r="E189" t="s">
        <v>8159</v>
      </c>
      <c r="F189" t="s">
        <v>8160</v>
      </c>
      <c r="G189">
        <v>229</v>
      </c>
      <c r="H189">
        <v>0</v>
      </c>
      <c r="I189">
        <v>72</v>
      </c>
      <c r="J189">
        <v>16488</v>
      </c>
      <c r="K189" s="10">
        <f>IFERROR(INDEX(Pharma_Stock!$D$4:$D$51,MATCH(F189,Pharma_Stock!$B$4:$B$51,0)),"")</f>
        <v>46321</v>
      </c>
      <c r="L189" s="11" t="str">
        <f t="shared" si="4"/>
        <v/>
      </c>
      <c r="M189" s="11" t="str">
        <f>INDEX(Pharma_Products!$F$4:$F$15,MATCH(E189,Pharma_Products!$A$4:$A$15,0))</f>
        <v>Sch H</v>
      </c>
      <c r="N189" s="10">
        <f>IFERROR(INDEX(Pharma_Retailers!$F$4:$F$183,MATCH(C189,Pharma_Retailers!$A$4:$A$183,0)),"")</f>
        <v>47144</v>
      </c>
      <c r="O189" s="11" t="str">
        <f t="shared" si="5"/>
        <v/>
      </c>
    </row>
    <row r="190" spans="1:15" x14ac:dyDescent="0.3">
      <c r="A190" t="s">
        <v>8765</v>
      </c>
      <c r="B190" s="9">
        <v>45784</v>
      </c>
      <c r="C190" t="s">
        <v>8368</v>
      </c>
      <c r="D190" t="s">
        <v>8233</v>
      </c>
      <c r="E190" t="s">
        <v>8189</v>
      </c>
      <c r="F190" t="s">
        <v>8191</v>
      </c>
      <c r="G190">
        <v>156</v>
      </c>
      <c r="H190">
        <v>0</v>
      </c>
      <c r="I190">
        <v>12.5</v>
      </c>
      <c r="J190">
        <v>1950</v>
      </c>
      <c r="K190" s="10">
        <f>IFERROR(INDEX(Pharma_Stock!$D$4:$D$51,MATCH(F190,Pharma_Stock!$B$4:$B$51,0)),"")</f>
        <v>45972</v>
      </c>
      <c r="L190" s="11" t="str">
        <f t="shared" si="4"/>
        <v/>
      </c>
      <c r="M190" s="11" t="str">
        <f>INDEX(Pharma_Products!$F$4:$F$15,MATCH(E190,Pharma_Products!$A$4:$A$15,0))</f>
        <v>-</v>
      </c>
      <c r="N190" s="10">
        <f>IFERROR(INDEX(Pharma_Retailers!$F$4:$F$183,MATCH(C190,Pharma_Retailers!$A$4:$A$183,0)),"")</f>
        <v>0</v>
      </c>
      <c r="O190" s="11" t="str">
        <f t="shared" si="5"/>
        <v/>
      </c>
    </row>
    <row r="191" spans="1:15" x14ac:dyDescent="0.3">
      <c r="A191" t="s">
        <v>8766</v>
      </c>
      <c r="B191" s="9">
        <v>45784</v>
      </c>
      <c r="C191" t="s">
        <v>8287</v>
      </c>
      <c r="D191" t="s">
        <v>8249</v>
      </c>
      <c r="E191" t="s">
        <v>8209</v>
      </c>
      <c r="F191" t="s">
        <v>8210</v>
      </c>
      <c r="G191">
        <v>180</v>
      </c>
      <c r="H191">
        <v>0</v>
      </c>
      <c r="I191">
        <v>30</v>
      </c>
      <c r="J191">
        <v>5400</v>
      </c>
      <c r="K191" s="10">
        <f>IFERROR(INDEX(Pharma_Stock!$D$4:$D$51,MATCH(F191,Pharma_Stock!$B$4:$B$51,0)),"")</f>
        <v>45921</v>
      </c>
      <c r="L191" s="11" t="str">
        <f t="shared" si="4"/>
        <v/>
      </c>
      <c r="M191" s="11" t="str">
        <f>INDEX(Pharma_Products!$F$4:$F$15,MATCH(E191,Pharma_Products!$A$4:$A$15,0))</f>
        <v>-</v>
      </c>
      <c r="N191" s="10">
        <f>IFERROR(INDEX(Pharma_Retailers!$F$4:$F$183,MATCH(C191,Pharma_Retailers!$A$4:$A$183,0)),"")</f>
        <v>0</v>
      </c>
      <c r="O191" s="11" t="str">
        <f t="shared" si="5"/>
        <v/>
      </c>
    </row>
    <row r="192" spans="1:15" x14ac:dyDescent="0.3">
      <c r="A192" t="s">
        <v>8767</v>
      </c>
      <c r="B192" s="9">
        <v>45784</v>
      </c>
      <c r="C192" t="s">
        <v>8361</v>
      </c>
      <c r="D192" t="s">
        <v>8228</v>
      </c>
      <c r="E192" t="s">
        <v>8174</v>
      </c>
      <c r="F192" t="s">
        <v>8177</v>
      </c>
      <c r="G192">
        <v>86</v>
      </c>
      <c r="H192">
        <v>0</v>
      </c>
      <c r="I192">
        <v>98</v>
      </c>
      <c r="J192">
        <v>8428</v>
      </c>
      <c r="K192" s="10">
        <f>IFERROR(INDEX(Pharma_Stock!$D$4:$D$51,MATCH(F192,Pharma_Stock!$B$4:$B$51,0)),"")</f>
        <v>46385</v>
      </c>
      <c r="L192" s="11" t="str">
        <f t="shared" si="4"/>
        <v/>
      </c>
      <c r="M192" s="11" t="str">
        <f>INDEX(Pharma_Products!$F$4:$F$15,MATCH(E192,Pharma_Products!$A$4:$A$15,0))</f>
        <v>Sch H</v>
      </c>
      <c r="N192" s="10">
        <f>IFERROR(INDEX(Pharma_Retailers!$F$4:$F$183,MATCH(C192,Pharma_Retailers!$A$4:$A$183,0)),"")</f>
        <v>47378</v>
      </c>
      <c r="O192" s="11" t="str">
        <f t="shared" si="5"/>
        <v/>
      </c>
    </row>
    <row r="193" spans="1:15" x14ac:dyDescent="0.3">
      <c r="A193" t="s">
        <v>8768</v>
      </c>
      <c r="B193" s="9">
        <v>45784</v>
      </c>
      <c r="C193" t="s">
        <v>8296</v>
      </c>
      <c r="D193" t="s">
        <v>8228</v>
      </c>
      <c r="E193" t="s">
        <v>8209</v>
      </c>
      <c r="F193" t="s">
        <v>8210</v>
      </c>
      <c r="G193">
        <v>152</v>
      </c>
      <c r="H193">
        <v>0</v>
      </c>
      <c r="I193">
        <v>30</v>
      </c>
      <c r="J193">
        <v>4560</v>
      </c>
      <c r="K193" s="10">
        <f>IFERROR(INDEX(Pharma_Stock!$D$4:$D$51,MATCH(F193,Pharma_Stock!$B$4:$B$51,0)),"")</f>
        <v>45921</v>
      </c>
      <c r="L193" s="11" t="str">
        <f t="shared" si="4"/>
        <v/>
      </c>
      <c r="M193" s="11" t="str">
        <f>INDEX(Pharma_Products!$F$4:$F$15,MATCH(E193,Pharma_Products!$A$4:$A$15,0))</f>
        <v>-</v>
      </c>
      <c r="N193" s="10">
        <f>IFERROR(INDEX(Pharma_Retailers!$F$4:$F$183,MATCH(C193,Pharma_Retailers!$A$4:$A$183,0)),"")</f>
        <v>0</v>
      </c>
      <c r="O193" s="11" t="str">
        <f t="shared" si="5"/>
        <v/>
      </c>
    </row>
    <row r="194" spans="1:15" x14ac:dyDescent="0.3">
      <c r="A194" t="s">
        <v>8769</v>
      </c>
      <c r="B194" s="9">
        <v>45784</v>
      </c>
      <c r="C194" t="s">
        <v>8525</v>
      </c>
      <c r="D194" t="s">
        <v>8241</v>
      </c>
      <c r="E194" t="s">
        <v>8189</v>
      </c>
      <c r="F194" t="s">
        <v>8191</v>
      </c>
      <c r="G194">
        <v>102</v>
      </c>
      <c r="H194">
        <v>0</v>
      </c>
      <c r="I194">
        <v>12.5</v>
      </c>
      <c r="J194">
        <v>1275</v>
      </c>
      <c r="K194" s="10">
        <f>IFERROR(INDEX(Pharma_Stock!$D$4:$D$51,MATCH(F194,Pharma_Stock!$B$4:$B$51,0)),"")</f>
        <v>45972</v>
      </c>
      <c r="L194" s="11" t="str">
        <f t="shared" si="4"/>
        <v/>
      </c>
      <c r="M194" s="11" t="str">
        <f>INDEX(Pharma_Products!$F$4:$F$15,MATCH(E194,Pharma_Products!$A$4:$A$15,0))</f>
        <v>-</v>
      </c>
      <c r="N194" s="10">
        <f>IFERROR(INDEX(Pharma_Retailers!$F$4:$F$183,MATCH(C194,Pharma_Retailers!$A$4:$A$183,0)),"")</f>
        <v>0</v>
      </c>
      <c r="O194" s="11" t="str">
        <f t="shared" si="5"/>
        <v/>
      </c>
    </row>
    <row r="195" spans="1:15" x14ac:dyDescent="0.3">
      <c r="A195" t="s">
        <v>8770</v>
      </c>
      <c r="B195" s="9">
        <v>45785</v>
      </c>
      <c r="C195" t="s">
        <v>8361</v>
      </c>
      <c r="D195" t="s">
        <v>8228</v>
      </c>
      <c r="E195" t="s">
        <v>8204</v>
      </c>
      <c r="F195" t="s">
        <v>8207</v>
      </c>
      <c r="G195">
        <v>144</v>
      </c>
      <c r="H195">
        <v>0</v>
      </c>
      <c r="I195">
        <v>88</v>
      </c>
      <c r="J195">
        <v>12672</v>
      </c>
      <c r="K195" s="10">
        <f>IFERROR(INDEX(Pharma_Stock!$D$4:$D$51,MATCH(F195,Pharma_Stock!$B$4:$B$51,0)),"")</f>
        <v>45968</v>
      </c>
      <c r="L195" s="11" t="str">
        <f t="shared" si="4"/>
        <v/>
      </c>
      <c r="M195" s="11" t="str">
        <f>INDEX(Pharma_Products!$F$4:$F$15,MATCH(E195,Pharma_Products!$A$4:$A$15,0))</f>
        <v>-</v>
      </c>
      <c r="N195" s="10">
        <f>IFERROR(INDEX(Pharma_Retailers!$F$4:$F$183,MATCH(C195,Pharma_Retailers!$A$4:$A$183,0)),"")</f>
        <v>47378</v>
      </c>
      <c r="O195" s="11" t="str">
        <f t="shared" si="5"/>
        <v/>
      </c>
    </row>
    <row r="196" spans="1:15" x14ac:dyDescent="0.3">
      <c r="A196" t="s">
        <v>8771</v>
      </c>
      <c r="B196" s="9">
        <v>45785</v>
      </c>
      <c r="C196" t="s">
        <v>8476</v>
      </c>
      <c r="D196" t="s">
        <v>8249</v>
      </c>
      <c r="E196" t="s">
        <v>8164</v>
      </c>
      <c r="F196" t="s">
        <v>8168</v>
      </c>
      <c r="G196">
        <v>76</v>
      </c>
      <c r="H196">
        <v>6</v>
      </c>
      <c r="I196">
        <v>19</v>
      </c>
      <c r="J196">
        <v>1444</v>
      </c>
      <c r="K196" s="10">
        <f>IFERROR(INDEX(Pharma_Stock!$D$4:$D$51,MATCH(F196,Pharma_Stock!$B$4:$B$51,0)),"")</f>
        <v>45901</v>
      </c>
      <c r="L196" s="11" t="str">
        <f t="shared" ref="L196:L259" si="6">IF(B196&gt;K196,"FLAG","")</f>
        <v/>
      </c>
      <c r="M196" s="11" t="str">
        <f>INDEX(Pharma_Products!$F$4:$F$15,MATCH(E196,Pharma_Products!$A$4:$A$15,0))</f>
        <v>OTC</v>
      </c>
      <c r="N196" s="10">
        <f>IFERROR(INDEX(Pharma_Retailers!$F$4:$F$183,MATCH(C196,Pharma_Retailers!$A$4:$A$183,0)),"")</f>
        <v>46653</v>
      </c>
      <c r="O196" s="11" t="str">
        <f t="shared" ref="O196:O259" si="7">IF(AND(M196="Sch H",N(N196)&gt;0,B196&gt;N196),"FLAG","")</f>
        <v/>
      </c>
    </row>
    <row r="197" spans="1:15" x14ac:dyDescent="0.3">
      <c r="A197" t="s">
        <v>8772</v>
      </c>
      <c r="B197" s="9">
        <v>45785</v>
      </c>
      <c r="C197" t="s">
        <v>8391</v>
      </c>
      <c r="D197" t="s">
        <v>8269</v>
      </c>
      <c r="E197" t="s">
        <v>8199</v>
      </c>
      <c r="F197" t="s">
        <v>8202</v>
      </c>
      <c r="G197">
        <v>109</v>
      </c>
      <c r="H197">
        <v>0</v>
      </c>
      <c r="I197">
        <v>28</v>
      </c>
      <c r="J197">
        <v>3052</v>
      </c>
      <c r="K197" s="10">
        <f>IFERROR(INDEX(Pharma_Stock!$D$4:$D$51,MATCH(F197,Pharma_Stock!$B$4:$B$51,0)),"")</f>
        <v>45979</v>
      </c>
      <c r="L197" s="11" t="str">
        <f t="shared" si="6"/>
        <v/>
      </c>
      <c r="M197" s="11" t="str">
        <f>INDEX(Pharma_Products!$F$4:$F$15,MATCH(E197,Pharma_Products!$A$4:$A$15,0))</f>
        <v>-</v>
      </c>
      <c r="N197" s="10">
        <f>IFERROR(INDEX(Pharma_Retailers!$F$4:$F$183,MATCH(C197,Pharma_Retailers!$A$4:$A$183,0)),"")</f>
        <v>0</v>
      </c>
      <c r="O197" s="11" t="str">
        <f t="shared" si="7"/>
        <v/>
      </c>
    </row>
    <row r="198" spans="1:15" x14ac:dyDescent="0.3">
      <c r="A198" t="s">
        <v>8773</v>
      </c>
      <c r="B198" s="9">
        <v>45785</v>
      </c>
      <c r="C198" t="s">
        <v>8419</v>
      </c>
      <c r="D198" t="s">
        <v>8269</v>
      </c>
      <c r="E198" t="s">
        <v>8174</v>
      </c>
      <c r="F198" t="s">
        <v>8175</v>
      </c>
      <c r="G198">
        <v>60</v>
      </c>
      <c r="H198">
        <v>0</v>
      </c>
      <c r="I198">
        <v>98</v>
      </c>
      <c r="J198">
        <v>5880</v>
      </c>
      <c r="K198" s="10">
        <f>IFERROR(INDEX(Pharma_Stock!$D$4:$D$51,MATCH(F198,Pharma_Stock!$B$4:$B$51,0)),"")</f>
        <v>46440</v>
      </c>
      <c r="L198" s="11" t="str">
        <f t="shared" si="6"/>
        <v/>
      </c>
      <c r="M198" s="11" t="str">
        <f>INDEX(Pharma_Products!$F$4:$F$15,MATCH(E198,Pharma_Products!$A$4:$A$15,0))</f>
        <v>Sch H</v>
      </c>
      <c r="N198" s="10">
        <f>IFERROR(INDEX(Pharma_Retailers!$F$4:$F$183,MATCH(C198,Pharma_Retailers!$A$4:$A$183,0)),"")</f>
        <v>46557</v>
      </c>
      <c r="O198" s="11" t="str">
        <f t="shared" si="7"/>
        <v/>
      </c>
    </row>
    <row r="199" spans="1:15" x14ac:dyDescent="0.3">
      <c r="A199" t="s">
        <v>8774</v>
      </c>
      <c r="B199" s="9">
        <v>45785</v>
      </c>
      <c r="C199" t="s">
        <v>8417</v>
      </c>
      <c r="D199" t="s">
        <v>8233</v>
      </c>
      <c r="E199" t="s">
        <v>8159</v>
      </c>
      <c r="F199" t="s">
        <v>8162</v>
      </c>
      <c r="G199">
        <v>89</v>
      </c>
      <c r="H199">
        <v>0</v>
      </c>
      <c r="I199">
        <v>72</v>
      </c>
      <c r="J199">
        <v>6408</v>
      </c>
      <c r="K199" s="10">
        <f>IFERROR(INDEX(Pharma_Stock!$D$4:$D$51,MATCH(F199,Pharma_Stock!$B$4:$B$51,0)),"")</f>
        <v>46494</v>
      </c>
      <c r="L199" s="11" t="str">
        <f t="shared" si="6"/>
        <v/>
      </c>
      <c r="M199" s="11" t="str">
        <f>INDEX(Pharma_Products!$F$4:$F$15,MATCH(E199,Pharma_Products!$A$4:$A$15,0))</f>
        <v>Sch H</v>
      </c>
      <c r="N199" s="10">
        <f>IFERROR(INDEX(Pharma_Retailers!$F$4:$F$183,MATCH(C199,Pharma_Retailers!$A$4:$A$183,0)),"")</f>
        <v>46855</v>
      </c>
      <c r="O199" s="11" t="str">
        <f t="shared" si="7"/>
        <v/>
      </c>
    </row>
    <row r="200" spans="1:15" x14ac:dyDescent="0.3">
      <c r="A200" t="s">
        <v>8775</v>
      </c>
      <c r="B200" s="9">
        <v>45785</v>
      </c>
      <c r="C200" t="s">
        <v>8360</v>
      </c>
      <c r="D200" t="s">
        <v>8241</v>
      </c>
      <c r="E200" t="s">
        <v>8209</v>
      </c>
      <c r="F200" t="s">
        <v>8210</v>
      </c>
      <c r="G200">
        <v>166</v>
      </c>
      <c r="H200">
        <v>0</v>
      </c>
      <c r="I200">
        <v>30</v>
      </c>
      <c r="J200">
        <v>4980</v>
      </c>
      <c r="K200" s="10">
        <f>IFERROR(INDEX(Pharma_Stock!$D$4:$D$51,MATCH(F200,Pharma_Stock!$B$4:$B$51,0)),"")</f>
        <v>45921</v>
      </c>
      <c r="L200" s="11" t="str">
        <f t="shared" si="6"/>
        <v/>
      </c>
      <c r="M200" s="11" t="str">
        <f>INDEX(Pharma_Products!$F$4:$F$15,MATCH(E200,Pharma_Products!$A$4:$A$15,0))</f>
        <v>-</v>
      </c>
      <c r="N200" s="10">
        <f>IFERROR(INDEX(Pharma_Retailers!$F$4:$F$183,MATCH(C200,Pharma_Retailers!$A$4:$A$183,0)),"")</f>
        <v>0</v>
      </c>
      <c r="O200" s="11" t="str">
        <f t="shared" si="7"/>
        <v/>
      </c>
    </row>
    <row r="201" spans="1:15" x14ac:dyDescent="0.3">
      <c r="A201" t="s">
        <v>8776</v>
      </c>
      <c r="B201" s="9">
        <v>45786</v>
      </c>
      <c r="C201" t="s">
        <v>8322</v>
      </c>
      <c r="D201" t="s">
        <v>8233</v>
      </c>
      <c r="E201" t="s">
        <v>8184</v>
      </c>
      <c r="F201" t="s">
        <v>8187</v>
      </c>
      <c r="G201">
        <v>215</v>
      </c>
      <c r="H201">
        <v>21</v>
      </c>
      <c r="I201">
        <v>9</v>
      </c>
      <c r="J201">
        <v>1935</v>
      </c>
      <c r="K201" s="10">
        <f>IFERROR(INDEX(Pharma_Stock!$D$4:$D$51,MATCH(F201,Pharma_Stock!$B$4:$B$51,0)),"")</f>
        <v>46028</v>
      </c>
      <c r="L201" s="11" t="str">
        <f t="shared" si="6"/>
        <v/>
      </c>
      <c r="M201" s="11" t="str">
        <f>INDEX(Pharma_Products!$F$4:$F$15,MATCH(E201,Pharma_Products!$A$4:$A$15,0))</f>
        <v>-</v>
      </c>
      <c r="N201" s="10">
        <f>IFERROR(INDEX(Pharma_Retailers!$F$4:$F$183,MATCH(C201,Pharma_Retailers!$A$4:$A$183,0)),"")</f>
        <v>0</v>
      </c>
      <c r="O201" s="11" t="str">
        <f t="shared" si="7"/>
        <v/>
      </c>
    </row>
    <row r="202" spans="1:15" x14ac:dyDescent="0.3">
      <c r="A202" t="s">
        <v>8777</v>
      </c>
      <c r="B202" s="9">
        <v>45786</v>
      </c>
      <c r="C202" t="s">
        <v>8391</v>
      </c>
      <c r="D202" t="s">
        <v>8269</v>
      </c>
      <c r="E202" t="s">
        <v>8189</v>
      </c>
      <c r="F202" t="s">
        <v>8191</v>
      </c>
      <c r="G202">
        <v>22</v>
      </c>
      <c r="H202">
        <v>0</v>
      </c>
      <c r="I202">
        <v>12.5</v>
      </c>
      <c r="J202">
        <v>275</v>
      </c>
      <c r="K202" s="10">
        <f>IFERROR(INDEX(Pharma_Stock!$D$4:$D$51,MATCH(F202,Pharma_Stock!$B$4:$B$51,0)),"")</f>
        <v>45972</v>
      </c>
      <c r="L202" s="11" t="str">
        <f t="shared" si="6"/>
        <v/>
      </c>
      <c r="M202" s="11" t="str">
        <f>INDEX(Pharma_Products!$F$4:$F$15,MATCH(E202,Pharma_Products!$A$4:$A$15,0))</f>
        <v>-</v>
      </c>
      <c r="N202" s="10">
        <f>IFERROR(INDEX(Pharma_Retailers!$F$4:$F$183,MATCH(C202,Pharma_Retailers!$A$4:$A$183,0)),"")</f>
        <v>0</v>
      </c>
      <c r="O202" s="11" t="str">
        <f t="shared" si="7"/>
        <v/>
      </c>
    </row>
    <row r="203" spans="1:15" x14ac:dyDescent="0.3">
      <c r="A203" t="s">
        <v>8778</v>
      </c>
      <c r="B203" s="9">
        <v>45786</v>
      </c>
      <c r="C203" t="s">
        <v>8335</v>
      </c>
      <c r="D203" t="s">
        <v>8249</v>
      </c>
      <c r="E203" t="s">
        <v>8189</v>
      </c>
      <c r="F203" t="s">
        <v>8192</v>
      </c>
      <c r="G203">
        <v>160</v>
      </c>
      <c r="H203">
        <v>0</v>
      </c>
      <c r="I203">
        <v>12.5</v>
      </c>
      <c r="J203">
        <v>2000</v>
      </c>
      <c r="K203" s="10">
        <f>IFERROR(INDEX(Pharma_Stock!$D$4:$D$51,MATCH(F203,Pharma_Stock!$B$4:$B$51,0)),"")</f>
        <v>46005</v>
      </c>
      <c r="L203" s="11" t="str">
        <f t="shared" si="6"/>
        <v/>
      </c>
      <c r="M203" s="11" t="str">
        <f>INDEX(Pharma_Products!$F$4:$F$15,MATCH(E203,Pharma_Products!$A$4:$A$15,0))</f>
        <v>-</v>
      </c>
      <c r="N203" s="10">
        <f>IFERROR(INDEX(Pharma_Retailers!$F$4:$F$183,MATCH(C203,Pharma_Retailers!$A$4:$A$183,0)),"")</f>
        <v>0</v>
      </c>
      <c r="O203" s="11" t="str">
        <f t="shared" si="7"/>
        <v/>
      </c>
    </row>
    <row r="204" spans="1:15" x14ac:dyDescent="0.3">
      <c r="A204" t="s">
        <v>8779</v>
      </c>
      <c r="B204" s="9">
        <v>45787</v>
      </c>
      <c r="C204" t="s">
        <v>8386</v>
      </c>
      <c r="D204" t="s">
        <v>8228</v>
      </c>
      <c r="E204" t="s">
        <v>8159</v>
      </c>
      <c r="F204" t="s">
        <v>8160</v>
      </c>
      <c r="G204">
        <v>206</v>
      </c>
      <c r="H204">
        <v>0</v>
      </c>
      <c r="I204">
        <v>72</v>
      </c>
      <c r="J204">
        <v>14832</v>
      </c>
      <c r="K204" s="10">
        <f>IFERROR(INDEX(Pharma_Stock!$D$4:$D$51,MATCH(F204,Pharma_Stock!$B$4:$B$51,0)),"")</f>
        <v>46321</v>
      </c>
      <c r="L204" s="11" t="str">
        <f t="shared" si="6"/>
        <v/>
      </c>
      <c r="M204" s="11" t="str">
        <f>INDEX(Pharma_Products!$F$4:$F$15,MATCH(E204,Pharma_Products!$A$4:$A$15,0))</f>
        <v>Sch H</v>
      </c>
      <c r="N204" s="10">
        <f>IFERROR(INDEX(Pharma_Retailers!$F$4:$F$183,MATCH(C204,Pharma_Retailers!$A$4:$A$183,0)),"")</f>
        <v>46915</v>
      </c>
      <c r="O204" s="11" t="str">
        <f t="shared" si="7"/>
        <v/>
      </c>
    </row>
    <row r="205" spans="1:15" x14ac:dyDescent="0.3">
      <c r="A205" t="s">
        <v>8780</v>
      </c>
      <c r="B205" s="9">
        <v>45787</v>
      </c>
      <c r="C205" t="s">
        <v>8520</v>
      </c>
      <c r="D205" t="s">
        <v>8241</v>
      </c>
      <c r="E205" t="s">
        <v>8189</v>
      </c>
      <c r="F205" t="s">
        <v>8192</v>
      </c>
      <c r="G205">
        <v>16</v>
      </c>
      <c r="H205">
        <v>0</v>
      </c>
      <c r="I205">
        <v>12.5</v>
      </c>
      <c r="J205">
        <v>200</v>
      </c>
      <c r="K205" s="10">
        <f>IFERROR(INDEX(Pharma_Stock!$D$4:$D$51,MATCH(F205,Pharma_Stock!$B$4:$B$51,0)),"")</f>
        <v>46005</v>
      </c>
      <c r="L205" s="11" t="str">
        <f t="shared" si="6"/>
        <v/>
      </c>
      <c r="M205" s="11" t="str">
        <f>INDEX(Pharma_Products!$F$4:$F$15,MATCH(E205,Pharma_Products!$A$4:$A$15,0))</f>
        <v>-</v>
      </c>
      <c r="N205" s="10">
        <f>IFERROR(INDEX(Pharma_Retailers!$F$4:$F$183,MATCH(C205,Pharma_Retailers!$A$4:$A$183,0)),"")</f>
        <v>0</v>
      </c>
      <c r="O205" s="11" t="str">
        <f t="shared" si="7"/>
        <v/>
      </c>
    </row>
    <row r="206" spans="1:15" x14ac:dyDescent="0.3">
      <c r="A206" t="s">
        <v>8781</v>
      </c>
      <c r="B206" s="9">
        <v>45787</v>
      </c>
      <c r="C206" t="s">
        <v>8492</v>
      </c>
      <c r="D206" t="s">
        <v>8269</v>
      </c>
      <c r="E206" t="s">
        <v>8209</v>
      </c>
      <c r="F206" t="s">
        <v>8212</v>
      </c>
      <c r="G206">
        <v>189</v>
      </c>
      <c r="H206">
        <v>0</v>
      </c>
      <c r="I206">
        <v>30</v>
      </c>
      <c r="J206">
        <v>5670</v>
      </c>
      <c r="K206" s="10">
        <f>IFERROR(INDEX(Pharma_Stock!$D$4:$D$51,MATCH(F206,Pharma_Stock!$B$4:$B$51,0)),"")</f>
        <v>46129</v>
      </c>
      <c r="L206" s="11" t="str">
        <f t="shared" si="6"/>
        <v/>
      </c>
      <c r="M206" s="11" t="str">
        <f>INDEX(Pharma_Products!$F$4:$F$15,MATCH(E206,Pharma_Products!$A$4:$A$15,0))</f>
        <v>-</v>
      </c>
      <c r="N206" s="10">
        <f>IFERROR(INDEX(Pharma_Retailers!$F$4:$F$183,MATCH(C206,Pharma_Retailers!$A$4:$A$183,0)),"")</f>
        <v>0</v>
      </c>
      <c r="O206" s="11" t="str">
        <f t="shared" si="7"/>
        <v/>
      </c>
    </row>
    <row r="207" spans="1:15" x14ac:dyDescent="0.3">
      <c r="A207" t="s">
        <v>8782</v>
      </c>
      <c r="B207" s="9">
        <v>45787</v>
      </c>
      <c r="C207" t="s">
        <v>8516</v>
      </c>
      <c r="D207" t="s">
        <v>8233</v>
      </c>
      <c r="E207" t="s">
        <v>8179</v>
      </c>
      <c r="F207" t="s">
        <v>8180</v>
      </c>
      <c r="G207">
        <v>211</v>
      </c>
      <c r="H207">
        <v>0</v>
      </c>
      <c r="I207">
        <v>85</v>
      </c>
      <c r="J207">
        <v>17935</v>
      </c>
      <c r="K207" s="10">
        <f>IFERROR(INDEX(Pharma_Stock!$D$4:$D$51,MATCH(F207,Pharma_Stock!$B$4:$B$51,0)),"")</f>
        <v>46271</v>
      </c>
      <c r="L207" s="11" t="str">
        <f t="shared" si="6"/>
        <v/>
      </c>
      <c r="M207" s="11" t="str">
        <f>INDEX(Pharma_Products!$F$4:$F$15,MATCH(E207,Pharma_Products!$A$4:$A$15,0))</f>
        <v>Sch H</v>
      </c>
      <c r="N207" s="10">
        <f>IFERROR(INDEX(Pharma_Retailers!$F$4:$F$183,MATCH(C207,Pharma_Retailers!$A$4:$A$183,0)),"")</f>
        <v>46690</v>
      </c>
      <c r="O207" s="11" t="str">
        <f t="shared" si="7"/>
        <v/>
      </c>
    </row>
    <row r="208" spans="1:15" x14ac:dyDescent="0.3">
      <c r="A208" t="s">
        <v>8783</v>
      </c>
      <c r="B208" s="9">
        <v>45789</v>
      </c>
      <c r="C208" t="s">
        <v>8532</v>
      </c>
      <c r="D208" t="s">
        <v>8249</v>
      </c>
      <c r="E208" t="s">
        <v>8159</v>
      </c>
      <c r="F208" t="s">
        <v>8161</v>
      </c>
      <c r="G208">
        <v>106</v>
      </c>
      <c r="H208">
        <v>0</v>
      </c>
      <c r="I208">
        <v>72</v>
      </c>
      <c r="J208">
        <v>7632</v>
      </c>
      <c r="K208" s="10">
        <f>IFERROR(INDEX(Pharma_Stock!$D$4:$D$51,MATCH(F208,Pharma_Stock!$B$4:$B$51,0)),"")</f>
        <v>46297</v>
      </c>
      <c r="L208" s="11" t="str">
        <f t="shared" si="6"/>
        <v/>
      </c>
      <c r="M208" s="11" t="str">
        <f>INDEX(Pharma_Products!$F$4:$F$15,MATCH(E208,Pharma_Products!$A$4:$A$15,0))</f>
        <v>Sch H</v>
      </c>
      <c r="N208" s="10">
        <f>IFERROR(INDEX(Pharma_Retailers!$F$4:$F$183,MATCH(C208,Pharma_Retailers!$A$4:$A$183,0)),"")</f>
        <v>46527</v>
      </c>
      <c r="O208" s="11" t="str">
        <f t="shared" si="7"/>
        <v/>
      </c>
    </row>
    <row r="209" spans="1:15" x14ac:dyDescent="0.3">
      <c r="A209" t="s">
        <v>8784</v>
      </c>
      <c r="B209" s="9">
        <v>45789</v>
      </c>
      <c r="C209" t="s">
        <v>8326</v>
      </c>
      <c r="D209" t="s">
        <v>8241</v>
      </c>
      <c r="E209" t="s">
        <v>8179</v>
      </c>
      <c r="F209" t="s">
        <v>8183</v>
      </c>
      <c r="G209">
        <v>43</v>
      </c>
      <c r="H209">
        <v>0</v>
      </c>
      <c r="I209">
        <v>85</v>
      </c>
      <c r="J209">
        <v>3655</v>
      </c>
      <c r="K209" s="10">
        <f>IFERROR(INDEX(Pharma_Stock!$D$4:$D$51,MATCH(F209,Pharma_Stock!$B$4:$B$51,0)),"")</f>
        <v>46029</v>
      </c>
      <c r="L209" s="11" t="str">
        <f t="shared" si="6"/>
        <v/>
      </c>
      <c r="M209" s="11" t="str">
        <f>INDEX(Pharma_Products!$F$4:$F$15,MATCH(E209,Pharma_Products!$A$4:$A$15,0))</f>
        <v>Sch H</v>
      </c>
      <c r="N209" s="10">
        <f>IFERROR(INDEX(Pharma_Retailers!$F$4:$F$183,MATCH(C209,Pharma_Retailers!$A$4:$A$183,0)),"")</f>
        <v>46852</v>
      </c>
      <c r="O209" s="11" t="str">
        <f t="shared" si="7"/>
        <v/>
      </c>
    </row>
    <row r="210" spans="1:15" x14ac:dyDescent="0.3">
      <c r="A210" t="s">
        <v>8785</v>
      </c>
      <c r="B210" s="9">
        <v>45789</v>
      </c>
      <c r="C210" t="s">
        <v>8400</v>
      </c>
      <c r="D210" t="s">
        <v>8228</v>
      </c>
      <c r="E210" t="s">
        <v>8199</v>
      </c>
      <c r="F210" t="s">
        <v>8201</v>
      </c>
      <c r="G210">
        <v>96</v>
      </c>
      <c r="H210">
        <v>0</v>
      </c>
      <c r="I210">
        <v>28</v>
      </c>
      <c r="J210">
        <v>2688</v>
      </c>
      <c r="K210" s="10">
        <f>IFERROR(INDEX(Pharma_Stock!$D$4:$D$51,MATCH(F210,Pharma_Stock!$B$4:$B$51,0)),"")</f>
        <v>46000</v>
      </c>
      <c r="L210" s="11" t="str">
        <f t="shared" si="6"/>
        <v/>
      </c>
      <c r="M210" s="11" t="str">
        <f>INDEX(Pharma_Products!$F$4:$F$15,MATCH(E210,Pharma_Products!$A$4:$A$15,0))</f>
        <v>-</v>
      </c>
      <c r="N210" s="10">
        <f>IFERROR(INDEX(Pharma_Retailers!$F$4:$F$183,MATCH(C210,Pharma_Retailers!$A$4:$A$183,0)),"")</f>
        <v>47451</v>
      </c>
      <c r="O210" s="11" t="str">
        <f t="shared" si="7"/>
        <v/>
      </c>
    </row>
    <row r="211" spans="1:15" x14ac:dyDescent="0.3">
      <c r="A211" t="s">
        <v>8786</v>
      </c>
      <c r="B211" s="9">
        <v>45789</v>
      </c>
      <c r="C211" t="s">
        <v>8491</v>
      </c>
      <c r="D211" t="s">
        <v>8241</v>
      </c>
      <c r="E211" t="s">
        <v>8199</v>
      </c>
      <c r="F211" t="s">
        <v>8200</v>
      </c>
      <c r="G211">
        <v>209</v>
      </c>
      <c r="H211">
        <v>0</v>
      </c>
      <c r="I211">
        <v>28</v>
      </c>
      <c r="J211">
        <v>5852</v>
      </c>
      <c r="K211" s="10">
        <f>IFERROR(INDEX(Pharma_Stock!$D$4:$D$51,MATCH(F211,Pharma_Stock!$B$4:$B$51,0)),"")</f>
        <v>46042</v>
      </c>
      <c r="L211" s="11" t="str">
        <f t="shared" si="6"/>
        <v/>
      </c>
      <c r="M211" s="11" t="str">
        <f>INDEX(Pharma_Products!$F$4:$F$15,MATCH(E211,Pharma_Products!$A$4:$A$15,0))</f>
        <v>-</v>
      </c>
      <c r="N211" s="10">
        <f>IFERROR(INDEX(Pharma_Retailers!$F$4:$F$183,MATCH(C211,Pharma_Retailers!$A$4:$A$183,0)),"")</f>
        <v>0</v>
      </c>
      <c r="O211" s="11" t="str">
        <f t="shared" si="7"/>
        <v/>
      </c>
    </row>
    <row r="212" spans="1:15" x14ac:dyDescent="0.3">
      <c r="A212" t="s">
        <v>8787</v>
      </c>
      <c r="B212" s="9">
        <v>45789</v>
      </c>
      <c r="C212" t="s">
        <v>8458</v>
      </c>
      <c r="D212" t="s">
        <v>8228</v>
      </c>
      <c r="E212" t="s">
        <v>8159</v>
      </c>
      <c r="F212" t="s">
        <v>8160</v>
      </c>
      <c r="G212">
        <v>44</v>
      </c>
      <c r="H212">
        <v>0</v>
      </c>
      <c r="I212">
        <v>72</v>
      </c>
      <c r="J212">
        <v>3168</v>
      </c>
      <c r="K212" s="10">
        <f>IFERROR(INDEX(Pharma_Stock!$D$4:$D$51,MATCH(F212,Pharma_Stock!$B$4:$B$51,0)),"")</f>
        <v>46321</v>
      </c>
      <c r="L212" s="11" t="str">
        <f t="shared" si="6"/>
        <v/>
      </c>
      <c r="M212" s="11" t="str">
        <f>INDEX(Pharma_Products!$F$4:$F$15,MATCH(E212,Pharma_Products!$A$4:$A$15,0))</f>
        <v>Sch H</v>
      </c>
      <c r="N212" s="10">
        <f>IFERROR(INDEX(Pharma_Retailers!$F$4:$F$183,MATCH(C212,Pharma_Retailers!$A$4:$A$183,0)),"")</f>
        <v>46440</v>
      </c>
      <c r="O212" s="11" t="str">
        <f t="shared" si="7"/>
        <v/>
      </c>
    </row>
    <row r="213" spans="1:15" x14ac:dyDescent="0.3">
      <c r="A213" t="s">
        <v>8788</v>
      </c>
      <c r="B213" s="9">
        <v>45789</v>
      </c>
      <c r="C213" t="s">
        <v>8510</v>
      </c>
      <c r="D213" t="s">
        <v>8249</v>
      </c>
      <c r="E213" t="s">
        <v>8199</v>
      </c>
      <c r="F213" t="s">
        <v>8200</v>
      </c>
      <c r="G213">
        <v>238</v>
      </c>
      <c r="H213">
        <v>0</v>
      </c>
      <c r="I213">
        <v>28</v>
      </c>
      <c r="J213">
        <v>6664</v>
      </c>
      <c r="K213" s="10">
        <f>IFERROR(INDEX(Pharma_Stock!$D$4:$D$51,MATCH(F213,Pharma_Stock!$B$4:$B$51,0)),"")</f>
        <v>46042</v>
      </c>
      <c r="L213" s="11" t="str">
        <f t="shared" si="6"/>
        <v/>
      </c>
      <c r="M213" s="11" t="str">
        <f>INDEX(Pharma_Products!$F$4:$F$15,MATCH(E213,Pharma_Products!$A$4:$A$15,0))</f>
        <v>-</v>
      </c>
      <c r="N213" s="10">
        <f>IFERROR(INDEX(Pharma_Retailers!$F$4:$F$183,MATCH(C213,Pharma_Retailers!$A$4:$A$183,0)),"")</f>
        <v>0</v>
      </c>
      <c r="O213" s="11" t="str">
        <f t="shared" si="7"/>
        <v/>
      </c>
    </row>
    <row r="214" spans="1:15" x14ac:dyDescent="0.3">
      <c r="A214" t="s">
        <v>8789</v>
      </c>
      <c r="B214" s="9">
        <v>45789</v>
      </c>
      <c r="C214" t="s">
        <v>8316</v>
      </c>
      <c r="D214" t="s">
        <v>8269</v>
      </c>
      <c r="E214" t="s">
        <v>8169</v>
      </c>
      <c r="F214" t="s">
        <v>8172</v>
      </c>
      <c r="G214">
        <v>128</v>
      </c>
      <c r="H214">
        <v>0</v>
      </c>
      <c r="I214">
        <v>14</v>
      </c>
      <c r="J214">
        <v>1792</v>
      </c>
      <c r="K214" s="10">
        <f>IFERROR(INDEX(Pharma_Stock!$D$4:$D$51,MATCH(F214,Pharma_Stock!$B$4:$B$51,0)),"")</f>
        <v>46309</v>
      </c>
      <c r="L214" s="11" t="str">
        <f t="shared" si="6"/>
        <v/>
      </c>
      <c r="M214" s="11" t="str">
        <f>INDEX(Pharma_Products!$F$4:$F$15,MATCH(E214,Pharma_Products!$A$4:$A$15,0))</f>
        <v>Sch H</v>
      </c>
      <c r="N214" s="10">
        <f>IFERROR(INDEX(Pharma_Retailers!$F$4:$F$183,MATCH(C214,Pharma_Retailers!$A$4:$A$183,0)),"")</f>
        <v>46921</v>
      </c>
      <c r="O214" s="11" t="str">
        <f t="shared" si="7"/>
        <v/>
      </c>
    </row>
    <row r="215" spans="1:15" x14ac:dyDescent="0.3">
      <c r="A215" t="s">
        <v>8790</v>
      </c>
      <c r="B215" s="9">
        <v>45790</v>
      </c>
      <c r="C215" t="s">
        <v>8488</v>
      </c>
      <c r="D215" t="s">
        <v>8249</v>
      </c>
      <c r="E215" t="s">
        <v>8159</v>
      </c>
      <c r="F215" t="s">
        <v>8160</v>
      </c>
      <c r="G215">
        <v>165</v>
      </c>
      <c r="H215">
        <v>0</v>
      </c>
      <c r="I215">
        <v>72</v>
      </c>
      <c r="J215">
        <v>11880</v>
      </c>
      <c r="K215" s="10">
        <f>IFERROR(INDEX(Pharma_Stock!$D$4:$D$51,MATCH(F215,Pharma_Stock!$B$4:$B$51,0)),"")</f>
        <v>46321</v>
      </c>
      <c r="L215" s="11" t="str">
        <f t="shared" si="6"/>
        <v/>
      </c>
      <c r="M215" s="11" t="str">
        <f>INDEX(Pharma_Products!$F$4:$F$15,MATCH(E215,Pharma_Products!$A$4:$A$15,0))</f>
        <v>Sch H</v>
      </c>
      <c r="N215" s="10">
        <f>IFERROR(INDEX(Pharma_Retailers!$F$4:$F$183,MATCH(C215,Pharma_Retailers!$A$4:$A$183,0)),"")</f>
        <v>46276</v>
      </c>
      <c r="O215" s="11" t="str">
        <f t="shared" si="7"/>
        <v/>
      </c>
    </row>
    <row r="216" spans="1:15" x14ac:dyDescent="0.3">
      <c r="A216" t="s">
        <v>8791</v>
      </c>
      <c r="B216" s="9">
        <v>45790</v>
      </c>
      <c r="C216" t="s">
        <v>8340</v>
      </c>
      <c r="D216" t="s">
        <v>8249</v>
      </c>
      <c r="E216" t="s">
        <v>8199</v>
      </c>
      <c r="F216" t="s">
        <v>8200</v>
      </c>
      <c r="G216">
        <v>121</v>
      </c>
      <c r="H216">
        <v>0</v>
      </c>
      <c r="I216">
        <v>28</v>
      </c>
      <c r="J216">
        <v>3388</v>
      </c>
      <c r="K216" s="10">
        <f>IFERROR(INDEX(Pharma_Stock!$D$4:$D$51,MATCH(F216,Pharma_Stock!$B$4:$B$51,0)),"")</f>
        <v>46042</v>
      </c>
      <c r="L216" s="11" t="str">
        <f t="shared" si="6"/>
        <v/>
      </c>
      <c r="M216" s="11" t="str">
        <f>INDEX(Pharma_Products!$F$4:$F$15,MATCH(E216,Pharma_Products!$A$4:$A$15,0))</f>
        <v>-</v>
      </c>
      <c r="N216" s="10">
        <f>IFERROR(INDEX(Pharma_Retailers!$F$4:$F$183,MATCH(C216,Pharma_Retailers!$A$4:$A$183,0)),"")</f>
        <v>0</v>
      </c>
      <c r="O216" s="11" t="str">
        <f t="shared" si="7"/>
        <v/>
      </c>
    </row>
    <row r="217" spans="1:15" x14ac:dyDescent="0.3">
      <c r="A217" t="s">
        <v>8792</v>
      </c>
      <c r="B217" s="9">
        <v>45790</v>
      </c>
      <c r="C217" t="s">
        <v>8287</v>
      </c>
      <c r="D217" t="s">
        <v>8249</v>
      </c>
      <c r="E217" t="s">
        <v>8184</v>
      </c>
      <c r="F217" t="s">
        <v>8186</v>
      </c>
      <c r="G217">
        <v>215</v>
      </c>
      <c r="H217">
        <v>21</v>
      </c>
      <c r="I217">
        <v>9</v>
      </c>
      <c r="J217">
        <v>1935</v>
      </c>
      <c r="K217" s="10">
        <f>IFERROR(INDEX(Pharma_Stock!$D$4:$D$51,MATCH(F217,Pharma_Stock!$B$4:$B$51,0)),"")</f>
        <v>45997</v>
      </c>
      <c r="L217" s="11" t="str">
        <f t="shared" si="6"/>
        <v/>
      </c>
      <c r="M217" s="11" t="str">
        <f>INDEX(Pharma_Products!$F$4:$F$15,MATCH(E217,Pharma_Products!$A$4:$A$15,0))</f>
        <v>-</v>
      </c>
      <c r="N217" s="10">
        <f>IFERROR(INDEX(Pharma_Retailers!$F$4:$F$183,MATCH(C217,Pharma_Retailers!$A$4:$A$183,0)),"")</f>
        <v>0</v>
      </c>
      <c r="O217" s="11" t="str">
        <f t="shared" si="7"/>
        <v/>
      </c>
    </row>
    <row r="218" spans="1:15" x14ac:dyDescent="0.3">
      <c r="A218" t="s">
        <v>8793</v>
      </c>
      <c r="B218" s="9">
        <v>45790</v>
      </c>
      <c r="C218" t="s">
        <v>8411</v>
      </c>
      <c r="D218" t="s">
        <v>8233</v>
      </c>
      <c r="E218" t="s">
        <v>8204</v>
      </c>
      <c r="F218" t="s">
        <v>8207</v>
      </c>
      <c r="G218">
        <v>209</v>
      </c>
      <c r="H218">
        <v>0</v>
      </c>
      <c r="I218">
        <v>88</v>
      </c>
      <c r="J218">
        <v>18392</v>
      </c>
      <c r="K218" s="10">
        <f>IFERROR(INDEX(Pharma_Stock!$D$4:$D$51,MATCH(F218,Pharma_Stock!$B$4:$B$51,0)),"")</f>
        <v>45968</v>
      </c>
      <c r="L218" s="11" t="str">
        <f t="shared" si="6"/>
        <v/>
      </c>
      <c r="M218" s="11" t="str">
        <f>INDEX(Pharma_Products!$F$4:$F$15,MATCH(E218,Pharma_Products!$A$4:$A$15,0))</f>
        <v>-</v>
      </c>
      <c r="N218" s="10">
        <f>IFERROR(INDEX(Pharma_Retailers!$F$4:$F$183,MATCH(C218,Pharma_Retailers!$A$4:$A$183,0)),"")</f>
        <v>0</v>
      </c>
      <c r="O218" s="11" t="str">
        <f t="shared" si="7"/>
        <v/>
      </c>
    </row>
    <row r="219" spans="1:15" x14ac:dyDescent="0.3">
      <c r="A219" t="s">
        <v>8794</v>
      </c>
      <c r="B219" s="9">
        <v>45790</v>
      </c>
      <c r="C219" t="s">
        <v>8331</v>
      </c>
      <c r="D219" t="s">
        <v>8249</v>
      </c>
      <c r="E219" t="s">
        <v>8169</v>
      </c>
      <c r="F219" t="s">
        <v>8173</v>
      </c>
      <c r="G219">
        <v>150</v>
      </c>
      <c r="H219">
        <v>0</v>
      </c>
      <c r="I219">
        <v>14</v>
      </c>
      <c r="J219">
        <v>2100</v>
      </c>
      <c r="K219" s="10">
        <f>IFERROR(INDEX(Pharma_Stock!$D$4:$D$51,MATCH(F219,Pharma_Stock!$B$4:$B$51,0)),"")</f>
        <v>45876</v>
      </c>
      <c r="L219" s="11" t="str">
        <f t="shared" si="6"/>
        <v/>
      </c>
      <c r="M219" s="11" t="str">
        <f>INDEX(Pharma_Products!$F$4:$F$15,MATCH(E219,Pharma_Products!$A$4:$A$15,0))</f>
        <v>Sch H</v>
      </c>
      <c r="N219" s="10">
        <f>IFERROR(INDEX(Pharma_Retailers!$F$4:$F$183,MATCH(C219,Pharma_Retailers!$A$4:$A$183,0)),"")</f>
        <v>47338</v>
      </c>
      <c r="O219" s="11" t="str">
        <f t="shared" si="7"/>
        <v/>
      </c>
    </row>
    <row r="220" spans="1:15" x14ac:dyDescent="0.3">
      <c r="A220" t="s">
        <v>8795</v>
      </c>
      <c r="B220" s="9">
        <v>45790</v>
      </c>
      <c r="C220" t="s">
        <v>8375</v>
      </c>
      <c r="D220" t="s">
        <v>8228</v>
      </c>
      <c r="E220" t="s">
        <v>8174</v>
      </c>
      <c r="F220" t="s">
        <v>8177</v>
      </c>
      <c r="G220">
        <v>57</v>
      </c>
      <c r="H220">
        <v>0</v>
      </c>
      <c r="I220">
        <v>98</v>
      </c>
      <c r="J220">
        <v>5586</v>
      </c>
      <c r="K220" s="10">
        <f>IFERROR(INDEX(Pharma_Stock!$D$4:$D$51,MATCH(F220,Pharma_Stock!$B$4:$B$51,0)),"")</f>
        <v>46385</v>
      </c>
      <c r="L220" s="11" t="str">
        <f t="shared" si="6"/>
        <v/>
      </c>
      <c r="M220" s="11" t="str">
        <f>INDEX(Pharma_Products!$F$4:$F$15,MATCH(E220,Pharma_Products!$A$4:$A$15,0))</f>
        <v>Sch H</v>
      </c>
      <c r="N220" s="10">
        <f>IFERROR(INDEX(Pharma_Retailers!$F$4:$F$183,MATCH(C220,Pharma_Retailers!$A$4:$A$183,0)),"")</f>
        <v>47459</v>
      </c>
      <c r="O220" s="11" t="str">
        <f t="shared" si="7"/>
        <v/>
      </c>
    </row>
    <row r="221" spans="1:15" x14ac:dyDescent="0.3">
      <c r="A221" t="s">
        <v>8796</v>
      </c>
      <c r="B221" s="9">
        <v>45790</v>
      </c>
      <c r="C221" t="s">
        <v>8290</v>
      </c>
      <c r="D221" t="s">
        <v>8249</v>
      </c>
      <c r="E221" t="s">
        <v>8159</v>
      </c>
      <c r="F221" t="s">
        <v>8162</v>
      </c>
      <c r="G221">
        <v>16</v>
      </c>
      <c r="H221">
        <v>0</v>
      </c>
      <c r="I221">
        <v>72</v>
      </c>
      <c r="J221">
        <v>1152</v>
      </c>
      <c r="K221" s="10">
        <f>IFERROR(INDEX(Pharma_Stock!$D$4:$D$51,MATCH(F221,Pharma_Stock!$B$4:$B$51,0)),"")</f>
        <v>46494</v>
      </c>
      <c r="L221" s="11" t="str">
        <f t="shared" si="6"/>
        <v/>
      </c>
      <c r="M221" s="11" t="str">
        <f>INDEX(Pharma_Products!$F$4:$F$15,MATCH(E221,Pharma_Products!$A$4:$A$15,0))</f>
        <v>Sch H</v>
      </c>
      <c r="N221" s="10">
        <f>IFERROR(INDEX(Pharma_Retailers!$F$4:$F$183,MATCH(C221,Pharma_Retailers!$A$4:$A$183,0)),"")</f>
        <v>46468</v>
      </c>
      <c r="O221" s="11" t="str">
        <f t="shared" si="7"/>
        <v/>
      </c>
    </row>
    <row r="222" spans="1:15" x14ac:dyDescent="0.3">
      <c r="A222" t="s">
        <v>8797</v>
      </c>
      <c r="B222" s="9">
        <v>45790</v>
      </c>
      <c r="C222" t="s">
        <v>8337</v>
      </c>
      <c r="D222" t="s">
        <v>8269</v>
      </c>
      <c r="E222" t="s">
        <v>8153</v>
      </c>
      <c r="F222" t="s">
        <v>8157</v>
      </c>
      <c r="G222">
        <v>23</v>
      </c>
      <c r="H222">
        <v>0</v>
      </c>
      <c r="I222">
        <v>18.5</v>
      </c>
      <c r="J222">
        <v>425.5</v>
      </c>
      <c r="K222" s="10">
        <f>IFERROR(INDEX(Pharma_Stock!$D$4:$D$51,MATCH(F222,Pharma_Stock!$B$4:$B$51,0)),"")</f>
        <v>46500</v>
      </c>
      <c r="L222" s="11" t="str">
        <f t="shared" si="6"/>
        <v/>
      </c>
      <c r="M222" s="11" t="str">
        <f>INDEX(Pharma_Products!$F$4:$F$15,MATCH(E222,Pharma_Products!$A$4:$A$15,0))</f>
        <v>Sch H</v>
      </c>
      <c r="N222" s="10">
        <f>IFERROR(INDEX(Pharma_Retailers!$F$4:$F$183,MATCH(C222,Pharma_Retailers!$A$4:$A$183,0)),"")</f>
        <v>46268</v>
      </c>
      <c r="O222" s="11" t="str">
        <f t="shared" si="7"/>
        <v/>
      </c>
    </row>
    <row r="223" spans="1:15" x14ac:dyDescent="0.3">
      <c r="A223" t="s">
        <v>8798</v>
      </c>
      <c r="B223" s="9">
        <v>45790</v>
      </c>
      <c r="C223" t="s">
        <v>8461</v>
      </c>
      <c r="D223" t="s">
        <v>8241</v>
      </c>
      <c r="E223" t="s">
        <v>8184</v>
      </c>
      <c r="F223" t="s">
        <v>8186</v>
      </c>
      <c r="G223">
        <v>42</v>
      </c>
      <c r="H223">
        <v>4</v>
      </c>
      <c r="I223">
        <v>9</v>
      </c>
      <c r="J223">
        <v>378</v>
      </c>
      <c r="K223" s="10">
        <f>IFERROR(INDEX(Pharma_Stock!$D$4:$D$51,MATCH(F223,Pharma_Stock!$B$4:$B$51,0)),"")</f>
        <v>45997</v>
      </c>
      <c r="L223" s="11" t="str">
        <f t="shared" si="6"/>
        <v/>
      </c>
      <c r="M223" s="11" t="str">
        <f>INDEX(Pharma_Products!$F$4:$F$15,MATCH(E223,Pharma_Products!$A$4:$A$15,0))</f>
        <v>-</v>
      </c>
      <c r="N223" s="10">
        <f>IFERROR(INDEX(Pharma_Retailers!$F$4:$F$183,MATCH(C223,Pharma_Retailers!$A$4:$A$183,0)),"")</f>
        <v>0</v>
      </c>
      <c r="O223" s="11" t="str">
        <f t="shared" si="7"/>
        <v/>
      </c>
    </row>
    <row r="224" spans="1:15" x14ac:dyDescent="0.3">
      <c r="A224" t="s">
        <v>8799</v>
      </c>
      <c r="B224" s="9">
        <v>45790</v>
      </c>
      <c r="C224" t="s">
        <v>8480</v>
      </c>
      <c r="D224" t="s">
        <v>8241</v>
      </c>
      <c r="E224" t="s">
        <v>8199</v>
      </c>
      <c r="F224" t="s">
        <v>8200</v>
      </c>
      <c r="G224">
        <v>230</v>
      </c>
      <c r="H224">
        <v>0</v>
      </c>
      <c r="I224">
        <v>28</v>
      </c>
      <c r="J224">
        <v>6440</v>
      </c>
      <c r="K224" s="10">
        <f>IFERROR(INDEX(Pharma_Stock!$D$4:$D$51,MATCH(F224,Pharma_Stock!$B$4:$B$51,0)),"")</f>
        <v>46042</v>
      </c>
      <c r="L224" s="11" t="str">
        <f t="shared" si="6"/>
        <v/>
      </c>
      <c r="M224" s="11" t="str">
        <f>INDEX(Pharma_Products!$F$4:$F$15,MATCH(E224,Pharma_Products!$A$4:$A$15,0))</f>
        <v>-</v>
      </c>
      <c r="N224" s="10">
        <f>IFERROR(INDEX(Pharma_Retailers!$F$4:$F$183,MATCH(C224,Pharma_Retailers!$A$4:$A$183,0)),"")</f>
        <v>0</v>
      </c>
      <c r="O224" s="11" t="str">
        <f t="shared" si="7"/>
        <v/>
      </c>
    </row>
    <row r="225" spans="1:15" x14ac:dyDescent="0.3">
      <c r="A225" t="s">
        <v>8800</v>
      </c>
      <c r="B225" s="9">
        <v>45790</v>
      </c>
      <c r="C225" t="s">
        <v>8437</v>
      </c>
      <c r="D225" t="s">
        <v>8228</v>
      </c>
      <c r="E225" t="s">
        <v>8153</v>
      </c>
      <c r="F225" t="s">
        <v>8156</v>
      </c>
      <c r="G225">
        <v>207</v>
      </c>
      <c r="H225">
        <v>0</v>
      </c>
      <c r="I225">
        <v>18.5</v>
      </c>
      <c r="J225">
        <v>3829.5</v>
      </c>
      <c r="K225" s="10">
        <f>IFERROR(INDEX(Pharma_Stock!$D$4:$D$51,MATCH(F225,Pharma_Stock!$B$4:$B$51,0)),"")</f>
        <v>46468</v>
      </c>
      <c r="L225" s="11" t="str">
        <f t="shared" si="6"/>
        <v/>
      </c>
      <c r="M225" s="11" t="str">
        <f>INDEX(Pharma_Products!$F$4:$F$15,MATCH(E225,Pharma_Products!$A$4:$A$15,0))</f>
        <v>Sch H</v>
      </c>
      <c r="N225" s="10">
        <f>IFERROR(INDEX(Pharma_Retailers!$F$4:$F$183,MATCH(C225,Pharma_Retailers!$A$4:$A$183,0)),"")</f>
        <v>46606</v>
      </c>
      <c r="O225" s="11" t="str">
        <f t="shared" si="7"/>
        <v/>
      </c>
    </row>
    <row r="226" spans="1:15" x14ac:dyDescent="0.3">
      <c r="A226" t="s">
        <v>8801</v>
      </c>
      <c r="B226" s="9">
        <v>45791</v>
      </c>
      <c r="C226" t="s">
        <v>8393</v>
      </c>
      <c r="D226" t="s">
        <v>8249</v>
      </c>
      <c r="E226" t="s">
        <v>8184</v>
      </c>
      <c r="F226" t="s">
        <v>8186</v>
      </c>
      <c r="G226">
        <v>233</v>
      </c>
      <c r="H226">
        <v>23</v>
      </c>
      <c r="I226">
        <v>9</v>
      </c>
      <c r="J226">
        <v>2097</v>
      </c>
      <c r="K226" s="10">
        <f>IFERROR(INDEX(Pharma_Stock!$D$4:$D$51,MATCH(F226,Pharma_Stock!$B$4:$B$51,0)),"")</f>
        <v>45997</v>
      </c>
      <c r="L226" s="11" t="str">
        <f t="shared" si="6"/>
        <v/>
      </c>
      <c r="M226" s="11" t="str">
        <f>INDEX(Pharma_Products!$F$4:$F$15,MATCH(E226,Pharma_Products!$A$4:$A$15,0))</f>
        <v>-</v>
      </c>
      <c r="N226" s="10">
        <f>IFERROR(INDEX(Pharma_Retailers!$F$4:$F$183,MATCH(C226,Pharma_Retailers!$A$4:$A$183,0)),"")</f>
        <v>0</v>
      </c>
      <c r="O226" s="11" t="str">
        <f t="shared" si="7"/>
        <v/>
      </c>
    </row>
    <row r="227" spans="1:15" x14ac:dyDescent="0.3">
      <c r="A227" t="s">
        <v>8802</v>
      </c>
      <c r="B227" s="9">
        <v>45791</v>
      </c>
      <c r="C227" t="s">
        <v>8491</v>
      </c>
      <c r="D227" t="s">
        <v>8241</v>
      </c>
      <c r="E227" t="s">
        <v>8189</v>
      </c>
      <c r="F227" t="s">
        <v>8192</v>
      </c>
      <c r="G227">
        <v>26</v>
      </c>
      <c r="H227">
        <v>0</v>
      </c>
      <c r="I227">
        <v>12.5</v>
      </c>
      <c r="J227">
        <v>325</v>
      </c>
      <c r="K227" s="10">
        <f>IFERROR(INDEX(Pharma_Stock!$D$4:$D$51,MATCH(F227,Pharma_Stock!$B$4:$B$51,0)),"")</f>
        <v>46005</v>
      </c>
      <c r="L227" s="11" t="str">
        <f t="shared" si="6"/>
        <v/>
      </c>
      <c r="M227" s="11" t="str">
        <f>INDEX(Pharma_Products!$F$4:$F$15,MATCH(E227,Pharma_Products!$A$4:$A$15,0))</f>
        <v>-</v>
      </c>
      <c r="N227" s="10">
        <f>IFERROR(INDEX(Pharma_Retailers!$F$4:$F$183,MATCH(C227,Pharma_Retailers!$A$4:$A$183,0)),"")</f>
        <v>0</v>
      </c>
      <c r="O227" s="11" t="str">
        <f t="shared" si="7"/>
        <v/>
      </c>
    </row>
    <row r="228" spans="1:15" x14ac:dyDescent="0.3">
      <c r="A228" t="s">
        <v>8803</v>
      </c>
      <c r="B228" s="9">
        <v>45791</v>
      </c>
      <c r="C228" t="s">
        <v>8287</v>
      </c>
      <c r="D228" t="s">
        <v>8249</v>
      </c>
      <c r="E228" t="s">
        <v>8209</v>
      </c>
      <c r="F228" t="s">
        <v>8210</v>
      </c>
      <c r="G228">
        <v>32</v>
      </c>
      <c r="H228">
        <v>0</v>
      </c>
      <c r="I228">
        <v>30</v>
      </c>
      <c r="J228">
        <v>960</v>
      </c>
      <c r="K228" s="10">
        <f>IFERROR(INDEX(Pharma_Stock!$D$4:$D$51,MATCH(F228,Pharma_Stock!$B$4:$B$51,0)),"")</f>
        <v>45921</v>
      </c>
      <c r="L228" s="11" t="str">
        <f t="shared" si="6"/>
        <v/>
      </c>
      <c r="M228" s="11" t="str">
        <f>INDEX(Pharma_Products!$F$4:$F$15,MATCH(E228,Pharma_Products!$A$4:$A$15,0))</f>
        <v>-</v>
      </c>
      <c r="N228" s="10">
        <f>IFERROR(INDEX(Pharma_Retailers!$F$4:$F$183,MATCH(C228,Pharma_Retailers!$A$4:$A$183,0)),"")</f>
        <v>0</v>
      </c>
      <c r="O228" s="11" t="str">
        <f t="shared" si="7"/>
        <v/>
      </c>
    </row>
    <row r="229" spans="1:15" x14ac:dyDescent="0.3">
      <c r="A229" t="s">
        <v>8804</v>
      </c>
      <c r="B229" s="9">
        <v>45791</v>
      </c>
      <c r="C229" t="s">
        <v>8335</v>
      </c>
      <c r="D229" t="s">
        <v>8249</v>
      </c>
      <c r="E229" t="s">
        <v>8189</v>
      </c>
      <c r="F229" t="s">
        <v>8192</v>
      </c>
      <c r="G229">
        <v>95</v>
      </c>
      <c r="H229">
        <v>0</v>
      </c>
      <c r="I229">
        <v>12.5</v>
      </c>
      <c r="J229">
        <v>1187.5</v>
      </c>
      <c r="K229" s="10">
        <f>IFERROR(INDEX(Pharma_Stock!$D$4:$D$51,MATCH(F229,Pharma_Stock!$B$4:$B$51,0)),"")</f>
        <v>46005</v>
      </c>
      <c r="L229" s="11" t="str">
        <f t="shared" si="6"/>
        <v/>
      </c>
      <c r="M229" s="11" t="str">
        <f>INDEX(Pharma_Products!$F$4:$F$15,MATCH(E229,Pharma_Products!$A$4:$A$15,0))</f>
        <v>-</v>
      </c>
      <c r="N229" s="10">
        <f>IFERROR(INDEX(Pharma_Retailers!$F$4:$F$183,MATCH(C229,Pharma_Retailers!$A$4:$A$183,0)),"")</f>
        <v>0</v>
      </c>
      <c r="O229" s="11" t="str">
        <f t="shared" si="7"/>
        <v/>
      </c>
    </row>
    <row r="230" spans="1:15" x14ac:dyDescent="0.3">
      <c r="A230" t="s">
        <v>8805</v>
      </c>
      <c r="B230" s="9">
        <v>45791</v>
      </c>
      <c r="C230" t="s">
        <v>8462</v>
      </c>
      <c r="D230" t="s">
        <v>8249</v>
      </c>
      <c r="E230" t="s">
        <v>8209</v>
      </c>
      <c r="F230" t="s">
        <v>8210</v>
      </c>
      <c r="G230">
        <v>34</v>
      </c>
      <c r="H230">
        <v>0</v>
      </c>
      <c r="I230">
        <v>30</v>
      </c>
      <c r="J230">
        <v>1020</v>
      </c>
      <c r="K230" s="10">
        <f>IFERROR(INDEX(Pharma_Stock!$D$4:$D$51,MATCH(F230,Pharma_Stock!$B$4:$B$51,0)),"")</f>
        <v>45921</v>
      </c>
      <c r="L230" s="11" t="str">
        <f t="shared" si="6"/>
        <v/>
      </c>
      <c r="M230" s="11" t="str">
        <f>INDEX(Pharma_Products!$F$4:$F$15,MATCH(E230,Pharma_Products!$A$4:$A$15,0))</f>
        <v>-</v>
      </c>
      <c r="N230" s="10">
        <f>IFERROR(INDEX(Pharma_Retailers!$F$4:$F$183,MATCH(C230,Pharma_Retailers!$A$4:$A$183,0)),"")</f>
        <v>0</v>
      </c>
      <c r="O230" s="11" t="str">
        <f t="shared" si="7"/>
        <v/>
      </c>
    </row>
    <row r="231" spans="1:15" x14ac:dyDescent="0.3">
      <c r="A231" t="s">
        <v>8806</v>
      </c>
      <c r="B231" s="9">
        <v>45792</v>
      </c>
      <c r="C231" t="s">
        <v>8417</v>
      </c>
      <c r="D231" t="s">
        <v>8233</v>
      </c>
      <c r="E231" t="s">
        <v>8153</v>
      </c>
      <c r="F231" t="s">
        <v>8158</v>
      </c>
      <c r="G231">
        <v>238</v>
      </c>
      <c r="H231">
        <v>0</v>
      </c>
      <c r="I231">
        <v>18.5</v>
      </c>
      <c r="J231">
        <v>4403</v>
      </c>
      <c r="K231" s="10">
        <f>IFERROR(INDEX(Pharma_Stock!$D$4:$D$51,MATCH(F231,Pharma_Stock!$B$4:$B$51,0)),"")</f>
        <v>46038</v>
      </c>
      <c r="L231" s="11" t="str">
        <f t="shared" si="6"/>
        <v/>
      </c>
      <c r="M231" s="11" t="str">
        <f>INDEX(Pharma_Products!$F$4:$F$15,MATCH(E231,Pharma_Products!$A$4:$A$15,0))</f>
        <v>Sch H</v>
      </c>
      <c r="N231" s="10">
        <f>IFERROR(INDEX(Pharma_Retailers!$F$4:$F$183,MATCH(C231,Pharma_Retailers!$A$4:$A$183,0)),"")</f>
        <v>46855</v>
      </c>
      <c r="O231" s="11" t="str">
        <f t="shared" si="7"/>
        <v/>
      </c>
    </row>
    <row r="232" spans="1:15" x14ac:dyDescent="0.3">
      <c r="A232" t="s">
        <v>8807</v>
      </c>
      <c r="B232" s="9">
        <v>45792</v>
      </c>
      <c r="C232" t="s">
        <v>8395</v>
      </c>
      <c r="D232" t="s">
        <v>8269</v>
      </c>
      <c r="E232" t="s">
        <v>8189</v>
      </c>
      <c r="F232" t="s">
        <v>8191</v>
      </c>
      <c r="G232">
        <v>180</v>
      </c>
      <c r="H232">
        <v>0</v>
      </c>
      <c r="I232">
        <v>12.5</v>
      </c>
      <c r="J232">
        <v>2250</v>
      </c>
      <c r="K232" s="10">
        <f>IFERROR(INDEX(Pharma_Stock!$D$4:$D$51,MATCH(F232,Pharma_Stock!$B$4:$B$51,0)),"")</f>
        <v>45972</v>
      </c>
      <c r="L232" s="11" t="str">
        <f t="shared" si="6"/>
        <v/>
      </c>
      <c r="M232" s="11" t="str">
        <f>INDEX(Pharma_Products!$F$4:$F$15,MATCH(E232,Pharma_Products!$A$4:$A$15,0))</f>
        <v>-</v>
      </c>
      <c r="N232" s="10">
        <f>IFERROR(INDEX(Pharma_Retailers!$F$4:$F$183,MATCH(C232,Pharma_Retailers!$A$4:$A$183,0)),"")</f>
        <v>0</v>
      </c>
      <c r="O232" s="11" t="str">
        <f t="shared" si="7"/>
        <v/>
      </c>
    </row>
    <row r="233" spans="1:15" x14ac:dyDescent="0.3">
      <c r="A233" t="s">
        <v>8808</v>
      </c>
      <c r="B233" s="9">
        <v>45792</v>
      </c>
      <c r="C233" t="s">
        <v>8256</v>
      </c>
      <c r="D233" t="s">
        <v>8228</v>
      </c>
      <c r="E233" t="s">
        <v>8174</v>
      </c>
      <c r="F233" t="s">
        <v>8175</v>
      </c>
      <c r="G233">
        <v>218</v>
      </c>
      <c r="H233">
        <v>0</v>
      </c>
      <c r="I233">
        <v>98</v>
      </c>
      <c r="J233">
        <v>21364</v>
      </c>
      <c r="K233" s="10">
        <f>IFERROR(INDEX(Pharma_Stock!$D$4:$D$51,MATCH(F233,Pharma_Stock!$B$4:$B$51,0)),"")</f>
        <v>46440</v>
      </c>
      <c r="L233" s="11" t="str">
        <f t="shared" si="6"/>
        <v/>
      </c>
      <c r="M233" s="11" t="str">
        <f>INDEX(Pharma_Products!$F$4:$F$15,MATCH(E233,Pharma_Products!$A$4:$A$15,0))</f>
        <v>Sch H</v>
      </c>
      <c r="N233" s="10">
        <f>IFERROR(INDEX(Pharma_Retailers!$F$4:$F$183,MATCH(C233,Pharma_Retailers!$A$4:$A$183,0)),"")</f>
        <v>47283</v>
      </c>
      <c r="O233" s="11" t="str">
        <f t="shared" si="7"/>
        <v/>
      </c>
    </row>
    <row r="234" spans="1:15" x14ac:dyDescent="0.3">
      <c r="A234" t="s">
        <v>8809</v>
      </c>
      <c r="B234" s="9">
        <v>45792</v>
      </c>
      <c r="C234" t="s">
        <v>8402</v>
      </c>
      <c r="D234" t="s">
        <v>8228</v>
      </c>
      <c r="E234" t="s">
        <v>8199</v>
      </c>
      <c r="F234" t="s">
        <v>8202</v>
      </c>
      <c r="G234">
        <v>131</v>
      </c>
      <c r="H234">
        <v>0</v>
      </c>
      <c r="I234">
        <v>28</v>
      </c>
      <c r="J234">
        <v>3668</v>
      </c>
      <c r="K234" s="10">
        <f>IFERROR(INDEX(Pharma_Stock!$D$4:$D$51,MATCH(F234,Pharma_Stock!$B$4:$B$51,0)),"")</f>
        <v>45979</v>
      </c>
      <c r="L234" s="11" t="str">
        <f t="shared" si="6"/>
        <v/>
      </c>
      <c r="M234" s="11" t="str">
        <f>INDEX(Pharma_Products!$F$4:$F$15,MATCH(E234,Pharma_Products!$A$4:$A$15,0))</f>
        <v>-</v>
      </c>
      <c r="N234" s="10">
        <f>IFERROR(INDEX(Pharma_Retailers!$F$4:$F$183,MATCH(C234,Pharma_Retailers!$A$4:$A$183,0)),"")</f>
        <v>0</v>
      </c>
      <c r="O234" s="11" t="str">
        <f t="shared" si="7"/>
        <v/>
      </c>
    </row>
    <row r="235" spans="1:15" x14ac:dyDescent="0.3">
      <c r="A235" t="s">
        <v>8810</v>
      </c>
      <c r="B235" s="9">
        <v>45792</v>
      </c>
      <c r="C235" t="s">
        <v>8392</v>
      </c>
      <c r="D235" t="s">
        <v>8249</v>
      </c>
      <c r="E235" t="s">
        <v>8184</v>
      </c>
      <c r="F235" t="s">
        <v>8187</v>
      </c>
      <c r="G235">
        <v>183</v>
      </c>
      <c r="H235">
        <v>18</v>
      </c>
      <c r="I235">
        <v>9</v>
      </c>
      <c r="J235">
        <v>1647</v>
      </c>
      <c r="K235" s="10">
        <f>IFERROR(INDEX(Pharma_Stock!$D$4:$D$51,MATCH(F235,Pharma_Stock!$B$4:$B$51,0)),"")</f>
        <v>46028</v>
      </c>
      <c r="L235" s="11" t="str">
        <f t="shared" si="6"/>
        <v/>
      </c>
      <c r="M235" s="11" t="str">
        <f>INDEX(Pharma_Products!$F$4:$F$15,MATCH(E235,Pharma_Products!$A$4:$A$15,0))</f>
        <v>-</v>
      </c>
      <c r="N235" s="10">
        <f>IFERROR(INDEX(Pharma_Retailers!$F$4:$F$183,MATCH(C235,Pharma_Retailers!$A$4:$A$183,0)),"")</f>
        <v>0</v>
      </c>
      <c r="O235" s="11" t="str">
        <f t="shared" si="7"/>
        <v/>
      </c>
    </row>
    <row r="236" spans="1:15" x14ac:dyDescent="0.3">
      <c r="A236" t="s">
        <v>8811</v>
      </c>
      <c r="B236" s="9">
        <v>45792</v>
      </c>
      <c r="C236" t="s">
        <v>8288</v>
      </c>
      <c r="D236" t="s">
        <v>8228</v>
      </c>
      <c r="E236" t="s">
        <v>8204</v>
      </c>
      <c r="F236" t="s">
        <v>8207</v>
      </c>
      <c r="G236">
        <v>226</v>
      </c>
      <c r="H236">
        <v>0</v>
      </c>
      <c r="I236">
        <v>88</v>
      </c>
      <c r="J236">
        <v>19888</v>
      </c>
      <c r="K236" s="10">
        <f>IFERROR(INDEX(Pharma_Stock!$D$4:$D$51,MATCH(F236,Pharma_Stock!$B$4:$B$51,0)),"")</f>
        <v>45968</v>
      </c>
      <c r="L236" s="11" t="str">
        <f t="shared" si="6"/>
        <v/>
      </c>
      <c r="M236" s="11" t="str">
        <f>INDEX(Pharma_Products!$F$4:$F$15,MATCH(E236,Pharma_Products!$A$4:$A$15,0))</f>
        <v>-</v>
      </c>
      <c r="N236" s="10">
        <f>IFERROR(INDEX(Pharma_Retailers!$F$4:$F$183,MATCH(C236,Pharma_Retailers!$A$4:$A$183,0)),"")</f>
        <v>0</v>
      </c>
      <c r="O236" s="11" t="str">
        <f t="shared" si="7"/>
        <v/>
      </c>
    </row>
    <row r="237" spans="1:15" x14ac:dyDescent="0.3">
      <c r="A237" t="s">
        <v>8812</v>
      </c>
      <c r="B237" s="9">
        <v>45792</v>
      </c>
      <c r="C237" t="s">
        <v>8397</v>
      </c>
      <c r="D237" t="s">
        <v>8269</v>
      </c>
      <c r="E237" t="s">
        <v>8199</v>
      </c>
      <c r="F237" t="s">
        <v>8202</v>
      </c>
      <c r="G237">
        <v>235</v>
      </c>
      <c r="H237">
        <v>0</v>
      </c>
      <c r="I237">
        <v>28</v>
      </c>
      <c r="J237">
        <v>6580</v>
      </c>
      <c r="K237" s="10">
        <f>IFERROR(INDEX(Pharma_Stock!$D$4:$D$51,MATCH(F237,Pharma_Stock!$B$4:$B$51,0)),"")</f>
        <v>45979</v>
      </c>
      <c r="L237" s="11" t="str">
        <f t="shared" si="6"/>
        <v/>
      </c>
      <c r="M237" s="11" t="str">
        <f>INDEX(Pharma_Products!$F$4:$F$15,MATCH(E237,Pharma_Products!$A$4:$A$15,0))</f>
        <v>-</v>
      </c>
      <c r="N237" s="10">
        <f>IFERROR(INDEX(Pharma_Retailers!$F$4:$F$183,MATCH(C237,Pharma_Retailers!$A$4:$A$183,0)),"")</f>
        <v>0</v>
      </c>
      <c r="O237" s="11" t="str">
        <f t="shared" si="7"/>
        <v/>
      </c>
    </row>
    <row r="238" spans="1:15" x14ac:dyDescent="0.3">
      <c r="A238" t="s">
        <v>8813</v>
      </c>
      <c r="B238" s="9">
        <v>45792</v>
      </c>
      <c r="C238" t="s">
        <v>8415</v>
      </c>
      <c r="D238" t="s">
        <v>8269</v>
      </c>
      <c r="E238" t="s">
        <v>8179</v>
      </c>
      <c r="F238" t="s">
        <v>8180</v>
      </c>
      <c r="G238">
        <v>47</v>
      </c>
      <c r="H238">
        <v>0</v>
      </c>
      <c r="I238">
        <v>85</v>
      </c>
      <c r="J238">
        <v>3995</v>
      </c>
      <c r="K238" s="10">
        <f>IFERROR(INDEX(Pharma_Stock!$D$4:$D$51,MATCH(F238,Pharma_Stock!$B$4:$B$51,0)),"")</f>
        <v>46271</v>
      </c>
      <c r="L238" s="11" t="str">
        <f t="shared" si="6"/>
        <v/>
      </c>
      <c r="M238" s="11" t="str">
        <f>INDEX(Pharma_Products!$F$4:$F$15,MATCH(E238,Pharma_Products!$A$4:$A$15,0))</f>
        <v>Sch H</v>
      </c>
      <c r="N238" s="10">
        <f>IFERROR(INDEX(Pharma_Retailers!$F$4:$F$183,MATCH(C238,Pharma_Retailers!$A$4:$A$183,0)),"")</f>
        <v>46864</v>
      </c>
      <c r="O238" s="11" t="str">
        <f t="shared" si="7"/>
        <v/>
      </c>
    </row>
    <row r="239" spans="1:15" x14ac:dyDescent="0.3">
      <c r="A239" t="s">
        <v>8814</v>
      </c>
      <c r="B239" s="9">
        <v>45793</v>
      </c>
      <c r="C239" t="s">
        <v>8265</v>
      </c>
      <c r="D239" t="s">
        <v>8241</v>
      </c>
      <c r="E239" t="s">
        <v>8209</v>
      </c>
      <c r="F239" t="s">
        <v>8210</v>
      </c>
      <c r="G239">
        <v>233</v>
      </c>
      <c r="H239">
        <v>0</v>
      </c>
      <c r="I239">
        <v>30</v>
      </c>
      <c r="J239">
        <v>6990</v>
      </c>
      <c r="K239" s="10">
        <f>IFERROR(INDEX(Pharma_Stock!$D$4:$D$51,MATCH(F239,Pharma_Stock!$B$4:$B$51,0)),"")</f>
        <v>45921</v>
      </c>
      <c r="L239" s="11" t="str">
        <f t="shared" si="6"/>
        <v/>
      </c>
      <c r="M239" s="11" t="str">
        <f>INDEX(Pharma_Products!$F$4:$F$15,MATCH(E239,Pharma_Products!$A$4:$A$15,0))</f>
        <v>-</v>
      </c>
      <c r="N239" s="10">
        <f>IFERROR(INDEX(Pharma_Retailers!$F$4:$F$183,MATCH(C239,Pharma_Retailers!$A$4:$A$183,0)),"")</f>
        <v>0</v>
      </c>
      <c r="O239" s="11" t="str">
        <f t="shared" si="7"/>
        <v/>
      </c>
    </row>
    <row r="240" spans="1:15" x14ac:dyDescent="0.3">
      <c r="A240" t="s">
        <v>8815</v>
      </c>
      <c r="B240" s="9">
        <v>45793</v>
      </c>
      <c r="C240" t="s">
        <v>8400</v>
      </c>
      <c r="D240" t="s">
        <v>8228</v>
      </c>
      <c r="E240" t="s">
        <v>8153</v>
      </c>
      <c r="F240" t="s">
        <v>8158</v>
      </c>
      <c r="G240">
        <v>137</v>
      </c>
      <c r="H240">
        <v>0</v>
      </c>
      <c r="I240">
        <v>18.5</v>
      </c>
      <c r="J240">
        <v>2534.5</v>
      </c>
      <c r="K240" s="10">
        <f>IFERROR(INDEX(Pharma_Stock!$D$4:$D$51,MATCH(F240,Pharma_Stock!$B$4:$B$51,0)),"")</f>
        <v>46038</v>
      </c>
      <c r="L240" s="11" t="str">
        <f t="shared" si="6"/>
        <v/>
      </c>
      <c r="M240" s="11" t="str">
        <f>INDEX(Pharma_Products!$F$4:$F$15,MATCH(E240,Pharma_Products!$A$4:$A$15,0))</f>
        <v>Sch H</v>
      </c>
      <c r="N240" s="10">
        <f>IFERROR(INDEX(Pharma_Retailers!$F$4:$F$183,MATCH(C240,Pharma_Retailers!$A$4:$A$183,0)),"")</f>
        <v>47451</v>
      </c>
      <c r="O240" s="11" t="str">
        <f t="shared" si="7"/>
        <v/>
      </c>
    </row>
    <row r="241" spans="1:15" x14ac:dyDescent="0.3">
      <c r="A241" t="s">
        <v>8816</v>
      </c>
      <c r="B241" s="9">
        <v>45793</v>
      </c>
      <c r="C241" t="s">
        <v>8405</v>
      </c>
      <c r="D241" t="s">
        <v>8233</v>
      </c>
      <c r="E241" t="s">
        <v>8174</v>
      </c>
      <c r="F241" t="s">
        <v>8175</v>
      </c>
      <c r="G241">
        <v>65</v>
      </c>
      <c r="H241">
        <v>0</v>
      </c>
      <c r="I241">
        <v>98</v>
      </c>
      <c r="J241">
        <v>6370</v>
      </c>
      <c r="K241" s="10">
        <f>IFERROR(INDEX(Pharma_Stock!$D$4:$D$51,MATCH(F241,Pharma_Stock!$B$4:$B$51,0)),"")</f>
        <v>46440</v>
      </c>
      <c r="L241" s="11" t="str">
        <f t="shared" si="6"/>
        <v/>
      </c>
      <c r="M241" s="11" t="str">
        <f>INDEX(Pharma_Products!$F$4:$F$15,MATCH(E241,Pharma_Products!$A$4:$A$15,0))</f>
        <v>Sch H</v>
      </c>
      <c r="N241" s="10">
        <f>IFERROR(INDEX(Pharma_Retailers!$F$4:$F$183,MATCH(C241,Pharma_Retailers!$A$4:$A$183,0)),"")</f>
        <v>47414</v>
      </c>
      <c r="O241" s="11" t="str">
        <f t="shared" si="7"/>
        <v/>
      </c>
    </row>
    <row r="242" spans="1:15" x14ac:dyDescent="0.3">
      <c r="A242" t="s">
        <v>8817</v>
      </c>
      <c r="B242" s="9">
        <v>45793</v>
      </c>
      <c r="C242" t="s">
        <v>8507</v>
      </c>
      <c r="D242" t="s">
        <v>8269</v>
      </c>
      <c r="E242" t="s">
        <v>8209</v>
      </c>
      <c r="F242" t="s">
        <v>8212</v>
      </c>
      <c r="G242">
        <v>173</v>
      </c>
      <c r="H242">
        <v>0</v>
      </c>
      <c r="I242">
        <v>30</v>
      </c>
      <c r="J242">
        <v>5190</v>
      </c>
      <c r="K242" s="10">
        <f>IFERROR(INDEX(Pharma_Stock!$D$4:$D$51,MATCH(F242,Pharma_Stock!$B$4:$B$51,0)),"")</f>
        <v>46129</v>
      </c>
      <c r="L242" s="11" t="str">
        <f t="shared" si="6"/>
        <v/>
      </c>
      <c r="M242" s="11" t="str">
        <f>INDEX(Pharma_Products!$F$4:$F$15,MATCH(E242,Pharma_Products!$A$4:$A$15,0))</f>
        <v>-</v>
      </c>
      <c r="N242" s="10">
        <f>IFERROR(INDEX(Pharma_Retailers!$F$4:$F$183,MATCH(C242,Pharma_Retailers!$A$4:$A$183,0)),"")</f>
        <v>0</v>
      </c>
      <c r="O242" s="11" t="str">
        <f t="shared" si="7"/>
        <v/>
      </c>
    </row>
    <row r="243" spans="1:15" x14ac:dyDescent="0.3">
      <c r="A243" t="s">
        <v>8818</v>
      </c>
      <c r="B243" s="9">
        <v>45793</v>
      </c>
      <c r="C243" t="s">
        <v>8371</v>
      </c>
      <c r="D243" t="s">
        <v>8233</v>
      </c>
      <c r="E243" t="s">
        <v>8184</v>
      </c>
      <c r="F243" t="s">
        <v>8186</v>
      </c>
      <c r="G243">
        <v>38</v>
      </c>
      <c r="H243">
        <v>3</v>
      </c>
      <c r="I243">
        <v>9</v>
      </c>
      <c r="J243">
        <v>342</v>
      </c>
      <c r="K243" s="10">
        <f>IFERROR(INDEX(Pharma_Stock!$D$4:$D$51,MATCH(F243,Pharma_Stock!$B$4:$B$51,0)),"")</f>
        <v>45997</v>
      </c>
      <c r="L243" s="11" t="str">
        <f t="shared" si="6"/>
        <v/>
      </c>
      <c r="M243" s="11" t="str">
        <f>INDEX(Pharma_Products!$F$4:$F$15,MATCH(E243,Pharma_Products!$A$4:$A$15,0))</f>
        <v>-</v>
      </c>
      <c r="N243" s="10">
        <f>IFERROR(INDEX(Pharma_Retailers!$F$4:$F$183,MATCH(C243,Pharma_Retailers!$A$4:$A$183,0)),"")</f>
        <v>0</v>
      </c>
      <c r="O243" s="11" t="str">
        <f t="shared" si="7"/>
        <v/>
      </c>
    </row>
    <row r="244" spans="1:15" x14ac:dyDescent="0.3">
      <c r="A244" t="s">
        <v>8819</v>
      </c>
      <c r="B244" s="9">
        <v>45793</v>
      </c>
      <c r="C244" t="s">
        <v>8403</v>
      </c>
      <c r="D244" t="s">
        <v>8241</v>
      </c>
      <c r="E244" t="s">
        <v>8189</v>
      </c>
      <c r="F244" t="s">
        <v>8191</v>
      </c>
      <c r="G244">
        <v>154</v>
      </c>
      <c r="H244">
        <v>0</v>
      </c>
      <c r="I244">
        <v>12.5</v>
      </c>
      <c r="J244">
        <v>1925</v>
      </c>
      <c r="K244" s="10">
        <f>IFERROR(INDEX(Pharma_Stock!$D$4:$D$51,MATCH(F244,Pharma_Stock!$B$4:$B$51,0)),"")</f>
        <v>45972</v>
      </c>
      <c r="L244" s="11" t="str">
        <f t="shared" si="6"/>
        <v/>
      </c>
      <c r="M244" s="11" t="str">
        <f>INDEX(Pharma_Products!$F$4:$F$15,MATCH(E244,Pharma_Products!$A$4:$A$15,0))</f>
        <v>-</v>
      </c>
      <c r="N244" s="10">
        <f>IFERROR(INDEX(Pharma_Retailers!$F$4:$F$183,MATCH(C244,Pharma_Retailers!$A$4:$A$183,0)),"")</f>
        <v>45930</v>
      </c>
      <c r="O244" s="11" t="str">
        <f t="shared" si="7"/>
        <v/>
      </c>
    </row>
    <row r="245" spans="1:15" x14ac:dyDescent="0.3">
      <c r="A245" t="s">
        <v>8820</v>
      </c>
      <c r="B245" s="9">
        <v>45793</v>
      </c>
      <c r="C245" t="s">
        <v>8359</v>
      </c>
      <c r="D245" t="s">
        <v>8249</v>
      </c>
      <c r="E245" t="s">
        <v>8199</v>
      </c>
      <c r="F245" t="s">
        <v>8201</v>
      </c>
      <c r="G245">
        <v>179</v>
      </c>
      <c r="H245">
        <v>0</v>
      </c>
      <c r="I245">
        <v>28</v>
      </c>
      <c r="J245">
        <v>5012</v>
      </c>
      <c r="K245" s="10">
        <f>IFERROR(INDEX(Pharma_Stock!$D$4:$D$51,MATCH(F245,Pharma_Stock!$B$4:$B$51,0)),"")</f>
        <v>46000</v>
      </c>
      <c r="L245" s="11" t="str">
        <f t="shared" si="6"/>
        <v/>
      </c>
      <c r="M245" s="11" t="str">
        <f>INDEX(Pharma_Products!$F$4:$F$15,MATCH(E245,Pharma_Products!$A$4:$A$15,0))</f>
        <v>-</v>
      </c>
      <c r="N245" s="10">
        <f>IFERROR(INDEX(Pharma_Retailers!$F$4:$F$183,MATCH(C245,Pharma_Retailers!$A$4:$A$183,0)),"")</f>
        <v>0</v>
      </c>
      <c r="O245" s="11" t="str">
        <f t="shared" si="7"/>
        <v/>
      </c>
    </row>
    <row r="246" spans="1:15" x14ac:dyDescent="0.3">
      <c r="A246" t="s">
        <v>8821</v>
      </c>
      <c r="B246" s="9">
        <v>45793</v>
      </c>
      <c r="C246" t="s">
        <v>8382</v>
      </c>
      <c r="D246" t="s">
        <v>8249</v>
      </c>
      <c r="E246" t="s">
        <v>8189</v>
      </c>
      <c r="F246" t="s">
        <v>8192</v>
      </c>
      <c r="G246">
        <v>44</v>
      </c>
      <c r="H246">
        <v>0</v>
      </c>
      <c r="I246">
        <v>12.5</v>
      </c>
      <c r="J246">
        <v>550</v>
      </c>
      <c r="K246" s="10">
        <f>IFERROR(INDEX(Pharma_Stock!$D$4:$D$51,MATCH(F246,Pharma_Stock!$B$4:$B$51,0)),"")</f>
        <v>46005</v>
      </c>
      <c r="L246" s="11" t="str">
        <f t="shared" si="6"/>
        <v/>
      </c>
      <c r="M246" s="11" t="str">
        <f>INDEX(Pharma_Products!$F$4:$F$15,MATCH(E246,Pharma_Products!$A$4:$A$15,0))</f>
        <v>-</v>
      </c>
      <c r="N246" s="10">
        <f>IFERROR(INDEX(Pharma_Retailers!$F$4:$F$183,MATCH(C246,Pharma_Retailers!$A$4:$A$183,0)),"")</f>
        <v>0</v>
      </c>
      <c r="O246" s="11" t="str">
        <f t="shared" si="7"/>
        <v/>
      </c>
    </row>
    <row r="247" spans="1:15" x14ac:dyDescent="0.3">
      <c r="A247" t="s">
        <v>8822</v>
      </c>
      <c r="B247" s="9">
        <v>45794</v>
      </c>
      <c r="C247" t="s">
        <v>8434</v>
      </c>
      <c r="D247" t="s">
        <v>8269</v>
      </c>
      <c r="E247" t="s">
        <v>8189</v>
      </c>
      <c r="F247" t="s">
        <v>8191</v>
      </c>
      <c r="G247">
        <v>16</v>
      </c>
      <c r="H247">
        <v>0</v>
      </c>
      <c r="I247">
        <v>12.5</v>
      </c>
      <c r="J247">
        <v>200</v>
      </c>
      <c r="K247" s="10">
        <f>IFERROR(INDEX(Pharma_Stock!$D$4:$D$51,MATCH(F247,Pharma_Stock!$B$4:$B$51,0)),"")</f>
        <v>45972</v>
      </c>
      <c r="L247" s="11" t="str">
        <f t="shared" si="6"/>
        <v/>
      </c>
      <c r="M247" s="11" t="str">
        <f>INDEX(Pharma_Products!$F$4:$F$15,MATCH(E247,Pharma_Products!$A$4:$A$15,0))</f>
        <v>-</v>
      </c>
      <c r="N247" s="10">
        <f>IFERROR(INDEX(Pharma_Retailers!$F$4:$F$183,MATCH(C247,Pharma_Retailers!$A$4:$A$183,0)),"")</f>
        <v>0</v>
      </c>
      <c r="O247" s="11" t="str">
        <f t="shared" si="7"/>
        <v/>
      </c>
    </row>
    <row r="248" spans="1:15" x14ac:dyDescent="0.3">
      <c r="A248" t="s">
        <v>8823</v>
      </c>
      <c r="B248" s="9">
        <v>45794</v>
      </c>
      <c r="C248" t="s">
        <v>8380</v>
      </c>
      <c r="D248" t="s">
        <v>8241</v>
      </c>
      <c r="E248" t="s">
        <v>8209</v>
      </c>
      <c r="F248" t="s">
        <v>8210</v>
      </c>
      <c r="G248">
        <v>77</v>
      </c>
      <c r="H248">
        <v>0</v>
      </c>
      <c r="I248">
        <v>30</v>
      </c>
      <c r="J248">
        <v>2310</v>
      </c>
      <c r="K248" s="10">
        <f>IFERROR(INDEX(Pharma_Stock!$D$4:$D$51,MATCH(F248,Pharma_Stock!$B$4:$B$51,0)),"")</f>
        <v>45921</v>
      </c>
      <c r="L248" s="11" t="str">
        <f t="shared" si="6"/>
        <v/>
      </c>
      <c r="M248" s="11" t="str">
        <f>INDEX(Pharma_Products!$F$4:$F$15,MATCH(E248,Pharma_Products!$A$4:$A$15,0))</f>
        <v>-</v>
      </c>
      <c r="N248" s="10">
        <f>IFERROR(INDEX(Pharma_Retailers!$F$4:$F$183,MATCH(C248,Pharma_Retailers!$A$4:$A$183,0)),"")</f>
        <v>0</v>
      </c>
      <c r="O248" s="11" t="str">
        <f t="shared" si="7"/>
        <v/>
      </c>
    </row>
    <row r="249" spans="1:15" x14ac:dyDescent="0.3">
      <c r="A249" t="s">
        <v>8824</v>
      </c>
      <c r="B249" s="9">
        <v>45794</v>
      </c>
      <c r="C249" t="s">
        <v>8358</v>
      </c>
      <c r="D249" t="s">
        <v>8269</v>
      </c>
      <c r="E249" t="s">
        <v>8209</v>
      </c>
      <c r="F249" t="s">
        <v>8210</v>
      </c>
      <c r="G249">
        <v>233</v>
      </c>
      <c r="H249">
        <v>0</v>
      </c>
      <c r="I249">
        <v>30</v>
      </c>
      <c r="J249">
        <v>6990</v>
      </c>
      <c r="K249" s="10">
        <f>IFERROR(INDEX(Pharma_Stock!$D$4:$D$51,MATCH(F249,Pharma_Stock!$B$4:$B$51,0)),"")</f>
        <v>45921</v>
      </c>
      <c r="L249" s="11" t="str">
        <f t="shared" si="6"/>
        <v/>
      </c>
      <c r="M249" s="11" t="str">
        <f>INDEX(Pharma_Products!$F$4:$F$15,MATCH(E249,Pharma_Products!$A$4:$A$15,0))</f>
        <v>-</v>
      </c>
      <c r="N249" s="10">
        <f>IFERROR(INDEX(Pharma_Retailers!$F$4:$F$183,MATCH(C249,Pharma_Retailers!$A$4:$A$183,0)),"")</f>
        <v>0</v>
      </c>
      <c r="O249" s="11" t="str">
        <f t="shared" si="7"/>
        <v/>
      </c>
    </row>
    <row r="250" spans="1:15" x14ac:dyDescent="0.3">
      <c r="A250" t="s">
        <v>8825</v>
      </c>
      <c r="B250" s="9">
        <v>45794</v>
      </c>
      <c r="C250" t="s">
        <v>8466</v>
      </c>
      <c r="D250" t="s">
        <v>8269</v>
      </c>
      <c r="E250" t="s">
        <v>8179</v>
      </c>
      <c r="F250" t="s">
        <v>8180</v>
      </c>
      <c r="G250">
        <v>98</v>
      </c>
      <c r="H250">
        <v>0</v>
      </c>
      <c r="I250">
        <v>85</v>
      </c>
      <c r="J250">
        <v>8330</v>
      </c>
      <c r="K250" s="10">
        <f>IFERROR(INDEX(Pharma_Stock!$D$4:$D$51,MATCH(F250,Pharma_Stock!$B$4:$B$51,0)),"")</f>
        <v>46271</v>
      </c>
      <c r="L250" s="11" t="str">
        <f t="shared" si="6"/>
        <v/>
      </c>
      <c r="M250" s="11" t="str">
        <f>INDEX(Pharma_Products!$F$4:$F$15,MATCH(E250,Pharma_Products!$A$4:$A$15,0))</f>
        <v>Sch H</v>
      </c>
      <c r="N250" s="10">
        <f>IFERROR(INDEX(Pharma_Retailers!$F$4:$F$183,MATCH(C250,Pharma_Retailers!$A$4:$A$183,0)),"")</f>
        <v>47144</v>
      </c>
      <c r="O250" s="11" t="str">
        <f t="shared" si="7"/>
        <v/>
      </c>
    </row>
    <row r="251" spans="1:15" x14ac:dyDescent="0.3">
      <c r="A251" t="s">
        <v>8826</v>
      </c>
      <c r="B251" s="9">
        <v>45796</v>
      </c>
      <c r="C251" t="s">
        <v>8453</v>
      </c>
      <c r="D251" t="s">
        <v>8241</v>
      </c>
      <c r="E251" t="s">
        <v>8169</v>
      </c>
      <c r="F251" t="s">
        <v>8173</v>
      </c>
      <c r="G251">
        <v>187</v>
      </c>
      <c r="H251">
        <v>0</v>
      </c>
      <c r="I251">
        <v>14</v>
      </c>
      <c r="J251">
        <v>2618</v>
      </c>
      <c r="K251" s="10">
        <f>IFERROR(INDEX(Pharma_Stock!$D$4:$D$51,MATCH(F251,Pharma_Stock!$B$4:$B$51,0)),"")</f>
        <v>45876</v>
      </c>
      <c r="L251" s="11" t="str">
        <f t="shared" si="6"/>
        <v/>
      </c>
      <c r="M251" s="11" t="str">
        <f>INDEX(Pharma_Products!$F$4:$F$15,MATCH(E251,Pharma_Products!$A$4:$A$15,0))</f>
        <v>Sch H</v>
      </c>
      <c r="N251" s="10">
        <f>IFERROR(INDEX(Pharma_Retailers!$F$4:$F$183,MATCH(C251,Pharma_Retailers!$A$4:$A$183,0)),"")</f>
        <v>47464</v>
      </c>
      <c r="O251" s="11" t="str">
        <f t="shared" si="7"/>
        <v/>
      </c>
    </row>
    <row r="252" spans="1:15" x14ac:dyDescent="0.3">
      <c r="A252" t="s">
        <v>8827</v>
      </c>
      <c r="B252" s="9">
        <v>45796</v>
      </c>
      <c r="C252" t="s">
        <v>8521</v>
      </c>
      <c r="D252" t="s">
        <v>8241</v>
      </c>
      <c r="E252" t="s">
        <v>8199</v>
      </c>
      <c r="F252" t="s">
        <v>8200</v>
      </c>
      <c r="G252">
        <v>114</v>
      </c>
      <c r="H252">
        <v>0</v>
      </c>
      <c r="I252">
        <v>28</v>
      </c>
      <c r="J252">
        <v>3192</v>
      </c>
      <c r="K252" s="10">
        <f>IFERROR(INDEX(Pharma_Stock!$D$4:$D$51,MATCH(F252,Pharma_Stock!$B$4:$B$51,0)),"")</f>
        <v>46042</v>
      </c>
      <c r="L252" s="11" t="str">
        <f t="shared" si="6"/>
        <v/>
      </c>
      <c r="M252" s="11" t="str">
        <f>INDEX(Pharma_Products!$F$4:$F$15,MATCH(E252,Pharma_Products!$A$4:$A$15,0))</f>
        <v>-</v>
      </c>
      <c r="N252" s="10">
        <f>IFERROR(INDEX(Pharma_Retailers!$F$4:$F$183,MATCH(C252,Pharma_Retailers!$A$4:$A$183,0)),"")</f>
        <v>0</v>
      </c>
      <c r="O252" s="11" t="str">
        <f t="shared" si="7"/>
        <v/>
      </c>
    </row>
    <row r="253" spans="1:15" x14ac:dyDescent="0.3">
      <c r="A253" t="s">
        <v>8828</v>
      </c>
      <c r="B253" s="9">
        <v>45796</v>
      </c>
      <c r="C253" t="s">
        <v>8361</v>
      </c>
      <c r="D253" t="s">
        <v>8228</v>
      </c>
      <c r="E253" t="s">
        <v>8184</v>
      </c>
      <c r="F253" t="s">
        <v>8187</v>
      </c>
      <c r="G253">
        <v>33</v>
      </c>
      <c r="H253">
        <v>3</v>
      </c>
      <c r="I253">
        <v>9</v>
      </c>
      <c r="J253">
        <v>297</v>
      </c>
      <c r="K253" s="10">
        <f>IFERROR(INDEX(Pharma_Stock!$D$4:$D$51,MATCH(F253,Pharma_Stock!$B$4:$B$51,0)),"")</f>
        <v>46028</v>
      </c>
      <c r="L253" s="11" t="str">
        <f t="shared" si="6"/>
        <v/>
      </c>
      <c r="M253" s="11" t="str">
        <f>INDEX(Pharma_Products!$F$4:$F$15,MATCH(E253,Pharma_Products!$A$4:$A$15,0))</f>
        <v>-</v>
      </c>
      <c r="N253" s="10">
        <f>IFERROR(INDEX(Pharma_Retailers!$F$4:$F$183,MATCH(C253,Pharma_Retailers!$A$4:$A$183,0)),"")</f>
        <v>47378</v>
      </c>
      <c r="O253" s="11" t="str">
        <f t="shared" si="7"/>
        <v/>
      </c>
    </row>
    <row r="254" spans="1:15" x14ac:dyDescent="0.3">
      <c r="A254" t="s">
        <v>8829</v>
      </c>
      <c r="B254" s="9">
        <v>45796</v>
      </c>
      <c r="C254" t="s">
        <v>8511</v>
      </c>
      <c r="D254" t="s">
        <v>8241</v>
      </c>
      <c r="E254" t="s">
        <v>8169</v>
      </c>
      <c r="F254" t="s">
        <v>8173</v>
      </c>
      <c r="G254">
        <v>221</v>
      </c>
      <c r="H254">
        <v>0</v>
      </c>
      <c r="I254">
        <v>14</v>
      </c>
      <c r="J254">
        <v>3094</v>
      </c>
      <c r="K254" s="10">
        <f>IFERROR(INDEX(Pharma_Stock!$D$4:$D$51,MATCH(F254,Pharma_Stock!$B$4:$B$51,0)),"")</f>
        <v>45876</v>
      </c>
      <c r="L254" s="11" t="str">
        <f t="shared" si="6"/>
        <v/>
      </c>
      <c r="M254" s="11" t="str">
        <f>INDEX(Pharma_Products!$F$4:$F$15,MATCH(E254,Pharma_Products!$A$4:$A$15,0))</f>
        <v>Sch H</v>
      </c>
      <c r="N254" s="10">
        <f>IFERROR(INDEX(Pharma_Retailers!$F$4:$F$183,MATCH(C254,Pharma_Retailers!$A$4:$A$183,0)),"")</f>
        <v>46958</v>
      </c>
      <c r="O254" s="11" t="str">
        <f t="shared" si="7"/>
        <v/>
      </c>
    </row>
    <row r="255" spans="1:15" x14ac:dyDescent="0.3">
      <c r="A255" t="s">
        <v>8830</v>
      </c>
      <c r="B255" s="9">
        <v>45796</v>
      </c>
      <c r="C255" t="s">
        <v>8511</v>
      </c>
      <c r="D255" t="s">
        <v>8241</v>
      </c>
      <c r="E255" t="s">
        <v>8169</v>
      </c>
      <c r="F255" t="s">
        <v>8172</v>
      </c>
      <c r="G255">
        <v>70</v>
      </c>
      <c r="H255">
        <v>0</v>
      </c>
      <c r="I255">
        <v>14</v>
      </c>
      <c r="J255">
        <v>980</v>
      </c>
      <c r="K255" s="10">
        <f>IFERROR(INDEX(Pharma_Stock!$D$4:$D$51,MATCH(F255,Pharma_Stock!$B$4:$B$51,0)),"")</f>
        <v>46309</v>
      </c>
      <c r="L255" s="11" t="str">
        <f t="shared" si="6"/>
        <v/>
      </c>
      <c r="M255" s="11" t="str">
        <f>INDEX(Pharma_Products!$F$4:$F$15,MATCH(E255,Pharma_Products!$A$4:$A$15,0))</f>
        <v>Sch H</v>
      </c>
      <c r="N255" s="10">
        <f>IFERROR(INDEX(Pharma_Retailers!$F$4:$F$183,MATCH(C255,Pharma_Retailers!$A$4:$A$183,0)),"")</f>
        <v>46958</v>
      </c>
      <c r="O255" s="11" t="str">
        <f t="shared" si="7"/>
        <v/>
      </c>
    </row>
    <row r="256" spans="1:15" x14ac:dyDescent="0.3">
      <c r="A256" t="s">
        <v>8831</v>
      </c>
      <c r="B256" s="9">
        <v>45796</v>
      </c>
      <c r="C256" t="s">
        <v>8238</v>
      </c>
      <c r="D256" t="s">
        <v>8241</v>
      </c>
      <c r="E256" t="s">
        <v>8179</v>
      </c>
      <c r="F256" t="s">
        <v>8180</v>
      </c>
      <c r="G256">
        <v>42</v>
      </c>
      <c r="H256">
        <v>0</v>
      </c>
      <c r="I256">
        <v>85</v>
      </c>
      <c r="J256">
        <v>3570</v>
      </c>
      <c r="K256" s="10">
        <f>IFERROR(INDEX(Pharma_Stock!$D$4:$D$51,MATCH(F256,Pharma_Stock!$B$4:$B$51,0)),"")</f>
        <v>46271</v>
      </c>
      <c r="L256" s="11" t="str">
        <f t="shared" si="6"/>
        <v/>
      </c>
      <c r="M256" s="11" t="str">
        <f>INDEX(Pharma_Products!$F$4:$F$15,MATCH(E256,Pharma_Products!$A$4:$A$15,0))</f>
        <v>Sch H</v>
      </c>
      <c r="N256" s="10">
        <f>IFERROR(INDEX(Pharma_Retailers!$F$4:$F$183,MATCH(C256,Pharma_Retailers!$A$4:$A$183,0)),"")</f>
        <v>46414</v>
      </c>
      <c r="O256" s="11" t="str">
        <f t="shared" si="7"/>
        <v/>
      </c>
    </row>
    <row r="257" spans="1:15" x14ac:dyDescent="0.3">
      <c r="A257" t="s">
        <v>8832</v>
      </c>
      <c r="B257" s="9">
        <v>45796</v>
      </c>
      <c r="C257" t="s">
        <v>8461</v>
      </c>
      <c r="D257" t="s">
        <v>8241</v>
      </c>
      <c r="E257" t="s">
        <v>8184</v>
      </c>
      <c r="F257" t="s">
        <v>8187</v>
      </c>
      <c r="G257">
        <v>45</v>
      </c>
      <c r="H257">
        <v>4</v>
      </c>
      <c r="I257">
        <v>9</v>
      </c>
      <c r="J257">
        <v>405</v>
      </c>
      <c r="K257" s="10">
        <f>IFERROR(INDEX(Pharma_Stock!$D$4:$D$51,MATCH(F257,Pharma_Stock!$B$4:$B$51,0)),"")</f>
        <v>46028</v>
      </c>
      <c r="L257" s="11" t="str">
        <f t="shared" si="6"/>
        <v/>
      </c>
      <c r="M257" s="11" t="str">
        <f>INDEX(Pharma_Products!$F$4:$F$15,MATCH(E257,Pharma_Products!$A$4:$A$15,0))</f>
        <v>-</v>
      </c>
      <c r="N257" s="10">
        <f>IFERROR(INDEX(Pharma_Retailers!$F$4:$F$183,MATCH(C257,Pharma_Retailers!$A$4:$A$183,0)),"")</f>
        <v>0</v>
      </c>
      <c r="O257" s="11" t="str">
        <f t="shared" si="7"/>
        <v/>
      </c>
    </row>
    <row r="258" spans="1:15" x14ac:dyDescent="0.3">
      <c r="A258" t="s">
        <v>8833</v>
      </c>
      <c r="B258" s="9">
        <v>45796</v>
      </c>
      <c r="C258" t="s">
        <v>8295</v>
      </c>
      <c r="D258" t="s">
        <v>8233</v>
      </c>
      <c r="E258" t="s">
        <v>8204</v>
      </c>
      <c r="F258" t="s">
        <v>8207</v>
      </c>
      <c r="G258">
        <v>107</v>
      </c>
      <c r="H258">
        <v>0</v>
      </c>
      <c r="I258">
        <v>88</v>
      </c>
      <c r="J258">
        <v>9416</v>
      </c>
      <c r="K258" s="10">
        <f>IFERROR(INDEX(Pharma_Stock!$D$4:$D$51,MATCH(F258,Pharma_Stock!$B$4:$B$51,0)),"")</f>
        <v>45968</v>
      </c>
      <c r="L258" s="11" t="str">
        <f t="shared" si="6"/>
        <v/>
      </c>
      <c r="M258" s="11" t="str">
        <f>INDEX(Pharma_Products!$F$4:$F$15,MATCH(E258,Pharma_Products!$A$4:$A$15,0))</f>
        <v>-</v>
      </c>
      <c r="N258" s="10">
        <f>IFERROR(INDEX(Pharma_Retailers!$F$4:$F$183,MATCH(C258,Pharma_Retailers!$A$4:$A$183,0)),"")</f>
        <v>0</v>
      </c>
      <c r="O258" s="11" t="str">
        <f t="shared" si="7"/>
        <v/>
      </c>
    </row>
    <row r="259" spans="1:15" x14ac:dyDescent="0.3">
      <c r="A259" t="s">
        <v>8834</v>
      </c>
      <c r="B259" s="9">
        <v>45796</v>
      </c>
      <c r="C259" t="s">
        <v>8433</v>
      </c>
      <c r="D259" t="s">
        <v>8233</v>
      </c>
      <c r="E259" t="s">
        <v>8209</v>
      </c>
      <c r="F259" t="s">
        <v>8212</v>
      </c>
      <c r="G259">
        <v>43</v>
      </c>
      <c r="H259">
        <v>0</v>
      </c>
      <c r="I259">
        <v>30</v>
      </c>
      <c r="J259">
        <v>1290</v>
      </c>
      <c r="K259" s="10">
        <f>IFERROR(INDEX(Pharma_Stock!$D$4:$D$51,MATCH(F259,Pharma_Stock!$B$4:$B$51,0)),"")</f>
        <v>46129</v>
      </c>
      <c r="L259" s="11" t="str">
        <f t="shared" si="6"/>
        <v/>
      </c>
      <c r="M259" s="11" t="str">
        <f>INDEX(Pharma_Products!$F$4:$F$15,MATCH(E259,Pharma_Products!$A$4:$A$15,0))</f>
        <v>-</v>
      </c>
      <c r="N259" s="10">
        <f>IFERROR(INDEX(Pharma_Retailers!$F$4:$F$183,MATCH(C259,Pharma_Retailers!$A$4:$A$183,0)),"")</f>
        <v>0</v>
      </c>
      <c r="O259" s="11" t="str">
        <f t="shared" si="7"/>
        <v/>
      </c>
    </row>
    <row r="260" spans="1:15" x14ac:dyDescent="0.3">
      <c r="A260" t="s">
        <v>8835</v>
      </c>
      <c r="B260" s="9">
        <v>45797</v>
      </c>
      <c r="C260" t="s">
        <v>8394</v>
      </c>
      <c r="D260" t="s">
        <v>8228</v>
      </c>
      <c r="E260" t="s">
        <v>8209</v>
      </c>
      <c r="F260" t="s">
        <v>8210</v>
      </c>
      <c r="G260">
        <v>109</v>
      </c>
      <c r="H260">
        <v>0</v>
      </c>
      <c r="I260">
        <v>30</v>
      </c>
      <c r="J260">
        <v>3270</v>
      </c>
      <c r="K260" s="10">
        <f>IFERROR(INDEX(Pharma_Stock!$D$4:$D$51,MATCH(F260,Pharma_Stock!$B$4:$B$51,0)),"")</f>
        <v>45921</v>
      </c>
      <c r="L260" s="11" t="str">
        <f t="shared" ref="L260:L323" si="8">IF(B260&gt;K260,"FLAG","")</f>
        <v/>
      </c>
      <c r="M260" s="11" t="str">
        <f>INDEX(Pharma_Products!$F$4:$F$15,MATCH(E260,Pharma_Products!$A$4:$A$15,0))</f>
        <v>-</v>
      </c>
      <c r="N260" s="10">
        <f>IFERROR(INDEX(Pharma_Retailers!$F$4:$F$183,MATCH(C260,Pharma_Retailers!$A$4:$A$183,0)),"")</f>
        <v>0</v>
      </c>
      <c r="O260" s="11" t="str">
        <f t="shared" ref="O260:O323" si="9">IF(AND(M260="Sch H",N(N260)&gt;0,B260&gt;N260),"FLAG","")</f>
        <v/>
      </c>
    </row>
    <row r="261" spans="1:15" x14ac:dyDescent="0.3">
      <c r="A261" t="s">
        <v>8836</v>
      </c>
      <c r="B261" s="9">
        <v>45797</v>
      </c>
      <c r="C261" t="s">
        <v>8486</v>
      </c>
      <c r="D261" t="s">
        <v>8228</v>
      </c>
      <c r="E261" t="s">
        <v>8159</v>
      </c>
      <c r="F261" t="s">
        <v>8160</v>
      </c>
      <c r="G261">
        <v>186</v>
      </c>
      <c r="H261">
        <v>0</v>
      </c>
      <c r="I261">
        <v>72</v>
      </c>
      <c r="J261">
        <v>13392</v>
      </c>
      <c r="K261" s="10">
        <f>IFERROR(INDEX(Pharma_Stock!$D$4:$D$51,MATCH(F261,Pharma_Stock!$B$4:$B$51,0)),"")</f>
        <v>46321</v>
      </c>
      <c r="L261" s="11" t="str">
        <f t="shared" si="8"/>
        <v/>
      </c>
      <c r="M261" s="11" t="str">
        <f>INDEX(Pharma_Products!$F$4:$F$15,MATCH(E261,Pharma_Products!$A$4:$A$15,0))</f>
        <v>Sch H</v>
      </c>
      <c r="N261" s="10">
        <f>IFERROR(INDEX(Pharma_Retailers!$F$4:$F$183,MATCH(C261,Pharma_Retailers!$A$4:$A$183,0)),"")</f>
        <v>46320</v>
      </c>
      <c r="O261" s="11" t="str">
        <f t="shared" si="9"/>
        <v/>
      </c>
    </row>
    <row r="262" spans="1:15" x14ac:dyDescent="0.3">
      <c r="A262" t="s">
        <v>8837</v>
      </c>
      <c r="B262" s="9">
        <v>45797</v>
      </c>
      <c r="C262" t="s">
        <v>8472</v>
      </c>
      <c r="D262" t="s">
        <v>8241</v>
      </c>
      <c r="E262" t="s">
        <v>8164</v>
      </c>
      <c r="F262" t="s">
        <v>8168</v>
      </c>
      <c r="G262">
        <v>63</v>
      </c>
      <c r="H262">
        <v>6</v>
      </c>
      <c r="I262">
        <v>19</v>
      </c>
      <c r="J262">
        <v>1197</v>
      </c>
      <c r="K262" s="10">
        <f>IFERROR(INDEX(Pharma_Stock!$D$4:$D$51,MATCH(F262,Pharma_Stock!$B$4:$B$51,0)),"")</f>
        <v>45901</v>
      </c>
      <c r="L262" s="11" t="str">
        <f t="shared" si="8"/>
        <v/>
      </c>
      <c r="M262" s="11" t="str">
        <f>INDEX(Pharma_Products!$F$4:$F$15,MATCH(E262,Pharma_Products!$A$4:$A$15,0))</f>
        <v>OTC</v>
      </c>
      <c r="N262" s="10">
        <f>IFERROR(INDEX(Pharma_Retailers!$F$4:$F$183,MATCH(C262,Pharma_Retailers!$A$4:$A$183,0)),"")</f>
        <v>47392</v>
      </c>
      <c r="O262" s="11" t="str">
        <f t="shared" si="9"/>
        <v/>
      </c>
    </row>
    <row r="263" spans="1:15" x14ac:dyDescent="0.3">
      <c r="A263" t="s">
        <v>8838</v>
      </c>
      <c r="B263" s="9">
        <v>45797</v>
      </c>
      <c r="C263" t="s">
        <v>8394</v>
      </c>
      <c r="D263" t="s">
        <v>8228</v>
      </c>
      <c r="E263" t="s">
        <v>8199</v>
      </c>
      <c r="F263" t="s">
        <v>8201</v>
      </c>
      <c r="G263">
        <v>35</v>
      </c>
      <c r="H263">
        <v>0</v>
      </c>
      <c r="I263">
        <v>28</v>
      </c>
      <c r="J263">
        <v>980</v>
      </c>
      <c r="K263" s="10">
        <f>IFERROR(INDEX(Pharma_Stock!$D$4:$D$51,MATCH(F263,Pharma_Stock!$B$4:$B$51,0)),"")</f>
        <v>46000</v>
      </c>
      <c r="L263" s="11" t="str">
        <f t="shared" si="8"/>
        <v/>
      </c>
      <c r="M263" s="11" t="str">
        <f>INDEX(Pharma_Products!$F$4:$F$15,MATCH(E263,Pharma_Products!$A$4:$A$15,0))</f>
        <v>-</v>
      </c>
      <c r="N263" s="10">
        <f>IFERROR(INDEX(Pharma_Retailers!$F$4:$F$183,MATCH(C263,Pharma_Retailers!$A$4:$A$183,0)),"")</f>
        <v>0</v>
      </c>
      <c r="O263" s="11" t="str">
        <f t="shared" si="9"/>
        <v/>
      </c>
    </row>
    <row r="264" spans="1:15" x14ac:dyDescent="0.3">
      <c r="A264" t="s">
        <v>8839</v>
      </c>
      <c r="B264" s="9">
        <v>45797</v>
      </c>
      <c r="C264" t="s">
        <v>8521</v>
      </c>
      <c r="D264" t="s">
        <v>8241</v>
      </c>
      <c r="E264" t="s">
        <v>8199</v>
      </c>
      <c r="F264" t="s">
        <v>8202</v>
      </c>
      <c r="G264">
        <v>175</v>
      </c>
      <c r="H264">
        <v>0</v>
      </c>
      <c r="I264">
        <v>28</v>
      </c>
      <c r="J264">
        <v>4900</v>
      </c>
      <c r="K264" s="10">
        <f>IFERROR(INDEX(Pharma_Stock!$D$4:$D$51,MATCH(F264,Pharma_Stock!$B$4:$B$51,0)),"")</f>
        <v>45979</v>
      </c>
      <c r="L264" s="11" t="str">
        <f t="shared" si="8"/>
        <v/>
      </c>
      <c r="M264" s="11" t="str">
        <f>INDEX(Pharma_Products!$F$4:$F$15,MATCH(E264,Pharma_Products!$A$4:$A$15,0))</f>
        <v>-</v>
      </c>
      <c r="N264" s="10">
        <f>IFERROR(INDEX(Pharma_Retailers!$F$4:$F$183,MATCH(C264,Pharma_Retailers!$A$4:$A$183,0)),"")</f>
        <v>0</v>
      </c>
      <c r="O264" s="11" t="str">
        <f t="shared" si="9"/>
        <v/>
      </c>
    </row>
    <row r="265" spans="1:15" x14ac:dyDescent="0.3">
      <c r="A265" t="s">
        <v>8840</v>
      </c>
      <c r="B265" s="9">
        <v>45797</v>
      </c>
      <c r="C265" t="s">
        <v>8462</v>
      </c>
      <c r="D265" t="s">
        <v>8249</v>
      </c>
      <c r="E265" t="s">
        <v>8204</v>
      </c>
      <c r="F265" t="s">
        <v>8205</v>
      </c>
      <c r="G265">
        <v>239</v>
      </c>
      <c r="H265">
        <v>0</v>
      </c>
      <c r="I265">
        <v>88</v>
      </c>
      <c r="J265">
        <v>21032</v>
      </c>
      <c r="K265" s="10">
        <f>IFERROR(INDEX(Pharma_Stock!$D$4:$D$51,MATCH(F265,Pharma_Stock!$B$4:$B$51,0)),"")</f>
        <v>46141</v>
      </c>
      <c r="L265" s="11" t="str">
        <f t="shared" si="8"/>
        <v/>
      </c>
      <c r="M265" s="11" t="str">
        <f>INDEX(Pharma_Products!$F$4:$F$15,MATCH(E265,Pharma_Products!$A$4:$A$15,0))</f>
        <v>-</v>
      </c>
      <c r="N265" s="10">
        <f>IFERROR(INDEX(Pharma_Retailers!$F$4:$F$183,MATCH(C265,Pharma_Retailers!$A$4:$A$183,0)),"")</f>
        <v>0</v>
      </c>
      <c r="O265" s="11" t="str">
        <f t="shared" si="9"/>
        <v/>
      </c>
    </row>
    <row r="266" spans="1:15" x14ac:dyDescent="0.3">
      <c r="A266" t="s">
        <v>8841</v>
      </c>
      <c r="B266" s="9">
        <v>45798</v>
      </c>
      <c r="C266" t="s">
        <v>8537</v>
      </c>
      <c r="D266" t="s">
        <v>8269</v>
      </c>
      <c r="E266" t="s">
        <v>8199</v>
      </c>
      <c r="F266" t="s">
        <v>8202</v>
      </c>
      <c r="G266">
        <v>130</v>
      </c>
      <c r="H266">
        <v>0</v>
      </c>
      <c r="I266">
        <v>28</v>
      </c>
      <c r="J266">
        <v>3640</v>
      </c>
      <c r="K266" s="10">
        <f>IFERROR(INDEX(Pharma_Stock!$D$4:$D$51,MATCH(F266,Pharma_Stock!$B$4:$B$51,0)),"")</f>
        <v>45979</v>
      </c>
      <c r="L266" s="11" t="str">
        <f t="shared" si="8"/>
        <v/>
      </c>
      <c r="M266" s="11" t="str">
        <f>INDEX(Pharma_Products!$F$4:$F$15,MATCH(E266,Pharma_Products!$A$4:$A$15,0))</f>
        <v>-</v>
      </c>
      <c r="N266" s="10">
        <f>IFERROR(INDEX(Pharma_Retailers!$F$4:$F$183,MATCH(C266,Pharma_Retailers!$A$4:$A$183,0)),"")</f>
        <v>0</v>
      </c>
      <c r="O266" s="11" t="str">
        <f t="shared" si="9"/>
        <v/>
      </c>
    </row>
    <row r="267" spans="1:15" x14ac:dyDescent="0.3">
      <c r="A267" t="s">
        <v>8842</v>
      </c>
      <c r="B267" s="9">
        <v>45798</v>
      </c>
      <c r="C267" t="s">
        <v>8422</v>
      </c>
      <c r="D267" t="s">
        <v>8228</v>
      </c>
      <c r="E267" t="s">
        <v>8209</v>
      </c>
      <c r="F267" t="s">
        <v>8210</v>
      </c>
      <c r="G267">
        <v>139</v>
      </c>
      <c r="H267">
        <v>0</v>
      </c>
      <c r="I267">
        <v>30</v>
      </c>
      <c r="J267">
        <v>4170</v>
      </c>
      <c r="K267" s="10">
        <f>IFERROR(INDEX(Pharma_Stock!$D$4:$D$51,MATCH(F267,Pharma_Stock!$B$4:$B$51,0)),"")</f>
        <v>45921</v>
      </c>
      <c r="L267" s="11" t="str">
        <f t="shared" si="8"/>
        <v/>
      </c>
      <c r="M267" s="11" t="str">
        <f>INDEX(Pharma_Products!$F$4:$F$15,MATCH(E267,Pharma_Products!$A$4:$A$15,0))</f>
        <v>-</v>
      </c>
      <c r="N267" s="10">
        <f>IFERROR(INDEX(Pharma_Retailers!$F$4:$F$183,MATCH(C267,Pharma_Retailers!$A$4:$A$183,0)),"")</f>
        <v>0</v>
      </c>
      <c r="O267" s="11" t="str">
        <f t="shared" si="9"/>
        <v/>
      </c>
    </row>
    <row r="268" spans="1:15" x14ac:dyDescent="0.3">
      <c r="A268" t="s">
        <v>8843</v>
      </c>
      <c r="B268" s="9">
        <v>45798</v>
      </c>
      <c r="C268" t="s">
        <v>8405</v>
      </c>
      <c r="D268" t="s">
        <v>8233</v>
      </c>
      <c r="E268" t="s">
        <v>8169</v>
      </c>
      <c r="F268" t="s">
        <v>8172</v>
      </c>
      <c r="G268">
        <v>207</v>
      </c>
      <c r="H268">
        <v>0</v>
      </c>
      <c r="I268">
        <v>14</v>
      </c>
      <c r="J268">
        <v>2898</v>
      </c>
      <c r="K268" s="10">
        <f>IFERROR(INDEX(Pharma_Stock!$D$4:$D$51,MATCH(F268,Pharma_Stock!$B$4:$B$51,0)),"")</f>
        <v>46309</v>
      </c>
      <c r="L268" s="11" t="str">
        <f t="shared" si="8"/>
        <v/>
      </c>
      <c r="M268" s="11" t="str">
        <f>INDEX(Pharma_Products!$F$4:$F$15,MATCH(E268,Pharma_Products!$A$4:$A$15,0))</f>
        <v>Sch H</v>
      </c>
      <c r="N268" s="10">
        <f>IFERROR(INDEX(Pharma_Retailers!$F$4:$F$183,MATCH(C268,Pharma_Retailers!$A$4:$A$183,0)),"")</f>
        <v>47414</v>
      </c>
      <c r="O268" s="11" t="str">
        <f t="shared" si="9"/>
        <v/>
      </c>
    </row>
    <row r="269" spans="1:15" x14ac:dyDescent="0.3">
      <c r="A269" t="s">
        <v>8844</v>
      </c>
      <c r="B269" s="9">
        <v>45798</v>
      </c>
      <c r="C269" t="s">
        <v>8355</v>
      </c>
      <c r="D269" t="s">
        <v>8249</v>
      </c>
      <c r="E269" t="s">
        <v>8189</v>
      </c>
      <c r="F269" t="s">
        <v>8191</v>
      </c>
      <c r="G269">
        <v>85</v>
      </c>
      <c r="H269">
        <v>0</v>
      </c>
      <c r="I269">
        <v>12.5</v>
      </c>
      <c r="J269">
        <v>1062.5</v>
      </c>
      <c r="K269" s="10">
        <f>IFERROR(INDEX(Pharma_Stock!$D$4:$D$51,MATCH(F269,Pharma_Stock!$B$4:$B$51,0)),"")</f>
        <v>45972</v>
      </c>
      <c r="L269" s="11" t="str">
        <f t="shared" si="8"/>
        <v/>
      </c>
      <c r="M269" s="11" t="str">
        <f>INDEX(Pharma_Products!$F$4:$F$15,MATCH(E269,Pharma_Products!$A$4:$A$15,0))</f>
        <v>-</v>
      </c>
      <c r="N269" s="10">
        <f>IFERROR(INDEX(Pharma_Retailers!$F$4:$F$183,MATCH(C269,Pharma_Retailers!$A$4:$A$183,0)),"")</f>
        <v>0</v>
      </c>
      <c r="O269" s="11" t="str">
        <f t="shared" si="9"/>
        <v/>
      </c>
    </row>
    <row r="270" spans="1:15" x14ac:dyDescent="0.3">
      <c r="A270" t="s">
        <v>8845</v>
      </c>
      <c r="B270" s="9">
        <v>45798</v>
      </c>
      <c r="C270" t="s">
        <v>8403</v>
      </c>
      <c r="D270" t="s">
        <v>8241</v>
      </c>
      <c r="E270" t="s">
        <v>8169</v>
      </c>
      <c r="F270" t="s">
        <v>8173</v>
      </c>
      <c r="G270">
        <v>103</v>
      </c>
      <c r="H270">
        <v>0</v>
      </c>
      <c r="I270">
        <v>14</v>
      </c>
      <c r="J270">
        <v>1442</v>
      </c>
      <c r="K270" s="10">
        <f>IFERROR(INDEX(Pharma_Stock!$D$4:$D$51,MATCH(F270,Pharma_Stock!$B$4:$B$51,0)),"")</f>
        <v>45876</v>
      </c>
      <c r="L270" s="11" t="str">
        <f t="shared" si="8"/>
        <v/>
      </c>
      <c r="M270" s="11" t="str">
        <f>INDEX(Pharma_Products!$F$4:$F$15,MATCH(E270,Pharma_Products!$A$4:$A$15,0))</f>
        <v>Sch H</v>
      </c>
      <c r="N270" s="10">
        <f>IFERROR(INDEX(Pharma_Retailers!$F$4:$F$183,MATCH(C270,Pharma_Retailers!$A$4:$A$183,0)),"")</f>
        <v>45930</v>
      </c>
      <c r="O270" s="11" t="str">
        <f t="shared" si="9"/>
        <v/>
      </c>
    </row>
    <row r="271" spans="1:15" x14ac:dyDescent="0.3">
      <c r="A271" t="s">
        <v>8846</v>
      </c>
      <c r="B271" s="9">
        <v>45798</v>
      </c>
      <c r="C271" t="s">
        <v>8474</v>
      </c>
      <c r="D271" t="s">
        <v>8269</v>
      </c>
      <c r="E271" t="s">
        <v>8153</v>
      </c>
      <c r="F271" t="s">
        <v>8154</v>
      </c>
      <c r="G271">
        <v>108</v>
      </c>
      <c r="H271">
        <v>0</v>
      </c>
      <c r="I271">
        <v>18.5</v>
      </c>
      <c r="J271">
        <v>1998</v>
      </c>
      <c r="K271" s="10">
        <f>IFERROR(INDEX(Pharma_Stock!$D$4:$D$51,MATCH(F271,Pharma_Stock!$B$4:$B$51,0)),"")</f>
        <v>46439</v>
      </c>
      <c r="L271" s="11" t="str">
        <f t="shared" si="8"/>
        <v/>
      </c>
      <c r="M271" s="11" t="str">
        <f>INDEX(Pharma_Products!$F$4:$F$15,MATCH(E271,Pharma_Products!$A$4:$A$15,0))</f>
        <v>Sch H</v>
      </c>
      <c r="N271" s="10">
        <f>IFERROR(INDEX(Pharma_Retailers!$F$4:$F$183,MATCH(C271,Pharma_Retailers!$A$4:$A$183,0)),"")</f>
        <v>46382</v>
      </c>
      <c r="O271" s="11" t="str">
        <f t="shared" si="9"/>
        <v/>
      </c>
    </row>
    <row r="272" spans="1:15" x14ac:dyDescent="0.3">
      <c r="A272" t="s">
        <v>8847</v>
      </c>
      <c r="B272" s="9">
        <v>45798</v>
      </c>
      <c r="C272" t="s">
        <v>8301</v>
      </c>
      <c r="D272" t="s">
        <v>8228</v>
      </c>
      <c r="E272" t="s">
        <v>8153</v>
      </c>
      <c r="F272" t="s">
        <v>8156</v>
      </c>
      <c r="G272">
        <v>154</v>
      </c>
      <c r="H272">
        <v>0</v>
      </c>
      <c r="I272">
        <v>18.5</v>
      </c>
      <c r="J272">
        <v>2849</v>
      </c>
      <c r="K272" s="10">
        <f>IFERROR(INDEX(Pharma_Stock!$D$4:$D$51,MATCH(F272,Pharma_Stock!$B$4:$B$51,0)),"")</f>
        <v>46468</v>
      </c>
      <c r="L272" s="11" t="str">
        <f t="shared" si="8"/>
        <v/>
      </c>
      <c r="M272" s="11" t="str">
        <f>INDEX(Pharma_Products!$F$4:$F$15,MATCH(E272,Pharma_Products!$A$4:$A$15,0))</f>
        <v>Sch H</v>
      </c>
      <c r="N272" s="10">
        <f>IFERROR(INDEX(Pharma_Retailers!$F$4:$F$183,MATCH(C272,Pharma_Retailers!$A$4:$A$183,0)),"")</f>
        <v>46245</v>
      </c>
      <c r="O272" s="11" t="str">
        <f t="shared" si="9"/>
        <v/>
      </c>
    </row>
    <row r="273" spans="1:15" x14ac:dyDescent="0.3">
      <c r="A273" t="s">
        <v>8848</v>
      </c>
      <c r="B273" s="9">
        <v>45798</v>
      </c>
      <c r="C273" t="s">
        <v>8380</v>
      </c>
      <c r="D273" t="s">
        <v>8241</v>
      </c>
      <c r="E273" t="s">
        <v>8204</v>
      </c>
      <c r="F273" t="s">
        <v>8207</v>
      </c>
      <c r="G273">
        <v>37</v>
      </c>
      <c r="H273">
        <v>0</v>
      </c>
      <c r="I273">
        <v>88</v>
      </c>
      <c r="J273">
        <v>3256</v>
      </c>
      <c r="K273" s="10">
        <f>IFERROR(INDEX(Pharma_Stock!$D$4:$D$51,MATCH(F273,Pharma_Stock!$B$4:$B$51,0)),"")</f>
        <v>45968</v>
      </c>
      <c r="L273" s="11" t="str">
        <f t="shared" si="8"/>
        <v/>
      </c>
      <c r="M273" s="11" t="str">
        <f>INDEX(Pharma_Products!$F$4:$F$15,MATCH(E273,Pharma_Products!$A$4:$A$15,0))</f>
        <v>-</v>
      </c>
      <c r="N273" s="10">
        <f>IFERROR(INDEX(Pharma_Retailers!$F$4:$F$183,MATCH(C273,Pharma_Retailers!$A$4:$A$183,0)),"")</f>
        <v>0</v>
      </c>
      <c r="O273" s="11" t="str">
        <f t="shared" si="9"/>
        <v/>
      </c>
    </row>
    <row r="274" spans="1:15" x14ac:dyDescent="0.3">
      <c r="A274" t="s">
        <v>8849</v>
      </c>
      <c r="B274" s="9">
        <v>45799</v>
      </c>
      <c r="C274" t="s">
        <v>8335</v>
      </c>
      <c r="D274" t="s">
        <v>8249</v>
      </c>
      <c r="E274" t="s">
        <v>8189</v>
      </c>
      <c r="F274" t="s">
        <v>8192</v>
      </c>
      <c r="G274">
        <v>38</v>
      </c>
      <c r="H274">
        <v>0</v>
      </c>
      <c r="I274">
        <v>12.5</v>
      </c>
      <c r="J274">
        <v>475</v>
      </c>
      <c r="K274" s="10">
        <f>IFERROR(INDEX(Pharma_Stock!$D$4:$D$51,MATCH(F274,Pharma_Stock!$B$4:$B$51,0)),"")</f>
        <v>46005</v>
      </c>
      <c r="L274" s="11" t="str">
        <f t="shared" si="8"/>
        <v/>
      </c>
      <c r="M274" s="11" t="str">
        <f>INDEX(Pharma_Products!$F$4:$F$15,MATCH(E274,Pharma_Products!$A$4:$A$15,0))</f>
        <v>-</v>
      </c>
      <c r="N274" s="10">
        <f>IFERROR(INDEX(Pharma_Retailers!$F$4:$F$183,MATCH(C274,Pharma_Retailers!$A$4:$A$183,0)),"")</f>
        <v>0</v>
      </c>
      <c r="O274" s="11" t="str">
        <f t="shared" si="9"/>
        <v/>
      </c>
    </row>
    <row r="275" spans="1:15" x14ac:dyDescent="0.3">
      <c r="A275" t="s">
        <v>8850</v>
      </c>
      <c r="B275" s="9">
        <v>45799</v>
      </c>
      <c r="C275" t="s">
        <v>8405</v>
      </c>
      <c r="D275" t="s">
        <v>8233</v>
      </c>
      <c r="E275" t="s">
        <v>8153</v>
      </c>
      <c r="F275" t="s">
        <v>8154</v>
      </c>
      <c r="G275">
        <v>100</v>
      </c>
      <c r="H275">
        <v>0</v>
      </c>
      <c r="I275">
        <v>18.5</v>
      </c>
      <c r="J275">
        <v>1850</v>
      </c>
      <c r="K275" s="10">
        <f>IFERROR(INDEX(Pharma_Stock!$D$4:$D$51,MATCH(F275,Pharma_Stock!$B$4:$B$51,0)),"")</f>
        <v>46439</v>
      </c>
      <c r="L275" s="11" t="str">
        <f t="shared" si="8"/>
        <v/>
      </c>
      <c r="M275" s="11" t="str">
        <f>INDEX(Pharma_Products!$F$4:$F$15,MATCH(E275,Pharma_Products!$A$4:$A$15,0))</f>
        <v>Sch H</v>
      </c>
      <c r="N275" s="10">
        <f>IFERROR(INDEX(Pharma_Retailers!$F$4:$F$183,MATCH(C275,Pharma_Retailers!$A$4:$A$183,0)),"")</f>
        <v>47414</v>
      </c>
      <c r="O275" s="11" t="str">
        <f t="shared" si="9"/>
        <v/>
      </c>
    </row>
    <row r="276" spans="1:15" x14ac:dyDescent="0.3">
      <c r="A276" t="s">
        <v>8851</v>
      </c>
      <c r="B276" s="9">
        <v>45799</v>
      </c>
      <c r="C276" t="s">
        <v>8359</v>
      </c>
      <c r="D276" t="s">
        <v>8249</v>
      </c>
      <c r="E276" t="s">
        <v>8209</v>
      </c>
      <c r="F276" t="s">
        <v>8210</v>
      </c>
      <c r="G276">
        <v>193</v>
      </c>
      <c r="H276">
        <v>0</v>
      </c>
      <c r="I276">
        <v>30</v>
      </c>
      <c r="J276">
        <v>5790</v>
      </c>
      <c r="K276" s="10">
        <f>IFERROR(INDEX(Pharma_Stock!$D$4:$D$51,MATCH(F276,Pharma_Stock!$B$4:$B$51,0)),"")</f>
        <v>45921</v>
      </c>
      <c r="L276" s="11" t="str">
        <f t="shared" si="8"/>
        <v/>
      </c>
      <c r="M276" s="11" t="str">
        <f>INDEX(Pharma_Products!$F$4:$F$15,MATCH(E276,Pharma_Products!$A$4:$A$15,0))</f>
        <v>-</v>
      </c>
      <c r="N276" s="10">
        <f>IFERROR(INDEX(Pharma_Retailers!$F$4:$F$183,MATCH(C276,Pharma_Retailers!$A$4:$A$183,0)),"")</f>
        <v>0</v>
      </c>
      <c r="O276" s="11" t="str">
        <f t="shared" si="9"/>
        <v/>
      </c>
    </row>
    <row r="277" spans="1:15" x14ac:dyDescent="0.3">
      <c r="A277" t="s">
        <v>8852</v>
      </c>
      <c r="B277" s="9">
        <v>45799</v>
      </c>
      <c r="C277" t="s">
        <v>8439</v>
      </c>
      <c r="D277" t="s">
        <v>8249</v>
      </c>
      <c r="E277" t="s">
        <v>8153</v>
      </c>
      <c r="F277" t="s">
        <v>8158</v>
      </c>
      <c r="G277">
        <v>180</v>
      </c>
      <c r="H277">
        <v>0</v>
      </c>
      <c r="I277">
        <v>18.5</v>
      </c>
      <c r="J277">
        <v>3330</v>
      </c>
      <c r="K277" s="10">
        <f>IFERROR(INDEX(Pharma_Stock!$D$4:$D$51,MATCH(F277,Pharma_Stock!$B$4:$B$51,0)),"")</f>
        <v>46038</v>
      </c>
      <c r="L277" s="11" t="str">
        <f t="shared" si="8"/>
        <v/>
      </c>
      <c r="M277" s="11" t="str">
        <f>INDEX(Pharma_Products!$F$4:$F$15,MATCH(E277,Pharma_Products!$A$4:$A$15,0))</f>
        <v>Sch H</v>
      </c>
      <c r="N277" s="10">
        <f>IFERROR(INDEX(Pharma_Retailers!$F$4:$F$183,MATCH(C277,Pharma_Retailers!$A$4:$A$183,0)),"")</f>
        <v>46770</v>
      </c>
      <c r="O277" s="11" t="str">
        <f t="shared" si="9"/>
        <v/>
      </c>
    </row>
    <row r="278" spans="1:15" x14ac:dyDescent="0.3">
      <c r="A278" t="s">
        <v>8853</v>
      </c>
      <c r="B278" s="9">
        <v>45799</v>
      </c>
      <c r="C278" t="s">
        <v>8375</v>
      </c>
      <c r="D278" t="s">
        <v>8228</v>
      </c>
      <c r="E278" t="s">
        <v>8169</v>
      </c>
      <c r="F278" t="s">
        <v>8172</v>
      </c>
      <c r="G278">
        <v>191</v>
      </c>
      <c r="H278">
        <v>0</v>
      </c>
      <c r="I278">
        <v>14</v>
      </c>
      <c r="J278">
        <v>2674</v>
      </c>
      <c r="K278" s="10">
        <f>IFERROR(INDEX(Pharma_Stock!$D$4:$D$51,MATCH(F278,Pharma_Stock!$B$4:$B$51,0)),"")</f>
        <v>46309</v>
      </c>
      <c r="L278" s="11" t="str">
        <f t="shared" si="8"/>
        <v/>
      </c>
      <c r="M278" s="11" t="str">
        <f>INDEX(Pharma_Products!$F$4:$F$15,MATCH(E278,Pharma_Products!$A$4:$A$15,0))</f>
        <v>Sch H</v>
      </c>
      <c r="N278" s="10">
        <f>IFERROR(INDEX(Pharma_Retailers!$F$4:$F$183,MATCH(C278,Pharma_Retailers!$A$4:$A$183,0)),"")</f>
        <v>47459</v>
      </c>
      <c r="O278" s="11" t="str">
        <f t="shared" si="9"/>
        <v/>
      </c>
    </row>
    <row r="279" spans="1:15" x14ac:dyDescent="0.3">
      <c r="A279" t="s">
        <v>8854</v>
      </c>
      <c r="B279" s="9">
        <v>45800</v>
      </c>
      <c r="C279" t="s">
        <v>8497</v>
      </c>
      <c r="D279" t="s">
        <v>8241</v>
      </c>
      <c r="E279" t="s">
        <v>8199</v>
      </c>
      <c r="F279" t="s">
        <v>8200</v>
      </c>
      <c r="G279">
        <v>50</v>
      </c>
      <c r="H279">
        <v>0</v>
      </c>
      <c r="I279">
        <v>28</v>
      </c>
      <c r="J279">
        <v>1400</v>
      </c>
      <c r="K279" s="10">
        <f>IFERROR(INDEX(Pharma_Stock!$D$4:$D$51,MATCH(F279,Pharma_Stock!$B$4:$B$51,0)),"")</f>
        <v>46042</v>
      </c>
      <c r="L279" s="11" t="str">
        <f t="shared" si="8"/>
        <v/>
      </c>
      <c r="M279" s="11" t="str">
        <f>INDEX(Pharma_Products!$F$4:$F$15,MATCH(E279,Pharma_Products!$A$4:$A$15,0))</f>
        <v>-</v>
      </c>
      <c r="N279" s="10">
        <f>IFERROR(INDEX(Pharma_Retailers!$F$4:$F$183,MATCH(C279,Pharma_Retailers!$A$4:$A$183,0)),"")</f>
        <v>0</v>
      </c>
      <c r="O279" s="11" t="str">
        <f t="shared" si="9"/>
        <v/>
      </c>
    </row>
    <row r="280" spans="1:15" x14ac:dyDescent="0.3">
      <c r="A280" t="s">
        <v>8855</v>
      </c>
      <c r="B280" s="9">
        <v>45800</v>
      </c>
      <c r="C280" t="s">
        <v>8423</v>
      </c>
      <c r="D280" t="s">
        <v>8233</v>
      </c>
      <c r="E280" t="s">
        <v>8169</v>
      </c>
      <c r="F280" t="s">
        <v>8172</v>
      </c>
      <c r="G280">
        <v>68</v>
      </c>
      <c r="H280">
        <v>0</v>
      </c>
      <c r="I280">
        <v>14</v>
      </c>
      <c r="J280">
        <v>952</v>
      </c>
      <c r="K280" s="10">
        <f>IFERROR(INDEX(Pharma_Stock!$D$4:$D$51,MATCH(F280,Pharma_Stock!$B$4:$B$51,0)),"")</f>
        <v>46309</v>
      </c>
      <c r="L280" s="11" t="str">
        <f t="shared" si="8"/>
        <v/>
      </c>
      <c r="M280" s="11" t="str">
        <f>INDEX(Pharma_Products!$F$4:$F$15,MATCH(E280,Pharma_Products!$A$4:$A$15,0))</f>
        <v>Sch H</v>
      </c>
      <c r="N280" s="10">
        <f>IFERROR(INDEX(Pharma_Retailers!$F$4:$F$183,MATCH(C280,Pharma_Retailers!$A$4:$A$183,0)),"")</f>
        <v>46761</v>
      </c>
      <c r="O280" s="11" t="str">
        <f t="shared" si="9"/>
        <v/>
      </c>
    </row>
    <row r="281" spans="1:15" x14ac:dyDescent="0.3">
      <c r="A281" t="s">
        <v>8856</v>
      </c>
      <c r="B281" s="9">
        <v>45800</v>
      </c>
      <c r="C281" t="s">
        <v>8309</v>
      </c>
      <c r="D281" t="s">
        <v>8249</v>
      </c>
      <c r="E281" t="s">
        <v>8209</v>
      </c>
      <c r="F281" t="s">
        <v>8210</v>
      </c>
      <c r="G281">
        <v>31</v>
      </c>
      <c r="H281">
        <v>0</v>
      </c>
      <c r="I281">
        <v>30</v>
      </c>
      <c r="J281">
        <v>930</v>
      </c>
      <c r="K281" s="10">
        <f>IFERROR(INDEX(Pharma_Stock!$D$4:$D$51,MATCH(F281,Pharma_Stock!$B$4:$B$51,0)),"")</f>
        <v>45921</v>
      </c>
      <c r="L281" s="11" t="str">
        <f t="shared" si="8"/>
        <v/>
      </c>
      <c r="M281" s="11" t="str">
        <f>INDEX(Pharma_Products!$F$4:$F$15,MATCH(E281,Pharma_Products!$A$4:$A$15,0))</f>
        <v>-</v>
      </c>
      <c r="N281" s="10">
        <f>IFERROR(INDEX(Pharma_Retailers!$F$4:$F$183,MATCH(C281,Pharma_Retailers!$A$4:$A$183,0)),"")</f>
        <v>0</v>
      </c>
      <c r="O281" s="11" t="str">
        <f t="shared" si="9"/>
        <v/>
      </c>
    </row>
    <row r="282" spans="1:15" x14ac:dyDescent="0.3">
      <c r="A282" t="s">
        <v>8857</v>
      </c>
      <c r="B282" s="9">
        <v>45800</v>
      </c>
      <c r="C282" t="s">
        <v>8423</v>
      </c>
      <c r="D282" t="s">
        <v>8233</v>
      </c>
      <c r="E282" t="s">
        <v>8169</v>
      </c>
      <c r="F282" t="s">
        <v>8173</v>
      </c>
      <c r="G282">
        <v>10</v>
      </c>
      <c r="H282">
        <v>0</v>
      </c>
      <c r="I282">
        <v>14</v>
      </c>
      <c r="J282">
        <v>140</v>
      </c>
      <c r="K282" s="10">
        <f>IFERROR(INDEX(Pharma_Stock!$D$4:$D$51,MATCH(F282,Pharma_Stock!$B$4:$B$51,0)),"")</f>
        <v>45876</v>
      </c>
      <c r="L282" s="11" t="str">
        <f t="shared" si="8"/>
        <v/>
      </c>
      <c r="M282" s="11" t="str">
        <f>INDEX(Pharma_Products!$F$4:$F$15,MATCH(E282,Pharma_Products!$A$4:$A$15,0))</f>
        <v>Sch H</v>
      </c>
      <c r="N282" s="10">
        <f>IFERROR(INDEX(Pharma_Retailers!$F$4:$F$183,MATCH(C282,Pharma_Retailers!$A$4:$A$183,0)),"")</f>
        <v>46761</v>
      </c>
      <c r="O282" s="11" t="str">
        <f t="shared" si="9"/>
        <v/>
      </c>
    </row>
    <row r="283" spans="1:15" x14ac:dyDescent="0.3">
      <c r="A283" t="s">
        <v>8858</v>
      </c>
      <c r="B283" s="9">
        <v>45800</v>
      </c>
      <c r="C283" t="s">
        <v>8365</v>
      </c>
      <c r="D283" t="s">
        <v>8233</v>
      </c>
      <c r="E283" t="s">
        <v>8189</v>
      </c>
      <c r="F283" t="s">
        <v>8191</v>
      </c>
      <c r="G283">
        <v>14</v>
      </c>
      <c r="H283">
        <v>0</v>
      </c>
      <c r="I283">
        <v>12.5</v>
      </c>
      <c r="J283">
        <v>175</v>
      </c>
      <c r="K283" s="10">
        <f>IFERROR(INDEX(Pharma_Stock!$D$4:$D$51,MATCH(F283,Pharma_Stock!$B$4:$B$51,0)),"")</f>
        <v>45972</v>
      </c>
      <c r="L283" s="11" t="str">
        <f t="shared" si="8"/>
        <v/>
      </c>
      <c r="M283" s="11" t="str">
        <f>INDEX(Pharma_Products!$F$4:$F$15,MATCH(E283,Pharma_Products!$A$4:$A$15,0))</f>
        <v>-</v>
      </c>
      <c r="N283" s="10">
        <f>IFERROR(INDEX(Pharma_Retailers!$F$4:$F$183,MATCH(C283,Pharma_Retailers!$A$4:$A$183,0)),"")</f>
        <v>0</v>
      </c>
      <c r="O283" s="11" t="str">
        <f t="shared" si="9"/>
        <v/>
      </c>
    </row>
    <row r="284" spans="1:15" x14ac:dyDescent="0.3">
      <c r="A284" t="s">
        <v>8859</v>
      </c>
      <c r="B284" s="9">
        <v>45800</v>
      </c>
      <c r="C284" t="s">
        <v>8301</v>
      </c>
      <c r="D284" t="s">
        <v>8228</v>
      </c>
      <c r="E284" t="s">
        <v>8159</v>
      </c>
      <c r="F284" t="s">
        <v>8161</v>
      </c>
      <c r="G284">
        <v>62</v>
      </c>
      <c r="H284">
        <v>0</v>
      </c>
      <c r="I284">
        <v>72</v>
      </c>
      <c r="J284">
        <v>4464</v>
      </c>
      <c r="K284" s="10">
        <f>IFERROR(INDEX(Pharma_Stock!$D$4:$D$51,MATCH(F284,Pharma_Stock!$B$4:$B$51,0)),"")</f>
        <v>46297</v>
      </c>
      <c r="L284" s="11" t="str">
        <f t="shared" si="8"/>
        <v/>
      </c>
      <c r="M284" s="11" t="str">
        <f>INDEX(Pharma_Products!$F$4:$F$15,MATCH(E284,Pharma_Products!$A$4:$A$15,0))</f>
        <v>Sch H</v>
      </c>
      <c r="N284" s="10">
        <f>IFERROR(INDEX(Pharma_Retailers!$F$4:$F$183,MATCH(C284,Pharma_Retailers!$A$4:$A$183,0)),"")</f>
        <v>46245</v>
      </c>
      <c r="O284" s="11" t="str">
        <f t="shared" si="9"/>
        <v/>
      </c>
    </row>
    <row r="285" spans="1:15" x14ac:dyDescent="0.3">
      <c r="A285" t="s">
        <v>8860</v>
      </c>
      <c r="B285" s="9">
        <v>45800</v>
      </c>
      <c r="C285" t="s">
        <v>8293</v>
      </c>
      <c r="D285" t="s">
        <v>8241</v>
      </c>
      <c r="E285" t="s">
        <v>8189</v>
      </c>
      <c r="F285" t="s">
        <v>8191</v>
      </c>
      <c r="G285">
        <v>10</v>
      </c>
      <c r="H285">
        <v>0</v>
      </c>
      <c r="I285">
        <v>12.5</v>
      </c>
      <c r="J285">
        <v>125</v>
      </c>
      <c r="K285" s="10">
        <f>IFERROR(INDEX(Pharma_Stock!$D$4:$D$51,MATCH(F285,Pharma_Stock!$B$4:$B$51,0)),"")</f>
        <v>45972</v>
      </c>
      <c r="L285" s="11" t="str">
        <f t="shared" si="8"/>
        <v/>
      </c>
      <c r="M285" s="11" t="str">
        <f>INDEX(Pharma_Products!$F$4:$F$15,MATCH(E285,Pharma_Products!$A$4:$A$15,0))</f>
        <v>-</v>
      </c>
      <c r="N285" s="10">
        <f>IFERROR(INDEX(Pharma_Retailers!$F$4:$F$183,MATCH(C285,Pharma_Retailers!$A$4:$A$183,0)),"")</f>
        <v>46538</v>
      </c>
      <c r="O285" s="11" t="str">
        <f t="shared" si="9"/>
        <v/>
      </c>
    </row>
    <row r="286" spans="1:15" x14ac:dyDescent="0.3">
      <c r="A286" t="s">
        <v>8861</v>
      </c>
      <c r="B286" s="9">
        <v>45800</v>
      </c>
      <c r="C286" t="s">
        <v>8325</v>
      </c>
      <c r="D286" t="s">
        <v>8233</v>
      </c>
      <c r="E286" t="s">
        <v>8204</v>
      </c>
      <c r="F286" t="s">
        <v>8207</v>
      </c>
      <c r="G286">
        <v>228</v>
      </c>
      <c r="H286">
        <v>0</v>
      </c>
      <c r="I286">
        <v>88</v>
      </c>
      <c r="J286">
        <v>20064</v>
      </c>
      <c r="K286" s="10">
        <f>IFERROR(INDEX(Pharma_Stock!$D$4:$D$51,MATCH(F286,Pharma_Stock!$B$4:$B$51,0)),"")</f>
        <v>45968</v>
      </c>
      <c r="L286" s="11" t="str">
        <f t="shared" si="8"/>
        <v/>
      </c>
      <c r="M286" s="11" t="str">
        <f>INDEX(Pharma_Products!$F$4:$F$15,MATCH(E286,Pharma_Products!$A$4:$A$15,0))</f>
        <v>-</v>
      </c>
      <c r="N286" s="10">
        <f>IFERROR(INDEX(Pharma_Retailers!$F$4:$F$183,MATCH(C286,Pharma_Retailers!$A$4:$A$183,0)),"")</f>
        <v>0</v>
      </c>
      <c r="O286" s="11" t="str">
        <f t="shared" si="9"/>
        <v/>
      </c>
    </row>
    <row r="287" spans="1:15" x14ac:dyDescent="0.3">
      <c r="A287" t="s">
        <v>8862</v>
      </c>
      <c r="B287" s="9">
        <v>45800</v>
      </c>
      <c r="C287" t="s">
        <v>8293</v>
      </c>
      <c r="D287" t="s">
        <v>8241</v>
      </c>
      <c r="E287" t="s">
        <v>8153</v>
      </c>
      <c r="F287" t="s">
        <v>8156</v>
      </c>
      <c r="G287">
        <v>170</v>
      </c>
      <c r="H287">
        <v>0</v>
      </c>
      <c r="I287">
        <v>18.5</v>
      </c>
      <c r="J287">
        <v>3145</v>
      </c>
      <c r="K287" s="10">
        <f>IFERROR(INDEX(Pharma_Stock!$D$4:$D$51,MATCH(F287,Pharma_Stock!$B$4:$B$51,0)),"")</f>
        <v>46468</v>
      </c>
      <c r="L287" s="11" t="str">
        <f t="shared" si="8"/>
        <v/>
      </c>
      <c r="M287" s="11" t="str">
        <f>INDEX(Pharma_Products!$F$4:$F$15,MATCH(E287,Pharma_Products!$A$4:$A$15,0))</f>
        <v>Sch H</v>
      </c>
      <c r="N287" s="10">
        <f>IFERROR(INDEX(Pharma_Retailers!$F$4:$F$183,MATCH(C287,Pharma_Retailers!$A$4:$A$183,0)),"")</f>
        <v>46538</v>
      </c>
      <c r="O287" s="11" t="str">
        <f t="shared" si="9"/>
        <v/>
      </c>
    </row>
    <row r="288" spans="1:15" x14ac:dyDescent="0.3">
      <c r="A288" t="s">
        <v>8863</v>
      </c>
      <c r="B288" s="9">
        <v>45801</v>
      </c>
      <c r="C288" t="s">
        <v>8460</v>
      </c>
      <c r="D288" t="s">
        <v>8228</v>
      </c>
      <c r="E288" t="s">
        <v>8189</v>
      </c>
      <c r="F288" t="s">
        <v>8192</v>
      </c>
      <c r="G288">
        <v>116</v>
      </c>
      <c r="H288">
        <v>0</v>
      </c>
      <c r="I288">
        <v>12.5</v>
      </c>
      <c r="J288">
        <v>1450</v>
      </c>
      <c r="K288" s="10">
        <f>IFERROR(INDEX(Pharma_Stock!$D$4:$D$51,MATCH(F288,Pharma_Stock!$B$4:$B$51,0)),"")</f>
        <v>46005</v>
      </c>
      <c r="L288" s="11" t="str">
        <f t="shared" si="8"/>
        <v/>
      </c>
      <c r="M288" s="11" t="str">
        <f>INDEX(Pharma_Products!$F$4:$F$15,MATCH(E288,Pharma_Products!$A$4:$A$15,0))</f>
        <v>-</v>
      </c>
      <c r="N288" s="10">
        <f>IFERROR(INDEX(Pharma_Retailers!$F$4:$F$183,MATCH(C288,Pharma_Retailers!$A$4:$A$183,0)),"")</f>
        <v>0</v>
      </c>
      <c r="O288" s="11" t="str">
        <f t="shared" si="9"/>
        <v/>
      </c>
    </row>
    <row r="289" spans="1:15" x14ac:dyDescent="0.3">
      <c r="A289" t="s">
        <v>8864</v>
      </c>
      <c r="B289" s="9">
        <v>45801</v>
      </c>
      <c r="C289" t="s">
        <v>8350</v>
      </c>
      <c r="D289" t="s">
        <v>8233</v>
      </c>
      <c r="E289" t="s">
        <v>8153</v>
      </c>
      <c r="F289" t="s">
        <v>8156</v>
      </c>
      <c r="G289">
        <v>56</v>
      </c>
      <c r="H289">
        <v>0</v>
      </c>
      <c r="I289">
        <v>18.5</v>
      </c>
      <c r="J289">
        <v>1036</v>
      </c>
      <c r="K289" s="10">
        <f>IFERROR(INDEX(Pharma_Stock!$D$4:$D$51,MATCH(F289,Pharma_Stock!$B$4:$B$51,0)),"")</f>
        <v>46468</v>
      </c>
      <c r="L289" s="11" t="str">
        <f t="shared" si="8"/>
        <v/>
      </c>
      <c r="M289" s="11" t="str">
        <f>INDEX(Pharma_Products!$F$4:$F$15,MATCH(E289,Pharma_Products!$A$4:$A$15,0))</f>
        <v>Sch H</v>
      </c>
      <c r="N289" s="10">
        <f>IFERROR(INDEX(Pharma_Retailers!$F$4:$F$183,MATCH(C289,Pharma_Retailers!$A$4:$A$183,0)),"")</f>
        <v>46919</v>
      </c>
      <c r="O289" s="11" t="str">
        <f t="shared" si="9"/>
        <v/>
      </c>
    </row>
    <row r="290" spans="1:15" x14ac:dyDescent="0.3">
      <c r="A290" t="s">
        <v>8865</v>
      </c>
      <c r="B290" s="9">
        <v>45801</v>
      </c>
      <c r="C290" t="s">
        <v>8388</v>
      </c>
      <c r="D290" t="s">
        <v>8241</v>
      </c>
      <c r="E290" t="s">
        <v>8174</v>
      </c>
      <c r="F290" t="s">
        <v>8178</v>
      </c>
      <c r="G290">
        <v>84</v>
      </c>
      <c r="H290">
        <v>0</v>
      </c>
      <c r="I290">
        <v>98</v>
      </c>
      <c r="J290">
        <v>8232</v>
      </c>
      <c r="K290" s="10">
        <f>IFERROR(INDEX(Pharma_Stock!$D$4:$D$51,MATCH(F290,Pharma_Stock!$B$4:$B$51,0)),"")</f>
        <v>45975</v>
      </c>
      <c r="L290" s="11" t="str">
        <f t="shared" si="8"/>
        <v/>
      </c>
      <c r="M290" s="11" t="str">
        <f>INDEX(Pharma_Products!$F$4:$F$15,MATCH(E290,Pharma_Products!$A$4:$A$15,0))</f>
        <v>Sch H</v>
      </c>
      <c r="N290" s="10">
        <f>IFERROR(INDEX(Pharma_Retailers!$F$4:$F$183,MATCH(C290,Pharma_Retailers!$A$4:$A$183,0)),"")</f>
        <v>46564</v>
      </c>
      <c r="O290" s="11" t="str">
        <f t="shared" si="9"/>
        <v/>
      </c>
    </row>
    <row r="291" spans="1:15" x14ac:dyDescent="0.3">
      <c r="A291" t="s">
        <v>8866</v>
      </c>
      <c r="B291" s="9">
        <v>45801</v>
      </c>
      <c r="C291" t="s">
        <v>8491</v>
      </c>
      <c r="D291" t="s">
        <v>8241</v>
      </c>
      <c r="E291" t="s">
        <v>8184</v>
      </c>
      <c r="F291" t="s">
        <v>8186</v>
      </c>
      <c r="G291">
        <v>65</v>
      </c>
      <c r="H291">
        <v>6</v>
      </c>
      <c r="I291">
        <v>9</v>
      </c>
      <c r="J291">
        <v>585</v>
      </c>
      <c r="K291" s="10">
        <f>IFERROR(INDEX(Pharma_Stock!$D$4:$D$51,MATCH(F291,Pharma_Stock!$B$4:$B$51,0)),"")</f>
        <v>45997</v>
      </c>
      <c r="L291" s="11" t="str">
        <f t="shared" si="8"/>
        <v/>
      </c>
      <c r="M291" s="11" t="str">
        <f>INDEX(Pharma_Products!$F$4:$F$15,MATCH(E291,Pharma_Products!$A$4:$A$15,0))</f>
        <v>-</v>
      </c>
      <c r="N291" s="10">
        <f>IFERROR(INDEX(Pharma_Retailers!$F$4:$F$183,MATCH(C291,Pharma_Retailers!$A$4:$A$183,0)),"")</f>
        <v>0</v>
      </c>
      <c r="O291" s="11" t="str">
        <f t="shared" si="9"/>
        <v/>
      </c>
    </row>
    <row r="292" spans="1:15" x14ac:dyDescent="0.3">
      <c r="A292" t="s">
        <v>8867</v>
      </c>
      <c r="B292" s="9">
        <v>45801</v>
      </c>
      <c r="C292" t="s">
        <v>8413</v>
      </c>
      <c r="D292" t="s">
        <v>8228</v>
      </c>
      <c r="E292" t="s">
        <v>8199</v>
      </c>
      <c r="F292" t="s">
        <v>8200</v>
      </c>
      <c r="G292">
        <v>110</v>
      </c>
      <c r="H292">
        <v>0</v>
      </c>
      <c r="I292">
        <v>28</v>
      </c>
      <c r="J292">
        <v>3080</v>
      </c>
      <c r="K292" s="10">
        <f>IFERROR(INDEX(Pharma_Stock!$D$4:$D$51,MATCH(F292,Pharma_Stock!$B$4:$B$51,0)),"")</f>
        <v>46042</v>
      </c>
      <c r="L292" s="11" t="str">
        <f t="shared" si="8"/>
        <v/>
      </c>
      <c r="M292" s="11" t="str">
        <f>INDEX(Pharma_Products!$F$4:$F$15,MATCH(E292,Pharma_Products!$A$4:$A$15,0))</f>
        <v>-</v>
      </c>
      <c r="N292" s="10">
        <f>IFERROR(INDEX(Pharma_Retailers!$F$4:$F$183,MATCH(C292,Pharma_Retailers!$A$4:$A$183,0)),"")</f>
        <v>0</v>
      </c>
      <c r="O292" s="11" t="str">
        <f t="shared" si="9"/>
        <v/>
      </c>
    </row>
    <row r="293" spans="1:15" x14ac:dyDescent="0.3">
      <c r="A293" t="s">
        <v>8868</v>
      </c>
      <c r="B293" s="9">
        <v>45801</v>
      </c>
      <c r="C293" t="s">
        <v>8369</v>
      </c>
      <c r="D293" t="s">
        <v>8228</v>
      </c>
      <c r="E293" t="s">
        <v>8184</v>
      </c>
      <c r="F293" t="s">
        <v>8187</v>
      </c>
      <c r="G293">
        <v>137</v>
      </c>
      <c r="H293">
        <v>13</v>
      </c>
      <c r="I293">
        <v>9</v>
      </c>
      <c r="J293">
        <v>1233</v>
      </c>
      <c r="K293" s="10">
        <f>IFERROR(INDEX(Pharma_Stock!$D$4:$D$51,MATCH(F293,Pharma_Stock!$B$4:$B$51,0)),"")</f>
        <v>46028</v>
      </c>
      <c r="L293" s="11" t="str">
        <f t="shared" si="8"/>
        <v/>
      </c>
      <c r="M293" s="11" t="str">
        <f>INDEX(Pharma_Products!$F$4:$F$15,MATCH(E293,Pharma_Products!$A$4:$A$15,0))</f>
        <v>-</v>
      </c>
      <c r="N293" s="10">
        <f>IFERROR(INDEX(Pharma_Retailers!$F$4:$F$183,MATCH(C293,Pharma_Retailers!$A$4:$A$183,0)),"")</f>
        <v>46872</v>
      </c>
      <c r="O293" s="11" t="str">
        <f t="shared" si="9"/>
        <v/>
      </c>
    </row>
    <row r="294" spans="1:15" x14ac:dyDescent="0.3">
      <c r="A294" t="s">
        <v>8869</v>
      </c>
      <c r="B294" s="9">
        <v>45801</v>
      </c>
      <c r="C294" t="s">
        <v>8270</v>
      </c>
      <c r="D294" t="s">
        <v>8249</v>
      </c>
      <c r="E294" t="s">
        <v>8174</v>
      </c>
      <c r="F294" t="s">
        <v>8177</v>
      </c>
      <c r="G294">
        <v>149</v>
      </c>
      <c r="H294">
        <v>0</v>
      </c>
      <c r="I294">
        <v>98</v>
      </c>
      <c r="J294">
        <v>14602</v>
      </c>
      <c r="K294" s="10">
        <f>IFERROR(INDEX(Pharma_Stock!$D$4:$D$51,MATCH(F294,Pharma_Stock!$B$4:$B$51,0)),"")</f>
        <v>46385</v>
      </c>
      <c r="L294" s="11" t="str">
        <f t="shared" si="8"/>
        <v/>
      </c>
      <c r="M294" s="11" t="str">
        <f>INDEX(Pharma_Products!$F$4:$F$15,MATCH(E294,Pharma_Products!$A$4:$A$15,0))</f>
        <v>Sch H</v>
      </c>
      <c r="N294" s="10">
        <f>IFERROR(INDEX(Pharma_Retailers!$F$4:$F$183,MATCH(C294,Pharma_Retailers!$A$4:$A$183,0)),"")</f>
        <v>46548</v>
      </c>
      <c r="O294" s="11" t="str">
        <f t="shared" si="9"/>
        <v/>
      </c>
    </row>
    <row r="295" spans="1:15" x14ac:dyDescent="0.3">
      <c r="A295" t="s">
        <v>8870</v>
      </c>
      <c r="B295" s="9">
        <v>45801</v>
      </c>
      <c r="C295" t="s">
        <v>8329</v>
      </c>
      <c r="D295" t="s">
        <v>8233</v>
      </c>
      <c r="E295" t="s">
        <v>8164</v>
      </c>
      <c r="F295" t="s">
        <v>8165</v>
      </c>
      <c r="G295">
        <v>91</v>
      </c>
      <c r="H295">
        <v>8</v>
      </c>
      <c r="I295">
        <v>19</v>
      </c>
      <c r="J295">
        <v>1729</v>
      </c>
      <c r="K295" s="10">
        <f>IFERROR(INDEX(Pharma_Stock!$D$4:$D$51,MATCH(F295,Pharma_Stock!$B$4:$B$51,0)),"")</f>
        <v>46275</v>
      </c>
      <c r="L295" s="11" t="str">
        <f t="shared" si="8"/>
        <v/>
      </c>
      <c r="M295" s="11" t="str">
        <f>INDEX(Pharma_Products!$F$4:$F$15,MATCH(E295,Pharma_Products!$A$4:$A$15,0))</f>
        <v>OTC</v>
      </c>
      <c r="N295" s="10">
        <f>IFERROR(INDEX(Pharma_Retailers!$F$4:$F$183,MATCH(C295,Pharma_Retailers!$A$4:$A$183,0)),"")</f>
        <v>47035</v>
      </c>
      <c r="O295" s="11" t="str">
        <f t="shared" si="9"/>
        <v/>
      </c>
    </row>
    <row r="296" spans="1:15" x14ac:dyDescent="0.3">
      <c r="A296" t="s">
        <v>8871</v>
      </c>
      <c r="B296" s="9">
        <v>45801</v>
      </c>
      <c r="C296" t="s">
        <v>8476</v>
      </c>
      <c r="D296" t="s">
        <v>8249</v>
      </c>
      <c r="E296" t="s">
        <v>8153</v>
      </c>
      <c r="F296" t="s">
        <v>8157</v>
      </c>
      <c r="G296">
        <v>41</v>
      </c>
      <c r="H296">
        <v>0</v>
      </c>
      <c r="I296">
        <v>18.5</v>
      </c>
      <c r="J296">
        <v>758.5</v>
      </c>
      <c r="K296" s="10">
        <f>IFERROR(INDEX(Pharma_Stock!$D$4:$D$51,MATCH(F296,Pharma_Stock!$B$4:$B$51,0)),"")</f>
        <v>46500</v>
      </c>
      <c r="L296" s="11" t="str">
        <f t="shared" si="8"/>
        <v/>
      </c>
      <c r="M296" s="11" t="str">
        <f>INDEX(Pharma_Products!$F$4:$F$15,MATCH(E296,Pharma_Products!$A$4:$A$15,0))</f>
        <v>Sch H</v>
      </c>
      <c r="N296" s="10">
        <f>IFERROR(INDEX(Pharma_Retailers!$F$4:$F$183,MATCH(C296,Pharma_Retailers!$A$4:$A$183,0)),"")</f>
        <v>46653</v>
      </c>
      <c r="O296" s="11" t="str">
        <f t="shared" si="9"/>
        <v/>
      </c>
    </row>
    <row r="297" spans="1:15" x14ac:dyDescent="0.3">
      <c r="A297" t="s">
        <v>8872</v>
      </c>
      <c r="B297" s="9">
        <v>45803</v>
      </c>
      <c r="C297" t="s">
        <v>8491</v>
      </c>
      <c r="D297" t="s">
        <v>8241</v>
      </c>
      <c r="E297" t="s">
        <v>8184</v>
      </c>
      <c r="F297" t="s">
        <v>8185</v>
      </c>
      <c r="G297">
        <v>128</v>
      </c>
      <c r="H297">
        <v>12</v>
      </c>
      <c r="I297">
        <v>9</v>
      </c>
      <c r="J297">
        <v>1152</v>
      </c>
      <c r="K297" s="10">
        <f>IFERROR(INDEX(Pharma_Stock!$D$4:$D$51,MATCH(F297,Pharma_Stock!$B$4:$B$51,0)),"")</f>
        <v>46158</v>
      </c>
      <c r="L297" s="11" t="str">
        <f t="shared" si="8"/>
        <v/>
      </c>
      <c r="M297" s="11" t="str">
        <f>INDEX(Pharma_Products!$F$4:$F$15,MATCH(E297,Pharma_Products!$A$4:$A$15,0))</f>
        <v>-</v>
      </c>
      <c r="N297" s="10">
        <f>IFERROR(INDEX(Pharma_Retailers!$F$4:$F$183,MATCH(C297,Pharma_Retailers!$A$4:$A$183,0)),"")</f>
        <v>0</v>
      </c>
      <c r="O297" s="11" t="str">
        <f t="shared" si="9"/>
        <v/>
      </c>
    </row>
    <row r="298" spans="1:15" x14ac:dyDescent="0.3">
      <c r="A298" t="s">
        <v>8873</v>
      </c>
      <c r="B298" s="9">
        <v>45803</v>
      </c>
      <c r="C298" t="s">
        <v>8423</v>
      </c>
      <c r="D298" t="s">
        <v>8233</v>
      </c>
      <c r="E298" t="s">
        <v>8164</v>
      </c>
      <c r="F298" t="s">
        <v>8166</v>
      </c>
      <c r="G298">
        <v>230</v>
      </c>
      <c r="H298">
        <v>22</v>
      </c>
      <c r="I298">
        <v>19</v>
      </c>
      <c r="J298">
        <v>4370</v>
      </c>
      <c r="K298" s="10">
        <f>IFERROR(INDEX(Pharma_Stock!$D$4:$D$51,MATCH(F298,Pharma_Stock!$B$4:$B$51,0)),"")</f>
        <v>46409</v>
      </c>
      <c r="L298" s="11" t="str">
        <f t="shared" si="8"/>
        <v/>
      </c>
      <c r="M298" s="11" t="str">
        <f>INDEX(Pharma_Products!$F$4:$F$15,MATCH(E298,Pharma_Products!$A$4:$A$15,0))</f>
        <v>OTC</v>
      </c>
      <c r="N298" s="10">
        <f>IFERROR(INDEX(Pharma_Retailers!$F$4:$F$183,MATCH(C298,Pharma_Retailers!$A$4:$A$183,0)),"")</f>
        <v>46761</v>
      </c>
      <c r="O298" s="11" t="str">
        <f t="shared" si="9"/>
        <v/>
      </c>
    </row>
    <row r="299" spans="1:15" x14ac:dyDescent="0.3">
      <c r="A299" t="s">
        <v>8874</v>
      </c>
      <c r="B299" s="9">
        <v>45803</v>
      </c>
      <c r="C299" t="s">
        <v>8275</v>
      </c>
      <c r="D299" t="s">
        <v>8269</v>
      </c>
      <c r="E299" t="s">
        <v>8164</v>
      </c>
      <c r="F299" t="s">
        <v>8165</v>
      </c>
      <c r="G299">
        <v>95</v>
      </c>
      <c r="H299">
        <v>8</v>
      </c>
      <c r="I299">
        <v>19</v>
      </c>
      <c r="J299">
        <v>1805</v>
      </c>
      <c r="K299" s="10">
        <f>IFERROR(INDEX(Pharma_Stock!$D$4:$D$51,MATCH(F299,Pharma_Stock!$B$4:$B$51,0)),"")</f>
        <v>46275</v>
      </c>
      <c r="L299" s="11" t="str">
        <f t="shared" si="8"/>
        <v/>
      </c>
      <c r="M299" s="11" t="str">
        <f>INDEX(Pharma_Products!$F$4:$F$15,MATCH(E299,Pharma_Products!$A$4:$A$15,0))</f>
        <v>OTC</v>
      </c>
      <c r="N299" s="10">
        <f>IFERROR(INDEX(Pharma_Retailers!$F$4:$F$183,MATCH(C299,Pharma_Retailers!$A$4:$A$183,0)),"")</f>
        <v>46657</v>
      </c>
      <c r="O299" s="11" t="str">
        <f t="shared" si="9"/>
        <v/>
      </c>
    </row>
    <row r="300" spans="1:15" x14ac:dyDescent="0.3">
      <c r="A300" t="s">
        <v>8875</v>
      </c>
      <c r="B300" s="9">
        <v>45803</v>
      </c>
      <c r="C300" t="s">
        <v>8541</v>
      </c>
      <c r="D300" t="s">
        <v>8233</v>
      </c>
      <c r="E300" t="s">
        <v>8174</v>
      </c>
      <c r="F300" t="s">
        <v>8177</v>
      </c>
      <c r="G300">
        <v>58</v>
      </c>
      <c r="H300">
        <v>0</v>
      </c>
      <c r="I300">
        <v>98</v>
      </c>
      <c r="J300">
        <v>5684</v>
      </c>
      <c r="K300" s="10">
        <f>IFERROR(INDEX(Pharma_Stock!$D$4:$D$51,MATCH(F300,Pharma_Stock!$B$4:$B$51,0)),"")</f>
        <v>46385</v>
      </c>
      <c r="L300" s="11" t="str">
        <f t="shared" si="8"/>
        <v/>
      </c>
      <c r="M300" s="11" t="str">
        <f>INDEX(Pharma_Products!$F$4:$F$15,MATCH(E300,Pharma_Products!$A$4:$A$15,0))</f>
        <v>Sch H</v>
      </c>
      <c r="N300" s="10">
        <f>IFERROR(INDEX(Pharma_Retailers!$F$4:$F$183,MATCH(C300,Pharma_Retailers!$A$4:$A$183,0)),"")</f>
        <v>47414</v>
      </c>
      <c r="O300" s="11" t="str">
        <f t="shared" si="9"/>
        <v/>
      </c>
    </row>
    <row r="301" spans="1:15" x14ac:dyDescent="0.3">
      <c r="A301" t="s">
        <v>8876</v>
      </c>
      <c r="B301" s="9">
        <v>45803</v>
      </c>
      <c r="C301" t="s">
        <v>8391</v>
      </c>
      <c r="D301" t="s">
        <v>8269</v>
      </c>
      <c r="E301" t="s">
        <v>8204</v>
      </c>
      <c r="F301" t="s">
        <v>8207</v>
      </c>
      <c r="G301">
        <v>195</v>
      </c>
      <c r="H301">
        <v>0</v>
      </c>
      <c r="I301">
        <v>88</v>
      </c>
      <c r="J301">
        <v>17160</v>
      </c>
      <c r="K301" s="10">
        <f>IFERROR(INDEX(Pharma_Stock!$D$4:$D$51,MATCH(F301,Pharma_Stock!$B$4:$B$51,0)),"")</f>
        <v>45968</v>
      </c>
      <c r="L301" s="11" t="str">
        <f t="shared" si="8"/>
        <v/>
      </c>
      <c r="M301" s="11" t="str">
        <f>INDEX(Pharma_Products!$F$4:$F$15,MATCH(E301,Pharma_Products!$A$4:$A$15,0))</f>
        <v>-</v>
      </c>
      <c r="N301" s="10">
        <f>IFERROR(INDEX(Pharma_Retailers!$F$4:$F$183,MATCH(C301,Pharma_Retailers!$A$4:$A$183,0)),"")</f>
        <v>0</v>
      </c>
      <c r="O301" s="11" t="str">
        <f t="shared" si="9"/>
        <v/>
      </c>
    </row>
    <row r="302" spans="1:15" x14ac:dyDescent="0.3">
      <c r="A302" t="s">
        <v>8877</v>
      </c>
      <c r="B302" s="9">
        <v>45803</v>
      </c>
      <c r="C302" t="s">
        <v>8259</v>
      </c>
      <c r="D302" t="s">
        <v>8228</v>
      </c>
      <c r="E302" t="s">
        <v>8184</v>
      </c>
      <c r="F302" t="s">
        <v>8187</v>
      </c>
      <c r="G302">
        <v>234</v>
      </c>
      <c r="H302">
        <v>23</v>
      </c>
      <c r="I302">
        <v>9</v>
      </c>
      <c r="J302">
        <v>2106</v>
      </c>
      <c r="K302" s="10">
        <f>IFERROR(INDEX(Pharma_Stock!$D$4:$D$51,MATCH(F302,Pharma_Stock!$B$4:$B$51,0)),"")</f>
        <v>46028</v>
      </c>
      <c r="L302" s="11" t="str">
        <f t="shared" si="8"/>
        <v/>
      </c>
      <c r="M302" s="11" t="str">
        <f>INDEX(Pharma_Products!$F$4:$F$15,MATCH(E302,Pharma_Products!$A$4:$A$15,0))</f>
        <v>-</v>
      </c>
      <c r="N302" s="10">
        <f>IFERROR(INDEX(Pharma_Retailers!$F$4:$F$183,MATCH(C302,Pharma_Retailers!$A$4:$A$183,0)),"")</f>
        <v>0</v>
      </c>
      <c r="O302" s="11" t="str">
        <f t="shared" si="9"/>
        <v/>
      </c>
    </row>
    <row r="303" spans="1:15" x14ac:dyDescent="0.3">
      <c r="A303" t="s">
        <v>8878</v>
      </c>
      <c r="B303" s="9">
        <v>45804</v>
      </c>
      <c r="C303" t="s">
        <v>8442</v>
      </c>
      <c r="D303" t="s">
        <v>8233</v>
      </c>
      <c r="E303" t="s">
        <v>8204</v>
      </c>
      <c r="F303" t="s">
        <v>8205</v>
      </c>
      <c r="G303">
        <v>195</v>
      </c>
      <c r="H303">
        <v>0</v>
      </c>
      <c r="I303">
        <v>88</v>
      </c>
      <c r="J303">
        <v>17160</v>
      </c>
      <c r="K303" s="10">
        <f>IFERROR(INDEX(Pharma_Stock!$D$4:$D$51,MATCH(F303,Pharma_Stock!$B$4:$B$51,0)),"")</f>
        <v>46141</v>
      </c>
      <c r="L303" s="11" t="str">
        <f t="shared" si="8"/>
        <v/>
      </c>
      <c r="M303" s="11" t="str">
        <f>INDEX(Pharma_Products!$F$4:$F$15,MATCH(E303,Pharma_Products!$A$4:$A$15,0))</f>
        <v>-</v>
      </c>
      <c r="N303" s="10">
        <f>IFERROR(INDEX(Pharma_Retailers!$F$4:$F$183,MATCH(C303,Pharma_Retailers!$A$4:$A$183,0)),"")</f>
        <v>0</v>
      </c>
      <c r="O303" s="11" t="str">
        <f t="shared" si="9"/>
        <v/>
      </c>
    </row>
    <row r="304" spans="1:15" x14ac:dyDescent="0.3">
      <c r="A304" t="s">
        <v>8879</v>
      </c>
      <c r="B304" s="9">
        <v>45804</v>
      </c>
      <c r="C304" t="s">
        <v>8319</v>
      </c>
      <c r="D304" t="s">
        <v>8228</v>
      </c>
      <c r="E304" t="s">
        <v>8179</v>
      </c>
      <c r="F304" t="s">
        <v>8183</v>
      </c>
      <c r="G304">
        <v>195</v>
      </c>
      <c r="H304">
        <v>0</v>
      </c>
      <c r="I304">
        <v>85</v>
      </c>
      <c r="J304">
        <v>16575</v>
      </c>
      <c r="K304" s="10">
        <f>IFERROR(INDEX(Pharma_Stock!$D$4:$D$51,MATCH(F304,Pharma_Stock!$B$4:$B$51,0)),"")</f>
        <v>46029</v>
      </c>
      <c r="L304" s="11" t="str">
        <f t="shared" si="8"/>
        <v/>
      </c>
      <c r="M304" s="11" t="str">
        <f>INDEX(Pharma_Products!$F$4:$F$15,MATCH(E304,Pharma_Products!$A$4:$A$15,0))</f>
        <v>Sch H</v>
      </c>
      <c r="N304" s="10">
        <f>IFERROR(INDEX(Pharma_Retailers!$F$4:$F$183,MATCH(C304,Pharma_Retailers!$A$4:$A$183,0)),"")</f>
        <v>46924</v>
      </c>
      <c r="O304" s="11" t="str">
        <f t="shared" si="9"/>
        <v/>
      </c>
    </row>
    <row r="305" spans="1:15" x14ac:dyDescent="0.3">
      <c r="A305" t="s">
        <v>8880</v>
      </c>
      <c r="B305" s="9">
        <v>45804</v>
      </c>
      <c r="C305" t="s">
        <v>8280</v>
      </c>
      <c r="D305" t="s">
        <v>8241</v>
      </c>
      <c r="E305" t="s">
        <v>8199</v>
      </c>
      <c r="F305" t="s">
        <v>8200</v>
      </c>
      <c r="G305">
        <v>142</v>
      </c>
      <c r="H305">
        <v>0</v>
      </c>
      <c r="I305">
        <v>28</v>
      </c>
      <c r="J305">
        <v>3976</v>
      </c>
      <c r="K305" s="10">
        <f>IFERROR(INDEX(Pharma_Stock!$D$4:$D$51,MATCH(F305,Pharma_Stock!$B$4:$B$51,0)),"")</f>
        <v>46042</v>
      </c>
      <c r="L305" s="11" t="str">
        <f t="shared" si="8"/>
        <v/>
      </c>
      <c r="M305" s="11" t="str">
        <f>INDEX(Pharma_Products!$F$4:$F$15,MATCH(E305,Pharma_Products!$A$4:$A$15,0))</f>
        <v>-</v>
      </c>
      <c r="N305" s="10">
        <f>IFERROR(INDEX(Pharma_Retailers!$F$4:$F$183,MATCH(C305,Pharma_Retailers!$A$4:$A$183,0)),"")</f>
        <v>0</v>
      </c>
      <c r="O305" s="11" t="str">
        <f t="shared" si="9"/>
        <v/>
      </c>
    </row>
    <row r="306" spans="1:15" x14ac:dyDescent="0.3">
      <c r="A306" t="s">
        <v>8881</v>
      </c>
      <c r="B306" s="9">
        <v>45804</v>
      </c>
      <c r="C306" t="s">
        <v>8522</v>
      </c>
      <c r="D306" t="s">
        <v>8269</v>
      </c>
      <c r="E306" t="s">
        <v>8184</v>
      </c>
      <c r="F306" t="s">
        <v>8185</v>
      </c>
      <c r="G306">
        <v>38</v>
      </c>
      <c r="H306">
        <v>3</v>
      </c>
      <c r="I306">
        <v>9</v>
      </c>
      <c r="J306">
        <v>342</v>
      </c>
      <c r="K306" s="10">
        <f>IFERROR(INDEX(Pharma_Stock!$D$4:$D$51,MATCH(F306,Pharma_Stock!$B$4:$B$51,0)),"")</f>
        <v>46158</v>
      </c>
      <c r="L306" s="11" t="str">
        <f t="shared" si="8"/>
        <v/>
      </c>
      <c r="M306" s="11" t="str">
        <f>INDEX(Pharma_Products!$F$4:$F$15,MATCH(E306,Pharma_Products!$A$4:$A$15,0))</f>
        <v>-</v>
      </c>
      <c r="N306" s="10">
        <f>IFERROR(INDEX(Pharma_Retailers!$F$4:$F$183,MATCH(C306,Pharma_Retailers!$A$4:$A$183,0)),"")</f>
        <v>0</v>
      </c>
      <c r="O306" s="11" t="str">
        <f t="shared" si="9"/>
        <v/>
      </c>
    </row>
    <row r="307" spans="1:15" x14ac:dyDescent="0.3">
      <c r="A307" t="s">
        <v>8882</v>
      </c>
      <c r="B307" s="9">
        <v>45804</v>
      </c>
      <c r="C307" t="s">
        <v>8447</v>
      </c>
      <c r="D307" t="s">
        <v>8269</v>
      </c>
      <c r="E307" t="s">
        <v>8189</v>
      </c>
      <c r="F307" t="s">
        <v>8192</v>
      </c>
      <c r="G307">
        <v>175</v>
      </c>
      <c r="H307">
        <v>0</v>
      </c>
      <c r="I307">
        <v>12.5</v>
      </c>
      <c r="J307">
        <v>2187.5</v>
      </c>
      <c r="K307" s="10">
        <f>IFERROR(INDEX(Pharma_Stock!$D$4:$D$51,MATCH(F307,Pharma_Stock!$B$4:$B$51,0)),"")</f>
        <v>46005</v>
      </c>
      <c r="L307" s="11" t="str">
        <f t="shared" si="8"/>
        <v/>
      </c>
      <c r="M307" s="11" t="str">
        <f>INDEX(Pharma_Products!$F$4:$F$15,MATCH(E307,Pharma_Products!$A$4:$A$15,0))</f>
        <v>-</v>
      </c>
      <c r="N307" s="10">
        <f>IFERROR(INDEX(Pharma_Retailers!$F$4:$F$183,MATCH(C307,Pharma_Retailers!$A$4:$A$183,0)),"")</f>
        <v>0</v>
      </c>
      <c r="O307" s="11" t="str">
        <f t="shared" si="9"/>
        <v/>
      </c>
    </row>
    <row r="308" spans="1:15" x14ac:dyDescent="0.3">
      <c r="A308" t="s">
        <v>8883</v>
      </c>
      <c r="B308" s="9">
        <v>45804</v>
      </c>
      <c r="C308" t="s">
        <v>8337</v>
      </c>
      <c r="D308" t="s">
        <v>8269</v>
      </c>
      <c r="E308" t="s">
        <v>8159</v>
      </c>
      <c r="F308" t="s">
        <v>8160</v>
      </c>
      <c r="G308">
        <v>104</v>
      </c>
      <c r="H308">
        <v>0</v>
      </c>
      <c r="I308">
        <v>72</v>
      </c>
      <c r="J308">
        <v>7488</v>
      </c>
      <c r="K308" s="10">
        <f>IFERROR(INDEX(Pharma_Stock!$D$4:$D$51,MATCH(F308,Pharma_Stock!$B$4:$B$51,0)),"")</f>
        <v>46321</v>
      </c>
      <c r="L308" s="11" t="str">
        <f t="shared" si="8"/>
        <v/>
      </c>
      <c r="M308" s="11" t="str">
        <f>INDEX(Pharma_Products!$F$4:$F$15,MATCH(E308,Pharma_Products!$A$4:$A$15,0))</f>
        <v>Sch H</v>
      </c>
      <c r="N308" s="10">
        <f>IFERROR(INDEX(Pharma_Retailers!$F$4:$F$183,MATCH(C308,Pharma_Retailers!$A$4:$A$183,0)),"")</f>
        <v>46268</v>
      </c>
      <c r="O308" s="11" t="str">
        <f t="shared" si="9"/>
        <v/>
      </c>
    </row>
    <row r="309" spans="1:15" x14ac:dyDescent="0.3">
      <c r="A309" t="s">
        <v>8884</v>
      </c>
      <c r="B309" s="9">
        <v>45804</v>
      </c>
      <c r="C309" t="s">
        <v>8324</v>
      </c>
      <c r="D309" t="s">
        <v>8241</v>
      </c>
      <c r="E309" t="s">
        <v>8199</v>
      </c>
      <c r="F309" t="s">
        <v>8201</v>
      </c>
      <c r="G309">
        <v>148</v>
      </c>
      <c r="H309">
        <v>0</v>
      </c>
      <c r="I309">
        <v>28</v>
      </c>
      <c r="J309">
        <v>4144</v>
      </c>
      <c r="K309" s="10">
        <f>IFERROR(INDEX(Pharma_Stock!$D$4:$D$51,MATCH(F309,Pharma_Stock!$B$4:$B$51,0)),"")</f>
        <v>46000</v>
      </c>
      <c r="L309" s="11" t="str">
        <f t="shared" si="8"/>
        <v/>
      </c>
      <c r="M309" s="11" t="str">
        <f>INDEX(Pharma_Products!$F$4:$F$15,MATCH(E309,Pharma_Products!$A$4:$A$15,0))</f>
        <v>-</v>
      </c>
      <c r="N309" s="10">
        <f>IFERROR(INDEX(Pharma_Retailers!$F$4:$F$183,MATCH(C309,Pharma_Retailers!$A$4:$A$183,0)),"")</f>
        <v>0</v>
      </c>
      <c r="O309" s="11" t="str">
        <f t="shared" si="9"/>
        <v/>
      </c>
    </row>
    <row r="310" spans="1:15" x14ac:dyDescent="0.3">
      <c r="A310" t="s">
        <v>8885</v>
      </c>
      <c r="B310" s="9">
        <v>45805</v>
      </c>
      <c r="C310" t="s">
        <v>8319</v>
      </c>
      <c r="D310" t="s">
        <v>8228</v>
      </c>
      <c r="E310" t="s">
        <v>8159</v>
      </c>
      <c r="F310" t="s">
        <v>8160</v>
      </c>
      <c r="G310">
        <v>21</v>
      </c>
      <c r="H310">
        <v>0</v>
      </c>
      <c r="I310">
        <v>72</v>
      </c>
      <c r="J310">
        <v>1512</v>
      </c>
      <c r="K310" s="10">
        <f>IFERROR(INDEX(Pharma_Stock!$D$4:$D$51,MATCH(F310,Pharma_Stock!$B$4:$B$51,0)),"")</f>
        <v>46321</v>
      </c>
      <c r="L310" s="11" t="str">
        <f t="shared" si="8"/>
        <v/>
      </c>
      <c r="M310" s="11" t="str">
        <f>INDEX(Pharma_Products!$F$4:$F$15,MATCH(E310,Pharma_Products!$A$4:$A$15,0))</f>
        <v>Sch H</v>
      </c>
      <c r="N310" s="10">
        <f>IFERROR(INDEX(Pharma_Retailers!$F$4:$F$183,MATCH(C310,Pharma_Retailers!$A$4:$A$183,0)),"")</f>
        <v>46924</v>
      </c>
      <c r="O310" s="11" t="str">
        <f t="shared" si="9"/>
        <v/>
      </c>
    </row>
    <row r="311" spans="1:15" x14ac:dyDescent="0.3">
      <c r="A311" t="s">
        <v>8886</v>
      </c>
      <c r="B311" s="9">
        <v>45805</v>
      </c>
      <c r="C311" t="s">
        <v>8510</v>
      </c>
      <c r="D311" t="s">
        <v>8249</v>
      </c>
      <c r="E311" t="s">
        <v>8184</v>
      </c>
      <c r="F311" t="s">
        <v>8187</v>
      </c>
      <c r="G311">
        <v>143</v>
      </c>
      <c r="H311">
        <v>14</v>
      </c>
      <c r="I311">
        <v>9</v>
      </c>
      <c r="J311">
        <v>1287</v>
      </c>
      <c r="K311" s="10">
        <f>IFERROR(INDEX(Pharma_Stock!$D$4:$D$51,MATCH(F311,Pharma_Stock!$B$4:$B$51,0)),"")</f>
        <v>46028</v>
      </c>
      <c r="L311" s="11" t="str">
        <f t="shared" si="8"/>
        <v/>
      </c>
      <c r="M311" s="11" t="str">
        <f>INDEX(Pharma_Products!$F$4:$F$15,MATCH(E311,Pharma_Products!$A$4:$A$15,0))</f>
        <v>-</v>
      </c>
      <c r="N311" s="10">
        <f>IFERROR(INDEX(Pharma_Retailers!$F$4:$F$183,MATCH(C311,Pharma_Retailers!$A$4:$A$183,0)),"")</f>
        <v>0</v>
      </c>
      <c r="O311" s="11" t="str">
        <f t="shared" si="9"/>
        <v/>
      </c>
    </row>
    <row r="312" spans="1:15" x14ac:dyDescent="0.3">
      <c r="A312" t="s">
        <v>8887</v>
      </c>
      <c r="B312" s="9">
        <v>45805</v>
      </c>
      <c r="C312" t="s">
        <v>8484</v>
      </c>
      <c r="D312" t="s">
        <v>8241</v>
      </c>
      <c r="E312" t="s">
        <v>8159</v>
      </c>
      <c r="F312" t="s">
        <v>8162</v>
      </c>
      <c r="G312">
        <v>235</v>
      </c>
      <c r="H312">
        <v>0</v>
      </c>
      <c r="I312">
        <v>72</v>
      </c>
      <c r="J312">
        <v>16920</v>
      </c>
      <c r="K312" s="10">
        <f>IFERROR(INDEX(Pharma_Stock!$D$4:$D$51,MATCH(F312,Pharma_Stock!$B$4:$B$51,0)),"")</f>
        <v>46494</v>
      </c>
      <c r="L312" s="11" t="str">
        <f t="shared" si="8"/>
        <v/>
      </c>
      <c r="M312" s="11" t="str">
        <f>INDEX(Pharma_Products!$F$4:$F$15,MATCH(E312,Pharma_Products!$A$4:$A$15,0))</f>
        <v>Sch H</v>
      </c>
      <c r="N312" s="10">
        <f>IFERROR(INDEX(Pharma_Retailers!$F$4:$F$183,MATCH(C312,Pharma_Retailers!$A$4:$A$183,0)),"")</f>
        <v>47241</v>
      </c>
      <c r="O312" s="11" t="str">
        <f t="shared" si="9"/>
        <v/>
      </c>
    </row>
    <row r="313" spans="1:15" x14ac:dyDescent="0.3">
      <c r="A313" t="s">
        <v>8888</v>
      </c>
      <c r="B313" s="9">
        <v>45805</v>
      </c>
      <c r="C313" t="s">
        <v>8304</v>
      </c>
      <c r="D313" t="s">
        <v>8241</v>
      </c>
      <c r="E313" t="s">
        <v>8164</v>
      </c>
      <c r="F313" t="s">
        <v>8166</v>
      </c>
      <c r="G313">
        <v>206</v>
      </c>
      <c r="H313">
        <v>20</v>
      </c>
      <c r="I313">
        <v>19</v>
      </c>
      <c r="J313">
        <v>3914</v>
      </c>
      <c r="K313" s="10">
        <f>IFERROR(INDEX(Pharma_Stock!$D$4:$D$51,MATCH(F313,Pharma_Stock!$B$4:$B$51,0)),"")</f>
        <v>46409</v>
      </c>
      <c r="L313" s="11" t="str">
        <f t="shared" si="8"/>
        <v/>
      </c>
      <c r="M313" s="11" t="str">
        <f>INDEX(Pharma_Products!$F$4:$F$15,MATCH(E313,Pharma_Products!$A$4:$A$15,0))</f>
        <v>OTC</v>
      </c>
      <c r="N313" s="10">
        <f>IFERROR(INDEX(Pharma_Retailers!$F$4:$F$183,MATCH(C313,Pharma_Retailers!$A$4:$A$183,0)),"")</f>
        <v>47445</v>
      </c>
      <c r="O313" s="11" t="str">
        <f t="shared" si="9"/>
        <v/>
      </c>
    </row>
    <row r="314" spans="1:15" x14ac:dyDescent="0.3">
      <c r="A314" t="s">
        <v>8889</v>
      </c>
      <c r="B314" s="9">
        <v>45805</v>
      </c>
      <c r="C314" t="s">
        <v>8290</v>
      </c>
      <c r="D314" t="s">
        <v>8249</v>
      </c>
      <c r="E314" t="s">
        <v>8174</v>
      </c>
      <c r="F314" t="s">
        <v>8175</v>
      </c>
      <c r="G314">
        <v>143</v>
      </c>
      <c r="H314">
        <v>0</v>
      </c>
      <c r="I314">
        <v>98</v>
      </c>
      <c r="J314">
        <v>14014</v>
      </c>
      <c r="K314" s="10">
        <f>IFERROR(INDEX(Pharma_Stock!$D$4:$D$51,MATCH(F314,Pharma_Stock!$B$4:$B$51,0)),"")</f>
        <v>46440</v>
      </c>
      <c r="L314" s="11" t="str">
        <f t="shared" si="8"/>
        <v/>
      </c>
      <c r="M314" s="11" t="str">
        <f>INDEX(Pharma_Products!$F$4:$F$15,MATCH(E314,Pharma_Products!$A$4:$A$15,0))</f>
        <v>Sch H</v>
      </c>
      <c r="N314" s="10">
        <f>IFERROR(INDEX(Pharma_Retailers!$F$4:$F$183,MATCH(C314,Pharma_Retailers!$A$4:$A$183,0)),"")</f>
        <v>46468</v>
      </c>
      <c r="O314" s="11" t="str">
        <f t="shared" si="9"/>
        <v/>
      </c>
    </row>
    <row r="315" spans="1:15" x14ac:dyDescent="0.3">
      <c r="A315" t="s">
        <v>8890</v>
      </c>
      <c r="B315" s="9">
        <v>45805</v>
      </c>
      <c r="C315" t="s">
        <v>8509</v>
      </c>
      <c r="D315" t="s">
        <v>8269</v>
      </c>
      <c r="E315" t="s">
        <v>8184</v>
      </c>
      <c r="F315" t="s">
        <v>8187</v>
      </c>
      <c r="G315">
        <v>46</v>
      </c>
      <c r="H315">
        <v>4</v>
      </c>
      <c r="I315">
        <v>9</v>
      </c>
      <c r="J315">
        <v>414</v>
      </c>
      <c r="K315" s="10">
        <f>IFERROR(INDEX(Pharma_Stock!$D$4:$D$51,MATCH(F315,Pharma_Stock!$B$4:$B$51,0)),"")</f>
        <v>46028</v>
      </c>
      <c r="L315" s="11" t="str">
        <f t="shared" si="8"/>
        <v/>
      </c>
      <c r="M315" s="11" t="str">
        <f>INDEX(Pharma_Products!$F$4:$F$15,MATCH(E315,Pharma_Products!$A$4:$A$15,0))</f>
        <v>-</v>
      </c>
      <c r="N315" s="10">
        <f>IFERROR(INDEX(Pharma_Retailers!$F$4:$F$183,MATCH(C315,Pharma_Retailers!$A$4:$A$183,0)),"")</f>
        <v>0</v>
      </c>
      <c r="O315" s="11" t="str">
        <f t="shared" si="9"/>
        <v/>
      </c>
    </row>
    <row r="316" spans="1:15" x14ac:dyDescent="0.3">
      <c r="A316" t="s">
        <v>8891</v>
      </c>
      <c r="B316" s="9">
        <v>45806</v>
      </c>
      <c r="C316" t="s">
        <v>8481</v>
      </c>
      <c r="D316" t="s">
        <v>8233</v>
      </c>
      <c r="E316" t="s">
        <v>8184</v>
      </c>
      <c r="F316" t="s">
        <v>8186</v>
      </c>
      <c r="G316">
        <v>118</v>
      </c>
      <c r="H316">
        <v>11</v>
      </c>
      <c r="I316">
        <v>9</v>
      </c>
      <c r="J316">
        <v>1062</v>
      </c>
      <c r="K316" s="10">
        <f>IFERROR(INDEX(Pharma_Stock!$D$4:$D$51,MATCH(F316,Pharma_Stock!$B$4:$B$51,0)),"")</f>
        <v>45997</v>
      </c>
      <c r="L316" s="11" t="str">
        <f t="shared" si="8"/>
        <v/>
      </c>
      <c r="M316" s="11" t="str">
        <f>INDEX(Pharma_Products!$F$4:$F$15,MATCH(E316,Pharma_Products!$A$4:$A$15,0))</f>
        <v>-</v>
      </c>
      <c r="N316" s="10">
        <f>IFERROR(INDEX(Pharma_Retailers!$F$4:$F$183,MATCH(C316,Pharma_Retailers!$A$4:$A$183,0)),"")</f>
        <v>0</v>
      </c>
      <c r="O316" s="11" t="str">
        <f t="shared" si="9"/>
        <v/>
      </c>
    </row>
    <row r="317" spans="1:15" x14ac:dyDescent="0.3">
      <c r="A317" t="s">
        <v>8892</v>
      </c>
      <c r="B317" s="9">
        <v>45806</v>
      </c>
      <c r="C317" t="s">
        <v>8313</v>
      </c>
      <c r="D317" t="s">
        <v>8249</v>
      </c>
      <c r="E317" t="s">
        <v>8199</v>
      </c>
      <c r="F317" t="s">
        <v>8200</v>
      </c>
      <c r="G317">
        <v>184</v>
      </c>
      <c r="H317">
        <v>0</v>
      </c>
      <c r="I317">
        <v>28</v>
      </c>
      <c r="J317">
        <v>5152</v>
      </c>
      <c r="K317" s="10">
        <f>IFERROR(INDEX(Pharma_Stock!$D$4:$D$51,MATCH(F317,Pharma_Stock!$B$4:$B$51,0)),"")</f>
        <v>46042</v>
      </c>
      <c r="L317" s="11" t="str">
        <f t="shared" si="8"/>
        <v/>
      </c>
      <c r="M317" s="11" t="str">
        <f>INDEX(Pharma_Products!$F$4:$F$15,MATCH(E317,Pharma_Products!$A$4:$A$15,0))</f>
        <v>-</v>
      </c>
      <c r="N317" s="10">
        <f>IFERROR(INDEX(Pharma_Retailers!$F$4:$F$183,MATCH(C317,Pharma_Retailers!$A$4:$A$183,0)),"")</f>
        <v>0</v>
      </c>
      <c r="O317" s="11" t="str">
        <f t="shared" si="9"/>
        <v/>
      </c>
    </row>
    <row r="318" spans="1:15" x14ac:dyDescent="0.3">
      <c r="A318" t="s">
        <v>8893</v>
      </c>
      <c r="B318" s="9">
        <v>45806</v>
      </c>
      <c r="C318" t="s">
        <v>8365</v>
      </c>
      <c r="D318" t="s">
        <v>8233</v>
      </c>
      <c r="E318" t="s">
        <v>8199</v>
      </c>
      <c r="F318" t="s">
        <v>8200</v>
      </c>
      <c r="G318">
        <v>56</v>
      </c>
      <c r="H318">
        <v>0</v>
      </c>
      <c r="I318">
        <v>28</v>
      </c>
      <c r="J318">
        <v>1568</v>
      </c>
      <c r="K318" s="10">
        <f>IFERROR(INDEX(Pharma_Stock!$D$4:$D$51,MATCH(F318,Pharma_Stock!$B$4:$B$51,0)),"")</f>
        <v>46042</v>
      </c>
      <c r="L318" s="11" t="str">
        <f t="shared" si="8"/>
        <v/>
      </c>
      <c r="M318" s="11" t="str">
        <f>INDEX(Pharma_Products!$F$4:$F$15,MATCH(E318,Pharma_Products!$A$4:$A$15,0))</f>
        <v>-</v>
      </c>
      <c r="N318" s="10">
        <f>IFERROR(INDEX(Pharma_Retailers!$F$4:$F$183,MATCH(C318,Pharma_Retailers!$A$4:$A$183,0)),"")</f>
        <v>0</v>
      </c>
      <c r="O318" s="11" t="str">
        <f t="shared" si="9"/>
        <v/>
      </c>
    </row>
    <row r="319" spans="1:15" x14ac:dyDescent="0.3">
      <c r="A319" t="s">
        <v>8894</v>
      </c>
      <c r="B319" s="9">
        <v>45806</v>
      </c>
      <c r="C319" t="s">
        <v>8493</v>
      </c>
      <c r="D319" t="s">
        <v>8249</v>
      </c>
      <c r="E319" t="s">
        <v>8184</v>
      </c>
      <c r="F319" t="s">
        <v>8187</v>
      </c>
      <c r="G319">
        <v>13</v>
      </c>
      <c r="H319">
        <v>1</v>
      </c>
      <c r="I319">
        <v>9</v>
      </c>
      <c r="J319">
        <v>117</v>
      </c>
      <c r="K319" s="10">
        <f>IFERROR(INDEX(Pharma_Stock!$D$4:$D$51,MATCH(F319,Pharma_Stock!$B$4:$B$51,0)),"")</f>
        <v>46028</v>
      </c>
      <c r="L319" s="11" t="str">
        <f t="shared" si="8"/>
        <v/>
      </c>
      <c r="M319" s="11" t="str">
        <f>INDEX(Pharma_Products!$F$4:$F$15,MATCH(E319,Pharma_Products!$A$4:$A$15,0))</f>
        <v>-</v>
      </c>
      <c r="N319" s="10">
        <f>IFERROR(INDEX(Pharma_Retailers!$F$4:$F$183,MATCH(C319,Pharma_Retailers!$A$4:$A$183,0)),"")</f>
        <v>46579</v>
      </c>
      <c r="O319" s="11" t="str">
        <f t="shared" si="9"/>
        <v/>
      </c>
    </row>
    <row r="320" spans="1:15" x14ac:dyDescent="0.3">
      <c r="A320" t="s">
        <v>8895</v>
      </c>
      <c r="B320" s="9">
        <v>45806</v>
      </c>
      <c r="C320" t="s">
        <v>8378</v>
      </c>
      <c r="D320" t="s">
        <v>8249</v>
      </c>
      <c r="E320" t="s">
        <v>8184</v>
      </c>
      <c r="F320" t="s">
        <v>8186</v>
      </c>
      <c r="G320">
        <v>26</v>
      </c>
      <c r="H320">
        <v>2</v>
      </c>
      <c r="I320">
        <v>9</v>
      </c>
      <c r="J320">
        <v>234</v>
      </c>
      <c r="K320" s="10">
        <f>IFERROR(INDEX(Pharma_Stock!$D$4:$D$51,MATCH(F320,Pharma_Stock!$B$4:$B$51,0)),"")</f>
        <v>45997</v>
      </c>
      <c r="L320" s="11" t="str">
        <f t="shared" si="8"/>
        <v/>
      </c>
      <c r="M320" s="11" t="str">
        <f>INDEX(Pharma_Products!$F$4:$F$15,MATCH(E320,Pharma_Products!$A$4:$A$15,0))</f>
        <v>-</v>
      </c>
      <c r="N320" s="10">
        <f>IFERROR(INDEX(Pharma_Retailers!$F$4:$F$183,MATCH(C320,Pharma_Retailers!$A$4:$A$183,0)),"")</f>
        <v>46829</v>
      </c>
      <c r="O320" s="11" t="str">
        <f t="shared" si="9"/>
        <v/>
      </c>
    </row>
    <row r="321" spans="1:15" x14ac:dyDescent="0.3">
      <c r="A321" t="s">
        <v>8896</v>
      </c>
      <c r="B321" s="9">
        <v>45806</v>
      </c>
      <c r="C321" t="s">
        <v>8398</v>
      </c>
      <c r="D321" t="s">
        <v>8228</v>
      </c>
      <c r="E321" t="s">
        <v>8153</v>
      </c>
      <c r="F321" t="s">
        <v>8156</v>
      </c>
      <c r="G321">
        <v>183</v>
      </c>
      <c r="H321">
        <v>0</v>
      </c>
      <c r="I321">
        <v>18.5</v>
      </c>
      <c r="J321">
        <v>3385.5</v>
      </c>
      <c r="K321" s="10">
        <f>IFERROR(INDEX(Pharma_Stock!$D$4:$D$51,MATCH(F321,Pharma_Stock!$B$4:$B$51,0)),"")</f>
        <v>46468</v>
      </c>
      <c r="L321" s="11" t="str">
        <f t="shared" si="8"/>
        <v/>
      </c>
      <c r="M321" s="11" t="str">
        <f>INDEX(Pharma_Products!$F$4:$F$15,MATCH(E321,Pharma_Products!$A$4:$A$15,0))</f>
        <v>Sch H</v>
      </c>
      <c r="N321" s="10">
        <f>IFERROR(INDEX(Pharma_Retailers!$F$4:$F$183,MATCH(C321,Pharma_Retailers!$A$4:$A$183,0)),"")</f>
        <v>47015</v>
      </c>
      <c r="O321" s="11" t="str">
        <f t="shared" si="9"/>
        <v/>
      </c>
    </row>
    <row r="322" spans="1:15" x14ac:dyDescent="0.3">
      <c r="A322" t="s">
        <v>8897</v>
      </c>
      <c r="B322" s="9">
        <v>45806</v>
      </c>
      <c r="C322" t="s">
        <v>8261</v>
      </c>
      <c r="D322" t="s">
        <v>8249</v>
      </c>
      <c r="E322" t="s">
        <v>8204</v>
      </c>
      <c r="F322" t="s">
        <v>8207</v>
      </c>
      <c r="G322">
        <v>37</v>
      </c>
      <c r="H322">
        <v>0</v>
      </c>
      <c r="I322">
        <v>88</v>
      </c>
      <c r="J322">
        <v>3256</v>
      </c>
      <c r="K322" s="10">
        <f>IFERROR(INDEX(Pharma_Stock!$D$4:$D$51,MATCH(F322,Pharma_Stock!$B$4:$B$51,0)),"")</f>
        <v>45968</v>
      </c>
      <c r="L322" s="11" t="str">
        <f t="shared" si="8"/>
        <v/>
      </c>
      <c r="M322" s="11" t="str">
        <f>INDEX(Pharma_Products!$F$4:$F$15,MATCH(E322,Pharma_Products!$A$4:$A$15,0))</f>
        <v>-</v>
      </c>
      <c r="N322" s="10">
        <f>IFERROR(INDEX(Pharma_Retailers!$F$4:$F$183,MATCH(C322,Pharma_Retailers!$A$4:$A$183,0)),"")</f>
        <v>0</v>
      </c>
      <c r="O322" s="11" t="str">
        <f t="shared" si="9"/>
        <v/>
      </c>
    </row>
    <row r="323" spans="1:15" x14ac:dyDescent="0.3">
      <c r="A323" t="s">
        <v>8898</v>
      </c>
      <c r="B323" s="9">
        <v>45806</v>
      </c>
      <c r="C323" t="s">
        <v>8502</v>
      </c>
      <c r="D323" t="s">
        <v>8249</v>
      </c>
      <c r="E323" t="s">
        <v>8184</v>
      </c>
      <c r="F323" t="s">
        <v>8186</v>
      </c>
      <c r="G323">
        <v>148</v>
      </c>
      <c r="H323">
        <v>14</v>
      </c>
      <c r="I323">
        <v>9</v>
      </c>
      <c r="J323">
        <v>1332</v>
      </c>
      <c r="K323" s="10">
        <f>IFERROR(INDEX(Pharma_Stock!$D$4:$D$51,MATCH(F323,Pharma_Stock!$B$4:$B$51,0)),"")</f>
        <v>45997</v>
      </c>
      <c r="L323" s="11" t="str">
        <f t="shared" si="8"/>
        <v/>
      </c>
      <c r="M323" s="11" t="str">
        <f>INDEX(Pharma_Products!$F$4:$F$15,MATCH(E323,Pharma_Products!$A$4:$A$15,0))</f>
        <v>-</v>
      </c>
      <c r="N323" s="10">
        <f>IFERROR(INDEX(Pharma_Retailers!$F$4:$F$183,MATCH(C323,Pharma_Retailers!$A$4:$A$183,0)),"")</f>
        <v>0</v>
      </c>
      <c r="O323" s="11" t="str">
        <f t="shared" si="9"/>
        <v/>
      </c>
    </row>
    <row r="324" spans="1:15" x14ac:dyDescent="0.3">
      <c r="A324" t="s">
        <v>8899</v>
      </c>
      <c r="B324" s="9">
        <v>45807</v>
      </c>
      <c r="C324" t="s">
        <v>8284</v>
      </c>
      <c r="D324" t="s">
        <v>8241</v>
      </c>
      <c r="E324" t="s">
        <v>8184</v>
      </c>
      <c r="F324" t="s">
        <v>8187</v>
      </c>
      <c r="G324">
        <v>14</v>
      </c>
      <c r="H324">
        <v>1</v>
      </c>
      <c r="I324">
        <v>9</v>
      </c>
      <c r="J324">
        <v>126</v>
      </c>
      <c r="K324" s="10">
        <f>IFERROR(INDEX(Pharma_Stock!$D$4:$D$51,MATCH(F324,Pharma_Stock!$B$4:$B$51,0)),"")</f>
        <v>46028</v>
      </c>
      <c r="L324" s="11" t="str">
        <f t="shared" ref="L324:L387" si="10">IF(B324&gt;K324,"FLAG","")</f>
        <v/>
      </c>
      <c r="M324" s="11" t="str">
        <f>INDEX(Pharma_Products!$F$4:$F$15,MATCH(E324,Pharma_Products!$A$4:$A$15,0))</f>
        <v>-</v>
      </c>
      <c r="N324" s="10">
        <f>IFERROR(INDEX(Pharma_Retailers!$F$4:$F$183,MATCH(C324,Pharma_Retailers!$A$4:$A$183,0)),"")</f>
        <v>47328</v>
      </c>
      <c r="O324" s="11" t="str">
        <f t="shared" ref="O324:O387" si="11">IF(AND(M324="Sch H",N(N324)&gt;0,B324&gt;N324),"FLAG","")</f>
        <v/>
      </c>
    </row>
    <row r="325" spans="1:15" x14ac:dyDescent="0.3">
      <c r="A325" t="s">
        <v>8900</v>
      </c>
      <c r="B325" s="9">
        <v>45807</v>
      </c>
      <c r="C325" t="s">
        <v>8382</v>
      </c>
      <c r="D325" t="s">
        <v>8249</v>
      </c>
      <c r="E325" t="s">
        <v>8199</v>
      </c>
      <c r="F325" t="s">
        <v>8200</v>
      </c>
      <c r="G325">
        <v>98</v>
      </c>
      <c r="H325">
        <v>0</v>
      </c>
      <c r="I325">
        <v>28</v>
      </c>
      <c r="J325">
        <v>2744</v>
      </c>
      <c r="K325" s="10">
        <f>IFERROR(INDEX(Pharma_Stock!$D$4:$D$51,MATCH(F325,Pharma_Stock!$B$4:$B$51,0)),"")</f>
        <v>46042</v>
      </c>
      <c r="L325" s="11" t="str">
        <f t="shared" si="10"/>
        <v/>
      </c>
      <c r="M325" s="11" t="str">
        <f>INDEX(Pharma_Products!$F$4:$F$15,MATCH(E325,Pharma_Products!$A$4:$A$15,0))</f>
        <v>-</v>
      </c>
      <c r="N325" s="10">
        <f>IFERROR(INDEX(Pharma_Retailers!$F$4:$F$183,MATCH(C325,Pharma_Retailers!$A$4:$A$183,0)),"")</f>
        <v>0</v>
      </c>
      <c r="O325" s="11" t="str">
        <f t="shared" si="11"/>
        <v/>
      </c>
    </row>
    <row r="326" spans="1:15" x14ac:dyDescent="0.3">
      <c r="A326" t="s">
        <v>8901</v>
      </c>
      <c r="B326" s="9">
        <v>45807</v>
      </c>
      <c r="C326" t="s">
        <v>8419</v>
      </c>
      <c r="D326" t="s">
        <v>8269</v>
      </c>
      <c r="E326" t="s">
        <v>8153</v>
      </c>
      <c r="F326" t="s">
        <v>8157</v>
      </c>
      <c r="G326">
        <v>199</v>
      </c>
      <c r="H326">
        <v>0</v>
      </c>
      <c r="I326">
        <v>18.5</v>
      </c>
      <c r="J326">
        <v>3681.5</v>
      </c>
      <c r="K326" s="10">
        <f>IFERROR(INDEX(Pharma_Stock!$D$4:$D$51,MATCH(F326,Pharma_Stock!$B$4:$B$51,0)),"")</f>
        <v>46500</v>
      </c>
      <c r="L326" s="11" t="str">
        <f t="shared" si="10"/>
        <v/>
      </c>
      <c r="M326" s="11" t="str">
        <f>INDEX(Pharma_Products!$F$4:$F$15,MATCH(E326,Pharma_Products!$A$4:$A$15,0))</f>
        <v>Sch H</v>
      </c>
      <c r="N326" s="10">
        <f>IFERROR(INDEX(Pharma_Retailers!$F$4:$F$183,MATCH(C326,Pharma_Retailers!$A$4:$A$183,0)),"")</f>
        <v>46557</v>
      </c>
      <c r="O326" s="11" t="str">
        <f t="shared" si="11"/>
        <v/>
      </c>
    </row>
    <row r="327" spans="1:15" x14ac:dyDescent="0.3">
      <c r="A327" t="s">
        <v>8902</v>
      </c>
      <c r="B327" s="9">
        <v>45807</v>
      </c>
      <c r="C327" t="s">
        <v>8275</v>
      </c>
      <c r="D327" t="s">
        <v>8269</v>
      </c>
      <c r="E327" t="s">
        <v>8169</v>
      </c>
      <c r="F327" t="s">
        <v>8172</v>
      </c>
      <c r="G327">
        <v>212</v>
      </c>
      <c r="H327">
        <v>0</v>
      </c>
      <c r="I327">
        <v>14</v>
      </c>
      <c r="J327">
        <v>2968</v>
      </c>
      <c r="K327" s="10">
        <f>IFERROR(INDEX(Pharma_Stock!$D$4:$D$51,MATCH(F327,Pharma_Stock!$B$4:$B$51,0)),"")</f>
        <v>46309</v>
      </c>
      <c r="L327" s="11" t="str">
        <f t="shared" si="10"/>
        <v/>
      </c>
      <c r="M327" s="11" t="str">
        <f>INDEX(Pharma_Products!$F$4:$F$15,MATCH(E327,Pharma_Products!$A$4:$A$15,0))</f>
        <v>Sch H</v>
      </c>
      <c r="N327" s="10">
        <f>IFERROR(INDEX(Pharma_Retailers!$F$4:$F$183,MATCH(C327,Pharma_Retailers!$A$4:$A$183,0)),"")</f>
        <v>46657</v>
      </c>
      <c r="O327" s="11" t="str">
        <f t="shared" si="11"/>
        <v/>
      </c>
    </row>
    <row r="328" spans="1:15" x14ac:dyDescent="0.3">
      <c r="A328" t="s">
        <v>8903</v>
      </c>
      <c r="B328" s="9">
        <v>45807</v>
      </c>
      <c r="C328" t="s">
        <v>8361</v>
      </c>
      <c r="D328" t="s">
        <v>8228</v>
      </c>
      <c r="E328" t="s">
        <v>8179</v>
      </c>
      <c r="F328" t="s">
        <v>8183</v>
      </c>
      <c r="G328">
        <v>88</v>
      </c>
      <c r="H328">
        <v>0</v>
      </c>
      <c r="I328">
        <v>85</v>
      </c>
      <c r="J328">
        <v>7480</v>
      </c>
      <c r="K328" s="10">
        <f>IFERROR(INDEX(Pharma_Stock!$D$4:$D$51,MATCH(F328,Pharma_Stock!$B$4:$B$51,0)),"")</f>
        <v>46029</v>
      </c>
      <c r="L328" s="11" t="str">
        <f t="shared" si="10"/>
        <v/>
      </c>
      <c r="M328" s="11" t="str">
        <f>INDEX(Pharma_Products!$F$4:$F$15,MATCH(E328,Pharma_Products!$A$4:$A$15,0))</f>
        <v>Sch H</v>
      </c>
      <c r="N328" s="10">
        <f>IFERROR(INDEX(Pharma_Retailers!$F$4:$F$183,MATCH(C328,Pharma_Retailers!$A$4:$A$183,0)),"")</f>
        <v>47378</v>
      </c>
      <c r="O328" s="11" t="str">
        <f t="shared" si="11"/>
        <v/>
      </c>
    </row>
    <row r="329" spans="1:15" x14ac:dyDescent="0.3">
      <c r="A329" t="s">
        <v>8904</v>
      </c>
      <c r="B329" s="9">
        <v>45807</v>
      </c>
      <c r="C329" t="s">
        <v>8462</v>
      </c>
      <c r="D329" t="s">
        <v>8249</v>
      </c>
      <c r="E329" t="s">
        <v>8199</v>
      </c>
      <c r="F329" t="s">
        <v>8200</v>
      </c>
      <c r="G329">
        <v>19</v>
      </c>
      <c r="H329">
        <v>0</v>
      </c>
      <c r="I329">
        <v>28</v>
      </c>
      <c r="J329">
        <v>532</v>
      </c>
      <c r="K329" s="10">
        <f>IFERROR(INDEX(Pharma_Stock!$D$4:$D$51,MATCH(F329,Pharma_Stock!$B$4:$B$51,0)),"")</f>
        <v>46042</v>
      </c>
      <c r="L329" s="11" t="str">
        <f t="shared" si="10"/>
        <v/>
      </c>
      <c r="M329" s="11" t="str">
        <f>INDEX(Pharma_Products!$F$4:$F$15,MATCH(E329,Pharma_Products!$A$4:$A$15,0))</f>
        <v>-</v>
      </c>
      <c r="N329" s="10">
        <f>IFERROR(INDEX(Pharma_Retailers!$F$4:$F$183,MATCH(C329,Pharma_Retailers!$A$4:$A$183,0)),"")</f>
        <v>0</v>
      </c>
      <c r="O329" s="11" t="str">
        <f t="shared" si="11"/>
        <v/>
      </c>
    </row>
    <row r="330" spans="1:15" x14ac:dyDescent="0.3">
      <c r="A330" t="s">
        <v>8905</v>
      </c>
      <c r="B330" s="9">
        <v>45808</v>
      </c>
      <c r="C330" t="s">
        <v>8529</v>
      </c>
      <c r="D330" t="s">
        <v>8249</v>
      </c>
      <c r="E330" t="s">
        <v>8199</v>
      </c>
      <c r="F330" t="s">
        <v>8201</v>
      </c>
      <c r="G330">
        <v>41</v>
      </c>
      <c r="H330">
        <v>0</v>
      </c>
      <c r="I330">
        <v>28</v>
      </c>
      <c r="J330">
        <v>1148</v>
      </c>
      <c r="K330" s="10">
        <f>IFERROR(INDEX(Pharma_Stock!$D$4:$D$51,MATCH(F330,Pharma_Stock!$B$4:$B$51,0)),"")</f>
        <v>46000</v>
      </c>
      <c r="L330" s="11" t="str">
        <f t="shared" si="10"/>
        <v/>
      </c>
      <c r="M330" s="11" t="str">
        <f>INDEX(Pharma_Products!$F$4:$F$15,MATCH(E330,Pharma_Products!$A$4:$A$15,0))</f>
        <v>-</v>
      </c>
      <c r="N330" s="10">
        <f>IFERROR(INDEX(Pharma_Retailers!$F$4:$F$183,MATCH(C330,Pharma_Retailers!$A$4:$A$183,0)),"")</f>
        <v>0</v>
      </c>
      <c r="O330" s="11" t="str">
        <f t="shared" si="11"/>
        <v/>
      </c>
    </row>
    <row r="331" spans="1:15" x14ac:dyDescent="0.3">
      <c r="A331" t="s">
        <v>8906</v>
      </c>
      <c r="B331" s="9">
        <v>45808</v>
      </c>
      <c r="C331" t="s">
        <v>8430</v>
      </c>
      <c r="D331" t="s">
        <v>8241</v>
      </c>
      <c r="E331" t="s">
        <v>8199</v>
      </c>
      <c r="F331" t="s">
        <v>8202</v>
      </c>
      <c r="G331">
        <v>74</v>
      </c>
      <c r="H331">
        <v>0</v>
      </c>
      <c r="I331">
        <v>28</v>
      </c>
      <c r="J331">
        <v>2072</v>
      </c>
      <c r="K331" s="10">
        <f>IFERROR(INDEX(Pharma_Stock!$D$4:$D$51,MATCH(F331,Pharma_Stock!$B$4:$B$51,0)),"")</f>
        <v>45979</v>
      </c>
      <c r="L331" s="11" t="str">
        <f t="shared" si="10"/>
        <v/>
      </c>
      <c r="M331" s="11" t="str">
        <f>INDEX(Pharma_Products!$F$4:$F$15,MATCH(E331,Pharma_Products!$A$4:$A$15,0))</f>
        <v>-</v>
      </c>
      <c r="N331" s="10">
        <f>IFERROR(INDEX(Pharma_Retailers!$F$4:$F$183,MATCH(C331,Pharma_Retailers!$A$4:$A$183,0)),"")</f>
        <v>0</v>
      </c>
      <c r="O331" s="11" t="str">
        <f t="shared" si="11"/>
        <v/>
      </c>
    </row>
    <row r="332" spans="1:15" x14ac:dyDescent="0.3">
      <c r="A332" t="s">
        <v>8907</v>
      </c>
      <c r="B332" s="9">
        <v>45808</v>
      </c>
      <c r="C332" t="s">
        <v>8493</v>
      </c>
      <c r="D332" t="s">
        <v>8249</v>
      </c>
      <c r="E332" t="s">
        <v>8189</v>
      </c>
      <c r="F332" t="s">
        <v>8191</v>
      </c>
      <c r="G332">
        <v>135</v>
      </c>
      <c r="H332">
        <v>0</v>
      </c>
      <c r="I332">
        <v>12.5</v>
      </c>
      <c r="J332">
        <v>1687.5</v>
      </c>
      <c r="K332" s="10">
        <f>IFERROR(INDEX(Pharma_Stock!$D$4:$D$51,MATCH(F332,Pharma_Stock!$B$4:$B$51,0)),"")</f>
        <v>45972</v>
      </c>
      <c r="L332" s="11" t="str">
        <f t="shared" si="10"/>
        <v/>
      </c>
      <c r="M332" s="11" t="str">
        <f>INDEX(Pharma_Products!$F$4:$F$15,MATCH(E332,Pharma_Products!$A$4:$A$15,0))</f>
        <v>-</v>
      </c>
      <c r="N332" s="10">
        <f>IFERROR(INDEX(Pharma_Retailers!$F$4:$F$183,MATCH(C332,Pharma_Retailers!$A$4:$A$183,0)),"")</f>
        <v>46579</v>
      </c>
      <c r="O332" s="11" t="str">
        <f t="shared" si="11"/>
        <v/>
      </c>
    </row>
    <row r="333" spans="1:15" x14ac:dyDescent="0.3">
      <c r="A333" t="s">
        <v>8908</v>
      </c>
      <c r="B333" s="9">
        <v>45808</v>
      </c>
      <c r="C333" t="s">
        <v>8498</v>
      </c>
      <c r="D333" t="s">
        <v>8249</v>
      </c>
      <c r="E333" t="s">
        <v>8209</v>
      </c>
      <c r="F333" t="s">
        <v>8212</v>
      </c>
      <c r="G333">
        <v>103</v>
      </c>
      <c r="H333">
        <v>0</v>
      </c>
      <c r="I333">
        <v>30</v>
      </c>
      <c r="J333">
        <v>3090</v>
      </c>
      <c r="K333" s="10">
        <f>IFERROR(INDEX(Pharma_Stock!$D$4:$D$51,MATCH(F333,Pharma_Stock!$B$4:$B$51,0)),"")</f>
        <v>46129</v>
      </c>
      <c r="L333" s="11" t="str">
        <f t="shared" si="10"/>
        <v/>
      </c>
      <c r="M333" s="11" t="str">
        <f>INDEX(Pharma_Products!$F$4:$F$15,MATCH(E333,Pharma_Products!$A$4:$A$15,0))</f>
        <v>-</v>
      </c>
      <c r="N333" s="10">
        <f>IFERROR(INDEX(Pharma_Retailers!$F$4:$F$183,MATCH(C333,Pharma_Retailers!$A$4:$A$183,0)),"")</f>
        <v>46735</v>
      </c>
      <c r="O333" s="11" t="str">
        <f t="shared" si="11"/>
        <v/>
      </c>
    </row>
    <row r="334" spans="1:15" x14ac:dyDescent="0.3">
      <c r="A334" t="s">
        <v>8909</v>
      </c>
      <c r="B334" s="9">
        <v>45808</v>
      </c>
      <c r="C334" t="s">
        <v>8474</v>
      </c>
      <c r="D334" t="s">
        <v>8269</v>
      </c>
      <c r="E334" t="s">
        <v>8179</v>
      </c>
      <c r="F334" t="s">
        <v>8181</v>
      </c>
      <c r="G334">
        <v>193</v>
      </c>
      <c r="H334">
        <v>0</v>
      </c>
      <c r="I334">
        <v>85</v>
      </c>
      <c r="J334">
        <v>16405</v>
      </c>
      <c r="K334" s="10">
        <f>IFERROR(INDEX(Pharma_Stock!$D$4:$D$51,MATCH(F334,Pharma_Stock!$B$4:$B$51,0)),"")</f>
        <v>46533</v>
      </c>
      <c r="L334" s="11" t="str">
        <f t="shared" si="10"/>
        <v/>
      </c>
      <c r="M334" s="11" t="str">
        <f>INDEX(Pharma_Products!$F$4:$F$15,MATCH(E334,Pharma_Products!$A$4:$A$15,0))</f>
        <v>Sch H</v>
      </c>
      <c r="N334" s="10">
        <f>IFERROR(INDEX(Pharma_Retailers!$F$4:$F$183,MATCH(C334,Pharma_Retailers!$A$4:$A$183,0)),"")</f>
        <v>46382</v>
      </c>
      <c r="O334" s="11" t="str">
        <f t="shared" si="11"/>
        <v/>
      </c>
    </row>
    <row r="335" spans="1:15" x14ac:dyDescent="0.3">
      <c r="A335" t="s">
        <v>8910</v>
      </c>
      <c r="B335" s="9">
        <v>45808</v>
      </c>
      <c r="C335" t="s">
        <v>8460</v>
      </c>
      <c r="D335" t="s">
        <v>8228</v>
      </c>
      <c r="E335" t="s">
        <v>8199</v>
      </c>
      <c r="F335" t="s">
        <v>8200</v>
      </c>
      <c r="G335">
        <v>50</v>
      </c>
      <c r="H335">
        <v>0</v>
      </c>
      <c r="I335">
        <v>28</v>
      </c>
      <c r="J335">
        <v>1400</v>
      </c>
      <c r="K335" s="10">
        <f>IFERROR(INDEX(Pharma_Stock!$D$4:$D$51,MATCH(F335,Pharma_Stock!$B$4:$B$51,0)),"")</f>
        <v>46042</v>
      </c>
      <c r="L335" s="11" t="str">
        <f t="shared" si="10"/>
        <v/>
      </c>
      <c r="M335" s="11" t="str">
        <f>INDEX(Pharma_Products!$F$4:$F$15,MATCH(E335,Pharma_Products!$A$4:$A$15,0))</f>
        <v>-</v>
      </c>
      <c r="N335" s="10">
        <f>IFERROR(INDEX(Pharma_Retailers!$F$4:$F$183,MATCH(C335,Pharma_Retailers!$A$4:$A$183,0)),"")</f>
        <v>0</v>
      </c>
      <c r="O335" s="11" t="str">
        <f t="shared" si="11"/>
        <v/>
      </c>
    </row>
    <row r="336" spans="1:15" x14ac:dyDescent="0.3">
      <c r="A336" t="s">
        <v>8911</v>
      </c>
      <c r="B336" s="9">
        <v>45808</v>
      </c>
      <c r="C336" t="s">
        <v>8476</v>
      </c>
      <c r="D336" t="s">
        <v>8249</v>
      </c>
      <c r="E336" t="s">
        <v>8164</v>
      </c>
      <c r="F336" t="s">
        <v>8166</v>
      </c>
      <c r="G336">
        <v>107</v>
      </c>
      <c r="H336">
        <v>10</v>
      </c>
      <c r="I336">
        <v>19</v>
      </c>
      <c r="J336">
        <v>2033</v>
      </c>
      <c r="K336" s="10">
        <f>IFERROR(INDEX(Pharma_Stock!$D$4:$D$51,MATCH(F336,Pharma_Stock!$B$4:$B$51,0)),"")</f>
        <v>46409</v>
      </c>
      <c r="L336" s="11" t="str">
        <f t="shared" si="10"/>
        <v/>
      </c>
      <c r="M336" s="11" t="str">
        <f>INDEX(Pharma_Products!$F$4:$F$15,MATCH(E336,Pharma_Products!$A$4:$A$15,0))</f>
        <v>OTC</v>
      </c>
      <c r="N336" s="10">
        <f>IFERROR(INDEX(Pharma_Retailers!$F$4:$F$183,MATCH(C336,Pharma_Retailers!$A$4:$A$183,0)),"")</f>
        <v>46653</v>
      </c>
      <c r="O336" s="11" t="str">
        <f t="shared" si="11"/>
        <v/>
      </c>
    </row>
    <row r="337" spans="1:15" x14ac:dyDescent="0.3">
      <c r="A337" t="s">
        <v>8912</v>
      </c>
      <c r="B337" s="9">
        <v>45808</v>
      </c>
      <c r="C337" t="s">
        <v>8484</v>
      </c>
      <c r="D337" t="s">
        <v>8241</v>
      </c>
      <c r="E337" t="s">
        <v>8159</v>
      </c>
      <c r="F337" t="s">
        <v>8162</v>
      </c>
      <c r="G337">
        <v>201</v>
      </c>
      <c r="H337">
        <v>0</v>
      </c>
      <c r="I337">
        <v>72</v>
      </c>
      <c r="J337">
        <v>14472</v>
      </c>
      <c r="K337" s="10">
        <f>IFERROR(INDEX(Pharma_Stock!$D$4:$D$51,MATCH(F337,Pharma_Stock!$B$4:$B$51,0)),"")</f>
        <v>46494</v>
      </c>
      <c r="L337" s="11" t="str">
        <f t="shared" si="10"/>
        <v/>
      </c>
      <c r="M337" s="11" t="str">
        <f>INDEX(Pharma_Products!$F$4:$F$15,MATCH(E337,Pharma_Products!$A$4:$A$15,0))</f>
        <v>Sch H</v>
      </c>
      <c r="N337" s="10">
        <f>IFERROR(INDEX(Pharma_Retailers!$F$4:$F$183,MATCH(C337,Pharma_Retailers!$A$4:$A$183,0)),"")</f>
        <v>47241</v>
      </c>
      <c r="O337" s="11" t="str">
        <f t="shared" si="11"/>
        <v/>
      </c>
    </row>
    <row r="338" spans="1:15" x14ac:dyDescent="0.3">
      <c r="A338" t="s">
        <v>8913</v>
      </c>
      <c r="B338" s="9">
        <v>45810</v>
      </c>
      <c r="C338" t="s">
        <v>8314</v>
      </c>
      <c r="D338" t="s">
        <v>8241</v>
      </c>
      <c r="E338" t="s">
        <v>8204</v>
      </c>
      <c r="F338" t="s">
        <v>8207</v>
      </c>
      <c r="G338">
        <v>70</v>
      </c>
      <c r="H338">
        <v>0</v>
      </c>
      <c r="I338">
        <v>88</v>
      </c>
      <c r="J338">
        <v>6160</v>
      </c>
      <c r="K338" s="10">
        <f>IFERROR(INDEX(Pharma_Stock!$D$4:$D$51,MATCH(F338,Pharma_Stock!$B$4:$B$51,0)),"")</f>
        <v>45968</v>
      </c>
      <c r="L338" s="11" t="str">
        <f t="shared" si="10"/>
        <v/>
      </c>
      <c r="M338" s="11" t="str">
        <f>INDEX(Pharma_Products!$F$4:$F$15,MATCH(E338,Pharma_Products!$A$4:$A$15,0))</f>
        <v>-</v>
      </c>
      <c r="N338" s="10">
        <f>IFERROR(INDEX(Pharma_Retailers!$F$4:$F$183,MATCH(C338,Pharma_Retailers!$A$4:$A$183,0)),"")</f>
        <v>47017</v>
      </c>
      <c r="O338" s="11" t="str">
        <f t="shared" si="11"/>
        <v/>
      </c>
    </row>
    <row r="339" spans="1:15" x14ac:dyDescent="0.3">
      <c r="A339" t="s">
        <v>8914</v>
      </c>
      <c r="B339" s="9">
        <v>45810</v>
      </c>
      <c r="C339" t="s">
        <v>8417</v>
      </c>
      <c r="D339" t="s">
        <v>8233</v>
      </c>
      <c r="E339" t="s">
        <v>8164</v>
      </c>
      <c r="F339" t="s">
        <v>8165</v>
      </c>
      <c r="G339">
        <v>139</v>
      </c>
      <c r="H339">
        <v>12</v>
      </c>
      <c r="I339">
        <v>19</v>
      </c>
      <c r="J339">
        <v>2641</v>
      </c>
      <c r="K339" s="10">
        <f>IFERROR(INDEX(Pharma_Stock!$D$4:$D$51,MATCH(F339,Pharma_Stock!$B$4:$B$51,0)),"")</f>
        <v>46275</v>
      </c>
      <c r="L339" s="11" t="str">
        <f t="shared" si="10"/>
        <v/>
      </c>
      <c r="M339" s="11" t="str">
        <f>INDEX(Pharma_Products!$F$4:$F$15,MATCH(E339,Pharma_Products!$A$4:$A$15,0))</f>
        <v>OTC</v>
      </c>
      <c r="N339" s="10">
        <f>IFERROR(INDEX(Pharma_Retailers!$F$4:$F$183,MATCH(C339,Pharma_Retailers!$A$4:$A$183,0)),"")</f>
        <v>46855</v>
      </c>
      <c r="O339" s="11" t="str">
        <f t="shared" si="11"/>
        <v/>
      </c>
    </row>
    <row r="340" spans="1:15" x14ac:dyDescent="0.3">
      <c r="A340" t="s">
        <v>8915</v>
      </c>
      <c r="B340" s="9">
        <v>45810</v>
      </c>
      <c r="C340" t="s">
        <v>8398</v>
      </c>
      <c r="D340" t="s">
        <v>8228</v>
      </c>
      <c r="E340" t="s">
        <v>8159</v>
      </c>
      <c r="F340" t="s">
        <v>8160</v>
      </c>
      <c r="G340">
        <v>148</v>
      </c>
      <c r="H340">
        <v>0</v>
      </c>
      <c r="I340">
        <v>72</v>
      </c>
      <c r="J340">
        <v>10656</v>
      </c>
      <c r="K340" s="10">
        <f>IFERROR(INDEX(Pharma_Stock!$D$4:$D$51,MATCH(F340,Pharma_Stock!$B$4:$B$51,0)),"")</f>
        <v>46321</v>
      </c>
      <c r="L340" s="11" t="str">
        <f t="shared" si="10"/>
        <v/>
      </c>
      <c r="M340" s="11" t="str">
        <f>INDEX(Pharma_Products!$F$4:$F$15,MATCH(E340,Pharma_Products!$A$4:$A$15,0))</f>
        <v>Sch H</v>
      </c>
      <c r="N340" s="10">
        <f>IFERROR(INDEX(Pharma_Retailers!$F$4:$F$183,MATCH(C340,Pharma_Retailers!$A$4:$A$183,0)),"")</f>
        <v>47015</v>
      </c>
      <c r="O340" s="11" t="str">
        <f t="shared" si="11"/>
        <v/>
      </c>
    </row>
    <row r="341" spans="1:15" x14ac:dyDescent="0.3">
      <c r="A341" t="s">
        <v>8916</v>
      </c>
      <c r="B341" s="9">
        <v>45810</v>
      </c>
      <c r="C341" t="s">
        <v>8484</v>
      </c>
      <c r="D341" t="s">
        <v>8241</v>
      </c>
      <c r="E341" t="s">
        <v>8179</v>
      </c>
      <c r="F341" t="s">
        <v>8181</v>
      </c>
      <c r="G341">
        <v>236</v>
      </c>
      <c r="H341">
        <v>0</v>
      </c>
      <c r="I341">
        <v>85</v>
      </c>
      <c r="J341">
        <v>20060</v>
      </c>
      <c r="K341" s="10">
        <f>IFERROR(INDEX(Pharma_Stock!$D$4:$D$51,MATCH(F341,Pharma_Stock!$B$4:$B$51,0)),"")</f>
        <v>46533</v>
      </c>
      <c r="L341" s="11" t="str">
        <f t="shared" si="10"/>
        <v/>
      </c>
      <c r="M341" s="11" t="str">
        <f>INDEX(Pharma_Products!$F$4:$F$15,MATCH(E341,Pharma_Products!$A$4:$A$15,0))</f>
        <v>Sch H</v>
      </c>
      <c r="N341" s="10">
        <f>IFERROR(INDEX(Pharma_Retailers!$F$4:$F$183,MATCH(C341,Pharma_Retailers!$A$4:$A$183,0)),"")</f>
        <v>47241</v>
      </c>
      <c r="O341" s="11" t="str">
        <f t="shared" si="11"/>
        <v/>
      </c>
    </row>
    <row r="342" spans="1:15" x14ac:dyDescent="0.3">
      <c r="A342" t="s">
        <v>8917</v>
      </c>
      <c r="B342" s="9">
        <v>45810</v>
      </c>
      <c r="C342" t="s">
        <v>8493</v>
      </c>
      <c r="D342" t="s">
        <v>8249</v>
      </c>
      <c r="E342" t="s">
        <v>8189</v>
      </c>
      <c r="F342" t="s">
        <v>8192</v>
      </c>
      <c r="G342">
        <v>167</v>
      </c>
      <c r="H342">
        <v>39</v>
      </c>
      <c r="I342">
        <v>12.5</v>
      </c>
      <c r="J342">
        <v>2087.5</v>
      </c>
      <c r="K342" s="10">
        <f>IFERROR(INDEX(Pharma_Stock!$D$4:$D$51,MATCH(F342,Pharma_Stock!$B$4:$B$51,0)),"")</f>
        <v>46005</v>
      </c>
      <c r="L342" s="11" t="str">
        <f t="shared" si="10"/>
        <v/>
      </c>
      <c r="M342" s="11" t="str">
        <f>INDEX(Pharma_Products!$F$4:$F$15,MATCH(E342,Pharma_Products!$A$4:$A$15,0))</f>
        <v>-</v>
      </c>
      <c r="N342" s="10">
        <f>IFERROR(INDEX(Pharma_Retailers!$F$4:$F$183,MATCH(C342,Pharma_Retailers!$A$4:$A$183,0)),"")</f>
        <v>46579</v>
      </c>
      <c r="O342" s="11" t="str">
        <f t="shared" si="11"/>
        <v/>
      </c>
    </row>
    <row r="343" spans="1:15" x14ac:dyDescent="0.3">
      <c r="A343" t="s">
        <v>8918</v>
      </c>
      <c r="B343" s="9">
        <v>45810</v>
      </c>
      <c r="C343" t="s">
        <v>8388</v>
      </c>
      <c r="D343" t="s">
        <v>8241</v>
      </c>
      <c r="E343" t="s">
        <v>8164</v>
      </c>
      <c r="F343" t="s">
        <v>8166</v>
      </c>
      <c r="G343">
        <v>55</v>
      </c>
      <c r="H343">
        <v>4</v>
      </c>
      <c r="I343">
        <v>19</v>
      </c>
      <c r="J343">
        <v>1045</v>
      </c>
      <c r="K343" s="10">
        <f>IFERROR(INDEX(Pharma_Stock!$D$4:$D$51,MATCH(F343,Pharma_Stock!$B$4:$B$51,0)),"")</f>
        <v>46409</v>
      </c>
      <c r="L343" s="11" t="str">
        <f t="shared" si="10"/>
        <v/>
      </c>
      <c r="M343" s="11" t="str">
        <f>INDEX(Pharma_Products!$F$4:$F$15,MATCH(E343,Pharma_Products!$A$4:$A$15,0))</f>
        <v>OTC</v>
      </c>
      <c r="N343" s="10">
        <f>IFERROR(INDEX(Pharma_Retailers!$F$4:$F$183,MATCH(C343,Pharma_Retailers!$A$4:$A$183,0)),"")</f>
        <v>46564</v>
      </c>
      <c r="O343" s="11" t="str">
        <f t="shared" si="11"/>
        <v/>
      </c>
    </row>
    <row r="344" spans="1:15" x14ac:dyDescent="0.3">
      <c r="A344" t="s">
        <v>8919</v>
      </c>
      <c r="B344" s="9">
        <v>45810</v>
      </c>
      <c r="C344" t="s">
        <v>8458</v>
      </c>
      <c r="D344" t="s">
        <v>8228</v>
      </c>
      <c r="E344" t="s">
        <v>8159</v>
      </c>
      <c r="F344" t="s">
        <v>8160</v>
      </c>
      <c r="G344">
        <v>160</v>
      </c>
      <c r="H344">
        <v>0</v>
      </c>
      <c r="I344">
        <v>72</v>
      </c>
      <c r="J344">
        <v>11520</v>
      </c>
      <c r="K344" s="10">
        <f>IFERROR(INDEX(Pharma_Stock!$D$4:$D$51,MATCH(F344,Pharma_Stock!$B$4:$B$51,0)),"")</f>
        <v>46321</v>
      </c>
      <c r="L344" s="11" t="str">
        <f t="shared" si="10"/>
        <v/>
      </c>
      <c r="M344" s="11" t="str">
        <f>INDEX(Pharma_Products!$F$4:$F$15,MATCH(E344,Pharma_Products!$A$4:$A$15,0))</f>
        <v>Sch H</v>
      </c>
      <c r="N344" s="10">
        <f>IFERROR(INDEX(Pharma_Retailers!$F$4:$F$183,MATCH(C344,Pharma_Retailers!$A$4:$A$183,0)),"")</f>
        <v>46440</v>
      </c>
      <c r="O344" s="11" t="str">
        <f t="shared" si="11"/>
        <v/>
      </c>
    </row>
    <row r="345" spans="1:15" x14ac:dyDescent="0.3">
      <c r="A345" t="s">
        <v>8920</v>
      </c>
      <c r="B345" s="9">
        <v>45810</v>
      </c>
      <c r="C345" t="s">
        <v>8384</v>
      </c>
      <c r="D345" t="s">
        <v>8269</v>
      </c>
      <c r="E345" t="s">
        <v>8169</v>
      </c>
      <c r="F345" t="s">
        <v>8173</v>
      </c>
      <c r="G345">
        <v>208</v>
      </c>
      <c r="H345">
        <v>0</v>
      </c>
      <c r="I345">
        <v>14</v>
      </c>
      <c r="J345">
        <v>2912</v>
      </c>
      <c r="K345" s="10">
        <f>IFERROR(INDEX(Pharma_Stock!$D$4:$D$51,MATCH(F345,Pharma_Stock!$B$4:$B$51,0)),"")</f>
        <v>45876</v>
      </c>
      <c r="L345" s="11" t="str">
        <f t="shared" si="10"/>
        <v/>
      </c>
      <c r="M345" s="11" t="str">
        <f>INDEX(Pharma_Products!$F$4:$F$15,MATCH(E345,Pharma_Products!$A$4:$A$15,0))</f>
        <v>Sch H</v>
      </c>
      <c r="N345" s="10">
        <f>IFERROR(INDEX(Pharma_Retailers!$F$4:$F$183,MATCH(C345,Pharma_Retailers!$A$4:$A$183,0)),"")</f>
        <v>47245</v>
      </c>
      <c r="O345" s="11" t="str">
        <f t="shared" si="11"/>
        <v/>
      </c>
    </row>
    <row r="346" spans="1:15" x14ac:dyDescent="0.3">
      <c r="A346" t="s">
        <v>8921</v>
      </c>
      <c r="B346" s="9">
        <v>45810</v>
      </c>
      <c r="C346" t="s">
        <v>8319</v>
      </c>
      <c r="D346" t="s">
        <v>8228</v>
      </c>
      <c r="E346" t="s">
        <v>8164</v>
      </c>
      <c r="F346" t="s">
        <v>8165</v>
      </c>
      <c r="G346">
        <v>237</v>
      </c>
      <c r="H346">
        <v>22</v>
      </c>
      <c r="I346">
        <v>19</v>
      </c>
      <c r="J346">
        <v>4503</v>
      </c>
      <c r="K346" s="10">
        <f>IFERROR(INDEX(Pharma_Stock!$D$4:$D$51,MATCH(F346,Pharma_Stock!$B$4:$B$51,0)),"")</f>
        <v>46275</v>
      </c>
      <c r="L346" s="11" t="str">
        <f t="shared" si="10"/>
        <v/>
      </c>
      <c r="M346" s="11" t="str">
        <f>INDEX(Pharma_Products!$F$4:$F$15,MATCH(E346,Pharma_Products!$A$4:$A$15,0))</f>
        <v>OTC</v>
      </c>
      <c r="N346" s="10">
        <f>IFERROR(INDEX(Pharma_Retailers!$F$4:$F$183,MATCH(C346,Pharma_Retailers!$A$4:$A$183,0)),"")</f>
        <v>46924</v>
      </c>
      <c r="O346" s="11" t="str">
        <f t="shared" si="11"/>
        <v/>
      </c>
    </row>
    <row r="347" spans="1:15" x14ac:dyDescent="0.3">
      <c r="A347" t="s">
        <v>8922</v>
      </c>
      <c r="B347" s="9">
        <v>45811</v>
      </c>
      <c r="C347" t="s">
        <v>8502</v>
      </c>
      <c r="D347" t="s">
        <v>8249</v>
      </c>
      <c r="E347" t="s">
        <v>8204</v>
      </c>
      <c r="F347" t="s">
        <v>8207</v>
      </c>
      <c r="G347">
        <v>137</v>
      </c>
      <c r="H347">
        <v>0</v>
      </c>
      <c r="I347">
        <v>88</v>
      </c>
      <c r="J347">
        <v>12056</v>
      </c>
      <c r="K347" s="10">
        <f>IFERROR(INDEX(Pharma_Stock!$D$4:$D$51,MATCH(F347,Pharma_Stock!$B$4:$B$51,0)),"")</f>
        <v>45968</v>
      </c>
      <c r="L347" s="11" t="str">
        <f t="shared" si="10"/>
        <v/>
      </c>
      <c r="M347" s="11" t="str">
        <f>INDEX(Pharma_Products!$F$4:$F$15,MATCH(E347,Pharma_Products!$A$4:$A$15,0))</f>
        <v>-</v>
      </c>
      <c r="N347" s="10">
        <f>IFERROR(INDEX(Pharma_Retailers!$F$4:$F$183,MATCH(C347,Pharma_Retailers!$A$4:$A$183,0)),"")</f>
        <v>0</v>
      </c>
      <c r="O347" s="11" t="str">
        <f t="shared" si="11"/>
        <v/>
      </c>
    </row>
    <row r="348" spans="1:15" x14ac:dyDescent="0.3">
      <c r="A348" t="s">
        <v>8923</v>
      </c>
      <c r="B348" s="9">
        <v>45811</v>
      </c>
      <c r="C348" t="s">
        <v>8301</v>
      </c>
      <c r="D348" t="s">
        <v>8228</v>
      </c>
      <c r="E348" t="s">
        <v>8164</v>
      </c>
      <c r="F348" t="s">
        <v>8165</v>
      </c>
      <c r="G348">
        <v>223</v>
      </c>
      <c r="H348">
        <v>22</v>
      </c>
      <c r="I348">
        <v>19</v>
      </c>
      <c r="J348">
        <v>4237</v>
      </c>
      <c r="K348" s="10">
        <f>IFERROR(INDEX(Pharma_Stock!$D$4:$D$51,MATCH(F348,Pharma_Stock!$B$4:$B$51,0)),"")</f>
        <v>46275</v>
      </c>
      <c r="L348" s="11" t="str">
        <f t="shared" si="10"/>
        <v/>
      </c>
      <c r="M348" s="11" t="str">
        <f>INDEX(Pharma_Products!$F$4:$F$15,MATCH(E348,Pharma_Products!$A$4:$A$15,0))</f>
        <v>OTC</v>
      </c>
      <c r="N348" s="10">
        <f>IFERROR(INDEX(Pharma_Retailers!$F$4:$F$183,MATCH(C348,Pharma_Retailers!$A$4:$A$183,0)),"")</f>
        <v>46245</v>
      </c>
      <c r="O348" s="11" t="str">
        <f t="shared" si="11"/>
        <v/>
      </c>
    </row>
    <row r="349" spans="1:15" x14ac:dyDescent="0.3">
      <c r="A349" t="s">
        <v>8924</v>
      </c>
      <c r="B349" s="9">
        <v>45811</v>
      </c>
      <c r="C349" t="s">
        <v>8453</v>
      </c>
      <c r="D349" t="s">
        <v>8241</v>
      </c>
      <c r="E349" t="s">
        <v>8164</v>
      </c>
      <c r="F349" t="s">
        <v>8166</v>
      </c>
      <c r="G349">
        <v>117</v>
      </c>
      <c r="H349">
        <v>10</v>
      </c>
      <c r="I349">
        <v>19</v>
      </c>
      <c r="J349">
        <v>2223</v>
      </c>
      <c r="K349" s="10">
        <f>IFERROR(INDEX(Pharma_Stock!$D$4:$D$51,MATCH(F349,Pharma_Stock!$B$4:$B$51,0)),"")</f>
        <v>46409</v>
      </c>
      <c r="L349" s="11" t="str">
        <f t="shared" si="10"/>
        <v/>
      </c>
      <c r="M349" s="11" t="str">
        <f>INDEX(Pharma_Products!$F$4:$F$15,MATCH(E349,Pharma_Products!$A$4:$A$15,0))</f>
        <v>OTC</v>
      </c>
      <c r="N349" s="10">
        <f>IFERROR(INDEX(Pharma_Retailers!$F$4:$F$183,MATCH(C349,Pharma_Retailers!$A$4:$A$183,0)),"")</f>
        <v>47464</v>
      </c>
      <c r="O349" s="11" t="str">
        <f t="shared" si="11"/>
        <v/>
      </c>
    </row>
    <row r="350" spans="1:15" x14ac:dyDescent="0.3">
      <c r="A350" t="s">
        <v>8925</v>
      </c>
      <c r="B350" s="9">
        <v>45811</v>
      </c>
      <c r="C350" t="s">
        <v>8265</v>
      </c>
      <c r="D350" t="s">
        <v>8241</v>
      </c>
      <c r="E350" t="s">
        <v>8204</v>
      </c>
      <c r="F350" t="s">
        <v>8207</v>
      </c>
      <c r="G350">
        <v>219</v>
      </c>
      <c r="H350">
        <v>0</v>
      </c>
      <c r="I350">
        <v>88</v>
      </c>
      <c r="J350">
        <v>19272</v>
      </c>
      <c r="K350" s="10">
        <f>IFERROR(INDEX(Pharma_Stock!$D$4:$D$51,MATCH(F350,Pharma_Stock!$B$4:$B$51,0)),"")</f>
        <v>45968</v>
      </c>
      <c r="L350" s="11" t="str">
        <f t="shared" si="10"/>
        <v/>
      </c>
      <c r="M350" s="11" t="str">
        <f>INDEX(Pharma_Products!$F$4:$F$15,MATCH(E350,Pharma_Products!$A$4:$A$15,0))</f>
        <v>-</v>
      </c>
      <c r="N350" s="10">
        <f>IFERROR(INDEX(Pharma_Retailers!$F$4:$F$183,MATCH(C350,Pharma_Retailers!$A$4:$A$183,0)),"")</f>
        <v>0</v>
      </c>
      <c r="O350" s="11" t="str">
        <f t="shared" si="11"/>
        <v/>
      </c>
    </row>
    <row r="351" spans="1:15" x14ac:dyDescent="0.3">
      <c r="A351" t="s">
        <v>8926</v>
      </c>
      <c r="B351" s="9">
        <v>45811</v>
      </c>
      <c r="C351" t="s">
        <v>8511</v>
      </c>
      <c r="D351" t="s">
        <v>8241</v>
      </c>
      <c r="E351" t="s">
        <v>8164</v>
      </c>
      <c r="F351" t="s">
        <v>8168</v>
      </c>
      <c r="G351">
        <v>212</v>
      </c>
      <c r="H351">
        <v>20</v>
      </c>
      <c r="I351">
        <v>19</v>
      </c>
      <c r="J351">
        <v>4028</v>
      </c>
      <c r="K351" s="10">
        <f>IFERROR(INDEX(Pharma_Stock!$D$4:$D$51,MATCH(F351,Pharma_Stock!$B$4:$B$51,0)),"")</f>
        <v>45901</v>
      </c>
      <c r="L351" s="11" t="str">
        <f t="shared" si="10"/>
        <v/>
      </c>
      <c r="M351" s="11" t="str">
        <f>INDEX(Pharma_Products!$F$4:$F$15,MATCH(E351,Pharma_Products!$A$4:$A$15,0))</f>
        <v>OTC</v>
      </c>
      <c r="N351" s="10">
        <f>IFERROR(INDEX(Pharma_Retailers!$F$4:$F$183,MATCH(C351,Pharma_Retailers!$A$4:$A$183,0)),"")</f>
        <v>46958</v>
      </c>
      <c r="O351" s="11" t="str">
        <f t="shared" si="11"/>
        <v/>
      </c>
    </row>
    <row r="352" spans="1:15" x14ac:dyDescent="0.3">
      <c r="A352" t="s">
        <v>8927</v>
      </c>
      <c r="B352" s="9">
        <v>45812</v>
      </c>
      <c r="C352" t="s">
        <v>8529</v>
      </c>
      <c r="D352" t="s">
        <v>8249</v>
      </c>
      <c r="E352" t="s">
        <v>8184</v>
      </c>
      <c r="F352" t="s">
        <v>8185</v>
      </c>
      <c r="G352">
        <v>36</v>
      </c>
      <c r="H352">
        <v>3</v>
      </c>
      <c r="I352">
        <v>9</v>
      </c>
      <c r="J352">
        <v>324</v>
      </c>
      <c r="K352" s="10">
        <f>IFERROR(INDEX(Pharma_Stock!$D$4:$D$51,MATCH(F352,Pharma_Stock!$B$4:$B$51,0)),"")</f>
        <v>46158</v>
      </c>
      <c r="L352" s="11" t="str">
        <f t="shared" si="10"/>
        <v/>
      </c>
      <c r="M352" s="11" t="str">
        <f>INDEX(Pharma_Products!$F$4:$F$15,MATCH(E352,Pharma_Products!$A$4:$A$15,0))</f>
        <v>-</v>
      </c>
      <c r="N352" s="10">
        <f>IFERROR(INDEX(Pharma_Retailers!$F$4:$F$183,MATCH(C352,Pharma_Retailers!$A$4:$A$183,0)),"")</f>
        <v>0</v>
      </c>
      <c r="O352" s="11" t="str">
        <f t="shared" si="11"/>
        <v/>
      </c>
    </row>
    <row r="353" spans="1:15" x14ac:dyDescent="0.3">
      <c r="A353" t="s">
        <v>8928</v>
      </c>
      <c r="B353" s="9">
        <v>45812</v>
      </c>
      <c r="C353" t="s">
        <v>8521</v>
      </c>
      <c r="D353" t="s">
        <v>8241</v>
      </c>
      <c r="E353" t="s">
        <v>8204</v>
      </c>
      <c r="F353" t="s">
        <v>8207</v>
      </c>
      <c r="G353">
        <v>125</v>
      </c>
      <c r="H353">
        <v>0</v>
      </c>
      <c r="I353">
        <v>88</v>
      </c>
      <c r="J353">
        <v>11000</v>
      </c>
      <c r="K353" s="10">
        <f>IFERROR(INDEX(Pharma_Stock!$D$4:$D$51,MATCH(F353,Pharma_Stock!$B$4:$B$51,0)),"")</f>
        <v>45968</v>
      </c>
      <c r="L353" s="11" t="str">
        <f t="shared" si="10"/>
        <v/>
      </c>
      <c r="M353" s="11" t="str">
        <f>INDEX(Pharma_Products!$F$4:$F$15,MATCH(E353,Pharma_Products!$A$4:$A$15,0))</f>
        <v>-</v>
      </c>
      <c r="N353" s="10">
        <f>IFERROR(INDEX(Pharma_Retailers!$F$4:$F$183,MATCH(C353,Pharma_Retailers!$A$4:$A$183,0)),"")</f>
        <v>0</v>
      </c>
      <c r="O353" s="11" t="str">
        <f t="shared" si="11"/>
        <v/>
      </c>
    </row>
    <row r="354" spans="1:15" x14ac:dyDescent="0.3">
      <c r="A354" t="s">
        <v>8929</v>
      </c>
      <c r="B354" s="9">
        <v>45812</v>
      </c>
      <c r="C354" t="s">
        <v>8316</v>
      </c>
      <c r="D354" t="s">
        <v>8269</v>
      </c>
      <c r="E354" t="s">
        <v>8164</v>
      </c>
      <c r="F354" t="s">
        <v>8166</v>
      </c>
      <c r="G354">
        <v>206</v>
      </c>
      <c r="H354">
        <v>20</v>
      </c>
      <c r="I354">
        <v>19</v>
      </c>
      <c r="J354">
        <v>3914</v>
      </c>
      <c r="K354" s="10">
        <f>IFERROR(INDEX(Pharma_Stock!$D$4:$D$51,MATCH(F354,Pharma_Stock!$B$4:$B$51,0)),"")</f>
        <v>46409</v>
      </c>
      <c r="L354" s="11" t="str">
        <f t="shared" si="10"/>
        <v/>
      </c>
      <c r="M354" s="11" t="str">
        <f>INDEX(Pharma_Products!$F$4:$F$15,MATCH(E354,Pharma_Products!$A$4:$A$15,0))</f>
        <v>OTC</v>
      </c>
      <c r="N354" s="10">
        <f>IFERROR(INDEX(Pharma_Retailers!$F$4:$F$183,MATCH(C354,Pharma_Retailers!$A$4:$A$183,0)),"")</f>
        <v>46921</v>
      </c>
      <c r="O354" s="11" t="str">
        <f t="shared" si="11"/>
        <v/>
      </c>
    </row>
    <row r="355" spans="1:15" x14ac:dyDescent="0.3">
      <c r="A355" t="s">
        <v>8930</v>
      </c>
      <c r="B355" s="9">
        <v>45812</v>
      </c>
      <c r="C355" t="s">
        <v>8507</v>
      </c>
      <c r="D355" t="s">
        <v>8269</v>
      </c>
      <c r="E355" t="s">
        <v>8204</v>
      </c>
      <c r="F355" t="s">
        <v>8207</v>
      </c>
      <c r="G355">
        <v>39</v>
      </c>
      <c r="H355">
        <v>0</v>
      </c>
      <c r="I355">
        <v>88</v>
      </c>
      <c r="J355">
        <v>3432</v>
      </c>
      <c r="K355" s="10">
        <f>IFERROR(INDEX(Pharma_Stock!$D$4:$D$51,MATCH(F355,Pharma_Stock!$B$4:$B$51,0)),"")</f>
        <v>45968</v>
      </c>
      <c r="L355" s="11" t="str">
        <f t="shared" si="10"/>
        <v/>
      </c>
      <c r="M355" s="11" t="str">
        <f>INDEX(Pharma_Products!$F$4:$F$15,MATCH(E355,Pharma_Products!$A$4:$A$15,0))</f>
        <v>-</v>
      </c>
      <c r="N355" s="10">
        <f>IFERROR(INDEX(Pharma_Retailers!$F$4:$F$183,MATCH(C355,Pharma_Retailers!$A$4:$A$183,0)),"")</f>
        <v>0</v>
      </c>
      <c r="O355" s="11" t="str">
        <f t="shared" si="11"/>
        <v/>
      </c>
    </row>
    <row r="356" spans="1:15" x14ac:dyDescent="0.3">
      <c r="A356" t="s">
        <v>8931</v>
      </c>
      <c r="B356" s="9">
        <v>45812</v>
      </c>
      <c r="C356" t="s">
        <v>8498</v>
      </c>
      <c r="D356" t="s">
        <v>8249</v>
      </c>
      <c r="E356" t="s">
        <v>8164</v>
      </c>
      <c r="F356" t="s">
        <v>8166</v>
      </c>
      <c r="G356">
        <v>152</v>
      </c>
      <c r="H356">
        <v>14</v>
      </c>
      <c r="I356">
        <v>19</v>
      </c>
      <c r="J356">
        <v>2888</v>
      </c>
      <c r="K356" s="10">
        <f>IFERROR(INDEX(Pharma_Stock!$D$4:$D$51,MATCH(F356,Pharma_Stock!$B$4:$B$51,0)),"")</f>
        <v>46409</v>
      </c>
      <c r="L356" s="11" t="str">
        <f t="shared" si="10"/>
        <v/>
      </c>
      <c r="M356" s="11" t="str">
        <f>INDEX(Pharma_Products!$F$4:$F$15,MATCH(E356,Pharma_Products!$A$4:$A$15,0))</f>
        <v>OTC</v>
      </c>
      <c r="N356" s="10">
        <f>IFERROR(INDEX(Pharma_Retailers!$F$4:$F$183,MATCH(C356,Pharma_Retailers!$A$4:$A$183,0)),"")</f>
        <v>46735</v>
      </c>
      <c r="O356" s="11" t="str">
        <f t="shared" si="11"/>
        <v/>
      </c>
    </row>
    <row r="357" spans="1:15" x14ac:dyDescent="0.3">
      <c r="A357" t="s">
        <v>8932</v>
      </c>
      <c r="B357" s="9">
        <v>45812</v>
      </c>
      <c r="C357" t="s">
        <v>8480</v>
      </c>
      <c r="D357" t="s">
        <v>8241</v>
      </c>
      <c r="E357" t="s">
        <v>8209</v>
      </c>
      <c r="F357" t="s">
        <v>8212</v>
      </c>
      <c r="G357">
        <v>152</v>
      </c>
      <c r="H357">
        <v>0</v>
      </c>
      <c r="I357">
        <v>30</v>
      </c>
      <c r="J357">
        <v>4560</v>
      </c>
      <c r="K357" s="10">
        <f>IFERROR(INDEX(Pharma_Stock!$D$4:$D$51,MATCH(F357,Pharma_Stock!$B$4:$B$51,0)),"")</f>
        <v>46129</v>
      </c>
      <c r="L357" s="11" t="str">
        <f t="shared" si="10"/>
        <v/>
      </c>
      <c r="M357" s="11" t="str">
        <f>INDEX(Pharma_Products!$F$4:$F$15,MATCH(E357,Pharma_Products!$A$4:$A$15,0))</f>
        <v>-</v>
      </c>
      <c r="N357" s="10">
        <f>IFERROR(INDEX(Pharma_Retailers!$F$4:$F$183,MATCH(C357,Pharma_Retailers!$A$4:$A$183,0)),"")</f>
        <v>0</v>
      </c>
      <c r="O357" s="11" t="str">
        <f t="shared" si="11"/>
        <v/>
      </c>
    </row>
    <row r="358" spans="1:15" x14ac:dyDescent="0.3">
      <c r="A358" t="s">
        <v>8933</v>
      </c>
      <c r="B358" s="9">
        <v>45812</v>
      </c>
      <c r="C358" t="s">
        <v>8400</v>
      </c>
      <c r="D358" t="s">
        <v>8228</v>
      </c>
      <c r="E358" t="s">
        <v>8159</v>
      </c>
      <c r="F358" t="s">
        <v>8160</v>
      </c>
      <c r="G358">
        <v>119</v>
      </c>
      <c r="H358">
        <v>0</v>
      </c>
      <c r="I358">
        <v>72</v>
      </c>
      <c r="J358">
        <v>8568</v>
      </c>
      <c r="K358" s="10">
        <f>IFERROR(INDEX(Pharma_Stock!$D$4:$D$51,MATCH(F358,Pharma_Stock!$B$4:$B$51,0)),"")</f>
        <v>46321</v>
      </c>
      <c r="L358" s="11" t="str">
        <f t="shared" si="10"/>
        <v/>
      </c>
      <c r="M358" s="11" t="str">
        <f>INDEX(Pharma_Products!$F$4:$F$15,MATCH(E358,Pharma_Products!$A$4:$A$15,0))</f>
        <v>Sch H</v>
      </c>
      <c r="N358" s="10">
        <f>IFERROR(INDEX(Pharma_Retailers!$F$4:$F$183,MATCH(C358,Pharma_Retailers!$A$4:$A$183,0)),"")</f>
        <v>47451</v>
      </c>
      <c r="O358" s="11" t="str">
        <f t="shared" si="11"/>
        <v/>
      </c>
    </row>
    <row r="359" spans="1:15" x14ac:dyDescent="0.3">
      <c r="A359" t="s">
        <v>8934</v>
      </c>
      <c r="B359" s="9">
        <v>45812</v>
      </c>
      <c r="C359" t="s">
        <v>8528</v>
      </c>
      <c r="D359" t="s">
        <v>8249</v>
      </c>
      <c r="E359" t="s">
        <v>8199</v>
      </c>
      <c r="F359" t="s">
        <v>8201</v>
      </c>
      <c r="G359">
        <v>240</v>
      </c>
      <c r="H359">
        <v>0</v>
      </c>
      <c r="I359">
        <v>28</v>
      </c>
      <c r="J359">
        <v>6720</v>
      </c>
      <c r="K359" s="10">
        <f>IFERROR(INDEX(Pharma_Stock!$D$4:$D$51,MATCH(F359,Pharma_Stock!$B$4:$B$51,0)),"")</f>
        <v>46000</v>
      </c>
      <c r="L359" s="11" t="str">
        <f t="shared" si="10"/>
        <v/>
      </c>
      <c r="M359" s="11" t="str">
        <f>INDEX(Pharma_Products!$F$4:$F$15,MATCH(E359,Pharma_Products!$A$4:$A$15,0))</f>
        <v>-</v>
      </c>
      <c r="N359" s="10">
        <f>IFERROR(INDEX(Pharma_Retailers!$F$4:$F$183,MATCH(C359,Pharma_Retailers!$A$4:$A$183,0)),"")</f>
        <v>0</v>
      </c>
      <c r="O359" s="11" t="str">
        <f t="shared" si="11"/>
        <v/>
      </c>
    </row>
    <row r="360" spans="1:15" x14ac:dyDescent="0.3">
      <c r="A360" t="s">
        <v>8935</v>
      </c>
      <c r="B360" s="9">
        <v>45813</v>
      </c>
      <c r="C360" t="s">
        <v>8460</v>
      </c>
      <c r="D360" t="s">
        <v>8228</v>
      </c>
      <c r="E360" t="s">
        <v>8199</v>
      </c>
      <c r="F360" t="s">
        <v>8202</v>
      </c>
      <c r="G360">
        <v>32</v>
      </c>
      <c r="H360">
        <v>0</v>
      </c>
      <c r="I360">
        <v>28</v>
      </c>
      <c r="J360">
        <v>896</v>
      </c>
      <c r="K360" s="10">
        <f>IFERROR(INDEX(Pharma_Stock!$D$4:$D$51,MATCH(F360,Pharma_Stock!$B$4:$B$51,0)),"")</f>
        <v>45979</v>
      </c>
      <c r="L360" s="11" t="str">
        <f t="shared" si="10"/>
        <v/>
      </c>
      <c r="M360" s="11" t="str">
        <f>INDEX(Pharma_Products!$F$4:$F$15,MATCH(E360,Pharma_Products!$A$4:$A$15,0))</f>
        <v>-</v>
      </c>
      <c r="N360" s="10">
        <f>IFERROR(INDEX(Pharma_Retailers!$F$4:$F$183,MATCH(C360,Pharma_Retailers!$A$4:$A$183,0)),"")</f>
        <v>0</v>
      </c>
      <c r="O360" s="11" t="str">
        <f t="shared" si="11"/>
        <v/>
      </c>
    </row>
    <row r="361" spans="1:15" x14ac:dyDescent="0.3">
      <c r="A361" t="s">
        <v>8936</v>
      </c>
      <c r="B361" s="9">
        <v>45813</v>
      </c>
      <c r="C361" t="s">
        <v>8358</v>
      </c>
      <c r="D361" t="s">
        <v>8269</v>
      </c>
      <c r="E361" t="s">
        <v>8184</v>
      </c>
      <c r="F361" t="s">
        <v>8187</v>
      </c>
      <c r="G361">
        <v>92</v>
      </c>
      <c r="H361">
        <v>9</v>
      </c>
      <c r="I361">
        <v>9</v>
      </c>
      <c r="J361">
        <v>828</v>
      </c>
      <c r="K361" s="10">
        <f>IFERROR(INDEX(Pharma_Stock!$D$4:$D$51,MATCH(F361,Pharma_Stock!$B$4:$B$51,0)),"")</f>
        <v>46028</v>
      </c>
      <c r="L361" s="11" t="str">
        <f t="shared" si="10"/>
        <v/>
      </c>
      <c r="M361" s="11" t="str">
        <f>INDEX(Pharma_Products!$F$4:$F$15,MATCH(E361,Pharma_Products!$A$4:$A$15,0))</f>
        <v>-</v>
      </c>
      <c r="N361" s="10">
        <f>IFERROR(INDEX(Pharma_Retailers!$F$4:$F$183,MATCH(C361,Pharma_Retailers!$A$4:$A$183,0)),"")</f>
        <v>0</v>
      </c>
      <c r="O361" s="11" t="str">
        <f t="shared" si="11"/>
        <v/>
      </c>
    </row>
    <row r="362" spans="1:15" x14ac:dyDescent="0.3">
      <c r="A362" t="s">
        <v>8937</v>
      </c>
      <c r="B362" s="9">
        <v>45813</v>
      </c>
      <c r="C362" t="s">
        <v>8522</v>
      </c>
      <c r="D362" t="s">
        <v>8269</v>
      </c>
      <c r="E362" t="s">
        <v>8199</v>
      </c>
      <c r="F362" t="s">
        <v>8202</v>
      </c>
      <c r="G362">
        <v>17</v>
      </c>
      <c r="H362">
        <v>0</v>
      </c>
      <c r="I362">
        <v>28</v>
      </c>
      <c r="J362">
        <v>476</v>
      </c>
      <c r="K362" s="10">
        <f>IFERROR(INDEX(Pharma_Stock!$D$4:$D$51,MATCH(F362,Pharma_Stock!$B$4:$B$51,0)),"")</f>
        <v>45979</v>
      </c>
      <c r="L362" s="11" t="str">
        <f t="shared" si="10"/>
        <v/>
      </c>
      <c r="M362" s="11" t="str">
        <f>INDEX(Pharma_Products!$F$4:$F$15,MATCH(E362,Pharma_Products!$A$4:$A$15,0))</f>
        <v>-</v>
      </c>
      <c r="N362" s="10">
        <f>IFERROR(INDEX(Pharma_Retailers!$F$4:$F$183,MATCH(C362,Pharma_Retailers!$A$4:$A$183,0)),"")</f>
        <v>0</v>
      </c>
      <c r="O362" s="11" t="str">
        <f t="shared" si="11"/>
        <v/>
      </c>
    </row>
    <row r="363" spans="1:15" x14ac:dyDescent="0.3">
      <c r="A363" t="s">
        <v>8938</v>
      </c>
      <c r="B363" s="9">
        <v>45814</v>
      </c>
      <c r="C363" t="s">
        <v>8439</v>
      </c>
      <c r="D363" t="s">
        <v>8249</v>
      </c>
      <c r="E363" t="s">
        <v>8174</v>
      </c>
      <c r="F363" t="s">
        <v>8175</v>
      </c>
      <c r="G363">
        <v>167</v>
      </c>
      <c r="H363">
        <v>0</v>
      </c>
      <c r="I363">
        <v>98</v>
      </c>
      <c r="J363">
        <v>16366</v>
      </c>
      <c r="K363" s="10">
        <f>IFERROR(INDEX(Pharma_Stock!$D$4:$D$51,MATCH(F363,Pharma_Stock!$B$4:$B$51,0)),"")</f>
        <v>46440</v>
      </c>
      <c r="L363" s="11" t="str">
        <f t="shared" si="10"/>
        <v/>
      </c>
      <c r="M363" s="11" t="str">
        <f>INDEX(Pharma_Products!$F$4:$F$15,MATCH(E363,Pharma_Products!$A$4:$A$15,0))</f>
        <v>Sch H</v>
      </c>
      <c r="N363" s="10">
        <f>IFERROR(INDEX(Pharma_Retailers!$F$4:$F$183,MATCH(C363,Pharma_Retailers!$A$4:$A$183,0)),"")</f>
        <v>46770</v>
      </c>
      <c r="O363" s="11" t="str">
        <f t="shared" si="11"/>
        <v/>
      </c>
    </row>
    <row r="364" spans="1:15" x14ac:dyDescent="0.3">
      <c r="A364" t="s">
        <v>8939</v>
      </c>
      <c r="B364" s="9">
        <v>45814</v>
      </c>
      <c r="C364" t="s">
        <v>8516</v>
      </c>
      <c r="D364" t="s">
        <v>8233</v>
      </c>
      <c r="E364" t="s">
        <v>8199</v>
      </c>
      <c r="F364" t="s">
        <v>8202</v>
      </c>
      <c r="G364">
        <v>148</v>
      </c>
      <c r="H364">
        <v>0</v>
      </c>
      <c r="I364">
        <v>28</v>
      </c>
      <c r="J364">
        <v>4144</v>
      </c>
      <c r="K364" s="10">
        <f>IFERROR(INDEX(Pharma_Stock!$D$4:$D$51,MATCH(F364,Pharma_Stock!$B$4:$B$51,0)),"")</f>
        <v>45979</v>
      </c>
      <c r="L364" s="11" t="str">
        <f t="shared" si="10"/>
        <v/>
      </c>
      <c r="M364" s="11" t="str">
        <f>INDEX(Pharma_Products!$F$4:$F$15,MATCH(E364,Pharma_Products!$A$4:$A$15,0))</f>
        <v>-</v>
      </c>
      <c r="N364" s="10">
        <f>IFERROR(INDEX(Pharma_Retailers!$F$4:$F$183,MATCH(C364,Pharma_Retailers!$A$4:$A$183,0)),"")</f>
        <v>46690</v>
      </c>
      <c r="O364" s="11" t="str">
        <f t="shared" si="11"/>
        <v/>
      </c>
    </row>
    <row r="365" spans="1:15" x14ac:dyDescent="0.3">
      <c r="A365" t="s">
        <v>8940</v>
      </c>
      <c r="B365" s="9">
        <v>45814</v>
      </c>
      <c r="C365" t="s">
        <v>8319</v>
      </c>
      <c r="D365" t="s">
        <v>8228</v>
      </c>
      <c r="E365" t="s">
        <v>8179</v>
      </c>
      <c r="F365" t="s">
        <v>8181</v>
      </c>
      <c r="G365">
        <v>106</v>
      </c>
      <c r="H365">
        <v>0</v>
      </c>
      <c r="I365">
        <v>85</v>
      </c>
      <c r="J365">
        <v>9010</v>
      </c>
      <c r="K365" s="10">
        <f>IFERROR(INDEX(Pharma_Stock!$D$4:$D$51,MATCH(F365,Pharma_Stock!$B$4:$B$51,0)),"")</f>
        <v>46533</v>
      </c>
      <c r="L365" s="11" t="str">
        <f t="shared" si="10"/>
        <v/>
      </c>
      <c r="M365" s="11" t="str">
        <f>INDEX(Pharma_Products!$F$4:$F$15,MATCH(E365,Pharma_Products!$A$4:$A$15,0))</f>
        <v>Sch H</v>
      </c>
      <c r="N365" s="10">
        <f>IFERROR(INDEX(Pharma_Retailers!$F$4:$F$183,MATCH(C365,Pharma_Retailers!$A$4:$A$183,0)),"")</f>
        <v>46924</v>
      </c>
      <c r="O365" s="11" t="str">
        <f t="shared" si="11"/>
        <v/>
      </c>
    </row>
    <row r="366" spans="1:15" x14ac:dyDescent="0.3">
      <c r="A366" t="s">
        <v>8941</v>
      </c>
      <c r="B366" s="9">
        <v>45814</v>
      </c>
      <c r="C366" t="s">
        <v>8284</v>
      </c>
      <c r="D366" t="s">
        <v>8241</v>
      </c>
      <c r="E366" t="s">
        <v>8153</v>
      </c>
      <c r="F366" t="s">
        <v>8156</v>
      </c>
      <c r="G366">
        <v>123</v>
      </c>
      <c r="H366">
        <v>0</v>
      </c>
      <c r="I366">
        <v>18.5</v>
      </c>
      <c r="J366">
        <v>2275.5</v>
      </c>
      <c r="K366" s="10">
        <f>IFERROR(INDEX(Pharma_Stock!$D$4:$D$51,MATCH(F366,Pharma_Stock!$B$4:$B$51,0)),"")</f>
        <v>46468</v>
      </c>
      <c r="L366" s="11" t="str">
        <f t="shared" si="10"/>
        <v/>
      </c>
      <c r="M366" s="11" t="str">
        <f>INDEX(Pharma_Products!$F$4:$F$15,MATCH(E366,Pharma_Products!$A$4:$A$15,0))</f>
        <v>Sch H</v>
      </c>
      <c r="N366" s="10">
        <f>IFERROR(INDEX(Pharma_Retailers!$F$4:$F$183,MATCH(C366,Pharma_Retailers!$A$4:$A$183,0)),"")</f>
        <v>47328</v>
      </c>
      <c r="O366" s="11" t="str">
        <f t="shared" si="11"/>
        <v/>
      </c>
    </row>
    <row r="367" spans="1:15" x14ac:dyDescent="0.3">
      <c r="A367" t="s">
        <v>8942</v>
      </c>
      <c r="B367" s="9">
        <v>45814</v>
      </c>
      <c r="C367" t="s">
        <v>8421</v>
      </c>
      <c r="D367" t="s">
        <v>8269</v>
      </c>
      <c r="E367" t="s">
        <v>8204</v>
      </c>
      <c r="F367" t="s">
        <v>8205</v>
      </c>
      <c r="G367">
        <v>193</v>
      </c>
      <c r="H367">
        <v>0</v>
      </c>
      <c r="I367">
        <v>88</v>
      </c>
      <c r="J367">
        <v>16984</v>
      </c>
      <c r="K367" s="10">
        <f>IFERROR(INDEX(Pharma_Stock!$D$4:$D$51,MATCH(F367,Pharma_Stock!$B$4:$B$51,0)),"")</f>
        <v>46141</v>
      </c>
      <c r="L367" s="11" t="str">
        <f t="shared" si="10"/>
        <v/>
      </c>
      <c r="M367" s="11" t="str">
        <f>INDEX(Pharma_Products!$F$4:$F$15,MATCH(E367,Pharma_Products!$A$4:$A$15,0))</f>
        <v>-</v>
      </c>
      <c r="N367" s="10">
        <f>IFERROR(INDEX(Pharma_Retailers!$F$4:$F$183,MATCH(C367,Pharma_Retailers!$A$4:$A$183,0)),"")</f>
        <v>0</v>
      </c>
      <c r="O367" s="11" t="str">
        <f t="shared" si="11"/>
        <v/>
      </c>
    </row>
    <row r="368" spans="1:15" x14ac:dyDescent="0.3">
      <c r="A368" t="s">
        <v>8943</v>
      </c>
      <c r="B368" s="9">
        <v>45815</v>
      </c>
      <c r="C368" t="s">
        <v>8388</v>
      </c>
      <c r="D368" t="s">
        <v>8241</v>
      </c>
      <c r="E368" t="s">
        <v>8164</v>
      </c>
      <c r="F368" t="s">
        <v>8166</v>
      </c>
      <c r="G368">
        <v>16</v>
      </c>
      <c r="H368">
        <v>0</v>
      </c>
      <c r="I368">
        <v>19</v>
      </c>
      <c r="J368">
        <v>304</v>
      </c>
      <c r="K368" s="10">
        <f>IFERROR(INDEX(Pharma_Stock!$D$4:$D$51,MATCH(F368,Pharma_Stock!$B$4:$B$51,0)),"")</f>
        <v>46409</v>
      </c>
      <c r="L368" s="11" t="str">
        <f t="shared" si="10"/>
        <v/>
      </c>
      <c r="M368" s="11" t="str">
        <f>INDEX(Pharma_Products!$F$4:$F$15,MATCH(E368,Pharma_Products!$A$4:$A$15,0))</f>
        <v>OTC</v>
      </c>
      <c r="N368" s="10">
        <f>IFERROR(INDEX(Pharma_Retailers!$F$4:$F$183,MATCH(C368,Pharma_Retailers!$A$4:$A$183,0)),"")</f>
        <v>46564</v>
      </c>
      <c r="O368" s="11" t="str">
        <f t="shared" si="11"/>
        <v/>
      </c>
    </row>
    <row r="369" spans="1:15" x14ac:dyDescent="0.3">
      <c r="A369" t="s">
        <v>8944</v>
      </c>
      <c r="B369" s="9">
        <v>45815</v>
      </c>
      <c r="C369" t="s">
        <v>8273</v>
      </c>
      <c r="D369" t="s">
        <v>8233</v>
      </c>
      <c r="E369" t="s">
        <v>8209</v>
      </c>
      <c r="F369" t="s">
        <v>8212</v>
      </c>
      <c r="G369">
        <v>15</v>
      </c>
      <c r="H369">
        <v>0</v>
      </c>
      <c r="I369">
        <v>30</v>
      </c>
      <c r="J369">
        <v>450</v>
      </c>
      <c r="K369" s="10">
        <f>IFERROR(INDEX(Pharma_Stock!$D$4:$D$51,MATCH(F369,Pharma_Stock!$B$4:$B$51,0)),"")</f>
        <v>46129</v>
      </c>
      <c r="L369" s="11" t="str">
        <f t="shared" si="10"/>
        <v/>
      </c>
      <c r="M369" s="11" t="str">
        <f>INDEX(Pharma_Products!$F$4:$F$15,MATCH(E369,Pharma_Products!$A$4:$A$15,0))</f>
        <v>-</v>
      </c>
      <c r="N369" s="10">
        <f>IFERROR(INDEX(Pharma_Retailers!$F$4:$F$183,MATCH(C369,Pharma_Retailers!$A$4:$A$183,0)),"")</f>
        <v>0</v>
      </c>
      <c r="O369" s="11" t="str">
        <f t="shared" si="11"/>
        <v/>
      </c>
    </row>
    <row r="370" spans="1:15" x14ac:dyDescent="0.3">
      <c r="A370" t="s">
        <v>8945</v>
      </c>
      <c r="B370" s="9">
        <v>45815</v>
      </c>
      <c r="C370" t="s">
        <v>8505</v>
      </c>
      <c r="D370" t="s">
        <v>8241</v>
      </c>
      <c r="E370" t="s">
        <v>8174</v>
      </c>
      <c r="F370" t="s">
        <v>8178</v>
      </c>
      <c r="G370">
        <v>218</v>
      </c>
      <c r="H370">
        <v>0</v>
      </c>
      <c r="I370">
        <v>98</v>
      </c>
      <c r="J370">
        <v>21364</v>
      </c>
      <c r="K370" s="10">
        <f>IFERROR(INDEX(Pharma_Stock!$D$4:$D$51,MATCH(F370,Pharma_Stock!$B$4:$B$51,0)),"")</f>
        <v>45975</v>
      </c>
      <c r="L370" s="11" t="str">
        <f t="shared" si="10"/>
        <v/>
      </c>
      <c r="M370" s="11" t="str">
        <f>INDEX(Pharma_Products!$F$4:$F$15,MATCH(E370,Pharma_Products!$A$4:$A$15,0))</f>
        <v>Sch H</v>
      </c>
      <c r="N370" s="10">
        <f>IFERROR(INDEX(Pharma_Retailers!$F$4:$F$183,MATCH(C370,Pharma_Retailers!$A$4:$A$183,0)),"")</f>
        <v>46608</v>
      </c>
      <c r="O370" s="11" t="str">
        <f t="shared" si="11"/>
        <v/>
      </c>
    </row>
    <row r="371" spans="1:15" x14ac:dyDescent="0.3">
      <c r="A371" t="s">
        <v>8946</v>
      </c>
      <c r="B371" s="9">
        <v>45815</v>
      </c>
      <c r="C371" t="s">
        <v>8529</v>
      </c>
      <c r="D371" t="s">
        <v>8249</v>
      </c>
      <c r="E371" t="s">
        <v>8209</v>
      </c>
      <c r="F371" t="s">
        <v>8210</v>
      </c>
      <c r="G371">
        <v>190</v>
      </c>
      <c r="H371">
        <v>0</v>
      </c>
      <c r="I371">
        <v>30</v>
      </c>
      <c r="J371">
        <v>5700</v>
      </c>
      <c r="K371" s="10">
        <f>IFERROR(INDEX(Pharma_Stock!$D$4:$D$51,MATCH(F371,Pharma_Stock!$B$4:$B$51,0)),"")</f>
        <v>45921</v>
      </c>
      <c r="L371" s="11" t="str">
        <f t="shared" si="10"/>
        <v/>
      </c>
      <c r="M371" s="11" t="str">
        <f>INDEX(Pharma_Products!$F$4:$F$15,MATCH(E371,Pharma_Products!$A$4:$A$15,0))</f>
        <v>-</v>
      </c>
      <c r="N371" s="10">
        <f>IFERROR(INDEX(Pharma_Retailers!$F$4:$F$183,MATCH(C371,Pharma_Retailers!$A$4:$A$183,0)),"")</f>
        <v>0</v>
      </c>
      <c r="O371" s="11" t="str">
        <f t="shared" si="11"/>
        <v/>
      </c>
    </row>
    <row r="372" spans="1:15" x14ac:dyDescent="0.3">
      <c r="A372" t="s">
        <v>8947</v>
      </c>
      <c r="B372" s="9">
        <v>45815</v>
      </c>
      <c r="C372" t="s">
        <v>8465</v>
      </c>
      <c r="D372" t="s">
        <v>8249</v>
      </c>
      <c r="E372" t="s">
        <v>8204</v>
      </c>
      <c r="F372" t="s">
        <v>8205</v>
      </c>
      <c r="G372">
        <v>31</v>
      </c>
      <c r="H372">
        <v>0</v>
      </c>
      <c r="I372">
        <v>88</v>
      </c>
      <c r="J372">
        <v>2728</v>
      </c>
      <c r="K372" s="10">
        <f>IFERROR(INDEX(Pharma_Stock!$D$4:$D$51,MATCH(F372,Pharma_Stock!$B$4:$B$51,0)),"")</f>
        <v>46141</v>
      </c>
      <c r="L372" s="11" t="str">
        <f t="shared" si="10"/>
        <v/>
      </c>
      <c r="M372" s="11" t="str">
        <f>INDEX(Pharma_Products!$F$4:$F$15,MATCH(E372,Pharma_Products!$A$4:$A$15,0))</f>
        <v>-</v>
      </c>
      <c r="N372" s="10">
        <f>IFERROR(INDEX(Pharma_Retailers!$F$4:$F$183,MATCH(C372,Pharma_Retailers!$A$4:$A$183,0)),"")</f>
        <v>0</v>
      </c>
      <c r="O372" s="11" t="str">
        <f t="shared" si="11"/>
        <v/>
      </c>
    </row>
    <row r="373" spans="1:15" x14ac:dyDescent="0.3">
      <c r="A373" t="s">
        <v>8948</v>
      </c>
      <c r="B373" s="9">
        <v>45815</v>
      </c>
      <c r="C373" t="s">
        <v>8384</v>
      </c>
      <c r="D373" t="s">
        <v>8269</v>
      </c>
      <c r="E373" t="s">
        <v>8164</v>
      </c>
      <c r="F373" t="s">
        <v>8166</v>
      </c>
      <c r="G373">
        <v>201</v>
      </c>
      <c r="H373">
        <v>20</v>
      </c>
      <c r="I373">
        <v>19</v>
      </c>
      <c r="J373">
        <v>3819</v>
      </c>
      <c r="K373" s="10">
        <f>IFERROR(INDEX(Pharma_Stock!$D$4:$D$51,MATCH(F373,Pharma_Stock!$B$4:$B$51,0)),"")</f>
        <v>46409</v>
      </c>
      <c r="L373" s="11" t="str">
        <f t="shared" si="10"/>
        <v/>
      </c>
      <c r="M373" s="11" t="str">
        <f>INDEX(Pharma_Products!$F$4:$F$15,MATCH(E373,Pharma_Products!$A$4:$A$15,0))</f>
        <v>OTC</v>
      </c>
      <c r="N373" s="10">
        <f>IFERROR(INDEX(Pharma_Retailers!$F$4:$F$183,MATCH(C373,Pharma_Retailers!$A$4:$A$183,0)),"")</f>
        <v>47245</v>
      </c>
      <c r="O373" s="11" t="str">
        <f t="shared" si="11"/>
        <v/>
      </c>
    </row>
    <row r="374" spans="1:15" x14ac:dyDescent="0.3">
      <c r="A374" t="s">
        <v>8949</v>
      </c>
      <c r="B374" s="9">
        <v>45817</v>
      </c>
      <c r="C374" t="s">
        <v>8326</v>
      </c>
      <c r="D374" t="s">
        <v>8241</v>
      </c>
      <c r="E374" t="s">
        <v>8189</v>
      </c>
      <c r="F374" t="s">
        <v>8191</v>
      </c>
      <c r="G374">
        <v>219</v>
      </c>
      <c r="H374">
        <v>18</v>
      </c>
      <c r="I374">
        <v>12.5</v>
      </c>
      <c r="J374">
        <v>2737.5</v>
      </c>
      <c r="K374" s="10">
        <f>IFERROR(INDEX(Pharma_Stock!$D$4:$D$51,MATCH(F374,Pharma_Stock!$B$4:$B$51,0)),"")</f>
        <v>45972</v>
      </c>
      <c r="L374" s="11" t="str">
        <f t="shared" si="10"/>
        <v/>
      </c>
      <c r="M374" s="11" t="str">
        <f>INDEX(Pharma_Products!$F$4:$F$15,MATCH(E374,Pharma_Products!$A$4:$A$15,0))</f>
        <v>-</v>
      </c>
      <c r="N374" s="10">
        <f>IFERROR(INDEX(Pharma_Retailers!$F$4:$F$183,MATCH(C374,Pharma_Retailers!$A$4:$A$183,0)),"")</f>
        <v>46852</v>
      </c>
      <c r="O374" s="11" t="str">
        <f t="shared" si="11"/>
        <v/>
      </c>
    </row>
    <row r="375" spans="1:15" x14ac:dyDescent="0.3">
      <c r="A375" t="s">
        <v>8950</v>
      </c>
      <c r="B375" s="9">
        <v>45817</v>
      </c>
      <c r="C375" t="s">
        <v>8531</v>
      </c>
      <c r="D375" t="s">
        <v>8233</v>
      </c>
      <c r="E375" t="s">
        <v>8189</v>
      </c>
      <c r="F375" t="s">
        <v>8192</v>
      </c>
      <c r="G375">
        <v>164</v>
      </c>
      <c r="H375">
        <v>13</v>
      </c>
      <c r="I375">
        <v>12.5</v>
      </c>
      <c r="J375">
        <v>2050</v>
      </c>
      <c r="K375" s="10">
        <f>IFERROR(INDEX(Pharma_Stock!$D$4:$D$51,MATCH(F375,Pharma_Stock!$B$4:$B$51,0)),"")</f>
        <v>46005</v>
      </c>
      <c r="L375" s="11" t="str">
        <f t="shared" si="10"/>
        <v/>
      </c>
      <c r="M375" s="11" t="str">
        <f>INDEX(Pharma_Products!$F$4:$F$15,MATCH(E375,Pharma_Products!$A$4:$A$15,0))</f>
        <v>-</v>
      </c>
      <c r="N375" s="10">
        <f>IFERROR(INDEX(Pharma_Retailers!$F$4:$F$183,MATCH(C375,Pharma_Retailers!$A$4:$A$183,0)),"")</f>
        <v>0</v>
      </c>
      <c r="O375" s="11" t="str">
        <f t="shared" si="11"/>
        <v/>
      </c>
    </row>
    <row r="376" spans="1:15" x14ac:dyDescent="0.3">
      <c r="A376" t="s">
        <v>8951</v>
      </c>
      <c r="B376" s="9">
        <v>45817</v>
      </c>
      <c r="C376" t="s">
        <v>8437</v>
      </c>
      <c r="D376" t="s">
        <v>8228</v>
      </c>
      <c r="E376" t="s">
        <v>8153</v>
      </c>
      <c r="F376" t="s">
        <v>8157</v>
      </c>
      <c r="G376">
        <v>96</v>
      </c>
      <c r="H376">
        <v>0</v>
      </c>
      <c r="I376">
        <v>18.5</v>
      </c>
      <c r="J376">
        <v>1776</v>
      </c>
      <c r="K376" s="10">
        <f>IFERROR(INDEX(Pharma_Stock!$D$4:$D$51,MATCH(F376,Pharma_Stock!$B$4:$B$51,0)),"")</f>
        <v>46500</v>
      </c>
      <c r="L376" s="11" t="str">
        <f t="shared" si="10"/>
        <v/>
      </c>
      <c r="M376" s="11" t="str">
        <f>INDEX(Pharma_Products!$F$4:$F$15,MATCH(E376,Pharma_Products!$A$4:$A$15,0))</f>
        <v>Sch H</v>
      </c>
      <c r="N376" s="10">
        <f>IFERROR(INDEX(Pharma_Retailers!$F$4:$F$183,MATCH(C376,Pharma_Retailers!$A$4:$A$183,0)),"")</f>
        <v>46606</v>
      </c>
      <c r="O376" s="11" t="str">
        <f t="shared" si="11"/>
        <v/>
      </c>
    </row>
    <row r="377" spans="1:15" x14ac:dyDescent="0.3">
      <c r="A377" t="s">
        <v>8952</v>
      </c>
      <c r="B377" s="9">
        <v>45817</v>
      </c>
      <c r="C377" t="s">
        <v>8275</v>
      </c>
      <c r="D377" t="s">
        <v>8269</v>
      </c>
      <c r="E377" t="s">
        <v>8199</v>
      </c>
      <c r="F377" t="s">
        <v>8202</v>
      </c>
      <c r="G377">
        <v>103</v>
      </c>
      <c r="H377">
        <v>0</v>
      </c>
      <c r="I377">
        <v>28</v>
      </c>
      <c r="J377">
        <v>2884</v>
      </c>
      <c r="K377" s="10">
        <f>IFERROR(INDEX(Pharma_Stock!$D$4:$D$51,MATCH(F377,Pharma_Stock!$B$4:$B$51,0)),"")</f>
        <v>45979</v>
      </c>
      <c r="L377" s="11" t="str">
        <f t="shared" si="10"/>
        <v/>
      </c>
      <c r="M377" s="11" t="str">
        <f>INDEX(Pharma_Products!$F$4:$F$15,MATCH(E377,Pharma_Products!$A$4:$A$15,0))</f>
        <v>-</v>
      </c>
      <c r="N377" s="10">
        <f>IFERROR(INDEX(Pharma_Retailers!$F$4:$F$183,MATCH(C377,Pharma_Retailers!$A$4:$A$183,0)),"")</f>
        <v>46657</v>
      </c>
      <c r="O377" s="11" t="str">
        <f t="shared" si="11"/>
        <v/>
      </c>
    </row>
    <row r="378" spans="1:15" x14ac:dyDescent="0.3">
      <c r="A378" t="s">
        <v>8953</v>
      </c>
      <c r="B378" s="9">
        <v>45818</v>
      </c>
      <c r="C378" t="s">
        <v>8447</v>
      </c>
      <c r="D378" t="s">
        <v>8269</v>
      </c>
      <c r="E378" t="s">
        <v>8184</v>
      </c>
      <c r="F378" t="s">
        <v>8186</v>
      </c>
      <c r="G378">
        <v>105</v>
      </c>
      <c r="H378">
        <v>10</v>
      </c>
      <c r="I378">
        <v>9</v>
      </c>
      <c r="J378">
        <v>945</v>
      </c>
      <c r="K378" s="10">
        <f>IFERROR(INDEX(Pharma_Stock!$D$4:$D$51,MATCH(F378,Pharma_Stock!$B$4:$B$51,0)),"")</f>
        <v>45997</v>
      </c>
      <c r="L378" s="11" t="str">
        <f t="shared" si="10"/>
        <v/>
      </c>
      <c r="M378" s="11" t="str">
        <f>INDEX(Pharma_Products!$F$4:$F$15,MATCH(E378,Pharma_Products!$A$4:$A$15,0))</f>
        <v>-</v>
      </c>
      <c r="N378" s="10">
        <f>IFERROR(INDEX(Pharma_Retailers!$F$4:$F$183,MATCH(C378,Pharma_Retailers!$A$4:$A$183,0)),"")</f>
        <v>0</v>
      </c>
      <c r="O378" s="11" t="str">
        <f t="shared" si="11"/>
        <v/>
      </c>
    </row>
    <row r="379" spans="1:15" x14ac:dyDescent="0.3">
      <c r="A379" t="s">
        <v>8954</v>
      </c>
      <c r="B379" s="9">
        <v>45818</v>
      </c>
      <c r="C379" t="s">
        <v>8415</v>
      </c>
      <c r="D379" t="s">
        <v>8269</v>
      </c>
      <c r="E379" t="s">
        <v>8159</v>
      </c>
      <c r="F379" t="s">
        <v>8160</v>
      </c>
      <c r="G379">
        <v>233</v>
      </c>
      <c r="H379">
        <v>0</v>
      </c>
      <c r="I379">
        <v>72</v>
      </c>
      <c r="J379">
        <v>16776</v>
      </c>
      <c r="K379" s="10">
        <f>IFERROR(INDEX(Pharma_Stock!$D$4:$D$51,MATCH(F379,Pharma_Stock!$B$4:$B$51,0)),"")</f>
        <v>46321</v>
      </c>
      <c r="L379" s="11" t="str">
        <f t="shared" si="10"/>
        <v/>
      </c>
      <c r="M379" s="11" t="str">
        <f>INDEX(Pharma_Products!$F$4:$F$15,MATCH(E379,Pharma_Products!$A$4:$A$15,0))</f>
        <v>Sch H</v>
      </c>
      <c r="N379" s="10">
        <f>IFERROR(INDEX(Pharma_Retailers!$F$4:$F$183,MATCH(C379,Pharma_Retailers!$A$4:$A$183,0)),"")</f>
        <v>46864</v>
      </c>
      <c r="O379" s="11" t="str">
        <f t="shared" si="11"/>
        <v/>
      </c>
    </row>
    <row r="380" spans="1:15" x14ac:dyDescent="0.3">
      <c r="A380" t="s">
        <v>8955</v>
      </c>
      <c r="B380" s="9">
        <v>45818</v>
      </c>
      <c r="C380" t="s">
        <v>8448</v>
      </c>
      <c r="D380" t="s">
        <v>8269</v>
      </c>
      <c r="E380" t="s">
        <v>8179</v>
      </c>
      <c r="F380" t="s">
        <v>8181</v>
      </c>
      <c r="G380">
        <v>94</v>
      </c>
      <c r="H380">
        <v>0</v>
      </c>
      <c r="I380">
        <v>85</v>
      </c>
      <c r="J380">
        <v>7990</v>
      </c>
      <c r="K380" s="10">
        <f>IFERROR(INDEX(Pharma_Stock!$D$4:$D$51,MATCH(F380,Pharma_Stock!$B$4:$B$51,0)),"")</f>
        <v>46533</v>
      </c>
      <c r="L380" s="11" t="str">
        <f t="shared" si="10"/>
        <v/>
      </c>
      <c r="M380" s="11" t="str">
        <f>INDEX(Pharma_Products!$F$4:$F$15,MATCH(E380,Pharma_Products!$A$4:$A$15,0))</f>
        <v>Sch H</v>
      </c>
      <c r="N380" s="10">
        <f>IFERROR(INDEX(Pharma_Retailers!$F$4:$F$183,MATCH(C380,Pharma_Retailers!$A$4:$A$183,0)),"")</f>
        <v>46969</v>
      </c>
      <c r="O380" s="11" t="str">
        <f t="shared" si="11"/>
        <v/>
      </c>
    </row>
    <row r="381" spans="1:15" x14ac:dyDescent="0.3">
      <c r="A381" t="s">
        <v>8956</v>
      </c>
      <c r="B381" s="9">
        <v>45818</v>
      </c>
      <c r="C381" t="s">
        <v>8242</v>
      </c>
      <c r="D381" t="s">
        <v>8233</v>
      </c>
      <c r="E381" t="s">
        <v>8209</v>
      </c>
      <c r="F381" t="s">
        <v>8212</v>
      </c>
      <c r="G381">
        <v>37</v>
      </c>
      <c r="H381">
        <v>0</v>
      </c>
      <c r="I381">
        <v>30</v>
      </c>
      <c r="J381">
        <v>1110</v>
      </c>
      <c r="K381" s="10">
        <f>IFERROR(INDEX(Pharma_Stock!$D$4:$D$51,MATCH(F381,Pharma_Stock!$B$4:$B$51,0)),"")</f>
        <v>46129</v>
      </c>
      <c r="L381" s="11" t="str">
        <f t="shared" si="10"/>
        <v/>
      </c>
      <c r="M381" s="11" t="str">
        <f>INDEX(Pharma_Products!$F$4:$F$15,MATCH(E381,Pharma_Products!$A$4:$A$15,0))</f>
        <v>-</v>
      </c>
      <c r="N381" s="10">
        <f>IFERROR(INDEX(Pharma_Retailers!$F$4:$F$183,MATCH(C381,Pharma_Retailers!$A$4:$A$183,0)),"")</f>
        <v>0</v>
      </c>
      <c r="O381" s="11" t="str">
        <f t="shared" si="11"/>
        <v/>
      </c>
    </row>
    <row r="382" spans="1:15" x14ac:dyDescent="0.3">
      <c r="A382" t="s">
        <v>8957</v>
      </c>
      <c r="B382" s="9">
        <v>45818</v>
      </c>
      <c r="C382" t="s">
        <v>8331</v>
      </c>
      <c r="D382" t="s">
        <v>8249</v>
      </c>
      <c r="E382" t="s">
        <v>8169</v>
      </c>
      <c r="F382" t="s">
        <v>8172</v>
      </c>
      <c r="G382">
        <v>211</v>
      </c>
      <c r="H382">
        <v>0</v>
      </c>
      <c r="I382">
        <v>14</v>
      </c>
      <c r="J382">
        <v>2954</v>
      </c>
      <c r="K382" s="10">
        <f>IFERROR(INDEX(Pharma_Stock!$D$4:$D$51,MATCH(F382,Pharma_Stock!$B$4:$B$51,0)),"")</f>
        <v>46309</v>
      </c>
      <c r="L382" s="11" t="str">
        <f t="shared" si="10"/>
        <v/>
      </c>
      <c r="M382" s="11" t="str">
        <f>INDEX(Pharma_Products!$F$4:$F$15,MATCH(E382,Pharma_Products!$A$4:$A$15,0))</f>
        <v>Sch H</v>
      </c>
      <c r="N382" s="10">
        <f>IFERROR(INDEX(Pharma_Retailers!$F$4:$F$183,MATCH(C382,Pharma_Retailers!$A$4:$A$183,0)),"")</f>
        <v>47338</v>
      </c>
      <c r="O382" s="11" t="str">
        <f t="shared" si="11"/>
        <v/>
      </c>
    </row>
    <row r="383" spans="1:15" x14ac:dyDescent="0.3">
      <c r="A383" t="s">
        <v>8958</v>
      </c>
      <c r="B383" s="9">
        <v>45819</v>
      </c>
      <c r="C383" t="s">
        <v>8396</v>
      </c>
      <c r="D383" t="s">
        <v>8249</v>
      </c>
      <c r="E383" t="s">
        <v>8189</v>
      </c>
      <c r="F383" t="s">
        <v>8191</v>
      </c>
      <c r="G383">
        <v>239</v>
      </c>
      <c r="H383">
        <v>57</v>
      </c>
      <c r="I383">
        <v>12.5</v>
      </c>
      <c r="J383">
        <v>2987.5</v>
      </c>
      <c r="K383" s="10">
        <f>IFERROR(INDEX(Pharma_Stock!$D$4:$D$51,MATCH(F383,Pharma_Stock!$B$4:$B$51,0)),"")</f>
        <v>45972</v>
      </c>
      <c r="L383" s="11" t="str">
        <f t="shared" si="10"/>
        <v/>
      </c>
      <c r="M383" s="11" t="str">
        <f>INDEX(Pharma_Products!$F$4:$F$15,MATCH(E383,Pharma_Products!$A$4:$A$15,0))</f>
        <v>-</v>
      </c>
      <c r="N383" s="10">
        <f>IFERROR(INDEX(Pharma_Retailers!$F$4:$F$183,MATCH(C383,Pharma_Retailers!$A$4:$A$183,0)),"")</f>
        <v>0</v>
      </c>
      <c r="O383" s="11" t="str">
        <f t="shared" si="11"/>
        <v/>
      </c>
    </row>
    <row r="384" spans="1:15" x14ac:dyDescent="0.3">
      <c r="A384" t="s">
        <v>8959</v>
      </c>
      <c r="B384" s="9">
        <v>45819</v>
      </c>
      <c r="C384" t="s">
        <v>8280</v>
      </c>
      <c r="D384" t="s">
        <v>8241</v>
      </c>
      <c r="E384" t="s">
        <v>8189</v>
      </c>
      <c r="F384" t="s">
        <v>8191</v>
      </c>
      <c r="G384">
        <v>186</v>
      </c>
      <c r="H384">
        <v>15</v>
      </c>
      <c r="I384">
        <v>12.5</v>
      </c>
      <c r="J384">
        <v>2325</v>
      </c>
      <c r="K384" s="10">
        <f>IFERROR(INDEX(Pharma_Stock!$D$4:$D$51,MATCH(F384,Pharma_Stock!$B$4:$B$51,0)),"")</f>
        <v>45972</v>
      </c>
      <c r="L384" s="11" t="str">
        <f t="shared" si="10"/>
        <v/>
      </c>
      <c r="M384" s="11" t="str">
        <f>INDEX(Pharma_Products!$F$4:$F$15,MATCH(E384,Pharma_Products!$A$4:$A$15,0))</f>
        <v>-</v>
      </c>
      <c r="N384" s="10">
        <f>IFERROR(INDEX(Pharma_Retailers!$F$4:$F$183,MATCH(C384,Pharma_Retailers!$A$4:$A$183,0)),"")</f>
        <v>0</v>
      </c>
      <c r="O384" s="11" t="str">
        <f t="shared" si="11"/>
        <v/>
      </c>
    </row>
    <row r="385" spans="1:15" x14ac:dyDescent="0.3">
      <c r="A385" t="s">
        <v>8960</v>
      </c>
      <c r="B385" s="9">
        <v>45819</v>
      </c>
      <c r="C385" t="s">
        <v>8355</v>
      </c>
      <c r="D385" t="s">
        <v>8249</v>
      </c>
      <c r="E385" t="s">
        <v>8184</v>
      </c>
      <c r="F385" t="s">
        <v>8185</v>
      </c>
      <c r="G385">
        <v>201</v>
      </c>
      <c r="H385">
        <v>20</v>
      </c>
      <c r="I385">
        <v>9</v>
      </c>
      <c r="J385">
        <v>1809</v>
      </c>
      <c r="K385" s="10">
        <f>IFERROR(INDEX(Pharma_Stock!$D$4:$D$51,MATCH(F385,Pharma_Stock!$B$4:$B$51,0)),"")</f>
        <v>46158</v>
      </c>
      <c r="L385" s="11" t="str">
        <f t="shared" si="10"/>
        <v/>
      </c>
      <c r="M385" s="11" t="str">
        <f>INDEX(Pharma_Products!$F$4:$F$15,MATCH(E385,Pharma_Products!$A$4:$A$15,0))</f>
        <v>-</v>
      </c>
      <c r="N385" s="10">
        <f>IFERROR(INDEX(Pharma_Retailers!$F$4:$F$183,MATCH(C385,Pharma_Retailers!$A$4:$A$183,0)),"")</f>
        <v>0</v>
      </c>
      <c r="O385" s="11" t="str">
        <f t="shared" si="11"/>
        <v/>
      </c>
    </row>
    <row r="386" spans="1:15" x14ac:dyDescent="0.3">
      <c r="A386" t="s">
        <v>8961</v>
      </c>
      <c r="B386" s="9">
        <v>45819</v>
      </c>
      <c r="C386" t="s">
        <v>8397</v>
      </c>
      <c r="D386" t="s">
        <v>8269</v>
      </c>
      <c r="E386" t="s">
        <v>8189</v>
      </c>
      <c r="F386" t="s">
        <v>8192</v>
      </c>
      <c r="G386">
        <v>43</v>
      </c>
      <c r="H386">
        <v>3</v>
      </c>
      <c r="I386">
        <v>12.5</v>
      </c>
      <c r="J386">
        <v>537.5</v>
      </c>
      <c r="K386" s="10">
        <f>IFERROR(INDEX(Pharma_Stock!$D$4:$D$51,MATCH(F386,Pharma_Stock!$B$4:$B$51,0)),"")</f>
        <v>46005</v>
      </c>
      <c r="L386" s="11" t="str">
        <f t="shared" si="10"/>
        <v/>
      </c>
      <c r="M386" s="11" t="str">
        <f>INDEX(Pharma_Products!$F$4:$F$15,MATCH(E386,Pharma_Products!$A$4:$A$15,0))</f>
        <v>-</v>
      </c>
      <c r="N386" s="10">
        <f>IFERROR(INDEX(Pharma_Retailers!$F$4:$F$183,MATCH(C386,Pharma_Retailers!$A$4:$A$183,0)),"")</f>
        <v>0</v>
      </c>
      <c r="O386" s="11" t="str">
        <f t="shared" si="11"/>
        <v/>
      </c>
    </row>
    <row r="387" spans="1:15" x14ac:dyDescent="0.3">
      <c r="A387" t="s">
        <v>8962</v>
      </c>
      <c r="B387" s="9">
        <v>45819</v>
      </c>
      <c r="C387" t="s">
        <v>8329</v>
      </c>
      <c r="D387" t="s">
        <v>8233</v>
      </c>
      <c r="E387" t="s">
        <v>8153</v>
      </c>
      <c r="F387" t="s">
        <v>8154</v>
      </c>
      <c r="G387">
        <v>44</v>
      </c>
      <c r="H387">
        <v>0</v>
      </c>
      <c r="I387">
        <v>18.5</v>
      </c>
      <c r="J387">
        <v>814</v>
      </c>
      <c r="K387" s="10">
        <f>IFERROR(INDEX(Pharma_Stock!$D$4:$D$51,MATCH(F387,Pharma_Stock!$B$4:$B$51,0)),"")</f>
        <v>46439</v>
      </c>
      <c r="L387" s="11" t="str">
        <f t="shared" si="10"/>
        <v/>
      </c>
      <c r="M387" s="11" t="str">
        <f>INDEX(Pharma_Products!$F$4:$F$15,MATCH(E387,Pharma_Products!$A$4:$A$15,0))</f>
        <v>Sch H</v>
      </c>
      <c r="N387" s="10">
        <f>IFERROR(INDEX(Pharma_Retailers!$F$4:$F$183,MATCH(C387,Pharma_Retailers!$A$4:$A$183,0)),"")</f>
        <v>47035</v>
      </c>
      <c r="O387" s="11" t="str">
        <f t="shared" si="11"/>
        <v/>
      </c>
    </row>
    <row r="388" spans="1:15" x14ac:dyDescent="0.3">
      <c r="A388" t="s">
        <v>8963</v>
      </c>
      <c r="B388" s="9">
        <v>45819</v>
      </c>
      <c r="C388" t="s">
        <v>8417</v>
      </c>
      <c r="D388" t="s">
        <v>8233</v>
      </c>
      <c r="E388" t="s">
        <v>8199</v>
      </c>
      <c r="F388" t="s">
        <v>8202</v>
      </c>
      <c r="G388">
        <v>118</v>
      </c>
      <c r="H388">
        <v>0</v>
      </c>
      <c r="I388">
        <v>28</v>
      </c>
      <c r="J388">
        <v>3304</v>
      </c>
      <c r="K388" s="10">
        <f>IFERROR(INDEX(Pharma_Stock!$D$4:$D$51,MATCH(F388,Pharma_Stock!$B$4:$B$51,0)),"")</f>
        <v>45979</v>
      </c>
      <c r="L388" s="11" t="str">
        <f t="shared" ref="L388:L451" si="12">IF(B388&gt;K388,"FLAG","")</f>
        <v/>
      </c>
      <c r="M388" s="11" t="str">
        <f>INDEX(Pharma_Products!$F$4:$F$15,MATCH(E388,Pharma_Products!$A$4:$A$15,0))</f>
        <v>-</v>
      </c>
      <c r="N388" s="10">
        <f>IFERROR(INDEX(Pharma_Retailers!$F$4:$F$183,MATCH(C388,Pharma_Retailers!$A$4:$A$183,0)),"")</f>
        <v>46855</v>
      </c>
      <c r="O388" s="11" t="str">
        <f t="shared" ref="O388:O451" si="13">IF(AND(M388="Sch H",N(N388)&gt;0,B388&gt;N388),"FLAG","")</f>
        <v/>
      </c>
    </row>
    <row r="389" spans="1:15" x14ac:dyDescent="0.3">
      <c r="A389" t="s">
        <v>8964</v>
      </c>
      <c r="B389" s="9">
        <v>45819</v>
      </c>
      <c r="C389" t="s">
        <v>8267</v>
      </c>
      <c r="D389" t="s">
        <v>8269</v>
      </c>
      <c r="E389" t="s">
        <v>8204</v>
      </c>
      <c r="F389" t="s">
        <v>8207</v>
      </c>
      <c r="G389">
        <v>18</v>
      </c>
      <c r="H389">
        <v>0</v>
      </c>
      <c r="I389">
        <v>88</v>
      </c>
      <c r="J389">
        <v>1584</v>
      </c>
      <c r="K389" s="10">
        <f>IFERROR(INDEX(Pharma_Stock!$D$4:$D$51,MATCH(F389,Pharma_Stock!$B$4:$B$51,0)),"")</f>
        <v>45968</v>
      </c>
      <c r="L389" s="11" t="str">
        <f t="shared" si="12"/>
        <v/>
      </c>
      <c r="M389" s="11" t="str">
        <f>INDEX(Pharma_Products!$F$4:$F$15,MATCH(E389,Pharma_Products!$A$4:$A$15,0))</f>
        <v>-</v>
      </c>
      <c r="N389" s="10">
        <f>IFERROR(INDEX(Pharma_Retailers!$F$4:$F$183,MATCH(C389,Pharma_Retailers!$A$4:$A$183,0)),"")</f>
        <v>0</v>
      </c>
      <c r="O389" s="11" t="str">
        <f t="shared" si="13"/>
        <v/>
      </c>
    </row>
    <row r="390" spans="1:15" x14ac:dyDescent="0.3">
      <c r="A390" t="s">
        <v>8965</v>
      </c>
      <c r="B390" s="9">
        <v>45819</v>
      </c>
      <c r="C390" t="s">
        <v>8326</v>
      </c>
      <c r="D390" t="s">
        <v>8241</v>
      </c>
      <c r="E390" t="s">
        <v>8174</v>
      </c>
      <c r="F390" t="s">
        <v>8175</v>
      </c>
      <c r="G390">
        <v>122</v>
      </c>
      <c r="H390">
        <v>0</v>
      </c>
      <c r="I390">
        <v>98</v>
      </c>
      <c r="J390">
        <v>11956</v>
      </c>
      <c r="K390" s="10">
        <f>IFERROR(INDEX(Pharma_Stock!$D$4:$D$51,MATCH(F390,Pharma_Stock!$B$4:$B$51,0)),"")</f>
        <v>46440</v>
      </c>
      <c r="L390" s="11" t="str">
        <f t="shared" si="12"/>
        <v/>
      </c>
      <c r="M390" s="11" t="str">
        <f>INDEX(Pharma_Products!$F$4:$F$15,MATCH(E390,Pharma_Products!$A$4:$A$15,0))</f>
        <v>Sch H</v>
      </c>
      <c r="N390" s="10">
        <f>IFERROR(INDEX(Pharma_Retailers!$F$4:$F$183,MATCH(C390,Pharma_Retailers!$A$4:$A$183,0)),"")</f>
        <v>46852</v>
      </c>
      <c r="O390" s="11" t="str">
        <f t="shared" si="13"/>
        <v/>
      </c>
    </row>
    <row r="391" spans="1:15" x14ac:dyDescent="0.3">
      <c r="A391" t="s">
        <v>8966</v>
      </c>
      <c r="B391" s="9">
        <v>45820</v>
      </c>
      <c r="C391" t="s">
        <v>8498</v>
      </c>
      <c r="D391" t="s">
        <v>8249</v>
      </c>
      <c r="E391" t="s">
        <v>8169</v>
      </c>
      <c r="F391" t="s">
        <v>8173</v>
      </c>
      <c r="G391">
        <v>103</v>
      </c>
      <c r="H391">
        <v>0</v>
      </c>
      <c r="I391">
        <v>14</v>
      </c>
      <c r="J391">
        <v>1442</v>
      </c>
      <c r="K391" s="10">
        <f>IFERROR(INDEX(Pharma_Stock!$D$4:$D$51,MATCH(F391,Pharma_Stock!$B$4:$B$51,0)),"")</f>
        <v>45876</v>
      </c>
      <c r="L391" s="11" t="str">
        <f t="shared" si="12"/>
        <v/>
      </c>
      <c r="M391" s="11" t="str">
        <f>INDEX(Pharma_Products!$F$4:$F$15,MATCH(E391,Pharma_Products!$A$4:$A$15,0))</f>
        <v>Sch H</v>
      </c>
      <c r="N391" s="10">
        <f>IFERROR(INDEX(Pharma_Retailers!$F$4:$F$183,MATCH(C391,Pharma_Retailers!$A$4:$A$183,0)),"")</f>
        <v>46735</v>
      </c>
      <c r="O391" s="11" t="str">
        <f t="shared" si="13"/>
        <v/>
      </c>
    </row>
    <row r="392" spans="1:15" x14ac:dyDescent="0.3">
      <c r="A392" t="s">
        <v>8967</v>
      </c>
      <c r="B392" s="9">
        <v>45820</v>
      </c>
      <c r="C392" t="s">
        <v>8441</v>
      </c>
      <c r="D392" t="s">
        <v>8233</v>
      </c>
      <c r="E392" t="s">
        <v>8209</v>
      </c>
      <c r="F392" t="s">
        <v>8210</v>
      </c>
      <c r="G392">
        <v>207</v>
      </c>
      <c r="H392">
        <v>0</v>
      </c>
      <c r="I392">
        <v>30</v>
      </c>
      <c r="J392">
        <v>6210</v>
      </c>
      <c r="K392" s="10">
        <f>IFERROR(INDEX(Pharma_Stock!$D$4:$D$51,MATCH(F392,Pharma_Stock!$B$4:$B$51,0)),"")</f>
        <v>45921</v>
      </c>
      <c r="L392" s="11" t="str">
        <f t="shared" si="12"/>
        <v/>
      </c>
      <c r="M392" s="11" t="str">
        <f>INDEX(Pharma_Products!$F$4:$F$15,MATCH(E392,Pharma_Products!$A$4:$A$15,0))</f>
        <v>-</v>
      </c>
      <c r="N392" s="10">
        <f>IFERROR(INDEX(Pharma_Retailers!$F$4:$F$183,MATCH(C392,Pharma_Retailers!$A$4:$A$183,0)),"")</f>
        <v>0</v>
      </c>
      <c r="O392" s="11" t="str">
        <f t="shared" si="13"/>
        <v/>
      </c>
    </row>
    <row r="393" spans="1:15" x14ac:dyDescent="0.3">
      <c r="A393" t="s">
        <v>8968</v>
      </c>
      <c r="B393" s="9">
        <v>45820</v>
      </c>
      <c r="C393" t="s">
        <v>8431</v>
      </c>
      <c r="D393" t="s">
        <v>8241</v>
      </c>
      <c r="E393" t="s">
        <v>8153</v>
      </c>
      <c r="F393" t="s">
        <v>8156</v>
      </c>
      <c r="G393">
        <v>124</v>
      </c>
      <c r="H393">
        <v>0</v>
      </c>
      <c r="I393">
        <v>18.5</v>
      </c>
      <c r="J393">
        <v>2294</v>
      </c>
      <c r="K393" s="10">
        <f>IFERROR(INDEX(Pharma_Stock!$D$4:$D$51,MATCH(F393,Pharma_Stock!$B$4:$B$51,0)),"")</f>
        <v>46468</v>
      </c>
      <c r="L393" s="11" t="str">
        <f t="shared" si="12"/>
        <v/>
      </c>
      <c r="M393" s="11" t="str">
        <f>INDEX(Pharma_Products!$F$4:$F$15,MATCH(E393,Pharma_Products!$A$4:$A$15,0))</f>
        <v>Sch H</v>
      </c>
      <c r="N393" s="10">
        <f>IFERROR(INDEX(Pharma_Retailers!$F$4:$F$183,MATCH(C393,Pharma_Retailers!$A$4:$A$183,0)),"")</f>
        <v>45792</v>
      </c>
      <c r="O393" s="11" t="str">
        <f t="shared" si="13"/>
        <v>FLAG</v>
      </c>
    </row>
    <row r="394" spans="1:15" x14ac:dyDescent="0.3">
      <c r="A394" t="s">
        <v>8969</v>
      </c>
      <c r="B394" s="9">
        <v>45820</v>
      </c>
      <c r="C394" t="s">
        <v>8245</v>
      </c>
      <c r="D394" t="s">
        <v>8249</v>
      </c>
      <c r="E394" t="s">
        <v>8164</v>
      </c>
      <c r="F394" t="s">
        <v>8168</v>
      </c>
      <c r="G394">
        <v>177</v>
      </c>
      <c r="H394">
        <v>16</v>
      </c>
      <c r="I394">
        <v>19</v>
      </c>
      <c r="J394">
        <v>3363</v>
      </c>
      <c r="K394" s="10">
        <f>IFERROR(INDEX(Pharma_Stock!$D$4:$D$51,MATCH(F394,Pharma_Stock!$B$4:$B$51,0)),"")</f>
        <v>45901</v>
      </c>
      <c r="L394" s="11" t="str">
        <f t="shared" si="12"/>
        <v/>
      </c>
      <c r="M394" s="11" t="str">
        <f>INDEX(Pharma_Products!$F$4:$F$15,MATCH(E394,Pharma_Products!$A$4:$A$15,0))</f>
        <v>OTC</v>
      </c>
      <c r="N394" s="10">
        <f>IFERROR(INDEX(Pharma_Retailers!$F$4:$F$183,MATCH(C394,Pharma_Retailers!$A$4:$A$183,0)),"")</f>
        <v>47053</v>
      </c>
      <c r="O394" s="11" t="str">
        <f t="shared" si="13"/>
        <v/>
      </c>
    </row>
    <row r="395" spans="1:15" x14ac:dyDescent="0.3">
      <c r="A395" t="s">
        <v>8970</v>
      </c>
      <c r="B395" s="9">
        <v>45820</v>
      </c>
      <c r="C395" t="s">
        <v>8510</v>
      </c>
      <c r="D395" t="s">
        <v>8249</v>
      </c>
      <c r="E395" t="s">
        <v>8184</v>
      </c>
      <c r="F395" t="s">
        <v>8186</v>
      </c>
      <c r="G395">
        <v>183</v>
      </c>
      <c r="H395">
        <v>18</v>
      </c>
      <c r="I395">
        <v>9</v>
      </c>
      <c r="J395">
        <v>1647</v>
      </c>
      <c r="K395" s="10">
        <f>IFERROR(INDEX(Pharma_Stock!$D$4:$D$51,MATCH(F395,Pharma_Stock!$B$4:$B$51,0)),"")</f>
        <v>45997</v>
      </c>
      <c r="L395" s="11" t="str">
        <f t="shared" si="12"/>
        <v/>
      </c>
      <c r="M395" s="11" t="str">
        <f>INDEX(Pharma_Products!$F$4:$F$15,MATCH(E395,Pharma_Products!$A$4:$A$15,0))</f>
        <v>-</v>
      </c>
      <c r="N395" s="10">
        <f>IFERROR(INDEX(Pharma_Retailers!$F$4:$F$183,MATCH(C395,Pharma_Retailers!$A$4:$A$183,0)),"")</f>
        <v>0</v>
      </c>
      <c r="O395" s="11" t="str">
        <f t="shared" si="13"/>
        <v/>
      </c>
    </row>
    <row r="396" spans="1:15" x14ac:dyDescent="0.3">
      <c r="A396" t="s">
        <v>8971</v>
      </c>
      <c r="B396" s="9">
        <v>45820</v>
      </c>
      <c r="C396" t="s">
        <v>8313</v>
      </c>
      <c r="D396" t="s">
        <v>8249</v>
      </c>
      <c r="E396" t="s">
        <v>8204</v>
      </c>
      <c r="F396" t="s">
        <v>8205</v>
      </c>
      <c r="G396">
        <v>37</v>
      </c>
      <c r="H396">
        <v>0</v>
      </c>
      <c r="I396">
        <v>88</v>
      </c>
      <c r="J396">
        <v>3256</v>
      </c>
      <c r="K396" s="10">
        <f>IFERROR(INDEX(Pharma_Stock!$D$4:$D$51,MATCH(F396,Pharma_Stock!$B$4:$B$51,0)),"")</f>
        <v>46141</v>
      </c>
      <c r="L396" s="11" t="str">
        <f t="shared" si="12"/>
        <v/>
      </c>
      <c r="M396" s="11" t="str">
        <f>INDEX(Pharma_Products!$F$4:$F$15,MATCH(E396,Pharma_Products!$A$4:$A$15,0))</f>
        <v>-</v>
      </c>
      <c r="N396" s="10">
        <f>IFERROR(INDEX(Pharma_Retailers!$F$4:$F$183,MATCH(C396,Pharma_Retailers!$A$4:$A$183,0)),"")</f>
        <v>0</v>
      </c>
      <c r="O396" s="11" t="str">
        <f t="shared" si="13"/>
        <v/>
      </c>
    </row>
    <row r="397" spans="1:15" x14ac:dyDescent="0.3">
      <c r="A397" t="s">
        <v>8972</v>
      </c>
      <c r="B397" s="9">
        <v>45820</v>
      </c>
      <c r="C397" t="s">
        <v>8316</v>
      </c>
      <c r="D397" t="s">
        <v>8269</v>
      </c>
      <c r="E397" t="s">
        <v>8199</v>
      </c>
      <c r="F397" t="s">
        <v>8202</v>
      </c>
      <c r="G397">
        <v>192</v>
      </c>
      <c r="H397">
        <v>0</v>
      </c>
      <c r="I397">
        <v>28</v>
      </c>
      <c r="J397">
        <v>5376</v>
      </c>
      <c r="K397" s="10">
        <f>IFERROR(INDEX(Pharma_Stock!$D$4:$D$51,MATCH(F397,Pharma_Stock!$B$4:$B$51,0)),"")</f>
        <v>45979</v>
      </c>
      <c r="L397" s="11" t="str">
        <f t="shared" si="12"/>
        <v/>
      </c>
      <c r="M397" s="11" t="str">
        <f>INDEX(Pharma_Products!$F$4:$F$15,MATCH(E397,Pharma_Products!$A$4:$A$15,0))</f>
        <v>-</v>
      </c>
      <c r="N397" s="10">
        <f>IFERROR(INDEX(Pharma_Retailers!$F$4:$F$183,MATCH(C397,Pharma_Retailers!$A$4:$A$183,0)),"")</f>
        <v>46921</v>
      </c>
      <c r="O397" s="11" t="str">
        <f t="shared" si="13"/>
        <v/>
      </c>
    </row>
    <row r="398" spans="1:15" x14ac:dyDescent="0.3">
      <c r="A398" t="s">
        <v>8973</v>
      </c>
      <c r="B398" s="9">
        <v>45821</v>
      </c>
      <c r="C398" t="s">
        <v>8458</v>
      </c>
      <c r="D398" t="s">
        <v>8228</v>
      </c>
      <c r="E398" t="s">
        <v>8204</v>
      </c>
      <c r="F398" t="s">
        <v>8207</v>
      </c>
      <c r="G398">
        <v>236</v>
      </c>
      <c r="H398">
        <v>0</v>
      </c>
      <c r="I398">
        <v>88</v>
      </c>
      <c r="J398">
        <v>20768</v>
      </c>
      <c r="K398" s="10">
        <f>IFERROR(INDEX(Pharma_Stock!$D$4:$D$51,MATCH(F398,Pharma_Stock!$B$4:$B$51,0)),"")</f>
        <v>45968</v>
      </c>
      <c r="L398" s="11" t="str">
        <f t="shared" si="12"/>
        <v/>
      </c>
      <c r="M398" s="11" t="str">
        <f>INDEX(Pharma_Products!$F$4:$F$15,MATCH(E398,Pharma_Products!$A$4:$A$15,0))</f>
        <v>-</v>
      </c>
      <c r="N398" s="10">
        <f>IFERROR(INDEX(Pharma_Retailers!$F$4:$F$183,MATCH(C398,Pharma_Retailers!$A$4:$A$183,0)),"")</f>
        <v>46440</v>
      </c>
      <c r="O398" s="11" t="str">
        <f t="shared" si="13"/>
        <v/>
      </c>
    </row>
    <row r="399" spans="1:15" x14ac:dyDescent="0.3">
      <c r="A399" t="s">
        <v>8974</v>
      </c>
      <c r="B399" s="9">
        <v>45821</v>
      </c>
      <c r="C399" t="s">
        <v>8441</v>
      </c>
      <c r="D399" t="s">
        <v>8233</v>
      </c>
      <c r="E399" t="s">
        <v>8189</v>
      </c>
      <c r="F399" t="s">
        <v>8191</v>
      </c>
      <c r="G399">
        <v>106</v>
      </c>
      <c r="H399">
        <v>8</v>
      </c>
      <c r="I399">
        <v>12.5</v>
      </c>
      <c r="J399">
        <v>1325</v>
      </c>
      <c r="K399" s="10">
        <f>IFERROR(INDEX(Pharma_Stock!$D$4:$D$51,MATCH(F399,Pharma_Stock!$B$4:$B$51,0)),"")</f>
        <v>45972</v>
      </c>
      <c r="L399" s="11" t="str">
        <f t="shared" si="12"/>
        <v/>
      </c>
      <c r="M399" s="11" t="str">
        <f>INDEX(Pharma_Products!$F$4:$F$15,MATCH(E399,Pharma_Products!$A$4:$A$15,0))</f>
        <v>-</v>
      </c>
      <c r="N399" s="10">
        <f>IFERROR(INDEX(Pharma_Retailers!$F$4:$F$183,MATCH(C399,Pharma_Retailers!$A$4:$A$183,0)),"")</f>
        <v>0</v>
      </c>
      <c r="O399" s="11" t="str">
        <f t="shared" si="13"/>
        <v/>
      </c>
    </row>
    <row r="400" spans="1:15" x14ac:dyDescent="0.3">
      <c r="A400" t="s">
        <v>8975</v>
      </c>
      <c r="B400" s="9">
        <v>45822</v>
      </c>
      <c r="C400" t="s">
        <v>8408</v>
      </c>
      <c r="D400" t="s">
        <v>8228</v>
      </c>
      <c r="E400" t="s">
        <v>8189</v>
      </c>
      <c r="F400" t="s">
        <v>8192</v>
      </c>
      <c r="G400">
        <v>47</v>
      </c>
      <c r="H400">
        <v>3</v>
      </c>
      <c r="I400">
        <v>12.5</v>
      </c>
      <c r="J400">
        <v>587.5</v>
      </c>
      <c r="K400" s="10">
        <f>IFERROR(INDEX(Pharma_Stock!$D$4:$D$51,MATCH(F400,Pharma_Stock!$B$4:$B$51,0)),"")</f>
        <v>46005</v>
      </c>
      <c r="L400" s="11" t="str">
        <f t="shared" si="12"/>
        <v/>
      </c>
      <c r="M400" s="11" t="str">
        <f>INDEX(Pharma_Products!$F$4:$F$15,MATCH(E400,Pharma_Products!$A$4:$A$15,0))</f>
        <v>-</v>
      </c>
      <c r="N400" s="10">
        <f>IFERROR(INDEX(Pharma_Retailers!$F$4:$F$183,MATCH(C400,Pharma_Retailers!$A$4:$A$183,0)),"")</f>
        <v>0</v>
      </c>
      <c r="O400" s="11" t="str">
        <f t="shared" si="13"/>
        <v/>
      </c>
    </row>
    <row r="401" spans="1:15" x14ac:dyDescent="0.3">
      <c r="A401" t="s">
        <v>8976</v>
      </c>
      <c r="B401" s="9">
        <v>45822</v>
      </c>
      <c r="C401" t="s">
        <v>8409</v>
      </c>
      <c r="D401" t="s">
        <v>8233</v>
      </c>
      <c r="E401" t="s">
        <v>8189</v>
      </c>
      <c r="F401" t="s">
        <v>8192</v>
      </c>
      <c r="G401">
        <v>143</v>
      </c>
      <c r="H401">
        <v>11</v>
      </c>
      <c r="I401">
        <v>12.5</v>
      </c>
      <c r="J401">
        <v>1787.5</v>
      </c>
      <c r="K401" s="10">
        <f>IFERROR(INDEX(Pharma_Stock!$D$4:$D$51,MATCH(F401,Pharma_Stock!$B$4:$B$51,0)),"")</f>
        <v>46005</v>
      </c>
      <c r="L401" s="11" t="str">
        <f t="shared" si="12"/>
        <v/>
      </c>
      <c r="M401" s="11" t="str">
        <f>INDEX(Pharma_Products!$F$4:$F$15,MATCH(E401,Pharma_Products!$A$4:$A$15,0))</f>
        <v>-</v>
      </c>
      <c r="N401" s="10">
        <f>IFERROR(INDEX(Pharma_Retailers!$F$4:$F$183,MATCH(C401,Pharma_Retailers!$A$4:$A$183,0)),"")</f>
        <v>0</v>
      </c>
      <c r="O401" s="11" t="str">
        <f t="shared" si="13"/>
        <v/>
      </c>
    </row>
    <row r="402" spans="1:15" x14ac:dyDescent="0.3">
      <c r="A402" t="s">
        <v>8977</v>
      </c>
      <c r="B402" s="9">
        <v>45822</v>
      </c>
      <c r="C402" t="s">
        <v>8414</v>
      </c>
      <c r="D402" t="s">
        <v>8228</v>
      </c>
      <c r="E402" t="s">
        <v>8199</v>
      </c>
      <c r="F402" t="s">
        <v>8202</v>
      </c>
      <c r="G402">
        <v>74</v>
      </c>
      <c r="H402">
        <v>0</v>
      </c>
      <c r="I402">
        <v>28</v>
      </c>
      <c r="J402">
        <v>2072</v>
      </c>
      <c r="K402" s="10">
        <f>IFERROR(INDEX(Pharma_Stock!$D$4:$D$51,MATCH(F402,Pharma_Stock!$B$4:$B$51,0)),"")</f>
        <v>45979</v>
      </c>
      <c r="L402" s="11" t="str">
        <f t="shared" si="12"/>
        <v/>
      </c>
      <c r="M402" s="11" t="str">
        <f>INDEX(Pharma_Products!$F$4:$F$15,MATCH(E402,Pharma_Products!$A$4:$A$15,0))</f>
        <v>-</v>
      </c>
      <c r="N402" s="10">
        <f>IFERROR(INDEX(Pharma_Retailers!$F$4:$F$183,MATCH(C402,Pharma_Retailers!$A$4:$A$183,0)),"")</f>
        <v>0</v>
      </c>
      <c r="O402" s="11" t="str">
        <f t="shared" si="13"/>
        <v/>
      </c>
    </row>
    <row r="403" spans="1:15" x14ac:dyDescent="0.3">
      <c r="A403" t="s">
        <v>8978</v>
      </c>
      <c r="B403" s="9">
        <v>45822</v>
      </c>
      <c r="C403" t="s">
        <v>8442</v>
      </c>
      <c r="D403" t="s">
        <v>8233</v>
      </c>
      <c r="E403" t="s">
        <v>8184</v>
      </c>
      <c r="F403" t="s">
        <v>8185</v>
      </c>
      <c r="G403">
        <v>76</v>
      </c>
      <c r="H403">
        <v>7</v>
      </c>
      <c r="I403">
        <v>9</v>
      </c>
      <c r="J403">
        <v>684</v>
      </c>
      <c r="K403" s="10">
        <f>IFERROR(INDEX(Pharma_Stock!$D$4:$D$51,MATCH(F403,Pharma_Stock!$B$4:$B$51,0)),"")</f>
        <v>46158</v>
      </c>
      <c r="L403" s="11" t="str">
        <f t="shared" si="12"/>
        <v/>
      </c>
      <c r="M403" s="11" t="str">
        <f>INDEX(Pharma_Products!$F$4:$F$15,MATCH(E403,Pharma_Products!$A$4:$A$15,0))</f>
        <v>-</v>
      </c>
      <c r="N403" s="10">
        <f>IFERROR(INDEX(Pharma_Retailers!$F$4:$F$183,MATCH(C403,Pharma_Retailers!$A$4:$A$183,0)),"")</f>
        <v>0</v>
      </c>
      <c r="O403" s="11" t="str">
        <f t="shared" si="13"/>
        <v/>
      </c>
    </row>
    <row r="404" spans="1:15" x14ac:dyDescent="0.3">
      <c r="A404" t="s">
        <v>8979</v>
      </c>
      <c r="B404" s="9">
        <v>45822</v>
      </c>
      <c r="C404" t="s">
        <v>8364</v>
      </c>
      <c r="D404" t="s">
        <v>8241</v>
      </c>
      <c r="E404" t="s">
        <v>8189</v>
      </c>
      <c r="F404" t="s">
        <v>8192</v>
      </c>
      <c r="G404">
        <v>120</v>
      </c>
      <c r="H404">
        <v>10</v>
      </c>
      <c r="I404">
        <v>12.5</v>
      </c>
      <c r="J404">
        <v>1500</v>
      </c>
      <c r="K404" s="10">
        <f>IFERROR(INDEX(Pharma_Stock!$D$4:$D$51,MATCH(F404,Pharma_Stock!$B$4:$B$51,0)),"")</f>
        <v>46005</v>
      </c>
      <c r="L404" s="11" t="str">
        <f t="shared" si="12"/>
        <v/>
      </c>
      <c r="M404" s="11" t="str">
        <f>INDEX(Pharma_Products!$F$4:$F$15,MATCH(E404,Pharma_Products!$A$4:$A$15,0))</f>
        <v>-</v>
      </c>
      <c r="N404" s="10">
        <f>IFERROR(INDEX(Pharma_Retailers!$F$4:$F$183,MATCH(C404,Pharma_Retailers!$A$4:$A$183,0)),"")</f>
        <v>0</v>
      </c>
      <c r="O404" s="11" t="str">
        <f t="shared" si="13"/>
        <v/>
      </c>
    </row>
    <row r="405" spans="1:15" x14ac:dyDescent="0.3">
      <c r="A405" t="s">
        <v>8980</v>
      </c>
      <c r="B405" s="9">
        <v>45822</v>
      </c>
      <c r="C405" t="s">
        <v>8445</v>
      </c>
      <c r="D405" t="s">
        <v>8233</v>
      </c>
      <c r="E405" t="s">
        <v>8159</v>
      </c>
      <c r="F405" t="s">
        <v>8160</v>
      </c>
      <c r="G405">
        <v>210</v>
      </c>
      <c r="H405">
        <v>0</v>
      </c>
      <c r="I405">
        <v>72</v>
      </c>
      <c r="J405">
        <v>15120</v>
      </c>
      <c r="K405" s="10">
        <f>IFERROR(INDEX(Pharma_Stock!$D$4:$D$51,MATCH(F405,Pharma_Stock!$B$4:$B$51,0)),"")</f>
        <v>46321</v>
      </c>
      <c r="L405" s="11" t="str">
        <f t="shared" si="12"/>
        <v/>
      </c>
      <c r="M405" s="11" t="str">
        <f>INDEX(Pharma_Products!$F$4:$F$15,MATCH(E405,Pharma_Products!$A$4:$A$15,0))</f>
        <v>Sch H</v>
      </c>
      <c r="N405" s="10">
        <f>IFERROR(INDEX(Pharma_Retailers!$F$4:$F$183,MATCH(C405,Pharma_Retailers!$A$4:$A$183,0)),"")</f>
        <v>47419</v>
      </c>
      <c r="O405" s="11" t="str">
        <f t="shared" si="13"/>
        <v/>
      </c>
    </row>
    <row r="406" spans="1:15" x14ac:dyDescent="0.3">
      <c r="A406" t="s">
        <v>8981</v>
      </c>
      <c r="B406" s="9">
        <v>45824</v>
      </c>
      <c r="C406" t="s">
        <v>8282</v>
      </c>
      <c r="D406" t="s">
        <v>8241</v>
      </c>
      <c r="E406" t="s">
        <v>8204</v>
      </c>
      <c r="F406" t="s">
        <v>8207</v>
      </c>
      <c r="G406">
        <v>72</v>
      </c>
      <c r="H406">
        <v>0</v>
      </c>
      <c r="I406">
        <v>88</v>
      </c>
      <c r="J406">
        <v>6336</v>
      </c>
      <c r="K406" s="10">
        <f>IFERROR(INDEX(Pharma_Stock!$D$4:$D$51,MATCH(F406,Pharma_Stock!$B$4:$B$51,0)),"")</f>
        <v>45968</v>
      </c>
      <c r="L406" s="11" t="str">
        <f t="shared" si="12"/>
        <v/>
      </c>
      <c r="M406" s="11" t="str">
        <f>INDEX(Pharma_Products!$F$4:$F$15,MATCH(E406,Pharma_Products!$A$4:$A$15,0))</f>
        <v>-</v>
      </c>
      <c r="N406" s="10">
        <f>IFERROR(INDEX(Pharma_Retailers!$F$4:$F$183,MATCH(C406,Pharma_Retailers!$A$4:$A$183,0)),"")</f>
        <v>0</v>
      </c>
      <c r="O406" s="11" t="str">
        <f t="shared" si="13"/>
        <v/>
      </c>
    </row>
    <row r="407" spans="1:15" x14ac:dyDescent="0.3">
      <c r="A407" t="s">
        <v>8982</v>
      </c>
      <c r="B407" s="9">
        <v>45824</v>
      </c>
      <c r="C407" t="s">
        <v>8254</v>
      </c>
      <c r="D407" t="s">
        <v>8228</v>
      </c>
      <c r="E407" t="s">
        <v>8199</v>
      </c>
      <c r="F407" t="s">
        <v>8202</v>
      </c>
      <c r="G407">
        <v>214</v>
      </c>
      <c r="H407">
        <v>0</v>
      </c>
      <c r="I407">
        <v>28</v>
      </c>
      <c r="J407">
        <v>5992</v>
      </c>
      <c r="K407" s="10">
        <f>IFERROR(INDEX(Pharma_Stock!$D$4:$D$51,MATCH(F407,Pharma_Stock!$B$4:$B$51,0)),"")</f>
        <v>45979</v>
      </c>
      <c r="L407" s="11" t="str">
        <f t="shared" si="12"/>
        <v/>
      </c>
      <c r="M407" s="11" t="str">
        <f>INDEX(Pharma_Products!$F$4:$F$15,MATCH(E407,Pharma_Products!$A$4:$A$15,0))</f>
        <v>-</v>
      </c>
      <c r="N407" s="10">
        <f>IFERROR(INDEX(Pharma_Retailers!$F$4:$F$183,MATCH(C407,Pharma_Retailers!$A$4:$A$183,0)),"")</f>
        <v>0</v>
      </c>
      <c r="O407" s="11" t="str">
        <f t="shared" si="13"/>
        <v/>
      </c>
    </row>
    <row r="408" spans="1:15" x14ac:dyDescent="0.3">
      <c r="A408" t="s">
        <v>8983</v>
      </c>
      <c r="B408" s="9">
        <v>45824</v>
      </c>
      <c r="C408" t="s">
        <v>8391</v>
      </c>
      <c r="D408" t="s">
        <v>8269</v>
      </c>
      <c r="E408" t="s">
        <v>8199</v>
      </c>
      <c r="F408" t="s">
        <v>8200</v>
      </c>
      <c r="G408">
        <v>97</v>
      </c>
      <c r="H408">
        <v>0</v>
      </c>
      <c r="I408">
        <v>28</v>
      </c>
      <c r="J408">
        <v>2716</v>
      </c>
      <c r="K408" s="10">
        <f>IFERROR(INDEX(Pharma_Stock!$D$4:$D$51,MATCH(F408,Pharma_Stock!$B$4:$B$51,0)),"")</f>
        <v>46042</v>
      </c>
      <c r="L408" s="11" t="str">
        <f t="shared" si="12"/>
        <v/>
      </c>
      <c r="M408" s="11" t="str">
        <f>INDEX(Pharma_Products!$F$4:$F$15,MATCH(E408,Pharma_Products!$A$4:$A$15,0))</f>
        <v>-</v>
      </c>
      <c r="N408" s="10">
        <f>IFERROR(INDEX(Pharma_Retailers!$F$4:$F$183,MATCH(C408,Pharma_Retailers!$A$4:$A$183,0)),"")</f>
        <v>0</v>
      </c>
      <c r="O408" s="11" t="str">
        <f t="shared" si="13"/>
        <v/>
      </c>
    </row>
    <row r="409" spans="1:15" x14ac:dyDescent="0.3">
      <c r="A409" t="s">
        <v>8877</v>
      </c>
      <c r="B409" s="9">
        <v>45824</v>
      </c>
      <c r="C409" t="s">
        <v>8520</v>
      </c>
      <c r="D409" t="s">
        <v>8241</v>
      </c>
      <c r="E409" t="s">
        <v>8159</v>
      </c>
      <c r="F409" t="s">
        <v>8163</v>
      </c>
      <c r="G409">
        <v>111</v>
      </c>
      <c r="H409">
        <v>0</v>
      </c>
      <c r="I409">
        <v>72</v>
      </c>
      <c r="J409">
        <v>7992</v>
      </c>
      <c r="K409" s="10">
        <f>IFERROR(INDEX(Pharma_Stock!$D$4:$D$51,MATCH(F409,Pharma_Stock!$B$4:$B$51,0)),"")</f>
        <v>45817</v>
      </c>
      <c r="L409" s="11" t="str">
        <f t="shared" si="12"/>
        <v>FLAG</v>
      </c>
      <c r="M409" s="11" t="str">
        <f>INDEX(Pharma_Products!$F$4:$F$15,MATCH(E409,Pharma_Products!$A$4:$A$15,0))</f>
        <v>Sch H</v>
      </c>
      <c r="N409" s="10">
        <f>IFERROR(INDEX(Pharma_Retailers!$F$4:$F$183,MATCH(C409,Pharma_Retailers!$A$4:$A$183,0)),"")</f>
        <v>0</v>
      </c>
      <c r="O409" s="11" t="str">
        <f t="shared" si="13"/>
        <v/>
      </c>
    </row>
    <row r="410" spans="1:15" x14ac:dyDescent="0.3">
      <c r="A410" t="s">
        <v>8984</v>
      </c>
      <c r="B410" s="9">
        <v>45824</v>
      </c>
      <c r="C410" t="s">
        <v>8484</v>
      </c>
      <c r="D410" t="s">
        <v>8241</v>
      </c>
      <c r="E410" t="s">
        <v>8179</v>
      </c>
      <c r="F410" t="s">
        <v>8181</v>
      </c>
      <c r="G410">
        <v>72</v>
      </c>
      <c r="H410">
        <v>0</v>
      </c>
      <c r="I410">
        <v>85</v>
      </c>
      <c r="J410">
        <v>6120</v>
      </c>
      <c r="K410" s="10">
        <f>IFERROR(INDEX(Pharma_Stock!$D$4:$D$51,MATCH(F410,Pharma_Stock!$B$4:$B$51,0)),"")</f>
        <v>46533</v>
      </c>
      <c r="L410" s="11" t="str">
        <f t="shared" si="12"/>
        <v/>
      </c>
      <c r="M410" s="11" t="str">
        <f>INDEX(Pharma_Products!$F$4:$F$15,MATCH(E410,Pharma_Products!$A$4:$A$15,0))</f>
        <v>Sch H</v>
      </c>
      <c r="N410" s="10">
        <f>IFERROR(INDEX(Pharma_Retailers!$F$4:$F$183,MATCH(C410,Pharma_Retailers!$A$4:$A$183,0)),"")</f>
        <v>47241</v>
      </c>
      <c r="O410" s="11" t="str">
        <f t="shared" si="13"/>
        <v/>
      </c>
    </row>
    <row r="411" spans="1:15" x14ac:dyDescent="0.3">
      <c r="A411" t="s">
        <v>8985</v>
      </c>
      <c r="B411" s="9">
        <v>45824</v>
      </c>
      <c r="C411" t="s">
        <v>8422</v>
      </c>
      <c r="D411" t="s">
        <v>8228</v>
      </c>
      <c r="E411" t="s">
        <v>8184</v>
      </c>
      <c r="F411" t="s">
        <v>8187</v>
      </c>
      <c r="G411">
        <v>69</v>
      </c>
      <c r="H411">
        <v>6</v>
      </c>
      <c r="I411">
        <v>9</v>
      </c>
      <c r="J411">
        <v>621</v>
      </c>
      <c r="K411" s="10">
        <f>IFERROR(INDEX(Pharma_Stock!$D$4:$D$51,MATCH(F411,Pharma_Stock!$B$4:$B$51,0)),"")</f>
        <v>46028</v>
      </c>
      <c r="L411" s="11" t="str">
        <f t="shared" si="12"/>
        <v/>
      </c>
      <c r="M411" s="11" t="str">
        <f>INDEX(Pharma_Products!$F$4:$F$15,MATCH(E411,Pharma_Products!$A$4:$A$15,0))</f>
        <v>-</v>
      </c>
      <c r="N411" s="10">
        <f>IFERROR(INDEX(Pharma_Retailers!$F$4:$F$183,MATCH(C411,Pharma_Retailers!$A$4:$A$183,0)),"")</f>
        <v>0</v>
      </c>
      <c r="O411" s="11" t="str">
        <f t="shared" si="13"/>
        <v/>
      </c>
    </row>
    <row r="412" spans="1:15" x14ac:dyDescent="0.3">
      <c r="A412" t="s">
        <v>8986</v>
      </c>
      <c r="B412" s="9">
        <v>45824</v>
      </c>
      <c r="C412" t="s">
        <v>8437</v>
      </c>
      <c r="D412" t="s">
        <v>8228</v>
      </c>
      <c r="E412" t="s">
        <v>8174</v>
      </c>
      <c r="F412" t="s">
        <v>8175</v>
      </c>
      <c r="G412">
        <v>97</v>
      </c>
      <c r="H412">
        <v>0</v>
      </c>
      <c r="I412">
        <v>98</v>
      </c>
      <c r="J412">
        <v>9506</v>
      </c>
      <c r="K412" s="10">
        <f>IFERROR(INDEX(Pharma_Stock!$D$4:$D$51,MATCH(F412,Pharma_Stock!$B$4:$B$51,0)),"")</f>
        <v>46440</v>
      </c>
      <c r="L412" s="11" t="str">
        <f t="shared" si="12"/>
        <v/>
      </c>
      <c r="M412" s="11" t="str">
        <f>INDEX(Pharma_Products!$F$4:$F$15,MATCH(E412,Pharma_Products!$A$4:$A$15,0))</f>
        <v>Sch H</v>
      </c>
      <c r="N412" s="10">
        <f>IFERROR(INDEX(Pharma_Retailers!$F$4:$F$183,MATCH(C412,Pharma_Retailers!$A$4:$A$183,0)),"")</f>
        <v>46606</v>
      </c>
      <c r="O412" s="11" t="str">
        <f t="shared" si="13"/>
        <v/>
      </c>
    </row>
    <row r="413" spans="1:15" x14ac:dyDescent="0.3">
      <c r="A413" t="s">
        <v>8987</v>
      </c>
      <c r="B413" s="9">
        <v>45825</v>
      </c>
      <c r="C413" t="s">
        <v>8514</v>
      </c>
      <c r="D413" t="s">
        <v>8233</v>
      </c>
      <c r="E413" t="s">
        <v>8209</v>
      </c>
      <c r="F413" t="s">
        <v>8210</v>
      </c>
      <c r="G413">
        <v>99</v>
      </c>
      <c r="H413">
        <v>0</v>
      </c>
      <c r="I413">
        <v>30</v>
      </c>
      <c r="J413">
        <v>2970</v>
      </c>
      <c r="K413" s="10">
        <f>IFERROR(INDEX(Pharma_Stock!$D$4:$D$51,MATCH(F413,Pharma_Stock!$B$4:$B$51,0)),"")</f>
        <v>45921</v>
      </c>
      <c r="L413" s="11" t="str">
        <f t="shared" si="12"/>
        <v/>
      </c>
      <c r="M413" s="11" t="str">
        <f>INDEX(Pharma_Products!$F$4:$F$15,MATCH(E413,Pharma_Products!$A$4:$A$15,0))</f>
        <v>-</v>
      </c>
      <c r="N413" s="10">
        <f>IFERROR(INDEX(Pharma_Retailers!$F$4:$F$183,MATCH(C413,Pharma_Retailers!$A$4:$A$183,0)),"")</f>
        <v>0</v>
      </c>
      <c r="O413" s="11" t="str">
        <f t="shared" si="13"/>
        <v/>
      </c>
    </row>
    <row r="414" spans="1:15" x14ac:dyDescent="0.3">
      <c r="A414" t="s">
        <v>8988</v>
      </c>
      <c r="B414" s="9">
        <v>45825</v>
      </c>
      <c r="C414" t="s">
        <v>8500</v>
      </c>
      <c r="D414" t="s">
        <v>8228</v>
      </c>
      <c r="E414" t="s">
        <v>8179</v>
      </c>
      <c r="F414" t="s">
        <v>8180</v>
      </c>
      <c r="G414">
        <v>232</v>
      </c>
      <c r="H414">
        <v>0</v>
      </c>
      <c r="I414">
        <v>85</v>
      </c>
      <c r="J414">
        <v>19720</v>
      </c>
      <c r="K414" s="10">
        <f>IFERROR(INDEX(Pharma_Stock!$D$4:$D$51,MATCH(F414,Pharma_Stock!$B$4:$B$51,0)),"")</f>
        <v>46271</v>
      </c>
      <c r="L414" s="11" t="str">
        <f t="shared" si="12"/>
        <v/>
      </c>
      <c r="M414" s="11" t="str">
        <f>INDEX(Pharma_Products!$F$4:$F$15,MATCH(E414,Pharma_Products!$A$4:$A$15,0))</f>
        <v>Sch H</v>
      </c>
      <c r="N414" s="10">
        <f>IFERROR(INDEX(Pharma_Retailers!$F$4:$F$183,MATCH(C414,Pharma_Retailers!$A$4:$A$183,0)),"")</f>
        <v>46794</v>
      </c>
      <c r="O414" s="11" t="str">
        <f t="shared" si="13"/>
        <v/>
      </c>
    </row>
    <row r="415" spans="1:15" x14ac:dyDescent="0.3">
      <c r="A415" t="s">
        <v>8989</v>
      </c>
      <c r="B415" s="9">
        <v>45825</v>
      </c>
      <c r="C415" t="s">
        <v>8448</v>
      </c>
      <c r="D415" t="s">
        <v>8269</v>
      </c>
      <c r="E415" t="s">
        <v>8169</v>
      </c>
      <c r="F415" t="s">
        <v>8173</v>
      </c>
      <c r="G415">
        <v>80</v>
      </c>
      <c r="H415">
        <v>0</v>
      </c>
      <c r="I415">
        <v>14</v>
      </c>
      <c r="J415">
        <v>1120</v>
      </c>
      <c r="K415" s="10">
        <f>IFERROR(INDEX(Pharma_Stock!$D$4:$D$51,MATCH(F415,Pharma_Stock!$B$4:$B$51,0)),"")</f>
        <v>45876</v>
      </c>
      <c r="L415" s="11" t="str">
        <f t="shared" si="12"/>
        <v/>
      </c>
      <c r="M415" s="11" t="str">
        <f>INDEX(Pharma_Products!$F$4:$F$15,MATCH(E415,Pharma_Products!$A$4:$A$15,0))</f>
        <v>Sch H</v>
      </c>
      <c r="N415" s="10">
        <f>IFERROR(INDEX(Pharma_Retailers!$F$4:$F$183,MATCH(C415,Pharma_Retailers!$A$4:$A$183,0)),"")</f>
        <v>46969</v>
      </c>
      <c r="O415" s="11" t="str">
        <f t="shared" si="13"/>
        <v/>
      </c>
    </row>
    <row r="416" spans="1:15" x14ac:dyDescent="0.3">
      <c r="A416" t="s">
        <v>8990</v>
      </c>
      <c r="B416" s="9">
        <v>45825</v>
      </c>
      <c r="C416" t="s">
        <v>8229</v>
      </c>
      <c r="D416" t="s">
        <v>8233</v>
      </c>
      <c r="E416" t="s">
        <v>8169</v>
      </c>
      <c r="F416" t="s">
        <v>8172</v>
      </c>
      <c r="G416">
        <v>176</v>
      </c>
      <c r="H416">
        <v>0</v>
      </c>
      <c r="I416">
        <v>14</v>
      </c>
      <c r="J416">
        <v>2464</v>
      </c>
      <c r="K416" s="10">
        <f>IFERROR(INDEX(Pharma_Stock!$D$4:$D$51,MATCH(F416,Pharma_Stock!$B$4:$B$51,0)),"")</f>
        <v>46309</v>
      </c>
      <c r="L416" s="11" t="str">
        <f t="shared" si="12"/>
        <v/>
      </c>
      <c r="M416" s="11" t="str">
        <f>INDEX(Pharma_Products!$F$4:$F$15,MATCH(E416,Pharma_Products!$A$4:$A$15,0))</f>
        <v>Sch H</v>
      </c>
      <c r="N416" s="10">
        <f>IFERROR(INDEX(Pharma_Retailers!$F$4:$F$183,MATCH(C416,Pharma_Retailers!$A$4:$A$183,0)),"")</f>
        <v>46886</v>
      </c>
      <c r="O416" s="11" t="str">
        <f t="shared" si="13"/>
        <v/>
      </c>
    </row>
    <row r="417" spans="1:15" x14ac:dyDescent="0.3">
      <c r="A417" t="s">
        <v>8991</v>
      </c>
      <c r="B417" s="9">
        <v>45826</v>
      </c>
      <c r="C417" t="s">
        <v>8539</v>
      </c>
      <c r="D417" t="s">
        <v>8269</v>
      </c>
      <c r="E417" t="s">
        <v>8174</v>
      </c>
      <c r="F417" t="s">
        <v>8177</v>
      </c>
      <c r="G417">
        <v>217</v>
      </c>
      <c r="H417">
        <v>0</v>
      </c>
      <c r="I417">
        <v>98</v>
      </c>
      <c r="J417">
        <v>21266</v>
      </c>
      <c r="K417" s="10">
        <f>IFERROR(INDEX(Pharma_Stock!$D$4:$D$51,MATCH(F417,Pharma_Stock!$B$4:$B$51,0)),"")</f>
        <v>46385</v>
      </c>
      <c r="L417" s="11" t="str">
        <f t="shared" si="12"/>
        <v/>
      </c>
      <c r="M417" s="11" t="str">
        <f>INDEX(Pharma_Products!$F$4:$F$15,MATCH(E417,Pharma_Products!$A$4:$A$15,0))</f>
        <v>Sch H</v>
      </c>
      <c r="N417" s="10">
        <f>IFERROR(INDEX(Pharma_Retailers!$F$4:$F$183,MATCH(C417,Pharma_Retailers!$A$4:$A$183,0)),"")</f>
        <v>47446</v>
      </c>
      <c r="O417" s="11" t="str">
        <f t="shared" si="13"/>
        <v/>
      </c>
    </row>
    <row r="418" spans="1:15" x14ac:dyDescent="0.3">
      <c r="A418" t="s">
        <v>8992</v>
      </c>
      <c r="B418" s="9">
        <v>45826</v>
      </c>
      <c r="C418" t="s">
        <v>8538</v>
      </c>
      <c r="D418" t="s">
        <v>8233</v>
      </c>
      <c r="E418" t="s">
        <v>8204</v>
      </c>
      <c r="F418" t="s">
        <v>8207</v>
      </c>
      <c r="G418">
        <v>191</v>
      </c>
      <c r="H418">
        <v>0</v>
      </c>
      <c r="I418">
        <v>88</v>
      </c>
      <c r="J418">
        <v>16808</v>
      </c>
      <c r="K418" s="10">
        <f>IFERROR(INDEX(Pharma_Stock!$D$4:$D$51,MATCH(F418,Pharma_Stock!$B$4:$B$51,0)),"")</f>
        <v>45968</v>
      </c>
      <c r="L418" s="11" t="str">
        <f t="shared" si="12"/>
        <v/>
      </c>
      <c r="M418" s="11" t="str">
        <f>INDEX(Pharma_Products!$F$4:$F$15,MATCH(E418,Pharma_Products!$A$4:$A$15,0))</f>
        <v>-</v>
      </c>
      <c r="N418" s="10">
        <f>IFERROR(INDEX(Pharma_Retailers!$F$4:$F$183,MATCH(C418,Pharma_Retailers!$A$4:$A$183,0)),"")</f>
        <v>0</v>
      </c>
      <c r="O418" s="11" t="str">
        <f t="shared" si="13"/>
        <v/>
      </c>
    </row>
    <row r="419" spans="1:15" x14ac:dyDescent="0.3">
      <c r="A419" t="s">
        <v>8993</v>
      </c>
      <c r="B419" s="9">
        <v>45826</v>
      </c>
      <c r="C419" t="s">
        <v>8288</v>
      </c>
      <c r="D419" t="s">
        <v>8228</v>
      </c>
      <c r="E419" t="s">
        <v>8199</v>
      </c>
      <c r="F419" t="s">
        <v>8201</v>
      </c>
      <c r="G419">
        <v>101</v>
      </c>
      <c r="H419">
        <v>0</v>
      </c>
      <c r="I419">
        <v>28</v>
      </c>
      <c r="J419">
        <v>2828</v>
      </c>
      <c r="K419" s="10">
        <f>IFERROR(INDEX(Pharma_Stock!$D$4:$D$51,MATCH(F419,Pharma_Stock!$B$4:$B$51,0)),"")</f>
        <v>46000</v>
      </c>
      <c r="L419" s="11" t="str">
        <f t="shared" si="12"/>
        <v/>
      </c>
      <c r="M419" s="11" t="str">
        <f>INDEX(Pharma_Products!$F$4:$F$15,MATCH(E419,Pharma_Products!$A$4:$A$15,0))</f>
        <v>-</v>
      </c>
      <c r="N419" s="10">
        <f>IFERROR(INDEX(Pharma_Retailers!$F$4:$F$183,MATCH(C419,Pharma_Retailers!$A$4:$A$183,0)),"")</f>
        <v>0</v>
      </c>
      <c r="O419" s="11" t="str">
        <f t="shared" si="13"/>
        <v/>
      </c>
    </row>
    <row r="420" spans="1:15" x14ac:dyDescent="0.3">
      <c r="A420" t="s">
        <v>8994</v>
      </c>
      <c r="B420" s="9">
        <v>45826</v>
      </c>
      <c r="C420" t="s">
        <v>8301</v>
      </c>
      <c r="D420" t="s">
        <v>8228</v>
      </c>
      <c r="E420" t="s">
        <v>8174</v>
      </c>
      <c r="F420" t="s">
        <v>8177</v>
      </c>
      <c r="G420">
        <v>118</v>
      </c>
      <c r="H420">
        <v>0</v>
      </c>
      <c r="I420">
        <v>98</v>
      </c>
      <c r="J420">
        <v>11564</v>
      </c>
      <c r="K420" s="10">
        <f>IFERROR(INDEX(Pharma_Stock!$D$4:$D$51,MATCH(F420,Pharma_Stock!$B$4:$B$51,0)),"")</f>
        <v>46385</v>
      </c>
      <c r="L420" s="11" t="str">
        <f t="shared" si="12"/>
        <v/>
      </c>
      <c r="M420" s="11" t="str">
        <f>INDEX(Pharma_Products!$F$4:$F$15,MATCH(E420,Pharma_Products!$A$4:$A$15,0))</f>
        <v>Sch H</v>
      </c>
      <c r="N420" s="10">
        <f>IFERROR(INDEX(Pharma_Retailers!$F$4:$F$183,MATCH(C420,Pharma_Retailers!$A$4:$A$183,0)),"")</f>
        <v>46245</v>
      </c>
      <c r="O420" s="11" t="str">
        <f t="shared" si="13"/>
        <v/>
      </c>
    </row>
    <row r="421" spans="1:15" x14ac:dyDescent="0.3">
      <c r="A421" t="s">
        <v>8995</v>
      </c>
      <c r="B421" s="9">
        <v>45826</v>
      </c>
      <c r="C421" t="s">
        <v>8403</v>
      </c>
      <c r="D421" t="s">
        <v>8241</v>
      </c>
      <c r="E421" t="s">
        <v>8169</v>
      </c>
      <c r="F421" t="s">
        <v>8173</v>
      </c>
      <c r="G421">
        <v>150</v>
      </c>
      <c r="H421">
        <v>0</v>
      </c>
      <c r="I421">
        <v>14</v>
      </c>
      <c r="J421">
        <v>2100</v>
      </c>
      <c r="K421" s="10">
        <f>IFERROR(INDEX(Pharma_Stock!$D$4:$D$51,MATCH(F421,Pharma_Stock!$B$4:$B$51,0)),"")</f>
        <v>45876</v>
      </c>
      <c r="L421" s="11" t="str">
        <f t="shared" si="12"/>
        <v/>
      </c>
      <c r="M421" s="11" t="str">
        <f>INDEX(Pharma_Products!$F$4:$F$15,MATCH(E421,Pharma_Products!$A$4:$A$15,0))</f>
        <v>Sch H</v>
      </c>
      <c r="N421" s="10">
        <f>IFERROR(INDEX(Pharma_Retailers!$F$4:$F$183,MATCH(C421,Pharma_Retailers!$A$4:$A$183,0)),"")</f>
        <v>45930</v>
      </c>
      <c r="O421" s="11" t="str">
        <f t="shared" si="13"/>
        <v/>
      </c>
    </row>
    <row r="422" spans="1:15" x14ac:dyDescent="0.3">
      <c r="A422" t="s">
        <v>8996</v>
      </c>
      <c r="B422" s="9">
        <v>45828</v>
      </c>
      <c r="C422" t="s">
        <v>8270</v>
      </c>
      <c r="D422" t="s">
        <v>8249</v>
      </c>
      <c r="E422" t="s">
        <v>8179</v>
      </c>
      <c r="F422" t="s">
        <v>8183</v>
      </c>
      <c r="G422">
        <v>65</v>
      </c>
      <c r="H422">
        <v>0</v>
      </c>
      <c r="I422">
        <v>85</v>
      </c>
      <c r="J422">
        <v>5525</v>
      </c>
      <c r="K422" s="10">
        <f>IFERROR(INDEX(Pharma_Stock!$D$4:$D$51,MATCH(F422,Pharma_Stock!$B$4:$B$51,0)),"")</f>
        <v>46029</v>
      </c>
      <c r="L422" s="11" t="str">
        <f t="shared" si="12"/>
        <v/>
      </c>
      <c r="M422" s="11" t="str">
        <f>INDEX(Pharma_Products!$F$4:$F$15,MATCH(E422,Pharma_Products!$A$4:$A$15,0))</f>
        <v>Sch H</v>
      </c>
      <c r="N422" s="10">
        <f>IFERROR(INDEX(Pharma_Retailers!$F$4:$F$183,MATCH(C422,Pharma_Retailers!$A$4:$A$183,0)),"")</f>
        <v>46548</v>
      </c>
      <c r="O422" s="11" t="str">
        <f t="shared" si="13"/>
        <v/>
      </c>
    </row>
    <row r="423" spans="1:15" x14ac:dyDescent="0.3">
      <c r="A423" t="s">
        <v>8997</v>
      </c>
      <c r="B423" s="9">
        <v>45828</v>
      </c>
      <c r="C423" t="s">
        <v>8238</v>
      </c>
      <c r="D423" t="s">
        <v>8241</v>
      </c>
      <c r="E423" t="s">
        <v>8164</v>
      </c>
      <c r="F423" t="s">
        <v>8165</v>
      </c>
      <c r="G423">
        <v>47</v>
      </c>
      <c r="H423">
        <v>4</v>
      </c>
      <c r="I423">
        <v>19</v>
      </c>
      <c r="J423">
        <v>893</v>
      </c>
      <c r="K423" s="10">
        <f>IFERROR(INDEX(Pharma_Stock!$D$4:$D$51,MATCH(F423,Pharma_Stock!$B$4:$B$51,0)),"")</f>
        <v>46275</v>
      </c>
      <c r="L423" s="11" t="str">
        <f t="shared" si="12"/>
        <v/>
      </c>
      <c r="M423" s="11" t="str">
        <f>INDEX(Pharma_Products!$F$4:$F$15,MATCH(E423,Pharma_Products!$A$4:$A$15,0))</f>
        <v>OTC</v>
      </c>
      <c r="N423" s="10">
        <f>IFERROR(INDEX(Pharma_Retailers!$F$4:$F$183,MATCH(C423,Pharma_Retailers!$A$4:$A$183,0)),"")</f>
        <v>46414</v>
      </c>
      <c r="O423" s="11" t="str">
        <f t="shared" si="13"/>
        <v/>
      </c>
    </row>
    <row r="424" spans="1:15" x14ac:dyDescent="0.3">
      <c r="A424" t="s">
        <v>8998</v>
      </c>
      <c r="B424" s="9">
        <v>45828</v>
      </c>
      <c r="C424" t="s">
        <v>8313</v>
      </c>
      <c r="D424" t="s">
        <v>8249</v>
      </c>
      <c r="E424" t="s">
        <v>8204</v>
      </c>
      <c r="F424" t="s">
        <v>8207</v>
      </c>
      <c r="G424">
        <v>196</v>
      </c>
      <c r="H424">
        <v>0</v>
      </c>
      <c r="I424">
        <v>88</v>
      </c>
      <c r="J424">
        <v>17248</v>
      </c>
      <c r="K424" s="10">
        <f>IFERROR(INDEX(Pharma_Stock!$D$4:$D$51,MATCH(F424,Pharma_Stock!$B$4:$B$51,0)),"")</f>
        <v>45968</v>
      </c>
      <c r="L424" s="11" t="str">
        <f t="shared" si="12"/>
        <v/>
      </c>
      <c r="M424" s="11" t="str">
        <f>INDEX(Pharma_Products!$F$4:$F$15,MATCH(E424,Pharma_Products!$A$4:$A$15,0))</f>
        <v>-</v>
      </c>
      <c r="N424" s="10">
        <f>IFERROR(INDEX(Pharma_Retailers!$F$4:$F$183,MATCH(C424,Pharma_Retailers!$A$4:$A$183,0)),"")</f>
        <v>0</v>
      </c>
      <c r="O424" s="11" t="str">
        <f t="shared" si="13"/>
        <v/>
      </c>
    </row>
    <row r="425" spans="1:15" x14ac:dyDescent="0.3">
      <c r="A425" t="s">
        <v>8999</v>
      </c>
      <c r="B425" s="9">
        <v>45828</v>
      </c>
      <c r="C425" t="s">
        <v>8229</v>
      </c>
      <c r="D425" t="s">
        <v>8233</v>
      </c>
      <c r="E425" t="s">
        <v>8164</v>
      </c>
      <c r="F425" t="s">
        <v>8165</v>
      </c>
      <c r="G425">
        <v>128</v>
      </c>
      <c r="H425">
        <v>12</v>
      </c>
      <c r="I425">
        <v>19</v>
      </c>
      <c r="J425">
        <v>2432</v>
      </c>
      <c r="K425" s="10">
        <f>IFERROR(INDEX(Pharma_Stock!$D$4:$D$51,MATCH(F425,Pharma_Stock!$B$4:$B$51,0)),"")</f>
        <v>46275</v>
      </c>
      <c r="L425" s="11" t="str">
        <f t="shared" si="12"/>
        <v/>
      </c>
      <c r="M425" s="11" t="str">
        <f>INDEX(Pharma_Products!$F$4:$F$15,MATCH(E425,Pharma_Products!$A$4:$A$15,0))</f>
        <v>OTC</v>
      </c>
      <c r="N425" s="10">
        <f>IFERROR(INDEX(Pharma_Retailers!$F$4:$F$183,MATCH(C425,Pharma_Retailers!$A$4:$A$183,0)),"")</f>
        <v>46886</v>
      </c>
      <c r="O425" s="11" t="str">
        <f t="shared" si="13"/>
        <v/>
      </c>
    </row>
    <row r="426" spans="1:15" x14ac:dyDescent="0.3">
      <c r="A426" t="s">
        <v>9000</v>
      </c>
      <c r="B426" s="9">
        <v>45828</v>
      </c>
      <c r="C426" t="s">
        <v>8397</v>
      </c>
      <c r="D426" t="s">
        <v>8269</v>
      </c>
      <c r="E426" t="s">
        <v>8189</v>
      </c>
      <c r="F426" t="s">
        <v>8192</v>
      </c>
      <c r="G426">
        <v>29</v>
      </c>
      <c r="H426">
        <v>2</v>
      </c>
      <c r="I426">
        <v>12.5</v>
      </c>
      <c r="J426">
        <v>362.5</v>
      </c>
      <c r="K426" s="10">
        <f>IFERROR(INDEX(Pharma_Stock!$D$4:$D$51,MATCH(F426,Pharma_Stock!$B$4:$B$51,0)),"")</f>
        <v>46005</v>
      </c>
      <c r="L426" s="11" t="str">
        <f t="shared" si="12"/>
        <v/>
      </c>
      <c r="M426" s="11" t="str">
        <f>INDEX(Pharma_Products!$F$4:$F$15,MATCH(E426,Pharma_Products!$A$4:$A$15,0))</f>
        <v>-</v>
      </c>
      <c r="N426" s="10">
        <f>IFERROR(INDEX(Pharma_Retailers!$F$4:$F$183,MATCH(C426,Pharma_Retailers!$A$4:$A$183,0)),"")</f>
        <v>0</v>
      </c>
      <c r="O426" s="11" t="str">
        <f t="shared" si="13"/>
        <v/>
      </c>
    </row>
    <row r="427" spans="1:15" x14ac:dyDescent="0.3">
      <c r="A427" t="s">
        <v>9001</v>
      </c>
      <c r="B427" s="9">
        <v>45828</v>
      </c>
      <c r="C427" t="s">
        <v>8520</v>
      </c>
      <c r="D427" t="s">
        <v>8241</v>
      </c>
      <c r="E427" t="s">
        <v>8209</v>
      </c>
      <c r="F427" t="s">
        <v>8212</v>
      </c>
      <c r="G427">
        <v>69</v>
      </c>
      <c r="H427">
        <v>0</v>
      </c>
      <c r="I427">
        <v>30</v>
      </c>
      <c r="J427">
        <v>2070</v>
      </c>
      <c r="K427" s="10">
        <f>IFERROR(INDEX(Pharma_Stock!$D$4:$D$51,MATCH(F427,Pharma_Stock!$B$4:$B$51,0)),"")</f>
        <v>46129</v>
      </c>
      <c r="L427" s="11" t="str">
        <f t="shared" si="12"/>
        <v/>
      </c>
      <c r="M427" s="11" t="str">
        <f>INDEX(Pharma_Products!$F$4:$F$15,MATCH(E427,Pharma_Products!$A$4:$A$15,0))</f>
        <v>-</v>
      </c>
      <c r="N427" s="10">
        <f>IFERROR(INDEX(Pharma_Retailers!$F$4:$F$183,MATCH(C427,Pharma_Retailers!$A$4:$A$183,0)),"")</f>
        <v>0</v>
      </c>
      <c r="O427" s="11" t="str">
        <f t="shared" si="13"/>
        <v/>
      </c>
    </row>
    <row r="428" spans="1:15" x14ac:dyDescent="0.3">
      <c r="A428" t="s">
        <v>9002</v>
      </c>
      <c r="B428" s="9">
        <v>45828</v>
      </c>
      <c r="C428" t="s">
        <v>8431</v>
      </c>
      <c r="D428" t="s">
        <v>8241</v>
      </c>
      <c r="E428" t="s">
        <v>8164</v>
      </c>
      <c r="F428" t="s">
        <v>8168</v>
      </c>
      <c r="G428">
        <v>50</v>
      </c>
      <c r="H428">
        <v>4</v>
      </c>
      <c r="I428">
        <v>19</v>
      </c>
      <c r="J428">
        <v>950</v>
      </c>
      <c r="K428" s="10">
        <f>IFERROR(INDEX(Pharma_Stock!$D$4:$D$51,MATCH(F428,Pharma_Stock!$B$4:$B$51,0)),"")</f>
        <v>45901</v>
      </c>
      <c r="L428" s="11" t="str">
        <f t="shared" si="12"/>
        <v/>
      </c>
      <c r="M428" s="11" t="str">
        <f>INDEX(Pharma_Products!$F$4:$F$15,MATCH(E428,Pharma_Products!$A$4:$A$15,0))</f>
        <v>OTC</v>
      </c>
      <c r="N428" s="10">
        <f>IFERROR(INDEX(Pharma_Retailers!$F$4:$F$183,MATCH(C428,Pharma_Retailers!$A$4:$A$183,0)),"")</f>
        <v>45792</v>
      </c>
      <c r="O428" s="11" t="str">
        <f t="shared" si="13"/>
        <v/>
      </c>
    </row>
    <row r="429" spans="1:15" x14ac:dyDescent="0.3">
      <c r="A429" t="s">
        <v>9003</v>
      </c>
      <c r="B429" s="9">
        <v>45828</v>
      </c>
      <c r="C429" t="s">
        <v>8398</v>
      </c>
      <c r="D429" t="s">
        <v>8228</v>
      </c>
      <c r="E429" t="s">
        <v>8159</v>
      </c>
      <c r="F429" t="s">
        <v>8162</v>
      </c>
      <c r="G429">
        <v>14</v>
      </c>
      <c r="H429">
        <v>0</v>
      </c>
      <c r="I429">
        <v>72</v>
      </c>
      <c r="J429">
        <v>1008</v>
      </c>
      <c r="K429" s="10">
        <f>IFERROR(INDEX(Pharma_Stock!$D$4:$D$51,MATCH(F429,Pharma_Stock!$B$4:$B$51,0)),"")</f>
        <v>46494</v>
      </c>
      <c r="L429" s="11" t="str">
        <f t="shared" si="12"/>
        <v/>
      </c>
      <c r="M429" s="11" t="str">
        <f>INDEX(Pharma_Products!$F$4:$F$15,MATCH(E429,Pharma_Products!$A$4:$A$15,0))</f>
        <v>Sch H</v>
      </c>
      <c r="N429" s="10">
        <f>IFERROR(INDEX(Pharma_Retailers!$F$4:$F$183,MATCH(C429,Pharma_Retailers!$A$4:$A$183,0)),"")</f>
        <v>47015</v>
      </c>
      <c r="O429" s="11" t="str">
        <f t="shared" si="13"/>
        <v/>
      </c>
    </row>
    <row r="430" spans="1:15" x14ac:dyDescent="0.3">
      <c r="A430" t="s">
        <v>9004</v>
      </c>
      <c r="B430" s="9">
        <v>45828</v>
      </c>
      <c r="C430" t="s">
        <v>8375</v>
      </c>
      <c r="D430" t="s">
        <v>8228</v>
      </c>
      <c r="E430" t="s">
        <v>8164</v>
      </c>
      <c r="F430" t="s">
        <v>8168</v>
      </c>
      <c r="G430">
        <v>203</v>
      </c>
      <c r="H430">
        <v>20</v>
      </c>
      <c r="I430">
        <v>19</v>
      </c>
      <c r="J430">
        <v>3857</v>
      </c>
      <c r="K430" s="10">
        <f>IFERROR(INDEX(Pharma_Stock!$D$4:$D$51,MATCH(F430,Pharma_Stock!$B$4:$B$51,0)),"")</f>
        <v>45901</v>
      </c>
      <c r="L430" s="11" t="str">
        <f t="shared" si="12"/>
        <v/>
      </c>
      <c r="M430" s="11" t="str">
        <f>INDEX(Pharma_Products!$F$4:$F$15,MATCH(E430,Pharma_Products!$A$4:$A$15,0))</f>
        <v>OTC</v>
      </c>
      <c r="N430" s="10">
        <f>IFERROR(INDEX(Pharma_Retailers!$F$4:$F$183,MATCH(C430,Pharma_Retailers!$A$4:$A$183,0)),"")</f>
        <v>47459</v>
      </c>
      <c r="O430" s="11" t="str">
        <f t="shared" si="13"/>
        <v/>
      </c>
    </row>
    <row r="431" spans="1:15" x14ac:dyDescent="0.3">
      <c r="A431" t="s">
        <v>9005</v>
      </c>
      <c r="B431" s="9">
        <v>45829</v>
      </c>
      <c r="C431" t="s">
        <v>8267</v>
      </c>
      <c r="D431" t="s">
        <v>8269</v>
      </c>
      <c r="E431" t="s">
        <v>8184</v>
      </c>
      <c r="F431" t="s">
        <v>8187</v>
      </c>
      <c r="G431">
        <v>21</v>
      </c>
      <c r="H431">
        <v>2</v>
      </c>
      <c r="I431">
        <v>9</v>
      </c>
      <c r="J431">
        <v>189</v>
      </c>
      <c r="K431" s="10">
        <f>IFERROR(INDEX(Pharma_Stock!$D$4:$D$51,MATCH(F431,Pharma_Stock!$B$4:$B$51,0)),"")</f>
        <v>46028</v>
      </c>
      <c r="L431" s="11" t="str">
        <f t="shared" si="12"/>
        <v/>
      </c>
      <c r="M431" s="11" t="str">
        <f>INDEX(Pharma_Products!$F$4:$F$15,MATCH(E431,Pharma_Products!$A$4:$A$15,0))</f>
        <v>-</v>
      </c>
      <c r="N431" s="10">
        <f>IFERROR(INDEX(Pharma_Retailers!$F$4:$F$183,MATCH(C431,Pharma_Retailers!$A$4:$A$183,0)),"")</f>
        <v>0</v>
      </c>
      <c r="O431" s="11" t="str">
        <f t="shared" si="13"/>
        <v/>
      </c>
    </row>
    <row r="432" spans="1:15" x14ac:dyDescent="0.3">
      <c r="A432" t="s">
        <v>9006</v>
      </c>
      <c r="B432" s="9">
        <v>45829</v>
      </c>
      <c r="C432" t="s">
        <v>8343</v>
      </c>
      <c r="D432" t="s">
        <v>8228</v>
      </c>
      <c r="E432" t="s">
        <v>8184</v>
      </c>
      <c r="F432" t="s">
        <v>8185</v>
      </c>
      <c r="G432">
        <v>86</v>
      </c>
      <c r="H432">
        <v>8</v>
      </c>
      <c r="I432">
        <v>9</v>
      </c>
      <c r="J432">
        <v>774</v>
      </c>
      <c r="K432" s="10">
        <f>IFERROR(INDEX(Pharma_Stock!$D$4:$D$51,MATCH(F432,Pharma_Stock!$B$4:$B$51,0)),"")</f>
        <v>46158</v>
      </c>
      <c r="L432" s="11" t="str">
        <f t="shared" si="12"/>
        <v/>
      </c>
      <c r="M432" s="11" t="str">
        <f>INDEX(Pharma_Products!$F$4:$F$15,MATCH(E432,Pharma_Products!$A$4:$A$15,0))</f>
        <v>-</v>
      </c>
      <c r="N432" s="10">
        <f>IFERROR(INDEX(Pharma_Retailers!$F$4:$F$183,MATCH(C432,Pharma_Retailers!$A$4:$A$183,0)),"")</f>
        <v>0</v>
      </c>
      <c r="O432" s="11" t="str">
        <f t="shared" si="13"/>
        <v/>
      </c>
    </row>
    <row r="433" spans="1:15" x14ac:dyDescent="0.3">
      <c r="A433" t="s">
        <v>9007</v>
      </c>
      <c r="B433" s="9">
        <v>45829</v>
      </c>
      <c r="C433" t="s">
        <v>8319</v>
      </c>
      <c r="D433" t="s">
        <v>8228</v>
      </c>
      <c r="E433" t="s">
        <v>8164</v>
      </c>
      <c r="F433" t="s">
        <v>8168</v>
      </c>
      <c r="G433">
        <v>162</v>
      </c>
      <c r="H433">
        <v>16</v>
      </c>
      <c r="I433">
        <v>19</v>
      </c>
      <c r="J433">
        <v>3078</v>
      </c>
      <c r="K433" s="10">
        <f>IFERROR(INDEX(Pharma_Stock!$D$4:$D$51,MATCH(F433,Pharma_Stock!$B$4:$B$51,0)),"")</f>
        <v>45901</v>
      </c>
      <c r="L433" s="11" t="str">
        <f t="shared" si="12"/>
        <v/>
      </c>
      <c r="M433" s="11" t="str">
        <f>INDEX(Pharma_Products!$F$4:$F$15,MATCH(E433,Pharma_Products!$A$4:$A$15,0))</f>
        <v>OTC</v>
      </c>
      <c r="N433" s="10">
        <f>IFERROR(INDEX(Pharma_Retailers!$F$4:$F$183,MATCH(C433,Pharma_Retailers!$A$4:$A$183,0)),"")</f>
        <v>46924</v>
      </c>
      <c r="O433" s="11" t="str">
        <f t="shared" si="13"/>
        <v/>
      </c>
    </row>
    <row r="434" spans="1:15" x14ac:dyDescent="0.3">
      <c r="A434" t="s">
        <v>9008</v>
      </c>
      <c r="B434" s="9">
        <v>45829</v>
      </c>
      <c r="C434" t="s">
        <v>8431</v>
      </c>
      <c r="D434" t="s">
        <v>8241</v>
      </c>
      <c r="E434" t="s">
        <v>8179</v>
      </c>
      <c r="F434" t="s">
        <v>8183</v>
      </c>
      <c r="G434">
        <v>84</v>
      </c>
      <c r="H434">
        <v>0</v>
      </c>
      <c r="I434">
        <v>85</v>
      </c>
      <c r="J434">
        <v>7140</v>
      </c>
      <c r="K434" s="10">
        <f>IFERROR(INDEX(Pharma_Stock!$D$4:$D$51,MATCH(F434,Pharma_Stock!$B$4:$B$51,0)),"")</f>
        <v>46029</v>
      </c>
      <c r="L434" s="11" t="str">
        <f t="shared" si="12"/>
        <v/>
      </c>
      <c r="M434" s="11" t="str">
        <f>INDEX(Pharma_Products!$F$4:$F$15,MATCH(E434,Pharma_Products!$A$4:$A$15,0))</f>
        <v>Sch H</v>
      </c>
      <c r="N434" s="10">
        <f>IFERROR(INDEX(Pharma_Retailers!$F$4:$F$183,MATCH(C434,Pharma_Retailers!$A$4:$A$183,0)),"")</f>
        <v>45792</v>
      </c>
      <c r="O434" s="11" t="str">
        <f t="shared" si="13"/>
        <v>FLAG</v>
      </c>
    </row>
    <row r="435" spans="1:15" x14ac:dyDescent="0.3">
      <c r="A435" t="s">
        <v>9009</v>
      </c>
      <c r="B435" s="9">
        <v>45829</v>
      </c>
      <c r="C435" t="s">
        <v>8410</v>
      </c>
      <c r="D435" t="s">
        <v>8249</v>
      </c>
      <c r="E435" t="s">
        <v>8209</v>
      </c>
      <c r="F435" t="s">
        <v>8210</v>
      </c>
      <c r="G435">
        <v>24</v>
      </c>
      <c r="H435">
        <v>0</v>
      </c>
      <c r="I435">
        <v>30</v>
      </c>
      <c r="J435">
        <v>720</v>
      </c>
      <c r="K435" s="10">
        <f>IFERROR(INDEX(Pharma_Stock!$D$4:$D$51,MATCH(F435,Pharma_Stock!$B$4:$B$51,0)),"")</f>
        <v>45921</v>
      </c>
      <c r="L435" s="11" t="str">
        <f t="shared" si="12"/>
        <v/>
      </c>
      <c r="M435" s="11" t="str">
        <f>INDEX(Pharma_Products!$F$4:$F$15,MATCH(E435,Pharma_Products!$A$4:$A$15,0))</f>
        <v>-</v>
      </c>
      <c r="N435" s="10">
        <f>IFERROR(INDEX(Pharma_Retailers!$F$4:$F$183,MATCH(C435,Pharma_Retailers!$A$4:$A$183,0)),"")</f>
        <v>0</v>
      </c>
      <c r="O435" s="11" t="str">
        <f t="shared" si="13"/>
        <v/>
      </c>
    </row>
    <row r="436" spans="1:15" x14ac:dyDescent="0.3">
      <c r="A436" t="s">
        <v>9010</v>
      </c>
      <c r="B436" s="9">
        <v>45829</v>
      </c>
      <c r="C436" t="s">
        <v>8234</v>
      </c>
      <c r="D436" t="s">
        <v>8233</v>
      </c>
      <c r="E436" t="s">
        <v>8179</v>
      </c>
      <c r="F436" t="s">
        <v>8180</v>
      </c>
      <c r="G436">
        <v>62</v>
      </c>
      <c r="H436">
        <v>0</v>
      </c>
      <c r="I436">
        <v>85</v>
      </c>
      <c r="J436">
        <v>5270</v>
      </c>
      <c r="K436" s="10">
        <f>IFERROR(INDEX(Pharma_Stock!$D$4:$D$51,MATCH(F436,Pharma_Stock!$B$4:$B$51,0)),"")</f>
        <v>46271</v>
      </c>
      <c r="L436" s="11" t="str">
        <f t="shared" si="12"/>
        <v/>
      </c>
      <c r="M436" s="11" t="str">
        <f>INDEX(Pharma_Products!$F$4:$F$15,MATCH(E436,Pharma_Products!$A$4:$A$15,0))</f>
        <v>Sch H</v>
      </c>
      <c r="N436" s="10">
        <f>IFERROR(INDEX(Pharma_Retailers!$F$4:$F$183,MATCH(C436,Pharma_Retailers!$A$4:$A$183,0)),"")</f>
        <v>46882</v>
      </c>
      <c r="O436" s="11" t="str">
        <f t="shared" si="13"/>
        <v/>
      </c>
    </row>
    <row r="437" spans="1:15" x14ac:dyDescent="0.3">
      <c r="A437" t="s">
        <v>9011</v>
      </c>
      <c r="B437" s="9">
        <v>45829</v>
      </c>
      <c r="C437" t="s">
        <v>8537</v>
      </c>
      <c r="D437" t="s">
        <v>8269</v>
      </c>
      <c r="E437" t="s">
        <v>8209</v>
      </c>
      <c r="F437" t="s">
        <v>8212</v>
      </c>
      <c r="G437">
        <v>36</v>
      </c>
      <c r="H437">
        <v>0</v>
      </c>
      <c r="I437">
        <v>30</v>
      </c>
      <c r="J437">
        <v>1080</v>
      </c>
      <c r="K437" s="10">
        <f>IFERROR(INDEX(Pharma_Stock!$D$4:$D$51,MATCH(F437,Pharma_Stock!$B$4:$B$51,0)),"")</f>
        <v>46129</v>
      </c>
      <c r="L437" s="11" t="str">
        <f t="shared" si="12"/>
        <v/>
      </c>
      <c r="M437" s="11" t="str">
        <f>INDEX(Pharma_Products!$F$4:$F$15,MATCH(E437,Pharma_Products!$A$4:$A$15,0))</f>
        <v>-</v>
      </c>
      <c r="N437" s="10">
        <f>IFERROR(INDEX(Pharma_Retailers!$F$4:$F$183,MATCH(C437,Pharma_Retailers!$A$4:$A$183,0)),"")</f>
        <v>0</v>
      </c>
      <c r="O437" s="11" t="str">
        <f t="shared" si="13"/>
        <v/>
      </c>
    </row>
    <row r="438" spans="1:15" x14ac:dyDescent="0.3">
      <c r="A438" t="s">
        <v>9012</v>
      </c>
      <c r="B438" s="9">
        <v>45831</v>
      </c>
      <c r="C438" t="s">
        <v>8356</v>
      </c>
      <c r="D438" t="s">
        <v>8269</v>
      </c>
      <c r="E438" t="s">
        <v>8189</v>
      </c>
      <c r="F438" t="s">
        <v>8191</v>
      </c>
      <c r="G438">
        <v>107</v>
      </c>
      <c r="H438">
        <v>8</v>
      </c>
      <c r="I438">
        <v>12.5</v>
      </c>
      <c r="J438">
        <v>1337.5</v>
      </c>
      <c r="K438" s="10">
        <f>IFERROR(INDEX(Pharma_Stock!$D$4:$D$51,MATCH(F438,Pharma_Stock!$B$4:$B$51,0)),"")</f>
        <v>45972</v>
      </c>
      <c r="L438" s="11" t="str">
        <f t="shared" si="12"/>
        <v/>
      </c>
      <c r="M438" s="11" t="str">
        <f>INDEX(Pharma_Products!$F$4:$F$15,MATCH(E438,Pharma_Products!$A$4:$A$15,0))</f>
        <v>-</v>
      </c>
      <c r="N438" s="10">
        <f>IFERROR(INDEX(Pharma_Retailers!$F$4:$F$183,MATCH(C438,Pharma_Retailers!$A$4:$A$183,0)),"")</f>
        <v>0</v>
      </c>
      <c r="O438" s="11" t="str">
        <f t="shared" si="13"/>
        <v/>
      </c>
    </row>
    <row r="439" spans="1:15" x14ac:dyDescent="0.3">
      <c r="A439" t="s">
        <v>9013</v>
      </c>
      <c r="B439" s="9">
        <v>45831</v>
      </c>
      <c r="C439" t="s">
        <v>8392</v>
      </c>
      <c r="D439" t="s">
        <v>8249</v>
      </c>
      <c r="E439" t="s">
        <v>8209</v>
      </c>
      <c r="F439" t="s">
        <v>8210</v>
      </c>
      <c r="G439">
        <v>156</v>
      </c>
      <c r="H439">
        <v>0</v>
      </c>
      <c r="I439">
        <v>30</v>
      </c>
      <c r="J439">
        <v>4680</v>
      </c>
      <c r="K439" s="10">
        <f>IFERROR(INDEX(Pharma_Stock!$D$4:$D$51,MATCH(F439,Pharma_Stock!$B$4:$B$51,0)),"")</f>
        <v>45921</v>
      </c>
      <c r="L439" s="11" t="str">
        <f t="shared" si="12"/>
        <v/>
      </c>
      <c r="M439" s="11" t="str">
        <f>INDEX(Pharma_Products!$F$4:$F$15,MATCH(E439,Pharma_Products!$A$4:$A$15,0))</f>
        <v>-</v>
      </c>
      <c r="N439" s="10">
        <f>IFERROR(INDEX(Pharma_Retailers!$F$4:$F$183,MATCH(C439,Pharma_Retailers!$A$4:$A$183,0)),"")</f>
        <v>0</v>
      </c>
      <c r="O439" s="11" t="str">
        <f t="shared" si="13"/>
        <v/>
      </c>
    </row>
    <row r="440" spans="1:15" x14ac:dyDescent="0.3">
      <c r="A440" t="s">
        <v>9014</v>
      </c>
      <c r="B440" s="9">
        <v>45831</v>
      </c>
      <c r="C440" t="s">
        <v>8414</v>
      </c>
      <c r="D440" t="s">
        <v>8228</v>
      </c>
      <c r="E440" t="s">
        <v>8204</v>
      </c>
      <c r="F440" t="s">
        <v>8207</v>
      </c>
      <c r="G440">
        <v>211</v>
      </c>
      <c r="H440">
        <v>0</v>
      </c>
      <c r="I440">
        <v>88</v>
      </c>
      <c r="J440">
        <v>18568</v>
      </c>
      <c r="K440" s="10">
        <f>IFERROR(INDEX(Pharma_Stock!$D$4:$D$51,MATCH(F440,Pharma_Stock!$B$4:$B$51,0)),"")</f>
        <v>45968</v>
      </c>
      <c r="L440" s="11" t="str">
        <f t="shared" si="12"/>
        <v/>
      </c>
      <c r="M440" s="11" t="str">
        <f>INDEX(Pharma_Products!$F$4:$F$15,MATCH(E440,Pharma_Products!$A$4:$A$15,0))</f>
        <v>-</v>
      </c>
      <c r="N440" s="10">
        <f>IFERROR(INDEX(Pharma_Retailers!$F$4:$F$183,MATCH(C440,Pharma_Retailers!$A$4:$A$183,0)),"")</f>
        <v>0</v>
      </c>
      <c r="O440" s="11" t="str">
        <f t="shared" si="13"/>
        <v/>
      </c>
    </row>
    <row r="441" spans="1:15" x14ac:dyDescent="0.3">
      <c r="A441" t="s">
        <v>9015</v>
      </c>
      <c r="B441" s="9">
        <v>45831</v>
      </c>
      <c r="C441" t="s">
        <v>8314</v>
      </c>
      <c r="D441" t="s">
        <v>8241</v>
      </c>
      <c r="E441" t="s">
        <v>8179</v>
      </c>
      <c r="F441" t="s">
        <v>8180</v>
      </c>
      <c r="G441">
        <v>106</v>
      </c>
      <c r="H441">
        <v>0</v>
      </c>
      <c r="I441">
        <v>85</v>
      </c>
      <c r="J441">
        <v>9010</v>
      </c>
      <c r="K441" s="10">
        <f>IFERROR(INDEX(Pharma_Stock!$D$4:$D$51,MATCH(F441,Pharma_Stock!$B$4:$B$51,0)),"")</f>
        <v>46271</v>
      </c>
      <c r="L441" s="11" t="str">
        <f t="shared" si="12"/>
        <v/>
      </c>
      <c r="M441" s="11" t="str">
        <f>INDEX(Pharma_Products!$F$4:$F$15,MATCH(E441,Pharma_Products!$A$4:$A$15,0))</f>
        <v>Sch H</v>
      </c>
      <c r="N441" s="10">
        <f>IFERROR(INDEX(Pharma_Retailers!$F$4:$F$183,MATCH(C441,Pharma_Retailers!$A$4:$A$183,0)),"")</f>
        <v>47017</v>
      </c>
      <c r="O441" s="11" t="str">
        <f t="shared" si="13"/>
        <v/>
      </c>
    </row>
    <row r="442" spans="1:15" x14ac:dyDescent="0.3">
      <c r="A442" t="s">
        <v>9016</v>
      </c>
      <c r="B442" s="9">
        <v>45831</v>
      </c>
      <c r="C442" t="s">
        <v>8353</v>
      </c>
      <c r="D442" t="s">
        <v>8249</v>
      </c>
      <c r="E442" t="s">
        <v>8209</v>
      </c>
      <c r="F442" t="s">
        <v>8210</v>
      </c>
      <c r="G442">
        <v>167</v>
      </c>
      <c r="H442">
        <v>0</v>
      </c>
      <c r="I442">
        <v>30</v>
      </c>
      <c r="J442">
        <v>5010</v>
      </c>
      <c r="K442" s="10">
        <f>IFERROR(INDEX(Pharma_Stock!$D$4:$D$51,MATCH(F442,Pharma_Stock!$B$4:$B$51,0)),"")</f>
        <v>45921</v>
      </c>
      <c r="L442" s="11" t="str">
        <f t="shared" si="12"/>
        <v/>
      </c>
      <c r="M442" s="11" t="str">
        <f>INDEX(Pharma_Products!$F$4:$F$15,MATCH(E442,Pharma_Products!$A$4:$A$15,0))</f>
        <v>-</v>
      </c>
      <c r="N442" s="10">
        <f>IFERROR(INDEX(Pharma_Retailers!$F$4:$F$183,MATCH(C442,Pharma_Retailers!$A$4:$A$183,0)),"")</f>
        <v>0</v>
      </c>
      <c r="O442" s="11" t="str">
        <f t="shared" si="13"/>
        <v/>
      </c>
    </row>
    <row r="443" spans="1:15" x14ac:dyDescent="0.3">
      <c r="A443" t="s">
        <v>9017</v>
      </c>
      <c r="B443" s="9">
        <v>45831</v>
      </c>
      <c r="C443" t="s">
        <v>8534</v>
      </c>
      <c r="D443" t="s">
        <v>8269</v>
      </c>
      <c r="E443" t="s">
        <v>8209</v>
      </c>
      <c r="F443" t="s">
        <v>8212</v>
      </c>
      <c r="G443">
        <v>70</v>
      </c>
      <c r="H443">
        <v>0</v>
      </c>
      <c r="I443">
        <v>30</v>
      </c>
      <c r="J443">
        <v>2100</v>
      </c>
      <c r="K443" s="10">
        <f>IFERROR(INDEX(Pharma_Stock!$D$4:$D$51,MATCH(F443,Pharma_Stock!$B$4:$B$51,0)),"")</f>
        <v>46129</v>
      </c>
      <c r="L443" s="11" t="str">
        <f t="shared" si="12"/>
        <v/>
      </c>
      <c r="M443" s="11" t="str">
        <f>INDEX(Pharma_Products!$F$4:$F$15,MATCH(E443,Pharma_Products!$A$4:$A$15,0))</f>
        <v>-</v>
      </c>
      <c r="N443" s="10">
        <f>IFERROR(INDEX(Pharma_Retailers!$F$4:$F$183,MATCH(C443,Pharma_Retailers!$A$4:$A$183,0)),"")</f>
        <v>46536</v>
      </c>
      <c r="O443" s="11" t="str">
        <f t="shared" si="13"/>
        <v/>
      </c>
    </row>
    <row r="444" spans="1:15" x14ac:dyDescent="0.3">
      <c r="A444" t="s">
        <v>9018</v>
      </c>
      <c r="B444" s="9">
        <v>45831</v>
      </c>
      <c r="C444" t="s">
        <v>8403</v>
      </c>
      <c r="D444" t="s">
        <v>8241</v>
      </c>
      <c r="E444" t="s">
        <v>8174</v>
      </c>
      <c r="F444" t="s">
        <v>8177</v>
      </c>
      <c r="G444">
        <v>63</v>
      </c>
      <c r="H444">
        <v>0</v>
      </c>
      <c r="I444">
        <v>98</v>
      </c>
      <c r="J444">
        <v>6174</v>
      </c>
      <c r="K444" s="10">
        <f>IFERROR(INDEX(Pharma_Stock!$D$4:$D$51,MATCH(F444,Pharma_Stock!$B$4:$B$51,0)),"")</f>
        <v>46385</v>
      </c>
      <c r="L444" s="11" t="str">
        <f t="shared" si="12"/>
        <v/>
      </c>
      <c r="M444" s="11" t="str">
        <f>INDEX(Pharma_Products!$F$4:$F$15,MATCH(E444,Pharma_Products!$A$4:$A$15,0))</f>
        <v>Sch H</v>
      </c>
      <c r="N444" s="10">
        <f>IFERROR(INDEX(Pharma_Retailers!$F$4:$F$183,MATCH(C444,Pharma_Retailers!$A$4:$A$183,0)),"")</f>
        <v>45930</v>
      </c>
      <c r="O444" s="11" t="str">
        <f t="shared" si="13"/>
        <v/>
      </c>
    </row>
    <row r="445" spans="1:15" x14ac:dyDescent="0.3">
      <c r="A445" t="s">
        <v>9019</v>
      </c>
      <c r="B445" s="9">
        <v>45831</v>
      </c>
      <c r="C445" t="s">
        <v>8386</v>
      </c>
      <c r="D445" t="s">
        <v>8228</v>
      </c>
      <c r="E445" t="s">
        <v>8159</v>
      </c>
      <c r="F445" t="s">
        <v>8162</v>
      </c>
      <c r="G445">
        <v>69</v>
      </c>
      <c r="H445">
        <v>0</v>
      </c>
      <c r="I445">
        <v>72</v>
      </c>
      <c r="J445">
        <v>4968</v>
      </c>
      <c r="K445" s="10">
        <f>IFERROR(INDEX(Pharma_Stock!$D$4:$D$51,MATCH(F445,Pharma_Stock!$B$4:$B$51,0)),"")</f>
        <v>46494</v>
      </c>
      <c r="L445" s="11" t="str">
        <f t="shared" si="12"/>
        <v/>
      </c>
      <c r="M445" s="11" t="str">
        <f>INDEX(Pharma_Products!$F$4:$F$15,MATCH(E445,Pharma_Products!$A$4:$A$15,0))</f>
        <v>Sch H</v>
      </c>
      <c r="N445" s="10">
        <f>IFERROR(INDEX(Pharma_Retailers!$F$4:$F$183,MATCH(C445,Pharma_Retailers!$A$4:$A$183,0)),"")</f>
        <v>46915</v>
      </c>
      <c r="O445" s="11" t="str">
        <f t="shared" si="13"/>
        <v/>
      </c>
    </row>
    <row r="446" spans="1:15" x14ac:dyDescent="0.3">
      <c r="A446" t="s">
        <v>9020</v>
      </c>
      <c r="B446" s="9">
        <v>45831</v>
      </c>
      <c r="C446" t="s">
        <v>8358</v>
      </c>
      <c r="D446" t="s">
        <v>8269</v>
      </c>
      <c r="E446" t="s">
        <v>8199</v>
      </c>
      <c r="F446" t="s">
        <v>8202</v>
      </c>
      <c r="G446">
        <v>73</v>
      </c>
      <c r="H446">
        <v>0</v>
      </c>
      <c r="I446">
        <v>28</v>
      </c>
      <c r="J446">
        <v>2044</v>
      </c>
      <c r="K446" s="10">
        <f>IFERROR(INDEX(Pharma_Stock!$D$4:$D$51,MATCH(F446,Pharma_Stock!$B$4:$B$51,0)),"")</f>
        <v>45979</v>
      </c>
      <c r="L446" s="11" t="str">
        <f t="shared" si="12"/>
        <v/>
      </c>
      <c r="M446" s="11" t="str">
        <f>INDEX(Pharma_Products!$F$4:$F$15,MATCH(E446,Pharma_Products!$A$4:$A$15,0))</f>
        <v>-</v>
      </c>
      <c r="N446" s="10">
        <f>IFERROR(INDEX(Pharma_Retailers!$F$4:$F$183,MATCH(C446,Pharma_Retailers!$A$4:$A$183,0)),"")</f>
        <v>0</v>
      </c>
      <c r="O446" s="11" t="str">
        <f t="shared" si="13"/>
        <v/>
      </c>
    </row>
    <row r="447" spans="1:15" x14ac:dyDescent="0.3">
      <c r="A447" t="s">
        <v>9021</v>
      </c>
      <c r="B447" s="9">
        <v>45832</v>
      </c>
      <c r="C447" t="s">
        <v>8316</v>
      </c>
      <c r="D447" t="s">
        <v>8269</v>
      </c>
      <c r="E447" t="s">
        <v>8184</v>
      </c>
      <c r="F447" t="s">
        <v>8185</v>
      </c>
      <c r="G447">
        <v>51</v>
      </c>
      <c r="H447">
        <v>5</v>
      </c>
      <c r="I447">
        <v>9</v>
      </c>
      <c r="J447">
        <v>459</v>
      </c>
      <c r="K447" s="10">
        <f>IFERROR(INDEX(Pharma_Stock!$D$4:$D$51,MATCH(F447,Pharma_Stock!$B$4:$B$51,0)),"")</f>
        <v>46158</v>
      </c>
      <c r="L447" s="11" t="str">
        <f t="shared" si="12"/>
        <v/>
      </c>
      <c r="M447" s="11" t="str">
        <f>INDEX(Pharma_Products!$F$4:$F$15,MATCH(E447,Pharma_Products!$A$4:$A$15,0))</f>
        <v>-</v>
      </c>
      <c r="N447" s="10">
        <f>IFERROR(INDEX(Pharma_Retailers!$F$4:$F$183,MATCH(C447,Pharma_Retailers!$A$4:$A$183,0)),"")</f>
        <v>46921</v>
      </c>
      <c r="O447" s="11" t="str">
        <f t="shared" si="13"/>
        <v/>
      </c>
    </row>
    <row r="448" spans="1:15" x14ac:dyDescent="0.3">
      <c r="A448" t="s">
        <v>9022</v>
      </c>
      <c r="B448" s="9">
        <v>45832</v>
      </c>
      <c r="C448" t="s">
        <v>8444</v>
      </c>
      <c r="D448" t="s">
        <v>8228</v>
      </c>
      <c r="E448" t="s">
        <v>8209</v>
      </c>
      <c r="F448" t="s">
        <v>8212</v>
      </c>
      <c r="G448">
        <v>191</v>
      </c>
      <c r="H448">
        <v>0</v>
      </c>
      <c r="I448">
        <v>30</v>
      </c>
      <c r="J448">
        <v>5730</v>
      </c>
      <c r="K448" s="10">
        <f>IFERROR(INDEX(Pharma_Stock!$D$4:$D$51,MATCH(F448,Pharma_Stock!$B$4:$B$51,0)),"")</f>
        <v>46129</v>
      </c>
      <c r="L448" s="11" t="str">
        <f t="shared" si="12"/>
        <v/>
      </c>
      <c r="M448" s="11" t="str">
        <f>INDEX(Pharma_Products!$F$4:$F$15,MATCH(E448,Pharma_Products!$A$4:$A$15,0))</f>
        <v>-</v>
      </c>
      <c r="N448" s="10">
        <f>IFERROR(INDEX(Pharma_Retailers!$F$4:$F$183,MATCH(C448,Pharma_Retailers!$A$4:$A$183,0)),"")</f>
        <v>0</v>
      </c>
      <c r="O448" s="11" t="str">
        <f t="shared" si="13"/>
        <v/>
      </c>
    </row>
    <row r="449" spans="1:15" x14ac:dyDescent="0.3">
      <c r="A449" t="s">
        <v>9023</v>
      </c>
      <c r="B449" s="9">
        <v>45832</v>
      </c>
      <c r="C449" t="s">
        <v>8282</v>
      </c>
      <c r="D449" t="s">
        <v>8241</v>
      </c>
      <c r="E449" t="s">
        <v>8184</v>
      </c>
      <c r="F449" t="s">
        <v>8185</v>
      </c>
      <c r="G449">
        <v>43</v>
      </c>
      <c r="H449">
        <v>4</v>
      </c>
      <c r="I449">
        <v>9</v>
      </c>
      <c r="J449">
        <v>387</v>
      </c>
      <c r="K449" s="10">
        <f>IFERROR(INDEX(Pharma_Stock!$D$4:$D$51,MATCH(F449,Pharma_Stock!$B$4:$B$51,0)),"")</f>
        <v>46158</v>
      </c>
      <c r="L449" s="11" t="str">
        <f t="shared" si="12"/>
        <v/>
      </c>
      <c r="M449" s="11" t="str">
        <f>INDEX(Pharma_Products!$F$4:$F$15,MATCH(E449,Pharma_Products!$A$4:$A$15,0))</f>
        <v>-</v>
      </c>
      <c r="N449" s="10">
        <f>IFERROR(INDEX(Pharma_Retailers!$F$4:$F$183,MATCH(C449,Pharma_Retailers!$A$4:$A$183,0)),"")</f>
        <v>0</v>
      </c>
      <c r="O449" s="11" t="str">
        <f t="shared" si="13"/>
        <v/>
      </c>
    </row>
    <row r="450" spans="1:15" x14ac:dyDescent="0.3">
      <c r="A450" t="s">
        <v>9024</v>
      </c>
      <c r="B450" s="9">
        <v>45832</v>
      </c>
      <c r="C450" t="s">
        <v>8441</v>
      </c>
      <c r="D450" t="s">
        <v>8233</v>
      </c>
      <c r="E450" t="s">
        <v>8209</v>
      </c>
      <c r="F450" t="s">
        <v>8212</v>
      </c>
      <c r="G450">
        <v>107</v>
      </c>
      <c r="H450">
        <v>0</v>
      </c>
      <c r="I450">
        <v>30</v>
      </c>
      <c r="J450">
        <v>3210</v>
      </c>
      <c r="K450" s="10">
        <f>IFERROR(INDEX(Pharma_Stock!$D$4:$D$51,MATCH(F450,Pharma_Stock!$B$4:$B$51,0)),"")</f>
        <v>46129</v>
      </c>
      <c r="L450" s="11" t="str">
        <f t="shared" si="12"/>
        <v/>
      </c>
      <c r="M450" s="11" t="str">
        <f>INDEX(Pharma_Products!$F$4:$F$15,MATCH(E450,Pharma_Products!$A$4:$A$15,0))</f>
        <v>-</v>
      </c>
      <c r="N450" s="10">
        <f>IFERROR(INDEX(Pharma_Retailers!$F$4:$F$183,MATCH(C450,Pharma_Retailers!$A$4:$A$183,0)),"")</f>
        <v>0</v>
      </c>
      <c r="O450" s="11" t="str">
        <f t="shared" si="13"/>
        <v/>
      </c>
    </row>
    <row r="451" spans="1:15" x14ac:dyDescent="0.3">
      <c r="A451" t="s">
        <v>9025</v>
      </c>
      <c r="B451" s="9">
        <v>45832</v>
      </c>
      <c r="C451" t="s">
        <v>8428</v>
      </c>
      <c r="D451" t="s">
        <v>8228</v>
      </c>
      <c r="E451" t="s">
        <v>8199</v>
      </c>
      <c r="F451" t="s">
        <v>8202</v>
      </c>
      <c r="G451">
        <v>185</v>
      </c>
      <c r="H451">
        <v>0</v>
      </c>
      <c r="I451">
        <v>28</v>
      </c>
      <c r="J451">
        <v>5180</v>
      </c>
      <c r="K451" s="10">
        <f>IFERROR(INDEX(Pharma_Stock!$D$4:$D$51,MATCH(F451,Pharma_Stock!$B$4:$B$51,0)),"")</f>
        <v>45979</v>
      </c>
      <c r="L451" s="11" t="str">
        <f t="shared" si="12"/>
        <v/>
      </c>
      <c r="M451" s="11" t="str">
        <f>INDEX(Pharma_Products!$F$4:$F$15,MATCH(E451,Pharma_Products!$A$4:$A$15,0))</f>
        <v>-</v>
      </c>
      <c r="N451" s="10">
        <f>IFERROR(INDEX(Pharma_Retailers!$F$4:$F$183,MATCH(C451,Pharma_Retailers!$A$4:$A$183,0)),"")</f>
        <v>0</v>
      </c>
      <c r="O451" s="11" t="str">
        <f t="shared" si="13"/>
        <v/>
      </c>
    </row>
    <row r="452" spans="1:15" x14ac:dyDescent="0.3">
      <c r="A452" t="s">
        <v>9026</v>
      </c>
      <c r="B452" s="9">
        <v>45832</v>
      </c>
      <c r="C452" t="s">
        <v>8400</v>
      </c>
      <c r="D452" t="s">
        <v>8228</v>
      </c>
      <c r="E452" t="s">
        <v>8174</v>
      </c>
      <c r="F452" t="s">
        <v>8177</v>
      </c>
      <c r="G452">
        <v>86</v>
      </c>
      <c r="H452">
        <v>0</v>
      </c>
      <c r="I452">
        <v>98</v>
      </c>
      <c r="J452">
        <v>8428</v>
      </c>
      <c r="K452" s="10">
        <f>IFERROR(INDEX(Pharma_Stock!$D$4:$D$51,MATCH(F452,Pharma_Stock!$B$4:$B$51,0)),"")</f>
        <v>46385</v>
      </c>
      <c r="L452" s="11" t="str">
        <f t="shared" ref="L452:L515" si="14">IF(B452&gt;K452,"FLAG","")</f>
        <v/>
      </c>
      <c r="M452" s="11" t="str">
        <f>INDEX(Pharma_Products!$F$4:$F$15,MATCH(E452,Pharma_Products!$A$4:$A$15,0))</f>
        <v>Sch H</v>
      </c>
      <c r="N452" s="10">
        <f>IFERROR(INDEX(Pharma_Retailers!$F$4:$F$183,MATCH(C452,Pharma_Retailers!$A$4:$A$183,0)),"")</f>
        <v>47451</v>
      </c>
      <c r="O452" s="11" t="str">
        <f t="shared" ref="O452:O515" si="15">IF(AND(M452="Sch H",N(N452)&gt;0,B452&gt;N452),"FLAG","")</f>
        <v/>
      </c>
    </row>
    <row r="453" spans="1:15" x14ac:dyDescent="0.3">
      <c r="A453" t="s">
        <v>9027</v>
      </c>
      <c r="B453" s="9">
        <v>45832</v>
      </c>
      <c r="C453" t="s">
        <v>8539</v>
      </c>
      <c r="D453" t="s">
        <v>8269</v>
      </c>
      <c r="E453" t="s">
        <v>8164</v>
      </c>
      <c r="F453" t="s">
        <v>8165</v>
      </c>
      <c r="G453">
        <v>240</v>
      </c>
      <c r="H453">
        <v>24</v>
      </c>
      <c r="I453">
        <v>19</v>
      </c>
      <c r="J453">
        <v>4560</v>
      </c>
      <c r="K453" s="10">
        <f>IFERROR(INDEX(Pharma_Stock!$D$4:$D$51,MATCH(F453,Pharma_Stock!$B$4:$B$51,0)),"")</f>
        <v>46275</v>
      </c>
      <c r="L453" s="11" t="str">
        <f t="shared" si="14"/>
        <v/>
      </c>
      <c r="M453" s="11" t="str">
        <f>INDEX(Pharma_Products!$F$4:$F$15,MATCH(E453,Pharma_Products!$A$4:$A$15,0))</f>
        <v>OTC</v>
      </c>
      <c r="N453" s="10">
        <f>IFERROR(INDEX(Pharma_Retailers!$F$4:$F$183,MATCH(C453,Pharma_Retailers!$A$4:$A$183,0)),"")</f>
        <v>47446</v>
      </c>
      <c r="O453" s="11" t="str">
        <f t="shared" si="15"/>
        <v/>
      </c>
    </row>
    <row r="454" spans="1:15" x14ac:dyDescent="0.3">
      <c r="A454" t="s">
        <v>9028</v>
      </c>
      <c r="B454" s="9">
        <v>45833</v>
      </c>
      <c r="C454" t="s">
        <v>8415</v>
      </c>
      <c r="D454" t="s">
        <v>8269</v>
      </c>
      <c r="E454" t="s">
        <v>8153</v>
      </c>
      <c r="F454" t="s">
        <v>8156</v>
      </c>
      <c r="G454">
        <v>228</v>
      </c>
      <c r="H454">
        <v>0</v>
      </c>
      <c r="I454">
        <v>18.5</v>
      </c>
      <c r="J454">
        <v>4218</v>
      </c>
      <c r="K454" s="10">
        <f>IFERROR(INDEX(Pharma_Stock!$D$4:$D$51,MATCH(F454,Pharma_Stock!$B$4:$B$51,0)),"")</f>
        <v>46468</v>
      </c>
      <c r="L454" s="11" t="str">
        <f t="shared" si="14"/>
        <v/>
      </c>
      <c r="M454" s="11" t="str">
        <f>INDEX(Pharma_Products!$F$4:$F$15,MATCH(E454,Pharma_Products!$A$4:$A$15,0))</f>
        <v>Sch H</v>
      </c>
      <c r="N454" s="10">
        <f>IFERROR(INDEX(Pharma_Retailers!$F$4:$F$183,MATCH(C454,Pharma_Retailers!$A$4:$A$183,0)),"")</f>
        <v>46864</v>
      </c>
      <c r="O454" s="11" t="str">
        <f t="shared" si="15"/>
        <v/>
      </c>
    </row>
    <row r="455" spans="1:15" x14ac:dyDescent="0.3">
      <c r="A455" t="s">
        <v>9029</v>
      </c>
      <c r="B455" s="9">
        <v>45833</v>
      </c>
      <c r="C455" t="s">
        <v>8337</v>
      </c>
      <c r="D455" t="s">
        <v>8269</v>
      </c>
      <c r="E455" t="s">
        <v>8189</v>
      </c>
      <c r="F455" t="s">
        <v>8192</v>
      </c>
      <c r="G455">
        <v>39</v>
      </c>
      <c r="H455">
        <v>3</v>
      </c>
      <c r="I455">
        <v>12.5</v>
      </c>
      <c r="J455">
        <v>487.5</v>
      </c>
      <c r="K455" s="10">
        <f>IFERROR(INDEX(Pharma_Stock!$D$4:$D$51,MATCH(F455,Pharma_Stock!$B$4:$B$51,0)),"")</f>
        <v>46005</v>
      </c>
      <c r="L455" s="11" t="str">
        <f t="shared" si="14"/>
        <v/>
      </c>
      <c r="M455" s="11" t="str">
        <f>INDEX(Pharma_Products!$F$4:$F$15,MATCH(E455,Pharma_Products!$A$4:$A$15,0))</f>
        <v>-</v>
      </c>
      <c r="N455" s="10">
        <f>IFERROR(INDEX(Pharma_Retailers!$F$4:$F$183,MATCH(C455,Pharma_Retailers!$A$4:$A$183,0)),"")</f>
        <v>46268</v>
      </c>
      <c r="O455" s="11" t="str">
        <f t="shared" si="15"/>
        <v/>
      </c>
    </row>
    <row r="456" spans="1:15" x14ac:dyDescent="0.3">
      <c r="A456" t="s">
        <v>9030</v>
      </c>
      <c r="B456" s="9">
        <v>45833</v>
      </c>
      <c r="C456" t="s">
        <v>8331</v>
      </c>
      <c r="D456" t="s">
        <v>8249</v>
      </c>
      <c r="E456" t="s">
        <v>8189</v>
      </c>
      <c r="F456" t="s">
        <v>8192</v>
      </c>
      <c r="G456">
        <v>120</v>
      </c>
      <c r="H456">
        <v>30</v>
      </c>
      <c r="I456">
        <v>12.5</v>
      </c>
      <c r="J456">
        <v>1500</v>
      </c>
      <c r="K456" s="10">
        <f>IFERROR(INDEX(Pharma_Stock!$D$4:$D$51,MATCH(F456,Pharma_Stock!$B$4:$B$51,0)),"")</f>
        <v>46005</v>
      </c>
      <c r="L456" s="11" t="str">
        <f t="shared" si="14"/>
        <v/>
      </c>
      <c r="M456" s="11" t="str">
        <f>INDEX(Pharma_Products!$F$4:$F$15,MATCH(E456,Pharma_Products!$A$4:$A$15,0))</f>
        <v>-</v>
      </c>
      <c r="N456" s="10">
        <f>IFERROR(INDEX(Pharma_Retailers!$F$4:$F$183,MATCH(C456,Pharma_Retailers!$A$4:$A$183,0)),"")</f>
        <v>47338</v>
      </c>
      <c r="O456" s="11" t="str">
        <f t="shared" si="15"/>
        <v/>
      </c>
    </row>
    <row r="457" spans="1:15" x14ac:dyDescent="0.3">
      <c r="A457" t="s">
        <v>9031</v>
      </c>
      <c r="B457" s="9">
        <v>45833</v>
      </c>
      <c r="C457" t="s">
        <v>8388</v>
      </c>
      <c r="D457" t="s">
        <v>8241</v>
      </c>
      <c r="E457" t="s">
        <v>8174</v>
      </c>
      <c r="F457" t="s">
        <v>8177</v>
      </c>
      <c r="G457">
        <v>127</v>
      </c>
      <c r="H457">
        <v>0</v>
      </c>
      <c r="I457">
        <v>98</v>
      </c>
      <c r="J457">
        <v>12446</v>
      </c>
      <c r="K457" s="10">
        <f>IFERROR(INDEX(Pharma_Stock!$D$4:$D$51,MATCH(F457,Pharma_Stock!$B$4:$B$51,0)),"")</f>
        <v>46385</v>
      </c>
      <c r="L457" s="11" t="str">
        <f t="shared" si="14"/>
        <v/>
      </c>
      <c r="M457" s="11" t="str">
        <f>INDEX(Pharma_Products!$F$4:$F$15,MATCH(E457,Pharma_Products!$A$4:$A$15,0))</f>
        <v>Sch H</v>
      </c>
      <c r="N457" s="10">
        <f>IFERROR(INDEX(Pharma_Retailers!$F$4:$F$183,MATCH(C457,Pharma_Retailers!$A$4:$A$183,0)),"")</f>
        <v>46564</v>
      </c>
      <c r="O457" s="11" t="str">
        <f t="shared" si="15"/>
        <v/>
      </c>
    </row>
    <row r="458" spans="1:15" x14ac:dyDescent="0.3">
      <c r="A458" t="s">
        <v>9032</v>
      </c>
      <c r="B458" s="9">
        <v>45833</v>
      </c>
      <c r="C458" t="s">
        <v>8498</v>
      </c>
      <c r="D458" t="s">
        <v>8249</v>
      </c>
      <c r="E458" t="s">
        <v>8169</v>
      </c>
      <c r="F458" t="s">
        <v>8173</v>
      </c>
      <c r="G458">
        <v>13</v>
      </c>
      <c r="H458">
        <v>0</v>
      </c>
      <c r="I458">
        <v>14</v>
      </c>
      <c r="J458">
        <v>182</v>
      </c>
      <c r="K458" s="10">
        <f>IFERROR(INDEX(Pharma_Stock!$D$4:$D$51,MATCH(F458,Pharma_Stock!$B$4:$B$51,0)),"")</f>
        <v>45876</v>
      </c>
      <c r="L458" s="11" t="str">
        <f t="shared" si="14"/>
        <v/>
      </c>
      <c r="M458" s="11" t="str">
        <f>INDEX(Pharma_Products!$F$4:$F$15,MATCH(E458,Pharma_Products!$A$4:$A$15,0))</f>
        <v>Sch H</v>
      </c>
      <c r="N458" s="10">
        <f>IFERROR(INDEX(Pharma_Retailers!$F$4:$F$183,MATCH(C458,Pharma_Retailers!$A$4:$A$183,0)),"")</f>
        <v>46735</v>
      </c>
      <c r="O458" s="11" t="str">
        <f t="shared" si="15"/>
        <v/>
      </c>
    </row>
    <row r="459" spans="1:15" x14ac:dyDescent="0.3">
      <c r="A459" t="s">
        <v>9033</v>
      </c>
      <c r="B459" s="9">
        <v>45833</v>
      </c>
      <c r="C459" t="s">
        <v>8358</v>
      </c>
      <c r="D459" t="s">
        <v>8269</v>
      </c>
      <c r="E459" t="s">
        <v>8209</v>
      </c>
      <c r="F459" t="s">
        <v>8210</v>
      </c>
      <c r="G459">
        <v>104</v>
      </c>
      <c r="H459">
        <v>0</v>
      </c>
      <c r="I459">
        <v>30</v>
      </c>
      <c r="J459">
        <v>3120</v>
      </c>
      <c r="K459" s="10">
        <f>IFERROR(INDEX(Pharma_Stock!$D$4:$D$51,MATCH(F459,Pharma_Stock!$B$4:$B$51,0)),"")</f>
        <v>45921</v>
      </c>
      <c r="L459" s="11" t="str">
        <f t="shared" si="14"/>
        <v/>
      </c>
      <c r="M459" s="11" t="str">
        <f>INDEX(Pharma_Products!$F$4:$F$15,MATCH(E459,Pharma_Products!$A$4:$A$15,0))</f>
        <v>-</v>
      </c>
      <c r="N459" s="10">
        <f>IFERROR(INDEX(Pharma_Retailers!$F$4:$F$183,MATCH(C459,Pharma_Retailers!$A$4:$A$183,0)),"")</f>
        <v>0</v>
      </c>
      <c r="O459" s="11" t="str">
        <f t="shared" si="15"/>
        <v/>
      </c>
    </row>
    <row r="460" spans="1:15" x14ac:dyDescent="0.3">
      <c r="A460" t="s">
        <v>9034</v>
      </c>
      <c r="B460" s="9">
        <v>45833</v>
      </c>
      <c r="C460" t="s">
        <v>8519</v>
      </c>
      <c r="D460" t="s">
        <v>8228</v>
      </c>
      <c r="E460" t="s">
        <v>8194</v>
      </c>
      <c r="F460" t="s">
        <v>8195</v>
      </c>
      <c r="G460">
        <v>91</v>
      </c>
      <c r="H460">
        <v>0</v>
      </c>
      <c r="I460">
        <v>105</v>
      </c>
      <c r="J460">
        <v>9555</v>
      </c>
      <c r="K460" s="10">
        <f>IFERROR(INDEX(Pharma_Stock!$D$4:$D$51,MATCH(F460,Pharma_Stock!$B$4:$B$51,0)),"")</f>
        <v>46196</v>
      </c>
      <c r="L460" s="11" t="str">
        <f t="shared" si="14"/>
        <v/>
      </c>
      <c r="M460" s="11" t="str">
        <f>INDEX(Pharma_Products!$F$4:$F$15,MATCH(E460,Pharma_Products!$A$4:$A$15,0))</f>
        <v>-</v>
      </c>
      <c r="N460" s="10">
        <f>IFERROR(INDEX(Pharma_Retailers!$F$4:$F$183,MATCH(C460,Pharma_Retailers!$A$4:$A$183,0)),"")</f>
        <v>0</v>
      </c>
      <c r="O460" s="11" t="str">
        <f t="shared" si="15"/>
        <v/>
      </c>
    </row>
    <row r="461" spans="1:15" x14ac:dyDescent="0.3">
      <c r="A461" t="s">
        <v>9035</v>
      </c>
      <c r="B461" s="9">
        <v>45833</v>
      </c>
      <c r="C461" t="s">
        <v>8396</v>
      </c>
      <c r="D461" t="s">
        <v>8249</v>
      </c>
      <c r="E461" t="s">
        <v>8209</v>
      </c>
      <c r="F461" t="s">
        <v>8212</v>
      </c>
      <c r="G461">
        <v>124</v>
      </c>
      <c r="H461">
        <v>0</v>
      </c>
      <c r="I461">
        <v>30</v>
      </c>
      <c r="J461">
        <v>3720</v>
      </c>
      <c r="K461" s="10">
        <f>IFERROR(INDEX(Pharma_Stock!$D$4:$D$51,MATCH(F461,Pharma_Stock!$B$4:$B$51,0)),"")</f>
        <v>46129</v>
      </c>
      <c r="L461" s="11" t="str">
        <f t="shared" si="14"/>
        <v/>
      </c>
      <c r="M461" s="11" t="str">
        <f>INDEX(Pharma_Products!$F$4:$F$15,MATCH(E461,Pharma_Products!$A$4:$A$15,0))</f>
        <v>-</v>
      </c>
      <c r="N461" s="10">
        <f>IFERROR(INDEX(Pharma_Retailers!$F$4:$F$183,MATCH(C461,Pharma_Retailers!$A$4:$A$183,0)),"")</f>
        <v>0</v>
      </c>
      <c r="O461" s="11" t="str">
        <f t="shared" si="15"/>
        <v/>
      </c>
    </row>
    <row r="462" spans="1:15" x14ac:dyDescent="0.3">
      <c r="A462" t="s">
        <v>9036</v>
      </c>
      <c r="B462" s="9">
        <v>45834</v>
      </c>
      <c r="C462" t="s">
        <v>8495</v>
      </c>
      <c r="D462" t="s">
        <v>8249</v>
      </c>
      <c r="E462" t="s">
        <v>8174</v>
      </c>
      <c r="F462" t="s">
        <v>8178</v>
      </c>
      <c r="G462">
        <v>166</v>
      </c>
      <c r="H462">
        <v>0</v>
      </c>
      <c r="I462">
        <v>98</v>
      </c>
      <c r="J462">
        <v>16268</v>
      </c>
      <c r="K462" s="10">
        <f>IFERROR(INDEX(Pharma_Stock!$D$4:$D$51,MATCH(F462,Pharma_Stock!$B$4:$B$51,0)),"")</f>
        <v>45975</v>
      </c>
      <c r="L462" s="11" t="str">
        <f t="shared" si="14"/>
        <v/>
      </c>
      <c r="M462" s="11" t="str">
        <f>INDEX(Pharma_Products!$F$4:$F$15,MATCH(E462,Pharma_Products!$A$4:$A$15,0))</f>
        <v>Sch H</v>
      </c>
      <c r="N462" s="10">
        <f>IFERROR(INDEX(Pharma_Retailers!$F$4:$F$183,MATCH(C462,Pharma_Retailers!$A$4:$A$183,0)),"")</f>
        <v>46890</v>
      </c>
      <c r="O462" s="11" t="str">
        <f t="shared" si="15"/>
        <v/>
      </c>
    </row>
    <row r="463" spans="1:15" x14ac:dyDescent="0.3">
      <c r="A463" t="s">
        <v>9037</v>
      </c>
      <c r="B463" s="9">
        <v>45834</v>
      </c>
      <c r="C463" t="s">
        <v>8353</v>
      </c>
      <c r="D463" t="s">
        <v>8249</v>
      </c>
      <c r="E463" t="s">
        <v>8184</v>
      </c>
      <c r="F463" t="s">
        <v>8185</v>
      </c>
      <c r="G463">
        <v>90</v>
      </c>
      <c r="H463">
        <v>9</v>
      </c>
      <c r="I463">
        <v>9</v>
      </c>
      <c r="J463">
        <v>810</v>
      </c>
      <c r="K463" s="10">
        <f>IFERROR(INDEX(Pharma_Stock!$D$4:$D$51,MATCH(F463,Pharma_Stock!$B$4:$B$51,0)),"")</f>
        <v>46158</v>
      </c>
      <c r="L463" s="11" t="str">
        <f t="shared" si="14"/>
        <v/>
      </c>
      <c r="M463" s="11" t="str">
        <f>INDEX(Pharma_Products!$F$4:$F$15,MATCH(E463,Pharma_Products!$A$4:$A$15,0))</f>
        <v>-</v>
      </c>
      <c r="N463" s="10">
        <f>IFERROR(INDEX(Pharma_Retailers!$F$4:$F$183,MATCH(C463,Pharma_Retailers!$A$4:$A$183,0)),"")</f>
        <v>0</v>
      </c>
      <c r="O463" s="11" t="str">
        <f t="shared" si="15"/>
        <v/>
      </c>
    </row>
    <row r="464" spans="1:15" x14ac:dyDescent="0.3">
      <c r="A464" t="s">
        <v>9038</v>
      </c>
      <c r="B464" s="9">
        <v>45834</v>
      </c>
      <c r="C464" t="s">
        <v>8386</v>
      </c>
      <c r="D464" t="s">
        <v>8228</v>
      </c>
      <c r="E464" t="s">
        <v>8159</v>
      </c>
      <c r="F464" t="s">
        <v>8160</v>
      </c>
      <c r="G464">
        <v>122</v>
      </c>
      <c r="H464">
        <v>0</v>
      </c>
      <c r="I464">
        <v>72</v>
      </c>
      <c r="J464">
        <v>8784</v>
      </c>
      <c r="K464" s="10">
        <f>IFERROR(INDEX(Pharma_Stock!$D$4:$D$51,MATCH(F464,Pharma_Stock!$B$4:$B$51,0)),"")</f>
        <v>46321</v>
      </c>
      <c r="L464" s="11" t="str">
        <f t="shared" si="14"/>
        <v/>
      </c>
      <c r="M464" s="11" t="str">
        <f>INDEX(Pharma_Products!$F$4:$F$15,MATCH(E464,Pharma_Products!$A$4:$A$15,0))</f>
        <v>Sch H</v>
      </c>
      <c r="N464" s="10">
        <f>IFERROR(INDEX(Pharma_Retailers!$F$4:$F$183,MATCH(C464,Pharma_Retailers!$A$4:$A$183,0)),"")</f>
        <v>46915</v>
      </c>
      <c r="O464" s="11" t="str">
        <f t="shared" si="15"/>
        <v/>
      </c>
    </row>
    <row r="465" spans="1:15" x14ac:dyDescent="0.3">
      <c r="A465" t="s">
        <v>9039</v>
      </c>
      <c r="B465" s="9">
        <v>45834</v>
      </c>
      <c r="C465" t="s">
        <v>8526</v>
      </c>
      <c r="D465" t="s">
        <v>8269</v>
      </c>
      <c r="E465" t="s">
        <v>8169</v>
      </c>
      <c r="F465" t="s">
        <v>8173</v>
      </c>
      <c r="G465">
        <v>64</v>
      </c>
      <c r="H465">
        <v>0</v>
      </c>
      <c r="I465">
        <v>14</v>
      </c>
      <c r="J465">
        <v>896</v>
      </c>
      <c r="K465" s="10">
        <f>IFERROR(INDEX(Pharma_Stock!$D$4:$D$51,MATCH(F465,Pharma_Stock!$B$4:$B$51,0)),"")</f>
        <v>45876</v>
      </c>
      <c r="L465" s="11" t="str">
        <f t="shared" si="14"/>
        <v/>
      </c>
      <c r="M465" s="11" t="str">
        <f>INDEX(Pharma_Products!$F$4:$F$15,MATCH(E465,Pharma_Products!$A$4:$A$15,0))</f>
        <v>Sch H</v>
      </c>
      <c r="N465" s="10">
        <f>IFERROR(INDEX(Pharma_Retailers!$F$4:$F$183,MATCH(C465,Pharma_Retailers!$A$4:$A$183,0)),"")</f>
        <v>47018</v>
      </c>
      <c r="O465" s="11" t="str">
        <f t="shared" si="15"/>
        <v/>
      </c>
    </row>
    <row r="466" spans="1:15" x14ac:dyDescent="0.3">
      <c r="A466" t="s">
        <v>9040</v>
      </c>
      <c r="B466" s="9">
        <v>45834</v>
      </c>
      <c r="C466" t="s">
        <v>8242</v>
      </c>
      <c r="D466" t="s">
        <v>8233</v>
      </c>
      <c r="E466" t="s">
        <v>8199</v>
      </c>
      <c r="F466" t="s">
        <v>8200</v>
      </c>
      <c r="G466">
        <v>142</v>
      </c>
      <c r="H466">
        <v>0</v>
      </c>
      <c r="I466">
        <v>28</v>
      </c>
      <c r="J466">
        <v>3976</v>
      </c>
      <c r="K466" s="10">
        <f>IFERROR(INDEX(Pharma_Stock!$D$4:$D$51,MATCH(F466,Pharma_Stock!$B$4:$B$51,0)),"")</f>
        <v>46042</v>
      </c>
      <c r="L466" s="11" t="str">
        <f t="shared" si="14"/>
        <v/>
      </c>
      <c r="M466" s="11" t="str">
        <f>INDEX(Pharma_Products!$F$4:$F$15,MATCH(E466,Pharma_Products!$A$4:$A$15,0))</f>
        <v>-</v>
      </c>
      <c r="N466" s="10">
        <f>IFERROR(INDEX(Pharma_Retailers!$F$4:$F$183,MATCH(C466,Pharma_Retailers!$A$4:$A$183,0)),"")</f>
        <v>0</v>
      </c>
      <c r="O466" s="11" t="str">
        <f t="shared" si="15"/>
        <v/>
      </c>
    </row>
    <row r="467" spans="1:15" x14ac:dyDescent="0.3">
      <c r="A467" t="s">
        <v>9041</v>
      </c>
      <c r="B467" s="9">
        <v>45835</v>
      </c>
      <c r="C467" t="s">
        <v>8519</v>
      </c>
      <c r="D467" t="s">
        <v>8228</v>
      </c>
      <c r="E467" t="s">
        <v>8204</v>
      </c>
      <c r="F467" t="s">
        <v>8207</v>
      </c>
      <c r="G467">
        <v>42</v>
      </c>
      <c r="H467">
        <v>0</v>
      </c>
      <c r="I467">
        <v>88</v>
      </c>
      <c r="J467">
        <v>3696</v>
      </c>
      <c r="K467" s="10">
        <f>IFERROR(INDEX(Pharma_Stock!$D$4:$D$51,MATCH(F467,Pharma_Stock!$B$4:$B$51,0)),"")</f>
        <v>45968</v>
      </c>
      <c r="L467" s="11" t="str">
        <f t="shared" si="14"/>
        <v/>
      </c>
      <c r="M467" s="11" t="str">
        <f>INDEX(Pharma_Products!$F$4:$F$15,MATCH(E467,Pharma_Products!$A$4:$A$15,0))</f>
        <v>-</v>
      </c>
      <c r="N467" s="10">
        <f>IFERROR(INDEX(Pharma_Retailers!$F$4:$F$183,MATCH(C467,Pharma_Retailers!$A$4:$A$183,0)),"")</f>
        <v>0</v>
      </c>
      <c r="O467" s="11" t="str">
        <f t="shared" si="15"/>
        <v/>
      </c>
    </row>
    <row r="468" spans="1:15" x14ac:dyDescent="0.3">
      <c r="A468" t="s">
        <v>9042</v>
      </c>
      <c r="B468" s="9">
        <v>45835</v>
      </c>
      <c r="C468" t="s">
        <v>8531</v>
      </c>
      <c r="D468" t="s">
        <v>8233</v>
      </c>
      <c r="E468" t="s">
        <v>8204</v>
      </c>
      <c r="F468" t="s">
        <v>8207</v>
      </c>
      <c r="G468">
        <v>101</v>
      </c>
      <c r="H468">
        <v>0</v>
      </c>
      <c r="I468">
        <v>88</v>
      </c>
      <c r="J468">
        <v>8888</v>
      </c>
      <c r="K468" s="10">
        <f>IFERROR(INDEX(Pharma_Stock!$D$4:$D$51,MATCH(F468,Pharma_Stock!$B$4:$B$51,0)),"")</f>
        <v>45968</v>
      </c>
      <c r="L468" s="11" t="str">
        <f t="shared" si="14"/>
        <v/>
      </c>
      <c r="M468" s="11" t="str">
        <f>INDEX(Pharma_Products!$F$4:$F$15,MATCH(E468,Pharma_Products!$A$4:$A$15,0))</f>
        <v>-</v>
      </c>
      <c r="N468" s="10">
        <f>IFERROR(INDEX(Pharma_Retailers!$F$4:$F$183,MATCH(C468,Pharma_Retailers!$A$4:$A$183,0)),"")</f>
        <v>0</v>
      </c>
      <c r="O468" s="11" t="str">
        <f t="shared" si="15"/>
        <v/>
      </c>
    </row>
    <row r="469" spans="1:15" x14ac:dyDescent="0.3">
      <c r="A469" t="s">
        <v>9043</v>
      </c>
      <c r="B469" s="9">
        <v>45835</v>
      </c>
      <c r="C469" t="s">
        <v>8528</v>
      </c>
      <c r="D469" t="s">
        <v>8249</v>
      </c>
      <c r="E469" t="s">
        <v>8204</v>
      </c>
      <c r="F469" t="s">
        <v>8205</v>
      </c>
      <c r="G469">
        <v>51</v>
      </c>
      <c r="H469">
        <v>0</v>
      </c>
      <c r="I469">
        <v>88</v>
      </c>
      <c r="J469">
        <v>4488</v>
      </c>
      <c r="K469" s="10">
        <f>IFERROR(INDEX(Pharma_Stock!$D$4:$D$51,MATCH(F469,Pharma_Stock!$B$4:$B$51,0)),"")</f>
        <v>46141</v>
      </c>
      <c r="L469" s="11" t="str">
        <f t="shared" si="14"/>
        <v/>
      </c>
      <c r="M469" s="11" t="str">
        <f>INDEX(Pharma_Products!$F$4:$F$15,MATCH(E469,Pharma_Products!$A$4:$A$15,0))</f>
        <v>-</v>
      </c>
      <c r="N469" s="10">
        <f>IFERROR(INDEX(Pharma_Retailers!$F$4:$F$183,MATCH(C469,Pharma_Retailers!$A$4:$A$183,0)),"")</f>
        <v>0</v>
      </c>
      <c r="O469" s="11" t="str">
        <f t="shared" si="15"/>
        <v/>
      </c>
    </row>
    <row r="470" spans="1:15" x14ac:dyDescent="0.3">
      <c r="A470" t="s">
        <v>9044</v>
      </c>
      <c r="B470" s="9">
        <v>45835</v>
      </c>
      <c r="C470" t="s">
        <v>8423</v>
      </c>
      <c r="D470" t="s">
        <v>8233</v>
      </c>
      <c r="E470" t="s">
        <v>8153</v>
      </c>
      <c r="F470" t="s">
        <v>8154</v>
      </c>
      <c r="G470">
        <v>77</v>
      </c>
      <c r="H470">
        <v>0</v>
      </c>
      <c r="I470">
        <v>18.5</v>
      </c>
      <c r="J470">
        <v>1424.5</v>
      </c>
      <c r="K470" s="10">
        <f>IFERROR(INDEX(Pharma_Stock!$D$4:$D$51,MATCH(F470,Pharma_Stock!$B$4:$B$51,0)),"")</f>
        <v>46439</v>
      </c>
      <c r="L470" s="11" t="str">
        <f t="shared" si="14"/>
        <v/>
      </c>
      <c r="M470" s="11" t="str">
        <f>INDEX(Pharma_Products!$F$4:$F$15,MATCH(E470,Pharma_Products!$A$4:$A$15,0))</f>
        <v>Sch H</v>
      </c>
      <c r="N470" s="10">
        <f>IFERROR(INDEX(Pharma_Retailers!$F$4:$F$183,MATCH(C470,Pharma_Retailers!$A$4:$A$183,0)),"")</f>
        <v>46761</v>
      </c>
      <c r="O470" s="11" t="str">
        <f t="shared" si="15"/>
        <v/>
      </c>
    </row>
    <row r="471" spans="1:15" x14ac:dyDescent="0.3">
      <c r="A471" t="s">
        <v>9045</v>
      </c>
      <c r="B471" s="9">
        <v>45835</v>
      </c>
      <c r="C471" t="s">
        <v>8525</v>
      </c>
      <c r="D471" t="s">
        <v>8241</v>
      </c>
      <c r="E471" t="s">
        <v>8194</v>
      </c>
      <c r="F471" t="s">
        <v>8195</v>
      </c>
      <c r="G471">
        <v>230</v>
      </c>
      <c r="H471">
        <v>0</v>
      </c>
      <c r="I471">
        <v>105</v>
      </c>
      <c r="J471">
        <v>24150</v>
      </c>
      <c r="K471" s="10">
        <f>IFERROR(INDEX(Pharma_Stock!$D$4:$D$51,MATCH(F471,Pharma_Stock!$B$4:$B$51,0)),"")</f>
        <v>46196</v>
      </c>
      <c r="L471" s="11" t="str">
        <f t="shared" si="14"/>
        <v/>
      </c>
      <c r="M471" s="11" t="str">
        <f>INDEX(Pharma_Products!$F$4:$F$15,MATCH(E471,Pharma_Products!$A$4:$A$15,0))</f>
        <v>-</v>
      </c>
      <c r="N471" s="10">
        <f>IFERROR(INDEX(Pharma_Retailers!$F$4:$F$183,MATCH(C471,Pharma_Retailers!$A$4:$A$183,0)),"")</f>
        <v>0</v>
      </c>
      <c r="O471" s="11" t="str">
        <f t="shared" si="15"/>
        <v/>
      </c>
    </row>
    <row r="472" spans="1:15" x14ac:dyDescent="0.3">
      <c r="A472" t="s">
        <v>9046</v>
      </c>
      <c r="B472" s="9">
        <v>45835</v>
      </c>
      <c r="C472" t="s">
        <v>8510</v>
      </c>
      <c r="D472" t="s">
        <v>8249</v>
      </c>
      <c r="E472" t="s">
        <v>8209</v>
      </c>
      <c r="F472" t="s">
        <v>8210</v>
      </c>
      <c r="G472">
        <v>179</v>
      </c>
      <c r="H472">
        <v>0</v>
      </c>
      <c r="I472">
        <v>30</v>
      </c>
      <c r="J472">
        <v>5370</v>
      </c>
      <c r="K472" s="10">
        <f>IFERROR(INDEX(Pharma_Stock!$D$4:$D$51,MATCH(F472,Pharma_Stock!$B$4:$B$51,0)),"")</f>
        <v>45921</v>
      </c>
      <c r="L472" s="11" t="str">
        <f t="shared" si="14"/>
        <v/>
      </c>
      <c r="M472" s="11" t="str">
        <f>INDEX(Pharma_Products!$F$4:$F$15,MATCH(E472,Pharma_Products!$A$4:$A$15,0))</f>
        <v>-</v>
      </c>
      <c r="N472" s="10">
        <f>IFERROR(INDEX(Pharma_Retailers!$F$4:$F$183,MATCH(C472,Pharma_Retailers!$A$4:$A$183,0)),"")</f>
        <v>0</v>
      </c>
      <c r="O472" s="11" t="str">
        <f t="shared" si="15"/>
        <v/>
      </c>
    </row>
    <row r="473" spans="1:15" x14ac:dyDescent="0.3">
      <c r="A473" t="s">
        <v>9047</v>
      </c>
      <c r="B473" s="9">
        <v>45835</v>
      </c>
      <c r="C473" t="s">
        <v>8450</v>
      </c>
      <c r="D473" t="s">
        <v>8249</v>
      </c>
      <c r="E473" t="s">
        <v>8184</v>
      </c>
      <c r="F473" t="s">
        <v>8187</v>
      </c>
      <c r="G473">
        <v>142</v>
      </c>
      <c r="H473">
        <v>14</v>
      </c>
      <c r="I473">
        <v>9</v>
      </c>
      <c r="J473">
        <v>1278</v>
      </c>
      <c r="K473" s="10">
        <f>IFERROR(INDEX(Pharma_Stock!$D$4:$D$51,MATCH(F473,Pharma_Stock!$B$4:$B$51,0)),"")</f>
        <v>46028</v>
      </c>
      <c r="L473" s="11" t="str">
        <f t="shared" si="14"/>
        <v/>
      </c>
      <c r="M473" s="11" t="str">
        <f>INDEX(Pharma_Products!$F$4:$F$15,MATCH(E473,Pharma_Products!$A$4:$A$15,0))</f>
        <v>-</v>
      </c>
      <c r="N473" s="10">
        <f>IFERROR(INDEX(Pharma_Retailers!$F$4:$F$183,MATCH(C473,Pharma_Retailers!$A$4:$A$183,0)),"")</f>
        <v>0</v>
      </c>
      <c r="O473" s="11" t="str">
        <f t="shared" si="15"/>
        <v/>
      </c>
    </row>
    <row r="474" spans="1:15" x14ac:dyDescent="0.3">
      <c r="A474" t="s">
        <v>9048</v>
      </c>
      <c r="B474" s="9">
        <v>45836</v>
      </c>
      <c r="C474" t="s">
        <v>8500</v>
      </c>
      <c r="D474" t="s">
        <v>8228</v>
      </c>
      <c r="E474" t="s">
        <v>8169</v>
      </c>
      <c r="F474" t="s">
        <v>8173</v>
      </c>
      <c r="G474">
        <v>41</v>
      </c>
      <c r="H474">
        <v>0</v>
      </c>
      <c r="I474">
        <v>14</v>
      </c>
      <c r="J474">
        <v>574</v>
      </c>
      <c r="K474" s="10">
        <f>IFERROR(INDEX(Pharma_Stock!$D$4:$D$51,MATCH(F474,Pharma_Stock!$B$4:$B$51,0)),"")</f>
        <v>45876</v>
      </c>
      <c r="L474" s="11" t="str">
        <f t="shared" si="14"/>
        <v/>
      </c>
      <c r="M474" s="11" t="str">
        <f>INDEX(Pharma_Products!$F$4:$F$15,MATCH(E474,Pharma_Products!$A$4:$A$15,0))</f>
        <v>Sch H</v>
      </c>
      <c r="N474" s="10">
        <f>IFERROR(INDEX(Pharma_Retailers!$F$4:$F$183,MATCH(C474,Pharma_Retailers!$A$4:$A$183,0)),"")</f>
        <v>46794</v>
      </c>
      <c r="O474" s="11" t="str">
        <f t="shared" si="15"/>
        <v/>
      </c>
    </row>
    <row r="475" spans="1:15" x14ac:dyDescent="0.3">
      <c r="A475" t="s">
        <v>9049</v>
      </c>
      <c r="B475" s="9">
        <v>45836</v>
      </c>
      <c r="C475" t="s">
        <v>8425</v>
      </c>
      <c r="D475" t="s">
        <v>8233</v>
      </c>
      <c r="E475" t="s">
        <v>8194</v>
      </c>
      <c r="F475" t="s">
        <v>8195</v>
      </c>
      <c r="G475">
        <v>226</v>
      </c>
      <c r="H475">
        <v>0</v>
      </c>
      <c r="I475">
        <v>105</v>
      </c>
      <c r="J475">
        <v>23730</v>
      </c>
      <c r="K475" s="10">
        <f>IFERROR(INDEX(Pharma_Stock!$D$4:$D$51,MATCH(F475,Pharma_Stock!$B$4:$B$51,0)),"")</f>
        <v>46196</v>
      </c>
      <c r="L475" s="11" t="str">
        <f t="shared" si="14"/>
        <v/>
      </c>
      <c r="M475" s="11" t="str">
        <f>INDEX(Pharma_Products!$F$4:$F$15,MATCH(E475,Pharma_Products!$A$4:$A$15,0))</f>
        <v>-</v>
      </c>
      <c r="N475" s="10">
        <f>IFERROR(INDEX(Pharma_Retailers!$F$4:$F$183,MATCH(C475,Pharma_Retailers!$A$4:$A$183,0)),"")</f>
        <v>47324</v>
      </c>
      <c r="O475" s="11" t="str">
        <f t="shared" si="15"/>
        <v/>
      </c>
    </row>
    <row r="476" spans="1:15" x14ac:dyDescent="0.3">
      <c r="A476" t="s">
        <v>9050</v>
      </c>
      <c r="B476" s="9">
        <v>45836</v>
      </c>
      <c r="C476" t="s">
        <v>8458</v>
      </c>
      <c r="D476" t="s">
        <v>8228</v>
      </c>
      <c r="E476" t="s">
        <v>8174</v>
      </c>
      <c r="F476" t="s">
        <v>8175</v>
      </c>
      <c r="G476">
        <v>204</v>
      </c>
      <c r="H476">
        <v>0</v>
      </c>
      <c r="I476">
        <v>98</v>
      </c>
      <c r="J476">
        <v>19992</v>
      </c>
      <c r="K476" s="10">
        <f>IFERROR(INDEX(Pharma_Stock!$D$4:$D$51,MATCH(F476,Pharma_Stock!$B$4:$B$51,0)),"")</f>
        <v>46440</v>
      </c>
      <c r="L476" s="11" t="str">
        <f t="shared" si="14"/>
        <v/>
      </c>
      <c r="M476" s="11" t="str">
        <f>INDEX(Pharma_Products!$F$4:$F$15,MATCH(E476,Pharma_Products!$A$4:$A$15,0))</f>
        <v>Sch H</v>
      </c>
      <c r="N476" s="10">
        <f>IFERROR(INDEX(Pharma_Retailers!$F$4:$F$183,MATCH(C476,Pharma_Retailers!$A$4:$A$183,0)),"")</f>
        <v>46440</v>
      </c>
      <c r="O476" s="11" t="str">
        <f t="shared" si="15"/>
        <v/>
      </c>
    </row>
    <row r="477" spans="1:15" x14ac:dyDescent="0.3">
      <c r="A477" t="s">
        <v>9051</v>
      </c>
      <c r="B477" s="9">
        <v>45836</v>
      </c>
      <c r="C477" t="s">
        <v>8408</v>
      </c>
      <c r="D477" t="s">
        <v>8228</v>
      </c>
      <c r="E477" t="s">
        <v>8184</v>
      </c>
      <c r="F477" t="s">
        <v>8185</v>
      </c>
      <c r="G477">
        <v>117</v>
      </c>
      <c r="H477">
        <v>11</v>
      </c>
      <c r="I477">
        <v>9</v>
      </c>
      <c r="J477">
        <v>1053</v>
      </c>
      <c r="K477" s="10">
        <f>IFERROR(INDEX(Pharma_Stock!$D$4:$D$51,MATCH(F477,Pharma_Stock!$B$4:$B$51,0)),"")</f>
        <v>46158</v>
      </c>
      <c r="L477" s="11" t="str">
        <f t="shared" si="14"/>
        <v/>
      </c>
      <c r="M477" s="11" t="str">
        <f>INDEX(Pharma_Products!$F$4:$F$15,MATCH(E477,Pharma_Products!$A$4:$A$15,0))</f>
        <v>-</v>
      </c>
      <c r="N477" s="10">
        <f>IFERROR(INDEX(Pharma_Retailers!$F$4:$F$183,MATCH(C477,Pharma_Retailers!$A$4:$A$183,0)),"")</f>
        <v>0</v>
      </c>
      <c r="O477" s="11" t="str">
        <f t="shared" si="15"/>
        <v/>
      </c>
    </row>
    <row r="478" spans="1:15" x14ac:dyDescent="0.3">
      <c r="A478" t="s">
        <v>9052</v>
      </c>
      <c r="B478" s="9">
        <v>45836</v>
      </c>
      <c r="C478" t="s">
        <v>8497</v>
      </c>
      <c r="D478" t="s">
        <v>8241</v>
      </c>
      <c r="E478" t="s">
        <v>8199</v>
      </c>
      <c r="F478" t="s">
        <v>8202</v>
      </c>
      <c r="G478">
        <v>168</v>
      </c>
      <c r="H478">
        <v>0</v>
      </c>
      <c r="I478">
        <v>28</v>
      </c>
      <c r="J478">
        <v>4704</v>
      </c>
      <c r="K478" s="10">
        <f>IFERROR(INDEX(Pharma_Stock!$D$4:$D$51,MATCH(F478,Pharma_Stock!$B$4:$B$51,0)),"")</f>
        <v>45979</v>
      </c>
      <c r="L478" s="11" t="str">
        <f t="shared" si="14"/>
        <v/>
      </c>
      <c r="M478" s="11" t="str">
        <f>INDEX(Pharma_Products!$F$4:$F$15,MATCH(E478,Pharma_Products!$A$4:$A$15,0))</f>
        <v>-</v>
      </c>
      <c r="N478" s="10">
        <f>IFERROR(INDEX(Pharma_Retailers!$F$4:$F$183,MATCH(C478,Pharma_Retailers!$A$4:$A$183,0)),"")</f>
        <v>0</v>
      </c>
      <c r="O478" s="11" t="str">
        <f t="shared" si="15"/>
        <v/>
      </c>
    </row>
    <row r="479" spans="1:15" x14ac:dyDescent="0.3">
      <c r="A479" t="s">
        <v>9053</v>
      </c>
      <c r="B479" s="9">
        <v>45836</v>
      </c>
      <c r="C479" t="s">
        <v>8400</v>
      </c>
      <c r="D479" t="s">
        <v>8228</v>
      </c>
      <c r="E479" t="s">
        <v>8159</v>
      </c>
      <c r="F479" t="s">
        <v>8160</v>
      </c>
      <c r="G479">
        <v>50</v>
      </c>
      <c r="H479">
        <v>0</v>
      </c>
      <c r="I479">
        <v>72</v>
      </c>
      <c r="J479">
        <v>3600</v>
      </c>
      <c r="K479" s="10">
        <f>IFERROR(INDEX(Pharma_Stock!$D$4:$D$51,MATCH(F479,Pharma_Stock!$B$4:$B$51,0)),"")</f>
        <v>46321</v>
      </c>
      <c r="L479" s="11" t="str">
        <f t="shared" si="14"/>
        <v/>
      </c>
      <c r="M479" s="11" t="str">
        <f>INDEX(Pharma_Products!$F$4:$F$15,MATCH(E479,Pharma_Products!$A$4:$A$15,0))</f>
        <v>Sch H</v>
      </c>
      <c r="N479" s="10">
        <f>IFERROR(INDEX(Pharma_Retailers!$F$4:$F$183,MATCH(C479,Pharma_Retailers!$A$4:$A$183,0)),"")</f>
        <v>47451</v>
      </c>
      <c r="O479" s="11" t="str">
        <f t="shared" si="15"/>
        <v/>
      </c>
    </row>
    <row r="480" spans="1:15" x14ac:dyDescent="0.3">
      <c r="A480" t="s">
        <v>9054</v>
      </c>
      <c r="B480" s="9">
        <v>45836</v>
      </c>
      <c r="C480" t="s">
        <v>8307</v>
      </c>
      <c r="D480" t="s">
        <v>8249</v>
      </c>
      <c r="E480" t="s">
        <v>8184</v>
      </c>
      <c r="F480" t="s">
        <v>8187</v>
      </c>
      <c r="G480">
        <v>45</v>
      </c>
      <c r="H480">
        <v>4</v>
      </c>
      <c r="I480">
        <v>9</v>
      </c>
      <c r="J480">
        <v>405</v>
      </c>
      <c r="K480" s="10">
        <f>IFERROR(INDEX(Pharma_Stock!$D$4:$D$51,MATCH(F480,Pharma_Stock!$B$4:$B$51,0)),"")</f>
        <v>46028</v>
      </c>
      <c r="L480" s="11" t="str">
        <f t="shared" si="14"/>
        <v/>
      </c>
      <c r="M480" s="11" t="str">
        <f>INDEX(Pharma_Products!$F$4:$F$15,MATCH(E480,Pharma_Products!$A$4:$A$15,0))</f>
        <v>-</v>
      </c>
      <c r="N480" s="10">
        <f>IFERROR(INDEX(Pharma_Retailers!$F$4:$F$183,MATCH(C480,Pharma_Retailers!$A$4:$A$183,0)),"")</f>
        <v>0</v>
      </c>
      <c r="O480" s="11" t="str">
        <f t="shared" si="15"/>
        <v/>
      </c>
    </row>
    <row r="481" spans="1:15" x14ac:dyDescent="0.3">
      <c r="A481" t="s">
        <v>9055</v>
      </c>
      <c r="B481" s="9">
        <v>45836</v>
      </c>
      <c r="C481" t="s">
        <v>8397</v>
      </c>
      <c r="D481" t="s">
        <v>8269</v>
      </c>
      <c r="E481" t="s">
        <v>8194</v>
      </c>
      <c r="F481" t="s">
        <v>8195</v>
      </c>
      <c r="G481">
        <v>195</v>
      </c>
      <c r="H481">
        <v>0</v>
      </c>
      <c r="I481">
        <v>105</v>
      </c>
      <c r="J481">
        <v>20475</v>
      </c>
      <c r="K481" s="10">
        <f>IFERROR(INDEX(Pharma_Stock!$D$4:$D$51,MATCH(F481,Pharma_Stock!$B$4:$B$51,0)),"")</f>
        <v>46196</v>
      </c>
      <c r="L481" s="11" t="str">
        <f t="shared" si="14"/>
        <v/>
      </c>
      <c r="M481" s="11" t="str">
        <f>INDEX(Pharma_Products!$F$4:$F$15,MATCH(E481,Pharma_Products!$A$4:$A$15,0))</f>
        <v>-</v>
      </c>
      <c r="N481" s="10">
        <f>IFERROR(INDEX(Pharma_Retailers!$F$4:$F$183,MATCH(C481,Pharma_Retailers!$A$4:$A$183,0)),"")</f>
        <v>0</v>
      </c>
      <c r="O481" s="11" t="str">
        <f t="shared" si="15"/>
        <v/>
      </c>
    </row>
    <row r="482" spans="1:15" x14ac:dyDescent="0.3">
      <c r="A482" t="s">
        <v>9056</v>
      </c>
      <c r="B482" s="9">
        <v>45836</v>
      </c>
      <c r="C482" t="s">
        <v>8300</v>
      </c>
      <c r="D482" t="s">
        <v>8269</v>
      </c>
      <c r="E482" t="s">
        <v>8204</v>
      </c>
      <c r="F482" t="s">
        <v>8207</v>
      </c>
      <c r="G482">
        <v>230</v>
      </c>
      <c r="H482">
        <v>0</v>
      </c>
      <c r="I482">
        <v>88</v>
      </c>
      <c r="J482">
        <v>20240</v>
      </c>
      <c r="K482" s="10">
        <f>IFERROR(INDEX(Pharma_Stock!$D$4:$D$51,MATCH(F482,Pharma_Stock!$B$4:$B$51,0)),"")</f>
        <v>45968</v>
      </c>
      <c r="L482" s="11" t="str">
        <f t="shared" si="14"/>
        <v/>
      </c>
      <c r="M482" s="11" t="str">
        <f>INDEX(Pharma_Products!$F$4:$F$15,MATCH(E482,Pharma_Products!$A$4:$A$15,0))</f>
        <v>-</v>
      </c>
      <c r="N482" s="10">
        <f>IFERROR(INDEX(Pharma_Retailers!$F$4:$F$183,MATCH(C482,Pharma_Retailers!$A$4:$A$183,0)),"")</f>
        <v>0</v>
      </c>
      <c r="O482" s="11" t="str">
        <f t="shared" si="15"/>
        <v/>
      </c>
    </row>
    <row r="483" spans="1:15" x14ac:dyDescent="0.3">
      <c r="A483" t="s">
        <v>9057</v>
      </c>
      <c r="B483" s="9">
        <v>45838</v>
      </c>
      <c r="C483" t="s">
        <v>8419</v>
      </c>
      <c r="D483" t="s">
        <v>8269</v>
      </c>
      <c r="E483" t="s">
        <v>8164</v>
      </c>
      <c r="F483" t="s">
        <v>8165</v>
      </c>
      <c r="G483">
        <v>41</v>
      </c>
      <c r="H483">
        <v>4</v>
      </c>
      <c r="I483">
        <v>19</v>
      </c>
      <c r="J483">
        <v>779</v>
      </c>
      <c r="K483" s="10">
        <f>IFERROR(INDEX(Pharma_Stock!$D$4:$D$51,MATCH(F483,Pharma_Stock!$B$4:$B$51,0)),"")</f>
        <v>46275</v>
      </c>
      <c r="L483" s="11" t="str">
        <f t="shared" si="14"/>
        <v/>
      </c>
      <c r="M483" s="11" t="str">
        <f>INDEX(Pharma_Products!$F$4:$F$15,MATCH(E483,Pharma_Products!$A$4:$A$15,0))</f>
        <v>OTC</v>
      </c>
      <c r="N483" s="10">
        <f>IFERROR(INDEX(Pharma_Retailers!$F$4:$F$183,MATCH(C483,Pharma_Retailers!$A$4:$A$183,0)),"")</f>
        <v>46557</v>
      </c>
      <c r="O483" s="11" t="str">
        <f t="shared" si="15"/>
        <v/>
      </c>
    </row>
    <row r="484" spans="1:15" x14ac:dyDescent="0.3">
      <c r="A484" t="s">
        <v>9058</v>
      </c>
      <c r="B484" s="9">
        <v>45838</v>
      </c>
      <c r="C484" t="s">
        <v>8460</v>
      </c>
      <c r="D484" t="s">
        <v>8228</v>
      </c>
      <c r="E484" t="s">
        <v>8209</v>
      </c>
      <c r="F484" t="s">
        <v>8212</v>
      </c>
      <c r="G484">
        <v>118</v>
      </c>
      <c r="H484">
        <v>0</v>
      </c>
      <c r="I484">
        <v>30</v>
      </c>
      <c r="J484">
        <v>3540</v>
      </c>
      <c r="K484" s="10">
        <f>IFERROR(INDEX(Pharma_Stock!$D$4:$D$51,MATCH(F484,Pharma_Stock!$B$4:$B$51,0)),"")</f>
        <v>46129</v>
      </c>
      <c r="L484" s="11" t="str">
        <f t="shared" si="14"/>
        <v/>
      </c>
      <c r="M484" s="11" t="str">
        <f>INDEX(Pharma_Products!$F$4:$F$15,MATCH(E484,Pharma_Products!$A$4:$A$15,0))</f>
        <v>-</v>
      </c>
      <c r="N484" s="10">
        <f>IFERROR(INDEX(Pharma_Retailers!$F$4:$F$183,MATCH(C484,Pharma_Retailers!$A$4:$A$183,0)),"")</f>
        <v>0</v>
      </c>
      <c r="O484" s="11" t="str">
        <f t="shared" si="15"/>
        <v/>
      </c>
    </row>
    <row r="485" spans="1:15" x14ac:dyDescent="0.3">
      <c r="A485" t="s">
        <v>9059</v>
      </c>
      <c r="B485" s="9">
        <v>45838</v>
      </c>
      <c r="C485" t="s">
        <v>8359</v>
      </c>
      <c r="D485" t="s">
        <v>8249</v>
      </c>
      <c r="E485" t="s">
        <v>8199</v>
      </c>
      <c r="F485" t="s">
        <v>8200</v>
      </c>
      <c r="G485">
        <v>237</v>
      </c>
      <c r="H485">
        <v>0</v>
      </c>
      <c r="I485">
        <v>28</v>
      </c>
      <c r="J485">
        <v>6636</v>
      </c>
      <c r="K485" s="10">
        <f>IFERROR(INDEX(Pharma_Stock!$D$4:$D$51,MATCH(F485,Pharma_Stock!$B$4:$B$51,0)),"")</f>
        <v>46042</v>
      </c>
      <c r="L485" s="11" t="str">
        <f t="shared" si="14"/>
        <v/>
      </c>
      <c r="M485" s="11" t="str">
        <f>INDEX(Pharma_Products!$F$4:$F$15,MATCH(E485,Pharma_Products!$A$4:$A$15,0))</f>
        <v>-</v>
      </c>
      <c r="N485" s="10">
        <f>IFERROR(INDEX(Pharma_Retailers!$F$4:$F$183,MATCH(C485,Pharma_Retailers!$A$4:$A$183,0)),"")</f>
        <v>0</v>
      </c>
      <c r="O485" s="11" t="str">
        <f t="shared" si="15"/>
        <v/>
      </c>
    </row>
    <row r="486" spans="1:15" x14ac:dyDescent="0.3">
      <c r="A486" t="s">
        <v>9060</v>
      </c>
      <c r="B486" s="9">
        <v>45838</v>
      </c>
      <c r="C486" t="s">
        <v>8532</v>
      </c>
      <c r="D486" t="s">
        <v>8249</v>
      </c>
      <c r="E486" t="s">
        <v>8204</v>
      </c>
      <c r="F486" t="s">
        <v>8207</v>
      </c>
      <c r="G486">
        <v>157</v>
      </c>
      <c r="H486">
        <v>0</v>
      </c>
      <c r="I486">
        <v>88</v>
      </c>
      <c r="J486">
        <v>13816</v>
      </c>
      <c r="K486" s="10">
        <f>IFERROR(INDEX(Pharma_Stock!$D$4:$D$51,MATCH(F486,Pharma_Stock!$B$4:$B$51,0)),"")</f>
        <v>45968</v>
      </c>
      <c r="L486" s="11" t="str">
        <f t="shared" si="14"/>
        <v/>
      </c>
      <c r="M486" s="11" t="str">
        <f>INDEX(Pharma_Products!$F$4:$F$15,MATCH(E486,Pharma_Products!$A$4:$A$15,0))</f>
        <v>-</v>
      </c>
      <c r="N486" s="10">
        <f>IFERROR(INDEX(Pharma_Retailers!$F$4:$F$183,MATCH(C486,Pharma_Retailers!$A$4:$A$183,0)),"")</f>
        <v>46527</v>
      </c>
      <c r="O486" s="11" t="str">
        <f t="shared" si="15"/>
        <v/>
      </c>
    </row>
    <row r="487" spans="1:15" x14ac:dyDescent="0.3">
      <c r="A487" t="s">
        <v>9061</v>
      </c>
      <c r="B487" s="9">
        <v>45838</v>
      </c>
      <c r="C487" t="s">
        <v>8383</v>
      </c>
      <c r="D487" t="s">
        <v>8269</v>
      </c>
      <c r="E487" t="s">
        <v>8194</v>
      </c>
      <c r="F487" t="s">
        <v>8195</v>
      </c>
      <c r="G487">
        <v>186</v>
      </c>
      <c r="H487">
        <v>0</v>
      </c>
      <c r="I487">
        <v>105</v>
      </c>
      <c r="J487">
        <v>19530</v>
      </c>
      <c r="K487" s="10">
        <f>IFERROR(INDEX(Pharma_Stock!$D$4:$D$51,MATCH(F487,Pharma_Stock!$B$4:$B$51,0)),"")</f>
        <v>46196</v>
      </c>
      <c r="L487" s="11" t="str">
        <f t="shared" si="14"/>
        <v/>
      </c>
      <c r="M487" s="11" t="str">
        <f>INDEX(Pharma_Products!$F$4:$F$15,MATCH(E487,Pharma_Products!$A$4:$A$15,0))</f>
        <v>-</v>
      </c>
      <c r="N487" s="10">
        <f>IFERROR(INDEX(Pharma_Retailers!$F$4:$F$183,MATCH(C487,Pharma_Retailers!$A$4:$A$183,0)),"")</f>
        <v>0</v>
      </c>
      <c r="O487" s="11" t="str">
        <f t="shared" si="15"/>
        <v/>
      </c>
    </row>
    <row r="488" spans="1:15" x14ac:dyDescent="0.3">
      <c r="A488" t="s">
        <v>9062</v>
      </c>
      <c r="B488" s="9">
        <v>45838</v>
      </c>
      <c r="C488" t="s">
        <v>8333</v>
      </c>
      <c r="D488" t="s">
        <v>8269</v>
      </c>
      <c r="E488" t="s">
        <v>8184</v>
      </c>
      <c r="F488" t="s">
        <v>8187</v>
      </c>
      <c r="G488">
        <v>209</v>
      </c>
      <c r="H488">
        <v>0</v>
      </c>
      <c r="I488">
        <v>9</v>
      </c>
      <c r="J488">
        <v>1881</v>
      </c>
      <c r="K488" s="10">
        <f>IFERROR(INDEX(Pharma_Stock!$D$4:$D$51,MATCH(F488,Pharma_Stock!$B$4:$B$51,0)),"")</f>
        <v>46028</v>
      </c>
      <c r="L488" s="11" t="str">
        <f t="shared" si="14"/>
        <v/>
      </c>
      <c r="M488" s="11" t="str">
        <f>INDEX(Pharma_Products!$F$4:$F$15,MATCH(E488,Pharma_Products!$A$4:$A$15,0))</f>
        <v>-</v>
      </c>
      <c r="N488" s="10">
        <f>IFERROR(INDEX(Pharma_Retailers!$F$4:$F$183,MATCH(C488,Pharma_Retailers!$A$4:$A$183,0)),"")</f>
        <v>0</v>
      </c>
      <c r="O488" s="11" t="str">
        <f t="shared" si="15"/>
        <v/>
      </c>
    </row>
    <row r="489" spans="1:15" x14ac:dyDescent="0.3">
      <c r="A489" t="s">
        <v>9063</v>
      </c>
      <c r="B489" s="9">
        <v>45839</v>
      </c>
      <c r="C489" t="s">
        <v>8422</v>
      </c>
      <c r="D489" t="s">
        <v>8228</v>
      </c>
      <c r="E489" t="s">
        <v>8204</v>
      </c>
      <c r="F489" t="s">
        <v>8205</v>
      </c>
      <c r="G489">
        <v>46</v>
      </c>
      <c r="H489">
        <v>0</v>
      </c>
      <c r="I489">
        <v>88</v>
      </c>
      <c r="J489">
        <v>4048</v>
      </c>
      <c r="K489" s="10">
        <f>IFERROR(INDEX(Pharma_Stock!$D$4:$D$51,MATCH(F489,Pharma_Stock!$B$4:$B$51,0)),"")</f>
        <v>46141</v>
      </c>
      <c r="L489" s="11" t="str">
        <f t="shared" si="14"/>
        <v/>
      </c>
      <c r="M489" s="11" t="str">
        <f>INDEX(Pharma_Products!$F$4:$F$15,MATCH(E489,Pharma_Products!$A$4:$A$15,0))</f>
        <v>-</v>
      </c>
      <c r="N489" s="10">
        <f>IFERROR(INDEX(Pharma_Retailers!$F$4:$F$183,MATCH(C489,Pharma_Retailers!$A$4:$A$183,0)),"")</f>
        <v>0</v>
      </c>
      <c r="O489" s="11" t="str">
        <f t="shared" si="15"/>
        <v/>
      </c>
    </row>
    <row r="490" spans="1:15" x14ac:dyDescent="0.3">
      <c r="A490" t="s">
        <v>9064</v>
      </c>
      <c r="B490" s="9">
        <v>45839</v>
      </c>
      <c r="C490" t="s">
        <v>8521</v>
      </c>
      <c r="D490" t="s">
        <v>8241</v>
      </c>
      <c r="E490" t="s">
        <v>8189</v>
      </c>
      <c r="F490" t="s">
        <v>8191</v>
      </c>
      <c r="G490">
        <v>193</v>
      </c>
      <c r="H490">
        <v>16</v>
      </c>
      <c r="I490">
        <v>12.5</v>
      </c>
      <c r="J490">
        <v>2412.5</v>
      </c>
      <c r="K490" s="10">
        <f>IFERROR(INDEX(Pharma_Stock!$D$4:$D$51,MATCH(F490,Pharma_Stock!$B$4:$B$51,0)),"")</f>
        <v>45972</v>
      </c>
      <c r="L490" s="11" t="str">
        <f t="shared" si="14"/>
        <v/>
      </c>
      <c r="M490" s="11" t="str">
        <f>INDEX(Pharma_Products!$F$4:$F$15,MATCH(E490,Pharma_Products!$A$4:$A$15,0))</f>
        <v>-</v>
      </c>
      <c r="N490" s="10">
        <f>IFERROR(INDEX(Pharma_Retailers!$F$4:$F$183,MATCH(C490,Pharma_Retailers!$A$4:$A$183,0)),"")</f>
        <v>0</v>
      </c>
      <c r="O490" s="11" t="str">
        <f t="shared" si="15"/>
        <v/>
      </c>
    </row>
    <row r="491" spans="1:15" x14ac:dyDescent="0.3">
      <c r="A491" t="s">
        <v>9065</v>
      </c>
      <c r="B491" s="9">
        <v>45839</v>
      </c>
      <c r="C491" t="s">
        <v>8481</v>
      </c>
      <c r="D491" t="s">
        <v>8233</v>
      </c>
      <c r="E491" t="s">
        <v>8199</v>
      </c>
      <c r="F491" t="s">
        <v>8200</v>
      </c>
      <c r="G491">
        <v>212</v>
      </c>
      <c r="H491">
        <v>0</v>
      </c>
      <c r="I491">
        <v>28</v>
      </c>
      <c r="J491">
        <v>5936</v>
      </c>
      <c r="K491" s="10">
        <f>IFERROR(INDEX(Pharma_Stock!$D$4:$D$51,MATCH(F491,Pharma_Stock!$B$4:$B$51,0)),"")</f>
        <v>46042</v>
      </c>
      <c r="L491" s="11" t="str">
        <f t="shared" si="14"/>
        <v/>
      </c>
      <c r="M491" s="11" t="str">
        <f>INDEX(Pharma_Products!$F$4:$F$15,MATCH(E491,Pharma_Products!$A$4:$A$15,0))</f>
        <v>-</v>
      </c>
      <c r="N491" s="10">
        <f>IFERROR(INDEX(Pharma_Retailers!$F$4:$F$183,MATCH(C491,Pharma_Retailers!$A$4:$A$183,0)),"")</f>
        <v>0</v>
      </c>
      <c r="O491" s="11" t="str">
        <f t="shared" si="15"/>
        <v/>
      </c>
    </row>
    <row r="492" spans="1:15" x14ac:dyDescent="0.3">
      <c r="A492" t="s">
        <v>9066</v>
      </c>
      <c r="B492" s="9">
        <v>45839</v>
      </c>
      <c r="C492" t="s">
        <v>8463</v>
      </c>
      <c r="D492" t="s">
        <v>8233</v>
      </c>
      <c r="E492" t="s">
        <v>8194</v>
      </c>
      <c r="F492" t="s">
        <v>8195</v>
      </c>
      <c r="G492">
        <v>27</v>
      </c>
      <c r="H492">
        <v>0</v>
      </c>
      <c r="I492">
        <v>105</v>
      </c>
      <c r="J492">
        <v>2835</v>
      </c>
      <c r="K492" s="10">
        <f>IFERROR(INDEX(Pharma_Stock!$D$4:$D$51,MATCH(F492,Pharma_Stock!$B$4:$B$51,0)),"")</f>
        <v>46196</v>
      </c>
      <c r="L492" s="11" t="str">
        <f t="shared" si="14"/>
        <v/>
      </c>
      <c r="M492" s="11" t="str">
        <f>INDEX(Pharma_Products!$F$4:$F$15,MATCH(E492,Pharma_Products!$A$4:$A$15,0))</f>
        <v>-</v>
      </c>
      <c r="N492" s="10">
        <f>IFERROR(INDEX(Pharma_Retailers!$F$4:$F$183,MATCH(C492,Pharma_Retailers!$A$4:$A$183,0)),"")</f>
        <v>47304</v>
      </c>
      <c r="O492" s="11" t="str">
        <f t="shared" si="15"/>
        <v/>
      </c>
    </row>
    <row r="493" spans="1:15" x14ac:dyDescent="0.3">
      <c r="A493" t="s">
        <v>9067</v>
      </c>
      <c r="B493" s="9">
        <v>45839</v>
      </c>
      <c r="C493" t="s">
        <v>8516</v>
      </c>
      <c r="D493" t="s">
        <v>8233</v>
      </c>
      <c r="E493" t="s">
        <v>8189</v>
      </c>
      <c r="F493" t="s">
        <v>8191</v>
      </c>
      <c r="G493">
        <v>59</v>
      </c>
      <c r="H493">
        <v>4</v>
      </c>
      <c r="I493">
        <v>12.5</v>
      </c>
      <c r="J493">
        <v>737.5</v>
      </c>
      <c r="K493" s="10">
        <f>IFERROR(INDEX(Pharma_Stock!$D$4:$D$51,MATCH(F493,Pharma_Stock!$B$4:$B$51,0)),"")</f>
        <v>45972</v>
      </c>
      <c r="L493" s="11" t="str">
        <f t="shared" si="14"/>
        <v/>
      </c>
      <c r="M493" s="11" t="str">
        <f>INDEX(Pharma_Products!$F$4:$F$15,MATCH(E493,Pharma_Products!$A$4:$A$15,0))</f>
        <v>-</v>
      </c>
      <c r="N493" s="10">
        <f>IFERROR(INDEX(Pharma_Retailers!$F$4:$F$183,MATCH(C493,Pharma_Retailers!$A$4:$A$183,0)),"")</f>
        <v>46690</v>
      </c>
      <c r="O493" s="11" t="str">
        <f t="shared" si="15"/>
        <v/>
      </c>
    </row>
    <row r="494" spans="1:15" x14ac:dyDescent="0.3">
      <c r="A494" t="s">
        <v>9068</v>
      </c>
      <c r="B494" s="9">
        <v>45839</v>
      </c>
      <c r="C494" t="s">
        <v>8413</v>
      </c>
      <c r="D494" t="s">
        <v>8228</v>
      </c>
      <c r="E494" t="s">
        <v>8204</v>
      </c>
      <c r="F494" t="s">
        <v>8205</v>
      </c>
      <c r="G494">
        <v>166</v>
      </c>
      <c r="H494">
        <v>0</v>
      </c>
      <c r="I494">
        <v>88</v>
      </c>
      <c r="J494">
        <v>14608</v>
      </c>
      <c r="K494" s="10">
        <f>IFERROR(INDEX(Pharma_Stock!$D$4:$D$51,MATCH(F494,Pharma_Stock!$B$4:$B$51,0)),"")</f>
        <v>46141</v>
      </c>
      <c r="L494" s="11" t="str">
        <f t="shared" si="14"/>
        <v/>
      </c>
      <c r="M494" s="11" t="str">
        <f>INDEX(Pharma_Products!$F$4:$F$15,MATCH(E494,Pharma_Products!$A$4:$A$15,0))</f>
        <v>-</v>
      </c>
      <c r="N494" s="10">
        <f>IFERROR(INDEX(Pharma_Retailers!$F$4:$F$183,MATCH(C494,Pharma_Retailers!$A$4:$A$183,0)),"")</f>
        <v>0</v>
      </c>
      <c r="O494" s="11" t="str">
        <f t="shared" si="15"/>
        <v/>
      </c>
    </row>
    <row r="495" spans="1:15" x14ac:dyDescent="0.3">
      <c r="A495" t="s">
        <v>9069</v>
      </c>
      <c r="B495" s="9">
        <v>45839</v>
      </c>
      <c r="C495" t="s">
        <v>8488</v>
      </c>
      <c r="D495" t="s">
        <v>8249</v>
      </c>
      <c r="E495" t="s">
        <v>8153</v>
      </c>
      <c r="F495" t="s">
        <v>8156</v>
      </c>
      <c r="G495">
        <v>179</v>
      </c>
      <c r="H495">
        <v>0</v>
      </c>
      <c r="I495">
        <v>18.5</v>
      </c>
      <c r="J495">
        <v>3311.5</v>
      </c>
      <c r="K495" s="10">
        <f>IFERROR(INDEX(Pharma_Stock!$D$4:$D$51,MATCH(F495,Pharma_Stock!$B$4:$B$51,0)),"")</f>
        <v>46468</v>
      </c>
      <c r="L495" s="11" t="str">
        <f t="shared" si="14"/>
        <v/>
      </c>
      <c r="M495" s="11" t="str">
        <f>INDEX(Pharma_Products!$F$4:$F$15,MATCH(E495,Pharma_Products!$A$4:$A$15,0))</f>
        <v>Sch H</v>
      </c>
      <c r="N495" s="10">
        <f>IFERROR(INDEX(Pharma_Retailers!$F$4:$F$183,MATCH(C495,Pharma_Retailers!$A$4:$A$183,0)),"")</f>
        <v>46276</v>
      </c>
      <c r="O495" s="11" t="str">
        <f t="shared" si="15"/>
        <v/>
      </c>
    </row>
    <row r="496" spans="1:15" x14ac:dyDescent="0.3">
      <c r="A496" t="s">
        <v>9070</v>
      </c>
      <c r="B496" s="9">
        <v>45839</v>
      </c>
      <c r="C496" t="s">
        <v>8447</v>
      </c>
      <c r="D496" t="s">
        <v>8269</v>
      </c>
      <c r="E496" t="s">
        <v>8184</v>
      </c>
      <c r="F496" t="s">
        <v>8186</v>
      </c>
      <c r="G496">
        <v>213</v>
      </c>
      <c r="H496">
        <v>21</v>
      </c>
      <c r="I496">
        <v>9</v>
      </c>
      <c r="J496">
        <v>1917</v>
      </c>
      <c r="K496" s="10">
        <f>IFERROR(INDEX(Pharma_Stock!$D$4:$D$51,MATCH(F496,Pharma_Stock!$B$4:$B$51,0)),"")</f>
        <v>45997</v>
      </c>
      <c r="L496" s="11" t="str">
        <f t="shared" si="14"/>
        <v/>
      </c>
      <c r="M496" s="11" t="str">
        <f>INDEX(Pharma_Products!$F$4:$F$15,MATCH(E496,Pharma_Products!$A$4:$A$15,0))</f>
        <v>-</v>
      </c>
      <c r="N496" s="10">
        <f>IFERROR(INDEX(Pharma_Retailers!$F$4:$F$183,MATCH(C496,Pharma_Retailers!$A$4:$A$183,0)),"")</f>
        <v>0</v>
      </c>
      <c r="O496" s="11" t="str">
        <f t="shared" si="15"/>
        <v/>
      </c>
    </row>
    <row r="497" spans="1:15" x14ac:dyDescent="0.3">
      <c r="A497" t="s">
        <v>9071</v>
      </c>
      <c r="B497" s="9">
        <v>45839</v>
      </c>
      <c r="C497" t="s">
        <v>8472</v>
      </c>
      <c r="D497" t="s">
        <v>8241</v>
      </c>
      <c r="E497" t="s">
        <v>8159</v>
      </c>
      <c r="F497" t="s">
        <v>8160</v>
      </c>
      <c r="G497">
        <v>56</v>
      </c>
      <c r="H497">
        <v>0</v>
      </c>
      <c r="I497">
        <v>72</v>
      </c>
      <c r="J497">
        <v>4032</v>
      </c>
      <c r="K497" s="10">
        <f>IFERROR(INDEX(Pharma_Stock!$D$4:$D$51,MATCH(F497,Pharma_Stock!$B$4:$B$51,0)),"")</f>
        <v>46321</v>
      </c>
      <c r="L497" s="11" t="str">
        <f t="shared" si="14"/>
        <v/>
      </c>
      <c r="M497" s="11" t="str">
        <f>INDEX(Pharma_Products!$F$4:$F$15,MATCH(E497,Pharma_Products!$A$4:$A$15,0))</f>
        <v>Sch H</v>
      </c>
      <c r="N497" s="10">
        <f>IFERROR(INDEX(Pharma_Retailers!$F$4:$F$183,MATCH(C497,Pharma_Retailers!$A$4:$A$183,0)),"")</f>
        <v>47392</v>
      </c>
      <c r="O497" s="11" t="str">
        <f t="shared" si="15"/>
        <v/>
      </c>
    </row>
    <row r="498" spans="1:15" x14ac:dyDescent="0.3">
      <c r="A498" t="s">
        <v>9072</v>
      </c>
      <c r="B498" s="9">
        <v>45839</v>
      </c>
      <c r="C498" t="s">
        <v>8395</v>
      </c>
      <c r="D498" t="s">
        <v>8269</v>
      </c>
      <c r="E498" t="s">
        <v>8204</v>
      </c>
      <c r="F498" t="s">
        <v>8205</v>
      </c>
      <c r="G498">
        <v>140</v>
      </c>
      <c r="H498">
        <v>0</v>
      </c>
      <c r="I498">
        <v>88</v>
      </c>
      <c r="J498">
        <v>12320</v>
      </c>
      <c r="K498" s="10">
        <f>IFERROR(INDEX(Pharma_Stock!$D$4:$D$51,MATCH(F498,Pharma_Stock!$B$4:$B$51,0)),"")</f>
        <v>46141</v>
      </c>
      <c r="L498" s="11" t="str">
        <f t="shared" si="14"/>
        <v/>
      </c>
      <c r="M498" s="11" t="str">
        <f>INDEX(Pharma_Products!$F$4:$F$15,MATCH(E498,Pharma_Products!$A$4:$A$15,0))</f>
        <v>-</v>
      </c>
      <c r="N498" s="10">
        <f>IFERROR(INDEX(Pharma_Retailers!$F$4:$F$183,MATCH(C498,Pharma_Retailers!$A$4:$A$183,0)),"")</f>
        <v>0</v>
      </c>
      <c r="O498" s="11" t="str">
        <f t="shared" si="15"/>
        <v/>
      </c>
    </row>
    <row r="499" spans="1:15" x14ac:dyDescent="0.3">
      <c r="A499" t="s">
        <v>9073</v>
      </c>
      <c r="B499" s="9">
        <v>45839</v>
      </c>
      <c r="C499" t="s">
        <v>8325</v>
      </c>
      <c r="D499" t="s">
        <v>8233</v>
      </c>
      <c r="E499" t="s">
        <v>8184</v>
      </c>
      <c r="F499" t="s">
        <v>8187</v>
      </c>
      <c r="G499">
        <v>155</v>
      </c>
      <c r="H499">
        <v>15</v>
      </c>
      <c r="I499">
        <v>9</v>
      </c>
      <c r="J499">
        <v>1395</v>
      </c>
      <c r="K499" s="10">
        <f>IFERROR(INDEX(Pharma_Stock!$D$4:$D$51,MATCH(F499,Pharma_Stock!$B$4:$B$51,0)),"")</f>
        <v>46028</v>
      </c>
      <c r="L499" s="11" t="str">
        <f t="shared" si="14"/>
        <v/>
      </c>
      <c r="M499" s="11" t="str">
        <f>INDEX(Pharma_Products!$F$4:$F$15,MATCH(E499,Pharma_Products!$A$4:$A$15,0))</f>
        <v>-</v>
      </c>
      <c r="N499" s="10">
        <f>IFERROR(INDEX(Pharma_Retailers!$F$4:$F$183,MATCH(C499,Pharma_Retailers!$A$4:$A$183,0)),"")</f>
        <v>0</v>
      </c>
      <c r="O499" s="11" t="str">
        <f t="shared" si="15"/>
        <v/>
      </c>
    </row>
    <row r="500" spans="1:15" x14ac:dyDescent="0.3">
      <c r="A500" t="s">
        <v>9074</v>
      </c>
      <c r="B500" s="9">
        <v>45840</v>
      </c>
      <c r="C500" t="s">
        <v>8356</v>
      </c>
      <c r="D500" t="s">
        <v>8269</v>
      </c>
      <c r="E500" t="s">
        <v>8204</v>
      </c>
      <c r="F500" t="s">
        <v>8205</v>
      </c>
      <c r="G500">
        <v>204</v>
      </c>
      <c r="H500">
        <v>0</v>
      </c>
      <c r="I500">
        <v>88</v>
      </c>
      <c r="J500">
        <v>17952</v>
      </c>
      <c r="K500" s="10">
        <f>IFERROR(INDEX(Pharma_Stock!$D$4:$D$51,MATCH(F500,Pharma_Stock!$B$4:$B$51,0)),"")</f>
        <v>46141</v>
      </c>
      <c r="L500" s="11" t="str">
        <f t="shared" si="14"/>
        <v/>
      </c>
      <c r="M500" s="11" t="str">
        <f>INDEX(Pharma_Products!$F$4:$F$15,MATCH(E500,Pharma_Products!$A$4:$A$15,0))</f>
        <v>-</v>
      </c>
      <c r="N500" s="10">
        <f>IFERROR(INDEX(Pharma_Retailers!$F$4:$F$183,MATCH(C500,Pharma_Retailers!$A$4:$A$183,0)),"")</f>
        <v>0</v>
      </c>
      <c r="O500" s="11" t="str">
        <f t="shared" si="15"/>
        <v/>
      </c>
    </row>
    <row r="501" spans="1:15" x14ac:dyDescent="0.3">
      <c r="A501" t="s">
        <v>9075</v>
      </c>
      <c r="B501" s="9">
        <v>45840</v>
      </c>
      <c r="C501" t="s">
        <v>8434</v>
      </c>
      <c r="D501" t="s">
        <v>8269</v>
      </c>
      <c r="E501" t="s">
        <v>8194</v>
      </c>
      <c r="F501" t="s">
        <v>8195</v>
      </c>
      <c r="G501">
        <v>209</v>
      </c>
      <c r="H501">
        <v>0</v>
      </c>
      <c r="I501">
        <v>105</v>
      </c>
      <c r="J501">
        <v>21945</v>
      </c>
      <c r="K501" s="10">
        <f>IFERROR(INDEX(Pharma_Stock!$D$4:$D$51,MATCH(F501,Pharma_Stock!$B$4:$B$51,0)),"")</f>
        <v>46196</v>
      </c>
      <c r="L501" s="11" t="str">
        <f t="shared" si="14"/>
        <v/>
      </c>
      <c r="M501" s="11" t="str">
        <f>INDEX(Pharma_Products!$F$4:$F$15,MATCH(E501,Pharma_Products!$A$4:$A$15,0))</f>
        <v>-</v>
      </c>
      <c r="N501" s="10">
        <f>IFERROR(INDEX(Pharma_Retailers!$F$4:$F$183,MATCH(C501,Pharma_Retailers!$A$4:$A$183,0)),"")</f>
        <v>0</v>
      </c>
      <c r="O501" s="11" t="str">
        <f t="shared" si="15"/>
        <v/>
      </c>
    </row>
    <row r="502" spans="1:15" x14ac:dyDescent="0.3">
      <c r="A502" t="s">
        <v>9076</v>
      </c>
      <c r="B502" s="9">
        <v>45840</v>
      </c>
      <c r="C502" t="s">
        <v>8392</v>
      </c>
      <c r="D502" t="s">
        <v>8249</v>
      </c>
      <c r="E502" t="s">
        <v>8184</v>
      </c>
      <c r="F502" t="s">
        <v>8187</v>
      </c>
      <c r="G502">
        <v>142</v>
      </c>
      <c r="H502">
        <v>14</v>
      </c>
      <c r="I502">
        <v>9</v>
      </c>
      <c r="J502">
        <v>1278</v>
      </c>
      <c r="K502" s="10">
        <f>IFERROR(INDEX(Pharma_Stock!$D$4:$D$51,MATCH(F502,Pharma_Stock!$B$4:$B$51,0)),"")</f>
        <v>46028</v>
      </c>
      <c r="L502" s="11" t="str">
        <f t="shared" si="14"/>
        <v/>
      </c>
      <c r="M502" s="11" t="str">
        <f>INDEX(Pharma_Products!$F$4:$F$15,MATCH(E502,Pharma_Products!$A$4:$A$15,0))</f>
        <v>-</v>
      </c>
      <c r="N502" s="10">
        <f>IFERROR(INDEX(Pharma_Retailers!$F$4:$F$183,MATCH(C502,Pharma_Retailers!$A$4:$A$183,0)),"")</f>
        <v>0</v>
      </c>
      <c r="O502" s="11" t="str">
        <f t="shared" si="15"/>
        <v/>
      </c>
    </row>
    <row r="503" spans="1:15" x14ac:dyDescent="0.3">
      <c r="A503" t="s">
        <v>9077</v>
      </c>
      <c r="B503" s="9">
        <v>45840</v>
      </c>
      <c r="C503" t="s">
        <v>8400</v>
      </c>
      <c r="D503" t="s">
        <v>8228</v>
      </c>
      <c r="E503" t="s">
        <v>8153</v>
      </c>
      <c r="F503" t="s">
        <v>8158</v>
      </c>
      <c r="G503">
        <v>228</v>
      </c>
      <c r="H503">
        <v>0</v>
      </c>
      <c r="I503">
        <v>18.5</v>
      </c>
      <c r="J503">
        <v>4218</v>
      </c>
      <c r="K503" s="10">
        <f>IFERROR(INDEX(Pharma_Stock!$D$4:$D$51,MATCH(F503,Pharma_Stock!$B$4:$B$51,0)),"")</f>
        <v>46038</v>
      </c>
      <c r="L503" s="11" t="str">
        <f t="shared" si="14"/>
        <v/>
      </c>
      <c r="M503" s="11" t="str">
        <f>INDEX(Pharma_Products!$F$4:$F$15,MATCH(E503,Pharma_Products!$A$4:$A$15,0))</f>
        <v>Sch H</v>
      </c>
      <c r="N503" s="10">
        <f>IFERROR(INDEX(Pharma_Retailers!$F$4:$F$183,MATCH(C503,Pharma_Retailers!$A$4:$A$183,0)),"")</f>
        <v>47451</v>
      </c>
      <c r="O503" s="11" t="str">
        <f t="shared" si="15"/>
        <v/>
      </c>
    </row>
    <row r="504" spans="1:15" x14ac:dyDescent="0.3">
      <c r="A504" t="s">
        <v>9078</v>
      </c>
      <c r="B504" s="9">
        <v>45841</v>
      </c>
      <c r="C504" t="s">
        <v>8431</v>
      </c>
      <c r="D504" t="s">
        <v>8241</v>
      </c>
      <c r="E504" t="s">
        <v>8153</v>
      </c>
      <c r="F504" t="s">
        <v>8156</v>
      </c>
      <c r="G504">
        <v>25</v>
      </c>
      <c r="H504">
        <v>0</v>
      </c>
      <c r="I504">
        <v>18.5</v>
      </c>
      <c r="J504">
        <v>462.5</v>
      </c>
      <c r="K504" s="10">
        <f>IFERROR(INDEX(Pharma_Stock!$D$4:$D$51,MATCH(F504,Pharma_Stock!$B$4:$B$51,0)),"")</f>
        <v>46468</v>
      </c>
      <c r="L504" s="11" t="str">
        <f t="shared" si="14"/>
        <v/>
      </c>
      <c r="M504" s="11" t="str">
        <f>INDEX(Pharma_Products!$F$4:$F$15,MATCH(E504,Pharma_Products!$A$4:$A$15,0))</f>
        <v>Sch H</v>
      </c>
      <c r="N504" s="10">
        <f>IFERROR(INDEX(Pharma_Retailers!$F$4:$F$183,MATCH(C504,Pharma_Retailers!$A$4:$A$183,0)),"")</f>
        <v>45792</v>
      </c>
      <c r="O504" s="11" t="str">
        <f t="shared" si="15"/>
        <v>FLAG</v>
      </c>
    </row>
    <row r="505" spans="1:15" x14ac:dyDescent="0.3">
      <c r="A505" t="s">
        <v>9079</v>
      </c>
      <c r="B505" s="9">
        <v>45841</v>
      </c>
      <c r="C505" t="s">
        <v>8393</v>
      </c>
      <c r="D505" t="s">
        <v>8249</v>
      </c>
      <c r="E505" t="s">
        <v>8209</v>
      </c>
      <c r="F505" t="s">
        <v>8210</v>
      </c>
      <c r="G505">
        <v>176</v>
      </c>
      <c r="H505">
        <v>0</v>
      </c>
      <c r="I505">
        <v>30</v>
      </c>
      <c r="J505">
        <v>5280</v>
      </c>
      <c r="K505" s="10">
        <f>IFERROR(INDEX(Pharma_Stock!$D$4:$D$51,MATCH(F505,Pharma_Stock!$B$4:$B$51,0)),"")</f>
        <v>45921</v>
      </c>
      <c r="L505" s="11" t="str">
        <f t="shared" si="14"/>
        <v/>
      </c>
      <c r="M505" s="11" t="str">
        <f>INDEX(Pharma_Products!$F$4:$F$15,MATCH(E505,Pharma_Products!$A$4:$A$15,0))</f>
        <v>-</v>
      </c>
      <c r="N505" s="10">
        <f>IFERROR(INDEX(Pharma_Retailers!$F$4:$F$183,MATCH(C505,Pharma_Retailers!$A$4:$A$183,0)),"")</f>
        <v>0</v>
      </c>
      <c r="O505" s="11" t="str">
        <f t="shared" si="15"/>
        <v/>
      </c>
    </row>
    <row r="506" spans="1:15" x14ac:dyDescent="0.3">
      <c r="A506" t="s">
        <v>9080</v>
      </c>
      <c r="B506" s="9">
        <v>45841</v>
      </c>
      <c r="C506" t="s">
        <v>8301</v>
      </c>
      <c r="D506" t="s">
        <v>8228</v>
      </c>
      <c r="E506" t="s">
        <v>8209</v>
      </c>
      <c r="F506" t="s">
        <v>8212</v>
      </c>
      <c r="G506">
        <v>74</v>
      </c>
      <c r="H506">
        <v>0</v>
      </c>
      <c r="I506">
        <v>30</v>
      </c>
      <c r="J506">
        <v>2220</v>
      </c>
      <c r="K506" s="10">
        <f>IFERROR(INDEX(Pharma_Stock!$D$4:$D$51,MATCH(F506,Pharma_Stock!$B$4:$B$51,0)),"")</f>
        <v>46129</v>
      </c>
      <c r="L506" s="11" t="str">
        <f t="shared" si="14"/>
        <v/>
      </c>
      <c r="M506" s="11" t="str">
        <f>INDEX(Pharma_Products!$F$4:$F$15,MATCH(E506,Pharma_Products!$A$4:$A$15,0))</f>
        <v>-</v>
      </c>
      <c r="N506" s="10">
        <f>IFERROR(INDEX(Pharma_Retailers!$F$4:$F$183,MATCH(C506,Pharma_Retailers!$A$4:$A$183,0)),"")</f>
        <v>46245</v>
      </c>
      <c r="O506" s="11" t="str">
        <f t="shared" si="15"/>
        <v/>
      </c>
    </row>
    <row r="507" spans="1:15" x14ac:dyDescent="0.3">
      <c r="A507" t="s">
        <v>9081</v>
      </c>
      <c r="B507" s="9">
        <v>45841</v>
      </c>
      <c r="C507" t="s">
        <v>8403</v>
      </c>
      <c r="D507" t="s">
        <v>8241</v>
      </c>
      <c r="E507" t="s">
        <v>8169</v>
      </c>
      <c r="F507" t="s">
        <v>8172</v>
      </c>
      <c r="G507">
        <v>146</v>
      </c>
      <c r="H507">
        <v>0</v>
      </c>
      <c r="I507">
        <v>14</v>
      </c>
      <c r="J507">
        <v>2044</v>
      </c>
      <c r="K507" s="10">
        <f>IFERROR(INDEX(Pharma_Stock!$D$4:$D$51,MATCH(F507,Pharma_Stock!$B$4:$B$51,0)),"")</f>
        <v>46309</v>
      </c>
      <c r="L507" s="11" t="str">
        <f t="shared" si="14"/>
        <v/>
      </c>
      <c r="M507" s="11" t="str">
        <f>INDEX(Pharma_Products!$F$4:$F$15,MATCH(E507,Pharma_Products!$A$4:$A$15,0))</f>
        <v>Sch H</v>
      </c>
      <c r="N507" s="10">
        <f>IFERROR(INDEX(Pharma_Retailers!$F$4:$F$183,MATCH(C507,Pharma_Retailers!$A$4:$A$183,0)),"")</f>
        <v>45930</v>
      </c>
      <c r="O507" s="11" t="str">
        <f t="shared" si="15"/>
        <v/>
      </c>
    </row>
    <row r="508" spans="1:15" x14ac:dyDescent="0.3">
      <c r="A508" t="s">
        <v>9082</v>
      </c>
      <c r="B508" s="9">
        <v>45841</v>
      </c>
      <c r="C508" t="s">
        <v>8539</v>
      </c>
      <c r="D508" t="s">
        <v>8269</v>
      </c>
      <c r="E508" t="s">
        <v>8159</v>
      </c>
      <c r="F508" t="s">
        <v>8160</v>
      </c>
      <c r="G508">
        <v>57</v>
      </c>
      <c r="H508">
        <v>0</v>
      </c>
      <c r="I508">
        <v>72</v>
      </c>
      <c r="J508">
        <v>4104</v>
      </c>
      <c r="K508" s="10">
        <f>IFERROR(INDEX(Pharma_Stock!$D$4:$D$51,MATCH(F508,Pharma_Stock!$B$4:$B$51,0)),"")</f>
        <v>46321</v>
      </c>
      <c r="L508" s="11" t="str">
        <f t="shared" si="14"/>
        <v/>
      </c>
      <c r="M508" s="11" t="str">
        <f>INDEX(Pharma_Products!$F$4:$F$15,MATCH(E508,Pharma_Products!$A$4:$A$15,0))</f>
        <v>Sch H</v>
      </c>
      <c r="N508" s="10">
        <f>IFERROR(INDEX(Pharma_Retailers!$F$4:$F$183,MATCH(C508,Pharma_Retailers!$A$4:$A$183,0)),"")</f>
        <v>47446</v>
      </c>
      <c r="O508" s="11" t="str">
        <f t="shared" si="15"/>
        <v/>
      </c>
    </row>
    <row r="509" spans="1:15" x14ac:dyDescent="0.3">
      <c r="A509" t="s">
        <v>9083</v>
      </c>
      <c r="B509" s="9">
        <v>45842</v>
      </c>
      <c r="C509" t="s">
        <v>8435</v>
      </c>
      <c r="D509" t="s">
        <v>8249</v>
      </c>
      <c r="E509" t="s">
        <v>8164</v>
      </c>
      <c r="F509" t="s">
        <v>8165</v>
      </c>
      <c r="G509">
        <v>192</v>
      </c>
      <c r="H509">
        <v>18</v>
      </c>
      <c r="I509">
        <v>19</v>
      </c>
      <c r="J509">
        <v>3648</v>
      </c>
      <c r="K509" s="10">
        <f>IFERROR(INDEX(Pharma_Stock!$D$4:$D$51,MATCH(F509,Pharma_Stock!$B$4:$B$51,0)),"")</f>
        <v>46275</v>
      </c>
      <c r="L509" s="11" t="str">
        <f t="shared" si="14"/>
        <v/>
      </c>
      <c r="M509" s="11" t="str">
        <f>INDEX(Pharma_Products!$F$4:$F$15,MATCH(E509,Pharma_Products!$A$4:$A$15,0))</f>
        <v>OTC</v>
      </c>
      <c r="N509" s="10">
        <f>IFERROR(INDEX(Pharma_Retailers!$F$4:$F$183,MATCH(C509,Pharma_Retailers!$A$4:$A$183,0)),"")</f>
        <v>46326</v>
      </c>
      <c r="O509" s="11" t="str">
        <f t="shared" si="15"/>
        <v/>
      </c>
    </row>
    <row r="510" spans="1:15" x14ac:dyDescent="0.3">
      <c r="A510" t="s">
        <v>9084</v>
      </c>
      <c r="B510" s="9">
        <v>45842</v>
      </c>
      <c r="C510" t="s">
        <v>8296</v>
      </c>
      <c r="D510" t="s">
        <v>8228</v>
      </c>
      <c r="E510" t="s">
        <v>8189</v>
      </c>
      <c r="F510" t="s">
        <v>8191</v>
      </c>
      <c r="G510">
        <v>159</v>
      </c>
      <c r="H510">
        <v>13</v>
      </c>
      <c r="I510">
        <v>12.5</v>
      </c>
      <c r="J510">
        <v>1987.5</v>
      </c>
      <c r="K510" s="10">
        <f>IFERROR(INDEX(Pharma_Stock!$D$4:$D$51,MATCH(F510,Pharma_Stock!$B$4:$B$51,0)),"")</f>
        <v>45972</v>
      </c>
      <c r="L510" s="11" t="str">
        <f t="shared" si="14"/>
        <v/>
      </c>
      <c r="M510" s="11" t="str">
        <f>INDEX(Pharma_Products!$F$4:$F$15,MATCH(E510,Pharma_Products!$A$4:$A$15,0))</f>
        <v>-</v>
      </c>
      <c r="N510" s="10">
        <f>IFERROR(INDEX(Pharma_Retailers!$F$4:$F$183,MATCH(C510,Pharma_Retailers!$A$4:$A$183,0)),"")</f>
        <v>0</v>
      </c>
      <c r="O510" s="11" t="str">
        <f t="shared" si="15"/>
        <v/>
      </c>
    </row>
    <row r="511" spans="1:15" x14ac:dyDescent="0.3">
      <c r="A511" t="s">
        <v>9085</v>
      </c>
      <c r="B511" s="9">
        <v>45842</v>
      </c>
      <c r="C511" t="s">
        <v>8457</v>
      </c>
      <c r="D511" t="s">
        <v>8249</v>
      </c>
      <c r="E511" t="s">
        <v>8209</v>
      </c>
      <c r="F511" t="s">
        <v>8212</v>
      </c>
      <c r="G511">
        <v>219</v>
      </c>
      <c r="H511">
        <v>0</v>
      </c>
      <c r="I511">
        <v>30</v>
      </c>
      <c r="J511">
        <v>6570</v>
      </c>
      <c r="K511" s="10">
        <f>IFERROR(INDEX(Pharma_Stock!$D$4:$D$51,MATCH(F511,Pharma_Stock!$B$4:$B$51,0)),"")</f>
        <v>46129</v>
      </c>
      <c r="L511" s="11" t="str">
        <f t="shared" si="14"/>
        <v/>
      </c>
      <c r="M511" s="11" t="str">
        <f>INDEX(Pharma_Products!$F$4:$F$15,MATCH(E511,Pharma_Products!$A$4:$A$15,0))</f>
        <v>-</v>
      </c>
      <c r="N511" s="10">
        <f>IFERROR(INDEX(Pharma_Retailers!$F$4:$F$183,MATCH(C511,Pharma_Retailers!$A$4:$A$183,0)),"")</f>
        <v>0</v>
      </c>
      <c r="O511" s="11" t="str">
        <f t="shared" si="15"/>
        <v/>
      </c>
    </row>
    <row r="512" spans="1:15" x14ac:dyDescent="0.3">
      <c r="A512" t="s">
        <v>9086</v>
      </c>
      <c r="B512" s="9">
        <v>45842</v>
      </c>
      <c r="C512" t="s">
        <v>8273</v>
      </c>
      <c r="D512" t="s">
        <v>8233</v>
      </c>
      <c r="E512" t="s">
        <v>8209</v>
      </c>
      <c r="F512" t="s">
        <v>8210</v>
      </c>
      <c r="G512">
        <v>148</v>
      </c>
      <c r="H512">
        <v>0</v>
      </c>
      <c r="I512">
        <v>30</v>
      </c>
      <c r="J512">
        <v>4440</v>
      </c>
      <c r="K512" s="10">
        <f>IFERROR(INDEX(Pharma_Stock!$D$4:$D$51,MATCH(F512,Pharma_Stock!$B$4:$B$51,0)),"")</f>
        <v>45921</v>
      </c>
      <c r="L512" s="11" t="str">
        <f t="shared" si="14"/>
        <v/>
      </c>
      <c r="M512" s="11" t="str">
        <f>INDEX(Pharma_Products!$F$4:$F$15,MATCH(E512,Pharma_Products!$A$4:$A$15,0))</f>
        <v>-</v>
      </c>
      <c r="N512" s="10">
        <f>IFERROR(INDEX(Pharma_Retailers!$F$4:$F$183,MATCH(C512,Pharma_Retailers!$A$4:$A$183,0)),"")</f>
        <v>0</v>
      </c>
      <c r="O512" s="11" t="str">
        <f t="shared" si="15"/>
        <v/>
      </c>
    </row>
    <row r="513" spans="1:15" x14ac:dyDescent="0.3">
      <c r="A513" t="s">
        <v>9087</v>
      </c>
      <c r="B513" s="9">
        <v>45842</v>
      </c>
      <c r="C513" t="s">
        <v>8500</v>
      </c>
      <c r="D513" t="s">
        <v>8228</v>
      </c>
      <c r="E513" t="s">
        <v>8153</v>
      </c>
      <c r="F513" t="s">
        <v>8157</v>
      </c>
      <c r="G513">
        <v>179</v>
      </c>
      <c r="H513">
        <v>0</v>
      </c>
      <c r="I513">
        <v>18.5</v>
      </c>
      <c r="J513">
        <v>3311.5</v>
      </c>
      <c r="K513" s="10">
        <f>IFERROR(INDEX(Pharma_Stock!$D$4:$D$51,MATCH(F513,Pharma_Stock!$B$4:$B$51,0)),"")</f>
        <v>46500</v>
      </c>
      <c r="L513" s="11" t="str">
        <f t="shared" si="14"/>
        <v/>
      </c>
      <c r="M513" s="11" t="str">
        <f>INDEX(Pharma_Products!$F$4:$F$15,MATCH(E513,Pharma_Products!$A$4:$A$15,0))</f>
        <v>Sch H</v>
      </c>
      <c r="N513" s="10">
        <f>IFERROR(INDEX(Pharma_Retailers!$F$4:$F$183,MATCH(C513,Pharma_Retailers!$A$4:$A$183,0)),"")</f>
        <v>46794</v>
      </c>
      <c r="O513" s="11" t="str">
        <f t="shared" si="15"/>
        <v/>
      </c>
    </row>
    <row r="514" spans="1:15" x14ac:dyDescent="0.3">
      <c r="A514" t="s">
        <v>9088</v>
      </c>
      <c r="B514" s="9">
        <v>45842</v>
      </c>
      <c r="C514" t="s">
        <v>8534</v>
      </c>
      <c r="D514" t="s">
        <v>8269</v>
      </c>
      <c r="E514" t="s">
        <v>8159</v>
      </c>
      <c r="F514" t="s">
        <v>8160</v>
      </c>
      <c r="G514">
        <v>176</v>
      </c>
      <c r="H514">
        <v>0</v>
      </c>
      <c r="I514">
        <v>72</v>
      </c>
      <c r="J514">
        <v>12672</v>
      </c>
      <c r="K514" s="10">
        <f>IFERROR(INDEX(Pharma_Stock!$D$4:$D$51,MATCH(F514,Pharma_Stock!$B$4:$B$51,0)),"")</f>
        <v>46321</v>
      </c>
      <c r="L514" s="11" t="str">
        <f t="shared" si="14"/>
        <v/>
      </c>
      <c r="M514" s="11" t="str">
        <f>INDEX(Pharma_Products!$F$4:$F$15,MATCH(E514,Pharma_Products!$A$4:$A$15,0))</f>
        <v>Sch H</v>
      </c>
      <c r="N514" s="10">
        <f>IFERROR(INDEX(Pharma_Retailers!$F$4:$F$183,MATCH(C514,Pharma_Retailers!$A$4:$A$183,0)),"")</f>
        <v>46536</v>
      </c>
      <c r="O514" s="11" t="str">
        <f t="shared" si="15"/>
        <v/>
      </c>
    </row>
    <row r="515" spans="1:15" x14ac:dyDescent="0.3">
      <c r="A515" t="s">
        <v>9089</v>
      </c>
      <c r="B515" s="9">
        <v>45843</v>
      </c>
      <c r="C515" t="s">
        <v>8234</v>
      </c>
      <c r="D515" t="s">
        <v>8233</v>
      </c>
      <c r="E515" t="s">
        <v>8189</v>
      </c>
      <c r="F515" t="s">
        <v>8191</v>
      </c>
      <c r="G515">
        <v>197</v>
      </c>
      <c r="H515">
        <v>16</v>
      </c>
      <c r="I515">
        <v>12.5</v>
      </c>
      <c r="J515">
        <v>2462.5</v>
      </c>
      <c r="K515" s="10">
        <f>IFERROR(INDEX(Pharma_Stock!$D$4:$D$51,MATCH(F515,Pharma_Stock!$B$4:$B$51,0)),"")</f>
        <v>45972</v>
      </c>
      <c r="L515" s="11" t="str">
        <f t="shared" si="14"/>
        <v/>
      </c>
      <c r="M515" s="11" t="str">
        <f>INDEX(Pharma_Products!$F$4:$F$15,MATCH(E515,Pharma_Products!$A$4:$A$15,0))</f>
        <v>-</v>
      </c>
      <c r="N515" s="10">
        <f>IFERROR(INDEX(Pharma_Retailers!$F$4:$F$183,MATCH(C515,Pharma_Retailers!$A$4:$A$183,0)),"")</f>
        <v>46882</v>
      </c>
      <c r="O515" s="11" t="str">
        <f t="shared" si="15"/>
        <v/>
      </c>
    </row>
    <row r="516" spans="1:15" x14ac:dyDescent="0.3">
      <c r="A516" t="s">
        <v>9090</v>
      </c>
      <c r="B516" s="9">
        <v>45843</v>
      </c>
      <c r="C516" t="s">
        <v>8378</v>
      </c>
      <c r="D516" t="s">
        <v>8249</v>
      </c>
      <c r="E516" t="s">
        <v>8169</v>
      </c>
      <c r="F516" t="s">
        <v>8172</v>
      </c>
      <c r="G516">
        <v>157</v>
      </c>
      <c r="H516">
        <v>0</v>
      </c>
      <c r="I516">
        <v>14</v>
      </c>
      <c r="J516">
        <v>2198</v>
      </c>
      <c r="K516" s="10">
        <f>IFERROR(INDEX(Pharma_Stock!$D$4:$D$51,MATCH(F516,Pharma_Stock!$B$4:$B$51,0)),"")</f>
        <v>46309</v>
      </c>
      <c r="L516" s="11" t="str">
        <f t="shared" ref="L516:L579" si="16">IF(B516&gt;K516,"FLAG","")</f>
        <v/>
      </c>
      <c r="M516" s="11" t="str">
        <f>INDEX(Pharma_Products!$F$4:$F$15,MATCH(E516,Pharma_Products!$A$4:$A$15,0))</f>
        <v>Sch H</v>
      </c>
      <c r="N516" s="10">
        <f>IFERROR(INDEX(Pharma_Retailers!$F$4:$F$183,MATCH(C516,Pharma_Retailers!$A$4:$A$183,0)),"")</f>
        <v>46829</v>
      </c>
      <c r="O516" s="11" t="str">
        <f t="shared" ref="O516:O579" si="17">IF(AND(M516="Sch H",N(N516)&gt;0,B516&gt;N516),"FLAG","")</f>
        <v/>
      </c>
    </row>
    <row r="517" spans="1:15" x14ac:dyDescent="0.3">
      <c r="A517" t="s">
        <v>9091</v>
      </c>
      <c r="B517" s="9">
        <v>45843</v>
      </c>
      <c r="C517" t="s">
        <v>8383</v>
      </c>
      <c r="D517" t="s">
        <v>8269</v>
      </c>
      <c r="E517" t="s">
        <v>8204</v>
      </c>
      <c r="F517" t="s">
        <v>8207</v>
      </c>
      <c r="G517">
        <v>32</v>
      </c>
      <c r="H517">
        <v>0</v>
      </c>
      <c r="I517">
        <v>88</v>
      </c>
      <c r="J517">
        <v>2816</v>
      </c>
      <c r="K517" s="10">
        <f>IFERROR(INDEX(Pharma_Stock!$D$4:$D$51,MATCH(F517,Pharma_Stock!$B$4:$B$51,0)),"")</f>
        <v>45968</v>
      </c>
      <c r="L517" s="11" t="str">
        <f t="shared" si="16"/>
        <v/>
      </c>
      <c r="M517" s="11" t="str">
        <f>INDEX(Pharma_Products!$F$4:$F$15,MATCH(E517,Pharma_Products!$A$4:$A$15,0))</f>
        <v>-</v>
      </c>
      <c r="N517" s="10">
        <f>IFERROR(INDEX(Pharma_Retailers!$F$4:$F$183,MATCH(C517,Pharma_Retailers!$A$4:$A$183,0)),"")</f>
        <v>0</v>
      </c>
      <c r="O517" s="11" t="str">
        <f t="shared" si="17"/>
        <v/>
      </c>
    </row>
    <row r="518" spans="1:15" x14ac:dyDescent="0.3">
      <c r="A518" t="s">
        <v>9092</v>
      </c>
      <c r="B518" s="9">
        <v>45843</v>
      </c>
      <c r="C518" t="s">
        <v>8423</v>
      </c>
      <c r="D518" t="s">
        <v>8233</v>
      </c>
      <c r="E518" t="s">
        <v>8164</v>
      </c>
      <c r="F518" t="s">
        <v>8168</v>
      </c>
      <c r="G518">
        <v>142</v>
      </c>
      <c r="H518">
        <v>14</v>
      </c>
      <c r="I518">
        <v>19</v>
      </c>
      <c r="J518">
        <v>2698</v>
      </c>
      <c r="K518" s="10">
        <f>IFERROR(INDEX(Pharma_Stock!$D$4:$D$51,MATCH(F518,Pharma_Stock!$B$4:$B$51,0)),"")</f>
        <v>45901</v>
      </c>
      <c r="L518" s="11" t="str">
        <f t="shared" si="16"/>
        <v/>
      </c>
      <c r="M518" s="11" t="str">
        <f>INDEX(Pharma_Products!$F$4:$F$15,MATCH(E518,Pharma_Products!$A$4:$A$15,0))</f>
        <v>OTC</v>
      </c>
      <c r="N518" s="10">
        <f>IFERROR(INDEX(Pharma_Retailers!$F$4:$F$183,MATCH(C518,Pharma_Retailers!$A$4:$A$183,0)),"")</f>
        <v>46761</v>
      </c>
      <c r="O518" s="11" t="str">
        <f t="shared" si="17"/>
        <v/>
      </c>
    </row>
    <row r="519" spans="1:15" x14ac:dyDescent="0.3">
      <c r="A519" t="s">
        <v>9093</v>
      </c>
      <c r="B519" s="9">
        <v>45843</v>
      </c>
      <c r="C519" t="s">
        <v>8337</v>
      </c>
      <c r="D519" t="s">
        <v>8269</v>
      </c>
      <c r="E519" t="s">
        <v>8174</v>
      </c>
      <c r="F519" t="s">
        <v>8178</v>
      </c>
      <c r="G519">
        <v>127</v>
      </c>
      <c r="H519">
        <v>0</v>
      </c>
      <c r="I519">
        <v>98</v>
      </c>
      <c r="J519">
        <v>12446</v>
      </c>
      <c r="K519" s="10">
        <f>IFERROR(INDEX(Pharma_Stock!$D$4:$D$51,MATCH(F519,Pharma_Stock!$B$4:$B$51,0)),"")</f>
        <v>45975</v>
      </c>
      <c r="L519" s="11" t="str">
        <f t="shared" si="16"/>
        <v/>
      </c>
      <c r="M519" s="11" t="str">
        <f>INDEX(Pharma_Products!$F$4:$F$15,MATCH(E519,Pharma_Products!$A$4:$A$15,0))</f>
        <v>Sch H</v>
      </c>
      <c r="N519" s="10">
        <f>IFERROR(INDEX(Pharma_Retailers!$F$4:$F$183,MATCH(C519,Pharma_Retailers!$A$4:$A$183,0)),"")</f>
        <v>46268</v>
      </c>
      <c r="O519" s="11" t="str">
        <f t="shared" si="17"/>
        <v/>
      </c>
    </row>
    <row r="520" spans="1:15" x14ac:dyDescent="0.3">
      <c r="A520" t="s">
        <v>9094</v>
      </c>
      <c r="B520" s="9">
        <v>45843</v>
      </c>
      <c r="C520" t="s">
        <v>8340</v>
      </c>
      <c r="D520" t="s">
        <v>8249</v>
      </c>
      <c r="E520" t="s">
        <v>8184</v>
      </c>
      <c r="F520" t="s">
        <v>8186</v>
      </c>
      <c r="G520">
        <v>148</v>
      </c>
      <c r="H520">
        <v>14</v>
      </c>
      <c r="I520">
        <v>9</v>
      </c>
      <c r="J520">
        <v>1332</v>
      </c>
      <c r="K520" s="10">
        <f>IFERROR(INDEX(Pharma_Stock!$D$4:$D$51,MATCH(F520,Pharma_Stock!$B$4:$B$51,0)),"")</f>
        <v>45997</v>
      </c>
      <c r="L520" s="11" t="str">
        <f t="shared" si="16"/>
        <v/>
      </c>
      <c r="M520" s="11" t="str">
        <f>INDEX(Pharma_Products!$F$4:$F$15,MATCH(E520,Pharma_Products!$A$4:$A$15,0))</f>
        <v>-</v>
      </c>
      <c r="N520" s="10">
        <f>IFERROR(INDEX(Pharma_Retailers!$F$4:$F$183,MATCH(C520,Pharma_Retailers!$A$4:$A$183,0)),"")</f>
        <v>0</v>
      </c>
      <c r="O520" s="11" t="str">
        <f t="shared" si="17"/>
        <v/>
      </c>
    </row>
    <row r="521" spans="1:15" x14ac:dyDescent="0.3">
      <c r="A521" t="s">
        <v>9095</v>
      </c>
      <c r="B521" s="9">
        <v>45843</v>
      </c>
      <c r="C521" t="s">
        <v>8280</v>
      </c>
      <c r="D521" t="s">
        <v>8241</v>
      </c>
      <c r="E521" t="s">
        <v>8189</v>
      </c>
      <c r="F521" t="s">
        <v>8190</v>
      </c>
      <c r="G521">
        <v>177</v>
      </c>
      <c r="H521">
        <v>14</v>
      </c>
      <c r="I521">
        <v>12.5</v>
      </c>
      <c r="J521">
        <v>2212.5</v>
      </c>
      <c r="K521" s="10">
        <f>IFERROR(INDEX(Pharma_Stock!$D$4:$D$51,MATCH(F521,Pharma_Stock!$B$4:$B$51,0)),"")</f>
        <v>46202</v>
      </c>
      <c r="L521" s="11" t="str">
        <f t="shared" si="16"/>
        <v/>
      </c>
      <c r="M521" s="11" t="str">
        <f>INDEX(Pharma_Products!$F$4:$F$15,MATCH(E521,Pharma_Products!$A$4:$A$15,0))</f>
        <v>-</v>
      </c>
      <c r="N521" s="10">
        <f>IFERROR(INDEX(Pharma_Retailers!$F$4:$F$183,MATCH(C521,Pharma_Retailers!$A$4:$A$183,0)),"")</f>
        <v>0</v>
      </c>
      <c r="O521" s="11" t="str">
        <f t="shared" si="17"/>
        <v/>
      </c>
    </row>
    <row r="522" spans="1:15" x14ac:dyDescent="0.3">
      <c r="A522" t="s">
        <v>9096</v>
      </c>
      <c r="B522" s="9">
        <v>45843</v>
      </c>
      <c r="C522" t="s">
        <v>8421</v>
      </c>
      <c r="D522" t="s">
        <v>8269</v>
      </c>
      <c r="E522" t="s">
        <v>8194</v>
      </c>
      <c r="F522" t="s">
        <v>8195</v>
      </c>
      <c r="G522">
        <v>83</v>
      </c>
      <c r="H522">
        <v>0</v>
      </c>
      <c r="I522">
        <v>105</v>
      </c>
      <c r="J522">
        <v>8715</v>
      </c>
      <c r="K522" s="10">
        <f>IFERROR(INDEX(Pharma_Stock!$D$4:$D$51,MATCH(F522,Pharma_Stock!$B$4:$B$51,0)),"")</f>
        <v>46196</v>
      </c>
      <c r="L522" s="11" t="str">
        <f t="shared" si="16"/>
        <v/>
      </c>
      <c r="M522" s="11" t="str">
        <f>INDEX(Pharma_Products!$F$4:$F$15,MATCH(E522,Pharma_Products!$A$4:$A$15,0))</f>
        <v>-</v>
      </c>
      <c r="N522" s="10">
        <f>IFERROR(INDEX(Pharma_Retailers!$F$4:$F$183,MATCH(C522,Pharma_Retailers!$A$4:$A$183,0)),"")</f>
        <v>0</v>
      </c>
      <c r="O522" s="11" t="str">
        <f t="shared" si="17"/>
        <v/>
      </c>
    </row>
    <row r="523" spans="1:15" x14ac:dyDescent="0.3">
      <c r="A523" t="s">
        <v>9097</v>
      </c>
      <c r="B523" s="9">
        <v>45843</v>
      </c>
      <c r="C523" t="s">
        <v>8522</v>
      </c>
      <c r="D523" t="s">
        <v>8269</v>
      </c>
      <c r="E523" t="s">
        <v>8189</v>
      </c>
      <c r="F523" t="s">
        <v>8192</v>
      </c>
      <c r="G523">
        <v>195</v>
      </c>
      <c r="H523">
        <v>16</v>
      </c>
      <c r="I523">
        <v>12.5</v>
      </c>
      <c r="J523">
        <v>2437.5</v>
      </c>
      <c r="K523" s="10">
        <f>IFERROR(INDEX(Pharma_Stock!$D$4:$D$51,MATCH(F523,Pharma_Stock!$B$4:$B$51,0)),"")</f>
        <v>46005</v>
      </c>
      <c r="L523" s="11" t="str">
        <f t="shared" si="16"/>
        <v/>
      </c>
      <c r="M523" s="11" t="str">
        <f>INDEX(Pharma_Products!$F$4:$F$15,MATCH(E523,Pharma_Products!$A$4:$A$15,0))</f>
        <v>-</v>
      </c>
      <c r="N523" s="10">
        <f>IFERROR(INDEX(Pharma_Retailers!$F$4:$F$183,MATCH(C523,Pharma_Retailers!$A$4:$A$183,0)),"")</f>
        <v>0</v>
      </c>
      <c r="O523" s="11" t="str">
        <f t="shared" si="17"/>
        <v/>
      </c>
    </row>
    <row r="524" spans="1:15" x14ac:dyDescent="0.3">
      <c r="A524" t="s">
        <v>9098</v>
      </c>
      <c r="B524" s="9">
        <v>45843</v>
      </c>
      <c r="C524" t="s">
        <v>8259</v>
      </c>
      <c r="D524" t="s">
        <v>8228</v>
      </c>
      <c r="E524" t="s">
        <v>8199</v>
      </c>
      <c r="F524" t="s">
        <v>8201</v>
      </c>
      <c r="G524">
        <v>72</v>
      </c>
      <c r="H524">
        <v>0</v>
      </c>
      <c r="I524">
        <v>28</v>
      </c>
      <c r="J524">
        <v>2016</v>
      </c>
      <c r="K524" s="10">
        <f>IFERROR(INDEX(Pharma_Stock!$D$4:$D$51,MATCH(F524,Pharma_Stock!$B$4:$B$51,0)),"")</f>
        <v>46000</v>
      </c>
      <c r="L524" s="11" t="str">
        <f t="shared" si="16"/>
        <v/>
      </c>
      <c r="M524" s="11" t="str">
        <f>INDEX(Pharma_Products!$F$4:$F$15,MATCH(E524,Pharma_Products!$A$4:$A$15,0))</f>
        <v>-</v>
      </c>
      <c r="N524" s="10">
        <f>IFERROR(INDEX(Pharma_Retailers!$F$4:$F$183,MATCH(C524,Pharma_Retailers!$A$4:$A$183,0)),"")</f>
        <v>0</v>
      </c>
      <c r="O524" s="11" t="str">
        <f t="shared" si="17"/>
        <v/>
      </c>
    </row>
    <row r="525" spans="1:15" x14ac:dyDescent="0.3">
      <c r="A525" t="s">
        <v>9099</v>
      </c>
      <c r="B525" s="9">
        <v>45843</v>
      </c>
      <c r="C525" t="s">
        <v>8523</v>
      </c>
      <c r="D525" t="s">
        <v>8241</v>
      </c>
      <c r="E525" t="s">
        <v>8159</v>
      </c>
      <c r="F525" t="s">
        <v>8162</v>
      </c>
      <c r="G525">
        <v>200</v>
      </c>
      <c r="H525">
        <v>0</v>
      </c>
      <c r="I525">
        <v>72</v>
      </c>
      <c r="J525">
        <v>14400</v>
      </c>
      <c r="K525" s="10">
        <f>IFERROR(INDEX(Pharma_Stock!$D$4:$D$51,MATCH(F525,Pharma_Stock!$B$4:$B$51,0)),"")</f>
        <v>46494</v>
      </c>
      <c r="L525" s="11" t="str">
        <f t="shared" si="16"/>
        <v/>
      </c>
      <c r="M525" s="11" t="str">
        <f>INDEX(Pharma_Products!$F$4:$F$15,MATCH(E525,Pharma_Products!$A$4:$A$15,0))</f>
        <v>Sch H</v>
      </c>
      <c r="N525" s="10">
        <f>IFERROR(INDEX(Pharma_Retailers!$F$4:$F$183,MATCH(C525,Pharma_Retailers!$A$4:$A$183,0)),"")</f>
        <v>46639</v>
      </c>
      <c r="O525" s="11" t="str">
        <f t="shared" si="17"/>
        <v/>
      </c>
    </row>
    <row r="526" spans="1:15" x14ac:dyDescent="0.3">
      <c r="A526" t="s">
        <v>9100</v>
      </c>
      <c r="B526" s="9">
        <v>45845</v>
      </c>
      <c r="C526" t="s">
        <v>8455</v>
      </c>
      <c r="D526" t="s">
        <v>8241</v>
      </c>
      <c r="E526" t="s">
        <v>8164</v>
      </c>
      <c r="F526" t="s">
        <v>8168</v>
      </c>
      <c r="G526">
        <v>18</v>
      </c>
      <c r="H526">
        <v>0</v>
      </c>
      <c r="I526">
        <v>19</v>
      </c>
      <c r="J526">
        <v>342</v>
      </c>
      <c r="K526" s="10">
        <f>IFERROR(INDEX(Pharma_Stock!$D$4:$D$51,MATCH(F526,Pharma_Stock!$B$4:$B$51,0)),"")</f>
        <v>45901</v>
      </c>
      <c r="L526" s="11" t="str">
        <f t="shared" si="16"/>
        <v/>
      </c>
      <c r="M526" s="11" t="str">
        <f>INDEX(Pharma_Products!$F$4:$F$15,MATCH(E526,Pharma_Products!$A$4:$A$15,0))</f>
        <v>OTC</v>
      </c>
      <c r="N526" s="10">
        <f>IFERROR(INDEX(Pharma_Retailers!$F$4:$F$183,MATCH(C526,Pharma_Retailers!$A$4:$A$183,0)),"")</f>
        <v>47257</v>
      </c>
      <c r="O526" s="11" t="str">
        <f t="shared" si="17"/>
        <v/>
      </c>
    </row>
    <row r="527" spans="1:15" x14ac:dyDescent="0.3">
      <c r="A527" t="s">
        <v>9101</v>
      </c>
      <c r="B527" s="9">
        <v>45845</v>
      </c>
      <c r="C527" t="s">
        <v>8531</v>
      </c>
      <c r="D527" t="s">
        <v>8233</v>
      </c>
      <c r="E527" t="s">
        <v>8184</v>
      </c>
      <c r="F527" t="s">
        <v>8185</v>
      </c>
      <c r="G527">
        <v>103</v>
      </c>
      <c r="H527">
        <v>10</v>
      </c>
      <c r="I527">
        <v>9</v>
      </c>
      <c r="J527">
        <v>927</v>
      </c>
      <c r="K527" s="10">
        <f>IFERROR(INDEX(Pharma_Stock!$D$4:$D$51,MATCH(F527,Pharma_Stock!$B$4:$B$51,0)),"")</f>
        <v>46158</v>
      </c>
      <c r="L527" s="11" t="str">
        <f t="shared" si="16"/>
        <v/>
      </c>
      <c r="M527" s="11" t="str">
        <f>INDEX(Pharma_Products!$F$4:$F$15,MATCH(E527,Pharma_Products!$A$4:$A$15,0))</f>
        <v>-</v>
      </c>
      <c r="N527" s="10">
        <f>IFERROR(INDEX(Pharma_Retailers!$F$4:$F$183,MATCH(C527,Pharma_Retailers!$A$4:$A$183,0)),"")</f>
        <v>0</v>
      </c>
      <c r="O527" s="11" t="str">
        <f t="shared" si="17"/>
        <v/>
      </c>
    </row>
    <row r="528" spans="1:15" x14ac:dyDescent="0.3">
      <c r="A528" t="s">
        <v>9102</v>
      </c>
      <c r="B528" s="9">
        <v>45845</v>
      </c>
      <c r="C528" t="s">
        <v>8356</v>
      </c>
      <c r="D528" t="s">
        <v>8269</v>
      </c>
      <c r="E528" t="s">
        <v>8199</v>
      </c>
      <c r="F528" t="s">
        <v>8202</v>
      </c>
      <c r="G528">
        <v>40</v>
      </c>
      <c r="H528">
        <v>0</v>
      </c>
      <c r="I528">
        <v>28</v>
      </c>
      <c r="J528">
        <v>1120</v>
      </c>
      <c r="K528" s="10">
        <f>IFERROR(INDEX(Pharma_Stock!$D$4:$D$51,MATCH(F528,Pharma_Stock!$B$4:$B$51,0)),"")</f>
        <v>45979</v>
      </c>
      <c r="L528" s="11" t="str">
        <f t="shared" si="16"/>
        <v/>
      </c>
      <c r="M528" s="11" t="str">
        <f>INDEX(Pharma_Products!$F$4:$F$15,MATCH(E528,Pharma_Products!$A$4:$A$15,0))</f>
        <v>-</v>
      </c>
      <c r="N528" s="10">
        <f>IFERROR(INDEX(Pharma_Retailers!$F$4:$F$183,MATCH(C528,Pharma_Retailers!$A$4:$A$183,0)),"")</f>
        <v>0</v>
      </c>
      <c r="O528" s="11" t="str">
        <f t="shared" si="17"/>
        <v/>
      </c>
    </row>
    <row r="529" spans="1:15" x14ac:dyDescent="0.3">
      <c r="A529" t="s">
        <v>9103</v>
      </c>
      <c r="B529" s="9">
        <v>45845</v>
      </c>
      <c r="C529" t="s">
        <v>8482</v>
      </c>
      <c r="D529" t="s">
        <v>8233</v>
      </c>
      <c r="E529" t="s">
        <v>8194</v>
      </c>
      <c r="F529" t="s">
        <v>8195</v>
      </c>
      <c r="G529">
        <v>192</v>
      </c>
      <c r="H529">
        <v>0</v>
      </c>
      <c r="I529">
        <v>105</v>
      </c>
      <c r="J529">
        <v>20160</v>
      </c>
      <c r="K529" s="10">
        <f>IFERROR(INDEX(Pharma_Stock!$D$4:$D$51,MATCH(F529,Pharma_Stock!$B$4:$B$51,0)),"")</f>
        <v>46196</v>
      </c>
      <c r="L529" s="11" t="str">
        <f t="shared" si="16"/>
        <v/>
      </c>
      <c r="M529" s="11" t="str">
        <f>INDEX(Pharma_Products!$F$4:$F$15,MATCH(E529,Pharma_Products!$A$4:$A$15,0))</f>
        <v>-</v>
      </c>
      <c r="N529" s="10">
        <f>IFERROR(INDEX(Pharma_Retailers!$F$4:$F$183,MATCH(C529,Pharma_Retailers!$A$4:$A$183,0)),"")</f>
        <v>46983</v>
      </c>
      <c r="O529" s="11" t="str">
        <f t="shared" si="17"/>
        <v/>
      </c>
    </row>
    <row r="530" spans="1:15" x14ac:dyDescent="0.3">
      <c r="A530" t="s">
        <v>9104</v>
      </c>
      <c r="B530" s="9">
        <v>45845</v>
      </c>
      <c r="C530" t="s">
        <v>8488</v>
      </c>
      <c r="D530" t="s">
        <v>8249</v>
      </c>
      <c r="E530" t="s">
        <v>8169</v>
      </c>
      <c r="F530" t="s">
        <v>8173</v>
      </c>
      <c r="G530">
        <v>117</v>
      </c>
      <c r="H530">
        <v>0</v>
      </c>
      <c r="I530">
        <v>14</v>
      </c>
      <c r="J530">
        <v>1638</v>
      </c>
      <c r="K530" s="10">
        <f>IFERROR(INDEX(Pharma_Stock!$D$4:$D$51,MATCH(F530,Pharma_Stock!$B$4:$B$51,0)),"")</f>
        <v>45876</v>
      </c>
      <c r="L530" s="11" t="str">
        <f t="shared" si="16"/>
        <v/>
      </c>
      <c r="M530" s="11" t="str">
        <f>INDEX(Pharma_Products!$F$4:$F$15,MATCH(E530,Pharma_Products!$A$4:$A$15,0))</f>
        <v>Sch H</v>
      </c>
      <c r="N530" s="10">
        <f>IFERROR(INDEX(Pharma_Retailers!$F$4:$F$183,MATCH(C530,Pharma_Retailers!$A$4:$A$183,0)),"")</f>
        <v>46276</v>
      </c>
      <c r="O530" s="11" t="str">
        <f t="shared" si="17"/>
        <v/>
      </c>
    </row>
    <row r="531" spans="1:15" x14ac:dyDescent="0.3">
      <c r="A531" t="s">
        <v>9105</v>
      </c>
      <c r="B531" s="9">
        <v>45846</v>
      </c>
      <c r="C531" t="s">
        <v>8364</v>
      </c>
      <c r="D531" t="s">
        <v>8241</v>
      </c>
      <c r="E531" t="s">
        <v>8194</v>
      </c>
      <c r="F531" t="s">
        <v>8195</v>
      </c>
      <c r="G531">
        <v>214</v>
      </c>
      <c r="H531">
        <v>0</v>
      </c>
      <c r="I531">
        <v>105</v>
      </c>
      <c r="J531">
        <v>22470</v>
      </c>
      <c r="K531" s="10">
        <f>IFERROR(INDEX(Pharma_Stock!$D$4:$D$51,MATCH(F531,Pharma_Stock!$B$4:$B$51,0)),"")</f>
        <v>46196</v>
      </c>
      <c r="L531" s="11" t="str">
        <f t="shared" si="16"/>
        <v/>
      </c>
      <c r="M531" s="11" t="str">
        <f>INDEX(Pharma_Products!$F$4:$F$15,MATCH(E531,Pharma_Products!$A$4:$A$15,0))</f>
        <v>-</v>
      </c>
      <c r="N531" s="10">
        <f>IFERROR(INDEX(Pharma_Retailers!$F$4:$F$183,MATCH(C531,Pharma_Retailers!$A$4:$A$183,0)),"")</f>
        <v>0</v>
      </c>
      <c r="O531" s="11" t="str">
        <f t="shared" si="17"/>
        <v/>
      </c>
    </row>
    <row r="532" spans="1:15" x14ac:dyDescent="0.3">
      <c r="A532" t="s">
        <v>9106</v>
      </c>
      <c r="B532" s="9">
        <v>45846</v>
      </c>
      <c r="C532" t="s">
        <v>8273</v>
      </c>
      <c r="D532" t="s">
        <v>8233</v>
      </c>
      <c r="E532" t="s">
        <v>8194</v>
      </c>
      <c r="F532" t="s">
        <v>8195</v>
      </c>
      <c r="G532">
        <v>47</v>
      </c>
      <c r="H532">
        <v>0</v>
      </c>
      <c r="I532">
        <v>105</v>
      </c>
      <c r="J532">
        <v>4935</v>
      </c>
      <c r="K532" s="10">
        <f>IFERROR(INDEX(Pharma_Stock!$D$4:$D$51,MATCH(F532,Pharma_Stock!$B$4:$B$51,0)),"")</f>
        <v>46196</v>
      </c>
      <c r="L532" s="11" t="str">
        <f t="shared" si="16"/>
        <v/>
      </c>
      <c r="M532" s="11" t="str">
        <f>INDEX(Pharma_Products!$F$4:$F$15,MATCH(E532,Pharma_Products!$A$4:$A$15,0))</f>
        <v>-</v>
      </c>
      <c r="N532" s="10">
        <f>IFERROR(INDEX(Pharma_Retailers!$F$4:$F$183,MATCH(C532,Pharma_Retailers!$A$4:$A$183,0)),"")</f>
        <v>0</v>
      </c>
      <c r="O532" s="11" t="str">
        <f t="shared" si="17"/>
        <v/>
      </c>
    </row>
    <row r="533" spans="1:15" x14ac:dyDescent="0.3">
      <c r="A533" t="s">
        <v>9107</v>
      </c>
      <c r="B533" s="9">
        <v>45846</v>
      </c>
      <c r="C533" t="s">
        <v>8405</v>
      </c>
      <c r="D533" t="s">
        <v>8233</v>
      </c>
      <c r="E533" t="s">
        <v>8164</v>
      </c>
      <c r="F533" t="s">
        <v>8166</v>
      </c>
      <c r="G533">
        <v>52</v>
      </c>
      <c r="H533">
        <v>4</v>
      </c>
      <c r="I533">
        <v>19</v>
      </c>
      <c r="J533">
        <v>988</v>
      </c>
      <c r="K533" s="10">
        <f>IFERROR(INDEX(Pharma_Stock!$D$4:$D$51,MATCH(F533,Pharma_Stock!$B$4:$B$51,0)),"")</f>
        <v>46409</v>
      </c>
      <c r="L533" s="11" t="str">
        <f t="shared" si="16"/>
        <v/>
      </c>
      <c r="M533" s="11" t="str">
        <f>INDEX(Pharma_Products!$F$4:$F$15,MATCH(E533,Pharma_Products!$A$4:$A$15,0))</f>
        <v>OTC</v>
      </c>
      <c r="N533" s="10">
        <f>IFERROR(INDEX(Pharma_Retailers!$F$4:$F$183,MATCH(C533,Pharma_Retailers!$A$4:$A$183,0)),"")</f>
        <v>47414</v>
      </c>
      <c r="O533" s="11" t="str">
        <f t="shared" si="17"/>
        <v/>
      </c>
    </row>
    <row r="534" spans="1:15" x14ac:dyDescent="0.3">
      <c r="A534" t="s">
        <v>9108</v>
      </c>
      <c r="B534" s="9">
        <v>45846</v>
      </c>
      <c r="C534" t="s">
        <v>8521</v>
      </c>
      <c r="D534" t="s">
        <v>8241</v>
      </c>
      <c r="E534" t="s">
        <v>8209</v>
      </c>
      <c r="F534" t="s">
        <v>8210</v>
      </c>
      <c r="G534">
        <v>170</v>
      </c>
      <c r="H534">
        <v>0</v>
      </c>
      <c r="I534">
        <v>30</v>
      </c>
      <c r="J534">
        <v>5100</v>
      </c>
      <c r="K534" s="10">
        <f>IFERROR(INDEX(Pharma_Stock!$D$4:$D$51,MATCH(F534,Pharma_Stock!$B$4:$B$51,0)),"")</f>
        <v>45921</v>
      </c>
      <c r="L534" s="11" t="str">
        <f t="shared" si="16"/>
        <v/>
      </c>
      <c r="M534" s="11" t="str">
        <f>INDEX(Pharma_Products!$F$4:$F$15,MATCH(E534,Pharma_Products!$A$4:$A$15,0))</f>
        <v>-</v>
      </c>
      <c r="N534" s="10">
        <f>IFERROR(INDEX(Pharma_Retailers!$F$4:$F$183,MATCH(C534,Pharma_Retailers!$A$4:$A$183,0)),"")</f>
        <v>0</v>
      </c>
      <c r="O534" s="11" t="str">
        <f t="shared" si="17"/>
        <v/>
      </c>
    </row>
    <row r="535" spans="1:15" x14ac:dyDescent="0.3">
      <c r="A535" t="s">
        <v>9109</v>
      </c>
      <c r="B535" s="9">
        <v>45846</v>
      </c>
      <c r="C535" t="s">
        <v>8314</v>
      </c>
      <c r="D535" t="s">
        <v>8241</v>
      </c>
      <c r="E535" t="s">
        <v>8174</v>
      </c>
      <c r="F535" t="s">
        <v>8177</v>
      </c>
      <c r="G535">
        <v>98</v>
      </c>
      <c r="H535">
        <v>0</v>
      </c>
      <c r="I535">
        <v>98</v>
      </c>
      <c r="J535">
        <v>9604</v>
      </c>
      <c r="K535" s="10">
        <f>IFERROR(INDEX(Pharma_Stock!$D$4:$D$51,MATCH(F535,Pharma_Stock!$B$4:$B$51,0)),"")</f>
        <v>46385</v>
      </c>
      <c r="L535" s="11" t="str">
        <f t="shared" si="16"/>
        <v/>
      </c>
      <c r="M535" s="11" t="str">
        <f>INDEX(Pharma_Products!$F$4:$F$15,MATCH(E535,Pharma_Products!$A$4:$A$15,0))</f>
        <v>Sch H</v>
      </c>
      <c r="N535" s="10">
        <f>IFERROR(INDEX(Pharma_Retailers!$F$4:$F$183,MATCH(C535,Pharma_Retailers!$A$4:$A$183,0)),"")</f>
        <v>47017</v>
      </c>
      <c r="O535" s="11" t="str">
        <f t="shared" si="17"/>
        <v/>
      </c>
    </row>
    <row r="536" spans="1:15" x14ac:dyDescent="0.3">
      <c r="A536" t="s">
        <v>9110</v>
      </c>
      <c r="B536" s="9">
        <v>45846</v>
      </c>
      <c r="C536" t="s">
        <v>8395</v>
      </c>
      <c r="D536" t="s">
        <v>8269</v>
      </c>
      <c r="E536" t="s">
        <v>8194</v>
      </c>
      <c r="F536" t="s">
        <v>8195</v>
      </c>
      <c r="G536">
        <v>73</v>
      </c>
      <c r="H536">
        <v>0</v>
      </c>
      <c r="I536">
        <v>105</v>
      </c>
      <c r="J536">
        <v>7665</v>
      </c>
      <c r="K536" s="10">
        <f>IFERROR(INDEX(Pharma_Stock!$D$4:$D$51,MATCH(F536,Pharma_Stock!$B$4:$B$51,0)),"")</f>
        <v>46196</v>
      </c>
      <c r="L536" s="11" t="str">
        <f t="shared" si="16"/>
        <v/>
      </c>
      <c r="M536" s="11" t="str">
        <f>INDEX(Pharma_Products!$F$4:$F$15,MATCH(E536,Pharma_Products!$A$4:$A$15,0))</f>
        <v>-</v>
      </c>
      <c r="N536" s="10">
        <f>IFERROR(INDEX(Pharma_Retailers!$F$4:$F$183,MATCH(C536,Pharma_Retailers!$A$4:$A$183,0)),"")</f>
        <v>0</v>
      </c>
      <c r="O536" s="11" t="str">
        <f t="shared" si="17"/>
        <v/>
      </c>
    </row>
    <row r="537" spans="1:15" x14ac:dyDescent="0.3">
      <c r="A537" t="s">
        <v>9111</v>
      </c>
      <c r="B537" s="9">
        <v>45847</v>
      </c>
      <c r="C537" t="s">
        <v>8333</v>
      </c>
      <c r="D537" t="s">
        <v>8269</v>
      </c>
      <c r="E537" t="s">
        <v>8204</v>
      </c>
      <c r="F537" t="s">
        <v>8205</v>
      </c>
      <c r="G537">
        <v>181</v>
      </c>
      <c r="H537">
        <v>0</v>
      </c>
      <c r="I537">
        <v>88</v>
      </c>
      <c r="J537">
        <v>15928</v>
      </c>
      <c r="K537" s="10">
        <f>IFERROR(INDEX(Pharma_Stock!$D$4:$D$51,MATCH(F537,Pharma_Stock!$B$4:$B$51,0)),"")</f>
        <v>46141</v>
      </c>
      <c r="L537" s="11" t="str">
        <f t="shared" si="16"/>
        <v/>
      </c>
      <c r="M537" s="11" t="str">
        <f>INDEX(Pharma_Products!$F$4:$F$15,MATCH(E537,Pharma_Products!$A$4:$A$15,0))</f>
        <v>-</v>
      </c>
      <c r="N537" s="10">
        <f>IFERROR(INDEX(Pharma_Retailers!$F$4:$F$183,MATCH(C537,Pharma_Retailers!$A$4:$A$183,0)),"")</f>
        <v>0</v>
      </c>
      <c r="O537" s="11" t="str">
        <f t="shared" si="17"/>
        <v/>
      </c>
    </row>
    <row r="538" spans="1:15" x14ac:dyDescent="0.3">
      <c r="A538" t="s">
        <v>9112</v>
      </c>
      <c r="B538" s="9">
        <v>45847</v>
      </c>
      <c r="C538" t="s">
        <v>8319</v>
      </c>
      <c r="D538" t="s">
        <v>8228</v>
      </c>
      <c r="E538" t="s">
        <v>8159</v>
      </c>
      <c r="F538" t="s">
        <v>8160</v>
      </c>
      <c r="G538">
        <v>46</v>
      </c>
      <c r="H538">
        <v>0</v>
      </c>
      <c r="I538">
        <v>72</v>
      </c>
      <c r="J538">
        <v>3312</v>
      </c>
      <c r="K538" s="10">
        <f>IFERROR(INDEX(Pharma_Stock!$D$4:$D$51,MATCH(F538,Pharma_Stock!$B$4:$B$51,0)),"")</f>
        <v>46321</v>
      </c>
      <c r="L538" s="11" t="str">
        <f t="shared" si="16"/>
        <v/>
      </c>
      <c r="M538" s="11" t="str">
        <f>INDEX(Pharma_Products!$F$4:$F$15,MATCH(E538,Pharma_Products!$A$4:$A$15,0))</f>
        <v>Sch H</v>
      </c>
      <c r="N538" s="10">
        <f>IFERROR(INDEX(Pharma_Retailers!$F$4:$F$183,MATCH(C538,Pharma_Retailers!$A$4:$A$183,0)),"")</f>
        <v>46924</v>
      </c>
      <c r="O538" s="11" t="str">
        <f t="shared" si="17"/>
        <v/>
      </c>
    </row>
    <row r="539" spans="1:15" x14ac:dyDescent="0.3">
      <c r="A539" t="s">
        <v>9113</v>
      </c>
      <c r="B539" s="9">
        <v>45847</v>
      </c>
      <c r="C539" t="s">
        <v>8410</v>
      </c>
      <c r="D539" t="s">
        <v>8249</v>
      </c>
      <c r="E539" t="s">
        <v>8194</v>
      </c>
      <c r="F539" t="s">
        <v>8195</v>
      </c>
      <c r="G539">
        <v>214</v>
      </c>
      <c r="H539">
        <v>0</v>
      </c>
      <c r="I539">
        <v>105</v>
      </c>
      <c r="J539">
        <v>22470</v>
      </c>
      <c r="K539" s="10">
        <f>IFERROR(INDEX(Pharma_Stock!$D$4:$D$51,MATCH(F539,Pharma_Stock!$B$4:$B$51,0)),"")</f>
        <v>46196</v>
      </c>
      <c r="L539" s="11" t="str">
        <f t="shared" si="16"/>
        <v/>
      </c>
      <c r="M539" s="11" t="str">
        <f>INDEX(Pharma_Products!$F$4:$F$15,MATCH(E539,Pharma_Products!$A$4:$A$15,0))</f>
        <v>-</v>
      </c>
      <c r="N539" s="10">
        <f>IFERROR(INDEX(Pharma_Retailers!$F$4:$F$183,MATCH(C539,Pharma_Retailers!$A$4:$A$183,0)),"")</f>
        <v>0</v>
      </c>
      <c r="O539" s="11" t="str">
        <f t="shared" si="17"/>
        <v/>
      </c>
    </row>
    <row r="540" spans="1:15" x14ac:dyDescent="0.3">
      <c r="A540" t="s">
        <v>9114</v>
      </c>
      <c r="B540" s="9">
        <v>45847</v>
      </c>
      <c r="C540" t="s">
        <v>8413</v>
      </c>
      <c r="D540" t="s">
        <v>8228</v>
      </c>
      <c r="E540" t="s">
        <v>8189</v>
      </c>
      <c r="F540" t="s">
        <v>8190</v>
      </c>
      <c r="G540">
        <v>139</v>
      </c>
      <c r="H540">
        <v>11</v>
      </c>
      <c r="I540">
        <v>12.5</v>
      </c>
      <c r="J540">
        <v>1737.5</v>
      </c>
      <c r="K540" s="10">
        <f>IFERROR(INDEX(Pharma_Stock!$D$4:$D$51,MATCH(F540,Pharma_Stock!$B$4:$B$51,0)),"")</f>
        <v>46202</v>
      </c>
      <c r="L540" s="11" t="str">
        <f t="shared" si="16"/>
        <v/>
      </c>
      <c r="M540" s="11" t="str">
        <f>INDEX(Pharma_Products!$F$4:$F$15,MATCH(E540,Pharma_Products!$A$4:$A$15,0))</f>
        <v>-</v>
      </c>
      <c r="N540" s="10">
        <f>IFERROR(INDEX(Pharma_Retailers!$F$4:$F$183,MATCH(C540,Pharma_Retailers!$A$4:$A$183,0)),"")</f>
        <v>0</v>
      </c>
      <c r="O540" s="11" t="str">
        <f t="shared" si="17"/>
        <v/>
      </c>
    </row>
    <row r="541" spans="1:15" x14ac:dyDescent="0.3">
      <c r="A541" t="s">
        <v>9115</v>
      </c>
      <c r="B541" s="9">
        <v>45847</v>
      </c>
      <c r="C541" t="s">
        <v>8343</v>
      </c>
      <c r="D541" t="s">
        <v>8228</v>
      </c>
      <c r="E541" t="s">
        <v>8199</v>
      </c>
      <c r="F541" t="s">
        <v>8202</v>
      </c>
      <c r="G541">
        <v>195</v>
      </c>
      <c r="H541">
        <v>0</v>
      </c>
      <c r="I541">
        <v>28</v>
      </c>
      <c r="J541">
        <v>5460</v>
      </c>
      <c r="K541" s="10">
        <f>IFERROR(INDEX(Pharma_Stock!$D$4:$D$51,MATCH(F541,Pharma_Stock!$B$4:$B$51,0)),"")</f>
        <v>45979</v>
      </c>
      <c r="L541" s="11" t="str">
        <f t="shared" si="16"/>
        <v/>
      </c>
      <c r="M541" s="11" t="str">
        <f>INDEX(Pharma_Products!$F$4:$F$15,MATCH(E541,Pharma_Products!$A$4:$A$15,0))</f>
        <v>-</v>
      </c>
      <c r="N541" s="10">
        <f>IFERROR(INDEX(Pharma_Retailers!$F$4:$F$183,MATCH(C541,Pharma_Retailers!$A$4:$A$183,0)),"")</f>
        <v>0</v>
      </c>
      <c r="O541" s="11" t="str">
        <f t="shared" si="17"/>
        <v/>
      </c>
    </row>
    <row r="542" spans="1:15" x14ac:dyDescent="0.3">
      <c r="A542" t="s">
        <v>9116</v>
      </c>
      <c r="B542" s="9">
        <v>45847</v>
      </c>
      <c r="C542" t="s">
        <v>8419</v>
      </c>
      <c r="D542" t="s">
        <v>8269</v>
      </c>
      <c r="E542" t="s">
        <v>8153</v>
      </c>
      <c r="F542" t="s">
        <v>8158</v>
      </c>
      <c r="G542">
        <v>192</v>
      </c>
      <c r="H542">
        <v>0</v>
      </c>
      <c r="I542">
        <v>18.5</v>
      </c>
      <c r="J542">
        <v>3552</v>
      </c>
      <c r="K542" s="10">
        <f>IFERROR(INDEX(Pharma_Stock!$D$4:$D$51,MATCH(F542,Pharma_Stock!$B$4:$B$51,0)),"")</f>
        <v>46038</v>
      </c>
      <c r="L542" s="11" t="str">
        <f t="shared" si="16"/>
        <v/>
      </c>
      <c r="M542" s="11" t="str">
        <f>INDEX(Pharma_Products!$F$4:$F$15,MATCH(E542,Pharma_Products!$A$4:$A$15,0))</f>
        <v>Sch H</v>
      </c>
      <c r="N542" s="10">
        <f>IFERROR(INDEX(Pharma_Retailers!$F$4:$F$183,MATCH(C542,Pharma_Retailers!$A$4:$A$183,0)),"")</f>
        <v>46557</v>
      </c>
      <c r="O542" s="11" t="str">
        <f t="shared" si="17"/>
        <v/>
      </c>
    </row>
    <row r="543" spans="1:15" x14ac:dyDescent="0.3">
      <c r="A543" t="s">
        <v>9117</v>
      </c>
      <c r="B543" s="9">
        <v>45847</v>
      </c>
      <c r="C543" t="s">
        <v>8434</v>
      </c>
      <c r="D543" t="s">
        <v>8269</v>
      </c>
      <c r="E543" t="s">
        <v>8204</v>
      </c>
      <c r="F543" t="s">
        <v>8207</v>
      </c>
      <c r="G543">
        <v>58</v>
      </c>
      <c r="H543">
        <v>0</v>
      </c>
      <c r="I543">
        <v>88</v>
      </c>
      <c r="J543">
        <v>5104</v>
      </c>
      <c r="K543" s="10">
        <f>IFERROR(INDEX(Pharma_Stock!$D$4:$D$51,MATCH(F543,Pharma_Stock!$B$4:$B$51,0)),"")</f>
        <v>45968</v>
      </c>
      <c r="L543" s="11" t="str">
        <f t="shared" si="16"/>
        <v/>
      </c>
      <c r="M543" s="11" t="str">
        <f>INDEX(Pharma_Products!$F$4:$F$15,MATCH(E543,Pharma_Products!$A$4:$A$15,0))</f>
        <v>-</v>
      </c>
      <c r="N543" s="10">
        <f>IFERROR(INDEX(Pharma_Retailers!$F$4:$F$183,MATCH(C543,Pharma_Retailers!$A$4:$A$183,0)),"")</f>
        <v>0</v>
      </c>
      <c r="O543" s="11" t="str">
        <f t="shared" si="17"/>
        <v/>
      </c>
    </row>
    <row r="544" spans="1:15" x14ac:dyDescent="0.3">
      <c r="A544" t="s">
        <v>9118</v>
      </c>
      <c r="B544" s="9">
        <v>45847</v>
      </c>
      <c r="C544" t="s">
        <v>8495</v>
      </c>
      <c r="D544" t="s">
        <v>8249</v>
      </c>
      <c r="E544" t="s">
        <v>8179</v>
      </c>
      <c r="F544" t="s">
        <v>8183</v>
      </c>
      <c r="G544">
        <v>236</v>
      </c>
      <c r="H544">
        <v>0</v>
      </c>
      <c r="I544">
        <v>85</v>
      </c>
      <c r="J544">
        <v>20060</v>
      </c>
      <c r="K544" s="10">
        <f>IFERROR(INDEX(Pharma_Stock!$D$4:$D$51,MATCH(F544,Pharma_Stock!$B$4:$B$51,0)),"")</f>
        <v>46029</v>
      </c>
      <c r="L544" s="11" t="str">
        <f t="shared" si="16"/>
        <v/>
      </c>
      <c r="M544" s="11" t="str">
        <f>INDEX(Pharma_Products!$F$4:$F$15,MATCH(E544,Pharma_Products!$A$4:$A$15,0))</f>
        <v>Sch H</v>
      </c>
      <c r="N544" s="10">
        <f>IFERROR(INDEX(Pharma_Retailers!$F$4:$F$183,MATCH(C544,Pharma_Retailers!$A$4:$A$183,0)),"")</f>
        <v>46890</v>
      </c>
      <c r="O544" s="11" t="str">
        <f t="shared" si="17"/>
        <v/>
      </c>
    </row>
    <row r="545" spans="1:15" x14ac:dyDescent="0.3">
      <c r="A545" t="s">
        <v>9119</v>
      </c>
      <c r="B545" s="9">
        <v>45848</v>
      </c>
      <c r="C545" t="s">
        <v>8394</v>
      </c>
      <c r="D545" t="s">
        <v>8228</v>
      </c>
      <c r="E545" t="s">
        <v>8184</v>
      </c>
      <c r="F545" t="s">
        <v>8186</v>
      </c>
      <c r="G545">
        <v>223</v>
      </c>
      <c r="H545">
        <v>22</v>
      </c>
      <c r="I545">
        <v>9</v>
      </c>
      <c r="J545">
        <v>2007</v>
      </c>
      <c r="K545" s="10">
        <f>IFERROR(INDEX(Pharma_Stock!$D$4:$D$51,MATCH(F545,Pharma_Stock!$B$4:$B$51,0)),"")</f>
        <v>45997</v>
      </c>
      <c r="L545" s="11" t="str">
        <f t="shared" si="16"/>
        <v/>
      </c>
      <c r="M545" s="11" t="str">
        <f>INDEX(Pharma_Products!$F$4:$F$15,MATCH(E545,Pharma_Products!$A$4:$A$15,0))</f>
        <v>-</v>
      </c>
      <c r="N545" s="10">
        <f>IFERROR(INDEX(Pharma_Retailers!$F$4:$F$183,MATCH(C545,Pharma_Retailers!$A$4:$A$183,0)),"")</f>
        <v>0</v>
      </c>
      <c r="O545" s="11" t="str">
        <f t="shared" si="17"/>
        <v/>
      </c>
    </row>
    <row r="546" spans="1:15" x14ac:dyDescent="0.3">
      <c r="A546" t="s">
        <v>9120</v>
      </c>
      <c r="B546" s="9">
        <v>45848</v>
      </c>
      <c r="C546" t="s">
        <v>8510</v>
      </c>
      <c r="D546" t="s">
        <v>8249</v>
      </c>
      <c r="E546" t="s">
        <v>8199</v>
      </c>
      <c r="F546" t="s">
        <v>8202</v>
      </c>
      <c r="G546">
        <v>30</v>
      </c>
      <c r="H546">
        <v>0</v>
      </c>
      <c r="I546">
        <v>28</v>
      </c>
      <c r="J546">
        <v>840</v>
      </c>
      <c r="K546" s="10">
        <f>IFERROR(INDEX(Pharma_Stock!$D$4:$D$51,MATCH(F546,Pharma_Stock!$B$4:$B$51,0)),"")</f>
        <v>45979</v>
      </c>
      <c r="L546" s="11" t="str">
        <f t="shared" si="16"/>
        <v/>
      </c>
      <c r="M546" s="11" t="str">
        <f>INDEX(Pharma_Products!$F$4:$F$15,MATCH(E546,Pharma_Products!$A$4:$A$15,0))</f>
        <v>-</v>
      </c>
      <c r="N546" s="10">
        <f>IFERROR(INDEX(Pharma_Retailers!$F$4:$F$183,MATCH(C546,Pharma_Retailers!$A$4:$A$183,0)),"")</f>
        <v>0</v>
      </c>
      <c r="O546" s="11" t="str">
        <f t="shared" si="17"/>
        <v/>
      </c>
    </row>
    <row r="547" spans="1:15" x14ac:dyDescent="0.3">
      <c r="A547" t="s">
        <v>9121</v>
      </c>
      <c r="B547" s="9">
        <v>45848</v>
      </c>
      <c r="C547" t="s">
        <v>8472</v>
      </c>
      <c r="D547" t="s">
        <v>8241</v>
      </c>
      <c r="E547" t="s">
        <v>8199</v>
      </c>
      <c r="F547" t="s">
        <v>8202</v>
      </c>
      <c r="G547">
        <v>81</v>
      </c>
      <c r="H547">
        <v>0</v>
      </c>
      <c r="I547">
        <v>28</v>
      </c>
      <c r="J547">
        <v>2268</v>
      </c>
      <c r="K547" s="10">
        <f>IFERROR(INDEX(Pharma_Stock!$D$4:$D$51,MATCH(F547,Pharma_Stock!$B$4:$B$51,0)),"")</f>
        <v>45979</v>
      </c>
      <c r="L547" s="11" t="str">
        <f t="shared" si="16"/>
        <v/>
      </c>
      <c r="M547" s="11" t="str">
        <f>INDEX(Pharma_Products!$F$4:$F$15,MATCH(E547,Pharma_Products!$A$4:$A$15,0))</f>
        <v>-</v>
      </c>
      <c r="N547" s="10">
        <f>IFERROR(INDEX(Pharma_Retailers!$F$4:$F$183,MATCH(C547,Pharma_Retailers!$A$4:$A$183,0)),"")</f>
        <v>47392</v>
      </c>
      <c r="O547" s="11" t="str">
        <f t="shared" si="17"/>
        <v/>
      </c>
    </row>
    <row r="548" spans="1:15" x14ac:dyDescent="0.3">
      <c r="A548" t="s">
        <v>9122</v>
      </c>
      <c r="B548" s="9">
        <v>45848</v>
      </c>
      <c r="C548" t="s">
        <v>8273</v>
      </c>
      <c r="D548" t="s">
        <v>8233</v>
      </c>
      <c r="E548" t="s">
        <v>8184</v>
      </c>
      <c r="F548" t="s">
        <v>8186</v>
      </c>
      <c r="G548">
        <v>92</v>
      </c>
      <c r="H548">
        <v>9</v>
      </c>
      <c r="I548">
        <v>9</v>
      </c>
      <c r="J548">
        <v>828</v>
      </c>
      <c r="K548" s="10">
        <f>IFERROR(INDEX(Pharma_Stock!$D$4:$D$51,MATCH(F548,Pharma_Stock!$B$4:$B$51,0)),"")</f>
        <v>45997</v>
      </c>
      <c r="L548" s="11" t="str">
        <f t="shared" si="16"/>
        <v/>
      </c>
      <c r="M548" s="11" t="str">
        <f>INDEX(Pharma_Products!$F$4:$F$15,MATCH(E548,Pharma_Products!$A$4:$A$15,0))</f>
        <v>-</v>
      </c>
      <c r="N548" s="10">
        <f>IFERROR(INDEX(Pharma_Retailers!$F$4:$F$183,MATCH(C548,Pharma_Retailers!$A$4:$A$183,0)),"")</f>
        <v>0</v>
      </c>
      <c r="O548" s="11" t="str">
        <f t="shared" si="17"/>
        <v/>
      </c>
    </row>
    <row r="549" spans="1:15" x14ac:dyDescent="0.3">
      <c r="A549" t="s">
        <v>9123</v>
      </c>
      <c r="B549" s="9">
        <v>45848</v>
      </c>
      <c r="C549" t="s">
        <v>8323</v>
      </c>
      <c r="D549" t="s">
        <v>8249</v>
      </c>
      <c r="E549" t="s">
        <v>8184</v>
      </c>
      <c r="F549" t="s">
        <v>8187</v>
      </c>
      <c r="G549">
        <v>226</v>
      </c>
      <c r="H549">
        <v>22</v>
      </c>
      <c r="I549">
        <v>9</v>
      </c>
      <c r="J549">
        <v>2034</v>
      </c>
      <c r="K549" s="10">
        <f>IFERROR(INDEX(Pharma_Stock!$D$4:$D$51,MATCH(F549,Pharma_Stock!$B$4:$B$51,0)),"")</f>
        <v>46028</v>
      </c>
      <c r="L549" s="11" t="str">
        <f t="shared" si="16"/>
        <v/>
      </c>
      <c r="M549" s="11" t="str">
        <f>INDEX(Pharma_Products!$F$4:$F$15,MATCH(E549,Pharma_Products!$A$4:$A$15,0))</f>
        <v>-</v>
      </c>
      <c r="N549" s="10">
        <f>IFERROR(INDEX(Pharma_Retailers!$F$4:$F$183,MATCH(C549,Pharma_Retailers!$A$4:$A$183,0)),"")</f>
        <v>0</v>
      </c>
      <c r="O549" s="11" t="str">
        <f t="shared" si="17"/>
        <v/>
      </c>
    </row>
    <row r="550" spans="1:15" x14ac:dyDescent="0.3">
      <c r="A550" t="s">
        <v>9124</v>
      </c>
      <c r="B550" s="9">
        <v>45848</v>
      </c>
      <c r="C550" t="s">
        <v>8326</v>
      </c>
      <c r="D550" t="s">
        <v>8241</v>
      </c>
      <c r="E550" t="s">
        <v>8199</v>
      </c>
      <c r="F550" t="s">
        <v>8202</v>
      </c>
      <c r="G550">
        <v>139</v>
      </c>
      <c r="H550">
        <v>0</v>
      </c>
      <c r="I550">
        <v>28</v>
      </c>
      <c r="J550">
        <v>3892</v>
      </c>
      <c r="K550" s="10">
        <f>IFERROR(INDEX(Pharma_Stock!$D$4:$D$51,MATCH(F550,Pharma_Stock!$B$4:$B$51,0)),"")</f>
        <v>45979</v>
      </c>
      <c r="L550" s="11" t="str">
        <f t="shared" si="16"/>
        <v/>
      </c>
      <c r="M550" s="11" t="str">
        <f>INDEX(Pharma_Products!$F$4:$F$15,MATCH(E550,Pharma_Products!$A$4:$A$15,0))</f>
        <v>-</v>
      </c>
      <c r="N550" s="10">
        <f>IFERROR(INDEX(Pharma_Retailers!$F$4:$F$183,MATCH(C550,Pharma_Retailers!$A$4:$A$183,0)),"")</f>
        <v>46852</v>
      </c>
      <c r="O550" s="11" t="str">
        <f t="shared" si="17"/>
        <v/>
      </c>
    </row>
    <row r="551" spans="1:15" x14ac:dyDescent="0.3">
      <c r="A551" t="s">
        <v>9125</v>
      </c>
      <c r="B551" s="9">
        <v>45848</v>
      </c>
      <c r="C551" t="s">
        <v>8301</v>
      </c>
      <c r="D551" t="s">
        <v>8228</v>
      </c>
      <c r="E551" t="s">
        <v>8179</v>
      </c>
      <c r="F551" t="s">
        <v>8180</v>
      </c>
      <c r="G551">
        <v>79</v>
      </c>
      <c r="H551">
        <v>0</v>
      </c>
      <c r="I551">
        <v>85</v>
      </c>
      <c r="J551">
        <v>6715</v>
      </c>
      <c r="K551" s="10">
        <f>IFERROR(INDEX(Pharma_Stock!$D$4:$D$51,MATCH(F551,Pharma_Stock!$B$4:$B$51,0)),"")</f>
        <v>46271</v>
      </c>
      <c r="L551" s="11" t="str">
        <f t="shared" si="16"/>
        <v/>
      </c>
      <c r="M551" s="11" t="str">
        <f>INDEX(Pharma_Products!$F$4:$F$15,MATCH(E551,Pharma_Products!$A$4:$A$15,0))</f>
        <v>Sch H</v>
      </c>
      <c r="N551" s="10">
        <f>IFERROR(INDEX(Pharma_Retailers!$F$4:$F$183,MATCH(C551,Pharma_Retailers!$A$4:$A$183,0)),"")</f>
        <v>46245</v>
      </c>
      <c r="O551" s="11" t="str">
        <f t="shared" si="17"/>
        <v/>
      </c>
    </row>
    <row r="552" spans="1:15" x14ac:dyDescent="0.3">
      <c r="A552" t="s">
        <v>9126</v>
      </c>
      <c r="B552" s="9">
        <v>45848</v>
      </c>
      <c r="C552" t="s">
        <v>8261</v>
      </c>
      <c r="D552" t="s">
        <v>8249</v>
      </c>
      <c r="E552" t="s">
        <v>8184</v>
      </c>
      <c r="F552" t="s">
        <v>8185</v>
      </c>
      <c r="G552">
        <v>133</v>
      </c>
      <c r="H552">
        <v>13</v>
      </c>
      <c r="I552">
        <v>9</v>
      </c>
      <c r="J552">
        <v>1197</v>
      </c>
      <c r="K552" s="10">
        <f>IFERROR(INDEX(Pharma_Stock!$D$4:$D$51,MATCH(F552,Pharma_Stock!$B$4:$B$51,0)),"")</f>
        <v>46158</v>
      </c>
      <c r="L552" s="11" t="str">
        <f t="shared" si="16"/>
        <v/>
      </c>
      <c r="M552" s="11" t="str">
        <f>INDEX(Pharma_Products!$F$4:$F$15,MATCH(E552,Pharma_Products!$A$4:$A$15,0))</f>
        <v>-</v>
      </c>
      <c r="N552" s="10">
        <f>IFERROR(INDEX(Pharma_Retailers!$F$4:$F$183,MATCH(C552,Pharma_Retailers!$A$4:$A$183,0)),"")</f>
        <v>0</v>
      </c>
      <c r="O552" s="11" t="str">
        <f t="shared" si="17"/>
        <v/>
      </c>
    </row>
    <row r="553" spans="1:15" x14ac:dyDescent="0.3">
      <c r="A553" t="s">
        <v>9127</v>
      </c>
      <c r="B553" s="9">
        <v>45848</v>
      </c>
      <c r="C553" t="s">
        <v>8355</v>
      </c>
      <c r="D553" t="s">
        <v>8249</v>
      </c>
      <c r="E553" t="s">
        <v>8184</v>
      </c>
      <c r="F553" t="s">
        <v>8187</v>
      </c>
      <c r="G553">
        <v>193</v>
      </c>
      <c r="H553">
        <v>19</v>
      </c>
      <c r="I553">
        <v>9</v>
      </c>
      <c r="J553">
        <v>1737</v>
      </c>
      <c r="K553" s="10">
        <f>IFERROR(INDEX(Pharma_Stock!$D$4:$D$51,MATCH(F553,Pharma_Stock!$B$4:$B$51,0)),"")</f>
        <v>46028</v>
      </c>
      <c r="L553" s="11" t="str">
        <f t="shared" si="16"/>
        <v/>
      </c>
      <c r="M553" s="11" t="str">
        <f>INDEX(Pharma_Products!$F$4:$F$15,MATCH(E553,Pharma_Products!$A$4:$A$15,0))</f>
        <v>-</v>
      </c>
      <c r="N553" s="10">
        <f>IFERROR(INDEX(Pharma_Retailers!$F$4:$F$183,MATCH(C553,Pharma_Retailers!$A$4:$A$183,0)),"")</f>
        <v>0</v>
      </c>
      <c r="O553" s="11" t="str">
        <f t="shared" si="17"/>
        <v/>
      </c>
    </row>
    <row r="554" spans="1:15" x14ac:dyDescent="0.3">
      <c r="A554" t="s">
        <v>9128</v>
      </c>
      <c r="B554" s="9">
        <v>45849</v>
      </c>
      <c r="C554" t="s">
        <v>8450</v>
      </c>
      <c r="D554" t="s">
        <v>8249</v>
      </c>
      <c r="E554" t="s">
        <v>8184</v>
      </c>
      <c r="F554" t="s">
        <v>8187</v>
      </c>
      <c r="G554">
        <v>36</v>
      </c>
      <c r="H554">
        <v>3</v>
      </c>
      <c r="I554">
        <v>9</v>
      </c>
      <c r="J554">
        <v>324</v>
      </c>
      <c r="K554" s="10">
        <f>IFERROR(INDEX(Pharma_Stock!$D$4:$D$51,MATCH(F554,Pharma_Stock!$B$4:$B$51,0)),"")</f>
        <v>46028</v>
      </c>
      <c r="L554" s="11" t="str">
        <f t="shared" si="16"/>
        <v/>
      </c>
      <c r="M554" s="11" t="str">
        <f>INDEX(Pharma_Products!$F$4:$F$15,MATCH(E554,Pharma_Products!$A$4:$A$15,0))</f>
        <v>-</v>
      </c>
      <c r="N554" s="10">
        <f>IFERROR(INDEX(Pharma_Retailers!$F$4:$F$183,MATCH(C554,Pharma_Retailers!$A$4:$A$183,0)),"")</f>
        <v>0</v>
      </c>
      <c r="O554" s="11" t="str">
        <f t="shared" si="17"/>
        <v/>
      </c>
    </row>
    <row r="555" spans="1:15" x14ac:dyDescent="0.3">
      <c r="A555" t="s">
        <v>9129</v>
      </c>
      <c r="B555" s="9">
        <v>45849</v>
      </c>
      <c r="C555" t="s">
        <v>8516</v>
      </c>
      <c r="D555" t="s">
        <v>8233</v>
      </c>
      <c r="E555" t="s">
        <v>8153</v>
      </c>
      <c r="F555" t="s">
        <v>8157</v>
      </c>
      <c r="G555">
        <v>58</v>
      </c>
      <c r="H555">
        <v>0</v>
      </c>
      <c r="I555">
        <v>18.5</v>
      </c>
      <c r="J555">
        <v>1073</v>
      </c>
      <c r="K555" s="10">
        <f>IFERROR(INDEX(Pharma_Stock!$D$4:$D$51,MATCH(F555,Pharma_Stock!$B$4:$B$51,0)),"")</f>
        <v>46500</v>
      </c>
      <c r="L555" s="11" t="str">
        <f t="shared" si="16"/>
        <v/>
      </c>
      <c r="M555" s="11" t="str">
        <f>INDEX(Pharma_Products!$F$4:$F$15,MATCH(E555,Pharma_Products!$A$4:$A$15,0))</f>
        <v>Sch H</v>
      </c>
      <c r="N555" s="10">
        <f>IFERROR(INDEX(Pharma_Retailers!$F$4:$F$183,MATCH(C555,Pharma_Retailers!$A$4:$A$183,0)),"")</f>
        <v>46690</v>
      </c>
      <c r="O555" s="11" t="str">
        <f t="shared" si="17"/>
        <v/>
      </c>
    </row>
    <row r="556" spans="1:15" x14ac:dyDescent="0.3">
      <c r="A556" t="s">
        <v>9130</v>
      </c>
      <c r="B556" s="9">
        <v>45849</v>
      </c>
      <c r="C556" t="s">
        <v>8425</v>
      </c>
      <c r="D556" t="s">
        <v>8233</v>
      </c>
      <c r="E556" t="s">
        <v>8153</v>
      </c>
      <c r="F556" t="s">
        <v>8156</v>
      </c>
      <c r="G556">
        <v>45</v>
      </c>
      <c r="H556">
        <v>0</v>
      </c>
      <c r="I556">
        <v>18.5</v>
      </c>
      <c r="J556">
        <v>832.5</v>
      </c>
      <c r="K556" s="10">
        <f>IFERROR(INDEX(Pharma_Stock!$D$4:$D$51,MATCH(F556,Pharma_Stock!$B$4:$B$51,0)),"")</f>
        <v>46468</v>
      </c>
      <c r="L556" s="11" t="str">
        <f t="shared" si="16"/>
        <v/>
      </c>
      <c r="M556" s="11" t="str">
        <f>INDEX(Pharma_Products!$F$4:$F$15,MATCH(E556,Pharma_Products!$A$4:$A$15,0))</f>
        <v>Sch H</v>
      </c>
      <c r="N556" s="10">
        <f>IFERROR(INDEX(Pharma_Retailers!$F$4:$F$183,MATCH(C556,Pharma_Retailers!$A$4:$A$183,0)),"")</f>
        <v>47324</v>
      </c>
      <c r="O556" s="11" t="str">
        <f t="shared" si="17"/>
        <v/>
      </c>
    </row>
    <row r="557" spans="1:15" x14ac:dyDescent="0.3">
      <c r="A557" t="s">
        <v>9131</v>
      </c>
      <c r="B557" s="9">
        <v>45849</v>
      </c>
      <c r="C557" t="s">
        <v>8519</v>
      </c>
      <c r="D557" t="s">
        <v>8228</v>
      </c>
      <c r="E557" t="s">
        <v>8209</v>
      </c>
      <c r="F557" t="s">
        <v>8210</v>
      </c>
      <c r="G557">
        <v>230</v>
      </c>
      <c r="H557">
        <v>0</v>
      </c>
      <c r="I557">
        <v>30</v>
      </c>
      <c r="J557">
        <v>6900</v>
      </c>
      <c r="K557" s="10">
        <f>IFERROR(INDEX(Pharma_Stock!$D$4:$D$51,MATCH(F557,Pharma_Stock!$B$4:$B$51,0)),"")</f>
        <v>45921</v>
      </c>
      <c r="L557" s="11" t="str">
        <f t="shared" si="16"/>
        <v/>
      </c>
      <c r="M557" s="11" t="str">
        <f>INDEX(Pharma_Products!$F$4:$F$15,MATCH(E557,Pharma_Products!$A$4:$A$15,0))</f>
        <v>-</v>
      </c>
      <c r="N557" s="10">
        <f>IFERROR(INDEX(Pharma_Retailers!$F$4:$F$183,MATCH(C557,Pharma_Retailers!$A$4:$A$183,0)),"")</f>
        <v>0</v>
      </c>
      <c r="O557" s="11" t="str">
        <f t="shared" si="17"/>
        <v/>
      </c>
    </row>
    <row r="558" spans="1:15" x14ac:dyDescent="0.3">
      <c r="A558" t="s">
        <v>9132</v>
      </c>
      <c r="B558" s="9">
        <v>45849</v>
      </c>
      <c r="C558" t="s">
        <v>8539</v>
      </c>
      <c r="D558" t="s">
        <v>8269</v>
      </c>
      <c r="E558" t="s">
        <v>8179</v>
      </c>
      <c r="F558" t="s">
        <v>8180</v>
      </c>
      <c r="G558">
        <v>111</v>
      </c>
      <c r="H558">
        <v>0</v>
      </c>
      <c r="I558">
        <v>85</v>
      </c>
      <c r="J558">
        <v>9435</v>
      </c>
      <c r="K558" s="10">
        <f>IFERROR(INDEX(Pharma_Stock!$D$4:$D$51,MATCH(F558,Pharma_Stock!$B$4:$B$51,0)),"")</f>
        <v>46271</v>
      </c>
      <c r="L558" s="11" t="str">
        <f t="shared" si="16"/>
        <v/>
      </c>
      <c r="M558" s="11" t="str">
        <f>INDEX(Pharma_Products!$F$4:$F$15,MATCH(E558,Pharma_Products!$A$4:$A$15,0))</f>
        <v>Sch H</v>
      </c>
      <c r="N558" s="10">
        <f>IFERROR(INDEX(Pharma_Retailers!$F$4:$F$183,MATCH(C558,Pharma_Retailers!$A$4:$A$183,0)),"")</f>
        <v>47446</v>
      </c>
      <c r="O558" s="11" t="str">
        <f t="shared" si="17"/>
        <v/>
      </c>
    </row>
    <row r="559" spans="1:15" x14ac:dyDescent="0.3">
      <c r="A559" t="s">
        <v>9133</v>
      </c>
      <c r="B559" s="9">
        <v>45849</v>
      </c>
      <c r="C559" t="s">
        <v>8484</v>
      </c>
      <c r="D559" t="s">
        <v>8241</v>
      </c>
      <c r="E559" t="s">
        <v>8159</v>
      </c>
      <c r="F559" t="s">
        <v>8163</v>
      </c>
      <c r="G559">
        <v>128</v>
      </c>
      <c r="H559">
        <v>0</v>
      </c>
      <c r="I559">
        <v>72</v>
      </c>
      <c r="J559">
        <v>9216</v>
      </c>
      <c r="K559" s="10">
        <f>IFERROR(INDEX(Pharma_Stock!$D$4:$D$51,MATCH(F559,Pharma_Stock!$B$4:$B$51,0)),"")</f>
        <v>45817</v>
      </c>
      <c r="L559" s="11" t="str">
        <f t="shared" si="16"/>
        <v>FLAG</v>
      </c>
      <c r="M559" s="11" t="str">
        <f>INDEX(Pharma_Products!$F$4:$F$15,MATCH(E559,Pharma_Products!$A$4:$A$15,0))</f>
        <v>Sch H</v>
      </c>
      <c r="N559" s="10">
        <f>IFERROR(INDEX(Pharma_Retailers!$F$4:$F$183,MATCH(C559,Pharma_Retailers!$A$4:$A$183,0)),"")</f>
        <v>47241</v>
      </c>
      <c r="O559" s="11" t="str">
        <f t="shared" si="17"/>
        <v/>
      </c>
    </row>
    <row r="560" spans="1:15" x14ac:dyDescent="0.3">
      <c r="A560" t="s">
        <v>9134</v>
      </c>
      <c r="B560" s="9">
        <v>45849</v>
      </c>
      <c r="C560" t="s">
        <v>8522</v>
      </c>
      <c r="D560" t="s">
        <v>8269</v>
      </c>
      <c r="E560" t="s">
        <v>8194</v>
      </c>
      <c r="F560" t="s">
        <v>8195</v>
      </c>
      <c r="G560">
        <v>199</v>
      </c>
      <c r="H560">
        <v>0</v>
      </c>
      <c r="I560">
        <v>105</v>
      </c>
      <c r="J560">
        <v>20895</v>
      </c>
      <c r="K560" s="10">
        <f>IFERROR(INDEX(Pharma_Stock!$D$4:$D$51,MATCH(F560,Pharma_Stock!$B$4:$B$51,0)),"")</f>
        <v>46196</v>
      </c>
      <c r="L560" s="11" t="str">
        <f t="shared" si="16"/>
        <v/>
      </c>
      <c r="M560" s="11" t="str">
        <f>INDEX(Pharma_Products!$F$4:$F$15,MATCH(E560,Pharma_Products!$A$4:$A$15,0))</f>
        <v>-</v>
      </c>
      <c r="N560" s="10">
        <f>IFERROR(INDEX(Pharma_Retailers!$F$4:$F$183,MATCH(C560,Pharma_Retailers!$A$4:$A$183,0)),"")</f>
        <v>0</v>
      </c>
      <c r="O560" s="11" t="str">
        <f t="shared" si="17"/>
        <v/>
      </c>
    </row>
    <row r="561" spans="1:15" x14ac:dyDescent="0.3">
      <c r="A561" t="s">
        <v>9135</v>
      </c>
      <c r="B561" s="9">
        <v>45849</v>
      </c>
      <c r="C561" t="s">
        <v>8290</v>
      </c>
      <c r="D561" t="s">
        <v>8249</v>
      </c>
      <c r="E561" t="s">
        <v>8179</v>
      </c>
      <c r="F561" t="s">
        <v>8180</v>
      </c>
      <c r="G561">
        <v>75</v>
      </c>
      <c r="H561">
        <v>0</v>
      </c>
      <c r="I561">
        <v>85</v>
      </c>
      <c r="J561">
        <v>6375</v>
      </c>
      <c r="K561" s="10">
        <f>IFERROR(INDEX(Pharma_Stock!$D$4:$D$51,MATCH(F561,Pharma_Stock!$B$4:$B$51,0)),"")</f>
        <v>46271</v>
      </c>
      <c r="L561" s="11" t="str">
        <f t="shared" si="16"/>
        <v/>
      </c>
      <c r="M561" s="11" t="str">
        <f>INDEX(Pharma_Products!$F$4:$F$15,MATCH(E561,Pharma_Products!$A$4:$A$15,0))</f>
        <v>Sch H</v>
      </c>
      <c r="N561" s="10">
        <f>IFERROR(INDEX(Pharma_Retailers!$F$4:$F$183,MATCH(C561,Pharma_Retailers!$A$4:$A$183,0)),"")</f>
        <v>46468</v>
      </c>
      <c r="O561" s="11" t="str">
        <f t="shared" si="17"/>
        <v/>
      </c>
    </row>
    <row r="562" spans="1:15" x14ac:dyDescent="0.3">
      <c r="A562" t="s">
        <v>9136</v>
      </c>
      <c r="B562" s="9">
        <v>45849</v>
      </c>
      <c r="C562" t="s">
        <v>8466</v>
      </c>
      <c r="D562" t="s">
        <v>8269</v>
      </c>
      <c r="E562" t="s">
        <v>8209</v>
      </c>
      <c r="F562" t="s">
        <v>8210</v>
      </c>
      <c r="G562">
        <v>115</v>
      </c>
      <c r="H562">
        <v>0</v>
      </c>
      <c r="I562">
        <v>30</v>
      </c>
      <c r="J562">
        <v>3450</v>
      </c>
      <c r="K562" s="10">
        <f>IFERROR(INDEX(Pharma_Stock!$D$4:$D$51,MATCH(F562,Pharma_Stock!$B$4:$B$51,0)),"")</f>
        <v>45921</v>
      </c>
      <c r="L562" s="11" t="str">
        <f t="shared" si="16"/>
        <v/>
      </c>
      <c r="M562" s="11" t="str">
        <f>INDEX(Pharma_Products!$F$4:$F$15,MATCH(E562,Pharma_Products!$A$4:$A$15,0))</f>
        <v>-</v>
      </c>
      <c r="N562" s="10">
        <f>IFERROR(INDEX(Pharma_Retailers!$F$4:$F$183,MATCH(C562,Pharma_Retailers!$A$4:$A$183,0)),"")</f>
        <v>47144</v>
      </c>
      <c r="O562" s="11" t="str">
        <f t="shared" si="17"/>
        <v/>
      </c>
    </row>
    <row r="563" spans="1:15" x14ac:dyDescent="0.3">
      <c r="A563" t="s">
        <v>9137</v>
      </c>
      <c r="B563" s="9">
        <v>45849</v>
      </c>
      <c r="C563" t="s">
        <v>8531</v>
      </c>
      <c r="D563" t="s">
        <v>8233</v>
      </c>
      <c r="E563" t="s">
        <v>8204</v>
      </c>
      <c r="F563" t="s">
        <v>8205</v>
      </c>
      <c r="G563">
        <v>43</v>
      </c>
      <c r="H563">
        <v>0</v>
      </c>
      <c r="I563">
        <v>88</v>
      </c>
      <c r="J563">
        <v>3784</v>
      </c>
      <c r="K563" s="10">
        <f>IFERROR(INDEX(Pharma_Stock!$D$4:$D$51,MATCH(F563,Pharma_Stock!$B$4:$B$51,0)),"")</f>
        <v>46141</v>
      </c>
      <c r="L563" s="11" t="str">
        <f t="shared" si="16"/>
        <v/>
      </c>
      <c r="M563" s="11" t="str">
        <f>INDEX(Pharma_Products!$F$4:$F$15,MATCH(E563,Pharma_Products!$A$4:$A$15,0))</f>
        <v>-</v>
      </c>
      <c r="N563" s="10">
        <f>IFERROR(INDEX(Pharma_Retailers!$F$4:$F$183,MATCH(C563,Pharma_Retailers!$A$4:$A$183,0)),"")</f>
        <v>0</v>
      </c>
      <c r="O563" s="11" t="str">
        <f t="shared" si="17"/>
        <v/>
      </c>
    </row>
    <row r="564" spans="1:15" x14ac:dyDescent="0.3">
      <c r="A564" t="s">
        <v>9138</v>
      </c>
      <c r="B564" s="9">
        <v>45850</v>
      </c>
      <c r="C564" t="s">
        <v>8293</v>
      </c>
      <c r="D564" t="s">
        <v>8241</v>
      </c>
      <c r="E564" t="s">
        <v>8179</v>
      </c>
      <c r="F564" t="s">
        <v>8180</v>
      </c>
      <c r="G564">
        <v>107</v>
      </c>
      <c r="H564">
        <v>0</v>
      </c>
      <c r="I564">
        <v>85</v>
      </c>
      <c r="J564">
        <v>9095</v>
      </c>
      <c r="K564" s="10">
        <f>IFERROR(INDEX(Pharma_Stock!$D$4:$D$51,MATCH(F564,Pharma_Stock!$B$4:$B$51,0)),"")</f>
        <v>46271</v>
      </c>
      <c r="L564" s="11" t="str">
        <f t="shared" si="16"/>
        <v/>
      </c>
      <c r="M564" s="11" t="str">
        <f>INDEX(Pharma_Products!$F$4:$F$15,MATCH(E564,Pharma_Products!$A$4:$A$15,0))</f>
        <v>Sch H</v>
      </c>
      <c r="N564" s="10">
        <f>IFERROR(INDEX(Pharma_Retailers!$F$4:$F$183,MATCH(C564,Pharma_Retailers!$A$4:$A$183,0)),"")</f>
        <v>46538</v>
      </c>
      <c r="O564" s="11" t="str">
        <f t="shared" si="17"/>
        <v/>
      </c>
    </row>
    <row r="565" spans="1:15" x14ac:dyDescent="0.3">
      <c r="A565" t="s">
        <v>9139</v>
      </c>
      <c r="B565" s="9">
        <v>45850</v>
      </c>
      <c r="C565" t="s">
        <v>8538</v>
      </c>
      <c r="D565" t="s">
        <v>8233</v>
      </c>
      <c r="E565" t="s">
        <v>8189</v>
      </c>
      <c r="F565" t="s">
        <v>8190</v>
      </c>
      <c r="G565">
        <v>147</v>
      </c>
      <c r="H565">
        <v>12</v>
      </c>
      <c r="I565">
        <v>12.5</v>
      </c>
      <c r="J565">
        <v>1837.5</v>
      </c>
      <c r="K565" s="10">
        <f>IFERROR(INDEX(Pharma_Stock!$D$4:$D$51,MATCH(F565,Pharma_Stock!$B$4:$B$51,0)),"")</f>
        <v>46202</v>
      </c>
      <c r="L565" s="11" t="str">
        <f t="shared" si="16"/>
        <v/>
      </c>
      <c r="M565" s="11" t="str">
        <f>INDEX(Pharma_Products!$F$4:$F$15,MATCH(E565,Pharma_Products!$A$4:$A$15,0))</f>
        <v>-</v>
      </c>
      <c r="N565" s="10">
        <f>IFERROR(INDEX(Pharma_Retailers!$F$4:$F$183,MATCH(C565,Pharma_Retailers!$A$4:$A$183,0)),"")</f>
        <v>0</v>
      </c>
      <c r="O565" s="11" t="str">
        <f t="shared" si="17"/>
        <v/>
      </c>
    </row>
    <row r="566" spans="1:15" x14ac:dyDescent="0.3">
      <c r="A566" t="s">
        <v>9140</v>
      </c>
      <c r="B566" s="9">
        <v>45850</v>
      </c>
      <c r="C566" t="s">
        <v>8491</v>
      </c>
      <c r="D566" t="s">
        <v>8241</v>
      </c>
      <c r="E566" t="s">
        <v>8184</v>
      </c>
      <c r="F566" t="s">
        <v>8185</v>
      </c>
      <c r="G566">
        <v>137</v>
      </c>
      <c r="H566">
        <v>13</v>
      </c>
      <c r="I566">
        <v>9</v>
      </c>
      <c r="J566">
        <v>1233</v>
      </c>
      <c r="K566" s="10">
        <f>IFERROR(INDEX(Pharma_Stock!$D$4:$D$51,MATCH(F566,Pharma_Stock!$B$4:$B$51,0)),"")</f>
        <v>46158</v>
      </c>
      <c r="L566" s="11" t="str">
        <f t="shared" si="16"/>
        <v/>
      </c>
      <c r="M566" s="11" t="str">
        <f>INDEX(Pharma_Products!$F$4:$F$15,MATCH(E566,Pharma_Products!$A$4:$A$15,0))</f>
        <v>-</v>
      </c>
      <c r="N566" s="10">
        <f>IFERROR(INDEX(Pharma_Retailers!$F$4:$F$183,MATCH(C566,Pharma_Retailers!$A$4:$A$183,0)),"")</f>
        <v>0</v>
      </c>
      <c r="O566" s="11" t="str">
        <f t="shared" si="17"/>
        <v/>
      </c>
    </row>
    <row r="567" spans="1:15" x14ac:dyDescent="0.3">
      <c r="A567" t="s">
        <v>9141</v>
      </c>
      <c r="B567" s="9">
        <v>45850</v>
      </c>
      <c r="C567" t="s">
        <v>8365</v>
      </c>
      <c r="D567" t="s">
        <v>8233</v>
      </c>
      <c r="E567" t="s">
        <v>8194</v>
      </c>
      <c r="F567" t="s">
        <v>8195</v>
      </c>
      <c r="G567">
        <v>155</v>
      </c>
      <c r="H567">
        <v>0</v>
      </c>
      <c r="I567">
        <v>105</v>
      </c>
      <c r="J567">
        <v>16275</v>
      </c>
      <c r="K567" s="10">
        <f>IFERROR(INDEX(Pharma_Stock!$D$4:$D$51,MATCH(F567,Pharma_Stock!$B$4:$B$51,0)),"")</f>
        <v>46196</v>
      </c>
      <c r="L567" s="11" t="str">
        <f t="shared" si="16"/>
        <v/>
      </c>
      <c r="M567" s="11" t="str">
        <f>INDEX(Pharma_Products!$F$4:$F$15,MATCH(E567,Pharma_Products!$A$4:$A$15,0))</f>
        <v>-</v>
      </c>
      <c r="N567" s="10">
        <f>IFERROR(INDEX(Pharma_Retailers!$F$4:$F$183,MATCH(C567,Pharma_Retailers!$A$4:$A$183,0)),"")</f>
        <v>0</v>
      </c>
      <c r="O567" s="11" t="str">
        <f t="shared" si="17"/>
        <v/>
      </c>
    </row>
    <row r="568" spans="1:15" x14ac:dyDescent="0.3">
      <c r="A568" t="s">
        <v>9142</v>
      </c>
      <c r="B568" s="9">
        <v>45850</v>
      </c>
      <c r="C568" t="s">
        <v>8442</v>
      </c>
      <c r="D568" t="s">
        <v>8233</v>
      </c>
      <c r="E568" t="s">
        <v>8189</v>
      </c>
      <c r="F568" t="s">
        <v>8192</v>
      </c>
      <c r="G568">
        <v>154</v>
      </c>
      <c r="H568">
        <v>12</v>
      </c>
      <c r="I568">
        <v>12.5</v>
      </c>
      <c r="J568">
        <v>1925</v>
      </c>
      <c r="K568" s="10">
        <f>IFERROR(INDEX(Pharma_Stock!$D$4:$D$51,MATCH(F568,Pharma_Stock!$B$4:$B$51,0)),"")</f>
        <v>46005</v>
      </c>
      <c r="L568" s="11" t="str">
        <f t="shared" si="16"/>
        <v/>
      </c>
      <c r="M568" s="11" t="str">
        <f>INDEX(Pharma_Products!$F$4:$F$15,MATCH(E568,Pharma_Products!$A$4:$A$15,0))</f>
        <v>-</v>
      </c>
      <c r="N568" s="10">
        <f>IFERROR(INDEX(Pharma_Retailers!$F$4:$F$183,MATCH(C568,Pharma_Retailers!$A$4:$A$183,0)),"")</f>
        <v>0</v>
      </c>
      <c r="O568" s="11" t="str">
        <f t="shared" si="17"/>
        <v/>
      </c>
    </row>
    <row r="569" spans="1:15" x14ac:dyDescent="0.3">
      <c r="A569" t="s">
        <v>9143</v>
      </c>
      <c r="B569" s="9">
        <v>45850</v>
      </c>
      <c r="C569" t="s">
        <v>8466</v>
      </c>
      <c r="D569" t="s">
        <v>8269</v>
      </c>
      <c r="E569" t="s">
        <v>8169</v>
      </c>
      <c r="F569" t="s">
        <v>8171</v>
      </c>
      <c r="G569">
        <v>31</v>
      </c>
      <c r="H569">
        <v>0</v>
      </c>
      <c r="I569">
        <v>14</v>
      </c>
      <c r="J569">
        <v>434</v>
      </c>
      <c r="K569" s="10">
        <f>IFERROR(INDEX(Pharma_Stock!$D$4:$D$51,MATCH(F569,Pharma_Stock!$B$4:$B$51,0)),"")</f>
        <v>46575</v>
      </c>
      <c r="L569" s="11" t="str">
        <f t="shared" si="16"/>
        <v/>
      </c>
      <c r="M569" s="11" t="str">
        <f>INDEX(Pharma_Products!$F$4:$F$15,MATCH(E569,Pharma_Products!$A$4:$A$15,0))</f>
        <v>Sch H</v>
      </c>
      <c r="N569" s="10">
        <f>IFERROR(INDEX(Pharma_Retailers!$F$4:$F$183,MATCH(C569,Pharma_Retailers!$A$4:$A$183,0)),"")</f>
        <v>47144</v>
      </c>
      <c r="O569" s="11" t="str">
        <f t="shared" si="17"/>
        <v/>
      </c>
    </row>
    <row r="570" spans="1:15" x14ac:dyDescent="0.3">
      <c r="A570" t="s">
        <v>9144</v>
      </c>
      <c r="B570" s="9">
        <v>45850</v>
      </c>
      <c r="C570" t="s">
        <v>8511</v>
      </c>
      <c r="D570" t="s">
        <v>8241</v>
      </c>
      <c r="E570" t="s">
        <v>8194</v>
      </c>
      <c r="F570" t="s">
        <v>8195</v>
      </c>
      <c r="G570">
        <v>152</v>
      </c>
      <c r="H570">
        <v>0</v>
      </c>
      <c r="I570">
        <v>105</v>
      </c>
      <c r="J570">
        <v>15960</v>
      </c>
      <c r="K570" s="10">
        <f>IFERROR(INDEX(Pharma_Stock!$D$4:$D$51,MATCH(F570,Pharma_Stock!$B$4:$B$51,0)),"")</f>
        <v>46196</v>
      </c>
      <c r="L570" s="11" t="str">
        <f t="shared" si="16"/>
        <v/>
      </c>
      <c r="M570" s="11" t="str">
        <f>INDEX(Pharma_Products!$F$4:$F$15,MATCH(E570,Pharma_Products!$A$4:$A$15,0))</f>
        <v>-</v>
      </c>
      <c r="N570" s="10">
        <f>IFERROR(INDEX(Pharma_Retailers!$F$4:$F$183,MATCH(C570,Pharma_Retailers!$A$4:$A$183,0)),"")</f>
        <v>46958</v>
      </c>
      <c r="O570" s="11" t="str">
        <f t="shared" si="17"/>
        <v/>
      </c>
    </row>
    <row r="571" spans="1:15" x14ac:dyDescent="0.3">
      <c r="A571" t="s">
        <v>9145</v>
      </c>
      <c r="B571" s="9">
        <v>45852</v>
      </c>
      <c r="C571" t="s">
        <v>8513</v>
      </c>
      <c r="D571" t="s">
        <v>8228</v>
      </c>
      <c r="E571" t="s">
        <v>8184</v>
      </c>
      <c r="F571" t="s">
        <v>8187</v>
      </c>
      <c r="G571">
        <v>101</v>
      </c>
      <c r="H571">
        <v>0</v>
      </c>
      <c r="I571">
        <v>9</v>
      </c>
      <c r="J571">
        <v>909</v>
      </c>
      <c r="K571" s="10">
        <f>IFERROR(INDEX(Pharma_Stock!$D$4:$D$51,MATCH(F571,Pharma_Stock!$B$4:$B$51,0)),"")</f>
        <v>46028</v>
      </c>
      <c r="L571" s="11" t="str">
        <f t="shared" si="16"/>
        <v/>
      </c>
      <c r="M571" s="11" t="str">
        <f>INDEX(Pharma_Products!$F$4:$F$15,MATCH(E571,Pharma_Products!$A$4:$A$15,0))</f>
        <v>-</v>
      </c>
      <c r="N571" s="10">
        <f>IFERROR(INDEX(Pharma_Retailers!$F$4:$F$183,MATCH(C571,Pharma_Retailers!$A$4:$A$183,0)),"")</f>
        <v>0</v>
      </c>
      <c r="O571" s="11" t="str">
        <f t="shared" si="17"/>
        <v/>
      </c>
    </row>
    <row r="572" spans="1:15" x14ac:dyDescent="0.3">
      <c r="A572" t="s">
        <v>9146</v>
      </c>
      <c r="B572" s="9">
        <v>45852</v>
      </c>
      <c r="C572" t="s">
        <v>8359</v>
      </c>
      <c r="D572" t="s">
        <v>8249</v>
      </c>
      <c r="E572" t="s">
        <v>8189</v>
      </c>
      <c r="F572" t="s">
        <v>8192</v>
      </c>
      <c r="G572">
        <v>240</v>
      </c>
      <c r="H572">
        <v>60</v>
      </c>
      <c r="I572">
        <v>12.5</v>
      </c>
      <c r="J572">
        <v>3000</v>
      </c>
      <c r="K572" s="10">
        <f>IFERROR(INDEX(Pharma_Stock!$D$4:$D$51,MATCH(F572,Pharma_Stock!$B$4:$B$51,0)),"")</f>
        <v>46005</v>
      </c>
      <c r="L572" s="11" t="str">
        <f t="shared" si="16"/>
        <v/>
      </c>
      <c r="M572" s="11" t="str">
        <f>INDEX(Pharma_Products!$F$4:$F$15,MATCH(E572,Pharma_Products!$A$4:$A$15,0))</f>
        <v>-</v>
      </c>
      <c r="N572" s="10">
        <f>IFERROR(INDEX(Pharma_Retailers!$F$4:$F$183,MATCH(C572,Pharma_Retailers!$A$4:$A$183,0)),"")</f>
        <v>0</v>
      </c>
      <c r="O572" s="11" t="str">
        <f t="shared" si="17"/>
        <v/>
      </c>
    </row>
    <row r="573" spans="1:15" x14ac:dyDescent="0.3">
      <c r="A573" t="s">
        <v>9147</v>
      </c>
      <c r="B573" s="9">
        <v>45852</v>
      </c>
      <c r="C573" t="s">
        <v>8223</v>
      </c>
      <c r="D573" t="s">
        <v>8228</v>
      </c>
      <c r="E573" t="s">
        <v>8174</v>
      </c>
      <c r="F573" t="s">
        <v>8177</v>
      </c>
      <c r="G573">
        <v>105</v>
      </c>
      <c r="H573">
        <v>0</v>
      </c>
      <c r="I573">
        <v>98</v>
      </c>
      <c r="J573">
        <v>10290</v>
      </c>
      <c r="K573" s="10">
        <f>IFERROR(INDEX(Pharma_Stock!$D$4:$D$51,MATCH(F573,Pharma_Stock!$B$4:$B$51,0)),"")</f>
        <v>46385</v>
      </c>
      <c r="L573" s="11" t="str">
        <f t="shared" si="16"/>
        <v/>
      </c>
      <c r="M573" s="11" t="str">
        <f>INDEX(Pharma_Products!$F$4:$F$15,MATCH(E573,Pharma_Products!$A$4:$A$15,0))</f>
        <v>Sch H</v>
      </c>
      <c r="N573" s="10">
        <f>IFERROR(INDEX(Pharma_Retailers!$F$4:$F$183,MATCH(C573,Pharma_Retailers!$A$4:$A$183,0)),"")</f>
        <v>46877</v>
      </c>
      <c r="O573" s="11" t="str">
        <f t="shared" si="17"/>
        <v/>
      </c>
    </row>
    <row r="574" spans="1:15" x14ac:dyDescent="0.3">
      <c r="A574" t="s">
        <v>9148</v>
      </c>
      <c r="B574" s="9">
        <v>45852</v>
      </c>
      <c r="C574" t="s">
        <v>8500</v>
      </c>
      <c r="D574" t="s">
        <v>8228</v>
      </c>
      <c r="E574" t="s">
        <v>8169</v>
      </c>
      <c r="F574" t="s">
        <v>8172</v>
      </c>
      <c r="G574">
        <v>93</v>
      </c>
      <c r="H574">
        <v>0</v>
      </c>
      <c r="I574">
        <v>14</v>
      </c>
      <c r="J574">
        <v>1302</v>
      </c>
      <c r="K574" s="10">
        <f>IFERROR(INDEX(Pharma_Stock!$D$4:$D$51,MATCH(F574,Pharma_Stock!$B$4:$B$51,0)),"")</f>
        <v>46309</v>
      </c>
      <c r="L574" s="11" t="str">
        <f t="shared" si="16"/>
        <v/>
      </c>
      <c r="M574" s="11" t="str">
        <f>INDEX(Pharma_Products!$F$4:$F$15,MATCH(E574,Pharma_Products!$A$4:$A$15,0))</f>
        <v>Sch H</v>
      </c>
      <c r="N574" s="10">
        <f>IFERROR(INDEX(Pharma_Retailers!$F$4:$F$183,MATCH(C574,Pharma_Retailers!$A$4:$A$183,0)),"")</f>
        <v>46794</v>
      </c>
      <c r="O574" s="11" t="str">
        <f t="shared" si="17"/>
        <v/>
      </c>
    </row>
    <row r="575" spans="1:15" x14ac:dyDescent="0.3">
      <c r="A575" t="s">
        <v>9149</v>
      </c>
      <c r="B575" s="9">
        <v>45852</v>
      </c>
      <c r="C575" t="s">
        <v>8388</v>
      </c>
      <c r="D575" t="s">
        <v>8241</v>
      </c>
      <c r="E575" t="s">
        <v>8189</v>
      </c>
      <c r="F575" t="s">
        <v>8191</v>
      </c>
      <c r="G575">
        <v>226</v>
      </c>
      <c r="H575">
        <v>18</v>
      </c>
      <c r="I575">
        <v>12.5</v>
      </c>
      <c r="J575">
        <v>2825</v>
      </c>
      <c r="K575" s="10">
        <f>IFERROR(INDEX(Pharma_Stock!$D$4:$D$51,MATCH(F575,Pharma_Stock!$B$4:$B$51,0)),"")</f>
        <v>45972</v>
      </c>
      <c r="L575" s="11" t="str">
        <f t="shared" si="16"/>
        <v/>
      </c>
      <c r="M575" s="11" t="str">
        <f>INDEX(Pharma_Products!$F$4:$F$15,MATCH(E575,Pharma_Products!$A$4:$A$15,0))</f>
        <v>-</v>
      </c>
      <c r="N575" s="10">
        <f>IFERROR(INDEX(Pharma_Retailers!$F$4:$F$183,MATCH(C575,Pharma_Retailers!$A$4:$A$183,0)),"")</f>
        <v>46564</v>
      </c>
      <c r="O575" s="11" t="str">
        <f t="shared" si="17"/>
        <v/>
      </c>
    </row>
    <row r="576" spans="1:15" x14ac:dyDescent="0.3">
      <c r="A576" t="s">
        <v>9150</v>
      </c>
      <c r="B576" s="9">
        <v>45852</v>
      </c>
      <c r="C576" t="s">
        <v>8537</v>
      </c>
      <c r="D576" t="s">
        <v>8269</v>
      </c>
      <c r="E576" t="s">
        <v>8189</v>
      </c>
      <c r="F576" t="s">
        <v>8192</v>
      </c>
      <c r="G576">
        <v>29</v>
      </c>
      <c r="H576">
        <v>2</v>
      </c>
      <c r="I576">
        <v>12.5</v>
      </c>
      <c r="J576">
        <v>362.5</v>
      </c>
      <c r="K576" s="10">
        <f>IFERROR(INDEX(Pharma_Stock!$D$4:$D$51,MATCH(F576,Pharma_Stock!$B$4:$B$51,0)),"")</f>
        <v>46005</v>
      </c>
      <c r="L576" s="11" t="str">
        <f t="shared" si="16"/>
        <v/>
      </c>
      <c r="M576" s="11" t="str">
        <f>INDEX(Pharma_Products!$F$4:$F$15,MATCH(E576,Pharma_Products!$A$4:$A$15,0))</f>
        <v>-</v>
      </c>
      <c r="N576" s="10">
        <f>IFERROR(INDEX(Pharma_Retailers!$F$4:$F$183,MATCH(C576,Pharma_Retailers!$A$4:$A$183,0)),"")</f>
        <v>0</v>
      </c>
      <c r="O576" s="11" t="str">
        <f t="shared" si="17"/>
        <v/>
      </c>
    </row>
    <row r="577" spans="1:15" x14ac:dyDescent="0.3">
      <c r="A577" t="s">
        <v>9151</v>
      </c>
      <c r="B577" s="9">
        <v>45852</v>
      </c>
      <c r="C577" t="s">
        <v>8526</v>
      </c>
      <c r="D577" t="s">
        <v>8269</v>
      </c>
      <c r="E577" t="s">
        <v>8169</v>
      </c>
      <c r="F577" t="s">
        <v>8172</v>
      </c>
      <c r="G577">
        <v>140</v>
      </c>
      <c r="H577">
        <v>0</v>
      </c>
      <c r="I577">
        <v>14</v>
      </c>
      <c r="J577">
        <v>1960</v>
      </c>
      <c r="K577" s="10">
        <f>IFERROR(INDEX(Pharma_Stock!$D$4:$D$51,MATCH(F577,Pharma_Stock!$B$4:$B$51,0)),"")</f>
        <v>46309</v>
      </c>
      <c r="L577" s="11" t="str">
        <f t="shared" si="16"/>
        <v/>
      </c>
      <c r="M577" s="11" t="str">
        <f>INDEX(Pharma_Products!$F$4:$F$15,MATCH(E577,Pharma_Products!$A$4:$A$15,0))</f>
        <v>Sch H</v>
      </c>
      <c r="N577" s="10">
        <f>IFERROR(INDEX(Pharma_Retailers!$F$4:$F$183,MATCH(C577,Pharma_Retailers!$A$4:$A$183,0)),"")</f>
        <v>47018</v>
      </c>
      <c r="O577" s="11" t="str">
        <f t="shared" si="17"/>
        <v/>
      </c>
    </row>
    <row r="578" spans="1:15" x14ac:dyDescent="0.3">
      <c r="A578" t="s">
        <v>9152</v>
      </c>
      <c r="B578" s="9">
        <v>45853</v>
      </c>
      <c r="C578" t="s">
        <v>8445</v>
      </c>
      <c r="D578" t="s">
        <v>8233</v>
      </c>
      <c r="E578" t="s">
        <v>8199</v>
      </c>
      <c r="F578" t="s">
        <v>8201</v>
      </c>
      <c r="G578">
        <v>206</v>
      </c>
      <c r="H578">
        <v>0</v>
      </c>
      <c r="I578">
        <v>28</v>
      </c>
      <c r="J578">
        <v>5768</v>
      </c>
      <c r="K578" s="10">
        <f>IFERROR(INDEX(Pharma_Stock!$D$4:$D$51,MATCH(F578,Pharma_Stock!$B$4:$B$51,0)),"")</f>
        <v>46000</v>
      </c>
      <c r="L578" s="11" t="str">
        <f t="shared" si="16"/>
        <v/>
      </c>
      <c r="M578" s="11" t="str">
        <f>INDEX(Pharma_Products!$F$4:$F$15,MATCH(E578,Pharma_Products!$A$4:$A$15,0))</f>
        <v>-</v>
      </c>
      <c r="N578" s="10">
        <f>IFERROR(INDEX(Pharma_Retailers!$F$4:$F$183,MATCH(C578,Pharma_Retailers!$A$4:$A$183,0)),"")</f>
        <v>47419</v>
      </c>
      <c r="O578" s="11" t="str">
        <f t="shared" si="17"/>
        <v/>
      </c>
    </row>
    <row r="579" spans="1:15" x14ac:dyDescent="0.3">
      <c r="A579" t="s">
        <v>9153</v>
      </c>
      <c r="B579" s="9">
        <v>45853</v>
      </c>
      <c r="C579" t="s">
        <v>8329</v>
      </c>
      <c r="D579" t="s">
        <v>8233</v>
      </c>
      <c r="E579" t="s">
        <v>8169</v>
      </c>
      <c r="F579" t="s">
        <v>8171</v>
      </c>
      <c r="G579">
        <v>58</v>
      </c>
      <c r="H579">
        <v>0</v>
      </c>
      <c r="I579">
        <v>14</v>
      </c>
      <c r="J579">
        <v>812</v>
      </c>
      <c r="K579" s="10">
        <f>IFERROR(INDEX(Pharma_Stock!$D$4:$D$51,MATCH(F579,Pharma_Stock!$B$4:$B$51,0)),"")</f>
        <v>46575</v>
      </c>
      <c r="L579" s="11" t="str">
        <f t="shared" si="16"/>
        <v/>
      </c>
      <c r="M579" s="11" t="str">
        <f>INDEX(Pharma_Products!$F$4:$F$15,MATCH(E579,Pharma_Products!$A$4:$A$15,0))</f>
        <v>Sch H</v>
      </c>
      <c r="N579" s="10">
        <f>IFERROR(INDEX(Pharma_Retailers!$F$4:$F$183,MATCH(C579,Pharma_Retailers!$A$4:$A$183,0)),"")</f>
        <v>47035</v>
      </c>
      <c r="O579" s="11" t="str">
        <f t="shared" si="17"/>
        <v/>
      </c>
    </row>
    <row r="580" spans="1:15" x14ac:dyDescent="0.3">
      <c r="A580" t="s">
        <v>9154</v>
      </c>
      <c r="B580" s="9">
        <v>45853</v>
      </c>
      <c r="C580" t="s">
        <v>8394</v>
      </c>
      <c r="D580" t="s">
        <v>8228</v>
      </c>
      <c r="E580" t="s">
        <v>8184</v>
      </c>
      <c r="F580" t="s">
        <v>8187</v>
      </c>
      <c r="G580">
        <v>171</v>
      </c>
      <c r="H580">
        <v>17</v>
      </c>
      <c r="I580">
        <v>9</v>
      </c>
      <c r="J580">
        <v>1539</v>
      </c>
      <c r="K580" s="10">
        <f>IFERROR(INDEX(Pharma_Stock!$D$4:$D$51,MATCH(F580,Pharma_Stock!$B$4:$B$51,0)),"")</f>
        <v>46028</v>
      </c>
      <c r="L580" s="11" t="str">
        <f t="shared" ref="L580:L643" si="18">IF(B580&gt;K580,"FLAG","")</f>
        <v/>
      </c>
      <c r="M580" s="11" t="str">
        <f>INDEX(Pharma_Products!$F$4:$F$15,MATCH(E580,Pharma_Products!$A$4:$A$15,0))</f>
        <v>-</v>
      </c>
      <c r="N580" s="10">
        <f>IFERROR(INDEX(Pharma_Retailers!$F$4:$F$183,MATCH(C580,Pharma_Retailers!$A$4:$A$183,0)),"")</f>
        <v>0</v>
      </c>
      <c r="O580" s="11" t="str">
        <f t="shared" ref="O580:O643" si="19">IF(AND(M580="Sch H",N(N580)&gt;0,B580&gt;N580),"FLAG","")</f>
        <v/>
      </c>
    </row>
    <row r="581" spans="1:15" x14ac:dyDescent="0.3">
      <c r="A581" t="s">
        <v>9155</v>
      </c>
      <c r="B581" s="9">
        <v>45853</v>
      </c>
      <c r="C581" t="s">
        <v>8368</v>
      </c>
      <c r="D581" t="s">
        <v>8233</v>
      </c>
      <c r="E581" t="s">
        <v>8184</v>
      </c>
      <c r="F581" t="s">
        <v>8187</v>
      </c>
      <c r="G581">
        <v>227</v>
      </c>
      <c r="H581">
        <v>22</v>
      </c>
      <c r="I581">
        <v>9</v>
      </c>
      <c r="J581">
        <v>2043</v>
      </c>
      <c r="K581" s="10">
        <f>IFERROR(INDEX(Pharma_Stock!$D$4:$D$51,MATCH(F581,Pharma_Stock!$B$4:$B$51,0)),"")</f>
        <v>46028</v>
      </c>
      <c r="L581" s="11" t="str">
        <f t="shared" si="18"/>
        <v/>
      </c>
      <c r="M581" s="11" t="str">
        <f>INDEX(Pharma_Products!$F$4:$F$15,MATCH(E581,Pharma_Products!$A$4:$A$15,0))</f>
        <v>-</v>
      </c>
      <c r="N581" s="10">
        <f>IFERROR(INDEX(Pharma_Retailers!$F$4:$F$183,MATCH(C581,Pharma_Retailers!$A$4:$A$183,0)),"")</f>
        <v>0</v>
      </c>
      <c r="O581" s="11" t="str">
        <f t="shared" si="19"/>
        <v/>
      </c>
    </row>
    <row r="582" spans="1:15" x14ac:dyDescent="0.3">
      <c r="A582" t="s">
        <v>9156</v>
      </c>
      <c r="B582" s="9">
        <v>45853</v>
      </c>
      <c r="C582" t="s">
        <v>8355</v>
      </c>
      <c r="D582" t="s">
        <v>8249</v>
      </c>
      <c r="E582" t="s">
        <v>8204</v>
      </c>
      <c r="F582" t="s">
        <v>8205</v>
      </c>
      <c r="G582">
        <v>166</v>
      </c>
      <c r="H582">
        <v>0</v>
      </c>
      <c r="I582">
        <v>88</v>
      </c>
      <c r="J582">
        <v>14608</v>
      </c>
      <c r="K582" s="10">
        <f>IFERROR(INDEX(Pharma_Stock!$D$4:$D$51,MATCH(F582,Pharma_Stock!$B$4:$B$51,0)),"")</f>
        <v>46141</v>
      </c>
      <c r="L582" s="11" t="str">
        <f t="shared" si="18"/>
        <v/>
      </c>
      <c r="M582" s="11" t="str">
        <f>INDEX(Pharma_Products!$F$4:$F$15,MATCH(E582,Pharma_Products!$A$4:$A$15,0))</f>
        <v>-</v>
      </c>
      <c r="N582" s="10">
        <f>IFERROR(INDEX(Pharma_Retailers!$F$4:$F$183,MATCH(C582,Pharma_Retailers!$A$4:$A$183,0)),"")</f>
        <v>0</v>
      </c>
      <c r="O582" s="11" t="str">
        <f t="shared" si="19"/>
        <v/>
      </c>
    </row>
    <row r="583" spans="1:15" x14ac:dyDescent="0.3">
      <c r="A583" t="s">
        <v>9157</v>
      </c>
      <c r="B583" s="9">
        <v>45853</v>
      </c>
      <c r="C583" t="s">
        <v>8445</v>
      </c>
      <c r="D583" t="s">
        <v>8233</v>
      </c>
      <c r="E583" t="s">
        <v>8209</v>
      </c>
      <c r="F583" t="s">
        <v>8212</v>
      </c>
      <c r="G583">
        <v>84</v>
      </c>
      <c r="H583">
        <v>0</v>
      </c>
      <c r="I583">
        <v>30</v>
      </c>
      <c r="J583">
        <v>2520</v>
      </c>
      <c r="K583" s="10">
        <f>IFERROR(INDEX(Pharma_Stock!$D$4:$D$51,MATCH(F583,Pharma_Stock!$B$4:$B$51,0)),"")</f>
        <v>46129</v>
      </c>
      <c r="L583" s="11" t="str">
        <f t="shared" si="18"/>
        <v/>
      </c>
      <c r="M583" s="11" t="str">
        <f>INDEX(Pharma_Products!$F$4:$F$15,MATCH(E583,Pharma_Products!$A$4:$A$15,0))</f>
        <v>-</v>
      </c>
      <c r="N583" s="10">
        <f>IFERROR(INDEX(Pharma_Retailers!$F$4:$F$183,MATCH(C583,Pharma_Retailers!$A$4:$A$183,0)),"")</f>
        <v>47419</v>
      </c>
      <c r="O583" s="11" t="str">
        <f t="shared" si="19"/>
        <v/>
      </c>
    </row>
    <row r="584" spans="1:15" x14ac:dyDescent="0.3">
      <c r="A584" t="s">
        <v>9158</v>
      </c>
      <c r="B584" s="9">
        <v>45853</v>
      </c>
      <c r="C584" t="s">
        <v>8472</v>
      </c>
      <c r="D584" t="s">
        <v>8241</v>
      </c>
      <c r="E584" t="s">
        <v>8153</v>
      </c>
      <c r="F584" t="s">
        <v>8154</v>
      </c>
      <c r="G584">
        <v>15</v>
      </c>
      <c r="H584">
        <v>0</v>
      </c>
      <c r="I584">
        <v>18.5</v>
      </c>
      <c r="J584">
        <v>277.5</v>
      </c>
      <c r="K584" s="10">
        <f>IFERROR(INDEX(Pharma_Stock!$D$4:$D$51,MATCH(F584,Pharma_Stock!$B$4:$B$51,0)),"")</f>
        <v>46439</v>
      </c>
      <c r="L584" s="11" t="str">
        <f t="shared" si="18"/>
        <v/>
      </c>
      <c r="M584" s="11" t="str">
        <f>INDEX(Pharma_Products!$F$4:$F$15,MATCH(E584,Pharma_Products!$A$4:$A$15,0))</f>
        <v>Sch H</v>
      </c>
      <c r="N584" s="10">
        <f>IFERROR(INDEX(Pharma_Retailers!$F$4:$F$183,MATCH(C584,Pharma_Retailers!$A$4:$A$183,0)),"")</f>
        <v>47392</v>
      </c>
      <c r="O584" s="11" t="str">
        <f t="shared" si="19"/>
        <v/>
      </c>
    </row>
    <row r="585" spans="1:15" x14ac:dyDescent="0.3">
      <c r="A585" t="s">
        <v>9159</v>
      </c>
      <c r="B585" s="9">
        <v>45854</v>
      </c>
      <c r="C585" t="s">
        <v>8366</v>
      </c>
      <c r="D585" t="s">
        <v>8249</v>
      </c>
      <c r="E585" t="s">
        <v>8179</v>
      </c>
      <c r="F585" t="s">
        <v>8181</v>
      </c>
      <c r="G585">
        <v>63</v>
      </c>
      <c r="H585">
        <v>0</v>
      </c>
      <c r="I585">
        <v>85</v>
      </c>
      <c r="J585">
        <v>5355</v>
      </c>
      <c r="K585" s="10">
        <f>IFERROR(INDEX(Pharma_Stock!$D$4:$D$51,MATCH(F585,Pharma_Stock!$B$4:$B$51,0)),"")</f>
        <v>46533</v>
      </c>
      <c r="L585" s="11" t="str">
        <f t="shared" si="18"/>
        <v/>
      </c>
      <c r="M585" s="11" t="str">
        <f>INDEX(Pharma_Products!$F$4:$F$15,MATCH(E585,Pharma_Products!$A$4:$A$15,0))</f>
        <v>Sch H</v>
      </c>
      <c r="N585" s="10">
        <f>IFERROR(INDEX(Pharma_Retailers!$F$4:$F$183,MATCH(C585,Pharma_Retailers!$A$4:$A$183,0)),"")</f>
        <v>47218</v>
      </c>
      <c r="O585" s="11" t="str">
        <f t="shared" si="19"/>
        <v/>
      </c>
    </row>
    <row r="586" spans="1:15" x14ac:dyDescent="0.3">
      <c r="A586" t="s">
        <v>9160</v>
      </c>
      <c r="B586" s="9">
        <v>45854</v>
      </c>
      <c r="C586" t="s">
        <v>8301</v>
      </c>
      <c r="D586" t="s">
        <v>8228</v>
      </c>
      <c r="E586" t="s">
        <v>8164</v>
      </c>
      <c r="F586" t="s">
        <v>8165</v>
      </c>
      <c r="G586">
        <v>108</v>
      </c>
      <c r="H586">
        <v>10</v>
      </c>
      <c r="I586">
        <v>19</v>
      </c>
      <c r="J586">
        <v>2052</v>
      </c>
      <c r="K586" s="10">
        <f>IFERROR(INDEX(Pharma_Stock!$D$4:$D$51,MATCH(F586,Pharma_Stock!$B$4:$B$51,0)),"")</f>
        <v>46275</v>
      </c>
      <c r="L586" s="11" t="str">
        <f t="shared" si="18"/>
        <v/>
      </c>
      <c r="M586" s="11" t="str">
        <f>INDEX(Pharma_Products!$F$4:$F$15,MATCH(E586,Pharma_Products!$A$4:$A$15,0))</f>
        <v>OTC</v>
      </c>
      <c r="N586" s="10">
        <f>IFERROR(INDEX(Pharma_Retailers!$F$4:$F$183,MATCH(C586,Pharma_Retailers!$A$4:$A$183,0)),"")</f>
        <v>46245</v>
      </c>
      <c r="O586" s="11" t="str">
        <f t="shared" si="19"/>
        <v/>
      </c>
    </row>
    <row r="587" spans="1:15" x14ac:dyDescent="0.3">
      <c r="A587" t="s">
        <v>9161</v>
      </c>
      <c r="B587" s="9">
        <v>45854</v>
      </c>
      <c r="C587" t="s">
        <v>8447</v>
      </c>
      <c r="D587" t="s">
        <v>8269</v>
      </c>
      <c r="E587" t="s">
        <v>8194</v>
      </c>
      <c r="F587" t="s">
        <v>8195</v>
      </c>
      <c r="G587">
        <v>100</v>
      </c>
      <c r="H587">
        <v>0</v>
      </c>
      <c r="I587">
        <v>105</v>
      </c>
      <c r="J587">
        <v>10500</v>
      </c>
      <c r="K587" s="10">
        <f>IFERROR(INDEX(Pharma_Stock!$D$4:$D$51,MATCH(F587,Pharma_Stock!$B$4:$B$51,0)),"")</f>
        <v>46196</v>
      </c>
      <c r="L587" s="11" t="str">
        <f t="shared" si="18"/>
        <v/>
      </c>
      <c r="M587" s="11" t="str">
        <f>INDEX(Pharma_Products!$F$4:$F$15,MATCH(E587,Pharma_Products!$A$4:$A$15,0))</f>
        <v>-</v>
      </c>
      <c r="N587" s="10">
        <f>IFERROR(INDEX(Pharma_Retailers!$F$4:$F$183,MATCH(C587,Pharma_Retailers!$A$4:$A$183,0)),"")</f>
        <v>0</v>
      </c>
      <c r="O587" s="11" t="str">
        <f t="shared" si="19"/>
        <v/>
      </c>
    </row>
    <row r="588" spans="1:15" x14ac:dyDescent="0.3">
      <c r="A588" t="s">
        <v>9162</v>
      </c>
      <c r="B588" s="9">
        <v>45854</v>
      </c>
      <c r="C588" t="s">
        <v>8378</v>
      </c>
      <c r="D588" t="s">
        <v>8249</v>
      </c>
      <c r="E588" t="s">
        <v>8159</v>
      </c>
      <c r="F588" t="s">
        <v>8161</v>
      </c>
      <c r="G588">
        <v>101</v>
      </c>
      <c r="H588">
        <v>0</v>
      </c>
      <c r="I588">
        <v>72</v>
      </c>
      <c r="J588">
        <v>7272</v>
      </c>
      <c r="K588" s="10">
        <f>IFERROR(INDEX(Pharma_Stock!$D$4:$D$51,MATCH(F588,Pharma_Stock!$B$4:$B$51,0)),"")</f>
        <v>46297</v>
      </c>
      <c r="L588" s="11" t="str">
        <f t="shared" si="18"/>
        <v/>
      </c>
      <c r="M588" s="11" t="str">
        <f>INDEX(Pharma_Products!$F$4:$F$15,MATCH(E588,Pharma_Products!$A$4:$A$15,0))</f>
        <v>Sch H</v>
      </c>
      <c r="N588" s="10">
        <f>IFERROR(INDEX(Pharma_Retailers!$F$4:$F$183,MATCH(C588,Pharma_Retailers!$A$4:$A$183,0)),"")</f>
        <v>46829</v>
      </c>
      <c r="O588" s="11" t="str">
        <f t="shared" si="19"/>
        <v/>
      </c>
    </row>
    <row r="589" spans="1:15" x14ac:dyDescent="0.3">
      <c r="A589" t="s">
        <v>9163</v>
      </c>
      <c r="B589" s="9">
        <v>45854</v>
      </c>
      <c r="C589" t="s">
        <v>8267</v>
      </c>
      <c r="D589" t="s">
        <v>8269</v>
      </c>
      <c r="E589" t="s">
        <v>8209</v>
      </c>
      <c r="F589" t="s">
        <v>8210</v>
      </c>
      <c r="G589">
        <v>39</v>
      </c>
      <c r="H589">
        <v>0</v>
      </c>
      <c r="I589">
        <v>30</v>
      </c>
      <c r="J589">
        <v>1170</v>
      </c>
      <c r="K589" s="10">
        <f>IFERROR(INDEX(Pharma_Stock!$D$4:$D$51,MATCH(F589,Pharma_Stock!$B$4:$B$51,0)),"")</f>
        <v>45921</v>
      </c>
      <c r="L589" s="11" t="str">
        <f t="shared" si="18"/>
        <v/>
      </c>
      <c r="M589" s="11" t="str">
        <f>INDEX(Pharma_Products!$F$4:$F$15,MATCH(E589,Pharma_Products!$A$4:$A$15,0))</f>
        <v>-</v>
      </c>
      <c r="N589" s="10">
        <f>IFERROR(INDEX(Pharma_Retailers!$F$4:$F$183,MATCH(C589,Pharma_Retailers!$A$4:$A$183,0)),"")</f>
        <v>0</v>
      </c>
      <c r="O589" s="11" t="str">
        <f t="shared" si="19"/>
        <v/>
      </c>
    </row>
    <row r="590" spans="1:15" x14ac:dyDescent="0.3">
      <c r="A590" t="s">
        <v>9164</v>
      </c>
      <c r="B590" s="9">
        <v>45854</v>
      </c>
      <c r="C590" t="s">
        <v>8340</v>
      </c>
      <c r="D590" t="s">
        <v>8249</v>
      </c>
      <c r="E590" t="s">
        <v>8194</v>
      </c>
      <c r="F590" t="s">
        <v>8195</v>
      </c>
      <c r="G590">
        <v>50</v>
      </c>
      <c r="H590">
        <v>0</v>
      </c>
      <c r="I590">
        <v>105</v>
      </c>
      <c r="J590">
        <v>5250</v>
      </c>
      <c r="K590" s="10">
        <f>IFERROR(INDEX(Pharma_Stock!$D$4:$D$51,MATCH(F590,Pharma_Stock!$B$4:$B$51,0)),"")</f>
        <v>46196</v>
      </c>
      <c r="L590" s="11" t="str">
        <f t="shared" si="18"/>
        <v/>
      </c>
      <c r="M590" s="11" t="str">
        <f>INDEX(Pharma_Products!$F$4:$F$15,MATCH(E590,Pharma_Products!$A$4:$A$15,0))</f>
        <v>-</v>
      </c>
      <c r="N590" s="10">
        <f>IFERROR(INDEX(Pharma_Retailers!$F$4:$F$183,MATCH(C590,Pharma_Retailers!$A$4:$A$183,0)),"")</f>
        <v>0</v>
      </c>
      <c r="O590" s="11" t="str">
        <f t="shared" si="19"/>
        <v/>
      </c>
    </row>
    <row r="591" spans="1:15" x14ac:dyDescent="0.3">
      <c r="A591" t="s">
        <v>9165</v>
      </c>
      <c r="B591" s="9">
        <v>45854</v>
      </c>
      <c r="C591" t="s">
        <v>8525</v>
      </c>
      <c r="D591" t="s">
        <v>8241</v>
      </c>
      <c r="E591" t="s">
        <v>8189</v>
      </c>
      <c r="F591" t="s">
        <v>8190</v>
      </c>
      <c r="G591">
        <v>126</v>
      </c>
      <c r="H591">
        <v>10</v>
      </c>
      <c r="I591">
        <v>12.5</v>
      </c>
      <c r="J591">
        <v>1575</v>
      </c>
      <c r="K591" s="10">
        <f>IFERROR(INDEX(Pharma_Stock!$D$4:$D$51,MATCH(F591,Pharma_Stock!$B$4:$B$51,0)),"")</f>
        <v>46202</v>
      </c>
      <c r="L591" s="11" t="str">
        <f t="shared" si="18"/>
        <v/>
      </c>
      <c r="M591" s="11" t="str">
        <f>INDEX(Pharma_Products!$F$4:$F$15,MATCH(E591,Pharma_Products!$A$4:$A$15,0))</f>
        <v>-</v>
      </c>
      <c r="N591" s="10">
        <f>IFERROR(INDEX(Pharma_Retailers!$F$4:$F$183,MATCH(C591,Pharma_Retailers!$A$4:$A$183,0)),"")</f>
        <v>0</v>
      </c>
      <c r="O591" s="11" t="str">
        <f t="shared" si="19"/>
        <v/>
      </c>
    </row>
    <row r="592" spans="1:15" x14ac:dyDescent="0.3">
      <c r="A592" t="s">
        <v>9166</v>
      </c>
      <c r="B592" s="9">
        <v>45855</v>
      </c>
      <c r="C592" t="s">
        <v>8343</v>
      </c>
      <c r="D592" t="s">
        <v>8228</v>
      </c>
      <c r="E592" t="s">
        <v>8209</v>
      </c>
      <c r="F592" t="s">
        <v>8212</v>
      </c>
      <c r="G592">
        <v>127</v>
      </c>
      <c r="H592">
        <v>0</v>
      </c>
      <c r="I592">
        <v>30</v>
      </c>
      <c r="J592">
        <v>3810</v>
      </c>
      <c r="K592" s="10">
        <f>IFERROR(INDEX(Pharma_Stock!$D$4:$D$51,MATCH(F592,Pharma_Stock!$B$4:$B$51,0)),"")</f>
        <v>46129</v>
      </c>
      <c r="L592" s="11" t="str">
        <f t="shared" si="18"/>
        <v/>
      </c>
      <c r="M592" s="11" t="str">
        <f>INDEX(Pharma_Products!$F$4:$F$15,MATCH(E592,Pharma_Products!$A$4:$A$15,0))</f>
        <v>-</v>
      </c>
      <c r="N592" s="10">
        <f>IFERROR(INDEX(Pharma_Retailers!$F$4:$F$183,MATCH(C592,Pharma_Retailers!$A$4:$A$183,0)),"")</f>
        <v>0</v>
      </c>
      <c r="O592" s="11" t="str">
        <f t="shared" si="19"/>
        <v/>
      </c>
    </row>
    <row r="593" spans="1:15" x14ac:dyDescent="0.3">
      <c r="A593" t="s">
        <v>9167</v>
      </c>
      <c r="B593" s="9">
        <v>45855</v>
      </c>
      <c r="C593" t="s">
        <v>8378</v>
      </c>
      <c r="D593" t="s">
        <v>8249</v>
      </c>
      <c r="E593" t="s">
        <v>8153</v>
      </c>
      <c r="F593" t="s">
        <v>8157</v>
      </c>
      <c r="G593">
        <v>74</v>
      </c>
      <c r="H593">
        <v>0</v>
      </c>
      <c r="I593">
        <v>18.5</v>
      </c>
      <c r="J593">
        <v>1369</v>
      </c>
      <c r="K593" s="10">
        <f>IFERROR(INDEX(Pharma_Stock!$D$4:$D$51,MATCH(F593,Pharma_Stock!$B$4:$B$51,0)),"")</f>
        <v>46500</v>
      </c>
      <c r="L593" s="11" t="str">
        <f t="shared" si="18"/>
        <v/>
      </c>
      <c r="M593" s="11" t="str">
        <f>INDEX(Pharma_Products!$F$4:$F$15,MATCH(E593,Pharma_Products!$A$4:$A$15,0))</f>
        <v>Sch H</v>
      </c>
      <c r="N593" s="10">
        <f>IFERROR(INDEX(Pharma_Retailers!$F$4:$F$183,MATCH(C593,Pharma_Retailers!$A$4:$A$183,0)),"")</f>
        <v>46829</v>
      </c>
      <c r="O593" s="11" t="str">
        <f t="shared" si="19"/>
        <v/>
      </c>
    </row>
    <row r="594" spans="1:15" x14ac:dyDescent="0.3">
      <c r="A594" t="s">
        <v>9168</v>
      </c>
      <c r="B594" s="9">
        <v>45855</v>
      </c>
      <c r="C594" t="s">
        <v>8296</v>
      </c>
      <c r="D594" t="s">
        <v>8228</v>
      </c>
      <c r="E594" t="s">
        <v>8184</v>
      </c>
      <c r="F594" t="s">
        <v>8185</v>
      </c>
      <c r="G594">
        <v>31</v>
      </c>
      <c r="H594">
        <v>3</v>
      </c>
      <c r="I594">
        <v>9</v>
      </c>
      <c r="J594">
        <v>279</v>
      </c>
      <c r="K594" s="10">
        <f>IFERROR(INDEX(Pharma_Stock!$D$4:$D$51,MATCH(F594,Pharma_Stock!$B$4:$B$51,0)),"")</f>
        <v>46158</v>
      </c>
      <c r="L594" s="11" t="str">
        <f t="shared" si="18"/>
        <v/>
      </c>
      <c r="M594" s="11" t="str">
        <f>INDEX(Pharma_Products!$F$4:$F$15,MATCH(E594,Pharma_Products!$A$4:$A$15,0))</f>
        <v>-</v>
      </c>
      <c r="N594" s="10">
        <f>IFERROR(INDEX(Pharma_Retailers!$F$4:$F$183,MATCH(C594,Pharma_Retailers!$A$4:$A$183,0)),"")</f>
        <v>0</v>
      </c>
      <c r="O594" s="11" t="str">
        <f t="shared" si="19"/>
        <v/>
      </c>
    </row>
    <row r="595" spans="1:15" x14ac:dyDescent="0.3">
      <c r="A595" t="s">
        <v>9169</v>
      </c>
      <c r="B595" s="9">
        <v>45856</v>
      </c>
      <c r="C595" t="s">
        <v>8369</v>
      </c>
      <c r="D595" t="s">
        <v>8228</v>
      </c>
      <c r="E595" t="s">
        <v>8164</v>
      </c>
      <c r="F595" t="s">
        <v>8165</v>
      </c>
      <c r="G595">
        <v>238</v>
      </c>
      <c r="H595">
        <v>22</v>
      </c>
      <c r="I595">
        <v>19</v>
      </c>
      <c r="J595">
        <v>4522</v>
      </c>
      <c r="K595" s="10">
        <f>IFERROR(INDEX(Pharma_Stock!$D$4:$D$51,MATCH(F595,Pharma_Stock!$B$4:$B$51,0)),"")</f>
        <v>46275</v>
      </c>
      <c r="L595" s="11" t="str">
        <f t="shared" si="18"/>
        <v/>
      </c>
      <c r="M595" s="11" t="str">
        <f>INDEX(Pharma_Products!$F$4:$F$15,MATCH(E595,Pharma_Products!$A$4:$A$15,0))</f>
        <v>OTC</v>
      </c>
      <c r="N595" s="10">
        <f>IFERROR(INDEX(Pharma_Retailers!$F$4:$F$183,MATCH(C595,Pharma_Retailers!$A$4:$A$183,0)),"")</f>
        <v>46872</v>
      </c>
      <c r="O595" s="11" t="str">
        <f t="shared" si="19"/>
        <v/>
      </c>
    </row>
    <row r="596" spans="1:15" x14ac:dyDescent="0.3">
      <c r="A596" t="s">
        <v>9170</v>
      </c>
      <c r="B596" s="9">
        <v>45856</v>
      </c>
      <c r="C596" t="s">
        <v>8451</v>
      </c>
      <c r="D596" t="s">
        <v>8269</v>
      </c>
      <c r="E596" t="s">
        <v>8164</v>
      </c>
      <c r="F596" t="s">
        <v>8166</v>
      </c>
      <c r="G596">
        <v>28</v>
      </c>
      <c r="H596">
        <v>2</v>
      </c>
      <c r="I596">
        <v>19</v>
      </c>
      <c r="J596">
        <v>532</v>
      </c>
      <c r="K596" s="10">
        <f>IFERROR(INDEX(Pharma_Stock!$D$4:$D$51,MATCH(F596,Pharma_Stock!$B$4:$B$51,0)),"")</f>
        <v>46409</v>
      </c>
      <c r="L596" s="11" t="str">
        <f t="shared" si="18"/>
        <v/>
      </c>
      <c r="M596" s="11" t="str">
        <f>INDEX(Pharma_Products!$F$4:$F$15,MATCH(E596,Pharma_Products!$A$4:$A$15,0))</f>
        <v>OTC</v>
      </c>
      <c r="N596" s="10">
        <f>IFERROR(INDEX(Pharma_Retailers!$F$4:$F$183,MATCH(C596,Pharma_Retailers!$A$4:$A$183,0)),"")</f>
        <v>47036</v>
      </c>
      <c r="O596" s="11" t="str">
        <f t="shared" si="19"/>
        <v/>
      </c>
    </row>
    <row r="597" spans="1:15" x14ac:dyDescent="0.3">
      <c r="A597" t="s">
        <v>9171</v>
      </c>
      <c r="B597" s="9">
        <v>45856</v>
      </c>
      <c r="C597" t="s">
        <v>8474</v>
      </c>
      <c r="D597" t="s">
        <v>8269</v>
      </c>
      <c r="E597" t="s">
        <v>8169</v>
      </c>
      <c r="F597" t="s">
        <v>8171</v>
      </c>
      <c r="G597">
        <v>53</v>
      </c>
      <c r="H597">
        <v>0</v>
      </c>
      <c r="I597">
        <v>14</v>
      </c>
      <c r="J597">
        <v>742</v>
      </c>
      <c r="K597" s="10">
        <f>IFERROR(INDEX(Pharma_Stock!$D$4:$D$51,MATCH(F597,Pharma_Stock!$B$4:$B$51,0)),"")</f>
        <v>46575</v>
      </c>
      <c r="L597" s="11" t="str">
        <f t="shared" si="18"/>
        <v/>
      </c>
      <c r="M597" s="11" t="str">
        <f>INDEX(Pharma_Products!$F$4:$F$15,MATCH(E597,Pharma_Products!$A$4:$A$15,0))</f>
        <v>Sch H</v>
      </c>
      <c r="N597" s="10">
        <f>IFERROR(INDEX(Pharma_Retailers!$F$4:$F$183,MATCH(C597,Pharma_Retailers!$A$4:$A$183,0)),"")</f>
        <v>46382</v>
      </c>
      <c r="O597" s="11" t="str">
        <f t="shared" si="19"/>
        <v/>
      </c>
    </row>
    <row r="598" spans="1:15" x14ac:dyDescent="0.3">
      <c r="A598" t="s">
        <v>9172</v>
      </c>
      <c r="B598" s="9">
        <v>45856</v>
      </c>
      <c r="C598" t="s">
        <v>8433</v>
      </c>
      <c r="D598" t="s">
        <v>8233</v>
      </c>
      <c r="E598" t="s">
        <v>8194</v>
      </c>
      <c r="F598" t="s">
        <v>8195</v>
      </c>
      <c r="G598">
        <v>89</v>
      </c>
      <c r="H598">
        <v>0</v>
      </c>
      <c r="I598">
        <v>105</v>
      </c>
      <c r="J598">
        <v>9345</v>
      </c>
      <c r="K598" s="10">
        <f>IFERROR(INDEX(Pharma_Stock!$D$4:$D$51,MATCH(F598,Pharma_Stock!$B$4:$B$51,0)),"")</f>
        <v>46196</v>
      </c>
      <c r="L598" s="11" t="str">
        <f t="shared" si="18"/>
        <v/>
      </c>
      <c r="M598" s="11" t="str">
        <f>INDEX(Pharma_Products!$F$4:$F$15,MATCH(E598,Pharma_Products!$A$4:$A$15,0))</f>
        <v>-</v>
      </c>
      <c r="N598" s="10">
        <f>IFERROR(INDEX(Pharma_Retailers!$F$4:$F$183,MATCH(C598,Pharma_Retailers!$A$4:$A$183,0)),"")</f>
        <v>0</v>
      </c>
      <c r="O598" s="11" t="str">
        <f t="shared" si="19"/>
        <v/>
      </c>
    </row>
    <row r="599" spans="1:15" x14ac:dyDescent="0.3">
      <c r="A599" t="s">
        <v>9173</v>
      </c>
      <c r="B599" s="9">
        <v>45856</v>
      </c>
      <c r="C599" t="s">
        <v>8350</v>
      </c>
      <c r="D599" t="s">
        <v>8233</v>
      </c>
      <c r="E599" t="s">
        <v>8159</v>
      </c>
      <c r="F599" t="s">
        <v>8160</v>
      </c>
      <c r="G599">
        <v>34</v>
      </c>
      <c r="H599">
        <v>0</v>
      </c>
      <c r="I599">
        <v>72</v>
      </c>
      <c r="J599">
        <v>2448</v>
      </c>
      <c r="K599" s="10">
        <f>IFERROR(INDEX(Pharma_Stock!$D$4:$D$51,MATCH(F599,Pharma_Stock!$B$4:$B$51,0)),"")</f>
        <v>46321</v>
      </c>
      <c r="L599" s="11" t="str">
        <f t="shared" si="18"/>
        <v/>
      </c>
      <c r="M599" s="11" t="str">
        <f>INDEX(Pharma_Products!$F$4:$F$15,MATCH(E599,Pharma_Products!$A$4:$A$15,0))</f>
        <v>Sch H</v>
      </c>
      <c r="N599" s="10">
        <f>IFERROR(INDEX(Pharma_Retailers!$F$4:$F$183,MATCH(C599,Pharma_Retailers!$A$4:$A$183,0)),"")</f>
        <v>46919</v>
      </c>
      <c r="O599" s="11" t="str">
        <f t="shared" si="19"/>
        <v/>
      </c>
    </row>
    <row r="600" spans="1:15" x14ac:dyDescent="0.3">
      <c r="A600" t="s">
        <v>9174</v>
      </c>
      <c r="B600" s="9">
        <v>45856</v>
      </c>
      <c r="C600" t="s">
        <v>8398</v>
      </c>
      <c r="D600" t="s">
        <v>8228</v>
      </c>
      <c r="E600" t="s">
        <v>8164</v>
      </c>
      <c r="F600" t="s">
        <v>8165</v>
      </c>
      <c r="G600">
        <v>207</v>
      </c>
      <c r="H600">
        <v>20</v>
      </c>
      <c r="I600">
        <v>19</v>
      </c>
      <c r="J600">
        <v>3933</v>
      </c>
      <c r="K600" s="10">
        <f>IFERROR(INDEX(Pharma_Stock!$D$4:$D$51,MATCH(F600,Pharma_Stock!$B$4:$B$51,0)),"")</f>
        <v>46275</v>
      </c>
      <c r="L600" s="11" t="str">
        <f t="shared" si="18"/>
        <v/>
      </c>
      <c r="M600" s="11" t="str">
        <f>INDEX(Pharma_Products!$F$4:$F$15,MATCH(E600,Pharma_Products!$A$4:$A$15,0))</f>
        <v>OTC</v>
      </c>
      <c r="N600" s="10">
        <f>IFERROR(INDEX(Pharma_Retailers!$F$4:$F$183,MATCH(C600,Pharma_Retailers!$A$4:$A$183,0)),"")</f>
        <v>47015</v>
      </c>
      <c r="O600" s="11" t="str">
        <f t="shared" si="19"/>
        <v/>
      </c>
    </row>
    <row r="601" spans="1:15" x14ac:dyDescent="0.3">
      <c r="A601" t="s">
        <v>9175</v>
      </c>
      <c r="B601" s="9">
        <v>45857</v>
      </c>
      <c r="C601" t="s">
        <v>8398</v>
      </c>
      <c r="D601" t="s">
        <v>8228</v>
      </c>
      <c r="E601" t="s">
        <v>8174</v>
      </c>
      <c r="F601" t="s">
        <v>8177</v>
      </c>
      <c r="G601">
        <v>158</v>
      </c>
      <c r="H601">
        <v>0</v>
      </c>
      <c r="I601">
        <v>98</v>
      </c>
      <c r="J601">
        <v>15484</v>
      </c>
      <c r="K601" s="10">
        <f>IFERROR(INDEX(Pharma_Stock!$D$4:$D$51,MATCH(F601,Pharma_Stock!$B$4:$B$51,0)),"")</f>
        <v>46385</v>
      </c>
      <c r="L601" s="11" t="str">
        <f t="shared" si="18"/>
        <v/>
      </c>
      <c r="M601" s="11" t="str">
        <f>INDEX(Pharma_Products!$F$4:$F$15,MATCH(E601,Pharma_Products!$A$4:$A$15,0))</f>
        <v>Sch H</v>
      </c>
      <c r="N601" s="10">
        <f>IFERROR(INDEX(Pharma_Retailers!$F$4:$F$183,MATCH(C601,Pharma_Retailers!$A$4:$A$183,0)),"")</f>
        <v>47015</v>
      </c>
      <c r="O601" s="11" t="str">
        <f t="shared" si="19"/>
        <v/>
      </c>
    </row>
    <row r="602" spans="1:15" x14ac:dyDescent="0.3">
      <c r="A602" t="s">
        <v>9176</v>
      </c>
      <c r="B602" s="9">
        <v>45857</v>
      </c>
      <c r="C602" t="s">
        <v>8261</v>
      </c>
      <c r="D602" t="s">
        <v>8249</v>
      </c>
      <c r="E602" t="s">
        <v>8199</v>
      </c>
      <c r="F602" t="s">
        <v>8201</v>
      </c>
      <c r="G602">
        <v>156</v>
      </c>
      <c r="H602">
        <v>0</v>
      </c>
      <c r="I602">
        <v>28</v>
      </c>
      <c r="J602">
        <v>4368</v>
      </c>
      <c r="K602" s="10">
        <f>IFERROR(INDEX(Pharma_Stock!$D$4:$D$51,MATCH(F602,Pharma_Stock!$B$4:$B$51,0)),"")</f>
        <v>46000</v>
      </c>
      <c r="L602" s="11" t="str">
        <f t="shared" si="18"/>
        <v/>
      </c>
      <c r="M602" s="11" t="str">
        <f>INDEX(Pharma_Products!$F$4:$F$15,MATCH(E602,Pharma_Products!$A$4:$A$15,0))</f>
        <v>-</v>
      </c>
      <c r="N602" s="10">
        <f>IFERROR(INDEX(Pharma_Retailers!$F$4:$F$183,MATCH(C602,Pharma_Retailers!$A$4:$A$183,0)),"")</f>
        <v>0</v>
      </c>
      <c r="O602" s="11" t="str">
        <f t="shared" si="19"/>
        <v/>
      </c>
    </row>
    <row r="603" spans="1:15" x14ac:dyDescent="0.3">
      <c r="A603" t="s">
        <v>9177</v>
      </c>
      <c r="B603" s="9">
        <v>45857</v>
      </c>
      <c r="C603" t="s">
        <v>8386</v>
      </c>
      <c r="D603" t="s">
        <v>8228</v>
      </c>
      <c r="E603" t="s">
        <v>8164</v>
      </c>
      <c r="F603" t="s">
        <v>8166</v>
      </c>
      <c r="G603">
        <v>207</v>
      </c>
      <c r="H603">
        <v>20</v>
      </c>
      <c r="I603">
        <v>19</v>
      </c>
      <c r="J603">
        <v>3933</v>
      </c>
      <c r="K603" s="10">
        <f>IFERROR(INDEX(Pharma_Stock!$D$4:$D$51,MATCH(F603,Pharma_Stock!$B$4:$B$51,0)),"")</f>
        <v>46409</v>
      </c>
      <c r="L603" s="11" t="str">
        <f t="shared" si="18"/>
        <v/>
      </c>
      <c r="M603" s="11" t="str">
        <f>INDEX(Pharma_Products!$F$4:$F$15,MATCH(E603,Pharma_Products!$A$4:$A$15,0))</f>
        <v>OTC</v>
      </c>
      <c r="N603" s="10">
        <f>IFERROR(INDEX(Pharma_Retailers!$F$4:$F$183,MATCH(C603,Pharma_Retailers!$A$4:$A$183,0)),"")</f>
        <v>46915</v>
      </c>
      <c r="O603" s="11" t="str">
        <f t="shared" si="19"/>
        <v/>
      </c>
    </row>
    <row r="604" spans="1:15" x14ac:dyDescent="0.3">
      <c r="A604" t="s">
        <v>9178</v>
      </c>
      <c r="B604" s="9">
        <v>45857</v>
      </c>
      <c r="C604" t="s">
        <v>8358</v>
      </c>
      <c r="D604" t="s">
        <v>8269</v>
      </c>
      <c r="E604" t="s">
        <v>8194</v>
      </c>
      <c r="F604" t="s">
        <v>8195</v>
      </c>
      <c r="G604">
        <v>70</v>
      </c>
      <c r="H604">
        <v>0</v>
      </c>
      <c r="I604">
        <v>105</v>
      </c>
      <c r="J604">
        <v>7350</v>
      </c>
      <c r="K604" s="10">
        <f>IFERROR(INDEX(Pharma_Stock!$D$4:$D$51,MATCH(F604,Pharma_Stock!$B$4:$B$51,0)),"")</f>
        <v>46196</v>
      </c>
      <c r="L604" s="11" t="str">
        <f t="shared" si="18"/>
        <v/>
      </c>
      <c r="M604" s="11" t="str">
        <f>INDEX(Pharma_Products!$F$4:$F$15,MATCH(E604,Pharma_Products!$A$4:$A$15,0))</f>
        <v>-</v>
      </c>
      <c r="N604" s="10">
        <f>IFERROR(INDEX(Pharma_Retailers!$F$4:$F$183,MATCH(C604,Pharma_Retailers!$A$4:$A$183,0)),"")</f>
        <v>0</v>
      </c>
      <c r="O604" s="11" t="str">
        <f t="shared" si="19"/>
        <v/>
      </c>
    </row>
    <row r="605" spans="1:15" x14ac:dyDescent="0.3">
      <c r="A605" t="s">
        <v>9179</v>
      </c>
      <c r="B605" s="9">
        <v>45857</v>
      </c>
      <c r="C605" t="s">
        <v>8433</v>
      </c>
      <c r="D605" t="s">
        <v>8233</v>
      </c>
      <c r="E605" t="s">
        <v>8189</v>
      </c>
      <c r="F605" t="s">
        <v>8190</v>
      </c>
      <c r="G605">
        <v>94</v>
      </c>
      <c r="H605">
        <v>7</v>
      </c>
      <c r="I605">
        <v>12.5</v>
      </c>
      <c r="J605">
        <v>1175</v>
      </c>
      <c r="K605" s="10">
        <f>IFERROR(INDEX(Pharma_Stock!$D$4:$D$51,MATCH(F605,Pharma_Stock!$B$4:$B$51,0)),"")</f>
        <v>46202</v>
      </c>
      <c r="L605" s="11" t="str">
        <f t="shared" si="18"/>
        <v/>
      </c>
      <c r="M605" s="11" t="str">
        <f>INDEX(Pharma_Products!$F$4:$F$15,MATCH(E605,Pharma_Products!$A$4:$A$15,0))</f>
        <v>-</v>
      </c>
      <c r="N605" s="10">
        <f>IFERROR(INDEX(Pharma_Retailers!$F$4:$F$183,MATCH(C605,Pharma_Retailers!$A$4:$A$183,0)),"")</f>
        <v>0</v>
      </c>
      <c r="O605" s="11" t="str">
        <f t="shared" si="19"/>
        <v/>
      </c>
    </row>
    <row r="606" spans="1:15" x14ac:dyDescent="0.3">
      <c r="A606" t="s">
        <v>9180</v>
      </c>
      <c r="B606" s="9">
        <v>45857</v>
      </c>
      <c r="C606" t="s">
        <v>8405</v>
      </c>
      <c r="D606" t="s">
        <v>8233</v>
      </c>
      <c r="E606" t="s">
        <v>8164</v>
      </c>
      <c r="F606" t="s">
        <v>8168</v>
      </c>
      <c r="G606">
        <v>183</v>
      </c>
      <c r="H606">
        <v>18</v>
      </c>
      <c r="I606">
        <v>19</v>
      </c>
      <c r="J606">
        <v>3477</v>
      </c>
      <c r="K606" s="10">
        <f>IFERROR(INDEX(Pharma_Stock!$D$4:$D$51,MATCH(F606,Pharma_Stock!$B$4:$B$51,0)),"")</f>
        <v>45901</v>
      </c>
      <c r="L606" s="11" t="str">
        <f t="shared" si="18"/>
        <v/>
      </c>
      <c r="M606" s="11" t="str">
        <f>INDEX(Pharma_Products!$F$4:$F$15,MATCH(E606,Pharma_Products!$A$4:$A$15,0))</f>
        <v>OTC</v>
      </c>
      <c r="N606" s="10">
        <f>IFERROR(INDEX(Pharma_Retailers!$F$4:$F$183,MATCH(C606,Pharma_Retailers!$A$4:$A$183,0)),"")</f>
        <v>47414</v>
      </c>
      <c r="O606" s="11" t="str">
        <f t="shared" si="19"/>
        <v/>
      </c>
    </row>
    <row r="607" spans="1:15" x14ac:dyDescent="0.3">
      <c r="A607" t="s">
        <v>9181</v>
      </c>
      <c r="B607" s="9">
        <v>45859</v>
      </c>
      <c r="C607" t="s">
        <v>8242</v>
      </c>
      <c r="D607" t="s">
        <v>8233</v>
      </c>
      <c r="E607" t="s">
        <v>8199</v>
      </c>
      <c r="F607" t="s">
        <v>8202</v>
      </c>
      <c r="G607">
        <v>34</v>
      </c>
      <c r="H607">
        <v>0</v>
      </c>
      <c r="I607">
        <v>28</v>
      </c>
      <c r="J607">
        <v>952</v>
      </c>
      <c r="K607" s="10">
        <f>IFERROR(INDEX(Pharma_Stock!$D$4:$D$51,MATCH(F607,Pharma_Stock!$B$4:$B$51,0)),"")</f>
        <v>45979</v>
      </c>
      <c r="L607" s="11" t="str">
        <f t="shared" si="18"/>
        <v/>
      </c>
      <c r="M607" s="11" t="str">
        <f>INDEX(Pharma_Products!$F$4:$F$15,MATCH(E607,Pharma_Products!$A$4:$A$15,0))</f>
        <v>-</v>
      </c>
      <c r="N607" s="10">
        <f>IFERROR(INDEX(Pharma_Retailers!$F$4:$F$183,MATCH(C607,Pharma_Retailers!$A$4:$A$183,0)),"")</f>
        <v>0</v>
      </c>
      <c r="O607" s="11" t="str">
        <f t="shared" si="19"/>
        <v/>
      </c>
    </row>
    <row r="608" spans="1:15" x14ac:dyDescent="0.3">
      <c r="A608" t="s">
        <v>9182</v>
      </c>
      <c r="B608" s="9">
        <v>45859</v>
      </c>
      <c r="C608" t="s">
        <v>8462</v>
      </c>
      <c r="D608" t="s">
        <v>8249</v>
      </c>
      <c r="E608" t="s">
        <v>8194</v>
      </c>
      <c r="F608" t="s">
        <v>8197</v>
      </c>
      <c r="G608">
        <v>229</v>
      </c>
      <c r="H608">
        <v>0</v>
      </c>
      <c r="I608">
        <v>105</v>
      </c>
      <c r="J608">
        <v>24045</v>
      </c>
      <c r="K608" s="10">
        <f>IFERROR(INDEX(Pharma_Stock!$D$4:$D$51,MATCH(F608,Pharma_Stock!$B$4:$B$51,0)),"")</f>
        <v>46224</v>
      </c>
      <c r="L608" s="11" t="str">
        <f t="shared" si="18"/>
        <v/>
      </c>
      <c r="M608" s="11" t="str">
        <f>INDEX(Pharma_Products!$F$4:$F$15,MATCH(E608,Pharma_Products!$A$4:$A$15,0))</f>
        <v>-</v>
      </c>
      <c r="N608" s="10">
        <f>IFERROR(INDEX(Pharma_Retailers!$F$4:$F$183,MATCH(C608,Pharma_Retailers!$A$4:$A$183,0)),"")</f>
        <v>0</v>
      </c>
      <c r="O608" s="11" t="str">
        <f t="shared" si="19"/>
        <v/>
      </c>
    </row>
    <row r="609" spans="1:15" x14ac:dyDescent="0.3">
      <c r="A609" t="s">
        <v>9183</v>
      </c>
      <c r="B609" s="9">
        <v>45859</v>
      </c>
      <c r="C609" t="s">
        <v>8519</v>
      </c>
      <c r="D609" t="s">
        <v>8228</v>
      </c>
      <c r="E609" t="s">
        <v>8209</v>
      </c>
      <c r="F609" t="s">
        <v>8212</v>
      </c>
      <c r="G609">
        <v>197</v>
      </c>
      <c r="H609">
        <v>0</v>
      </c>
      <c r="I609">
        <v>30</v>
      </c>
      <c r="J609">
        <v>5910</v>
      </c>
      <c r="K609" s="10">
        <f>IFERROR(INDEX(Pharma_Stock!$D$4:$D$51,MATCH(F609,Pharma_Stock!$B$4:$B$51,0)),"")</f>
        <v>46129</v>
      </c>
      <c r="L609" s="11" t="str">
        <f t="shared" si="18"/>
        <v/>
      </c>
      <c r="M609" s="11" t="str">
        <f>INDEX(Pharma_Products!$F$4:$F$15,MATCH(E609,Pharma_Products!$A$4:$A$15,0))</f>
        <v>-</v>
      </c>
      <c r="N609" s="10">
        <f>IFERROR(INDEX(Pharma_Retailers!$F$4:$F$183,MATCH(C609,Pharma_Retailers!$A$4:$A$183,0)),"")</f>
        <v>0</v>
      </c>
      <c r="O609" s="11" t="str">
        <f t="shared" si="19"/>
        <v/>
      </c>
    </row>
    <row r="610" spans="1:15" x14ac:dyDescent="0.3">
      <c r="A610" t="s">
        <v>9184</v>
      </c>
      <c r="B610" s="9">
        <v>45859</v>
      </c>
      <c r="C610" t="s">
        <v>8333</v>
      </c>
      <c r="D610" t="s">
        <v>8269</v>
      </c>
      <c r="E610" t="s">
        <v>8204</v>
      </c>
      <c r="F610" t="s">
        <v>8205</v>
      </c>
      <c r="G610">
        <v>99</v>
      </c>
      <c r="H610">
        <v>0</v>
      </c>
      <c r="I610">
        <v>88</v>
      </c>
      <c r="J610">
        <v>8712</v>
      </c>
      <c r="K610" s="10">
        <f>IFERROR(INDEX(Pharma_Stock!$D$4:$D$51,MATCH(F610,Pharma_Stock!$B$4:$B$51,0)),"")</f>
        <v>46141</v>
      </c>
      <c r="L610" s="11" t="str">
        <f t="shared" si="18"/>
        <v/>
      </c>
      <c r="M610" s="11" t="str">
        <f>INDEX(Pharma_Products!$F$4:$F$15,MATCH(E610,Pharma_Products!$A$4:$A$15,0))</f>
        <v>-</v>
      </c>
      <c r="N610" s="10">
        <f>IFERROR(INDEX(Pharma_Retailers!$F$4:$F$183,MATCH(C610,Pharma_Retailers!$A$4:$A$183,0)),"")</f>
        <v>0</v>
      </c>
      <c r="O610" s="11" t="str">
        <f t="shared" si="19"/>
        <v/>
      </c>
    </row>
    <row r="611" spans="1:15" x14ac:dyDescent="0.3">
      <c r="A611" t="s">
        <v>9185</v>
      </c>
      <c r="B611" s="9">
        <v>45859</v>
      </c>
      <c r="C611" t="s">
        <v>8326</v>
      </c>
      <c r="D611" t="s">
        <v>8241</v>
      </c>
      <c r="E611" t="s">
        <v>8159</v>
      </c>
      <c r="F611" t="s">
        <v>8162</v>
      </c>
      <c r="G611">
        <v>221</v>
      </c>
      <c r="H611">
        <v>0</v>
      </c>
      <c r="I611">
        <v>72</v>
      </c>
      <c r="J611">
        <v>15912</v>
      </c>
      <c r="K611" s="10">
        <f>IFERROR(INDEX(Pharma_Stock!$D$4:$D$51,MATCH(F611,Pharma_Stock!$B$4:$B$51,0)),"")</f>
        <v>46494</v>
      </c>
      <c r="L611" s="11" t="str">
        <f t="shared" si="18"/>
        <v/>
      </c>
      <c r="M611" s="11" t="str">
        <f>INDEX(Pharma_Products!$F$4:$F$15,MATCH(E611,Pharma_Products!$A$4:$A$15,0))</f>
        <v>Sch H</v>
      </c>
      <c r="N611" s="10">
        <f>IFERROR(INDEX(Pharma_Retailers!$F$4:$F$183,MATCH(C611,Pharma_Retailers!$A$4:$A$183,0)),"")</f>
        <v>46852</v>
      </c>
      <c r="O611" s="11" t="str">
        <f t="shared" si="19"/>
        <v/>
      </c>
    </row>
    <row r="612" spans="1:15" x14ac:dyDescent="0.3">
      <c r="A612" t="s">
        <v>9186</v>
      </c>
      <c r="B612" s="9">
        <v>45859</v>
      </c>
      <c r="C612" t="s">
        <v>8311</v>
      </c>
      <c r="D612" t="s">
        <v>8249</v>
      </c>
      <c r="E612" t="s">
        <v>8169</v>
      </c>
      <c r="F612" t="s">
        <v>8172</v>
      </c>
      <c r="G612">
        <v>151</v>
      </c>
      <c r="H612">
        <v>0</v>
      </c>
      <c r="I612">
        <v>14</v>
      </c>
      <c r="J612">
        <v>2114</v>
      </c>
      <c r="K612" s="10">
        <f>IFERROR(INDEX(Pharma_Stock!$D$4:$D$51,MATCH(F612,Pharma_Stock!$B$4:$B$51,0)),"")</f>
        <v>46309</v>
      </c>
      <c r="L612" s="11" t="str">
        <f t="shared" si="18"/>
        <v/>
      </c>
      <c r="M612" s="11" t="str">
        <f>INDEX(Pharma_Products!$F$4:$F$15,MATCH(E612,Pharma_Products!$A$4:$A$15,0))</f>
        <v>Sch H</v>
      </c>
      <c r="N612" s="10">
        <f>IFERROR(INDEX(Pharma_Retailers!$F$4:$F$183,MATCH(C612,Pharma_Retailers!$A$4:$A$183,0)),"")</f>
        <v>47382</v>
      </c>
      <c r="O612" s="11" t="str">
        <f t="shared" si="19"/>
        <v/>
      </c>
    </row>
    <row r="613" spans="1:15" x14ac:dyDescent="0.3">
      <c r="A613" t="s">
        <v>9187</v>
      </c>
      <c r="B613" s="9">
        <v>45859</v>
      </c>
      <c r="C613" t="s">
        <v>8435</v>
      </c>
      <c r="D613" t="s">
        <v>8249</v>
      </c>
      <c r="E613" t="s">
        <v>8153</v>
      </c>
      <c r="F613" t="s">
        <v>8156</v>
      </c>
      <c r="G613">
        <v>152</v>
      </c>
      <c r="H613">
        <v>0</v>
      </c>
      <c r="I613">
        <v>18.5</v>
      </c>
      <c r="J613">
        <v>2812</v>
      </c>
      <c r="K613" s="10">
        <f>IFERROR(INDEX(Pharma_Stock!$D$4:$D$51,MATCH(F613,Pharma_Stock!$B$4:$B$51,0)),"")</f>
        <v>46468</v>
      </c>
      <c r="L613" s="11" t="str">
        <f t="shared" si="18"/>
        <v/>
      </c>
      <c r="M613" s="11" t="str">
        <f>INDEX(Pharma_Products!$F$4:$F$15,MATCH(E613,Pharma_Products!$A$4:$A$15,0))</f>
        <v>Sch H</v>
      </c>
      <c r="N613" s="10">
        <f>IFERROR(INDEX(Pharma_Retailers!$F$4:$F$183,MATCH(C613,Pharma_Retailers!$A$4:$A$183,0)),"")</f>
        <v>46326</v>
      </c>
      <c r="O613" s="11" t="str">
        <f t="shared" si="19"/>
        <v/>
      </c>
    </row>
    <row r="614" spans="1:15" x14ac:dyDescent="0.3">
      <c r="A614" t="s">
        <v>9188</v>
      </c>
      <c r="B614" s="9">
        <v>45859</v>
      </c>
      <c r="C614" t="s">
        <v>8439</v>
      </c>
      <c r="D614" t="s">
        <v>8249</v>
      </c>
      <c r="E614" t="s">
        <v>8209</v>
      </c>
      <c r="F614" t="s">
        <v>8212</v>
      </c>
      <c r="G614">
        <v>31</v>
      </c>
      <c r="H614">
        <v>0</v>
      </c>
      <c r="I614">
        <v>30</v>
      </c>
      <c r="J614">
        <v>930</v>
      </c>
      <c r="K614" s="10">
        <f>IFERROR(INDEX(Pharma_Stock!$D$4:$D$51,MATCH(F614,Pharma_Stock!$B$4:$B$51,0)),"")</f>
        <v>46129</v>
      </c>
      <c r="L614" s="11" t="str">
        <f t="shared" si="18"/>
        <v/>
      </c>
      <c r="M614" s="11" t="str">
        <f>INDEX(Pharma_Products!$F$4:$F$15,MATCH(E614,Pharma_Products!$A$4:$A$15,0))</f>
        <v>-</v>
      </c>
      <c r="N614" s="10">
        <f>IFERROR(INDEX(Pharma_Retailers!$F$4:$F$183,MATCH(C614,Pharma_Retailers!$A$4:$A$183,0)),"")</f>
        <v>46770</v>
      </c>
      <c r="O614" s="11" t="str">
        <f t="shared" si="19"/>
        <v/>
      </c>
    </row>
    <row r="615" spans="1:15" x14ac:dyDescent="0.3">
      <c r="A615" t="s">
        <v>9189</v>
      </c>
      <c r="B615" s="9">
        <v>45860</v>
      </c>
      <c r="C615" t="s">
        <v>8431</v>
      </c>
      <c r="D615" t="s">
        <v>8241</v>
      </c>
      <c r="E615" t="s">
        <v>8153</v>
      </c>
      <c r="F615" t="s">
        <v>8156</v>
      </c>
      <c r="G615">
        <v>67</v>
      </c>
      <c r="H615">
        <v>0</v>
      </c>
      <c r="I615">
        <v>18.5</v>
      </c>
      <c r="J615">
        <v>1239.5</v>
      </c>
      <c r="K615" s="10">
        <f>IFERROR(INDEX(Pharma_Stock!$D$4:$D$51,MATCH(F615,Pharma_Stock!$B$4:$B$51,0)),"")</f>
        <v>46468</v>
      </c>
      <c r="L615" s="11" t="str">
        <f t="shared" si="18"/>
        <v/>
      </c>
      <c r="M615" s="11" t="str">
        <f>INDEX(Pharma_Products!$F$4:$F$15,MATCH(E615,Pharma_Products!$A$4:$A$15,0))</f>
        <v>Sch H</v>
      </c>
      <c r="N615" s="10">
        <f>IFERROR(INDEX(Pharma_Retailers!$F$4:$F$183,MATCH(C615,Pharma_Retailers!$A$4:$A$183,0)),"")</f>
        <v>45792</v>
      </c>
      <c r="O615" s="11" t="str">
        <f t="shared" si="19"/>
        <v>FLAG</v>
      </c>
    </row>
    <row r="616" spans="1:15" x14ac:dyDescent="0.3">
      <c r="A616" t="s">
        <v>9190</v>
      </c>
      <c r="B616" s="9">
        <v>45860</v>
      </c>
      <c r="C616" t="s">
        <v>8331</v>
      </c>
      <c r="D616" t="s">
        <v>8249</v>
      </c>
      <c r="E616" t="s">
        <v>8199</v>
      </c>
      <c r="F616" t="s">
        <v>8200</v>
      </c>
      <c r="G616">
        <v>44</v>
      </c>
      <c r="H616">
        <v>0</v>
      </c>
      <c r="I616">
        <v>28</v>
      </c>
      <c r="J616">
        <v>1232</v>
      </c>
      <c r="K616" s="10">
        <f>IFERROR(INDEX(Pharma_Stock!$D$4:$D$51,MATCH(F616,Pharma_Stock!$B$4:$B$51,0)),"")</f>
        <v>46042</v>
      </c>
      <c r="L616" s="11" t="str">
        <f t="shared" si="18"/>
        <v/>
      </c>
      <c r="M616" s="11" t="str">
        <f>INDEX(Pharma_Products!$F$4:$F$15,MATCH(E616,Pharma_Products!$A$4:$A$15,0))</f>
        <v>-</v>
      </c>
      <c r="N616" s="10">
        <f>IFERROR(INDEX(Pharma_Retailers!$F$4:$F$183,MATCH(C616,Pharma_Retailers!$A$4:$A$183,0)),"")</f>
        <v>47338</v>
      </c>
      <c r="O616" s="11" t="str">
        <f t="shared" si="19"/>
        <v/>
      </c>
    </row>
    <row r="617" spans="1:15" x14ac:dyDescent="0.3">
      <c r="A617" t="s">
        <v>9191</v>
      </c>
      <c r="B617" s="9">
        <v>45861</v>
      </c>
      <c r="C617" t="s">
        <v>8476</v>
      </c>
      <c r="D617" t="s">
        <v>8249</v>
      </c>
      <c r="E617" t="s">
        <v>8164</v>
      </c>
      <c r="F617" t="s">
        <v>8165</v>
      </c>
      <c r="G617">
        <v>148</v>
      </c>
      <c r="H617">
        <v>14</v>
      </c>
      <c r="I617">
        <v>19</v>
      </c>
      <c r="J617">
        <v>2812</v>
      </c>
      <c r="K617" s="10">
        <f>IFERROR(INDEX(Pharma_Stock!$D$4:$D$51,MATCH(F617,Pharma_Stock!$B$4:$B$51,0)),"")</f>
        <v>46275</v>
      </c>
      <c r="L617" s="11" t="str">
        <f t="shared" si="18"/>
        <v/>
      </c>
      <c r="M617" s="11" t="str">
        <f>INDEX(Pharma_Products!$F$4:$F$15,MATCH(E617,Pharma_Products!$A$4:$A$15,0))</f>
        <v>OTC</v>
      </c>
      <c r="N617" s="10">
        <f>IFERROR(INDEX(Pharma_Retailers!$F$4:$F$183,MATCH(C617,Pharma_Retailers!$A$4:$A$183,0)),"")</f>
        <v>46653</v>
      </c>
      <c r="O617" s="11" t="str">
        <f t="shared" si="19"/>
        <v/>
      </c>
    </row>
    <row r="618" spans="1:15" x14ac:dyDescent="0.3">
      <c r="A618" t="s">
        <v>9192</v>
      </c>
      <c r="B618" s="9">
        <v>45861</v>
      </c>
      <c r="C618" t="s">
        <v>8458</v>
      </c>
      <c r="D618" t="s">
        <v>8228</v>
      </c>
      <c r="E618" t="s">
        <v>8159</v>
      </c>
      <c r="F618" t="s">
        <v>8160</v>
      </c>
      <c r="G618">
        <v>138</v>
      </c>
      <c r="H618">
        <v>0</v>
      </c>
      <c r="I618">
        <v>72</v>
      </c>
      <c r="J618">
        <v>9936</v>
      </c>
      <c r="K618" s="10">
        <f>IFERROR(INDEX(Pharma_Stock!$D$4:$D$51,MATCH(F618,Pharma_Stock!$B$4:$B$51,0)),"")</f>
        <v>46321</v>
      </c>
      <c r="L618" s="11" t="str">
        <f t="shared" si="18"/>
        <v/>
      </c>
      <c r="M618" s="11" t="str">
        <f>INDEX(Pharma_Products!$F$4:$F$15,MATCH(E618,Pharma_Products!$A$4:$A$15,0))</f>
        <v>Sch H</v>
      </c>
      <c r="N618" s="10">
        <f>IFERROR(INDEX(Pharma_Retailers!$F$4:$F$183,MATCH(C618,Pharma_Retailers!$A$4:$A$183,0)),"")</f>
        <v>46440</v>
      </c>
      <c r="O618" s="11" t="str">
        <f t="shared" si="19"/>
        <v/>
      </c>
    </row>
    <row r="619" spans="1:15" x14ac:dyDescent="0.3">
      <c r="A619" t="s">
        <v>9193</v>
      </c>
      <c r="B619" s="9">
        <v>45861</v>
      </c>
      <c r="C619" t="s">
        <v>8229</v>
      </c>
      <c r="D619" t="s">
        <v>8233</v>
      </c>
      <c r="E619" t="s">
        <v>8153</v>
      </c>
      <c r="F619" t="s">
        <v>8158</v>
      </c>
      <c r="G619">
        <v>83</v>
      </c>
      <c r="H619">
        <v>0</v>
      </c>
      <c r="I619">
        <v>18.5</v>
      </c>
      <c r="J619">
        <v>1535.5</v>
      </c>
      <c r="K619" s="10">
        <f>IFERROR(INDEX(Pharma_Stock!$D$4:$D$51,MATCH(F619,Pharma_Stock!$B$4:$B$51,0)),"")</f>
        <v>46038</v>
      </c>
      <c r="L619" s="11" t="str">
        <f t="shared" si="18"/>
        <v/>
      </c>
      <c r="M619" s="11" t="str">
        <f>INDEX(Pharma_Products!$F$4:$F$15,MATCH(E619,Pharma_Products!$A$4:$A$15,0))</f>
        <v>Sch H</v>
      </c>
      <c r="N619" s="10">
        <f>IFERROR(INDEX(Pharma_Retailers!$F$4:$F$183,MATCH(C619,Pharma_Retailers!$A$4:$A$183,0)),"")</f>
        <v>46886</v>
      </c>
      <c r="O619" s="11" t="str">
        <f t="shared" si="19"/>
        <v/>
      </c>
    </row>
    <row r="620" spans="1:15" x14ac:dyDescent="0.3">
      <c r="A620" t="s">
        <v>9194</v>
      </c>
      <c r="B620" s="9">
        <v>45861</v>
      </c>
      <c r="C620" t="s">
        <v>8442</v>
      </c>
      <c r="D620" t="s">
        <v>8233</v>
      </c>
      <c r="E620" t="s">
        <v>8199</v>
      </c>
      <c r="F620" t="s">
        <v>8200</v>
      </c>
      <c r="G620">
        <v>53</v>
      </c>
      <c r="H620">
        <v>0</v>
      </c>
      <c r="I620">
        <v>28</v>
      </c>
      <c r="J620">
        <v>1484</v>
      </c>
      <c r="K620" s="10">
        <f>IFERROR(INDEX(Pharma_Stock!$D$4:$D$51,MATCH(F620,Pharma_Stock!$B$4:$B$51,0)),"")</f>
        <v>46042</v>
      </c>
      <c r="L620" s="11" t="str">
        <f t="shared" si="18"/>
        <v/>
      </c>
      <c r="M620" s="11" t="str">
        <f>INDEX(Pharma_Products!$F$4:$F$15,MATCH(E620,Pharma_Products!$A$4:$A$15,0))</f>
        <v>-</v>
      </c>
      <c r="N620" s="10">
        <f>IFERROR(INDEX(Pharma_Retailers!$F$4:$F$183,MATCH(C620,Pharma_Retailers!$A$4:$A$183,0)),"")</f>
        <v>0</v>
      </c>
      <c r="O620" s="11" t="str">
        <f t="shared" si="19"/>
        <v/>
      </c>
    </row>
    <row r="621" spans="1:15" x14ac:dyDescent="0.3">
      <c r="A621" t="s">
        <v>9195</v>
      </c>
      <c r="B621" s="9">
        <v>45861</v>
      </c>
      <c r="C621" t="s">
        <v>8466</v>
      </c>
      <c r="D621" t="s">
        <v>8269</v>
      </c>
      <c r="E621" t="s">
        <v>8159</v>
      </c>
      <c r="F621" t="s">
        <v>8160</v>
      </c>
      <c r="G621">
        <v>77</v>
      </c>
      <c r="H621">
        <v>0</v>
      </c>
      <c r="I621">
        <v>72</v>
      </c>
      <c r="J621">
        <v>5544</v>
      </c>
      <c r="K621" s="10">
        <f>IFERROR(INDEX(Pharma_Stock!$D$4:$D$51,MATCH(F621,Pharma_Stock!$B$4:$B$51,0)),"")</f>
        <v>46321</v>
      </c>
      <c r="L621" s="11" t="str">
        <f t="shared" si="18"/>
        <v/>
      </c>
      <c r="M621" s="11" t="str">
        <f>INDEX(Pharma_Products!$F$4:$F$15,MATCH(E621,Pharma_Products!$A$4:$A$15,0))</f>
        <v>Sch H</v>
      </c>
      <c r="N621" s="10">
        <f>IFERROR(INDEX(Pharma_Retailers!$F$4:$F$183,MATCH(C621,Pharma_Retailers!$A$4:$A$183,0)),"")</f>
        <v>47144</v>
      </c>
      <c r="O621" s="11" t="str">
        <f t="shared" si="19"/>
        <v/>
      </c>
    </row>
    <row r="622" spans="1:15" x14ac:dyDescent="0.3">
      <c r="A622" t="s">
        <v>9196</v>
      </c>
      <c r="B622" s="9">
        <v>45861</v>
      </c>
      <c r="C622" t="s">
        <v>8250</v>
      </c>
      <c r="D622" t="s">
        <v>8249</v>
      </c>
      <c r="E622" t="s">
        <v>8164</v>
      </c>
      <c r="F622" t="s">
        <v>8166</v>
      </c>
      <c r="G622">
        <v>126</v>
      </c>
      <c r="H622">
        <v>12</v>
      </c>
      <c r="I622">
        <v>19</v>
      </c>
      <c r="J622">
        <v>2394</v>
      </c>
      <c r="K622" s="10">
        <f>IFERROR(INDEX(Pharma_Stock!$D$4:$D$51,MATCH(F622,Pharma_Stock!$B$4:$B$51,0)),"")</f>
        <v>46409</v>
      </c>
      <c r="L622" s="11" t="str">
        <f t="shared" si="18"/>
        <v/>
      </c>
      <c r="M622" s="11" t="str">
        <f>INDEX(Pharma_Products!$F$4:$F$15,MATCH(E622,Pharma_Products!$A$4:$A$15,0))</f>
        <v>OTC</v>
      </c>
      <c r="N622" s="10">
        <f>IFERROR(INDEX(Pharma_Retailers!$F$4:$F$183,MATCH(C622,Pharma_Retailers!$A$4:$A$183,0)),"")</f>
        <v>46738</v>
      </c>
      <c r="O622" s="11" t="str">
        <f t="shared" si="19"/>
        <v/>
      </c>
    </row>
    <row r="623" spans="1:15" x14ac:dyDescent="0.3">
      <c r="A623" t="s">
        <v>9197</v>
      </c>
      <c r="B623" s="9">
        <v>45861</v>
      </c>
      <c r="C623" t="s">
        <v>8511</v>
      </c>
      <c r="D623" t="s">
        <v>8241</v>
      </c>
      <c r="E623" t="s">
        <v>8169</v>
      </c>
      <c r="F623" t="s">
        <v>8172</v>
      </c>
      <c r="G623">
        <v>78</v>
      </c>
      <c r="H623">
        <v>0</v>
      </c>
      <c r="I623">
        <v>14</v>
      </c>
      <c r="J623">
        <v>1092</v>
      </c>
      <c r="K623" s="10">
        <f>IFERROR(INDEX(Pharma_Stock!$D$4:$D$51,MATCH(F623,Pharma_Stock!$B$4:$B$51,0)),"")</f>
        <v>46309</v>
      </c>
      <c r="L623" s="11" t="str">
        <f t="shared" si="18"/>
        <v/>
      </c>
      <c r="M623" s="11" t="str">
        <f>INDEX(Pharma_Products!$F$4:$F$15,MATCH(E623,Pharma_Products!$A$4:$A$15,0))</f>
        <v>Sch H</v>
      </c>
      <c r="N623" s="10">
        <f>IFERROR(INDEX(Pharma_Retailers!$F$4:$F$183,MATCH(C623,Pharma_Retailers!$A$4:$A$183,0)),"")</f>
        <v>46958</v>
      </c>
      <c r="O623" s="11" t="str">
        <f t="shared" si="19"/>
        <v/>
      </c>
    </row>
    <row r="624" spans="1:15" x14ac:dyDescent="0.3">
      <c r="A624" t="s">
        <v>9198</v>
      </c>
      <c r="B624" s="9">
        <v>45861</v>
      </c>
      <c r="C624" t="s">
        <v>8355</v>
      </c>
      <c r="D624" t="s">
        <v>8249</v>
      </c>
      <c r="E624" t="s">
        <v>8209</v>
      </c>
      <c r="F624" t="s">
        <v>8210</v>
      </c>
      <c r="G624">
        <v>179</v>
      </c>
      <c r="H624">
        <v>0</v>
      </c>
      <c r="I624">
        <v>30</v>
      </c>
      <c r="J624">
        <v>5370</v>
      </c>
      <c r="K624" s="10">
        <f>IFERROR(INDEX(Pharma_Stock!$D$4:$D$51,MATCH(F624,Pharma_Stock!$B$4:$B$51,0)),"")</f>
        <v>45921</v>
      </c>
      <c r="L624" s="11" t="str">
        <f t="shared" si="18"/>
        <v/>
      </c>
      <c r="M624" s="11" t="str">
        <f>INDEX(Pharma_Products!$F$4:$F$15,MATCH(E624,Pharma_Products!$A$4:$A$15,0))</f>
        <v>-</v>
      </c>
      <c r="N624" s="10">
        <f>IFERROR(INDEX(Pharma_Retailers!$F$4:$F$183,MATCH(C624,Pharma_Retailers!$A$4:$A$183,0)),"")</f>
        <v>0</v>
      </c>
      <c r="O624" s="11" t="str">
        <f t="shared" si="19"/>
        <v/>
      </c>
    </row>
    <row r="625" spans="1:15" x14ac:dyDescent="0.3">
      <c r="A625" t="s">
        <v>9199</v>
      </c>
      <c r="B625" s="9">
        <v>45861</v>
      </c>
      <c r="C625" t="s">
        <v>8353</v>
      </c>
      <c r="D625" t="s">
        <v>8249</v>
      </c>
      <c r="E625" t="s">
        <v>8204</v>
      </c>
      <c r="F625" t="s">
        <v>8205</v>
      </c>
      <c r="G625">
        <v>12</v>
      </c>
      <c r="H625">
        <v>0</v>
      </c>
      <c r="I625">
        <v>88</v>
      </c>
      <c r="J625">
        <v>1056</v>
      </c>
      <c r="K625" s="10">
        <f>IFERROR(INDEX(Pharma_Stock!$D$4:$D$51,MATCH(F625,Pharma_Stock!$B$4:$B$51,0)),"")</f>
        <v>46141</v>
      </c>
      <c r="L625" s="11" t="str">
        <f t="shared" si="18"/>
        <v/>
      </c>
      <c r="M625" s="11" t="str">
        <f>INDEX(Pharma_Products!$F$4:$F$15,MATCH(E625,Pharma_Products!$A$4:$A$15,0))</f>
        <v>-</v>
      </c>
      <c r="N625" s="10">
        <f>IFERROR(INDEX(Pharma_Retailers!$F$4:$F$183,MATCH(C625,Pharma_Retailers!$A$4:$A$183,0)),"")</f>
        <v>0</v>
      </c>
      <c r="O625" s="11" t="str">
        <f t="shared" si="19"/>
        <v/>
      </c>
    </row>
    <row r="626" spans="1:15" x14ac:dyDescent="0.3">
      <c r="A626" t="s">
        <v>9200</v>
      </c>
      <c r="B626" s="9">
        <v>45861</v>
      </c>
      <c r="C626" t="s">
        <v>8423</v>
      </c>
      <c r="D626" t="s">
        <v>8233</v>
      </c>
      <c r="E626" t="s">
        <v>8159</v>
      </c>
      <c r="F626" t="s">
        <v>8162</v>
      </c>
      <c r="G626">
        <v>200</v>
      </c>
      <c r="H626">
        <v>0</v>
      </c>
      <c r="I626">
        <v>72</v>
      </c>
      <c r="J626">
        <v>14400</v>
      </c>
      <c r="K626" s="10">
        <f>IFERROR(INDEX(Pharma_Stock!$D$4:$D$51,MATCH(F626,Pharma_Stock!$B$4:$B$51,0)),"")</f>
        <v>46494</v>
      </c>
      <c r="L626" s="11" t="str">
        <f t="shared" si="18"/>
        <v/>
      </c>
      <c r="M626" s="11" t="str">
        <f>INDEX(Pharma_Products!$F$4:$F$15,MATCH(E626,Pharma_Products!$A$4:$A$15,0))</f>
        <v>Sch H</v>
      </c>
      <c r="N626" s="10">
        <f>IFERROR(INDEX(Pharma_Retailers!$F$4:$F$183,MATCH(C626,Pharma_Retailers!$A$4:$A$183,0)),"")</f>
        <v>46761</v>
      </c>
      <c r="O626" s="11" t="str">
        <f t="shared" si="19"/>
        <v/>
      </c>
    </row>
    <row r="627" spans="1:15" x14ac:dyDescent="0.3">
      <c r="A627" t="s">
        <v>9201</v>
      </c>
      <c r="B627" s="9">
        <v>45862</v>
      </c>
      <c r="C627" t="s">
        <v>8522</v>
      </c>
      <c r="D627" t="s">
        <v>8269</v>
      </c>
      <c r="E627" t="s">
        <v>8209</v>
      </c>
      <c r="F627" t="s">
        <v>8212</v>
      </c>
      <c r="G627">
        <v>126</v>
      </c>
      <c r="H627">
        <v>0</v>
      </c>
      <c r="I627">
        <v>30</v>
      </c>
      <c r="J627">
        <v>3780</v>
      </c>
      <c r="K627" s="10">
        <f>IFERROR(INDEX(Pharma_Stock!$D$4:$D$51,MATCH(F627,Pharma_Stock!$B$4:$B$51,0)),"")</f>
        <v>46129</v>
      </c>
      <c r="L627" s="11" t="str">
        <f t="shared" si="18"/>
        <v/>
      </c>
      <c r="M627" s="11" t="str">
        <f>INDEX(Pharma_Products!$F$4:$F$15,MATCH(E627,Pharma_Products!$A$4:$A$15,0))</f>
        <v>-</v>
      </c>
      <c r="N627" s="10">
        <f>IFERROR(INDEX(Pharma_Retailers!$F$4:$F$183,MATCH(C627,Pharma_Retailers!$A$4:$A$183,0)),"")</f>
        <v>0</v>
      </c>
      <c r="O627" s="11" t="str">
        <f t="shared" si="19"/>
        <v/>
      </c>
    </row>
    <row r="628" spans="1:15" x14ac:dyDescent="0.3">
      <c r="A628" t="s">
        <v>9202</v>
      </c>
      <c r="B628" s="9">
        <v>45862</v>
      </c>
      <c r="C628" t="s">
        <v>8375</v>
      </c>
      <c r="D628" t="s">
        <v>8228</v>
      </c>
      <c r="E628" t="s">
        <v>8204</v>
      </c>
      <c r="F628" t="s">
        <v>8205</v>
      </c>
      <c r="G628">
        <v>80</v>
      </c>
      <c r="H628">
        <v>0</v>
      </c>
      <c r="I628">
        <v>88</v>
      </c>
      <c r="J628">
        <v>7040</v>
      </c>
      <c r="K628" s="10">
        <f>IFERROR(INDEX(Pharma_Stock!$D$4:$D$51,MATCH(F628,Pharma_Stock!$B$4:$B$51,0)),"")</f>
        <v>46141</v>
      </c>
      <c r="L628" s="11" t="str">
        <f t="shared" si="18"/>
        <v/>
      </c>
      <c r="M628" s="11" t="str">
        <f>INDEX(Pharma_Products!$F$4:$F$15,MATCH(E628,Pharma_Products!$A$4:$A$15,0))</f>
        <v>-</v>
      </c>
      <c r="N628" s="10">
        <f>IFERROR(INDEX(Pharma_Retailers!$F$4:$F$183,MATCH(C628,Pharma_Retailers!$A$4:$A$183,0)),"")</f>
        <v>47459</v>
      </c>
      <c r="O628" s="11" t="str">
        <f t="shared" si="19"/>
        <v/>
      </c>
    </row>
    <row r="629" spans="1:15" x14ac:dyDescent="0.3">
      <c r="A629" t="s">
        <v>9203</v>
      </c>
      <c r="B629" s="9">
        <v>45862</v>
      </c>
      <c r="C629" t="s">
        <v>8337</v>
      </c>
      <c r="D629" t="s">
        <v>8269</v>
      </c>
      <c r="E629" t="s">
        <v>8164</v>
      </c>
      <c r="F629" t="s">
        <v>8166</v>
      </c>
      <c r="G629">
        <v>173</v>
      </c>
      <c r="H629">
        <v>16</v>
      </c>
      <c r="I629">
        <v>19</v>
      </c>
      <c r="J629">
        <v>3287</v>
      </c>
      <c r="K629" s="10">
        <f>IFERROR(INDEX(Pharma_Stock!$D$4:$D$51,MATCH(F629,Pharma_Stock!$B$4:$B$51,0)),"")</f>
        <v>46409</v>
      </c>
      <c r="L629" s="11" t="str">
        <f t="shared" si="18"/>
        <v/>
      </c>
      <c r="M629" s="11" t="str">
        <f>INDEX(Pharma_Products!$F$4:$F$15,MATCH(E629,Pharma_Products!$A$4:$A$15,0))</f>
        <v>OTC</v>
      </c>
      <c r="N629" s="10">
        <f>IFERROR(INDEX(Pharma_Retailers!$F$4:$F$183,MATCH(C629,Pharma_Retailers!$A$4:$A$183,0)),"")</f>
        <v>46268</v>
      </c>
      <c r="O629" s="11" t="str">
        <f t="shared" si="19"/>
        <v/>
      </c>
    </row>
    <row r="630" spans="1:15" x14ac:dyDescent="0.3">
      <c r="A630" t="s">
        <v>9204</v>
      </c>
      <c r="B630" s="9">
        <v>45862</v>
      </c>
      <c r="C630" t="s">
        <v>8482</v>
      </c>
      <c r="D630" t="s">
        <v>8233</v>
      </c>
      <c r="E630" t="s">
        <v>8169</v>
      </c>
      <c r="F630" t="s">
        <v>8172</v>
      </c>
      <c r="G630">
        <v>60</v>
      </c>
      <c r="H630">
        <v>0</v>
      </c>
      <c r="I630">
        <v>14</v>
      </c>
      <c r="J630">
        <v>840</v>
      </c>
      <c r="K630" s="10">
        <f>IFERROR(INDEX(Pharma_Stock!$D$4:$D$51,MATCH(F630,Pharma_Stock!$B$4:$B$51,0)),"")</f>
        <v>46309</v>
      </c>
      <c r="L630" s="11" t="str">
        <f t="shared" si="18"/>
        <v/>
      </c>
      <c r="M630" s="11" t="str">
        <f>INDEX(Pharma_Products!$F$4:$F$15,MATCH(E630,Pharma_Products!$A$4:$A$15,0))</f>
        <v>Sch H</v>
      </c>
      <c r="N630" s="10">
        <f>IFERROR(INDEX(Pharma_Retailers!$F$4:$F$183,MATCH(C630,Pharma_Retailers!$A$4:$A$183,0)),"")</f>
        <v>46983</v>
      </c>
      <c r="O630" s="11" t="str">
        <f t="shared" si="19"/>
        <v/>
      </c>
    </row>
    <row r="631" spans="1:15" x14ac:dyDescent="0.3">
      <c r="A631" t="s">
        <v>9205</v>
      </c>
      <c r="B631" s="9">
        <v>45862</v>
      </c>
      <c r="C631" t="s">
        <v>8539</v>
      </c>
      <c r="D631" t="s">
        <v>8269</v>
      </c>
      <c r="E631" t="s">
        <v>8179</v>
      </c>
      <c r="F631" t="s">
        <v>8180</v>
      </c>
      <c r="G631">
        <v>228</v>
      </c>
      <c r="H631">
        <v>0</v>
      </c>
      <c r="I631">
        <v>85</v>
      </c>
      <c r="J631">
        <v>19380</v>
      </c>
      <c r="K631" s="10">
        <f>IFERROR(INDEX(Pharma_Stock!$D$4:$D$51,MATCH(F631,Pharma_Stock!$B$4:$B$51,0)),"")</f>
        <v>46271</v>
      </c>
      <c r="L631" s="11" t="str">
        <f t="shared" si="18"/>
        <v/>
      </c>
      <c r="M631" s="11" t="str">
        <f>INDEX(Pharma_Products!$F$4:$F$15,MATCH(E631,Pharma_Products!$A$4:$A$15,0))</f>
        <v>Sch H</v>
      </c>
      <c r="N631" s="10">
        <f>IFERROR(INDEX(Pharma_Retailers!$F$4:$F$183,MATCH(C631,Pharma_Retailers!$A$4:$A$183,0)),"")</f>
        <v>47446</v>
      </c>
      <c r="O631" s="11" t="str">
        <f t="shared" si="19"/>
        <v/>
      </c>
    </row>
    <row r="632" spans="1:15" x14ac:dyDescent="0.3">
      <c r="A632" t="s">
        <v>9206</v>
      </c>
      <c r="B632" s="9">
        <v>45862</v>
      </c>
      <c r="C632" t="s">
        <v>8525</v>
      </c>
      <c r="D632" t="s">
        <v>8241</v>
      </c>
      <c r="E632" t="s">
        <v>8194</v>
      </c>
      <c r="F632" t="s">
        <v>8195</v>
      </c>
      <c r="G632">
        <v>178</v>
      </c>
      <c r="H632">
        <v>0</v>
      </c>
      <c r="I632">
        <v>105</v>
      </c>
      <c r="J632">
        <v>18690</v>
      </c>
      <c r="K632" s="10">
        <f>IFERROR(INDEX(Pharma_Stock!$D$4:$D$51,MATCH(F632,Pharma_Stock!$B$4:$B$51,0)),"")</f>
        <v>46196</v>
      </c>
      <c r="L632" s="11" t="str">
        <f t="shared" si="18"/>
        <v/>
      </c>
      <c r="M632" s="11" t="str">
        <f>INDEX(Pharma_Products!$F$4:$F$15,MATCH(E632,Pharma_Products!$A$4:$A$15,0))</f>
        <v>-</v>
      </c>
      <c r="N632" s="10">
        <f>IFERROR(INDEX(Pharma_Retailers!$F$4:$F$183,MATCH(C632,Pharma_Retailers!$A$4:$A$183,0)),"")</f>
        <v>0</v>
      </c>
      <c r="O632" s="11" t="str">
        <f t="shared" si="19"/>
        <v/>
      </c>
    </row>
    <row r="633" spans="1:15" x14ac:dyDescent="0.3">
      <c r="A633" t="s">
        <v>9207</v>
      </c>
      <c r="B633" s="9">
        <v>45862</v>
      </c>
      <c r="C633" t="s">
        <v>8492</v>
      </c>
      <c r="D633" t="s">
        <v>8269</v>
      </c>
      <c r="E633" t="s">
        <v>8199</v>
      </c>
      <c r="F633" t="s">
        <v>8200</v>
      </c>
      <c r="G633">
        <v>56</v>
      </c>
      <c r="H633">
        <v>0</v>
      </c>
      <c r="I633">
        <v>28</v>
      </c>
      <c r="J633">
        <v>1568</v>
      </c>
      <c r="K633" s="10">
        <f>IFERROR(INDEX(Pharma_Stock!$D$4:$D$51,MATCH(F633,Pharma_Stock!$B$4:$B$51,0)),"")</f>
        <v>46042</v>
      </c>
      <c r="L633" s="11" t="str">
        <f t="shared" si="18"/>
        <v/>
      </c>
      <c r="M633" s="11" t="str">
        <f>INDEX(Pharma_Products!$F$4:$F$15,MATCH(E633,Pharma_Products!$A$4:$A$15,0))</f>
        <v>-</v>
      </c>
      <c r="N633" s="10">
        <f>IFERROR(INDEX(Pharma_Retailers!$F$4:$F$183,MATCH(C633,Pharma_Retailers!$A$4:$A$183,0)),"")</f>
        <v>0</v>
      </c>
      <c r="O633" s="11" t="str">
        <f t="shared" si="19"/>
        <v/>
      </c>
    </row>
    <row r="634" spans="1:15" x14ac:dyDescent="0.3">
      <c r="A634" t="s">
        <v>9208</v>
      </c>
      <c r="B634" s="9">
        <v>45862</v>
      </c>
      <c r="C634" t="s">
        <v>8531</v>
      </c>
      <c r="D634" t="s">
        <v>8233</v>
      </c>
      <c r="E634" t="s">
        <v>8204</v>
      </c>
      <c r="F634" t="s">
        <v>8207</v>
      </c>
      <c r="G634">
        <v>194</v>
      </c>
      <c r="H634">
        <v>0</v>
      </c>
      <c r="I634">
        <v>88</v>
      </c>
      <c r="J634">
        <v>17072</v>
      </c>
      <c r="K634" s="10">
        <f>IFERROR(INDEX(Pharma_Stock!$D$4:$D$51,MATCH(F634,Pharma_Stock!$B$4:$B$51,0)),"")</f>
        <v>45968</v>
      </c>
      <c r="L634" s="11" t="str">
        <f t="shared" si="18"/>
        <v/>
      </c>
      <c r="M634" s="11" t="str">
        <f>INDEX(Pharma_Products!$F$4:$F$15,MATCH(E634,Pharma_Products!$A$4:$A$15,0))</f>
        <v>-</v>
      </c>
      <c r="N634" s="10">
        <f>IFERROR(INDEX(Pharma_Retailers!$F$4:$F$183,MATCH(C634,Pharma_Retailers!$A$4:$A$183,0)),"")</f>
        <v>0</v>
      </c>
      <c r="O634" s="11" t="str">
        <f t="shared" si="19"/>
        <v/>
      </c>
    </row>
    <row r="635" spans="1:15" x14ac:dyDescent="0.3">
      <c r="A635" t="s">
        <v>9209</v>
      </c>
      <c r="B635" s="9">
        <v>45862</v>
      </c>
      <c r="C635" t="s">
        <v>8295</v>
      </c>
      <c r="D635" t="s">
        <v>8233</v>
      </c>
      <c r="E635" t="s">
        <v>8199</v>
      </c>
      <c r="F635" t="s">
        <v>8201</v>
      </c>
      <c r="G635">
        <v>87</v>
      </c>
      <c r="H635">
        <v>0</v>
      </c>
      <c r="I635">
        <v>28</v>
      </c>
      <c r="J635">
        <v>2436</v>
      </c>
      <c r="K635" s="10">
        <f>IFERROR(INDEX(Pharma_Stock!$D$4:$D$51,MATCH(F635,Pharma_Stock!$B$4:$B$51,0)),"")</f>
        <v>46000</v>
      </c>
      <c r="L635" s="11" t="str">
        <f t="shared" si="18"/>
        <v/>
      </c>
      <c r="M635" s="11" t="str">
        <f>INDEX(Pharma_Products!$F$4:$F$15,MATCH(E635,Pharma_Products!$A$4:$A$15,0))</f>
        <v>-</v>
      </c>
      <c r="N635" s="10">
        <f>IFERROR(INDEX(Pharma_Retailers!$F$4:$F$183,MATCH(C635,Pharma_Retailers!$A$4:$A$183,0)),"")</f>
        <v>0</v>
      </c>
      <c r="O635" s="11" t="str">
        <f t="shared" si="19"/>
        <v/>
      </c>
    </row>
    <row r="636" spans="1:15" x14ac:dyDescent="0.3">
      <c r="A636" t="s">
        <v>9210</v>
      </c>
      <c r="B636" s="9">
        <v>45862</v>
      </c>
      <c r="C636" t="s">
        <v>8270</v>
      </c>
      <c r="D636" t="s">
        <v>8249</v>
      </c>
      <c r="E636" t="s">
        <v>8169</v>
      </c>
      <c r="F636" t="s">
        <v>8171</v>
      </c>
      <c r="G636">
        <v>158</v>
      </c>
      <c r="H636">
        <v>0</v>
      </c>
      <c r="I636">
        <v>14</v>
      </c>
      <c r="J636">
        <v>2212</v>
      </c>
      <c r="K636" s="10">
        <f>IFERROR(INDEX(Pharma_Stock!$D$4:$D$51,MATCH(F636,Pharma_Stock!$B$4:$B$51,0)),"")</f>
        <v>46575</v>
      </c>
      <c r="L636" s="11" t="str">
        <f t="shared" si="18"/>
        <v/>
      </c>
      <c r="M636" s="11" t="str">
        <f>INDEX(Pharma_Products!$F$4:$F$15,MATCH(E636,Pharma_Products!$A$4:$A$15,0))</f>
        <v>Sch H</v>
      </c>
      <c r="N636" s="10">
        <f>IFERROR(INDEX(Pharma_Retailers!$F$4:$F$183,MATCH(C636,Pharma_Retailers!$A$4:$A$183,0)),"")</f>
        <v>46548</v>
      </c>
      <c r="O636" s="11" t="str">
        <f t="shared" si="19"/>
        <v/>
      </c>
    </row>
    <row r="637" spans="1:15" x14ac:dyDescent="0.3">
      <c r="A637" t="s">
        <v>9211</v>
      </c>
      <c r="B637" s="9">
        <v>45862</v>
      </c>
      <c r="C637" t="s">
        <v>8442</v>
      </c>
      <c r="D637" t="s">
        <v>8233</v>
      </c>
      <c r="E637" t="s">
        <v>8194</v>
      </c>
      <c r="F637" t="s">
        <v>8197</v>
      </c>
      <c r="G637">
        <v>115</v>
      </c>
      <c r="H637">
        <v>0</v>
      </c>
      <c r="I637">
        <v>105</v>
      </c>
      <c r="J637">
        <v>12075</v>
      </c>
      <c r="K637" s="10">
        <f>IFERROR(INDEX(Pharma_Stock!$D$4:$D$51,MATCH(F637,Pharma_Stock!$B$4:$B$51,0)),"")</f>
        <v>46224</v>
      </c>
      <c r="L637" s="11" t="str">
        <f t="shared" si="18"/>
        <v/>
      </c>
      <c r="M637" s="11" t="str">
        <f>INDEX(Pharma_Products!$F$4:$F$15,MATCH(E637,Pharma_Products!$A$4:$A$15,0))</f>
        <v>-</v>
      </c>
      <c r="N637" s="10">
        <f>IFERROR(INDEX(Pharma_Retailers!$F$4:$F$183,MATCH(C637,Pharma_Retailers!$A$4:$A$183,0)),"")</f>
        <v>0</v>
      </c>
      <c r="O637" s="11" t="str">
        <f t="shared" si="19"/>
        <v/>
      </c>
    </row>
    <row r="638" spans="1:15" x14ac:dyDescent="0.3">
      <c r="A638" t="s">
        <v>9212</v>
      </c>
      <c r="B638" s="9">
        <v>45863</v>
      </c>
      <c r="C638" t="s">
        <v>8296</v>
      </c>
      <c r="D638" t="s">
        <v>8228</v>
      </c>
      <c r="E638" t="s">
        <v>8204</v>
      </c>
      <c r="F638" t="s">
        <v>8207</v>
      </c>
      <c r="G638">
        <v>110</v>
      </c>
      <c r="H638">
        <v>0</v>
      </c>
      <c r="I638">
        <v>88</v>
      </c>
      <c r="J638">
        <v>9680</v>
      </c>
      <c r="K638" s="10">
        <f>IFERROR(INDEX(Pharma_Stock!$D$4:$D$51,MATCH(F638,Pharma_Stock!$B$4:$B$51,0)),"")</f>
        <v>45968</v>
      </c>
      <c r="L638" s="11" t="str">
        <f t="shared" si="18"/>
        <v/>
      </c>
      <c r="M638" s="11" t="str">
        <f>INDEX(Pharma_Products!$F$4:$F$15,MATCH(E638,Pharma_Products!$A$4:$A$15,0))</f>
        <v>-</v>
      </c>
      <c r="N638" s="10">
        <f>IFERROR(INDEX(Pharma_Retailers!$F$4:$F$183,MATCH(C638,Pharma_Retailers!$A$4:$A$183,0)),"")</f>
        <v>0</v>
      </c>
      <c r="O638" s="11" t="str">
        <f t="shared" si="19"/>
        <v/>
      </c>
    </row>
    <row r="639" spans="1:15" x14ac:dyDescent="0.3">
      <c r="A639" t="s">
        <v>9213</v>
      </c>
      <c r="B639" s="9">
        <v>45863</v>
      </c>
      <c r="C639" t="s">
        <v>8395</v>
      </c>
      <c r="D639" t="s">
        <v>8269</v>
      </c>
      <c r="E639" t="s">
        <v>8184</v>
      </c>
      <c r="F639" t="s">
        <v>8187</v>
      </c>
      <c r="G639">
        <v>66</v>
      </c>
      <c r="H639">
        <v>6</v>
      </c>
      <c r="I639">
        <v>9</v>
      </c>
      <c r="J639">
        <v>594</v>
      </c>
      <c r="K639" s="10">
        <f>IFERROR(INDEX(Pharma_Stock!$D$4:$D$51,MATCH(F639,Pharma_Stock!$B$4:$B$51,0)),"")</f>
        <v>46028</v>
      </c>
      <c r="L639" s="11" t="str">
        <f t="shared" si="18"/>
        <v/>
      </c>
      <c r="M639" s="11" t="str">
        <f>INDEX(Pharma_Products!$F$4:$F$15,MATCH(E639,Pharma_Products!$A$4:$A$15,0))</f>
        <v>-</v>
      </c>
      <c r="N639" s="10">
        <f>IFERROR(INDEX(Pharma_Retailers!$F$4:$F$183,MATCH(C639,Pharma_Retailers!$A$4:$A$183,0)),"")</f>
        <v>0</v>
      </c>
      <c r="O639" s="11" t="str">
        <f t="shared" si="19"/>
        <v/>
      </c>
    </row>
    <row r="640" spans="1:15" x14ac:dyDescent="0.3">
      <c r="A640" t="s">
        <v>9214</v>
      </c>
      <c r="B640" s="9">
        <v>45863</v>
      </c>
      <c r="C640" t="s">
        <v>8398</v>
      </c>
      <c r="D640" t="s">
        <v>8228</v>
      </c>
      <c r="E640" t="s">
        <v>8189</v>
      </c>
      <c r="F640" t="s">
        <v>8190</v>
      </c>
      <c r="G640">
        <v>211</v>
      </c>
      <c r="H640">
        <v>17</v>
      </c>
      <c r="I640">
        <v>12.5</v>
      </c>
      <c r="J640">
        <v>2637.5</v>
      </c>
      <c r="K640" s="10">
        <f>IFERROR(INDEX(Pharma_Stock!$D$4:$D$51,MATCH(F640,Pharma_Stock!$B$4:$B$51,0)),"")</f>
        <v>46202</v>
      </c>
      <c r="L640" s="11" t="str">
        <f t="shared" si="18"/>
        <v/>
      </c>
      <c r="M640" s="11" t="str">
        <f>INDEX(Pharma_Products!$F$4:$F$15,MATCH(E640,Pharma_Products!$A$4:$A$15,0))</f>
        <v>-</v>
      </c>
      <c r="N640" s="10">
        <f>IFERROR(INDEX(Pharma_Retailers!$F$4:$F$183,MATCH(C640,Pharma_Retailers!$A$4:$A$183,0)),"")</f>
        <v>47015</v>
      </c>
      <c r="O640" s="11" t="str">
        <f t="shared" si="19"/>
        <v/>
      </c>
    </row>
    <row r="641" spans="1:15" x14ac:dyDescent="0.3">
      <c r="A641" t="s">
        <v>9215</v>
      </c>
      <c r="B641" s="9">
        <v>45863</v>
      </c>
      <c r="C641" t="s">
        <v>8364</v>
      </c>
      <c r="D641" t="s">
        <v>8241</v>
      </c>
      <c r="E641" t="s">
        <v>8189</v>
      </c>
      <c r="F641" t="s">
        <v>8191</v>
      </c>
      <c r="G641">
        <v>143</v>
      </c>
      <c r="H641">
        <v>11</v>
      </c>
      <c r="I641">
        <v>12.5</v>
      </c>
      <c r="J641">
        <v>1787.5</v>
      </c>
      <c r="K641" s="10">
        <f>IFERROR(INDEX(Pharma_Stock!$D$4:$D$51,MATCH(F641,Pharma_Stock!$B$4:$B$51,0)),"")</f>
        <v>45972</v>
      </c>
      <c r="L641" s="11" t="str">
        <f t="shared" si="18"/>
        <v/>
      </c>
      <c r="M641" s="11" t="str">
        <f>INDEX(Pharma_Products!$F$4:$F$15,MATCH(E641,Pharma_Products!$A$4:$A$15,0))</f>
        <v>-</v>
      </c>
      <c r="N641" s="10">
        <f>IFERROR(INDEX(Pharma_Retailers!$F$4:$F$183,MATCH(C641,Pharma_Retailers!$A$4:$A$183,0)),"")</f>
        <v>0</v>
      </c>
      <c r="O641" s="11" t="str">
        <f t="shared" si="19"/>
        <v/>
      </c>
    </row>
    <row r="642" spans="1:15" x14ac:dyDescent="0.3">
      <c r="A642" t="s">
        <v>9216</v>
      </c>
      <c r="B642" s="9">
        <v>45863</v>
      </c>
      <c r="C642" t="s">
        <v>8450</v>
      </c>
      <c r="D642" t="s">
        <v>8249</v>
      </c>
      <c r="E642" t="s">
        <v>8204</v>
      </c>
      <c r="F642" t="s">
        <v>8207</v>
      </c>
      <c r="G642">
        <v>203</v>
      </c>
      <c r="H642">
        <v>0</v>
      </c>
      <c r="I642">
        <v>88</v>
      </c>
      <c r="J642">
        <v>17864</v>
      </c>
      <c r="K642" s="10">
        <f>IFERROR(INDEX(Pharma_Stock!$D$4:$D$51,MATCH(F642,Pharma_Stock!$B$4:$B$51,0)),"")</f>
        <v>45968</v>
      </c>
      <c r="L642" s="11" t="str">
        <f t="shared" si="18"/>
        <v/>
      </c>
      <c r="M642" s="11" t="str">
        <f>INDEX(Pharma_Products!$F$4:$F$15,MATCH(E642,Pharma_Products!$A$4:$A$15,0))</f>
        <v>-</v>
      </c>
      <c r="N642" s="10">
        <f>IFERROR(INDEX(Pharma_Retailers!$F$4:$F$183,MATCH(C642,Pharma_Retailers!$A$4:$A$183,0)),"")</f>
        <v>0</v>
      </c>
      <c r="O642" s="11" t="str">
        <f t="shared" si="19"/>
        <v/>
      </c>
    </row>
    <row r="643" spans="1:15" x14ac:dyDescent="0.3">
      <c r="A643" t="s">
        <v>9217</v>
      </c>
      <c r="B643" s="9">
        <v>45863</v>
      </c>
      <c r="C643" t="s">
        <v>8428</v>
      </c>
      <c r="D643" t="s">
        <v>8228</v>
      </c>
      <c r="E643" t="s">
        <v>8209</v>
      </c>
      <c r="F643" t="s">
        <v>8212</v>
      </c>
      <c r="G643">
        <v>189</v>
      </c>
      <c r="H643">
        <v>0</v>
      </c>
      <c r="I643">
        <v>30</v>
      </c>
      <c r="J643">
        <v>5670</v>
      </c>
      <c r="K643" s="10">
        <f>IFERROR(INDEX(Pharma_Stock!$D$4:$D$51,MATCH(F643,Pharma_Stock!$B$4:$B$51,0)),"")</f>
        <v>46129</v>
      </c>
      <c r="L643" s="11" t="str">
        <f t="shared" si="18"/>
        <v/>
      </c>
      <c r="M643" s="11" t="str">
        <f>INDEX(Pharma_Products!$F$4:$F$15,MATCH(E643,Pharma_Products!$A$4:$A$15,0))</f>
        <v>-</v>
      </c>
      <c r="N643" s="10">
        <f>IFERROR(INDEX(Pharma_Retailers!$F$4:$F$183,MATCH(C643,Pharma_Retailers!$A$4:$A$183,0)),"")</f>
        <v>0</v>
      </c>
      <c r="O643" s="11" t="str">
        <f t="shared" si="19"/>
        <v/>
      </c>
    </row>
    <row r="644" spans="1:15" x14ac:dyDescent="0.3">
      <c r="A644" t="s">
        <v>9218</v>
      </c>
      <c r="B644" s="9">
        <v>45863</v>
      </c>
      <c r="C644" t="s">
        <v>8343</v>
      </c>
      <c r="D644" t="s">
        <v>8228</v>
      </c>
      <c r="E644" t="s">
        <v>8184</v>
      </c>
      <c r="F644" t="s">
        <v>8187</v>
      </c>
      <c r="G644">
        <v>71</v>
      </c>
      <c r="H644">
        <v>7</v>
      </c>
      <c r="I644">
        <v>9</v>
      </c>
      <c r="J644">
        <v>639</v>
      </c>
      <c r="K644" s="10">
        <f>IFERROR(INDEX(Pharma_Stock!$D$4:$D$51,MATCH(F644,Pharma_Stock!$B$4:$B$51,0)),"")</f>
        <v>46028</v>
      </c>
      <c r="L644" s="11" t="str">
        <f t="shared" ref="L644:L707" si="20">IF(B644&gt;K644,"FLAG","")</f>
        <v/>
      </c>
      <c r="M644" s="11" t="str">
        <f>INDEX(Pharma_Products!$F$4:$F$15,MATCH(E644,Pharma_Products!$A$4:$A$15,0))</f>
        <v>-</v>
      </c>
      <c r="N644" s="10">
        <f>IFERROR(INDEX(Pharma_Retailers!$F$4:$F$183,MATCH(C644,Pharma_Retailers!$A$4:$A$183,0)),"")</f>
        <v>0</v>
      </c>
      <c r="O644" s="11" t="str">
        <f t="shared" ref="O644:O707" si="21">IF(AND(M644="Sch H",N(N644)&gt;0,B644&gt;N644),"FLAG","")</f>
        <v/>
      </c>
    </row>
    <row r="645" spans="1:15" x14ac:dyDescent="0.3">
      <c r="A645" t="s">
        <v>9219</v>
      </c>
      <c r="B645" s="9">
        <v>45863</v>
      </c>
      <c r="C645" t="s">
        <v>8522</v>
      </c>
      <c r="D645" t="s">
        <v>8269</v>
      </c>
      <c r="E645" t="s">
        <v>8199</v>
      </c>
      <c r="F645" t="s">
        <v>8201</v>
      </c>
      <c r="G645">
        <v>200</v>
      </c>
      <c r="H645">
        <v>0</v>
      </c>
      <c r="I645">
        <v>28</v>
      </c>
      <c r="J645">
        <v>5600</v>
      </c>
      <c r="K645" s="10">
        <f>IFERROR(INDEX(Pharma_Stock!$D$4:$D$51,MATCH(F645,Pharma_Stock!$B$4:$B$51,0)),"")</f>
        <v>46000</v>
      </c>
      <c r="L645" s="11" t="str">
        <f t="shared" si="20"/>
        <v/>
      </c>
      <c r="M645" s="11" t="str">
        <f>INDEX(Pharma_Products!$F$4:$F$15,MATCH(E645,Pharma_Products!$A$4:$A$15,0))</f>
        <v>-</v>
      </c>
      <c r="N645" s="10">
        <f>IFERROR(INDEX(Pharma_Retailers!$F$4:$F$183,MATCH(C645,Pharma_Retailers!$A$4:$A$183,0)),"")</f>
        <v>0</v>
      </c>
      <c r="O645" s="11" t="str">
        <f t="shared" si="21"/>
        <v/>
      </c>
    </row>
    <row r="646" spans="1:15" x14ac:dyDescent="0.3">
      <c r="A646" t="s">
        <v>9220</v>
      </c>
      <c r="B646" s="9">
        <v>45863</v>
      </c>
      <c r="C646" t="s">
        <v>8516</v>
      </c>
      <c r="D646" t="s">
        <v>8233</v>
      </c>
      <c r="E646" t="s">
        <v>8169</v>
      </c>
      <c r="F646" t="s">
        <v>8171</v>
      </c>
      <c r="G646">
        <v>137</v>
      </c>
      <c r="H646">
        <v>0</v>
      </c>
      <c r="I646">
        <v>14</v>
      </c>
      <c r="J646">
        <v>1918</v>
      </c>
      <c r="K646" s="10">
        <f>IFERROR(INDEX(Pharma_Stock!$D$4:$D$51,MATCH(F646,Pharma_Stock!$B$4:$B$51,0)),"")</f>
        <v>46575</v>
      </c>
      <c r="L646" s="11" t="str">
        <f t="shared" si="20"/>
        <v/>
      </c>
      <c r="M646" s="11" t="str">
        <f>INDEX(Pharma_Products!$F$4:$F$15,MATCH(E646,Pharma_Products!$A$4:$A$15,0))</f>
        <v>Sch H</v>
      </c>
      <c r="N646" s="10">
        <f>IFERROR(INDEX(Pharma_Retailers!$F$4:$F$183,MATCH(C646,Pharma_Retailers!$A$4:$A$183,0)),"")</f>
        <v>46690</v>
      </c>
      <c r="O646" s="11" t="str">
        <f t="shared" si="21"/>
        <v/>
      </c>
    </row>
    <row r="647" spans="1:15" x14ac:dyDescent="0.3">
      <c r="A647" t="s">
        <v>9221</v>
      </c>
      <c r="B647" s="9">
        <v>45863</v>
      </c>
      <c r="C647" t="s">
        <v>8425</v>
      </c>
      <c r="D647" t="s">
        <v>8233</v>
      </c>
      <c r="E647" t="s">
        <v>8194</v>
      </c>
      <c r="F647" t="s">
        <v>8197</v>
      </c>
      <c r="G647">
        <v>113</v>
      </c>
      <c r="H647">
        <v>0</v>
      </c>
      <c r="I647">
        <v>105</v>
      </c>
      <c r="J647">
        <v>11865</v>
      </c>
      <c r="K647" s="10">
        <f>IFERROR(INDEX(Pharma_Stock!$D$4:$D$51,MATCH(F647,Pharma_Stock!$B$4:$B$51,0)),"")</f>
        <v>46224</v>
      </c>
      <c r="L647" s="11" t="str">
        <f t="shared" si="20"/>
        <v/>
      </c>
      <c r="M647" s="11" t="str">
        <f>INDEX(Pharma_Products!$F$4:$F$15,MATCH(E647,Pharma_Products!$A$4:$A$15,0))</f>
        <v>-</v>
      </c>
      <c r="N647" s="10">
        <f>IFERROR(INDEX(Pharma_Retailers!$F$4:$F$183,MATCH(C647,Pharma_Retailers!$A$4:$A$183,0)),"")</f>
        <v>47324</v>
      </c>
      <c r="O647" s="11" t="str">
        <f t="shared" si="21"/>
        <v/>
      </c>
    </row>
    <row r="648" spans="1:15" x14ac:dyDescent="0.3">
      <c r="A648" t="s">
        <v>9222</v>
      </c>
      <c r="B648" s="9">
        <v>45864</v>
      </c>
      <c r="C648" t="s">
        <v>8394</v>
      </c>
      <c r="D648" t="s">
        <v>8228</v>
      </c>
      <c r="E648" t="s">
        <v>8209</v>
      </c>
      <c r="F648" t="s">
        <v>8212</v>
      </c>
      <c r="G648">
        <v>119</v>
      </c>
      <c r="H648">
        <v>0</v>
      </c>
      <c r="I648">
        <v>30</v>
      </c>
      <c r="J648">
        <v>3570</v>
      </c>
      <c r="K648" s="10">
        <f>IFERROR(INDEX(Pharma_Stock!$D$4:$D$51,MATCH(F648,Pharma_Stock!$B$4:$B$51,0)),"")</f>
        <v>46129</v>
      </c>
      <c r="L648" s="11" t="str">
        <f t="shared" si="20"/>
        <v/>
      </c>
      <c r="M648" s="11" t="str">
        <f>INDEX(Pharma_Products!$F$4:$F$15,MATCH(E648,Pharma_Products!$A$4:$A$15,0))</f>
        <v>-</v>
      </c>
      <c r="N648" s="10">
        <f>IFERROR(INDEX(Pharma_Retailers!$F$4:$F$183,MATCH(C648,Pharma_Retailers!$A$4:$A$183,0)),"")</f>
        <v>0</v>
      </c>
      <c r="O648" s="11" t="str">
        <f t="shared" si="21"/>
        <v/>
      </c>
    </row>
    <row r="649" spans="1:15" x14ac:dyDescent="0.3">
      <c r="A649" t="s">
        <v>9223</v>
      </c>
      <c r="B649" s="9">
        <v>45864</v>
      </c>
      <c r="C649" t="s">
        <v>8482</v>
      </c>
      <c r="D649" t="s">
        <v>8233</v>
      </c>
      <c r="E649" t="s">
        <v>8159</v>
      </c>
      <c r="F649" t="s">
        <v>8161</v>
      </c>
      <c r="G649">
        <v>137</v>
      </c>
      <c r="H649">
        <v>0</v>
      </c>
      <c r="I649">
        <v>72</v>
      </c>
      <c r="J649">
        <v>9864</v>
      </c>
      <c r="K649" s="10">
        <f>IFERROR(INDEX(Pharma_Stock!$D$4:$D$51,MATCH(F649,Pharma_Stock!$B$4:$B$51,0)),"")</f>
        <v>46297</v>
      </c>
      <c r="L649" s="11" t="str">
        <f t="shared" si="20"/>
        <v/>
      </c>
      <c r="M649" s="11" t="str">
        <f>INDEX(Pharma_Products!$F$4:$F$15,MATCH(E649,Pharma_Products!$A$4:$A$15,0))</f>
        <v>Sch H</v>
      </c>
      <c r="N649" s="10">
        <f>IFERROR(INDEX(Pharma_Retailers!$F$4:$F$183,MATCH(C649,Pharma_Retailers!$A$4:$A$183,0)),"")</f>
        <v>46983</v>
      </c>
      <c r="O649" s="11" t="str">
        <f t="shared" si="21"/>
        <v/>
      </c>
    </row>
    <row r="650" spans="1:15" x14ac:dyDescent="0.3">
      <c r="A650" t="s">
        <v>9224</v>
      </c>
      <c r="B650" s="9">
        <v>45864</v>
      </c>
      <c r="C650" t="s">
        <v>8431</v>
      </c>
      <c r="D650" t="s">
        <v>8241</v>
      </c>
      <c r="E650" t="s">
        <v>8179</v>
      </c>
      <c r="F650" t="s">
        <v>8181</v>
      </c>
      <c r="G650">
        <v>104</v>
      </c>
      <c r="H650">
        <v>0</v>
      </c>
      <c r="I650">
        <v>85</v>
      </c>
      <c r="J650">
        <v>8840</v>
      </c>
      <c r="K650" s="10">
        <f>IFERROR(INDEX(Pharma_Stock!$D$4:$D$51,MATCH(F650,Pharma_Stock!$B$4:$B$51,0)),"")</f>
        <v>46533</v>
      </c>
      <c r="L650" s="11" t="str">
        <f t="shared" si="20"/>
        <v/>
      </c>
      <c r="M650" s="11" t="str">
        <f>INDEX(Pharma_Products!$F$4:$F$15,MATCH(E650,Pharma_Products!$A$4:$A$15,0))</f>
        <v>Sch H</v>
      </c>
      <c r="N650" s="10">
        <f>IFERROR(INDEX(Pharma_Retailers!$F$4:$F$183,MATCH(C650,Pharma_Retailers!$A$4:$A$183,0)),"")</f>
        <v>45792</v>
      </c>
      <c r="O650" s="11" t="str">
        <f t="shared" si="21"/>
        <v>FLAG</v>
      </c>
    </row>
    <row r="651" spans="1:15" x14ac:dyDescent="0.3">
      <c r="A651" t="s">
        <v>9225</v>
      </c>
      <c r="B651" s="9">
        <v>45864</v>
      </c>
      <c r="C651" t="s">
        <v>8373</v>
      </c>
      <c r="D651" t="s">
        <v>8249</v>
      </c>
      <c r="E651" t="s">
        <v>8194</v>
      </c>
      <c r="F651" t="s">
        <v>8195</v>
      </c>
      <c r="G651">
        <v>47</v>
      </c>
      <c r="H651">
        <v>0</v>
      </c>
      <c r="I651">
        <v>105</v>
      </c>
      <c r="J651">
        <v>4935</v>
      </c>
      <c r="K651" s="10">
        <f>IFERROR(INDEX(Pharma_Stock!$D$4:$D$51,MATCH(F651,Pharma_Stock!$B$4:$B$51,0)),"")</f>
        <v>46196</v>
      </c>
      <c r="L651" s="11" t="str">
        <f t="shared" si="20"/>
        <v/>
      </c>
      <c r="M651" s="11" t="str">
        <f>INDEX(Pharma_Products!$F$4:$F$15,MATCH(E651,Pharma_Products!$A$4:$A$15,0))</f>
        <v>-</v>
      </c>
      <c r="N651" s="10">
        <f>IFERROR(INDEX(Pharma_Retailers!$F$4:$F$183,MATCH(C651,Pharma_Retailers!$A$4:$A$183,0)),"")</f>
        <v>46942</v>
      </c>
      <c r="O651" s="11" t="str">
        <f t="shared" si="21"/>
        <v/>
      </c>
    </row>
    <row r="652" spans="1:15" x14ac:dyDescent="0.3">
      <c r="A652" t="s">
        <v>9226</v>
      </c>
      <c r="B652" s="9">
        <v>45866</v>
      </c>
      <c r="C652" t="s">
        <v>8355</v>
      </c>
      <c r="D652" t="s">
        <v>8249</v>
      </c>
      <c r="E652" t="s">
        <v>8194</v>
      </c>
      <c r="F652" t="s">
        <v>8197</v>
      </c>
      <c r="G652">
        <v>146</v>
      </c>
      <c r="H652">
        <v>0</v>
      </c>
      <c r="I652">
        <v>105</v>
      </c>
      <c r="J652">
        <v>15330</v>
      </c>
      <c r="K652" s="10">
        <f>IFERROR(INDEX(Pharma_Stock!$D$4:$D$51,MATCH(F652,Pharma_Stock!$B$4:$B$51,0)),"")</f>
        <v>46224</v>
      </c>
      <c r="L652" s="11" t="str">
        <f t="shared" si="20"/>
        <v/>
      </c>
      <c r="M652" s="11" t="str">
        <f>INDEX(Pharma_Products!$F$4:$F$15,MATCH(E652,Pharma_Products!$A$4:$A$15,0))</f>
        <v>-</v>
      </c>
      <c r="N652" s="10">
        <f>IFERROR(INDEX(Pharma_Retailers!$F$4:$F$183,MATCH(C652,Pharma_Retailers!$A$4:$A$183,0)),"")</f>
        <v>0</v>
      </c>
      <c r="O652" s="11" t="str">
        <f t="shared" si="21"/>
        <v/>
      </c>
    </row>
    <row r="653" spans="1:15" x14ac:dyDescent="0.3">
      <c r="A653" t="s">
        <v>9227</v>
      </c>
      <c r="B653" s="9">
        <v>45866</v>
      </c>
      <c r="C653" t="s">
        <v>8478</v>
      </c>
      <c r="D653" t="s">
        <v>8228</v>
      </c>
      <c r="E653" t="s">
        <v>8169</v>
      </c>
      <c r="F653" t="s">
        <v>8171</v>
      </c>
      <c r="G653">
        <v>130</v>
      </c>
      <c r="H653">
        <v>0</v>
      </c>
      <c r="I653">
        <v>14</v>
      </c>
      <c r="J653">
        <v>1820</v>
      </c>
      <c r="K653" s="10">
        <f>IFERROR(INDEX(Pharma_Stock!$D$4:$D$51,MATCH(F653,Pharma_Stock!$B$4:$B$51,0)),"")</f>
        <v>46575</v>
      </c>
      <c r="L653" s="11" t="str">
        <f t="shared" si="20"/>
        <v/>
      </c>
      <c r="M653" s="11" t="str">
        <f>INDEX(Pharma_Products!$F$4:$F$15,MATCH(E653,Pharma_Products!$A$4:$A$15,0))</f>
        <v>Sch H</v>
      </c>
      <c r="N653" s="10">
        <f>IFERROR(INDEX(Pharma_Retailers!$F$4:$F$183,MATCH(C653,Pharma_Retailers!$A$4:$A$183,0)),"")</f>
        <v>46565</v>
      </c>
      <c r="O653" s="11" t="str">
        <f t="shared" si="21"/>
        <v/>
      </c>
    </row>
    <row r="654" spans="1:15" x14ac:dyDescent="0.3">
      <c r="A654" t="s">
        <v>9228</v>
      </c>
      <c r="B654" s="9">
        <v>45866</v>
      </c>
      <c r="C654" t="s">
        <v>8402</v>
      </c>
      <c r="D654" t="s">
        <v>8228</v>
      </c>
      <c r="E654" t="s">
        <v>8189</v>
      </c>
      <c r="F654" t="s">
        <v>8191</v>
      </c>
      <c r="G654">
        <v>226</v>
      </c>
      <c r="H654">
        <v>18</v>
      </c>
      <c r="I654">
        <v>12.5</v>
      </c>
      <c r="J654">
        <v>2825</v>
      </c>
      <c r="K654" s="10">
        <f>IFERROR(INDEX(Pharma_Stock!$D$4:$D$51,MATCH(F654,Pharma_Stock!$B$4:$B$51,0)),"")</f>
        <v>45972</v>
      </c>
      <c r="L654" s="11" t="str">
        <f t="shared" si="20"/>
        <v/>
      </c>
      <c r="M654" s="11" t="str">
        <f>INDEX(Pharma_Products!$F$4:$F$15,MATCH(E654,Pharma_Products!$A$4:$A$15,0))</f>
        <v>-</v>
      </c>
      <c r="N654" s="10">
        <f>IFERROR(INDEX(Pharma_Retailers!$F$4:$F$183,MATCH(C654,Pharma_Retailers!$A$4:$A$183,0)),"")</f>
        <v>0</v>
      </c>
      <c r="O654" s="11" t="str">
        <f t="shared" si="21"/>
        <v/>
      </c>
    </row>
    <row r="655" spans="1:15" x14ac:dyDescent="0.3">
      <c r="A655" t="s">
        <v>9229</v>
      </c>
      <c r="B655" s="9">
        <v>45866</v>
      </c>
      <c r="C655" t="s">
        <v>8510</v>
      </c>
      <c r="D655" t="s">
        <v>8249</v>
      </c>
      <c r="E655" t="s">
        <v>8194</v>
      </c>
      <c r="F655" t="s">
        <v>8197</v>
      </c>
      <c r="G655">
        <v>24</v>
      </c>
      <c r="H655">
        <v>0</v>
      </c>
      <c r="I655">
        <v>105</v>
      </c>
      <c r="J655">
        <v>2520</v>
      </c>
      <c r="K655" s="10">
        <f>IFERROR(INDEX(Pharma_Stock!$D$4:$D$51,MATCH(F655,Pharma_Stock!$B$4:$B$51,0)),"")</f>
        <v>46224</v>
      </c>
      <c r="L655" s="11" t="str">
        <f t="shared" si="20"/>
        <v/>
      </c>
      <c r="M655" s="11" t="str">
        <f>INDEX(Pharma_Products!$F$4:$F$15,MATCH(E655,Pharma_Products!$A$4:$A$15,0))</f>
        <v>-</v>
      </c>
      <c r="N655" s="10">
        <f>IFERROR(INDEX(Pharma_Retailers!$F$4:$F$183,MATCH(C655,Pharma_Retailers!$A$4:$A$183,0)),"")</f>
        <v>0</v>
      </c>
      <c r="O655" s="11" t="str">
        <f t="shared" si="21"/>
        <v/>
      </c>
    </row>
    <row r="656" spans="1:15" x14ac:dyDescent="0.3">
      <c r="A656" t="s">
        <v>9230</v>
      </c>
      <c r="B656" s="9">
        <v>45866</v>
      </c>
      <c r="C656" t="s">
        <v>8529</v>
      </c>
      <c r="D656" t="s">
        <v>8249</v>
      </c>
      <c r="E656" t="s">
        <v>8204</v>
      </c>
      <c r="F656" t="s">
        <v>8205</v>
      </c>
      <c r="G656">
        <v>74</v>
      </c>
      <c r="H656">
        <v>0</v>
      </c>
      <c r="I656">
        <v>88</v>
      </c>
      <c r="J656">
        <v>6512</v>
      </c>
      <c r="K656" s="10">
        <f>IFERROR(INDEX(Pharma_Stock!$D$4:$D$51,MATCH(F656,Pharma_Stock!$B$4:$B$51,0)),"")</f>
        <v>46141</v>
      </c>
      <c r="L656" s="11" t="str">
        <f t="shared" si="20"/>
        <v/>
      </c>
      <c r="M656" s="11" t="str">
        <f>INDEX(Pharma_Products!$F$4:$F$15,MATCH(E656,Pharma_Products!$A$4:$A$15,0))</f>
        <v>-</v>
      </c>
      <c r="N656" s="10">
        <f>IFERROR(INDEX(Pharma_Retailers!$F$4:$F$183,MATCH(C656,Pharma_Retailers!$A$4:$A$183,0)),"")</f>
        <v>0</v>
      </c>
      <c r="O656" s="11" t="str">
        <f t="shared" si="21"/>
        <v/>
      </c>
    </row>
    <row r="657" spans="1:15" x14ac:dyDescent="0.3">
      <c r="A657" t="s">
        <v>9231</v>
      </c>
      <c r="B657" s="9">
        <v>45866</v>
      </c>
      <c r="C657" t="s">
        <v>8505</v>
      </c>
      <c r="D657" t="s">
        <v>8241</v>
      </c>
      <c r="E657" t="s">
        <v>8169</v>
      </c>
      <c r="F657" t="s">
        <v>8171</v>
      </c>
      <c r="G657">
        <v>168</v>
      </c>
      <c r="H657">
        <v>0</v>
      </c>
      <c r="I657">
        <v>14</v>
      </c>
      <c r="J657">
        <v>2352</v>
      </c>
      <c r="K657" s="10">
        <f>IFERROR(INDEX(Pharma_Stock!$D$4:$D$51,MATCH(F657,Pharma_Stock!$B$4:$B$51,0)),"")</f>
        <v>46575</v>
      </c>
      <c r="L657" s="11" t="str">
        <f t="shared" si="20"/>
        <v/>
      </c>
      <c r="M657" s="11" t="str">
        <f>INDEX(Pharma_Products!$F$4:$F$15,MATCH(E657,Pharma_Products!$A$4:$A$15,0))</f>
        <v>Sch H</v>
      </c>
      <c r="N657" s="10">
        <f>IFERROR(INDEX(Pharma_Retailers!$F$4:$F$183,MATCH(C657,Pharma_Retailers!$A$4:$A$183,0)),"")</f>
        <v>46608</v>
      </c>
      <c r="O657" s="11" t="str">
        <f t="shared" si="21"/>
        <v/>
      </c>
    </row>
    <row r="658" spans="1:15" x14ac:dyDescent="0.3">
      <c r="A658" t="s">
        <v>9232</v>
      </c>
      <c r="B658" s="9">
        <v>45866</v>
      </c>
      <c r="C658" t="s">
        <v>8536</v>
      </c>
      <c r="D658" t="s">
        <v>8241</v>
      </c>
      <c r="E658" t="s">
        <v>8209</v>
      </c>
      <c r="F658" t="s">
        <v>8210</v>
      </c>
      <c r="G658">
        <v>102</v>
      </c>
      <c r="H658">
        <v>0</v>
      </c>
      <c r="I658">
        <v>30</v>
      </c>
      <c r="J658">
        <v>3060</v>
      </c>
      <c r="K658" s="10">
        <f>IFERROR(INDEX(Pharma_Stock!$D$4:$D$51,MATCH(F658,Pharma_Stock!$B$4:$B$51,0)),"")</f>
        <v>45921</v>
      </c>
      <c r="L658" s="11" t="str">
        <f t="shared" si="20"/>
        <v/>
      </c>
      <c r="M658" s="11" t="str">
        <f>INDEX(Pharma_Products!$F$4:$F$15,MATCH(E658,Pharma_Products!$A$4:$A$15,0))</f>
        <v>-</v>
      </c>
      <c r="N658" s="10">
        <f>IFERROR(INDEX(Pharma_Retailers!$F$4:$F$183,MATCH(C658,Pharma_Retailers!$A$4:$A$183,0)),"")</f>
        <v>0</v>
      </c>
      <c r="O658" s="11" t="str">
        <f t="shared" si="21"/>
        <v/>
      </c>
    </row>
    <row r="659" spans="1:15" x14ac:dyDescent="0.3">
      <c r="A659" t="s">
        <v>9233</v>
      </c>
      <c r="B659" s="9">
        <v>45866</v>
      </c>
      <c r="C659" t="s">
        <v>8408</v>
      </c>
      <c r="D659" t="s">
        <v>8228</v>
      </c>
      <c r="E659" t="s">
        <v>8199</v>
      </c>
      <c r="F659" t="s">
        <v>8202</v>
      </c>
      <c r="G659">
        <v>105</v>
      </c>
      <c r="H659">
        <v>0</v>
      </c>
      <c r="I659">
        <v>28</v>
      </c>
      <c r="J659">
        <v>2940</v>
      </c>
      <c r="K659" s="10">
        <f>IFERROR(INDEX(Pharma_Stock!$D$4:$D$51,MATCH(F659,Pharma_Stock!$B$4:$B$51,0)),"")</f>
        <v>45979</v>
      </c>
      <c r="L659" s="11" t="str">
        <f t="shared" si="20"/>
        <v/>
      </c>
      <c r="M659" s="11" t="str">
        <f>INDEX(Pharma_Products!$F$4:$F$15,MATCH(E659,Pharma_Products!$A$4:$A$15,0))</f>
        <v>-</v>
      </c>
      <c r="N659" s="10">
        <f>IFERROR(INDEX(Pharma_Retailers!$F$4:$F$183,MATCH(C659,Pharma_Retailers!$A$4:$A$183,0)),"")</f>
        <v>0</v>
      </c>
      <c r="O659" s="11" t="str">
        <f t="shared" si="21"/>
        <v/>
      </c>
    </row>
    <row r="660" spans="1:15" x14ac:dyDescent="0.3">
      <c r="A660" t="s">
        <v>9234</v>
      </c>
      <c r="B660" s="9">
        <v>45866</v>
      </c>
      <c r="C660" t="s">
        <v>8335</v>
      </c>
      <c r="D660" t="s">
        <v>8249</v>
      </c>
      <c r="E660" t="s">
        <v>8184</v>
      </c>
      <c r="F660" t="s">
        <v>8187</v>
      </c>
      <c r="G660">
        <v>100</v>
      </c>
      <c r="H660">
        <v>0</v>
      </c>
      <c r="I660">
        <v>9</v>
      </c>
      <c r="J660">
        <v>900</v>
      </c>
      <c r="K660" s="10">
        <f>IFERROR(INDEX(Pharma_Stock!$D$4:$D$51,MATCH(F660,Pharma_Stock!$B$4:$B$51,0)),"")</f>
        <v>46028</v>
      </c>
      <c r="L660" s="11" t="str">
        <f t="shared" si="20"/>
        <v/>
      </c>
      <c r="M660" s="11" t="str">
        <f>INDEX(Pharma_Products!$F$4:$F$15,MATCH(E660,Pharma_Products!$A$4:$A$15,0))</f>
        <v>-</v>
      </c>
      <c r="N660" s="10">
        <f>IFERROR(INDEX(Pharma_Retailers!$F$4:$F$183,MATCH(C660,Pharma_Retailers!$A$4:$A$183,0)),"")</f>
        <v>0</v>
      </c>
      <c r="O660" s="11" t="str">
        <f t="shared" si="21"/>
        <v/>
      </c>
    </row>
    <row r="661" spans="1:15" x14ac:dyDescent="0.3">
      <c r="A661" t="s">
        <v>9235</v>
      </c>
      <c r="B661" s="9">
        <v>45866</v>
      </c>
      <c r="C661" t="s">
        <v>8360</v>
      </c>
      <c r="D661" t="s">
        <v>8241</v>
      </c>
      <c r="E661" t="s">
        <v>8194</v>
      </c>
      <c r="F661" t="s">
        <v>8195</v>
      </c>
      <c r="G661">
        <v>114</v>
      </c>
      <c r="H661">
        <v>0</v>
      </c>
      <c r="I661">
        <v>105</v>
      </c>
      <c r="J661">
        <v>11970</v>
      </c>
      <c r="K661" s="10">
        <f>IFERROR(INDEX(Pharma_Stock!$D$4:$D$51,MATCH(F661,Pharma_Stock!$B$4:$B$51,0)),"")</f>
        <v>46196</v>
      </c>
      <c r="L661" s="11" t="str">
        <f t="shared" si="20"/>
        <v/>
      </c>
      <c r="M661" s="11" t="str">
        <f>INDEX(Pharma_Products!$F$4:$F$15,MATCH(E661,Pharma_Products!$A$4:$A$15,0))</f>
        <v>-</v>
      </c>
      <c r="N661" s="10">
        <f>IFERROR(INDEX(Pharma_Retailers!$F$4:$F$183,MATCH(C661,Pharma_Retailers!$A$4:$A$183,0)),"")</f>
        <v>0</v>
      </c>
      <c r="O661" s="11" t="str">
        <f t="shared" si="21"/>
        <v/>
      </c>
    </row>
    <row r="662" spans="1:15" x14ac:dyDescent="0.3">
      <c r="A662" t="s">
        <v>9236</v>
      </c>
      <c r="B662" s="9">
        <v>45866</v>
      </c>
      <c r="C662" t="s">
        <v>8422</v>
      </c>
      <c r="D662" t="s">
        <v>8228</v>
      </c>
      <c r="E662" t="s">
        <v>8194</v>
      </c>
      <c r="F662" t="s">
        <v>8195</v>
      </c>
      <c r="G662">
        <v>78</v>
      </c>
      <c r="H662">
        <v>0</v>
      </c>
      <c r="I662">
        <v>105</v>
      </c>
      <c r="J662">
        <v>8190</v>
      </c>
      <c r="K662" s="10">
        <f>IFERROR(INDEX(Pharma_Stock!$D$4:$D$51,MATCH(F662,Pharma_Stock!$B$4:$B$51,0)),"")</f>
        <v>46196</v>
      </c>
      <c r="L662" s="11" t="str">
        <f t="shared" si="20"/>
        <v/>
      </c>
      <c r="M662" s="11" t="str">
        <f>INDEX(Pharma_Products!$F$4:$F$15,MATCH(E662,Pharma_Products!$A$4:$A$15,0))</f>
        <v>-</v>
      </c>
      <c r="N662" s="10">
        <f>IFERROR(INDEX(Pharma_Retailers!$F$4:$F$183,MATCH(C662,Pharma_Retailers!$A$4:$A$183,0)),"")</f>
        <v>0</v>
      </c>
      <c r="O662" s="11" t="str">
        <f t="shared" si="21"/>
        <v/>
      </c>
    </row>
    <row r="663" spans="1:15" x14ac:dyDescent="0.3">
      <c r="A663" t="s">
        <v>9237</v>
      </c>
      <c r="B663" s="9">
        <v>45867</v>
      </c>
      <c r="C663" t="s">
        <v>8298</v>
      </c>
      <c r="D663" t="s">
        <v>8269</v>
      </c>
      <c r="E663" t="s">
        <v>8199</v>
      </c>
      <c r="F663" t="s">
        <v>8202</v>
      </c>
      <c r="G663">
        <v>52</v>
      </c>
      <c r="H663">
        <v>0</v>
      </c>
      <c r="I663">
        <v>28</v>
      </c>
      <c r="J663">
        <v>1456</v>
      </c>
      <c r="K663" s="10">
        <f>IFERROR(INDEX(Pharma_Stock!$D$4:$D$51,MATCH(F663,Pharma_Stock!$B$4:$B$51,0)),"")</f>
        <v>45979</v>
      </c>
      <c r="L663" s="11" t="str">
        <f t="shared" si="20"/>
        <v/>
      </c>
      <c r="M663" s="11" t="str">
        <f>INDEX(Pharma_Products!$F$4:$F$15,MATCH(E663,Pharma_Products!$A$4:$A$15,0))</f>
        <v>-</v>
      </c>
      <c r="N663" s="10">
        <f>IFERROR(INDEX(Pharma_Retailers!$F$4:$F$183,MATCH(C663,Pharma_Retailers!$A$4:$A$183,0)),"")</f>
        <v>0</v>
      </c>
      <c r="O663" s="11" t="str">
        <f t="shared" si="21"/>
        <v/>
      </c>
    </row>
    <row r="664" spans="1:15" x14ac:dyDescent="0.3">
      <c r="A664" t="s">
        <v>9238</v>
      </c>
      <c r="B664" s="9">
        <v>45867</v>
      </c>
      <c r="C664" t="s">
        <v>8229</v>
      </c>
      <c r="D664" t="s">
        <v>8233</v>
      </c>
      <c r="E664" t="s">
        <v>8169</v>
      </c>
      <c r="F664" t="s">
        <v>8172</v>
      </c>
      <c r="G664">
        <v>24</v>
      </c>
      <c r="H664">
        <v>0</v>
      </c>
      <c r="I664">
        <v>14</v>
      </c>
      <c r="J664">
        <v>336</v>
      </c>
      <c r="K664" s="10">
        <f>IFERROR(INDEX(Pharma_Stock!$D$4:$D$51,MATCH(F664,Pharma_Stock!$B$4:$B$51,0)),"")</f>
        <v>46309</v>
      </c>
      <c r="L664" s="11" t="str">
        <f t="shared" si="20"/>
        <v/>
      </c>
      <c r="M664" s="11" t="str">
        <f>INDEX(Pharma_Products!$F$4:$F$15,MATCH(E664,Pharma_Products!$A$4:$A$15,0))</f>
        <v>Sch H</v>
      </c>
      <c r="N664" s="10">
        <f>IFERROR(INDEX(Pharma_Retailers!$F$4:$F$183,MATCH(C664,Pharma_Retailers!$A$4:$A$183,0)),"")</f>
        <v>46886</v>
      </c>
      <c r="O664" s="11" t="str">
        <f t="shared" si="21"/>
        <v/>
      </c>
    </row>
    <row r="665" spans="1:15" x14ac:dyDescent="0.3">
      <c r="A665" t="s">
        <v>9239</v>
      </c>
      <c r="B665" s="9">
        <v>45867</v>
      </c>
      <c r="C665" t="s">
        <v>8293</v>
      </c>
      <c r="D665" t="s">
        <v>8241</v>
      </c>
      <c r="E665" t="s">
        <v>8153</v>
      </c>
      <c r="F665" t="s">
        <v>8154</v>
      </c>
      <c r="G665">
        <v>166</v>
      </c>
      <c r="H665">
        <v>0</v>
      </c>
      <c r="I665">
        <v>18.5</v>
      </c>
      <c r="J665">
        <v>3071</v>
      </c>
      <c r="K665" s="10">
        <f>IFERROR(INDEX(Pharma_Stock!$D$4:$D$51,MATCH(F665,Pharma_Stock!$B$4:$B$51,0)),"")</f>
        <v>46439</v>
      </c>
      <c r="L665" s="11" t="str">
        <f t="shared" si="20"/>
        <v/>
      </c>
      <c r="M665" s="11" t="str">
        <f>INDEX(Pharma_Products!$F$4:$F$15,MATCH(E665,Pharma_Products!$A$4:$A$15,0))</f>
        <v>Sch H</v>
      </c>
      <c r="N665" s="10">
        <f>IFERROR(INDEX(Pharma_Retailers!$F$4:$F$183,MATCH(C665,Pharma_Retailers!$A$4:$A$183,0)),"")</f>
        <v>46538</v>
      </c>
      <c r="O665" s="11" t="str">
        <f t="shared" si="21"/>
        <v/>
      </c>
    </row>
    <row r="666" spans="1:15" x14ac:dyDescent="0.3">
      <c r="A666" t="s">
        <v>9240</v>
      </c>
      <c r="B666" s="9">
        <v>45867</v>
      </c>
      <c r="C666" t="s">
        <v>8520</v>
      </c>
      <c r="D666" t="s">
        <v>8241</v>
      </c>
      <c r="E666" t="s">
        <v>8194</v>
      </c>
      <c r="F666" t="s">
        <v>8195</v>
      </c>
      <c r="G666">
        <v>76</v>
      </c>
      <c r="H666">
        <v>0</v>
      </c>
      <c r="I666">
        <v>105</v>
      </c>
      <c r="J666">
        <v>7980</v>
      </c>
      <c r="K666" s="10">
        <f>IFERROR(INDEX(Pharma_Stock!$D$4:$D$51,MATCH(F666,Pharma_Stock!$B$4:$B$51,0)),"")</f>
        <v>46196</v>
      </c>
      <c r="L666" s="11" t="str">
        <f t="shared" si="20"/>
        <v/>
      </c>
      <c r="M666" s="11" t="str">
        <f>INDEX(Pharma_Products!$F$4:$F$15,MATCH(E666,Pharma_Products!$A$4:$A$15,0))</f>
        <v>-</v>
      </c>
      <c r="N666" s="10">
        <f>IFERROR(INDEX(Pharma_Retailers!$F$4:$F$183,MATCH(C666,Pharma_Retailers!$A$4:$A$183,0)),"")</f>
        <v>0</v>
      </c>
      <c r="O666" s="11" t="str">
        <f t="shared" si="21"/>
        <v/>
      </c>
    </row>
    <row r="667" spans="1:15" x14ac:dyDescent="0.3">
      <c r="A667" t="s">
        <v>9241</v>
      </c>
      <c r="B667" s="9">
        <v>45867</v>
      </c>
      <c r="C667" t="s">
        <v>8403</v>
      </c>
      <c r="D667" t="s">
        <v>8241</v>
      </c>
      <c r="E667" t="s">
        <v>8164</v>
      </c>
      <c r="F667" t="s">
        <v>8165</v>
      </c>
      <c r="G667">
        <v>125</v>
      </c>
      <c r="H667">
        <v>12</v>
      </c>
      <c r="I667">
        <v>19</v>
      </c>
      <c r="J667">
        <v>2375</v>
      </c>
      <c r="K667" s="10">
        <f>IFERROR(INDEX(Pharma_Stock!$D$4:$D$51,MATCH(F667,Pharma_Stock!$B$4:$B$51,0)),"")</f>
        <v>46275</v>
      </c>
      <c r="L667" s="11" t="str">
        <f t="shared" si="20"/>
        <v/>
      </c>
      <c r="M667" s="11" t="str">
        <f>INDEX(Pharma_Products!$F$4:$F$15,MATCH(E667,Pharma_Products!$A$4:$A$15,0))</f>
        <v>OTC</v>
      </c>
      <c r="N667" s="10">
        <f>IFERROR(INDEX(Pharma_Retailers!$F$4:$F$183,MATCH(C667,Pharma_Retailers!$A$4:$A$183,0)),"")</f>
        <v>45930</v>
      </c>
      <c r="O667" s="11" t="str">
        <f t="shared" si="21"/>
        <v/>
      </c>
    </row>
    <row r="668" spans="1:15" x14ac:dyDescent="0.3">
      <c r="A668" t="s">
        <v>9242</v>
      </c>
      <c r="B668" s="9">
        <v>45867</v>
      </c>
      <c r="C668" t="s">
        <v>8400</v>
      </c>
      <c r="D668" t="s">
        <v>8228</v>
      </c>
      <c r="E668" t="s">
        <v>8189</v>
      </c>
      <c r="F668" t="s">
        <v>8190</v>
      </c>
      <c r="G668">
        <v>133</v>
      </c>
      <c r="H668">
        <v>11</v>
      </c>
      <c r="I668">
        <v>12.5</v>
      </c>
      <c r="J668">
        <v>1662.5</v>
      </c>
      <c r="K668" s="10">
        <f>IFERROR(INDEX(Pharma_Stock!$D$4:$D$51,MATCH(F668,Pharma_Stock!$B$4:$B$51,0)),"")</f>
        <v>46202</v>
      </c>
      <c r="L668" s="11" t="str">
        <f t="shared" si="20"/>
        <v/>
      </c>
      <c r="M668" s="11" t="str">
        <f>INDEX(Pharma_Products!$F$4:$F$15,MATCH(E668,Pharma_Products!$A$4:$A$15,0))</f>
        <v>-</v>
      </c>
      <c r="N668" s="10">
        <f>IFERROR(INDEX(Pharma_Retailers!$F$4:$F$183,MATCH(C668,Pharma_Retailers!$A$4:$A$183,0)),"")</f>
        <v>47451</v>
      </c>
      <c r="O668" s="11" t="str">
        <f t="shared" si="21"/>
        <v/>
      </c>
    </row>
    <row r="669" spans="1:15" x14ac:dyDescent="0.3">
      <c r="A669" t="s">
        <v>9243</v>
      </c>
      <c r="B669" s="9">
        <v>45867</v>
      </c>
      <c r="C669" t="s">
        <v>8333</v>
      </c>
      <c r="D669" t="s">
        <v>8269</v>
      </c>
      <c r="E669" t="s">
        <v>8184</v>
      </c>
      <c r="F669" t="s">
        <v>8186</v>
      </c>
      <c r="G669">
        <v>207</v>
      </c>
      <c r="H669">
        <v>20</v>
      </c>
      <c r="I669">
        <v>9</v>
      </c>
      <c r="J669">
        <v>1863</v>
      </c>
      <c r="K669" s="10">
        <f>IFERROR(INDEX(Pharma_Stock!$D$4:$D$51,MATCH(F669,Pharma_Stock!$B$4:$B$51,0)),"")</f>
        <v>45997</v>
      </c>
      <c r="L669" s="11" t="str">
        <f t="shared" si="20"/>
        <v/>
      </c>
      <c r="M669" s="11" t="str">
        <f>INDEX(Pharma_Products!$F$4:$F$15,MATCH(E669,Pharma_Products!$A$4:$A$15,0))</f>
        <v>-</v>
      </c>
      <c r="N669" s="10">
        <f>IFERROR(INDEX(Pharma_Retailers!$F$4:$F$183,MATCH(C669,Pharma_Retailers!$A$4:$A$183,0)),"")</f>
        <v>0</v>
      </c>
      <c r="O669" s="11" t="str">
        <f t="shared" si="21"/>
        <v/>
      </c>
    </row>
    <row r="670" spans="1:15" x14ac:dyDescent="0.3">
      <c r="A670" t="s">
        <v>9244</v>
      </c>
      <c r="B670" s="9">
        <v>45867</v>
      </c>
      <c r="C670" t="s">
        <v>8307</v>
      </c>
      <c r="D670" t="s">
        <v>8249</v>
      </c>
      <c r="E670" t="s">
        <v>8194</v>
      </c>
      <c r="F670" t="s">
        <v>8197</v>
      </c>
      <c r="G670">
        <v>181</v>
      </c>
      <c r="H670">
        <v>0</v>
      </c>
      <c r="I670">
        <v>105</v>
      </c>
      <c r="J670">
        <v>19005</v>
      </c>
      <c r="K670" s="10">
        <f>IFERROR(INDEX(Pharma_Stock!$D$4:$D$51,MATCH(F670,Pharma_Stock!$B$4:$B$51,0)),"")</f>
        <v>46224</v>
      </c>
      <c r="L670" s="11" t="str">
        <f t="shared" si="20"/>
        <v/>
      </c>
      <c r="M670" s="11" t="str">
        <f>INDEX(Pharma_Products!$F$4:$F$15,MATCH(E670,Pharma_Products!$A$4:$A$15,0))</f>
        <v>-</v>
      </c>
      <c r="N670" s="10">
        <f>IFERROR(INDEX(Pharma_Retailers!$F$4:$F$183,MATCH(C670,Pharma_Retailers!$A$4:$A$183,0)),"")</f>
        <v>0</v>
      </c>
      <c r="O670" s="11" t="str">
        <f t="shared" si="21"/>
        <v/>
      </c>
    </row>
    <row r="671" spans="1:15" x14ac:dyDescent="0.3">
      <c r="A671" t="s">
        <v>9245</v>
      </c>
      <c r="B671" s="9">
        <v>45867</v>
      </c>
      <c r="C671" t="s">
        <v>8427</v>
      </c>
      <c r="D671" t="s">
        <v>8233</v>
      </c>
      <c r="E671" t="s">
        <v>8194</v>
      </c>
      <c r="F671" t="s">
        <v>8197</v>
      </c>
      <c r="G671">
        <v>95</v>
      </c>
      <c r="H671">
        <v>0</v>
      </c>
      <c r="I671">
        <v>105</v>
      </c>
      <c r="J671">
        <v>9975</v>
      </c>
      <c r="K671" s="10">
        <f>IFERROR(INDEX(Pharma_Stock!$D$4:$D$51,MATCH(F671,Pharma_Stock!$B$4:$B$51,0)),"")</f>
        <v>46224</v>
      </c>
      <c r="L671" s="11" t="str">
        <f t="shared" si="20"/>
        <v/>
      </c>
      <c r="M671" s="11" t="str">
        <f>INDEX(Pharma_Products!$F$4:$F$15,MATCH(E671,Pharma_Products!$A$4:$A$15,0))</f>
        <v>-</v>
      </c>
      <c r="N671" s="10">
        <f>IFERROR(INDEX(Pharma_Retailers!$F$4:$F$183,MATCH(C671,Pharma_Retailers!$A$4:$A$183,0)),"")</f>
        <v>0</v>
      </c>
      <c r="O671" s="11" t="str">
        <f t="shared" si="21"/>
        <v/>
      </c>
    </row>
    <row r="672" spans="1:15" x14ac:dyDescent="0.3">
      <c r="A672" t="s">
        <v>9246</v>
      </c>
      <c r="B672" s="9">
        <v>45867</v>
      </c>
      <c r="C672" t="s">
        <v>8295</v>
      </c>
      <c r="D672" t="s">
        <v>8233</v>
      </c>
      <c r="E672" t="s">
        <v>8189</v>
      </c>
      <c r="F672" t="s">
        <v>8192</v>
      </c>
      <c r="G672">
        <v>233</v>
      </c>
      <c r="H672">
        <v>19</v>
      </c>
      <c r="I672">
        <v>12.5</v>
      </c>
      <c r="J672">
        <v>2912.5</v>
      </c>
      <c r="K672" s="10">
        <f>IFERROR(INDEX(Pharma_Stock!$D$4:$D$51,MATCH(F672,Pharma_Stock!$B$4:$B$51,0)),"")</f>
        <v>46005</v>
      </c>
      <c r="L672" s="11" t="str">
        <f t="shared" si="20"/>
        <v/>
      </c>
      <c r="M672" s="11" t="str">
        <f>INDEX(Pharma_Products!$F$4:$F$15,MATCH(E672,Pharma_Products!$A$4:$A$15,0))</f>
        <v>-</v>
      </c>
      <c r="N672" s="10">
        <f>IFERROR(INDEX(Pharma_Retailers!$F$4:$F$183,MATCH(C672,Pharma_Retailers!$A$4:$A$183,0)),"")</f>
        <v>0</v>
      </c>
      <c r="O672" s="11" t="str">
        <f t="shared" si="21"/>
        <v/>
      </c>
    </row>
    <row r="673" spans="1:15" x14ac:dyDescent="0.3">
      <c r="A673" t="s">
        <v>9247</v>
      </c>
      <c r="B673" s="9">
        <v>45868</v>
      </c>
      <c r="C673" t="s">
        <v>8511</v>
      </c>
      <c r="D673" t="s">
        <v>8241</v>
      </c>
      <c r="E673" t="s">
        <v>8169</v>
      </c>
      <c r="F673" t="s">
        <v>8172</v>
      </c>
      <c r="G673">
        <v>105</v>
      </c>
      <c r="H673">
        <v>0</v>
      </c>
      <c r="I673">
        <v>14</v>
      </c>
      <c r="J673">
        <v>1470</v>
      </c>
      <c r="K673" s="10">
        <f>IFERROR(INDEX(Pharma_Stock!$D$4:$D$51,MATCH(F673,Pharma_Stock!$B$4:$B$51,0)),"")</f>
        <v>46309</v>
      </c>
      <c r="L673" s="11" t="str">
        <f t="shared" si="20"/>
        <v/>
      </c>
      <c r="M673" s="11" t="str">
        <f>INDEX(Pharma_Products!$F$4:$F$15,MATCH(E673,Pharma_Products!$A$4:$A$15,0))</f>
        <v>Sch H</v>
      </c>
      <c r="N673" s="10">
        <f>IFERROR(INDEX(Pharma_Retailers!$F$4:$F$183,MATCH(C673,Pharma_Retailers!$A$4:$A$183,0)),"")</f>
        <v>46958</v>
      </c>
      <c r="O673" s="11" t="str">
        <f t="shared" si="21"/>
        <v/>
      </c>
    </row>
    <row r="674" spans="1:15" x14ac:dyDescent="0.3">
      <c r="A674" t="s">
        <v>9248</v>
      </c>
      <c r="B674" s="9">
        <v>45868</v>
      </c>
      <c r="C674" t="s">
        <v>8450</v>
      </c>
      <c r="D674" t="s">
        <v>8249</v>
      </c>
      <c r="E674" t="s">
        <v>8194</v>
      </c>
      <c r="F674" t="s">
        <v>8197</v>
      </c>
      <c r="G674">
        <v>162</v>
      </c>
      <c r="H674">
        <v>0</v>
      </c>
      <c r="I674">
        <v>105</v>
      </c>
      <c r="J674">
        <v>17010</v>
      </c>
      <c r="K674" s="10">
        <f>IFERROR(INDEX(Pharma_Stock!$D$4:$D$51,MATCH(F674,Pharma_Stock!$B$4:$B$51,0)),"")</f>
        <v>46224</v>
      </c>
      <c r="L674" s="11" t="str">
        <f t="shared" si="20"/>
        <v/>
      </c>
      <c r="M674" s="11" t="str">
        <f>INDEX(Pharma_Products!$F$4:$F$15,MATCH(E674,Pharma_Products!$A$4:$A$15,0))</f>
        <v>-</v>
      </c>
      <c r="N674" s="10">
        <f>IFERROR(INDEX(Pharma_Retailers!$F$4:$F$183,MATCH(C674,Pharma_Retailers!$A$4:$A$183,0)),"")</f>
        <v>0</v>
      </c>
      <c r="O674" s="11" t="str">
        <f t="shared" si="21"/>
        <v/>
      </c>
    </row>
    <row r="675" spans="1:15" x14ac:dyDescent="0.3">
      <c r="A675" t="s">
        <v>9249</v>
      </c>
      <c r="B675" s="9">
        <v>45868</v>
      </c>
      <c r="C675" t="s">
        <v>8462</v>
      </c>
      <c r="D675" t="s">
        <v>8249</v>
      </c>
      <c r="E675" t="s">
        <v>8189</v>
      </c>
      <c r="F675" t="s">
        <v>8190</v>
      </c>
      <c r="G675">
        <v>201</v>
      </c>
      <c r="H675">
        <v>48</v>
      </c>
      <c r="I675">
        <v>12.5</v>
      </c>
      <c r="J675">
        <v>2512.5</v>
      </c>
      <c r="K675" s="10">
        <f>IFERROR(INDEX(Pharma_Stock!$D$4:$D$51,MATCH(F675,Pharma_Stock!$B$4:$B$51,0)),"")</f>
        <v>46202</v>
      </c>
      <c r="L675" s="11" t="str">
        <f t="shared" si="20"/>
        <v/>
      </c>
      <c r="M675" s="11" t="str">
        <f>INDEX(Pharma_Products!$F$4:$F$15,MATCH(E675,Pharma_Products!$A$4:$A$15,0))</f>
        <v>-</v>
      </c>
      <c r="N675" s="10">
        <f>IFERROR(INDEX(Pharma_Retailers!$F$4:$F$183,MATCH(C675,Pharma_Retailers!$A$4:$A$183,0)),"")</f>
        <v>0</v>
      </c>
      <c r="O675" s="11" t="str">
        <f t="shared" si="21"/>
        <v/>
      </c>
    </row>
    <row r="676" spans="1:15" x14ac:dyDescent="0.3">
      <c r="A676" t="s">
        <v>9250</v>
      </c>
      <c r="B676" s="9">
        <v>45868</v>
      </c>
      <c r="C676" t="s">
        <v>8375</v>
      </c>
      <c r="D676" t="s">
        <v>8228</v>
      </c>
      <c r="E676" t="s">
        <v>8164</v>
      </c>
      <c r="F676" t="s">
        <v>8168</v>
      </c>
      <c r="G676">
        <v>128</v>
      </c>
      <c r="H676">
        <v>12</v>
      </c>
      <c r="I676">
        <v>19</v>
      </c>
      <c r="J676">
        <v>2432</v>
      </c>
      <c r="K676" s="10">
        <f>IFERROR(INDEX(Pharma_Stock!$D$4:$D$51,MATCH(F676,Pharma_Stock!$B$4:$B$51,0)),"")</f>
        <v>45901</v>
      </c>
      <c r="L676" s="11" t="str">
        <f t="shared" si="20"/>
        <v/>
      </c>
      <c r="M676" s="11" t="str">
        <f>INDEX(Pharma_Products!$F$4:$F$15,MATCH(E676,Pharma_Products!$A$4:$A$15,0))</f>
        <v>OTC</v>
      </c>
      <c r="N676" s="10">
        <f>IFERROR(INDEX(Pharma_Retailers!$F$4:$F$183,MATCH(C676,Pharma_Retailers!$A$4:$A$183,0)),"")</f>
        <v>47459</v>
      </c>
      <c r="O676" s="11" t="str">
        <f t="shared" si="21"/>
        <v/>
      </c>
    </row>
    <row r="677" spans="1:15" x14ac:dyDescent="0.3">
      <c r="A677" t="s">
        <v>9251</v>
      </c>
      <c r="B677" s="9">
        <v>45868</v>
      </c>
      <c r="C677" t="s">
        <v>8411</v>
      </c>
      <c r="D677" t="s">
        <v>8233</v>
      </c>
      <c r="E677" t="s">
        <v>8194</v>
      </c>
      <c r="F677" t="s">
        <v>8197</v>
      </c>
      <c r="G677">
        <v>116</v>
      </c>
      <c r="H677">
        <v>0</v>
      </c>
      <c r="I677">
        <v>105</v>
      </c>
      <c r="J677">
        <v>12180</v>
      </c>
      <c r="K677" s="10">
        <f>IFERROR(INDEX(Pharma_Stock!$D$4:$D$51,MATCH(F677,Pharma_Stock!$B$4:$B$51,0)),"")</f>
        <v>46224</v>
      </c>
      <c r="L677" s="11" t="str">
        <f t="shared" si="20"/>
        <v/>
      </c>
      <c r="M677" s="11" t="str">
        <f>INDEX(Pharma_Products!$F$4:$F$15,MATCH(E677,Pharma_Products!$A$4:$A$15,0))</f>
        <v>-</v>
      </c>
      <c r="N677" s="10">
        <f>IFERROR(INDEX(Pharma_Retailers!$F$4:$F$183,MATCH(C677,Pharma_Retailers!$A$4:$A$183,0)),"")</f>
        <v>0</v>
      </c>
      <c r="O677" s="11" t="str">
        <f t="shared" si="21"/>
        <v/>
      </c>
    </row>
    <row r="678" spans="1:15" x14ac:dyDescent="0.3">
      <c r="A678" t="s">
        <v>9252</v>
      </c>
      <c r="B678" s="9">
        <v>45868</v>
      </c>
      <c r="C678" t="s">
        <v>8541</v>
      </c>
      <c r="D678" t="s">
        <v>8233</v>
      </c>
      <c r="E678" t="s">
        <v>8179</v>
      </c>
      <c r="F678" t="s">
        <v>8183</v>
      </c>
      <c r="G678">
        <v>231</v>
      </c>
      <c r="H678">
        <v>0</v>
      </c>
      <c r="I678">
        <v>85</v>
      </c>
      <c r="J678">
        <v>19635</v>
      </c>
      <c r="K678" s="10">
        <f>IFERROR(INDEX(Pharma_Stock!$D$4:$D$51,MATCH(F678,Pharma_Stock!$B$4:$B$51,0)),"")</f>
        <v>46029</v>
      </c>
      <c r="L678" s="11" t="str">
        <f t="shared" si="20"/>
        <v/>
      </c>
      <c r="M678" s="11" t="str">
        <f>INDEX(Pharma_Products!$F$4:$F$15,MATCH(E678,Pharma_Products!$A$4:$A$15,0))</f>
        <v>Sch H</v>
      </c>
      <c r="N678" s="10">
        <f>IFERROR(INDEX(Pharma_Retailers!$F$4:$F$183,MATCH(C678,Pharma_Retailers!$A$4:$A$183,0)),"")</f>
        <v>47414</v>
      </c>
      <c r="O678" s="11" t="str">
        <f t="shared" si="21"/>
        <v/>
      </c>
    </row>
    <row r="679" spans="1:15" x14ac:dyDescent="0.3">
      <c r="A679" t="s">
        <v>9253</v>
      </c>
      <c r="B679" s="9">
        <v>45868</v>
      </c>
      <c r="C679" t="s">
        <v>8484</v>
      </c>
      <c r="D679" t="s">
        <v>8241</v>
      </c>
      <c r="E679" t="s">
        <v>8194</v>
      </c>
      <c r="F679" t="s">
        <v>8195</v>
      </c>
      <c r="G679">
        <v>234</v>
      </c>
      <c r="H679">
        <v>0</v>
      </c>
      <c r="I679">
        <v>105</v>
      </c>
      <c r="J679">
        <v>24570</v>
      </c>
      <c r="K679" s="10">
        <f>IFERROR(INDEX(Pharma_Stock!$D$4:$D$51,MATCH(F679,Pharma_Stock!$B$4:$B$51,0)),"")</f>
        <v>46196</v>
      </c>
      <c r="L679" s="11" t="str">
        <f t="shared" si="20"/>
        <v/>
      </c>
      <c r="M679" s="11" t="str">
        <f>INDEX(Pharma_Products!$F$4:$F$15,MATCH(E679,Pharma_Products!$A$4:$A$15,0))</f>
        <v>-</v>
      </c>
      <c r="N679" s="10">
        <f>IFERROR(INDEX(Pharma_Retailers!$F$4:$F$183,MATCH(C679,Pharma_Retailers!$A$4:$A$183,0)),"")</f>
        <v>47241</v>
      </c>
      <c r="O679" s="11" t="str">
        <f t="shared" si="21"/>
        <v/>
      </c>
    </row>
    <row r="680" spans="1:15" x14ac:dyDescent="0.3">
      <c r="A680" t="s">
        <v>9254</v>
      </c>
      <c r="B680" s="9">
        <v>45868</v>
      </c>
      <c r="C680" t="s">
        <v>8375</v>
      </c>
      <c r="D680" t="s">
        <v>8228</v>
      </c>
      <c r="E680" t="s">
        <v>8164</v>
      </c>
      <c r="F680" t="s">
        <v>8168</v>
      </c>
      <c r="G680">
        <v>27</v>
      </c>
      <c r="H680">
        <v>2</v>
      </c>
      <c r="I680">
        <v>19</v>
      </c>
      <c r="J680">
        <v>513</v>
      </c>
      <c r="K680" s="10">
        <f>IFERROR(INDEX(Pharma_Stock!$D$4:$D$51,MATCH(F680,Pharma_Stock!$B$4:$B$51,0)),"")</f>
        <v>45901</v>
      </c>
      <c r="L680" s="11" t="str">
        <f t="shared" si="20"/>
        <v/>
      </c>
      <c r="M680" s="11" t="str">
        <f>INDEX(Pharma_Products!$F$4:$F$15,MATCH(E680,Pharma_Products!$A$4:$A$15,0))</f>
        <v>OTC</v>
      </c>
      <c r="N680" s="10">
        <f>IFERROR(INDEX(Pharma_Retailers!$F$4:$F$183,MATCH(C680,Pharma_Retailers!$A$4:$A$183,0)),"")</f>
        <v>47459</v>
      </c>
      <c r="O680" s="11" t="str">
        <f t="shared" si="21"/>
        <v/>
      </c>
    </row>
    <row r="681" spans="1:15" x14ac:dyDescent="0.3">
      <c r="A681" t="s">
        <v>9255</v>
      </c>
      <c r="B681" s="9">
        <v>45868</v>
      </c>
      <c r="C681" t="s">
        <v>8309</v>
      </c>
      <c r="D681" t="s">
        <v>8249</v>
      </c>
      <c r="E681" t="s">
        <v>8204</v>
      </c>
      <c r="F681" t="s">
        <v>8207</v>
      </c>
      <c r="G681">
        <v>22</v>
      </c>
      <c r="H681">
        <v>0</v>
      </c>
      <c r="I681">
        <v>88</v>
      </c>
      <c r="J681">
        <v>1936</v>
      </c>
      <c r="K681" s="10">
        <f>IFERROR(INDEX(Pharma_Stock!$D$4:$D$51,MATCH(F681,Pharma_Stock!$B$4:$B$51,0)),"")</f>
        <v>45968</v>
      </c>
      <c r="L681" s="11" t="str">
        <f t="shared" si="20"/>
        <v/>
      </c>
      <c r="M681" s="11" t="str">
        <f>INDEX(Pharma_Products!$F$4:$F$15,MATCH(E681,Pharma_Products!$A$4:$A$15,0))</f>
        <v>-</v>
      </c>
      <c r="N681" s="10">
        <f>IFERROR(INDEX(Pharma_Retailers!$F$4:$F$183,MATCH(C681,Pharma_Retailers!$A$4:$A$183,0)),"")</f>
        <v>0</v>
      </c>
      <c r="O681" s="11" t="str">
        <f t="shared" si="21"/>
        <v/>
      </c>
    </row>
    <row r="682" spans="1:15" x14ac:dyDescent="0.3">
      <c r="A682" t="s">
        <v>9256</v>
      </c>
      <c r="B682" s="9">
        <v>45869</v>
      </c>
      <c r="C682" t="s">
        <v>8534</v>
      </c>
      <c r="D682" t="s">
        <v>8269</v>
      </c>
      <c r="E682" t="s">
        <v>8209</v>
      </c>
      <c r="F682" t="s">
        <v>8210</v>
      </c>
      <c r="G682">
        <v>145</v>
      </c>
      <c r="H682">
        <v>0</v>
      </c>
      <c r="I682">
        <v>30</v>
      </c>
      <c r="J682">
        <v>4350</v>
      </c>
      <c r="K682" s="10">
        <f>IFERROR(INDEX(Pharma_Stock!$D$4:$D$51,MATCH(F682,Pharma_Stock!$B$4:$B$51,0)),"")</f>
        <v>45921</v>
      </c>
      <c r="L682" s="11" t="str">
        <f t="shared" si="20"/>
        <v/>
      </c>
      <c r="M682" s="11" t="str">
        <f>INDEX(Pharma_Products!$F$4:$F$15,MATCH(E682,Pharma_Products!$A$4:$A$15,0))</f>
        <v>-</v>
      </c>
      <c r="N682" s="10">
        <f>IFERROR(INDEX(Pharma_Retailers!$F$4:$F$183,MATCH(C682,Pharma_Retailers!$A$4:$A$183,0)),"")</f>
        <v>46536</v>
      </c>
      <c r="O682" s="11" t="str">
        <f t="shared" si="21"/>
        <v/>
      </c>
    </row>
    <row r="683" spans="1:15" x14ac:dyDescent="0.3">
      <c r="A683" t="s">
        <v>9257</v>
      </c>
      <c r="B683" s="9">
        <v>45869</v>
      </c>
      <c r="C683" t="s">
        <v>8242</v>
      </c>
      <c r="D683" t="s">
        <v>8233</v>
      </c>
      <c r="E683" t="s">
        <v>8209</v>
      </c>
      <c r="F683" t="s">
        <v>8212</v>
      </c>
      <c r="G683">
        <v>44</v>
      </c>
      <c r="H683">
        <v>0</v>
      </c>
      <c r="I683">
        <v>30</v>
      </c>
      <c r="J683">
        <v>1320</v>
      </c>
      <c r="K683" s="10">
        <f>IFERROR(INDEX(Pharma_Stock!$D$4:$D$51,MATCH(F683,Pharma_Stock!$B$4:$B$51,0)),"")</f>
        <v>46129</v>
      </c>
      <c r="L683" s="11" t="str">
        <f t="shared" si="20"/>
        <v/>
      </c>
      <c r="M683" s="11" t="str">
        <f>INDEX(Pharma_Products!$F$4:$F$15,MATCH(E683,Pharma_Products!$A$4:$A$15,0))</f>
        <v>-</v>
      </c>
      <c r="N683" s="10">
        <f>IFERROR(INDEX(Pharma_Retailers!$F$4:$F$183,MATCH(C683,Pharma_Retailers!$A$4:$A$183,0)),"")</f>
        <v>0</v>
      </c>
      <c r="O683" s="11" t="str">
        <f t="shared" si="21"/>
        <v/>
      </c>
    </row>
    <row r="684" spans="1:15" x14ac:dyDescent="0.3">
      <c r="A684" t="s">
        <v>9258</v>
      </c>
      <c r="B684" s="9">
        <v>45869</v>
      </c>
      <c r="C684" t="s">
        <v>8522</v>
      </c>
      <c r="D684" t="s">
        <v>8269</v>
      </c>
      <c r="E684" t="s">
        <v>8194</v>
      </c>
      <c r="F684" t="s">
        <v>8196</v>
      </c>
      <c r="G684">
        <v>199</v>
      </c>
      <c r="H684">
        <v>0</v>
      </c>
      <c r="I684">
        <v>105</v>
      </c>
      <c r="J684">
        <v>20895</v>
      </c>
      <c r="K684" s="10">
        <f>IFERROR(INDEX(Pharma_Stock!$D$4:$D$51,MATCH(F684,Pharma_Stock!$B$4:$B$51,0)),"")</f>
        <v>46234</v>
      </c>
      <c r="L684" s="11" t="str">
        <f t="shared" si="20"/>
        <v/>
      </c>
      <c r="M684" s="11" t="str">
        <f>INDEX(Pharma_Products!$F$4:$F$15,MATCH(E684,Pharma_Products!$A$4:$A$15,0))</f>
        <v>-</v>
      </c>
      <c r="N684" s="10">
        <f>IFERROR(INDEX(Pharma_Retailers!$F$4:$F$183,MATCH(C684,Pharma_Retailers!$A$4:$A$183,0)),"")</f>
        <v>0</v>
      </c>
      <c r="O684" s="11" t="str">
        <f t="shared" si="21"/>
        <v/>
      </c>
    </row>
    <row r="685" spans="1:15" x14ac:dyDescent="0.3">
      <c r="A685" t="s">
        <v>9259</v>
      </c>
      <c r="B685" s="9">
        <v>45869</v>
      </c>
      <c r="C685" t="s">
        <v>8298</v>
      </c>
      <c r="D685" t="s">
        <v>8269</v>
      </c>
      <c r="E685" t="s">
        <v>8194</v>
      </c>
      <c r="F685" t="s">
        <v>8196</v>
      </c>
      <c r="G685">
        <v>102</v>
      </c>
      <c r="H685">
        <v>0</v>
      </c>
      <c r="I685">
        <v>105</v>
      </c>
      <c r="J685">
        <v>10710</v>
      </c>
      <c r="K685" s="10">
        <f>IFERROR(INDEX(Pharma_Stock!$D$4:$D$51,MATCH(F685,Pharma_Stock!$B$4:$B$51,0)),"")</f>
        <v>46234</v>
      </c>
      <c r="L685" s="11" t="str">
        <f t="shared" si="20"/>
        <v/>
      </c>
      <c r="M685" s="11" t="str">
        <f>INDEX(Pharma_Products!$F$4:$F$15,MATCH(E685,Pharma_Products!$A$4:$A$15,0))</f>
        <v>-</v>
      </c>
      <c r="N685" s="10">
        <f>IFERROR(INDEX(Pharma_Retailers!$F$4:$F$183,MATCH(C685,Pharma_Retailers!$A$4:$A$183,0)),"")</f>
        <v>0</v>
      </c>
      <c r="O685" s="11" t="str">
        <f t="shared" si="21"/>
        <v/>
      </c>
    </row>
    <row r="686" spans="1:15" x14ac:dyDescent="0.3">
      <c r="A686" t="s">
        <v>9260</v>
      </c>
      <c r="B686" s="9">
        <v>45869</v>
      </c>
      <c r="C686" t="s">
        <v>8513</v>
      </c>
      <c r="D686" t="s">
        <v>8228</v>
      </c>
      <c r="E686" t="s">
        <v>8199</v>
      </c>
      <c r="F686" t="s">
        <v>8201</v>
      </c>
      <c r="G686">
        <v>74</v>
      </c>
      <c r="H686">
        <v>0</v>
      </c>
      <c r="I686">
        <v>28</v>
      </c>
      <c r="J686">
        <v>2072</v>
      </c>
      <c r="K686" s="10">
        <f>IFERROR(INDEX(Pharma_Stock!$D$4:$D$51,MATCH(F686,Pharma_Stock!$B$4:$B$51,0)),"")</f>
        <v>46000</v>
      </c>
      <c r="L686" s="11" t="str">
        <f t="shared" si="20"/>
        <v/>
      </c>
      <c r="M686" s="11" t="str">
        <f>INDEX(Pharma_Products!$F$4:$F$15,MATCH(E686,Pharma_Products!$A$4:$A$15,0))</f>
        <v>-</v>
      </c>
      <c r="N686" s="10">
        <f>IFERROR(INDEX(Pharma_Retailers!$F$4:$F$183,MATCH(C686,Pharma_Retailers!$A$4:$A$183,0)),"")</f>
        <v>0</v>
      </c>
      <c r="O686" s="11" t="str">
        <f t="shared" si="21"/>
        <v/>
      </c>
    </row>
    <row r="687" spans="1:15" x14ac:dyDescent="0.3">
      <c r="A687" t="s">
        <v>9261</v>
      </c>
      <c r="B687" s="9">
        <v>45869</v>
      </c>
      <c r="C687" t="s">
        <v>8529</v>
      </c>
      <c r="D687" t="s">
        <v>8249</v>
      </c>
      <c r="E687" t="s">
        <v>8199</v>
      </c>
      <c r="F687" t="s">
        <v>8202</v>
      </c>
      <c r="G687">
        <v>233</v>
      </c>
      <c r="H687">
        <v>0</v>
      </c>
      <c r="I687">
        <v>28</v>
      </c>
      <c r="J687">
        <v>6524</v>
      </c>
      <c r="K687" s="10">
        <f>IFERROR(INDEX(Pharma_Stock!$D$4:$D$51,MATCH(F687,Pharma_Stock!$B$4:$B$51,0)),"")</f>
        <v>45979</v>
      </c>
      <c r="L687" s="11" t="str">
        <f t="shared" si="20"/>
        <v/>
      </c>
      <c r="M687" s="11" t="str">
        <f>INDEX(Pharma_Products!$F$4:$F$15,MATCH(E687,Pharma_Products!$A$4:$A$15,0))</f>
        <v>-</v>
      </c>
      <c r="N687" s="10">
        <f>IFERROR(INDEX(Pharma_Retailers!$F$4:$F$183,MATCH(C687,Pharma_Retailers!$A$4:$A$183,0)),"")</f>
        <v>0</v>
      </c>
      <c r="O687" s="11" t="str">
        <f t="shared" si="21"/>
        <v/>
      </c>
    </row>
    <row r="688" spans="1:15" x14ac:dyDescent="0.3">
      <c r="A688" t="s">
        <v>9262</v>
      </c>
      <c r="B688" s="9">
        <v>45869</v>
      </c>
      <c r="C688" t="s">
        <v>8541</v>
      </c>
      <c r="D688" t="s">
        <v>8233</v>
      </c>
      <c r="E688" t="s">
        <v>8169</v>
      </c>
      <c r="F688" t="s">
        <v>8171</v>
      </c>
      <c r="G688">
        <v>57</v>
      </c>
      <c r="H688">
        <v>0</v>
      </c>
      <c r="I688">
        <v>14</v>
      </c>
      <c r="J688">
        <v>798</v>
      </c>
      <c r="K688" s="10">
        <f>IFERROR(INDEX(Pharma_Stock!$D$4:$D$51,MATCH(F688,Pharma_Stock!$B$4:$B$51,0)),"")</f>
        <v>46575</v>
      </c>
      <c r="L688" s="11" t="str">
        <f t="shared" si="20"/>
        <v/>
      </c>
      <c r="M688" s="11" t="str">
        <f>INDEX(Pharma_Products!$F$4:$F$15,MATCH(E688,Pharma_Products!$A$4:$A$15,0))</f>
        <v>Sch H</v>
      </c>
      <c r="N688" s="10">
        <f>IFERROR(INDEX(Pharma_Retailers!$F$4:$F$183,MATCH(C688,Pharma_Retailers!$A$4:$A$183,0)),"")</f>
        <v>47414</v>
      </c>
      <c r="O688" s="11" t="str">
        <f t="shared" si="21"/>
        <v/>
      </c>
    </row>
    <row r="689" spans="1:15" x14ac:dyDescent="0.3">
      <c r="A689" t="s">
        <v>9263</v>
      </c>
      <c r="B689" s="9">
        <v>45869</v>
      </c>
      <c r="C689" t="s">
        <v>8522</v>
      </c>
      <c r="D689" t="s">
        <v>8269</v>
      </c>
      <c r="E689" t="s">
        <v>8204</v>
      </c>
      <c r="F689" t="s">
        <v>8205</v>
      </c>
      <c r="G689">
        <v>97</v>
      </c>
      <c r="H689">
        <v>0</v>
      </c>
      <c r="I689">
        <v>88</v>
      </c>
      <c r="J689">
        <v>8536</v>
      </c>
      <c r="K689" s="10">
        <f>IFERROR(INDEX(Pharma_Stock!$D$4:$D$51,MATCH(F689,Pharma_Stock!$B$4:$B$51,0)),"")</f>
        <v>46141</v>
      </c>
      <c r="L689" s="11" t="str">
        <f t="shared" si="20"/>
        <v/>
      </c>
      <c r="M689" s="11" t="str">
        <f>INDEX(Pharma_Products!$F$4:$F$15,MATCH(E689,Pharma_Products!$A$4:$A$15,0))</f>
        <v>-</v>
      </c>
      <c r="N689" s="10">
        <f>IFERROR(INDEX(Pharma_Retailers!$F$4:$F$183,MATCH(C689,Pharma_Retailers!$A$4:$A$183,0)),"")</f>
        <v>0</v>
      </c>
      <c r="O689" s="11" t="str">
        <f t="shared" si="21"/>
        <v/>
      </c>
    </row>
    <row r="690" spans="1:15" x14ac:dyDescent="0.3">
      <c r="A690" t="s">
        <v>9264</v>
      </c>
      <c r="B690" s="9">
        <v>45869</v>
      </c>
      <c r="C690" t="s">
        <v>8471</v>
      </c>
      <c r="D690" t="s">
        <v>8241</v>
      </c>
      <c r="E690" t="s">
        <v>8209</v>
      </c>
      <c r="F690" t="s">
        <v>8210</v>
      </c>
      <c r="G690">
        <v>92</v>
      </c>
      <c r="H690">
        <v>0</v>
      </c>
      <c r="I690">
        <v>30</v>
      </c>
      <c r="J690">
        <v>2760</v>
      </c>
      <c r="K690" s="10">
        <f>IFERROR(INDEX(Pharma_Stock!$D$4:$D$51,MATCH(F690,Pharma_Stock!$B$4:$B$51,0)),"")</f>
        <v>45921</v>
      </c>
      <c r="L690" s="11" t="str">
        <f t="shared" si="20"/>
        <v/>
      </c>
      <c r="M690" s="11" t="str">
        <f>INDEX(Pharma_Products!$F$4:$F$15,MATCH(E690,Pharma_Products!$A$4:$A$15,0))</f>
        <v>-</v>
      </c>
      <c r="N690" s="10">
        <f>IFERROR(INDEX(Pharma_Retailers!$F$4:$F$183,MATCH(C690,Pharma_Retailers!$A$4:$A$183,0)),"")</f>
        <v>0</v>
      </c>
      <c r="O690" s="11" t="str">
        <f t="shared" si="21"/>
        <v/>
      </c>
    </row>
    <row r="691" spans="1:15" x14ac:dyDescent="0.3">
      <c r="A691" t="s">
        <v>9265</v>
      </c>
      <c r="B691" s="9">
        <v>45869</v>
      </c>
      <c r="C691" t="s">
        <v>8498</v>
      </c>
      <c r="D691" t="s">
        <v>8249</v>
      </c>
      <c r="E691" t="s">
        <v>8169</v>
      </c>
      <c r="F691" t="s">
        <v>8171</v>
      </c>
      <c r="G691">
        <v>135</v>
      </c>
      <c r="H691">
        <v>0</v>
      </c>
      <c r="I691">
        <v>14</v>
      </c>
      <c r="J691">
        <v>1890</v>
      </c>
      <c r="K691" s="10">
        <f>IFERROR(INDEX(Pharma_Stock!$D$4:$D$51,MATCH(F691,Pharma_Stock!$B$4:$B$51,0)),"")</f>
        <v>46575</v>
      </c>
      <c r="L691" s="11" t="str">
        <f t="shared" si="20"/>
        <v/>
      </c>
      <c r="M691" s="11" t="str">
        <f>INDEX(Pharma_Products!$F$4:$F$15,MATCH(E691,Pharma_Products!$A$4:$A$15,0))</f>
        <v>Sch H</v>
      </c>
      <c r="N691" s="10">
        <f>IFERROR(INDEX(Pharma_Retailers!$F$4:$F$183,MATCH(C691,Pharma_Retailers!$A$4:$A$183,0)),"")</f>
        <v>46735</v>
      </c>
      <c r="O691" s="11" t="str">
        <f t="shared" si="21"/>
        <v/>
      </c>
    </row>
    <row r="692" spans="1:15" x14ac:dyDescent="0.3">
      <c r="A692" t="s">
        <v>9266</v>
      </c>
      <c r="B692" s="9">
        <v>45869</v>
      </c>
      <c r="C692" t="s">
        <v>8412</v>
      </c>
      <c r="D692" t="s">
        <v>8228</v>
      </c>
      <c r="E692" t="s">
        <v>8204</v>
      </c>
      <c r="F692" t="s">
        <v>8205</v>
      </c>
      <c r="G692">
        <v>202</v>
      </c>
      <c r="H692">
        <v>0</v>
      </c>
      <c r="I692">
        <v>88</v>
      </c>
      <c r="J692">
        <v>17776</v>
      </c>
      <c r="K692" s="10">
        <f>IFERROR(INDEX(Pharma_Stock!$D$4:$D$51,MATCH(F692,Pharma_Stock!$B$4:$B$51,0)),"")</f>
        <v>46141</v>
      </c>
      <c r="L692" s="11" t="str">
        <f t="shared" si="20"/>
        <v/>
      </c>
      <c r="M692" s="11" t="str">
        <f>INDEX(Pharma_Products!$F$4:$F$15,MATCH(E692,Pharma_Products!$A$4:$A$15,0))</f>
        <v>-</v>
      </c>
      <c r="N692" s="10">
        <f>IFERROR(INDEX(Pharma_Retailers!$F$4:$F$183,MATCH(C692,Pharma_Retailers!$A$4:$A$183,0)),"")</f>
        <v>0</v>
      </c>
      <c r="O692" s="11" t="str">
        <f t="shared" si="21"/>
        <v/>
      </c>
    </row>
    <row r="693" spans="1:15" x14ac:dyDescent="0.3">
      <c r="A693" t="s">
        <v>9267</v>
      </c>
      <c r="B693" s="9">
        <v>45870</v>
      </c>
      <c r="C693" t="s">
        <v>8510</v>
      </c>
      <c r="D693" t="s">
        <v>8249</v>
      </c>
      <c r="E693" t="s">
        <v>8189</v>
      </c>
      <c r="F693" t="s">
        <v>8192</v>
      </c>
      <c r="G693">
        <v>191</v>
      </c>
      <c r="H693">
        <v>45</v>
      </c>
      <c r="I693">
        <v>12.5</v>
      </c>
      <c r="J693">
        <v>2387.5</v>
      </c>
      <c r="K693" s="10">
        <f>IFERROR(INDEX(Pharma_Stock!$D$4:$D$51,MATCH(F693,Pharma_Stock!$B$4:$B$51,0)),"")</f>
        <v>46005</v>
      </c>
      <c r="L693" s="11" t="str">
        <f t="shared" si="20"/>
        <v/>
      </c>
      <c r="M693" s="11" t="str">
        <f>INDEX(Pharma_Products!$F$4:$F$15,MATCH(E693,Pharma_Products!$A$4:$A$15,0))</f>
        <v>-</v>
      </c>
      <c r="N693" s="10">
        <f>IFERROR(INDEX(Pharma_Retailers!$F$4:$F$183,MATCH(C693,Pharma_Retailers!$A$4:$A$183,0)),"")</f>
        <v>0</v>
      </c>
      <c r="O693" s="11" t="str">
        <f t="shared" si="21"/>
        <v/>
      </c>
    </row>
    <row r="694" spans="1:15" x14ac:dyDescent="0.3">
      <c r="A694" t="s">
        <v>9268</v>
      </c>
      <c r="B694" s="9">
        <v>45870</v>
      </c>
      <c r="C694" t="s">
        <v>8261</v>
      </c>
      <c r="D694" t="s">
        <v>8249</v>
      </c>
      <c r="E694" t="s">
        <v>8209</v>
      </c>
      <c r="F694" t="s">
        <v>8210</v>
      </c>
      <c r="G694">
        <v>124</v>
      </c>
      <c r="H694">
        <v>0</v>
      </c>
      <c r="I694">
        <v>30</v>
      </c>
      <c r="J694">
        <v>3720</v>
      </c>
      <c r="K694" s="10">
        <f>IFERROR(INDEX(Pharma_Stock!$D$4:$D$51,MATCH(F694,Pharma_Stock!$B$4:$B$51,0)),"")</f>
        <v>45921</v>
      </c>
      <c r="L694" s="11" t="str">
        <f t="shared" si="20"/>
        <v/>
      </c>
      <c r="M694" s="11" t="str">
        <f>INDEX(Pharma_Products!$F$4:$F$15,MATCH(E694,Pharma_Products!$A$4:$A$15,0))</f>
        <v>-</v>
      </c>
      <c r="N694" s="10">
        <f>IFERROR(INDEX(Pharma_Retailers!$F$4:$F$183,MATCH(C694,Pharma_Retailers!$A$4:$A$183,0)),"")</f>
        <v>0</v>
      </c>
      <c r="O694" s="11" t="str">
        <f t="shared" si="21"/>
        <v/>
      </c>
    </row>
    <row r="695" spans="1:15" x14ac:dyDescent="0.3">
      <c r="A695" t="s">
        <v>9269</v>
      </c>
      <c r="B695" s="9">
        <v>45870</v>
      </c>
      <c r="C695" t="s">
        <v>8348</v>
      </c>
      <c r="D695" t="s">
        <v>8269</v>
      </c>
      <c r="E695" t="s">
        <v>8164</v>
      </c>
      <c r="F695" t="s">
        <v>8166</v>
      </c>
      <c r="G695">
        <v>169</v>
      </c>
      <c r="H695">
        <v>16</v>
      </c>
      <c r="I695">
        <v>19</v>
      </c>
      <c r="J695">
        <v>3211</v>
      </c>
      <c r="K695" s="10">
        <f>IFERROR(INDEX(Pharma_Stock!$D$4:$D$51,MATCH(F695,Pharma_Stock!$B$4:$B$51,0)),"")</f>
        <v>46409</v>
      </c>
      <c r="L695" s="11" t="str">
        <f t="shared" si="20"/>
        <v/>
      </c>
      <c r="M695" s="11" t="str">
        <f>INDEX(Pharma_Products!$F$4:$F$15,MATCH(E695,Pharma_Products!$A$4:$A$15,0))</f>
        <v>OTC</v>
      </c>
      <c r="N695" s="10">
        <f>IFERROR(INDEX(Pharma_Retailers!$F$4:$F$183,MATCH(C695,Pharma_Retailers!$A$4:$A$183,0)),"")</f>
        <v>46536</v>
      </c>
      <c r="O695" s="11" t="str">
        <f t="shared" si="21"/>
        <v/>
      </c>
    </row>
    <row r="696" spans="1:15" x14ac:dyDescent="0.3">
      <c r="A696" t="s">
        <v>9270</v>
      </c>
      <c r="B696" s="9">
        <v>45870</v>
      </c>
      <c r="C696" t="s">
        <v>8360</v>
      </c>
      <c r="D696" t="s">
        <v>8241</v>
      </c>
      <c r="E696" t="s">
        <v>8199</v>
      </c>
      <c r="F696" t="s">
        <v>8200</v>
      </c>
      <c r="G696">
        <v>119</v>
      </c>
      <c r="H696">
        <v>0</v>
      </c>
      <c r="I696">
        <v>28</v>
      </c>
      <c r="J696">
        <v>3332</v>
      </c>
      <c r="K696" s="10">
        <f>IFERROR(INDEX(Pharma_Stock!$D$4:$D$51,MATCH(F696,Pharma_Stock!$B$4:$B$51,0)),"")</f>
        <v>46042</v>
      </c>
      <c r="L696" s="11" t="str">
        <f t="shared" si="20"/>
        <v/>
      </c>
      <c r="M696" s="11" t="str">
        <f>INDEX(Pharma_Products!$F$4:$F$15,MATCH(E696,Pharma_Products!$A$4:$A$15,0))</f>
        <v>-</v>
      </c>
      <c r="N696" s="10">
        <f>IFERROR(INDEX(Pharma_Retailers!$F$4:$F$183,MATCH(C696,Pharma_Retailers!$A$4:$A$183,0)),"")</f>
        <v>0</v>
      </c>
      <c r="O696" s="11" t="str">
        <f t="shared" si="21"/>
        <v/>
      </c>
    </row>
    <row r="697" spans="1:15" x14ac:dyDescent="0.3">
      <c r="A697" t="s">
        <v>9271</v>
      </c>
      <c r="B697" s="9">
        <v>45870</v>
      </c>
      <c r="C697" t="s">
        <v>8413</v>
      </c>
      <c r="D697" t="s">
        <v>8228</v>
      </c>
      <c r="E697" t="s">
        <v>8194</v>
      </c>
      <c r="F697" t="s">
        <v>8196</v>
      </c>
      <c r="G697">
        <v>189</v>
      </c>
      <c r="H697">
        <v>0</v>
      </c>
      <c r="I697">
        <v>105</v>
      </c>
      <c r="J697">
        <v>19845</v>
      </c>
      <c r="K697" s="10">
        <f>IFERROR(INDEX(Pharma_Stock!$D$4:$D$51,MATCH(F697,Pharma_Stock!$B$4:$B$51,0)),"")</f>
        <v>46234</v>
      </c>
      <c r="L697" s="11" t="str">
        <f t="shared" si="20"/>
        <v/>
      </c>
      <c r="M697" s="11" t="str">
        <f>INDEX(Pharma_Products!$F$4:$F$15,MATCH(E697,Pharma_Products!$A$4:$A$15,0))</f>
        <v>-</v>
      </c>
      <c r="N697" s="10">
        <f>IFERROR(INDEX(Pharma_Retailers!$F$4:$F$183,MATCH(C697,Pharma_Retailers!$A$4:$A$183,0)),"")</f>
        <v>0</v>
      </c>
      <c r="O697" s="11" t="str">
        <f t="shared" si="21"/>
        <v/>
      </c>
    </row>
    <row r="698" spans="1:15" x14ac:dyDescent="0.3">
      <c r="A698" t="s">
        <v>9272</v>
      </c>
      <c r="B698" s="9">
        <v>45870</v>
      </c>
      <c r="C698" t="s">
        <v>8331</v>
      </c>
      <c r="D698" t="s">
        <v>8249</v>
      </c>
      <c r="E698" t="s">
        <v>8204</v>
      </c>
      <c r="F698" t="s">
        <v>8205</v>
      </c>
      <c r="G698">
        <v>163</v>
      </c>
      <c r="H698">
        <v>0</v>
      </c>
      <c r="I698">
        <v>88</v>
      </c>
      <c r="J698">
        <v>14344</v>
      </c>
      <c r="K698" s="10">
        <f>IFERROR(INDEX(Pharma_Stock!$D$4:$D$51,MATCH(F698,Pharma_Stock!$B$4:$B$51,0)),"")</f>
        <v>46141</v>
      </c>
      <c r="L698" s="11" t="str">
        <f t="shared" si="20"/>
        <v/>
      </c>
      <c r="M698" s="11" t="str">
        <f>INDEX(Pharma_Products!$F$4:$F$15,MATCH(E698,Pharma_Products!$A$4:$A$15,0))</f>
        <v>-</v>
      </c>
      <c r="N698" s="10">
        <f>IFERROR(INDEX(Pharma_Retailers!$F$4:$F$183,MATCH(C698,Pharma_Retailers!$A$4:$A$183,0)),"")</f>
        <v>47338</v>
      </c>
      <c r="O698" s="11" t="str">
        <f t="shared" si="21"/>
        <v/>
      </c>
    </row>
    <row r="699" spans="1:15" x14ac:dyDescent="0.3">
      <c r="A699" t="s">
        <v>9273</v>
      </c>
      <c r="B699" s="9">
        <v>45870</v>
      </c>
      <c r="C699" t="s">
        <v>8478</v>
      </c>
      <c r="D699" t="s">
        <v>8228</v>
      </c>
      <c r="E699" t="s">
        <v>8164</v>
      </c>
      <c r="F699" t="s">
        <v>8168</v>
      </c>
      <c r="G699">
        <v>203</v>
      </c>
      <c r="H699">
        <v>20</v>
      </c>
      <c r="I699">
        <v>19</v>
      </c>
      <c r="J699">
        <v>3857</v>
      </c>
      <c r="K699" s="10">
        <f>IFERROR(INDEX(Pharma_Stock!$D$4:$D$51,MATCH(F699,Pharma_Stock!$B$4:$B$51,0)),"")</f>
        <v>45901</v>
      </c>
      <c r="L699" s="11" t="str">
        <f t="shared" si="20"/>
        <v/>
      </c>
      <c r="M699" s="11" t="str">
        <f>INDEX(Pharma_Products!$F$4:$F$15,MATCH(E699,Pharma_Products!$A$4:$A$15,0))</f>
        <v>OTC</v>
      </c>
      <c r="N699" s="10">
        <f>IFERROR(INDEX(Pharma_Retailers!$F$4:$F$183,MATCH(C699,Pharma_Retailers!$A$4:$A$183,0)),"")</f>
        <v>46565</v>
      </c>
      <c r="O699" s="11" t="str">
        <f t="shared" si="21"/>
        <v/>
      </c>
    </row>
    <row r="700" spans="1:15" x14ac:dyDescent="0.3">
      <c r="A700" t="s">
        <v>9274</v>
      </c>
      <c r="B700" s="9">
        <v>45870</v>
      </c>
      <c r="C700" t="s">
        <v>8521</v>
      </c>
      <c r="D700" t="s">
        <v>8241</v>
      </c>
      <c r="E700" t="s">
        <v>8204</v>
      </c>
      <c r="F700" t="s">
        <v>8205</v>
      </c>
      <c r="G700">
        <v>175</v>
      </c>
      <c r="H700">
        <v>0</v>
      </c>
      <c r="I700">
        <v>88</v>
      </c>
      <c r="J700">
        <v>15400</v>
      </c>
      <c r="K700" s="10">
        <f>IFERROR(INDEX(Pharma_Stock!$D$4:$D$51,MATCH(F700,Pharma_Stock!$B$4:$B$51,0)),"")</f>
        <v>46141</v>
      </c>
      <c r="L700" s="11" t="str">
        <f t="shared" si="20"/>
        <v/>
      </c>
      <c r="M700" s="11" t="str">
        <f>INDEX(Pharma_Products!$F$4:$F$15,MATCH(E700,Pharma_Products!$A$4:$A$15,0))</f>
        <v>-</v>
      </c>
      <c r="N700" s="10">
        <f>IFERROR(INDEX(Pharma_Retailers!$F$4:$F$183,MATCH(C700,Pharma_Retailers!$A$4:$A$183,0)),"")</f>
        <v>0</v>
      </c>
      <c r="O700" s="11" t="str">
        <f t="shared" si="21"/>
        <v/>
      </c>
    </row>
    <row r="701" spans="1:15" x14ac:dyDescent="0.3">
      <c r="A701" t="s">
        <v>9275</v>
      </c>
      <c r="B701" s="9">
        <v>45871</v>
      </c>
      <c r="C701" t="s">
        <v>8256</v>
      </c>
      <c r="D701" t="s">
        <v>8228</v>
      </c>
      <c r="E701" t="s">
        <v>8169</v>
      </c>
      <c r="F701" t="s">
        <v>8172</v>
      </c>
      <c r="G701">
        <v>231</v>
      </c>
      <c r="H701">
        <v>0</v>
      </c>
      <c r="I701">
        <v>14</v>
      </c>
      <c r="J701">
        <v>3234</v>
      </c>
      <c r="K701" s="10">
        <f>IFERROR(INDEX(Pharma_Stock!$D$4:$D$51,MATCH(F701,Pharma_Stock!$B$4:$B$51,0)),"")</f>
        <v>46309</v>
      </c>
      <c r="L701" s="11" t="str">
        <f t="shared" si="20"/>
        <v/>
      </c>
      <c r="M701" s="11" t="str">
        <f>INDEX(Pharma_Products!$F$4:$F$15,MATCH(E701,Pharma_Products!$A$4:$A$15,0))</f>
        <v>Sch H</v>
      </c>
      <c r="N701" s="10">
        <f>IFERROR(INDEX(Pharma_Retailers!$F$4:$F$183,MATCH(C701,Pharma_Retailers!$A$4:$A$183,0)),"")</f>
        <v>47283</v>
      </c>
      <c r="O701" s="11" t="str">
        <f t="shared" si="21"/>
        <v/>
      </c>
    </row>
    <row r="702" spans="1:15" x14ac:dyDescent="0.3">
      <c r="A702" t="s">
        <v>9276</v>
      </c>
      <c r="B702" s="9">
        <v>45871</v>
      </c>
      <c r="C702" t="s">
        <v>8433</v>
      </c>
      <c r="D702" t="s">
        <v>8233</v>
      </c>
      <c r="E702" t="s">
        <v>8194</v>
      </c>
      <c r="F702" t="s">
        <v>8196</v>
      </c>
      <c r="G702">
        <v>213</v>
      </c>
      <c r="H702">
        <v>0</v>
      </c>
      <c r="I702">
        <v>105</v>
      </c>
      <c r="J702">
        <v>22365</v>
      </c>
      <c r="K702" s="10">
        <f>IFERROR(INDEX(Pharma_Stock!$D$4:$D$51,MATCH(F702,Pharma_Stock!$B$4:$B$51,0)),"")</f>
        <v>46234</v>
      </c>
      <c r="L702" s="11" t="str">
        <f t="shared" si="20"/>
        <v/>
      </c>
      <c r="M702" s="11" t="str">
        <f>INDEX(Pharma_Products!$F$4:$F$15,MATCH(E702,Pharma_Products!$A$4:$A$15,0))</f>
        <v>-</v>
      </c>
      <c r="N702" s="10">
        <f>IFERROR(INDEX(Pharma_Retailers!$F$4:$F$183,MATCH(C702,Pharma_Retailers!$A$4:$A$183,0)),"")</f>
        <v>0</v>
      </c>
      <c r="O702" s="11" t="str">
        <f t="shared" si="21"/>
        <v/>
      </c>
    </row>
    <row r="703" spans="1:15" x14ac:dyDescent="0.3">
      <c r="A703" t="s">
        <v>9277</v>
      </c>
      <c r="B703" s="9">
        <v>45871</v>
      </c>
      <c r="C703" t="s">
        <v>8371</v>
      </c>
      <c r="D703" t="s">
        <v>8233</v>
      </c>
      <c r="E703" t="s">
        <v>8204</v>
      </c>
      <c r="F703" t="s">
        <v>8205</v>
      </c>
      <c r="G703">
        <v>111</v>
      </c>
      <c r="H703">
        <v>0</v>
      </c>
      <c r="I703">
        <v>88</v>
      </c>
      <c r="J703">
        <v>9768</v>
      </c>
      <c r="K703" s="10">
        <f>IFERROR(INDEX(Pharma_Stock!$D$4:$D$51,MATCH(F703,Pharma_Stock!$B$4:$B$51,0)),"")</f>
        <v>46141</v>
      </c>
      <c r="L703" s="11" t="str">
        <f t="shared" si="20"/>
        <v/>
      </c>
      <c r="M703" s="11" t="str">
        <f>INDEX(Pharma_Products!$F$4:$F$15,MATCH(E703,Pharma_Products!$A$4:$A$15,0))</f>
        <v>-</v>
      </c>
      <c r="N703" s="10">
        <f>IFERROR(INDEX(Pharma_Retailers!$F$4:$F$183,MATCH(C703,Pharma_Retailers!$A$4:$A$183,0)),"")</f>
        <v>0</v>
      </c>
      <c r="O703" s="11" t="str">
        <f t="shared" si="21"/>
        <v/>
      </c>
    </row>
    <row r="704" spans="1:15" x14ac:dyDescent="0.3">
      <c r="A704" t="s">
        <v>9278</v>
      </c>
      <c r="B704" s="9">
        <v>45871</v>
      </c>
      <c r="C704" t="s">
        <v>8273</v>
      </c>
      <c r="D704" t="s">
        <v>8233</v>
      </c>
      <c r="E704" t="s">
        <v>8184</v>
      </c>
      <c r="F704" t="s">
        <v>8185</v>
      </c>
      <c r="G704">
        <v>148</v>
      </c>
      <c r="H704">
        <v>14</v>
      </c>
      <c r="I704">
        <v>9</v>
      </c>
      <c r="J704">
        <v>1332</v>
      </c>
      <c r="K704" s="10">
        <f>IFERROR(INDEX(Pharma_Stock!$D$4:$D$51,MATCH(F704,Pharma_Stock!$B$4:$B$51,0)),"")</f>
        <v>46158</v>
      </c>
      <c r="L704" s="11" t="str">
        <f t="shared" si="20"/>
        <v/>
      </c>
      <c r="M704" s="11" t="str">
        <f>INDEX(Pharma_Products!$F$4:$F$15,MATCH(E704,Pharma_Products!$A$4:$A$15,0))</f>
        <v>-</v>
      </c>
      <c r="N704" s="10">
        <f>IFERROR(INDEX(Pharma_Retailers!$F$4:$F$183,MATCH(C704,Pharma_Retailers!$A$4:$A$183,0)),"")</f>
        <v>0</v>
      </c>
      <c r="O704" s="11" t="str">
        <f t="shared" si="21"/>
        <v/>
      </c>
    </row>
    <row r="705" spans="1:15" x14ac:dyDescent="0.3">
      <c r="A705" t="s">
        <v>9279</v>
      </c>
      <c r="B705" s="9">
        <v>45871</v>
      </c>
      <c r="C705" t="s">
        <v>8359</v>
      </c>
      <c r="D705" t="s">
        <v>8249</v>
      </c>
      <c r="E705" t="s">
        <v>8199</v>
      </c>
      <c r="F705" t="s">
        <v>8202</v>
      </c>
      <c r="G705">
        <v>102</v>
      </c>
      <c r="H705">
        <v>0</v>
      </c>
      <c r="I705">
        <v>28</v>
      </c>
      <c r="J705">
        <v>2856</v>
      </c>
      <c r="K705" s="10">
        <f>IFERROR(INDEX(Pharma_Stock!$D$4:$D$51,MATCH(F705,Pharma_Stock!$B$4:$B$51,0)),"")</f>
        <v>45979</v>
      </c>
      <c r="L705" s="11" t="str">
        <f t="shared" si="20"/>
        <v/>
      </c>
      <c r="M705" s="11" t="str">
        <f>INDEX(Pharma_Products!$F$4:$F$15,MATCH(E705,Pharma_Products!$A$4:$A$15,0))</f>
        <v>-</v>
      </c>
      <c r="N705" s="10">
        <f>IFERROR(INDEX(Pharma_Retailers!$F$4:$F$183,MATCH(C705,Pharma_Retailers!$A$4:$A$183,0)),"")</f>
        <v>0</v>
      </c>
      <c r="O705" s="11" t="str">
        <f t="shared" si="21"/>
        <v/>
      </c>
    </row>
    <row r="706" spans="1:15" x14ac:dyDescent="0.3">
      <c r="A706" t="s">
        <v>9280</v>
      </c>
      <c r="B706" s="9">
        <v>45871</v>
      </c>
      <c r="C706" t="s">
        <v>8400</v>
      </c>
      <c r="D706" t="s">
        <v>8228</v>
      </c>
      <c r="E706" t="s">
        <v>8209</v>
      </c>
      <c r="F706" t="s">
        <v>8210</v>
      </c>
      <c r="G706">
        <v>209</v>
      </c>
      <c r="H706">
        <v>0</v>
      </c>
      <c r="I706">
        <v>30</v>
      </c>
      <c r="J706">
        <v>6270</v>
      </c>
      <c r="K706" s="10">
        <f>IFERROR(INDEX(Pharma_Stock!$D$4:$D$51,MATCH(F706,Pharma_Stock!$B$4:$B$51,0)),"")</f>
        <v>45921</v>
      </c>
      <c r="L706" s="11" t="str">
        <f t="shared" si="20"/>
        <v/>
      </c>
      <c r="M706" s="11" t="str">
        <f>INDEX(Pharma_Products!$F$4:$F$15,MATCH(E706,Pharma_Products!$A$4:$A$15,0))</f>
        <v>-</v>
      </c>
      <c r="N706" s="10">
        <f>IFERROR(INDEX(Pharma_Retailers!$F$4:$F$183,MATCH(C706,Pharma_Retailers!$A$4:$A$183,0)),"")</f>
        <v>47451</v>
      </c>
      <c r="O706" s="11" t="str">
        <f t="shared" si="21"/>
        <v/>
      </c>
    </row>
    <row r="707" spans="1:15" x14ac:dyDescent="0.3">
      <c r="A707" t="s">
        <v>9281</v>
      </c>
      <c r="B707" s="9">
        <v>45873</v>
      </c>
      <c r="C707" t="s">
        <v>8353</v>
      </c>
      <c r="D707" t="s">
        <v>8249</v>
      </c>
      <c r="E707" t="s">
        <v>8209</v>
      </c>
      <c r="F707" t="s">
        <v>8210</v>
      </c>
      <c r="G707">
        <v>70</v>
      </c>
      <c r="H707">
        <v>0</v>
      </c>
      <c r="I707">
        <v>30</v>
      </c>
      <c r="J707">
        <v>2100</v>
      </c>
      <c r="K707" s="10">
        <f>IFERROR(INDEX(Pharma_Stock!$D$4:$D$51,MATCH(F707,Pharma_Stock!$B$4:$B$51,0)),"")</f>
        <v>45921</v>
      </c>
      <c r="L707" s="11" t="str">
        <f t="shared" si="20"/>
        <v/>
      </c>
      <c r="M707" s="11" t="str">
        <f>INDEX(Pharma_Products!$F$4:$F$15,MATCH(E707,Pharma_Products!$A$4:$A$15,0))</f>
        <v>-</v>
      </c>
      <c r="N707" s="10">
        <f>IFERROR(INDEX(Pharma_Retailers!$F$4:$F$183,MATCH(C707,Pharma_Retailers!$A$4:$A$183,0)),"")</f>
        <v>0</v>
      </c>
      <c r="O707" s="11" t="str">
        <f t="shared" si="21"/>
        <v/>
      </c>
    </row>
    <row r="708" spans="1:15" x14ac:dyDescent="0.3">
      <c r="A708" t="s">
        <v>9282</v>
      </c>
      <c r="B708" s="9">
        <v>45873</v>
      </c>
      <c r="C708" t="s">
        <v>8265</v>
      </c>
      <c r="D708" t="s">
        <v>8241</v>
      </c>
      <c r="E708" t="s">
        <v>8184</v>
      </c>
      <c r="F708" t="s">
        <v>8186</v>
      </c>
      <c r="G708">
        <v>51</v>
      </c>
      <c r="H708">
        <v>5</v>
      </c>
      <c r="I708">
        <v>9</v>
      </c>
      <c r="J708">
        <v>459</v>
      </c>
      <c r="K708" s="10">
        <f>IFERROR(INDEX(Pharma_Stock!$D$4:$D$51,MATCH(F708,Pharma_Stock!$B$4:$B$51,0)),"")</f>
        <v>45997</v>
      </c>
      <c r="L708" s="11" t="str">
        <f t="shared" ref="L708:L771" si="22">IF(B708&gt;K708,"FLAG","")</f>
        <v/>
      </c>
      <c r="M708" s="11" t="str">
        <f>INDEX(Pharma_Products!$F$4:$F$15,MATCH(E708,Pharma_Products!$A$4:$A$15,0))</f>
        <v>-</v>
      </c>
      <c r="N708" s="10">
        <f>IFERROR(INDEX(Pharma_Retailers!$F$4:$F$183,MATCH(C708,Pharma_Retailers!$A$4:$A$183,0)),"")</f>
        <v>0</v>
      </c>
      <c r="O708" s="11" t="str">
        <f t="shared" ref="O708:O771" si="23">IF(AND(M708="Sch H",N(N708)&gt;0,B708&gt;N708),"FLAG","")</f>
        <v/>
      </c>
    </row>
    <row r="709" spans="1:15" x14ac:dyDescent="0.3">
      <c r="A709" t="s">
        <v>9283</v>
      </c>
      <c r="B709" s="9">
        <v>45873</v>
      </c>
      <c r="C709" t="s">
        <v>8396</v>
      </c>
      <c r="D709" t="s">
        <v>8249</v>
      </c>
      <c r="E709" t="s">
        <v>8204</v>
      </c>
      <c r="F709" t="s">
        <v>8207</v>
      </c>
      <c r="G709">
        <v>232</v>
      </c>
      <c r="H709">
        <v>0</v>
      </c>
      <c r="I709">
        <v>88</v>
      </c>
      <c r="J709">
        <v>20416</v>
      </c>
      <c r="K709" s="10">
        <f>IFERROR(INDEX(Pharma_Stock!$D$4:$D$51,MATCH(F709,Pharma_Stock!$B$4:$B$51,0)),"")</f>
        <v>45968</v>
      </c>
      <c r="L709" s="11" t="str">
        <f t="shared" si="22"/>
        <v/>
      </c>
      <c r="M709" s="11" t="str">
        <f>INDEX(Pharma_Products!$F$4:$F$15,MATCH(E709,Pharma_Products!$A$4:$A$15,0))</f>
        <v>-</v>
      </c>
      <c r="N709" s="10">
        <f>IFERROR(INDEX(Pharma_Retailers!$F$4:$F$183,MATCH(C709,Pharma_Retailers!$A$4:$A$183,0)),"")</f>
        <v>0</v>
      </c>
      <c r="O709" s="11" t="str">
        <f t="shared" si="23"/>
        <v/>
      </c>
    </row>
    <row r="710" spans="1:15" x14ac:dyDescent="0.3">
      <c r="A710" t="s">
        <v>9284</v>
      </c>
      <c r="B710" s="9">
        <v>45873</v>
      </c>
      <c r="C710" t="s">
        <v>8413</v>
      </c>
      <c r="D710" t="s">
        <v>8228</v>
      </c>
      <c r="E710" t="s">
        <v>8199</v>
      </c>
      <c r="F710" t="s">
        <v>8201</v>
      </c>
      <c r="G710">
        <v>201</v>
      </c>
      <c r="H710">
        <v>0</v>
      </c>
      <c r="I710">
        <v>28</v>
      </c>
      <c r="J710">
        <v>5628</v>
      </c>
      <c r="K710" s="10">
        <f>IFERROR(INDEX(Pharma_Stock!$D$4:$D$51,MATCH(F710,Pharma_Stock!$B$4:$B$51,0)),"")</f>
        <v>46000</v>
      </c>
      <c r="L710" s="11" t="str">
        <f t="shared" si="22"/>
        <v/>
      </c>
      <c r="M710" s="11" t="str">
        <f>INDEX(Pharma_Products!$F$4:$F$15,MATCH(E710,Pharma_Products!$A$4:$A$15,0))</f>
        <v>-</v>
      </c>
      <c r="N710" s="10">
        <f>IFERROR(INDEX(Pharma_Retailers!$F$4:$F$183,MATCH(C710,Pharma_Retailers!$A$4:$A$183,0)),"")</f>
        <v>0</v>
      </c>
      <c r="O710" s="11" t="str">
        <f t="shared" si="23"/>
        <v/>
      </c>
    </row>
    <row r="711" spans="1:15" x14ac:dyDescent="0.3">
      <c r="A711" t="s">
        <v>9285</v>
      </c>
      <c r="B711" s="9">
        <v>45873</v>
      </c>
      <c r="C711" t="s">
        <v>8355</v>
      </c>
      <c r="D711" t="s">
        <v>8249</v>
      </c>
      <c r="E711" t="s">
        <v>8209</v>
      </c>
      <c r="F711" t="s">
        <v>8212</v>
      </c>
      <c r="G711">
        <v>59</v>
      </c>
      <c r="H711">
        <v>0</v>
      </c>
      <c r="I711">
        <v>30</v>
      </c>
      <c r="J711">
        <v>1770</v>
      </c>
      <c r="K711" s="10">
        <f>IFERROR(INDEX(Pharma_Stock!$D$4:$D$51,MATCH(F711,Pharma_Stock!$B$4:$B$51,0)),"")</f>
        <v>46129</v>
      </c>
      <c r="L711" s="11" t="str">
        <f t="shared" si="22"/>
        <v/>
      </c>
      <c r="M711" s="11" t="str">
        <f>INDEX(Pharma_Products!$F$4:$F$15,MATCH(E711,Pharma_Products!$A$4:$A$15,0))</f>
        <v>-</v>
      </c>
      <c r="N711" s="10">
        <f>IFERROR(INDEX(Pharma_Retailers!$F$4:$F$183,MATCH(C711,Pharma_Retailers!$A$4:$A$183,0)),"")</f>
        <v>0</v>
      </c>
      <c r="O711" s="11" t="str">
        <f t="shared" si="23"/>
        <v/>
      </c>
    </row>
    <row r="712" spans="1:15" x14ac:dyDescent="0.3">
      <c r="A712" t="s">
        <v>9286</v>
      </c>
      <c r="B712" s="9">
        <v>45873</v>
      </c>
      <c r="C712" t="s">
        <v>8386</v>
      </c>
      <c r="D712" t="s">
        <v>8228</v>
      </c>
      <c r="E712" t="s">
        <v>8159</v>
      </c>
      <c r="F712" t="s">
        <v>8162</v>
      </c>
      <c r="G712">
        <v>75</v>
      </c>
      <c r="H712">
        <v>0</v>
      </c>
      <c r="I712">
        <v>72</v>
      </c>
      <c r="J712">
        <v>5400</v>
      </c>
      <c r="K712" s="10">
        <f>IFERROR(INDEX(Pharma_Stock!$D$4:$D$51,MATCH(F712,Pharma_Stock!$B$4:$B$51,0)),"")</f>
        <v>46494</v>
      </c>
      <c r="L712" s="11" t="str">
        <f t="shared" si="22"/>
        <v/>
      </c>
      <c r="M712" s="11" t="str">
        <f>INDEX(Pharma_Products!$F$4:$F$15,MATCH(E712,Pharma_Products!$A$4:$A$15,0))</f>
        <v>Sch H</v>
      </c>
      <c r="N712" s="10">
        <f>IFERROR(INDEX(Pharma_Retailers!$F$4:$F$183,MATCH(C712,Pharma_Retailers!$A$4:$A$183,0)),"")</f>
        <v>46915</v>
      </c>
      <c r="O712" s="11" t="str">
        <f t="shared" si="23"/>
        <v/>
      </c>
    </row>
    <row r="713" spans="1:15" x14ac:dyDescent="0.3">
      <c r="A713" t="s">
        <v>9287</v>
      </c>
      <c r="B713" s="9">
        <v>45873</v>
      </c>
      <c r="C713" t="s">
        <v>8250</v>
      </c>
      <c r="D713" t="s">
        <v>8249</v>
      </c>
      <c r="E713" t="s">
        <v>8174</v>
      </c>
      <c r="F713" t="s">
        <v>8178</v>
      </c>
      <c r="G713">
        <v>227</v>
      </c>
      <c r="H713">
        <v>0</v>
      </c>
      <c r="I713">
        <v>98</v>
      </c>
      <c r="J713">
        <v>22246</v>
      </c>
      <c r="K713" s="10">
        <f>IFERROR(INDEX(Pharma_Stock!$D$4:$D$51,MATCH(F713,Pharma_Stock!$B$4:$B$51,0)),"")</f>
        <v>45975</v>
      </c>
      <c r="L713" s="11" t="str">
        <f t="shared" si="22"/>
        <v/>
      </c>
      <c r="M713" s="11" t="str">
        <f>INDEX(Pharma_Products!$F$4:$F$15,MATCH(E713,Pharma_Products!$A$4:$A$15,0))</f>
        <v>Sch H</v>
      </c>
      <c r="N713" s="10">
        <f>IFERROR(INDEX(Pharma_Retailers!$F$4:$F$183,MATCH(C713,Pharma_Retailers!$A$4:$A$183,0)),"")</f>
        <v>46738</v>
      </c>
      <c r="O713" s="11" t="str">
        <f t="shared" si="23"/>
        <v/>
      </c>
    </row>
    <row r="714" spans="1:15" x14ac:dyDescent="0.3">
      <c r="A714" t="s">
        <v>9288</v>
      </c>
      <c r="B714" s="9">
        <v>45873</v>
      </c>
      <c r="C714" t="s">
        <v>8411</v>
      </c>
      <c r="D714" t="s">
        <v>8233</v>
      </c>
      <c r="E714" t="s">
        <v>8194</v>
      </c>
      <c r="F714" t="s">
        <v>8197</v>
      </c>
      <c r="G714">
        <v>214</v>
      </c>
      <c r="H714">
        <v>0</v>
      </c>
      <c r="I714">
        <v>105</v>
      </c>
      <c r="J714">
        <v>22470</v>
      </c>
      <c r="K714" s="10">
        <f>IFERROR(INDEX(Pharma_Stock!$D$4:$D$51,MATCH(F714,Pharma_Stock!$B$4:$B$51,0)),"")</f>
        <v>46224</v>
      </c>
      <c r="L714" s="11" t="str">
        <f t="shared" si="22"/>
        <v/>
      </c>
      <c r="M714" s="11" t="str">
        <f>INDEX(Pharma_Products!$F$4:$F$15,MATCH(E714,Pharma_Products!$A$4:$A$15,0))</f>
        <v>-</v>
      </c>
      <c r="N714" s="10">
        <f>IFERROR(INDEX(Pharma_Retailers!$F$4:$F$183,MATCH(C714,Pharma_Retailers!$A$4:$A$183,0)),"")</f>
        <v>0</v>
      </c>
      <c r="O714" s="11" t="str">
        <f t="shared" si="23"/>
        <v/>
      </c>
    </row>
    <row r="715" spans="1:15" x14ac:dyDescent="0.3">
      <c r="A715" t="s">
        <v>9289</v>
      </c>
      <c r="B715" s="9">
        <v>45874</v>
      </c>
      <c r="C715" t="s">
        <v>8413</v>
      </c>
      <c r="D715" t="s">
        <v>8228</v>
      </c>
      <c r="E715" t="s">
        <v>8184</v>
      </c>
      <c r="F715" t="s">
        <v>8187</v>
      </c>
      <c r="G715">
        <v>173</v>
      </c>
      <c r="H715">
        <v>17</v>
      </c>
      <c r="I715">
        <v>9</v>
      </c>
      <c r="J715">
        <v>1557</v>
      </c>
      <c r="K715" s="10">
        <f>IFERROR(INDEX(Pharma_Stock!$D$4:$D$51,MATCH(F715,Pharma_Stock!$B$4:$B$51,0)),"")</f>
        <v>46028</v>
      </c>
      <c r="L715" s="11" t="str">
        <f t="shared" si="22"/>
        <v/>
      </c>
      <c r="M715" s="11" t="str">
        <f>INDEX(Pharma_Products!$F$4:$F$15,MATCH(E715,Pharma_Products!$A$4:$A$15,0))</f>
        <v>-</v>
      </c>
      <c r="N715" s="10">
        <f>IFERROR(INDEX(Pharma_Retailers!$F$4:$F$183,MATCH(C715,Pharma_Retailers!$A$4:$A$183,0)),"")</f>
        <v>0</v>
      </c>
      <c r="O715" s="11" t="str">
        <f t="shared" si="23"/>
        <v/>
      </c>
    </row>
    <row r="716" spans="1:15" x14ac:dyDescent="0.3">
      <c r="A716" t="s">
        <v>9290</v>
      </c>
      <c r="B716" s="9">
        <v>45874</v>
      </c>
      <c r="C716" t="s">
        <v>8410</v>
      </c>
      <c r="D716" t="s">
        <v>8249</v>
      </c>
      <c r="E716" t="s">
        <v>8189</v>
      </c>
      <c r="F716" t="s">
        <v>8191</v>
      </c>
      <c r="G716">
        <v>44</v>
      </c>
      <c r="H716">
        <v>9</v>
      </c>
      <c r="I716">
        <v>12.5</v>
      </c>
      <c r="J716">
        <v>550</v>
      </c>
      <c r="K716" s="10">
        <f>IFERROR(INDEX(Pharma_Stock!$D$4:$D$51,MATCH(F716,Pharma_Stock!$B$4:$B$51,0)),"")</f>
        <v>45972</v>
      </c>
      <c r="L716" s="11" t="str">
        <f t="shared" si="22"/>
        <v/>
      </c>
      <c r="M716" s="11" t="str">
        <f>INDEX(Pharma_Products!$F$4:$F$15,MATCH(E716,Pharma_Products!$A$4:$A$15,0))</f>
        <v>-</v>
      </c>
      <c r="N716" s="10">
        <f>IFERROR(INDEX(Pharma_Retailers!$F$4:$F$183,MATCH(C716,Pharma_Retailers!$A$4:$A$183,0)),"")</f>
        <v>0</v>
      </c>
      <c r="O716" s="11" t="str">
        <f t="shared" si="23"/>
        <v/>
      </c>
    </row>
    <row r="717" spans="1:15" x14ac:dyDescent="0.3">
      <c r="A717" t="s">
        <v>9291</v>
      </c>
      <c r="B717" s="9">
        <v>45874</v>
      </c>
      <c r="C717" t="s">
        <v>8333</v>
      </c>
      <c r="D717" t="s">
        <v>8269</v>
      </c>
      <c r="E717" t="s">
        <v>8209</v>
      </c>
      <c r="F717" t="s">
        <v>8212</v>
      </c>
      <c r="G717">
        <v>91</v>
      </c>
      <c r="H717">
        <v>0</v>
      </c>
      <c r="I717">
        <v>30</v>
      </c>
      <c r="J717">
        <v>2730</v>
      </c>
      <c r="K717" s="10">
        <f>IFERROR(INDEX(Pharma_Stock!$D$4:$D$51,MATCH(F717,Pharma_Stock!$B$4:$B$51,0)),"")</f>
        <v>46129</v>
      </c>
      <c r="L717" s="11" t="str">
        <f t="shared" si="22"/>
        <v/>
      </c>
      <c r="M717" s="11" t="str">
        <f>INDEX(Pharma_Products!$F$4:$F$15,MATCH(E717,Pharma_Products!$A$4:$A$15,0))</f>
        <v>-</v>
      </c>
      <c r="N717" s="10">
        <f>IFERROR(INDEX(Pharma_Retailers!$F$4:$F$183,MATCH(C717,Pharma_Retailers!$A$4:$A$183,0)),"")</f>
        <v>0</v>
      </c>
      <c r="O717" s="11" t="str">
        <f t="shared" si="23"/>
        <v/>
      </c>
    </row>
    <row r="718" spans="1:15" x14ac:dyDescent="0.3">
      <c r="A718" t="s">
        <v>9292</v>
      </c>
      <c r="B718" s="9">
        <v>45874</v>
      </c>
      <c r="C718" t="s">
        <v>8396</v>
      </c>
      <c r="D718" t="s">
        <v>8249</v>
      </c>
      <c r="E718" t="s">
        <v>8194</v>
      </c>
      <c r="F718" t="s">
        <v>8195</v>
      </c>
      <c r="G718">
        <v>228</v>
      </c>
      <c r="H718">
        <v>0</v>
      </c>
      <c r="I718">
        <v>105</v>
      </c>
      <c r="J718">
        <v>23940</v>
      </c>
      <c r="K718" s="10">
        <f>IFERROR(INDEX(Pharma_Stock!$D$4:$D$51,MATCH(F718,Pharma_Stock!$B$4:$B$51,0)),"")</f>
        <v>46196</v>
      </c>
      <c r="L718" s="11" t="str">
        <f t="shared" si="22"/>
        <v/>
      </c>
      <c r="M718" s="11" t="str">
        <f>INDEX(Pharma_Products!$F$4:$F$15,MATCH(E718,Pharma_Products!$A$4:$A$15,0))</f>
        <v>-</v>
      </c>
      <c r="N718" s="10">
        <f>IFERROR(INDEX(Pharma_Retailers!$F$4:$F$183,MATCH(C718,Pharma_Retailers!$A$4:$A$183,0)),"")</f>
        <v>0</v>
      </c>
      <c r="O718" s="11" t="str">
        <f t="shared" si="23"/>
        <v/>
      </c>
    </row>
    <row r="719" spans="1:15" x14ac:dyDescent="0.3">
      <c r="A719" t="s">
        <v>9293</v>
      </c>
      <c r="B719" s="9">
        <v>45874</v>
      </c>
      <c r="C719" t="s">
        <v>8287</v>
      </c>
      <c r="D719" t="s">
        <v>8249</v>
      </c>
      <c r="E719" t="s">
        <v>8189</v>
      </c>
      <c r="F719" t="s">
        <v>8192</v>
      </c>
      <c r="G719">
        <v>92</v>
      </c>
      <c r="H719">
        <v>21</v>
      </c>
      <c r="I719">
        <v>12.5</v>
      </c>
      <c r="J719">
        <v>1150</v>
      </c>
      <c r="K719" s="10">
        <f>IFERROR(INDEX(Pharma_Stock!$D$4:$D$51,MATCH(F719,Pharma_Stock!$B$4:$B$51,0)),"")</f>
        <v>46005</v>
      </c>
      <c r="L719" s="11" t="str">
        <f t="shared" si="22"/>
        <v/>
      </c>
      <c r="M719" s="11" t="str">
        <f>INDEX(Pharma_Products!$F$4:$F$15,MATCH(E719,Pharma_Products!$A$4:$A$15,0))</f>
        <v>-</v>
      </c>
      <c r="N719" s="10">
        <f>IFERROR(INDEX(Pharma_Retailers!$F$4:$F$183,MATCH(C719,Pharma_Retailers!$A$4:$A$183,0)),"")</f>
        <v>0</v>
      </c>
      <c r="O719" s="11" t="str">
        <f t="shared" si="23"/>
        <v/>
      </c>
    </row>
    <row r="720" spans="1:15" x14ac:dyDescent="0.3">
      <c r="A720" t="s">
        <v>9294</v>
      </c>
      <c r="B720" s="9">
        <v>45875</v>
      </c>
      <c r="C720" t="s">
        <v>8447</v>
      </c>
      <c r="D720" t="s">
        <v>8269</v>
      </c>
      <c r="E720" t="s">
        <v>8199</v>
      </c>
      <c r="F720" t="s">
        <v>8202</v>
      </c>
      <c r="G720">
        <v>201</v>
      </c>
      <c r="H720">
        <v>0</v>
      </c>
      <c r="I720">
        <v>28</v>
      </c>
      <c r="J720">
        <v>5628</v>
      </c>
      <c r="K720" s="10">
        <f>IFERROR(INDEX(Pharma_Stock!$D$4:$D$51,MATCH(F720,Pharma_Stock!$B$4:$B$51,0)),"")</f>
        <v>45979</v>
      </c>
      <c r="L720" s="11" t="str">
        <f t="shared" si="22"/>
        <v/>
      </c>
      <c r="M720" s="11" t="str">
        <f>INDEX(Pharma_Products!$F$4:$F$15,MATCH(E720,Pharma_Products!$A$4:$A$15,0))</f>
        <v>-</v>
      </c>
      <c r="N720" s="10">
        <f>IFERROR(INDEX(Pharma_Retailers!$F$4:$F$183,MATCH(C720,Pharma_Retailers!$A$4:$A$183,0)),"")</f>
        <v>0</v>
      </c>
      <c r="O720" s="11" t="str">
        <f t="shared" si="23"/>
        <v/>
      </c>
    </row>
    <row r="721" spans="1:15" x14ac:dyDescent="0.3">
      <c r="A721" t="s">
        <v>9295</v>
      </c>
      <c r="B721" s="9">
        <v>45875</v>
      </c>
      <c r="C721" t="s">
        <v>8378</v>
      </c>
      <c r="D721" t="s">
        <v>8249</v>
      </c>
      <c r="E721" t="s">
        <v>8209</v>
      </c>
      <c r="F721" t="s">
        <v>8212</v>
      </c>
      <c r="G721">
        <v>161</v>
      </c>
      <c r="H721">
        <v>0</v>
      </c>
      <c r="I721">
        <v>30</v>
      </c>
      <c r="J721">
        <v>4830</v>
      </c>
      <c r="K721" s="10">
        <f>IFERROR(INDEX(Pharma_Stock!$D$4:$D$51,MATCH(F721,Pharma_Stock!$B$4:$B$51,0)),"")</f>
        <v>46129</v>
      </c>
      <c r="L721" s="11" t="str">
        <f t="shared" si="22"/>
        <v/>
      </c>
      <c r="M721" s="11" t="str">
        <f>INDEX(Pharma_Products!$F$4:$F$15,MATCH(E721,Pharma_Products!$A$4:$A$15,0))</f>
        <v>-</v>
      </c>
      <c r="N721" s="10">
        <f>IFERROR(INDEX(Pharma_Retailers!$F$4:$F$183,MATCH(C721,Pharma_Retailers!$A$4:$A$183,0)),"")</f>
        <v>46829</v>
      </c>
      <c r="O721" s="11" t="str">
        <f t="shared" si="23"/>
        <v/>
      </c>
    </row>
    <row r="722" spans="1:15" x14ac:dyDescent="0.3">
      <c r="A722" t="s">
        <v>9296</v>
      </c>
      <c r="B722" s="9">
        <v>45875</v>
      </c>
      <c r="C722" t="s">
        <v>8341</v>
      </c>
      <c r="D722" t="s">
        <v>8269</v>
      </c>
      <c r="E722" t="s">
        <v>8153</v>
      </c>
      <c r="F722" t="s">
        <v>8156</v>
      </c>
      <c r="G722">
        <v>230</v>
      </c>
      <c r="H722">
        <v>0</v>
      </c>
      <c r="I722">
        <v>18.5</v>
      </c>
      <c r="J722">
        <v>4255</v>
      </c>
      <c r="K722" s="10">
        <f>IFERROR(INDEX(Pharma_Stock!$D$4:$D$51,MATCH(F722,Pharma_Stock!$B$4:$B$51,0)),"")</f>
        <v>46468</v>
      </c>
      <c r="L722" s="11" t="str">
        <f t="shared" si="22"/>
        <v/>
      </c>
      <c r="M722" s="11" t="str">
        <f>INDEX(Pharma_Products!$F$4:$F$15,MATCH(E722,Pharma_Products!$A$4:$A$15,0))</f>
        <v>Sch H</v>
      </c>
      <c r="N722" s="10">
        <f>IFERROR(INDEX(Pharma_Retailers!$F$4:$F$183,MATCH(C722,Pharma_Retailers!$A$4:$A$183,0)),"")</f>
        <v>45869</v>
      </c>
      <c r="O722" s="11" t="str">
        <f t="shared" si="23"/>
        <v>FLAG</v>
      </c>
    </row>
    <row r="723" spans="1:15" x14ac:dyDescent="0.3">
      <c r="A723" t="s">
        <v>9297</v>
      </c>
      <c r="B723" s="9">
        <v>45875</v>
      </c>
      <c r="C723" t="s">
        <v>8470</v>
      </c>
      <c r="D723" t="s">
        <v>8228</v>
      </c>
      <c r="E723" t="s">
        <v>8184</v>
      </c>
      <c r="F723" t="s">
        <v>8186</v>
      </c>
      <c r="G723">
        <v>81</v>
      </c>
      <c r="H723">
        <v>8</v>
      </c>
      <c r="I723">
        <v>9</v>
      </c>
      <c r="J723">
        <v>729</v>
      </c>
      <c r="K723" s="10">
        <f>IFERROR(INDEX(Pharma_Stock!$D$4:$D$51,MATCH(F723,Pharma_Stock!$B$4:$B$51,0)),"")</f>
        <v>45997</v>
      </c>
      <c r="L723" s="11" t="str">
        <f t="shared" si="22"/>
        <v/>
      </c>
      <c r="M723" s="11" t="str">
        <f>INDEX(Pharma_Products!$F$4:$F$15,MATCH(E723,Pharma_Products!$A$4:$A$15,0))</f>
        <v>-</v>
      </c>
      <c r="N723" s="10">
        <f>IFERROR(INDEX(Pharma_Retailers!$F$4:$F$183,MATCH(C723,Pharma_Retailers!$A$4:$A$183,0)),"")</f>
        <v>0</v>
      </c>
      <c r="O723" s="11" t="str">
        <f t="shared" si="23"/>
        <v/>
      </c>
    </row>
    <row r="724" spans="1:15" x14ac:dyDescent="0.3">
      <c r="A724" t="s">
        <v>9298</v>
      </c>
      <c r="B724" s="9">
        <v>45875</v>
      </c>
      <c r="C724" t="s">
        <v>8368</v>
      </c>
      <c r="D724" t="s">
        <v>8233</v>
      </c>
      <c r="E724" t="s">
        <v>8209</v>
      </c>
      <c r="F724" t="s">
        <v>8210</v>
      </c>
      <c r="G724">
        <v>230</v>
      </c>
      <c r="H724">
        <v>0</v>
      </c>
      <c r="I724">
        <v>30</v>
      </c>
      <c r="J724">
        <v>6900</v>
      </c>
      <c r="K724" s="10">
        <f>IFERROR(INDEX(Pharma_Stock!$D$4:$D$51,MATCH(F724,Pharma_Stock!$B$4:$B$51,0)),"")</f>
        <v>45921</v>
      </c>
      <c r="L724" s="11" t="str">
        <f t="shared" si="22"/>
        <v/>
      </c>
      <c r="M724" s="11" t="str">
        <f>INDEX(Pharma_Products!$F$4:$F$15,MATCH(E724,Pharma_Products!$A$4:$A$15,0))</f>
        <v>-</v>
      </c>
      <c r="N724" s="10">
        <f>IFERROR(INDEX(Pharma_Retailers!$F$4:$F$183,MATCH(C724,Pharma_Retailers!$A$4:$A$183,0)),"")</f>
        <v>0</v>
      </c>
      <c r="O724" s="11" t="str">
        <f t="shared" si="23"/>
        <v/>
      </c>
    </row>
    <row r="725" spans="1:15" x14ac:dyDescent="0.3">
      <c r="A725" t="s">
        <v>9299</v>
      </c>
      <c r="B725" s="9">
        <v>45875</v>
      </c>
      <c r="C725" t="s">
        <v>8329</v>
      </c>
      <c r="D725" t="s">
        <v>8233</v>
      </c>
      <c r="E725" t="s">
        <v>8184</v>
      </c>
      <c r="F725" t="s">
        <v>8185</v>
      </c>
      <c r="G725">
        <v>121</v>
      </c>
      <c r="H725">
        <v>12</v>
      </c>
      <c r="I725">
        <v>9</v>
      </c>
      <c r="J725">
        <v>1089</v>
      </c>
      <c r="K725" s="10">
        <f>IFERROR(INDEX(Pharma_Stock!$D$4:$D$51,MATCH(F725,Pharma_Stock!$B$4:$B$51,0)),"")</f>
        <v>46158</v>
      </c>
      <c r="L725" s="11" t="str">
        <f t="shared" si="22"/>
        <v/>
      </c>
      <c r="M725" s="11" t="str">
        <f>INDEX(Pharma_Products!$F$4:$F$15,MATCH(E725,Pharma_Products!$A$4:$A$15,0))</f>
        <v>-</v>
      </c>
      <c r="N725" s="10">
        <f>IFERROR(INDEX(Pharma_Retailers!$F$4:$F$183,MATCH(C725,Pharma_Retailers!$A$4:$A$183,0)),"")</f>
        <v>47035</v>
      </c>
      <c r="O725" s="11" t="str">
        <f t="shared" si="23"/>
        <v/>
      </c>
    </row>
    <row r="726" spans="1:15" x14ac:dyDescent="0.3">
      <c r="A726" t="s">
        <v>9300</v>
      </c>
      <c r="B726" s="9">
        <v>45876</v>
      </c>
      <c r="C726" t="s">
        <v>8486</v>
      </c>
      <c r="D726" t="s">
        <v>8228</v>
      </c>
      <c r="E726" t="s">
        <v>8159</v>
      </c>
      <c r="F726" t="s">
        <v>8162</v>
      </c>
      <c r="G726">
        <v>203</v>
      </c>
      <c r="H726">
        <v>0</v>
      </c>
      <c r="I726">
        <v>72</v>
      </c>
      <c r="J726">
        <v>14616</v>
      </c>
      <c r="K726" s="10">
        <f>IFERROR(INDEX(Pharma_Stock!$D$4:$D$51,MATCH(F726,Pharma_Stock!$B$4:$B$51,0)),"")</f>
        <v>46494</v>
      </c>
      <c r="L726" s="11" t="str">
        <f t="shared" si="22"/>
        <v/>
      </c>
      <c r="M726" s="11" t="str">
        <f>INDEX(Pharma_Products!$F$4:$F$15,MATCH(E726,Pharma_Products!$A$4:$A$15,0))</f>
        <v>Sch H</v>
      </c>
      <c r="N726" s="10">
        <f>IFERROR(INDEX(Pharma_Retailers!$F$4:$F$183,MATCH(C726,Pharma_Retailers!$A$4:$A$183,0)),"")</f>
        <v>46320</v>
      </c>
      <c r="O726" s="11" t="str">
        <f t="shared" si="23"/>
        <v/>
      </c>
    </row>
    <row r="727" spans="1:15" x14ac:dyDescent="0.3">
      <c r="A727" t="s">
        <v>9301</v>
      </c>
      <c r="B727" s="9">
        <v>45876</v>
      </c>
      <c r="C727" t="s">
        <v>8366</v>
      </c>
      <c r="D727" t="s">
        <v>8249</v>
      </c>
      <c r="E727" t="s">
        <v>8169</v>
      </c>
      <c r="F727" t="s">
        <v>8171</v>
      </c>
      <c r="G727">
        <v>156</v>
      </c>
      <c r="H727">
        <v>0</v>
      </c>
      <c r="I727">
        <v>14</v>
      </c>
      <c r="J727">
        <v>2184</v>
      </c>
      <c r="K727" s="10">
        <f>IFERROR(INDEX(Pharma_Stock!$D$4:$D$51,MATCH(F727,Pharma_Stock!$B$4:$B$51,0)),"")</f>
        <v>46575</v>
      </c>
      <c r="L727" s="11" t="str">
        <f t="shared" si="22"/>
        <v/>
      </c>
      <c r="M727" s="11" t="str">
        <f>INDEX(Pharma_Products!$F$4:$F$15,MATCH(E727,Pharma_Products!$A$4:$A$15,0))</f>
        <v>Sch H</v>
      </c>
      <c r="N727" s="10">
        <f>IFERROR(INDEX(Pharma_Retailers!$F$4:$F$183,MATCH(C727,Pharma_Retailers!$A$4:$A$183,0)),"")</f>
        <v>47218</v>
      </c>
      <c r="O727" s="11" t="str">
        <f t="shared" si="23"/>
        <v/>
      </c>
    </row>
    <row r="728" spans="1:15" x14ac:dyDescent="0.3">
      <c r="A728" t="s">
        <v>9302</v>
      </c>
      <c r="B728" s="9">
        <v>45876</v>
      </c>
      <c r="C728" t="s">
        <v>8532</v>
      </c>
      <c r="D728" t="s">
        <v>8249</v>
      </c>
      <c r="E728" t="s">
        <v>8169</v>
      </c>
      <c r="F728" t="s">
        <v>8172</v>
      </c>
      <c r="G728">
        <v>105</v>
      </c>
      <c r="H728">
        <v>0</v>
      </c>
      <c r="I728">
        <v>14</v>
      </c>
      <c r="J728">
        <v>1470</v>
      </c>
      <c r="K728" s="10">
        <f>IFERROR(INDEX(Pharma_Stock!$D$4:$D$51,MATCH(F728,Pharma_Stock!$B$4:$B$51,0)),"")</f>
        <v>46309</v>
      </c>
      <c r="L728" s="11" t="str">
        <f t="shared" si="22"/>
        <v/>
      </c>
      <c r="M728" s="11" t="str">
        <f>INDEX(Pharma_Products!$F$4:$F$15,MATCH(E728,Pharma_Products!$A$4:$A$15,0))</f>
        <v>Sch H</v>
      </c>
      <c r="N728" s="10">
        <f>IFERROR(INDEX(Pharma_Retailers!$F$4:$F$183,MATCH(C728,Pharma_Retailers!$A$4:$A$183,0)),"")</f>
        <v>46527</v>
      </c>
      <c r="O728" s="11" t="str">
        <f t="shared" si="23"/>
        <v/>
      </c>
    </row>
    <row r="729" spans="1:15" x14ac:dyDescent="0.3">
      <c r="A729" t="s">
        <v>9303</v>
      </c>
      <c r="B729" s="9">
        <v>45876</v>
      </c>
      <c r="C729" t="s">
        <v>8280</v>
      </c>
      <c r="D729" t="s">
        <v>8241</v>
      </c>
      <c r="E729" t="s">
        <v>8209</v>
      </c>
      <c r="F729" t="s">
        <v>8212</v>
      </c>
      <c r="G729">
        <v>148</v>
      </c>
      <c r="H729">
        <v>0</v>
      </c>
      <c r="I729">
        <v>30</v>
      </c>
      <c r="J729">
        <v>4440</v>
      </c>
      <c r="K729" s="10">
        <f>IFERROR(INDEX(Pharma_Stock!$D$4:$D$51,MATCH(F729,Pharma_Stock!$B$4:$B$51,0)),"")</f>
        <v>46129</v>
      </c>
      <c r="L729" s="11" t="str">
        <f t="shared" si="22"/>
        <v/>
      </c>
      <c r="M729" s="11" t="str">
        <f>INDEX(Pharma_Products!$F$4:$F$15,MATCH(E729,Pharma_Products!$A$4:$A$15,0))</f>
        <v>-</v>
      </c>
      <c r="N729" s="10">
        <f>IFERROR(INDEX(Pharma_Retailers!$F$4:$F$183,MATCH(C729,Pharma_Retailers!$A$4:$A$183,0)),"")</f>
        <v>0</v>
      </c>
      <c r="O729" s="11" t="str">
        <f t="shared" si="23"/>
        <v/>
      </c>
    </row>
    <row r="730" spans="1:15" x14ac:dyDescent="0.3">
      <c r="A730" t="s">
        <v>9304</v>
      </c>
      <c r="B730" s="9">
        <v>45876</v>
      </c>
      <c r="C730" t="s">
        <v>8402</v>
      </c>
      <c r="D730" t="s">
        <v>8228</v>
      </c>
      <c r="E730" t="s">
        <v>8184</v>
      </c>
      <c r="F730" t="s">
        <v>8187</v>
      </c>
      <c r="G730">
        <v>188</v>
      </c>
      <c r="H730">
        <v>18</v>
      </c>
      <c r="I730">
        <v>9</v>
      </c>
      <c r="J730">
        <v>1692</v>
      </c>
      <c r="K730" s="10">
        <f>IFERROR(INDEX(Pharma_Stock!$D$4:$D$51,MATCH(F730,Pharma_Stock!$B$4:$B$51,0)),"")</f>
        <v>46028</v>
      </c>
      <c r="L730" s="11" t="str">
        <f t="shared" si="22"/>
        <v/>
      </c>
      <c r="M730" s="11" t="str">
        <f>INDEX(Pharma_Products!$F$4:$F$15,MATCH(E730,Pharma_Products!$A$4:$A$15,0))</f>
        <v>-</v>
      </c>
      <c r="N730" s="10">
        <f>IFERROR(INDEX(Pharma_Retailers!$F$4:$F$183,MATCH(C730,Pharma_Retailers!$A$4:$A$183,0)),"")</f>
        <v>0</v>
      </c>
      <c r="O730" s="11" t="str">
        <f t="shared" si="23"/>
        <v/>
      </c>
    </row>
    <row r="731" spans="1:15" x14ac:dyDescent="0.3">
      <c r="A731" t="s">
        <v>9305</v>
      </c>
      <c r="B731" s="9">
        <v>45876</v>
      </c>
      <c r="C731" t="s">
        <v>8261</v>
      </c>
      <c r="D731" t="s">
        <v>8249</v>
      </c>
      <c r="E731" t="s">
        <v>8204</v>
      </c>
      <c r="F731" t="s">
        <v>8205</v>
      </c>
      <c r="G731">
        <v>152</v>
      </c>
      <c r="H731">
        <v>0</v>
      </c>
      <c r="I731">
        <v>88</v>
      </c>
      <c r="J731">
        <v>13376</v>
      </c>
      <c r="K731" s="10">
        <f>IFERROR(INDEX(Pharma_Stock!$D$4:$D$51,MATCH(F731,Pharma_Stock!$B$4:$B$51,0)),"")</f>
        <v>46141</v>
      </c>
      <c r="L731" s="11" t="str">
        <f t="shared" si="22"/>
        <v/>
      </c>
      <c r="M731" s="11" t="str">
        <f>INDEX(Pharma_Products!$F$4:$F$15,MATCH(E731,Pharma_Products!$A$4:$A$15,0))</f>
        <v>-</v>
      </c>
      <c r="N731" s="10">
        <f>IFERROR(INDEX(Pharma_Retailers!$F$4:$F$183,MATCH(C731,Pharma_Retailers!$A$4:$A$183,0)),"")</f>
        <v>0</v>
      </c>
      <c r="O731" s="11" t="str">
        <f t="shared" si="23"/>
        <v/>
      </c>
    </row>
    <row r="732" spans="1:15" x14ac:dyDescent="0.3">
      <c r="A732" t="s">
        <v>9306</v>
      </c>
      <c r="B732" s="9">
        <v>45876</v>
      </c>
      <c r="C732" t="s">
        <v>8470</v>
      </c>
      <c r="D732" t="s">
        <v>8228</v>
      </c>
      <c r="E732" t="s">
        <v>8189</v>
      </c>
      <c r="F732" t="s">
        <v>8192</v>
      </c>
      <c r="G732">
        <v>78</v>
      </c>
      <c r="H732">
        <v>6</v>
      </c>
      <c r="I732">
        <v>12.5</v>
      </c>
      <c r="J732">
        <v>975</v>
      </c>
      <c r="K732" s="10">
        <f>IFERROR(INDEX(Pharma_Stock!$D$4:$D$51,MATCH(F732,Pharma_Stock!$B$4:$B$51,0)),"")</f>
        <v>46005</v>
      </c>
      <c r="L732" s="11" t="str">
        <f t="shared" si="22"/>
        <v/>
      </c>
      <c r="M732" s="11" t="str">
        <f>INDEX(Pharma_Products!$F$4:$F$15,MATCH(E732,Pharma_Products!$A$4:$A$15,0))</f>
        <v>-</v>
      </c>
      <c r="N732" s="10">
        <f>IFERROR(INDEX(Pharma_Retailers!$F$4:$F$183,MATCH(C732,Pharma_Retailers!$A$4:$A$183,0)),"")</f>
        <v>0</v>
      </c>
      <c r="O732" s="11" t="str">
        <f t="shared" si="23"/>
        <v/>
      </c>
    </row>
    <row r="733" spans="1:15" x14ac:dyDescent="0.3">
      <c r="A733" t="s">
        <v>9307</v>
      </c>
      <c r="B733" s="9">
        <v>45877</v>
      </c>
      <c r="C733" t="s">
        <v>8353</v>
      </c>
      <c r="D733" t="s">
        <v>8249</v>
      </c>
      <c r="E733" t="s">
        <v>8199</v>
      </c>
      <c r="F733" t="s">
        <v>8200</v>
      </c>
      <c r="G733">
        <v>146</v>
      </c>
      <c r="H733">
        <v>0</v>
      </c>
      <c r="I733">
        <v>28</v>
      </c>
      <c r="J733">
        <v>4088</v>
      </c>
      <c r="K733" s="10">
        <f>IFERROR(INDEX(Pharma_Stock!$D$4:$D$51,MATCH(F733,Pharma_Stock!$B$4:$B$51,0)),"")</f>
        <v>46042</v>
      </c>
      <c r="L733" s="11" t="str">
        <f t="shared" si="22"/>
        <v/>
      </c>
      <c r="M733" s="11" t="str">
        <f>INDEX(Pharma_Products!$F$4:$F$15,MATCH(E733,Pharma_Products!$A$4:$A$15,0))</f>
        <v>-</v>
      </c>
      <c r="N733" s="10">
        <f>IFERROR(INDEX(Pharma_Retailers!$F$4:$F$183,MATCH(C733,Pharma_Retailers!$A$4:$A$183,0)),"")</f>
        <v>0</v>
      </c>
      <c r="O733" s="11" t="str">
        <f t="shared" si="23"/>
        <v/>
      </c>
    </row>
    <row r="734" spans="1:15" x14ac:dyDescent="0.3">
      <c r="A734" t="s">
        <v>9308</v>
      </c>
      <c r="B734" s="9">
        <v>45877</v>
      </c>
      <c r="C734" t="s">
        <v>8405</v>
      </c>
      <c r="D734" t="s">
        <v>8233</v>
      </c>
      <c r="E734" t="s">
        <v>8199</v>
      </c>
      <c r="F734" t="s">
        <v>8201</v>
      </c>
      <c r="G734">
        <v>83</v>
      </c>
      <c r="H734">
        <v>0</v>
      </c>
      <c r="I734">
        <v>28</v>
      </c>
      <c r="J734">
        <v>2324</v>
      </c>
      <c r="K734" s="10">
        <f>IFERROR(INDEX(Pharma_Stock!$D$4:$D$51,MATCH(F734,Pharma_Stock!$B$4:$B$51,0)),"")</f>
        <v>46000</v>
      </c>
      <c r="L734" s="11" t="str">
        <f t="shared" si="22"/>
        <v/>
      </c>
      <c r="M734" s="11" t="str">
        <f>INDEX(Pharma_Products!$F$4:$F$15,MATCH(E734,Pharma_Products!$A$4:$A$15,0))</f>
        <v>-</v>
      </c>
      <c r="N734" s="10">
        <f>IFERROR(INDEX(Pharma_Retailers!$F$4:$F$183,MATCH(C734,Pharma_Retailers!$A$4:$A$183,0)),"")</f>
        <v>47414</v>
      </c>
      <c r="O734" s="11" t="str">
        <f t="shared" si="23"/>
        <v/>
      </c>
    </row>
    <row r="735" spans="1:15" x14ac:dyDescent="0.3">
      <c r="A735" t="s">
        <v>9309</v>
      </c>
      <c r="B735" s="9">
        <v>45877</v>
      </c>
      <c r="C735" t="s">
        <v>8383</v>
      </c>
      <c r="D735" t="s">
        <v>8269</v>
      </c>
      <c r="E735" t="s">
        <v>8199</v>
      </c>
      <c r="F735" t="s">
        <v>8200</v>
      </c>
      <c r="G735">
        <v>45</v>
      </c>
      <c r="H735">
        <v>0</v>
      </c>
      <c r="I735">
        <v>28</v>
      </c>
      <c r="J735">
        <v>1260</v>
      </c>
      <c r="K735" s="10">
        <f>IFERROR(INDEX(Pharma_Stock!$D$4:$D$51,MATCH(F735,Pharma_Stock!$B$4:$B$51,0)),"")</f>
        <v>46042</v>
      </c>
      <c r="L735" s="11" t="str">
        <f t="shared" si="22"/>
        <v/>
      </c>
      <c r="M735" s="11" t="str">
        <f>INDEX(Pharma_Products!$F$4:$F$15,MATCH(E735,Pharma_Products!$A$4:$A$15,0))</f>
        <v>-</v>
      </c>
      <c r="N735" s="10">
        <f>IFERROR(INDEX(Pharma_Retailers!$F$4:$F$183,MATCH(C735,Pharma_Retailers!$A$4:$A$183,0)),"")</f>
        <v>0</v>
      </c>
      <c r="O735" s="11" t="str">
        <f t="shared" si="23"/>
        <v/>
      </c>
    </row>
    <row r="736" spans="1:15" x14ac:dyDescent="0.3">
      <c r="A736" t="s">
        <v>9310</v>
      </c>
      <c r="B736" s="9">
        <v>45877</v>
      </c>
      <c r="C736" t="s">
        <v>8478</v>
      </c>
      <c r="D736" t="s">
        <v>8228</v>
      </c>
      <c r="E736" t="s">
        <v>8199</v>
      </c>
      <c r="F736" t="s">
        <v>8202</v>
      </c>
      <c r="G736">
        <v>139</v>
      </c>
      <c r="H736">
        <v>0</v>
      </c>
      <c r="I736">
        <v>28</v>
      </c>
      <c r="J736">
        <v>3892</v>
      </c>
      <c r="K736" s="10">
        <f>IFERROR(INDEX(Pharma_Stock!$D$4:$D$51,MATCH(F736,Pharma_Stock!$B$4:$B$51,0)),"")</f>
        <v>45979</v>
      </c>
      <c r="L736" s="11" t="str">
        <f t="shared" si="22"/>
        <v/>
      </c>
      <c r="M736" s="11" t="str">
        <f>INDEX(Pharma_Products!$F$4:$F$15,MATCH(E736,Pharma_Products!$A$4:$A$15,0))</f>
        <v>-</v>
      </c>
      <c r="N736" s="10">
        <f>IFERROR(INDEX(Pharma_Retailers!$F$4:$F$183,MATCH(C736,Pharma_Retailers!$A$4:$A$183,0)),"")</f>
        <v>46565</v>
      </c>
      <c r="O736" s="11" t="str">
        <f t="shared" si="23"/>
        <v/>
      </c>
    </row>
    <row r="737" spans="1:15" x14ac:dyDescent="0.3">
      <c r="A737" t="s">
        <v>9311</v>
      </c>
      <c r="B737" s="9">
        <v>45877</v>
      </c>
      <c r="C737" t="s">
        <v>8458</v>
      </c>
      <c r="D737" t="s">
        <v>8228</v>
      </c>
      <c r="E737" t="s">
        <v>8153</v>
      </c>
      <c r="F737" t="s">
        <v>8154</v>
      </c>
      <c r="G737">
        <v>140</v>
      </c>
      <c r="H737">
        <v>0</v>
      </c>
      <c r="I737">
        <v>18.5</v>
      </c>
      <c r="J737">
        <v>2590</v>
      </c>
      <c r="K737" s="10">
        <f>IFERROR(INDEX(Pharma_Stock!$D$4:$D$51,MATCH(F737,Pharma_Stock!$B$4:$B$51,0)),"")</f>
        <v>46439</v>
      </c>
      <c r="L737" s="11" t="str">
        <f t="shared" si="22"/>
        <v/>
      </c>
      <c r="M737" s="11" t="str">
        <f>INDEX(Pharma_Products!$F$4:$F$15,MATCH(E737,Pharma_Products!$A$4:$A$15,0))</f>
        <v>Sch H</v>
      </c>
      <c r="N737" s="10">
        <f>IFERROR(INDEX(Pharma_Retailers!$F$4:$F$183,MATCH(C737,Pharma_Retailers!$A$4:$A$183,0)),"")</f>
        <v>46440</v>
      </c>
      <c r="O737" s="11" t="str">
        <f t="shared" si="23"/>
        <v/>
      </c>
    </row>
    <row r="738" spans="1:15" x14ac:dyDescent="0.3">
      <c r="A738" t="s">
        <v>9312</v>
      </c>
      <c r="B738" s="9">
        <v>45878</v>
      </c>
      <c r="C738" t="s">
        <v>8391</v>
      </c>
      <c r="D738" t="s">
        <v>8269</v>
      </c>
      <c r="E738" t="s">
        <v>8209</v>
      </c>
      <c r="F738" t="s">
        <v>8210</v>
      </c>
      <c r="G738">
        <v>60</v>
      </c>
      <c r="H738">
        <v>0</v>
      </c>
      <c r="I738">
        <v>30</v>
      </c>
      <c r="J738">
        <v>1800</v>
      </c>
      <c r="K738" s="10">
        <f>IFERROR(INDEX(Pharma_Stock!$D$4:$D$51,MATCH(F738,Pharma_Stock!$B$4:$B$51,0)),"")</f>
        <v>45921</v>
      </c>
      <c r="L738" s="11" t="str">
        <f t="shared" si="22"/>
        <v/>
      </c>
      <c r="M738" s="11" t="str">
        <f>INDEX(Pharma_Products!$F$4:$F$15,MATCH(E738,Pharma_Products!$A$4:$A$15,0))</f>
        <v>-</v>
      </c>
      <c r="N738" s="10">
        <f>IFERROR(INDEX(Pharma_Retailers!$F$4:$F$183,MATCH(C738,Pharma_Retailers!$A$4:$A$183,0)),"")</f>
        <v>0</v>
      </c>
      <c r="O738" s="11" t="str">
        <f t="shared" si="23"/>
        <v/>
      </c>
    </row>
    <row r="739" spans="1:15" x14ac:dyDescent="0.3">
      <c r="A739" t="s">
        <v>9313</v>
      </c>
      <c r="B739" s="9">
        <v>45878</v>
      </c>
      <c r="C739" t="s">
        <v>8425</v>
      </c>
      <c r="D739" t="s">
        <v>8233</v>
      </c>
      <c r="E739" t="s">
        <v>8189</v>
      </c>
      <c r="F739" t="s">
        <v>8190</v>
      </c>
      <c r="G739">
        <v>159</v>
      </c>
      <c r="H739">
        <v>13</v>
      </c>
      <c r="I739">
        <v>12.5</v>
      </c>
      <c r="J739">
        <v>1987.5</v>
      </c>
      <c r="K739" s="10">
        <f>IFERROR(INDEX(Pharma_Stock!$D$4:$D$51,MATCH(F739,Pharma_Stock!$B$4:$B$51,0)),"")</f>
        <v>46202</v>
      </c>
      <c r="L739" s="11" t="str">
        <f t="shared" si="22"/>
        <v/>
      </c>
      <c r="M739" s="11" t="str">
        <f>INDEX(Pharma_Products!$F$4:$F$15,MATCH(E739,Pharma_Products!$A$4:$A$15,0))</f>
        <v>-</v>
      </c>
      <c r="N739" s="10">
        <f>IFERROR(INDEX(Pharma_Retailers!$F$4:$F$183,MATCH(C739,Pharma_Retailers!$A$4:$A$183,0)),"")</f>
        <v>47324</v>
      </c>
      <c r="O739" s="11" t="str">
        <f t="shared" si="23"/>
        <v/>
      </c>
    </row>
    <row r="740" spans="1:15" x14ac:dyDescent="0.3">
      <c r="A740" t="s">
        <v>9314</v>
      </c>
      <c r="B740" s="9">
        <v>45878</v>
      </c>
      <c r="C740" t="s">
        <v>8508</v>
      </c>
      <c r="D740" t="s">
        <v>8269</v>
      </c>
      <c r="E740" t="s">
        <v>8199</v>
      </c>
      <c r="F740" t="s">
        <v>8201</v>
      </c>
      <c r="G740">
        <v>84</v>
      </c>
      <c r="H740">
        <v>0</v>
      </c>
      <c r="I740">
        <v>28</v>
      </c>
      <c r="J740">
        <v>2352</v>
      </c>
      <c r="K740" s="10">
        <f>IFERROR(INDEX(Pharma_Stock!$D$4:$D$51,MATCH(F740,Pharma_Stock!$B$4:$B$51,0)),"")</f>
        <v>46000</v>
      </c>
      <c r="L740" s="11" t="str">
        <f t="shared" si="22"/>
        <v/>
      </c>
      <c r="M740" s="11" t="str">
        <f>INDEX(Pharma_Products!$F$4:$F$15,MATCH(E740,Pharma_Products!$A$4:$A$15,0))</f>
        <v>-</v>
      </c>
      <c r="N740" s="10">
        <f>IFERROR(INDEX(Pharma_Retailers!$F$4:$F$183,MATCH(C740,Pharma_Retailers!$A$4:$A$183,0)),"")</f>
        <v>0</v>
      </c>
      <c r="O740" s="11" t="str">
        <f t="shared" si="23"/>
        <v/>
      </c>
    </row>
    <row r="741" spans="1:15" x14ac:dyDescent="0.3">
      <c r="A741" t="s">
        <v>9315</v>
      </c>
      <c r="B741" s="9">
        <v>45878</v>
      </c>
      <c r="C741" t="s">
        <v>8333</v>
      </c>
      <c r="D741" t="s">
        <v>8269</v>
      </c>
      <c r="E741" t="s">
        <v>8204</v>
      </c>
      <c r="F741" t="s">
        <v>8207</v>
      </c>
      <c r="G741">
        <v>144</v>
      </c>
      <c r="H741">
        <v>0</v>
      </c>
      <c r="I741">
        <v>88</v>
      </c>
      <c r="J741">
        <v>12672</v>
      </c>
      <c r="K741" s="10">
        <f>IFERROR(INDEX(Pharma_Stock!$D$4:$D$51,MATCH(F741,Pharma_Stock!$B$4:$B$51,0)),"")</f>
        <v>45968</v>
      </c>
      <c r="L741" s="11" t="str">
        <f t="shared" si="22"/>
        <v/>
      </c>
      <c r="M741" s="11" t="str">
        <f>INDEX(Pharma_Products!$F$4:$F$15,MATCH(E741,Pharma_Products!$A$4:$A$15,0))</f>
        <v>-</v>
      </c>
      <c r="N741" s="10">
        <f>IFERROR(INDEX(Pharma_Retailers!$F$4:$F$183,MATCH(C741,Pharma_Retailers!$A$4:$A$183,0)),"")</f>
        <v>0</v>
      </c>
      <c r="O741" s="11" t="str">
        <f t="shared" si="23"/>
        <v/>
      </c>
    </row>
    <row r="742" spans="1:15" x14ac:dyDescent="0.3">
      <c r="A742" t="s">
        <v>9316</v>
      </c>
      <c r="B742" s="9">
        <v>45880</v>
      </c>
      <c r="C742" t="s">
        <v>8520</v>
      </c>
      <c r="D742" t="s">
        <v>8241</v>
      </c>
      <c r="E742" t="s">
        <v>8194</v>
      </c>
      <c r="F742" t="s">
        <v>8196</v>
      </c>
      <c r="G742">
        <v>123</v>
      </c>
      <c r="H742">
        <v>0</v>
      </c>
      <c r="I742">
        <v>105</v>
      </c>
      <c r="J742">
        <v>12915</v>
      </c>
      <c r="K742" s="10">
        <f>IFERROR(INDEX(Pharma_Stock!$D$4:$D$51,MATCH(F742,Pharma_Stock!$B$4:$B$51,0)),"")</f>
        <v>46234</v>
      </c>
      <c r="L742" s="11" t="str">
        <f t="shared" si="22"/>
        <v/>
      </c>
      <c r="M742" s="11" t="str">
        <f>INDEX(Pharma_Products!$F$4:$F$15,MATCH(E742,Pharma_Products!$A$4:$A$15,0))</f>
        <v>-</v>
      </c>
      <c r="N742" s="10">
        <f>IFERROR(INDEX(Pharma_Retailers!$F$4:$F$183,MATCH(C742,Pharma_Retailers!$A$4:$A$183,0)),"")</f>
        <v>0</v>
      </c>
      <c r="O742" s="11" t="str">
        <f t="shared" si="23"/>
        <v/>
      </c>
    </row>
    <row r="743" spans="1:15" x14ac:dyDescent="0.3">
      <c r="A743" t="s">
        <v>9317</v>
      </c>
      <c r="B743" s="9">
        <v>45880</v>
      </c>
      <c r="C743" t="s">
        <v>8441</v>
      </c>
      <c r="D743" t="s">
        <v>8233</v>
      </c>
      <c r="E743" t="s">
        <v>8184</v>
      </c>
      <c r="F743" t="s">
        <v>8187</v>
      </c>
      <c r="G743">
        <v>35</v>
      </c>
      <c r="H743">
        <v>0</v>
      </c>
      <c r="I743">
        <v>9</v>
      </c>
      <c r="J743">
        <v>315</v>
      </c>
      <c r="K743" s="10">
        <f>IFERROR(INDEX(Pharma_Stock!$D$4:$D$51,MATCH(F743,Pharma_Stock!$B$4:$B$51,0)),"")</f>
        <v>46028</v>
      </c>
      <c r="L743" s="11" t="str">
        <f t="shared" si="22"/>
        <v/>
      </c>
      <c r="M743" s="11" t="str">
        <f>INDEX(Pharma_Products!$F$4:$F$15,MATCH(E743,Pharma_Products!$A$4:$A$15,0))</f>
        <v>-</v>
      </c>
      <c r="N743" s="10">
        <f>IFERROR(INDEX(Pharma_Retailers!$F$4:$F$183,MATCH(C743,Pharma_Retailers!$A$4:$A$183,0)),"")</f>
        <v>0</v>
      </c>
      <c r="O743" s="11" t="str">
        <f t="shared" si="23"/>
        <v/>
      </c>
    </row>
    <row r="744" spans="1:15" x14ac:dyDescent="0.3">
      <c r="A744" t="s">
        <v>9318</v>
      </c>
      <c r="B744" s="9">
        <v>45880</v>
      </c>
      <c r="C744" t="s">
        <v>8400</v>
      </c>
      <c r="D744" t="s">
        <v>8228</v>
      </c>
      <c r="E744" t="s">
        <v>8169</v>
      </c>
      <c r="F744" t="s">
        <v>8172</v>
      </c>
      <c r="G744">
        <v>178</v>
      </c>
      <c r="H744">
        <v>0</v>
      </c>
      <c r="I744">
        <v>14</v>
      </c>
      <c r="J744">
        <v>2492</v>
      </c>
      <c r="K744" s="10">
        <f>IFERROR(INDEX(Pharma_Stock!$D$4:$D$51,MATCH(F744,Pharma_Stock!$B$4:$B$51,0)),"")</f>
        <v>46309</v>
      </c>
      <c r="L744" s="11" t="str">
        <f t="shared" si="22"/>
        <v/>
      </c>
      <c r="M744" s="11" t="str">
        <f>INDEX(Pharma_Products!$F$4:$F$15,MATCH(E744,Pharma_Products!$A$4:$A$15,0))</f>
        <v>Sch H</v>
      </c>
      <c r="N744" s="10">
        <f>IFERROR(INDEX(Pharma_Retailers!$F$4:$F$183,MATCH(C744,Pharma_Retailers!$A$4:$A$183,0)),"")</f>
        <v>47451</v>
      </c>
      <c r="O744" s="11" t="str">
        <f t="shared" si="23"/>
        <v/>
      </c>
    </row>
    <row r="745" spans="1:15" x14ac:dyDescent="0.3">
      <c r="A745" t="s">
        <v>9319</v>
      </c>
      <c r="B745" s="9">
        <v>45880</v>
      </c>
      <c r="C745" t="s">
        <v>8505</v>
      </c>
      <c r="D745" t="s">
        <v>8241</v>
      </c>
      <c r="E745" t="s">
        <v>8159</v>
      </c>
      <c r="F745" t="s">
        <v>8161</v>
      </c>
      <c r="G745">
        <v>234</v>
      </c>
      <c r="H745">
        <v>0</v>
      </c>
      <c r="I745">
        <v>72</v>
      </c>
      <c r="J745">
        <v>16848</v>
      </c>
      <c r="K745" s="10">
        <f>IFERROR(INDEX(Pharma_Stock!$D$4:$D$51,MATCH(F745,Pharma_Stock!$B$4:$B$51,0)),"")</f>
        <v>46297</v>
      </c>
      <c r="L745" s="11" t="str">
        <f t="shared" si="22"/>
        <v/>
      </c>
      <c r="M745" s="11" t="str">
        <f>INDEX(Pharma_Products!$F$4:$F$15,MATCH(E745,Pharma_Products!$A$4:$A$15,0))</f>
        <v>Sch H</v>
      </c>
      <c r="N745" s="10">
        <f>IFERROR(INDEX(Pharma_Retailers!$F$4:$F$183,MATCH(C745,Pharma_Retailers!$A$4:$A$183,0)),"")</f>
        <v>46608</v>
      </c>
      <c r="O745" s="11" t="str">
        <f t="shared" si="23"/>
        <v/>
      </c>
    </row>
    <row r="746" spans="1:15" x14ac:dyDescent="0.3">
      <c r="A746" t="s">
        <v>9320</v>
      </c>
      <c r="B746" s="9">
        <v>45881</v>
      </c>
      <c r="C746" t="s">
        <v>8491</v>
      </c>
      <c r="D746" t="s">
        <v>8241</v>
      </c>
      <c r="E746" t="s">
        <v>8209</v>
      </c>
      <c r="F746" t="s">
        <v>8212</v>
      </c>
      <c r="G746">
        <v>26</v>
      </c>
      <c r="H746">
        <v>0</v>
      </c>
      <c r="I746">
        <v>30</v>
      </c>
      <c r="J746">
        <v>780</v>
      </c>
      <c r="K746" s="10">
        <f>IFERROR(INDEX(Pharma_Stock!$D$4:$D$51,MATCH(F746,Pharma_Stock!$B$4:$B$51,0)),"")</f>
        <v>46129</v>
      </c>
      <c r="L746" s="11" t="str">
        <f t="shared" si="22"/>
        <v/>
      </c>
      <c r="M746" s="11" t="str">
        <f>INDEX(Pharma_Products!$F$4:$F$15,MATCH(E746,Pharma_Products!$A$4:$A$15,0))</f>
        <v>-</v>
      </c>
      <c r="N746" s="10">
        <f>IFERROR(INDEX(Pharma_Retailers!$F$4:$F$183,MATCH(C746,Pharma_Retailers!$A$4:$A$183,0)),"")</f>
        <v>0</v>
      </c>
      <c r="O746" s="11" t="str">
        <f t="shared" si="23"/>
        <v/>
      </c>
    </row>
    <row r="747" spans="1:15" x14ac:dyDescent="0.3">
      <c r="A747" t="s">
        <v>9321</v>
      </c>
      <c r="B747" s="9">
        <v>45881</v>
      </c>
      <c r="C747" t="s">
        <v>8371</v>
      </c>
      <c r="D747" t="s">
        <v>8233</v>
      </c>
      <c r="E747" t="s">
        <v>8189</v>
      </c>
      <c r="F747" t="s">
        <v>8190</v>
      </c>
      <c r="G747">
        <v>136</v>
      </c>
      <c r="H747">
        <v>11</v>
      </c>
      <c r="I747">
        <v>12.5</v>
      </c>
      <c r="J747">
        <v>1700</v>
      </c>
      <c r="K747" s="10">
        <f>IFERROR(INDEX(Pharma_Stock!$D$4:$D$51,MATCH(F747,Pharma_Stock!$B$4:$B$51,0)),"")</f>
        <v>46202</v>
      </c>
      <c r="L747" s="11" t="str">
        <f t="shared" si="22"/>
        <v/>
      </c>
      <c r="M747" s="11" t="str">
        <f>INDEX(Pharma_Products!$F$4:$F$15,MATCH(E747,Pharma_Products!$A$4:$A$15,0))</f>
        <v>-</v>
      </c>
      <c r="N747" s="10">
        <f>IFERROR(INDEX(Pharma_Retailers!$F$4:$F$183,MATCH(C747,Pharma_Retailers!$A$4:$A$183,0)),"")</f>
        <v>0</v>
      </c>
      <c r="O747" s="11" t="str">
        <f t="shared" si="23"/>
        <v/>
      </c>
    </row>
    <row r="748" spans="1:15" x14ac:dyDescent="0.3">
      <c r="A748" t="s">
        <v>9322</v>
      </c>
      <c r="B748" s="9">
        <v>45881</v>
      </c>
      <c r="C748" t="s">
        <v>8343</v>
      </c>
      <c r="D748" t="s">
        <v>8228</v>
      </c>
      <c r="E748" t="s">
        <v>8184</v>
      </c>
      <c r="F748" t="s">
        <v>8186</v>
      </c>
      <c r="G748">
        <v>132</v>
      </c>
      <c r="H748">
        <v>13</v>
      </c>
      <c r="I748">
        <v>9</v>
      </c>
      <c r="J748">
        <v>1188</v>
      </c>
      <c r="K748" s="10">
        <f>IFERROR(INDEX(Pharma_Stock!$D$4:$D$51,MATCH(F748,Pharma_Stock!$B$4:$B$51,0)),"")</f>
        <v>45997</v>
      </c>
      <c r="L748" s="11" t="str">
        <f t="shared" si="22"/>
        <v/>
      </c>
      <c r="M748" s="11" t="str">
        <f>INDEX(Pharma_Products!$F$4:$F$15,MATCH(E748,Pharma_Products!$A$4:$A$15,0))</f>
        <v>-</v>
      </c>
      <c r="N748" s="10">
        <f>IFERROR(INDEX(Pharma_Retailers!$F$4:$F$183,MATCH(C748,Pharma_Retailers!$A$4:$A$183,0)),"")</f>
        <v>0</v>
      </c>
      <c r="O748" s="11" t="str">
        <f t="shared" si="23"/>
        <v/>
      </c>
    </row>
    <row r="749" spans="1:15" x14ac:dyDescent="0.3">
      <c r="A749" t="s">
        <v>9323</v>
      </c>
      <c r="B749" s="9">
        <v>45881</v>
      </c>
      <c r="C749" t="s">
        <v>8480</v>
      </c>
      <c r="D749" t="s">
        <v>8241</v>
      </c>
      <c r="E749" t="s">
        <v>8199</v>
      </c>
      <c r="F749" t="s">
        <v>8200</v>
      </c>
      <c r="G749">
        <v>64</v>
      </c>
      <c r="H749">
        <v>0</v>
      </c>
      <c r="I749">
        <v>28</v>
      </c>
      <c r="J749">
        <v>1792</v>
      </c>
      <c r="K749" s="10">
        <f>IFERROR(INDEX(Pharma_Stock!$D$4:$D$51,MATCH(F749,Pharma_Stock!$B$4:$B$51,0)),"")</f>
        <v>46042</v>
      </c>
      <c r="L749" s="11" t="str">
        <f t="shared" si="22"/>
        <v/>
      </c>
      <c r="M749" s="11" t="str">
        <f>INDEX(Pharma_Products!$F$4:$F$15,MATCH(E749,Pharma_Products!$A$4:$A$15,0))</f>
        <v>-</v>
      </c>
      <c r="N749" s="10">
        <f>IFERROR(INDEX(Pharma_Retailers!$F$4:$F$183,MATCH(C749,Pharma_Retailers!$A$4:$A$183,0)),"")</f>
        <v>0</v>
      </c>
      <c r="O749" s="11" t="str">
        <f t="shared" si="23"/>
        <v/>
      </c>
    </row>
    <row r="750" spans="1:15" x14ac:dyDescent="0.3">
      <c r="A750" t="s">
        <v>9324</v>
      </c>
      <c r="B750" s="9">
        <v>45881</v>
      </c>
      <c r="C750" t="s">
        <v>8463</v>
      </c>
      <c r="D750" t="s">
        <v>8233</v>
      </c>
      <c r="E750" t="s">
        <v>8169</v>
      </c>
      <c r="F750" t="s">
        <v>8171</v>
      </c>
      <c r="G750">
        <v>202</v>
      </c>
      <c r="H750">
        <v>0</v>
      </c>
      <c r="I750">
        <v>14</v>
      </c>
      <c r="J750">
        <v>2828</v>
      </c>
      <c r="K750" s="10">
        <f>IFERROR(INDEX(Pharma_Stock!$D$4:$D$51,MATCH(F750,Pharma_Stock!$B$4:$B$51,0)),"")</f>
        <v>46575</v>
      </c>
      <c r="L750" s="11" t="str">
        <f t="shared" si="22"/>
        <v/>
      </c>
      <c r="M750" s="11" t="str">
        <f>INDEX(Pharma_Products!$F$4:$F$15,MATCH(E750,Pharma_Products!$A$4:$A$15,0))</f>
        <v>Sch H</v>
      </c>
      <c r="N750" s="10">
        <f>IFERROR(INDEX(Pharma_Retailers!$F$4:$F$183,MATCH(C750,Pharma_Retailers!$A$4:$A$183,0)),"")</f>
        <v>47304</v>
      </c>
      <c r="O750" s="11" t="str">
        <f t="shared" si="23"/>
        <v/>
      </c>
    </row>
    <row r="751" spans="1:15" x14ac:dyDescent="0.3">
      <c r="A751" t="s">
        <v>9325</v>
      </c>
      <c r="B751" s="9">
        <v>45881</v>
      </c>
      <c r="C751" t="s">
        <v>8460</v>
      </c>
      <c r="D751" t="s">
        <v>8228</v>
      </c>
      <c r="E751" t="s">
        <v>8184</v>
      </c>
      <c r="F751" t="s">
        <v>8186</v>
      </c>
      <c r="G751">
        <v>220</v>
      </c>
      <c r="H751">
        <v>22</v>
      </c>
      <c r="I751">
        <v>9</v>
      </c>
      <c r="J751">
        <v>1980</v>
      </c>
      <c r="K751" s="10">
        <f>IFERROR(INDEX(Pharma_Stock!$D$4:$D$51,MATCH(F751,Pharma_Stock!$B$4:$B$51,0)),"")</f>
        <v>45997</v>
      </c>
      <c r="L751" s="11" t="str">
        <f t="shared" si="22"/>
        <v/>
      </c>
      <c r="M751" s="11" t="str">
        <f>INDEX(Pharma_Products!$F$4:$F$15,MATCH(E751,Pharma_Products!$A$4:$A$15,0))</f>
        <v>-</v>
      </c>
      <c r="N751" s="10">
        <f>IFERROR(INDEX(Pharma_Retailers!$F$4:$F$183,MATCH(C751,Pharma_Retailers!$A$4:$A$183,0)),"")</f>
        <v>0</v>
      </c>
      <c r="O751" s="11" t="str">
        <f t="shared" si="23"/>
        <v/>
      </c>
    </row>
    <row r="752" spans="1:15" x14ac:dyDescent="0.3">
      <c r="A752" t="s">
        <v>9326</v>
      </c>
      <c r="B752" s="9">
        <v>45881</v>
      </c>
      <c r="C752" t="s">
        <v>8359</v>
      </c>
      <c r="D752" t="s">
        <v>8249</v>
      </c>
      <c r="E752" t="s">
        <v>8199</v>
      </c>
      <c r="F752" t="s">
        <v>8201</v>
      </c>
      <c r="G752">
        <v>42</v>
      </c>
      <c r="H752">
        <v>0</v>
      </c>
      <c r="I752">
        <v>28</v>
      </c>
      <c r="J752">
        <v>1176</v>
      </c>
      <c r="K752" s="10">
        <f>IFERROR(INDEX(Pharma_Stock!$D$4:$D$51,MATCH(F752,Pharma_Stock!$B$4:$B$51,0)),"")</f>
        <v>46000</v>
      </c>
      <c r="L752" s="11" t="str">
        <f t="shared" si="22"/>
        <v/>
      </c>
      <c r="M752" s="11" t="str">
        <f>INDEX(Pharma_Products!$F$4:$F$15,MATCH(E752,Pharma_Products!$A$4:$A$15,0))</f>
        <v>-</v>
      </c>
      <c r="N752" s="10">
        <f>IFERROR(INDEX(Pharma_Retailers!$F$4:$F$183,MATCH(C752,Pharma_Retailers!$A$4:$A$183,0)),"")</f>
        <v>0</v>
      </c>
      <c r="O752" s="11" t="str">
        <f t="shared" si="23"/>
        <v/>
      </c>
    </row>
    <row r="753" spans="1:15" x14ac:dyDescent="0.3">
      <c r="A753" t="s">
        <v>9327</v>
      </c>
      <c r="B753" s="9">
        <v>45882</v>
      </c>
      <c r="C753" t="s">
        <v>8301</v>
      </c>
      <c r="D753" t="s">
        <v>8228</v>
      </c>
      <c r="E753" t="s">
        <v>8199</v>
      </c>
      <c r="F753" t="s">
        <v>8202</v>
      </c>
      <c r="G753">
        <v>119</v>
      </c>
      <c r="H753">
        <v>0</v>
      </c>
      <c r="I753">
        <v>28</v>
      </c>
      <c r="J753">
        <v>3332</v>
      </c>
      <c r="K753" s="10">
        <f>IFERROR(INDEX(Pharma_Stock!$D$4:$D$51,MATCH(F753,Pharma_Stock!$B$4:$B$51,0)),"")</f>
        <v>45979</v>
      </c>
      <c r="L753" s="11" t="str">
        <f t="shared" si="22"/>
        <v/>
      </c>
      <c r="M753" s="11" t="str">
        <f>INDEX(Pharma_Products!$F$4:$F$15,MATCH(E753,Pharma_Products!$A$4:$A$15,0))</f>
        <v>-</v>
      </c>
      <c r="N753" s="10">
        <f>IFERROR(INDEX(Pharma_Retailers!$F$4:$F$183,MATCH(C753,Pharma_Retailers!$A$4:$A$183,0)),"")</f>
        <v>46245</v>
      </c>
      <c r="O753" s="11" t="str">
        <f t="shared" si="23"/>
        <v/>
      </c>
    </row>
    <row r="754" spans="1:15" x14ac:dyDescent="0.3">
      <c r="A754" t="s">
        <v>9328</v>
      </c>
      <c r="B754" s="9">
        <v>45882</v>
      </c>
      <c r="C754" t="s">
        <v>8453</v>
      </c>
      <c r="D754" t="s">
        <v>8241</v>
      </c>
      <c r="E754" t="s">
        <v>8199</v>
      </c>
      <c r="F754" t="s">
        <v>8200</v>
      </c>
      <c r="G754">
        <v>185</v>
      </c>
      <c r="H754">
        <v>0</v>
      </c>
      <c r="I754">
        <v>28</v>
      </c>
      <c r="J754">
        <v>5180</v>
      </c>
      <c r="K754" s="10">
        <f>IFERROR(INDEX(Pharma_Stock!$D$4:$D$51,MATCH(F754,Pharma_Stock!$B$4:$B$51,0)),"")</f>
        <v>46042</v>
      </c>
      <c r="L754" s="11" t="str">
        <f t="shared" si="22"/>
        <v/>
      </c>
      <c r="M754" s="11" t="str">
        <f>INDEX(Pharma_Products!$F$4:$F$15,MATCH(E754,Pharma_Products!$A$4:$A$15,0))</f>
        <v>-</v>
      </c>
      <c r="N754" s="10">
        <f>IFERROR(INDEX(Pharma_Retailers!$F$4:$F$183,MATCH(C754,Pharma_Retailers!$A$4:$A$183,0)),"")</f>
        <v>47464</v>
      </c>
      <c r="O754" s="11" t="str">
        <f t="shared" si="23"/>
        <v/>
      </c>
    </row>
    <row r="755" spans="1:15" x14ac:dyDescent="0.3">
      <c r="A755" t="s">
        <v>9329</v>
      </c>
      <c r="B755" s="9">
        <v>45882</v>
      </c>
      <c r="C755" t="s">
        <v>8423</v>
      </c>
      <c r="D755" t="s">
        <v>8233</v>
      </c>
      <c r="E755" t="s">
        <v>8184</v>
      </c>
      <c r="F755" t="s">
        <v>8187</v>
      </c>
      <c r="G755">
        <v>205</v>
      </c>
      <c r="H755">
        <v>20</v>
      </c>
      <c r="I755">
        <v>9</v>
      </c>
      <c r="J755">
        <v>1845</v>
      </c>
      <c r="K755" s="10">
        <f>IFERROR(INDEX(Pharma_Stock!$D$4:$D$51,MATCH(F755,Pharma_Stock!$B$4:$B$51,0)),"")</f>
        <v>46028</v>
      </c>
      <c r="L755" s="11" t="str">
        <f t="shared" si="22"/>
        <v/>
      </c>
      <c r="M755" s="11" t="str">
        <f>INDEX(Pharma_Products!$F$4:$F$15,MATCH(E755,Pharma_Products!$A$4:$A$15,0))</f>
        <v>-</v>
      </c>
      <c r="N755" s="10">
        <f>IFERROR(INDEX(Pharma_Retailers!$F$4:$F$183,MATCH(C755,Pharma_Retailers!$A$4:$A$183,0)),"")</f>
        <v>46761</v>
      </c>
      <c r="O755" s="11" t="str">
        <f t="shared" si="23"/>
        <v/>
      </c>
    </row>
    <row r="756" spans="1:15" x14ac:dyDescent="0.3">
      <c r="A756" t="s">
        <v>9330</v>
      </c>
      <c r="B756" s="9">
        <v>45882</v>
      </c>
      <c r="C756" t="s">
        <v>8435</v>
      </c>
      <c r="D756" t="s">
        <v>8249</v>
      </c>
      <c r="E756" t="s">
        <v>8159</v>
      </c>
      <c r="F756" t="s">
        <v>8161</v>
      </c>
      <c r="G756">
        <v>91</v>
      </c>
      <c r="H756">
        <v>0</v>
      </c>
      <c r="I756">
        <v>72</v>
      </c>
      <c r="J756">
        <v>6552</v>
      </c>
      <c r="K756" s="10">
        <f>IFERROR(INDEX(Pharma_Stock!$D$4:$D$51,MATCH(F756,Pharma_Stock!$B$4:$B$51,0)),"")</f>
        <v>46297</v>
      </c>
      <c r="L756" s="11" t="str">
        <f t="shared" si="22"/>
        <v/>
      </c>
      <c r="M756" s="11" t="str">
        <f>INDEX(Pharma_Products!$F$4:$F$15,MATCH(E756,Pharma_Products!$A$4:$A$15,0))</f>
        <v>Sch H</v>
      </c>
      <c r="N756" s="10">
        <f>IFERROR(INDEX(Pharma_Retailers!$F$4:$F$183,MATCH(C756,Pharma_Retailers!$A$4:$A$183,0)),"")</f>
        <v>46326</v>
      </c>
      <c r="O756" s="11" t="str">
        <f t="shared" si="23"/>
        <v/>
      </c>
    </row>
    <row r="757" spans="1:15" x14ac:dyDescent="0.3">
      <c r="A757" t="s">
        <v>9331</v>
      </c>
      <c r="B757" s="9">
        <v>45882</v>
      </c>
      <c r="C757" t="s">
        <v>8261</v>
      </c>
      <c r="D757" t="s">
        <v>8249</v>
      </c>
      <c r="E757" t="s">
        <v>8189</v>
      </c>
      <c r="F757" t="s">
        <v>8190</v>
      </c>
      <c r="G757">
        <v>67</v>
      </c>
      <c r="H757">
        <v>15</v>
      </c>
      <c r="I757">
        <v>12.5</v>
      </c>
      <c r="J757">
        <v>837.5</v>
      </c>
      <c r="K757" s="10">
        <f>IFERROR(INDEX(Pharma_Stock!$D$4:$D$51,MATCH(F757,Pharma_Stock!$B$4:$B$51,0)),"")</f>
        <v>46202</v>
      </c>
      <c r="L757" s="11" t="str">
        <f t="shared" si="22"/>
        <v/>
      </c>
      <c r="M757" s="11" t="str">
        <f>INDEX(Pharma_Products!$F$4:$F$15,MATCH(E757,Pharma_Products!$A$4:$A$15,0))</f>
        <v>-</v>
      </c>
      <c r="N757" s="10">
        <f>IFERROR(INDEX(Pharma_Retailers!$F$4:$F$183,MATCH(C757,Pharma_Retailers!$A$4:$A$183,0)),"")</f>
        <v>0</v>
      </c>
      <c r="O757" s="11" t="str">
        <f t="shared" si="23"/>
        <v/>
      </c>
    </row>
    <row r="758" spans="1:15" x14ac:dyDescent="0.3">
      <c r="A758" t="s">
        <v>9332</v>
      </c>
      <c r="B758" s="9">
        <v>45882</v>
      </c>
      <c r="C758" t="s">
        <v>8368</v>
      </c>
      <c r="D758" t="s">
        <v>8233</v>
      </c>
      <c r="E758" t="s">
        <v>8184</v>
      </c>
      <c r="F758" t="s">
        <v>8186</v>
      </c>
      <c r="G758">
        <v>222</v>
      </c>
      <c r="H758">
        <v>22</v>
      </c>
      <c r="I758">
        <v>9</v>
      </c>
      <c r="J758">
        <v>1998</v>
      </c>
      <c r="K758" s="10">
        <f>IFERROR(INDEX(Pharma_Stock!$D$4:$D$51,MATCH(F758,Pharma_Stock!$B$4:$B$51,0)),"")</f>
        <v>45997</v>
      </c>
      <c r="L758" s="11" t="str">
        <f t="shared" si="22"/>
        <v/>
      </c>
      <c r="M758" s="11" t="str">
        <f>INDEX(Pharma_Products!$F$4:$F$15,MATCH(E758,Pharma_Products!$A$4:$A$15,0))</f>
        <v>-</v>
      </c>
      <c r="N758" s="10">
        <f>IFERROR(INDEX(Pharma_Retailers!$F$4:$F$183,MATCH(C758,Pharma_Retailers!$A$4:$A$183,0)),"")</f>
        <v>0</v>
      </c>
      <c r="O758" s="11" t="str">
        <f t="shared" si="23"/>
        <v/>
      </c>
    </row>
    <row r="759" spans="1:15" x14ac:dyDescent="0.3">
      <c r="A759" t="s">
        <v>9333</v>
      </c>
      <c r="B759" s="9">
        <v>45883</v>
      </c>
      <c r="C759" t="s">
        <v>8388</v>
      </c>
      <c r="D759" t="s">
        <v>8241</v>
      </c>
      <c r="E759" t="s">
        <v>8199</v>
      </c>
      <c r="F759" t="s">
        <v>8200</v>
      </c>
      <c r="G759">
        <v>74</v>
      </c>
      <c r="H759">
        <v>0</v>
      </c>
      <c r="I759">
        <v>28</v>
      </c>
      <c r="J759">
        <v>2072</v>
      </c>
      <c r="K759" s="10">
        <f>IFERROR(INDEX(Pharma_Stock!$D$4:$D$51,MATCH(F759,Pharma_Stock!$B$4:$B$51,0)),"")</f>
        <v>46042</v>
      </c>
      <c r="L759" s="11" t="str">
        <f t="shared" si="22"/>
        <v/>
      </c>
      <c r="M759" s="11" t="str">
        <f>INDEX(Pharma_Products!$F$4:$F$15,MATCH(E759,Pharma_Products!$A$4:$A$15,0))</f>
        <v>-</v>
      </c>
      <c r="N759" s="10">
        <f>IFERROR(INDEX(Pharma_Retailers!$F$4:$F$183,MATCH(C759,Pharma_Retailers!$A$4:$A$183,0)),"")</f>
        <v>46564</v>
      </c>
      <c r="O759" s="11" t="str">
        <f t="shared" si="23"/>
        <v/>
      </c>
    </row>
    <row r="760" spans="1:15" x14ac:dyDescent="0.3">
      <c r="A760" t="s">
        <v>9334</v>
      </c>
      <c r="B760" s="9">
        <v>45883</v>
      </c>
      <c r="C760" t="s">
        <v>8417</v>
      </c>
      <c r="D760" t="s">
        <v>8233</v>
      </c>
      <c r="E760" t="s">
        <v>8179</v>
      </c>
      <c r="F760" t="s">
        <v>8180</v>
      </c>
      <c r="G760">
        <v>129</v>
      </c>
      <c r="H760">
        <v>0</v>
      </c>
      <c r="I760">
        <v>85</v>
      </c>
      <c r="J760">
        <v>10965</v>
      </c>
      <c r="K760" s="10">
        <f>IFERROR(INDEX(Pharma_Stock!$D$4:$D$51,MATCH(F760,Pharma_Stock!$B$4:$B$51,0)),"")</f>
        <v>46271</v>
      </c>
      <c r="L760" s="11" t="str">
        <f t="shared" si="22"/>
        <v/>
      </c>
      <c r="M760" s="11" t="str">
        <f>INDEX(Pharma_Products!$F$4:$F$15,MATCH(E760,Pharma_Products!$A$4:$A$15,0))</f>
        <v>Sch H</v>
      </c>
      <c r="N760" s="10">
        <f>IFERROR(INDEX(Pharma_Retailers!$F$4:$F$183,MATCH(C760,Pharma_Retailers!$A$4:$A$183,0)),"")</f>
        <v>46855</v>
      </c>
      <c r="O760" s="11" t="str">
        <f t="shared" si="23"/>
        <v/>
      </c>
    </row>
    <row r="761" spans="1:15" x14ac:dyDescent="0.3">
      <c r="A761" t="s">
        <v>9335</v>
      </c>
      <c r="B761" s="9">
        <v>45883</v>
      </c>
      <c r="C761" t="s">
        <v>8411</v>
      </c>
      <c r="D761" t="s">
        <v>8233</v>
      </c>
      <c r="E761" t="s">
        <v>8194</v>
      </c>
      <c r="F761" t="s">
        <v>8197</v>
      </c>
      <c r="G761">
        <v>140</v>
      </c>
      <c r="H761">
        <v>0</v>
      </c>
      <c r="I761">
        <v>105</v>
      </c>
      <c r="J761">
        <v>14700</v>
      </c>
      <c r="K761" s="10">
        <f>IFERROR(INDEX(Pharma_Stock!$D$4:$D$51,MATCH(F761,Pharma_Stock!$B$4:$B$51,0)),"")</f>
        <v>46224</v>
      </c>
      <c r="L761" s="11" t="str">
        <f t="shared" si="22"/>
        <v/>
      </c>
      <c r="M761" s="11" t="str">
        <f>INDEX(Pharma_Products!$F$4:$F$15,MATCH(E761,Pharma_Products!$A$4:$A$15,0))</f>
        <v>-</v>
      </c>
      <c r="N761" s="10">
        <f>IFERROR(INDEX(Pharma_Retailers!$F$4:$F$183,MATCH(C761,Pharma_Retailers!$A$4:$A$183,0)),"")</f>
        <v>0</v>
      </c>
      <c r="O761" s="11" t="str">
        <f t="shared" si="23"/>
        <v/>
      </c>
    </row>
    <row r="762" spans="1:15" x14ac:dyDescent="0.3">
      <c r="A762" t="s">
        <v>9336</v>
      </c>
      <c r="B762" s="9">
        <v>45883</v>
      </c>
      <c r="C762" t="s">
        <v>8470</v>
      </c>
      <c r="D762" t="s">
        <v>8228</v>
      </c>
      <c r="E762" t="s">
        <v>8204</v>
      </c>
      <c r="F762" t="s">
        <v>8205</v>
      </c>
      <c r="G762">
        <v>147</v>
      </c>
      <c r="H762">
        <v>0</v>
      </c>
      <c r="I762">
        <v>88</v>
      </c>
      <c r="J762">
        <v>12936</v>
      </c>
      <c r="K762" s="10">
        <f>IFERROR(INDEX(Pharma_Stock!$D$4:$D$51,MATCH(F762,Pharma_Stock!$B$4:$B$51,0)),"")</f>
        <v>46141</v>
      </c>
      <c r="L762" s="11" t="str">
        <f t="shared" si="22"/>
        <v/>
      </c>
      <c r="M762" s="11" t="str">
        <f>INDEX(Pharma_Products!$F$4:$F$15,MATCH(E762,Pharma_Products!$A$4:$A$15,0))</f>
        <v>-</v>
      </c>
      <c r="N762" s="10">
        <f>IFERROR(INDEX(Pharma_Retailers!$F$4:$F$183,MATCH(C762,Pharma_Retailers!$A$4:$A$183,0)),"")</f>
        <v>0</v>
      </c>
      <c r="O762" s="11" t="str">
        <f t="shared" si="23"/>
        <v/>
      </c>
    </row>
    <row r="763" spans="1:15" x14ac:dyDescent="0.3">
      <c r="A763" t="s">
        <v>9337</v>
      </c>
      <c r="B763" s="9">
        <v>45883</v>
      </c>
      <c r="C763" t="s">
        <v>8358</v>
      </c>
      <c r="D763" t="s">
        <v>8269</v>
      </c>
      <c r="E763" t="s">
        <v>8209</v>
      </c>
      <c r="F763" t="s">
        <v>8212</v>
      </c>
      <c r="G763">
        <v>171</v>
      </c>
      <c r="H763">
        <v>0</v>
      </c>
      <c r="I763">
        <v>30</v>
      </c>
      <c r="J763">
        <v>5130</v>
      </c>
      <c r="K763" s="10">
        <f>IFERROR(INDEX(Pharma_Stock!$D$4:$D$51,MATCH(F763,Pharma_Stock!$B$4:$B$51,0)),"")</f>
        <v>46129</v>
      </c>
      <c r="L763" s="11" t="str">
        <f t="shared" si="22"/>
        <v/>
      </c>
      <c r="M763" s="11" t="str">
        <f>INDEX(Pharma_Products!$F$4:$F$15,MATCH(E763,Pharma_Products!$A$4:$A$15,0))</f>
        <v>-</v>
      </c>
      <c r="N763" s="10">
        <f>IFERROR(INDEX(Pharma_Retailers!$F$4:$F$183,MATCH(C763,Pharma_Retailers!$A$4:$A$183,0)),"")</f>
        <v>0</v>
      </c>
      <c r="O763" s="11" t="str">
        <f t="shared" si="23"/>
        <v/>
      </c>
    </row>
    <row r="764" spans="1:15" x14ac:dyDescent="0.3">
      <c r="A764" t="s">
        <v>9338</v>
      </c>
      <c r="B764" s="9">
        <v>45883</v>
      </c>
      <c r="C764" t="s">
        <v>8469</v>
      </c>
      <c r="D764" t="s">
        <v>8233</v>
      </c>
      <c r="E764" t="s">
        <v>8184</v>
      </c>
      <c r="F764" t="s">
        <v>8185</v>
      </c>
      <c r="G764">
        <v>10</v>
      </c>
      <c r="H764">
        <v>1</v>
      </c>
      <c r="I764">
        <v>9</v>
      </c>
      <c r="J764">
        <v>90</v>
      </c>
      <c r="K764" s="10">
        <f>IFERROR(INDEX(Pharma_Stock!$D$4:$D$51,MATCH(F764,Pharma_Stock!$B$4:$B$51,0)),"")</f>
        <v>46158</v>
      </c>
      <c r="L764" s="11" t="str">
        <f t="shared" si="22"/>
        <v/>
      </c>
      <c r="M764" s="11" t="str">
        <f>INDEX(Pharma_Products!$F$4:$F$15,MATCH(E764,Pharma_Products!$A$4:$A$15,0))</f>
        <v>-</v>
      </c>
      <c r="N764" s="10">
        <f>IFERROR(INDEX(Pharma_Retailers!$F$4:$F$183,MATCH(C764,Pharma_Retailers!$A$4:$A$183,0)),"")</f>
        <v>0</v>
      </c>
      <c r="O764" s="11" t="str">
        <f t="shared" si="23"/>
        <v/>
      </c>
    </row>
    <row r="765" spans="1:15" x14ac:dyDescent="0.3">
      <c r="A765" t="s">
        <v>9339</v>
      </c>
      <c r="B765" s="9">
        <v>45883</v>
      </c>
      <c r="C765" t="s">
        <v>8397</v>
      </c>
      <c r="D765" t="s">
        <v>8269</v>
      </c>
      <c r="E765" t="s">
        <v>8199</v>
      </c>
      <c r="F765" t="s">
        <v>8200</v>
      </c>
      <c r="G765">
        <v>126</v>
      </c>
      <c r="H765">
        <v>0</v>
      </c>
      <c r="I765">
        <v>28</v>
      </c>
      <c r="J765">
        <v>3528</v>
      </c>
      <c r="K765" s="10">
        <f>IFERROR(INDEX(Pharma_Stock!$D$4:$D$51,MATCH(F765,Pharma_Stock!$B$4:$B$51,0)),"")</f>
        <v>46042</v>
      </c>
      <c r="L765" s="11" t="str">
        <f t="shared" si="22"/>
        <v/>
      </c>
      <c r="M765" s="11" t="str">
        <f>INDEX(Pharma_Products!$F$4:$F$15,MATCH(E765,Pharma_Products!$A$4:$A$15,0))</f>
        <v>-</v>
      </c>
      <c r="N765" s="10">
        <f>IFERROR(INDEX(Pharma_Retailers!$F$4:$F$183,MATCH(C765,Pharma_Retailers!$A$4:$A$183,0)),"")</f>
        <v>0</v>
      </c>
      <c r="O765" s="11" t="str">
        <f t="shared" si="23"/>
        <v/>
      </c>
    </row>
    <row r="766" spans="1:15" x14ac:dyDescent="0.3">
      <c r="A766" t="s">
        <v>9340</v>
      </c>
      <c r="B766" s="9">
        <v>45883</v>
      </c>
      <c r="C766" t="s">
        <v>8396</v>
      </c>
      <c r="D766" t="s">
        <v>8249</v>
      </c>
      <c r="E766" t="s">
        <v>8199</v>
      </c>
      <c r="F766" t="s">
        <v>8202</v>
      </c>
      <c r="G766">
        <v>219</v>
      </c>
      <c r="H766">
        <v>0</v>
      </c>
      <c r="I766">
        <v>28</v>
      </c>
      <c r="J766">
        <v>6132</v>
      </c>
      <c r="K766" s="10">
        <f>IFERROR(INDEX(Pharma_Stock!$D$4:$D$51,MATCH(F766,Pharma_Stock!$B$4:$B$51,0)),"")</f>
        <v>45979</v>
      </c>
      <c r="L766" s="11" t="str">
        <f t="shared" si="22"/>
        <v/>
      </c>
      <c r="M766" s="11" t="str">
        <f>INDEX(Pharma_Products!$F$4:$F$15,MATCH(E766,Pharma_Products!$A$4:$A$15,0))</f>
        <v>-</v>
      </c>
      <c r="N766" s="10">
        <f>IFERROR(INDEX(Pharma_Retailers!$F$4:$F$183,MATCH(C766,Pharma_Retailers!$A$4:$A$183,0)),"")</f>
        <v>0</v>
      </c>
      <c r="O766" s="11" t="str">
        <f t="shared" si="23"/>
        <v/>
      </c>
    </row>
    <row r="767" spans="1:15" x14ac:dyDescent="0.3">
      <c r="A767" t="s">
        <v>9341</v>
      </c>
      <c r="B767" s="9">
        <v>45885</v>
      </c>
      <c r="C767" t="s">
        <v>8273</v>
      </c>
      <c r="D767" t="s">
        <v>8233</v>
      </c>
      <c r="E767" t="s">
        <v>8209</v>
      </c>
      <c r="F767" t="s">
        <v>8210</v>
      </c>
      <c r="G767">
        <v>156</v>
      </c>
      <c r="H767">
        <v>0</v>
      </c>
      <c r="I767">
        <v>30</v>
      </c>
      <c r="J767">
        <v>4680</v>
      </c>
      <c r="K767" s="10">
        <f>IFERROR(INDEX(Pharma_Stock!$D$4:$D$51,MATCH(F767,Pharma_Stock!$B$4:$B$51,0)),"")</f>
        <v>45921</v>
      </c>
      <c r="L767" s="11" t="str">
        <f t="shared" si="22"/>
        <v/>
      </c>
      <c r="M767" s="11" t="str">
        <f>INDEX(Pharma_Products!$F$4:$F$15,MATCH(E767,Pharma_Products!$A$4:$A$15,0))</f>
        <v>-</v>
      </c>
      <c r="N767" s="10">
        <f>IFERROR(INDEX(Pharma_Retailers!$F$4:$F$183,MATCH(C767,Pharma_Retailers!$A$4:$A$183,0)),"")</f>
        <v>0</v>
      </c>
      <c r="O767" s="11" t="str">
        <f t="shared" si="23"/>
        <v/>
      </c>
    </row>
    <row r="768" spans="1:15" x14ac:dyDescent="0.3">
      <c r="A768" t="s">
        <v>9342</v>
      </c>
      <c r="B768" s="9">
        <v>45885</v>
      </c>
      <c r="C768" t="s">
        <v>8311</v>
      </c>
      <c r="D768" t="s">
        <v>8249</v>
      </c>
      <c r="E768" t="s">
        <v>8169</v>
      </c>
      <c r="F768" t="s">
        <v>8171</v>
      </c>
      <c r="G768">
        <v>194</v>
      </c>
      <c r="H768">
        <v>0</v>
      </c>
      <c r="I768">
        <v>14</v>
      </c>
      <c r="J768">
        <v>2716</v>
      </c>
      <c r="K768" s="10">
        <f>IFERROR(INDEX(Pharma_Stock!$D$4:$D$51,MATCH(F768,Pharma_Stock!$B$4:$B$51,0)),"")</f>
        <v>46575</v>
      </c>
      <c r="L768" s="11" t="str">
        <f t="shared" si="22"/>
        <v/>
      </c>
      <c r="M768" s="11" t="str">
        <f>INDEX(Pharma_Products!$F$4:$F$15,MATCH(E768,Pharma_Products!$A$4:$A$15,0))</f>
        <v>Sch H</v>
      </c>
      <c r="N768" s="10">
        <f>IFERROR(INDEX(Pharma_Retailers!$F$4:$F$183,MATCH(C768,Pharma_Retailers!$A$4:$A$183,0)),"")</f>
        <v>47382</v>
      </c>
      <c r="O768" s="11" t="str">
        <f t="shared" si="23"/>
        <v/>
      </c>
    </row>
    <row r="769" spans="1:15" x14ac:dyDescent="0.3">
      <c r="A769" t="s">
        <v>9343</v>
      </c>
      <c r="B769" s="9">
        <v>45885</v>
      </c>
      <c r="C769" t="s">
        <v>8476</v>
      </c>
      <c r="D769" t="s">
        <v>8249</v>
      </c>
      <c r="E769" t="s">
        <v>8159</v>
      </c>
      <c r="F769" t="s">
        <v>8161</v>
      </c>
      <c r="G769">
        <v>108</v>
      </c>
      <c r="H769">
        <v>0</v>
      </c>
      <c r="I769">
        <v>72</v>
      </c>
      <c r="J769">
        <v>7776</v>
      </c>
      <c r="K769" s="10">
        <f>IFERROR(INDEX(Pharma_Stock!$D$4:$D$51,MATCH(F769,Pharma_Stock!$B$4:$B$51,0)),"")</f>
        <v>46297</v>
      </c>
      <c r="L769" s="11" t="str">
        <f t="shared" si="22"/>
        <v/>
      </c>
      <c r="M769" s="11" t="str">
        <f>INDEX(Pharma_Products!$F$4:$F$15,MATCH(E769,Pharma_Products!$A$4:$A$15,0))</f>
        <v>Sch H</v>
      </c>
      <c r="N769" s="10">
        <f>IFERROR(INDEX(Pharma_Retailers!$F$4:$F$183,MATCH(C769,Pharma_Retailers!$A$4:$A$183,0)),"")</f>
        <v>46653</v>
      </c>
      <c r="O769" s="11" t="str">
        <f t="shared" si="23"/>
        <v/>
      </c>
    </row>
    <row r="770" spans="1:15" x14ac:dyDescent="0.3">
      <c r="A770" t="s">
        <v>9344</v>
      </c>
      <c r="B770" s="9">
        <v>45885</v>
      </c>
      <c r="C770" t="s">
        <v>8417</v>
      </c>
      <c r="D770" t="s">
        <v>8233</v>
      </c>
      <c r="E770" t="s">
        <v>8199</v>
      </c>
      <c r="F770" t="s">
        <v>8200</v>
      </c>
      <c r="G770">
        <v>160</v>
      </c>
      <c r="H770">
        <v>0</v>
      </c>
      <c r="I770">
        <v>28</v>
      </c>
      <c r="J770">
        <v>4480</v>
      </c>
      <c r="K770" s="10">
        <f>IFERROR(INDEX(Pharma_Stock!$D$4:$D$51,MATCH(F770,Pharma_Stock!$B$4:$B$51,0)),"")</f>
        <v>46042</v>
      </c>
      <c r="L770" s="11" t="str">
        <f t="shared" si="22"/>
        <v/>
      </c>
      <c r="M770" s="11" t="str">
        <f>INDEX(Pharma_Products!$F$4:$F$15,MATCH(E770,Pharma_Products!$A$4:$A$15,0))</f>
        <v>-</v>
      </c>
      <c r="N770" s="10">
        <f>IFERROR(INDEX(Pharma_Retailers!$F$4:$F$183,MATCH(C770,Pharma_Retailers!$A$4:$A$183,0)),"")</f>
        <v>46855</v>
      </c>
      <c r="O770" s="11" t="str">
        <f t="shared" si="23"/>
        <v/>
      </c>
    </row>
    <row r="771" spans="1:15" x14ac:dyDescent="0.3">
      <c r="A771" t="s">
        <v>9345</v>
      </c>
      <c r="B771" s="9">
        <v>45885</v>
      </c>
      <c r="C771" t="s">
        <v>8531</v>
      </c>
      <c r="D771" t="s">
        <v>8233</v>
      </c>
      <c r="E771" t="s">
        <v>8204</v>
      </c>
      <c r="F771" t="s">
        <v>8205</v>
      </c>
      <c r="G771">
        <v>226</v>
      </c>
      <c r="H771">
        <v>0</v>
      </c>
      <c r="I771">
        <v>88</v>
      </c>
      <c r="J771">
        <v>19888</v>
      </c>
      <c r="K771" s="10">
        <f>IFERROR(INDEX(Pharma_Stock!$D$4:$D$51,MATCH(F771,Pharma_Stock!$B$4:$B$51,0)),"")</f>
        <v>46141</v>
      </c>
      <c r="L771" s="11" t="str">
        <f t="shared" si="22"/>
        <v/>
      </c>
      <c r="M771" s="11" t="str">
        <f>INDEX(Pharma_Products!$F$4:$F$15,MATCH(E771,Pharma_Products!$A$4:$A$15,0))</f>
        <v>-</v>
      </c>
      <c r="N771" s="10">
        <f>IFERROR(INDEX(Pharma_Retailers!$F$4:$F$183,MATCH(C771,Pharma_Retailers!$A$4:$A$183,0)),"")</f>
        <v>0</v>
      </c>
      <c r="O771" s="11" t="str">
        <f t="shared" si="23"/>
        <v/>
      </c>
    </row>
    <row r="772" spans="1:15" x14ac:dyDescent="0.3">
      <c r="A772" t="s">
        <v>9346</v>
      </c>
      <c r="B772" s="9">
        <v>45885</v>
      </c>
      <c r="C772" t="s">
        <v>8461</v>
      </c>
      <c r="D772" t="s">
        <v>8241</v>
      </c>
      <c r="E772" t="s">
        <v>8189</v>
      </c>
      <c r="F772" t="s">
        <v>8192</v>
      </c>
      <c r="G772">
        <v>112</v>
      </c>
      <c r="H772">
        <v>9</v>
      </c>
      <c r="I772">
        <v>12.5</v>
      </c>
      <c r="J772">
        <v>1400</v>
      </c>
      <c r="K772" s="10">
        <f>IFERROR(INDEX(Pharma_Stock!$D$4:$D$51,MATCH(F772,Pharma_Stock!$B$4:$B$51,0)),"")</f>
        <v>46005</v>
      </c>
      <c r="L772" s="11" t="str">
        <f t="shared" ref="L772:L835" si="24">IF(B772&gt;K772,"FLAG","")</f>
        <v/>
      </c>
      <c r="M772" s="11" t="str">
        <f>INDEX(Pharma_Products!$F$4:$F$15,MATCH(E772,Pharma_Products!$A$4:$A$15,0))</f>
        <v>-</v>
      </c>
      <c r="N772" s="10">
        <f>IFERROR(INDEX(Pharma_Retailers!$F$4:$F$183,MATCH(C772,Pharma_Retailers!$A$4:$A$183,0)),"")</f>
        <v>0</v>
      </c>
      <c r="O772" s="11" t="str">
        <f t="shared" ref="O772:O835" si="25">IF(AND(M772="Sch H",N(N772)&gt;0,B772&gt;N772),"FLAG","")</f>
        <v/>
      </c>
    </row>
    <row r="773" spans="1:15" x14ac:dyDescent="0.3">
      <c r="A773" t="s">
        <v>9347</v>
      </c>
      <c r="B773" s="9">
        <v>45885</v>
      </c>
      <c r="C773" t="s">
        <v>8433</v>
      </c>
      <c r="D773" t="s">
        <v>8233</v>
      </c>
      <c r="E773" t="s">
        <v>8209</v>
      </c>
      <c r="F773" t="s">
        <v>8212</v>
      </c>
      <c r="G773">
        <v>220</v>
      </c>
      <c r="H773">
        <v>0</v>
      </c>
      <c r="I773">
        <v>30</v>
      </c>
      <c r="J773">
        <v>6600</v>
      </c>
      <c r="K773" s="10">
        <f>IFERROR(INDEX(Pharma_Stock!$D$4:$D$51,MATCH(F773,Pharma_Stock!$B$4:$B$51,0)),"")</f>
        <v>46129</v>
      </c>
      <c r="L773" s="11" t="str">
        <f t="shared" si="24"/>
        <v/>
      </c>
      <c r="M773" s="11" t="str">
        <f>INDEX(Pharma_Products!$F$4:$F$15,MATCH(E773,Pharma_Products!$A$4:$A$15,0))</f>
        <v>-</v>
      </c>
      <c r="N773" s="10">
        <f>IFERROR(INDEX(Pharma_Retailers!$F$4:$F$183,MATCH(C773,Pharma_Retailers!$A$4:$A$183,0)),"")</f>
        <v>0</v>
      </c>
      <c r="O773" s="11" t="str">
        <f t="shared" si="25"/>
        <v/>
      </c>
    </row>
    <row r="774" spans="1:15" x14ac:dyDescent="0.3">
      <c r="A774" t="s">
        <v>9348</v>
      </c>
      <c r="B774" s="9">
        <v>45885</v>
      </c>
      <c r="C774" t="s">
        <v>8341</v>
      </c>
      <c r="D774" t="s">
        <v>8269</v>
      </c>
      <c r="E774" t="s">
        <v>8179</v>
      </c>
      <c r="F774" t="s">
        <v>8181</v>
      </c>
      <c r="G774">
        <v>33</v>
      </c>
      <c r="H774">
        <v>0</v>
      </c>
      <c r="I774">
        <v>85</v>
      </c>
      <c r="J774">
        <v>2805</v>
      </c>
      <c r="K774" s="10">
        <f>IFERROR(INDEX(Pharma_Stock!$D$4:$D$51,MATCH(F774,Pharma_Stock!$B$4:$B$51,0)),"")</f>
        <v>46533</v>
      </c>
      <c r="L774" s="11" t="str">
        <f t="shared" si="24"/>
        <v/>
      </c>
      <c r="M774" s="11" t="str">
        <f>INDEX(Pharma_Products!$F$4:$F$15,MATCH(E774,Pharma_Products!$A$4:$A$15,0))</f>
        <v>Sch H</v>
      </c>
      <c r="N774" s="10">
        <f>IFERROR(INDEX(Pharma_Retailers!$F$4:$F$183,MATCH(C774,Pharma_Retailers!$A$4:$A$183,0)),"")</f>
        <v>45869</v>
      </c>
      <c r="O774" s="11" t="str">
        <f t="shared" si="25"/>
        <v>FLAG</v>
      </c>
    </row>
    <row r="775" spans="1:15" x14ac:dyDescent="0.3">
      <c r="A775" t="s">
        <v>9349</v>
      </c>
      <c r="B775" s="9">
        <v>45885</v>
      </c>
      <c r="C775" t="s">
        <v>8455</v>
      </c>
      <c r="D775" t="s">
        <v>8241</v>
      </c>
      <c r="E775" t="s">
        <v>8204</v>
      </c>
      <c r="F775" t="s">
        <v>8205</v>
      </c>
      <c r="G775">
        <v>55</v>
      </c>
      <c r="H775">
        <v>0</v>
      </c>
      <c r="I775">
        <v>88</v>
      </c>
      <c r="J775">
        <v>4840</v>
      </c>
      <c r="K775" s="10">
        <f>IFERROR(INDEX(Pharma_Stock!$D$4:$D$51,MATCH(F775,Pharma_Stock!$B$4:$B$51,0)),"")</f>
        <v>46141</v>
      </c>
      <c r="L775" s="11" t="str">
        <f t="shared" si="24"/>
        <v/>
      </c>
      <c r="M775" s="11" t="str">
        <f>INDEX(Pharma_Products!$F$4:$F$15,MATCH(E775,Pharma_Products!$A$4:$A$15,0))</f>
        <v>-</v>
      </c>
      <c r="N775" s="10">
        <f>IFERROR(INDEX(Pharma_Retailers!$F$4:$F$183,MATCH(C775,Pharma_Retailers!$A$4:$A$183,0)),"")</f>
        <v>47257</v>
      </c>
      <c r="O775" s="11" t="str">
        <f t="shared" si="25"/>
        <v/>
      </c>
    </row>
    <row r="776" spans="1:15" x14ac:dyDescent="0.3">
      <c r="A776" t="s">
        <v>9350</v>
      </c>
      <c r="B776" s="9">
        <v>45885</v>
      </c>
      <c r="C776" t="s">
        <v>8523</v>
      </c>
      <c r="D776" t="s">
        <v>8241</v>
      </c>
      <c r="E776" t="s">
        <v>8164</v>
      </c>
      <c r="F776" t="s">
        <v>8165</v>
      </c>
      <c r="G776">
        <v>44</v>
      </c>
      <c r="H776">
        <v>4</v>
      </c>
      <c r="I776">
        <v>19</v>
      </c>
      <c r="J776">
        <v>836</v>
      </c>
      <c r="K776" s="10">
        <f>IFERROR(INDEX(Pharma_Stock!$D$4:$D$51,MATCH(F776,Pharma_Stock!$B$4:$B$51,0)),"")</f>
        <v>46275</v>
      </c>
      <c r="L776" s="11" t="str">
        <f t="shared" si="24"/>
        <v/>
      </c>
      <c r="M776" s="11" t="str">
        <f>INDEX(Pharma_Products!$F$4:$F$15,MATCH(E776,Pharma_Products!$A$4:$A$15,0))</f>
        <v>OTC</v>
      </c>
      <c r="N776" s="10">
        <f>IFERROR(INDEX(Pharma_Retailers!$F$4:$F$183,MATCH(C776,Pharma_Retailers!$A$4:$A$183,0)),"")</f>
        <v>46639</v>
      </c>
      <c r="O776" s="11" t="str">
        <f t="shared" si="25"/>
        <v/>
      </c>
    </row>
    <row r="777" spans="1:15" x14ac:dyDescent="0.3">
      <c r="A777" t="s">
        <v>9351</v>
      </c>
      <c r="B777" s="9">
        <v>45885</v>
      </c>
      <c r="C777" t="s">
        <v>8326</v>
      </c>
      <c r="D777" t="s">
        <v>8241</v>
      </c>
      <c r="E777" t="s">
        <v>8174</v>
      </c>
      <c r="F777" t="s">
        <v>8175</v>
      </c>
      <c r="G777">
        <v>224</v>
      </c>
      <c r="H777">
        <v>0</v>
      </c>
      <c r="I777">
        <v>98</v>
      </c>
      <c r="J777">
        <v>21952</v>
      </c>
      <c r="K777" s="10">
        <f>IFERROR(INDEX(Pharma_Stock!$D$4:$D$51,MATCH(F777,Pharma_Stock!$B$4:$B$51,0)),"")</f>
        <v>46440</v>
      </c>
      <c r="L777" s="11" t="str">
        <f t="shared" si="24"/>
        <v/>
      </c>
      <c r="M777" s="11" t="str">
        <f>INDEX(Pharma_Products!$F$4:$F$15,MATCH(E777,Pharma_Products!$A$4:$A$15,0))</f>
        <v>Sch H</v>
      </c>
      <c r="N777" s="10">
        <f>IFERROR(INDEX(Pharma_Retailers!$F$4:$F$183,MATCH(C777,Pharma_Retailers!$A$4:$A$183,0)),"")</f>
        <v>46852</v>
      </c>
      <c r="O777" s="11" t="str">
        <f t="shared" si="25"/>
        <v/>
      </c>
    </row>
    <row r="778" spans="1:15" x14ac:dyDescent="0.3">
      <c r="A778" t="s">
        <v>9352</v>
      </c>
      <c r="B778" s="9">
        <v>45885</v>
      </c>
      <c r="C778" t="s">
        <v>8428</v>
      </c>
      <c r="D778" t="s">
        <v>8228</v>
      </c>
      <c r="E778" t="s">
        <v>8189</v>
      </c>
      <c r="F778" t="s">
        <v>8191</v>
      </c>
      <c r="G778">
        <v>141</v>
      </c>
      <c r="H778">
        <v>11</v>
      </c>
      <c r="I778">
        <v>12.5</v>
      </c>
      <c r="J778">
        <v>1762.5</v>
      </c>
      <c r="K778" s="10">
        <f>IFERROR(INDEX(Pharma_Stock!$D$4:$D$51,MATCH(F778,Pharma_Stock!$B$4:$B$51,0)),"")</f>
        <v>45972</v>
      </c>
      <c r="L778" s="11" t="str">
        <f t="shared" si="24"/>
        <v/>
      </c>
      <c r="M778" s="11" t="str">
        <f>INDEX(Pharma_Products!$F$4:$F$15,MATCH(E778,Pharma_Products!$A$4:$A$15,0))</f>
        <v>-</v>
      </c>
      <c r="N778" s="10">
        <f>IFERROR(INDEX(Pharma_Retailers!$F$4:$F$183,MATCH(C778,Pharma_Retailers!$A$4:$A$183,0)),"")</f>
        <v>0</v>
      </c>
      <c r="O778" s="11" t="str">
        <f t="shared" si="25"/>
        <v/>
      </c>
    </row>
    <row r="779" spans="1:15" x14ac:dyDescent="0.3">
      <c r="A779" t="s">
        <v>9353</v>
      </c>
      <c r="B779" s="9">
        <v>45887</v>
      </c>
      <c r="C779" t="s">
        <v>8482</v>
      </c>
      <c r="D779" t="s">
        <v>8233</v>
      </c>
      <c r="E779" t="s">
        <v>8189</v>
      </c>
      <c r="F779" t="s">
        <v>8191</v>
      </c>
      <c r="G779">
        <v>234</v>
      </c>
      <c r="H779">
        <v>19</v>
      </c>
      <c r="I779">
        <v>12.5</v>
      </c>
      <c r="J779">
        <v>2925</v>
      </c>
      <c r="K779" s="10">
        <f>IFERROR(INDEX(Pharma_Stock!$D$4:$D$51,MATCH(F779,Pharma_Stock!$B$4:$B$51,0)),"")</f>
        <v>45972</v>
      </c>
      <c r="L779" s="11" t="str">
        <f t="shared" si="24"/>
        <v/>
      </c>
      <c r="M779" s="11" t="str">
        <f>INDEX(Pharma_Products!$F$4:$F$15,MATCH(E779,Pharma_Products!$A$4:$A$15,0))</f>
        <v>-</v>
      </c>
      <c r="N779" s="10">
        <f>IFERROR(INDEX(Pharma_Retailers!$F$4:$F$183,MATCH(C779,Pharma_Retailers!$A$4:$A$183,0)),"")</f>
        <v>46983</v>
      </c>
      <c r="O779" s="11" t="str">
        <f t="shared" si="25"/>
        <v/>
      </c>
    </row>
    <row r="780" spans="1:15" x14ac:dyDescent="0.3">
      <c r="A780" t="s">
        <v>9354</v>
      </c>
      <c r="B780" s="9">
        <v>45887</v>
      </c>
      <c r="C780" t="s">
        <v>8529</v>
      </c>
      <c r="D780" t="s">
        <v>8249</v>
      </c>
      <c r="E780" t="s">
        <v>8194</v>
      </c>
      <c r="F780" t="s">
        <v>8197</v>
      </c>
      <c r="G780">
        <v>136</v>
      </c>
      <c r="H780">
        <v>0</v>
      </c>
      <c r="I780">
        <v>105</v>
      </c>
      <c r="J780">
        <v>14280</v>
      </c>
      <c r="K780" s="10">
        <f>IFERROR(INDEX(Pharma_Stock!$D$4:$D$51,MATCH(F780,Pharma_Stock!$B$4:$B$51,0)),"")</f>
        <v>46224</v>
      </c>
      <c r="L780" s="11" t="str">
        <f t="shared" si="24"/>
        <v/>
      </c>
      <c r="M780" s="11" t="str">
        <f>INDEX(Pharma_Products!$F$4:$F$15,MATCH(E780,Pharma_Products!$A$4:$A$15,0))</f>
        <v>-</v>
      </c>
      <c r="N780" s="10">
        <f>IFERROR(INDEX(Pharma_Retailers!$F$4:$F$183,MATCH(C780,Pharma_Retailers!$A$4:$A$183,0)),"")</f>
        <v>0</v>
      </c>
      <c r="O780" s="11" t="str">
        <f t="shared" si="25"/>
        <v/>
      </c>
    </row>
    <row r="781" spans="1:15" x14ac:dyDescent="0.3">
      <c r="A781" t="s">
        <v>9355</v>
      </c>
      <c r="B781" s="9">
        <v>45887</v>
      </c>
      <c r="C781" t="s">
        <v>8391</v>
      </c>
      <c r="D781" t="s">
        <v>8269</v>
      </c>
      <c r="E781" t="s">
        <v>8199</v>
      </c>
      <c r="F781" t="s">
        <v>8201</v>
      </c>
      <c r="G781">
        <v>91</v>
      </c>
      <c r="H781">
        <v>0</v>
      </c>
      <c r="I781">
        <v>28</v>
      </c>
      <c r="J781">
        <v>2548</v>
      </c>
      <c r="K781" s="10">
        <f>IFERROR(INDEX(Pharma_Stock!$D$4:$D$51,MATCH(F781,Pharma_Stock!$B$4:$B$51,0)),"")</f>
        <v>46000</v>
      </c>
      <c r="L781" s="11" t="str">
        <f t="shared" si="24"/>
        <v/>
      </c>
      <c r="M781" s="11" t="str">
        <f>INDEX(Pharma_Products!$F$4:$F$15,MATCH(E781,Pharma_Products!$A$4:$A$15,0))</f>
        <v>-</v>
      </c>
      <c r="N781" s="10">
        <f>IFERROR(INDEX(Pharma_Retailers!$F$4:$F$183,MATCH(C781,Pharma_Retailers!$A$4:$A$183,0)),"")</f>
        <v>0</v>
      </c>
      <c r="O781" s="11" t="str">
        <f t="shared" si="25"/>
        <v/>
      </c>
    </row>
    <row r="782" spans="1:15" x14ac:dyDescent="0.3">
      <c r="A782" t="s">
        <v>9356</v>
      </c>
      <c r="B782" s="9">
        <v>45887</v>
      </c>
      <c r="C782" t="s">
        <v>8510</v>
      </c>
      <c r="D782" t="s">
        <v>8249</v>
      </c>
      <c r="E782" t="s">
        <v>8194</v>
      </c>
      <c r="F782" t="s">
        <v>8196</v>
      </c>
      <c r="G782">
        <v>67</v>
      </c>
      <c r="H782">
        <v>0</v>
      </c>
      <c r="I782">
        <v>105</v>
      </c>
      <c r="J782">
        <v>7035</v>
      </c>
      <c r="K782" s="10">
        <f>IFERROR(INDEX(Pharma_Stock!$D$4:$D$51,MATCH(F782,Pharma_Stock!$B$4:$B$51,0)),"")</f>
        <v>46234</v>
      </c>
      <c r="L782" s="11" t="str">
        <f t="shared" si="24"/>
        <v/>
      </c>
      <c r="M782" s="11" t="str">
        <f>INDEX(Pharma_Products!$F$4:$F$15,MATCH(E782,Pharma_Products!$A$4:$A$15,0))</f>
        <v>-</v>
      </c>
      <c r="N782" s="10">
        <f>IFERROR(INDEX(Pharma_Retailers!$F$4:$F$183,MATCH(C782,Pharma_Retailers!$A$4:$A$183,0)),"")</f>
        <v>0</v>
      </c>
      <c r="O782" s="11" t="str">
        <f t="shared" si="25"/>
        <v/>
      </c>
    </row>
    <row r="783" spans="1:15" x14ac:dyDescent="0.3">
      <c r="A783" t="s">
        <v>9357</v>
      </c>
      <c r="B783" s="9">
        <v>45887</v>
      </c>
      <c r="C783" t="s">
        <v>8484</v>
      </c>
      <c r="D783" t="s">
        <v>8241</v>
      </c>
      <c r="E783" t="s">
        <v>8169</v>
      </c>
      <c r="F783" t="s">
        <v>8172</v>
      </c>
      <c r="G783">
        <v>94</v>
      </c>
      <c r="H783">
        <v>0</v>
      </c>
      <c r="I783">
        <v>14</v>
      </c>
      <c r="J783">
        <v>1316</v>
      </c>
      <c r="K783" s="10">
        <f>IFERROR(INDEX(Pharma_Stock!$D$4:$D$51,MATCH(F783,Pharma_Stock!$B$4:$B$51,0)),"")</f>
        <v>46309</v>
      </c>
      <c r="L783" s="11" t="str">
        <f t="shared" si="24"/>
        <v/>
      </c>
      <c r="M783" s="11" t="str">
        <f>INDEX(Pharma_Products!$F$4:$F$15,MATCH(E783,Pharma_Products!$A$4:$A$15,0))</f>
        <v>Sch H</v>
      </c>
      <c r="N783" s="10">
        <f>IFERROR(INDEX(Pharma_Retailers!$F$4:$F$183,MATCH(C783,Pharma_Retailers!$A$4:$A$183,0)),"")</f>
        <v>47241</v>
      </c>
      <c r="O783" s="11" t="str">
        <f t="shared" si="25"/>
        <v/>
      </c>
    </row>
    <row r="784" spans="1:15" x14ac:dyDescent="0.3">
      <c r="A784" t="s">
        <v>9358</v>
      </c>
      <c r="B784" s="9">
        <v>45887</v>
      </c>
      <c r="C784" t="s">
        <v>8313</v>
      </c>
      <c r="D784" t="s">
        <v>8249</v>
      </c>
      <c r="E784" t="s">
        <v>8209</v>
      </c>
      <c r="F784" t="s">
        <v>8212</v>
      </c>
      <c r="G784">
        <v>73</v>
      </c>
      <c r="H784">
        <v>0</v>
      </c>
      <c r="I784">
        <v>30</v>
      </c>
      <c r="J784">
        <v>2190</v>
      </c>
      <c r="K784" s="10">
        <f>IFERROR(INDEX(Pharma_Stock!$D$4:$D$51,MATCH(F784,Pharma_Stock!$B$4:$B$51,0)),"")</f>
        <v>46129</v>
      </c>
      <c r="L784" s="11" t="str">
        <f t="shared" si="24"/>
        <v/>
      </c>
      <c r="M784" s="11" t="str">
        <f>INDEX(Pharma_Products!$F$4:$F$15,MATCH(E784,Pharma_Products!$A$4:$A$15,0))</f>
        <v>-</v>
      </c>
      <c r="N784" s="10">
        <f>IFERROR(INDEX(Pharma_Retailers!$F$4:$F$183,MATCH(C784,Pharma_Retailers!$A$4:$A$183,0)),"")</f>
        <v>0</v>
      </c>
      <c r="O784" s="11" t="str">
        <f t="shared" si="25"/>
        <v/>
      </c>
    </row>
    <row r="785" spans="1:15" x14ac:dyDescent="0.3">
      <c r="A785" t="s">
        <v>9359</v>
      </c>
      <c r="B785" s="9">
        <v>45888</v>
      </c>
      <c r="C785" t="s">
        <v>8261</v>
      </c>
      <c r="D785" t="s">
        <v>8249</v>
      </c>
      <c r="E785" t="s">
        <v>8209</v>
      </c>
      <c r="F785" t="s">
        <v>8212</v>
      </c>
      <c r="G785">
        <v>185</v>
      </c>
      <c r="H785">
        <v>0</v>
      </c>
      <c r="I785">
        <v>30</v>
      </c>
      <c r="J785">
        <v>5550</v>
      </c>
      <c r="K785" s="10">
        <f>IFERROR(INDEX(Pharma_Stock!$D$4:$D$51,MATCH(F785,Pharma_Stock!$B$4:$B$51,0)),"")</f>
        <v>46129</v>
      </c>
      <c r="L785" s="11" t="str">
        <f t="shared" si="24"/>
        <v/>
      </c>
      <c r="M785" s="11" t="str">
        <f>INDEX(Pharma_Products!$F$4:$F$15,MATCH(E785,Pharma_Products!$A$4:$A$15,0))</f>
        <v>-</v>
      </c>
      <c r="N785" s="10">
        <f>IFERROR(INDEX(Pharma_Retailers!$F$4:$F$183,MATCH(C785,Pharma_Retailers!$A$4:$A$183,0)),"")</f>
        <v>0</v>
      </c>
      <c r="O785" s="11" t="str">
        <f t="shared" si="25"/>
        <v/>
      </c>
    </row>
    <row r="786" spans="1:15" x14ac:dyDescent="0.3">
      <c r="A786" t="s">
        <v>9360</v>
      </c>
      <c r="B786" s="9">
        <v>45888</v>
      </c>
      <c r="C786" t="s">
        <v>8343</v>
      </c>
      <c r="D786" t="s">
        <v>8228</v>
      </c>
      <c r="E786" t="s">
        <v>8204</v>
      </c>
      <c r="F786" t="s">
        <v>8207</v>
      </c>
      <c r="G786">
        <v>40</v>
      </c>
      <c r="H786">
        <v>0</v>
      </c>
      <c r="I786">
        <v>88</v>
      </c>
      <c r="J786">
        <v>3520</v>
      </c>
      <c r="K786" s="10">
        <f>IFERROR(INDEX(Pharma_Stock!$D$4:$D$51,MATCH(F786,Pharma_Stock!$B$4:$B$51,0)),"")</f>
        <v>45968</v>
      </c>
      <c r="L786" s="11" t="str">
        <f t="shared" si="24"/>
        <v/>
      </c>
      <c r="M786" s="11" t="str">
        <f>INDEX(Pharma_Products!$F$4:$F$15,MATCH(E786,Pharma_Products!$A$4:$A$15,0))</f>
        <v>-</v>
      </c>
      <c r="N786" s="10">
        <f>IFERROR(INDEX(Pharma_Retailers!$F$4:$F$183,MATCH(C786,Pharma_Retailers!$A$4:$A$183,0)),"")</f>
        <v>0</v>
      </c>
      <c r="O786" s="11" t="str">
        <f t="shared" si="25"/>
        <v/>
      </c>
    </row>
    <row r="787" spans="1:15" x14ac:dyDescent="0.3">
      <c r="A787" t="s">
        <v>9361</v>
      </c>
      <c r="B787" s="9">
        <v>45888</v>
      </c>
      <c r="C787" t="s">
        <v>8325</v>
      </c>
      <c r="D787" t="s">
        <v>8233</v>
      </c>
      <c r="E787" t="s">
        <v>8209</v>
      </c>
      <c r="F787" t="s">
        <v>8212</v>
      </c>
      <c r="G787">
        <v>18</v>
      </c>
      <c r="H787">
        <v>0</v>
      </c>
      <c r="I787">
        <v>30</v>
      </c>
      <c r="J787">
        <v>540</v>
      </c>
      <c r="K787" s="10">
        <f>IFERROR(INDEX(Pharma_Stock!$D$4:$D$51,MATCH(F787,Pharma_Stock!$B$4:$B$51,0)),"")</f>
        <v>46129</v>
      </c>
      <c r="L787" s="11" t="str">
        <f t="shared" si="24"/>
        <v/>
      </c>
      <c r="M787" s="11" t="str">
        <f>INDEX(Pharma_Products!$F$4:$F$15,MATCH(E787,Pharma_Products!$A$4:$A$15,0))</f>
        <v>-</v>
      </c>
      <c r="N787" s="10">
        <f>IFERROR(INDEX(Pharma_Retailers!$F$4:$F$183,MATCH(C787,Pharma_Retailers!$A$4:$A$183,0)),"")</f>
        <v>0</v>
      </c>
      <c r="O787" s="11" t="str">
        <f t="shared" si="25"/>
        <v/>
      </c>
    </row>
    <row r="788" spans="1:15" x14ac:dyDescent="0.3">
      <c r="A788" t="s">
        <v>9362</v>
      </c>
      <c r="B788" s="9">
        <v>45888</v>
      </c>
      <c r="C788" t="s">
        <v>8465</v>
      </c>
      <c r="D788" t="s">
        <v>8249</v>
      </c>
      <c r="E788" t="s">
        <v>8189</v>
      </c>
      <c r="F788" t="s">
        <v>8192</v>
      </c>
      <c r="G788">
        <v>221</v>
      </c>
      <c r="H788">
        <v>54</v>
      </c>
      <c r="I788">
        <v>12.5</v>
      </c>
      <c r="J788">
        <v>2762.5</v>
      </c>
      <c r="K788" s="10">
        <f>IFERROR(INDEX(Pharma_Stock!$D$4:$D$51,MATCH(F788,Pharma_Stock!$B$4:$B$51,0)),"")</f>
        <v>46005</v>
      </c>
      <c r="L788" s="11" t="str">
        <f t="shared" si="24"/>
        <v/>
      </c>
      <c r="M788" s="11" t="str">
        <f>INDEX(Pharma_Products!$F$4:$F$15,MATCH(E788,Pharma_Products!$A$4:$A$15,0))</f>
        <v>-</v>
      </c>
      <c r="N788" s="10">
        <f>IFERROR(INDEX(Pharma_Retailers!$F$4:$F$183,MATCH(C788,Pharma_Retailers!$A$4:$A$183,0)),"")</f>
        <v>0</v>
      </c>
      <c r="O788" s="11" t="str">
        <f t="shared" si="25"/>
        <v/>
      </c>
    </row>
    <row r="789" spans="1:15" x14ac:dyDescent="0.3">
      <c r="A789" t="s">
        <v>9363</v>
      </c>
      <c r="B789" s="9">
        <v>45888</v>
      </c>
      <c r="C789" t="s">
        <v>8437</v>
      </c>
      <c r="D789" t="s">
        <v>8228</v>
      </c>
      <c r="E789" t="s">
        <v>8184</v>
      </c>
      <c r="F789" t="s">
        <v>8187</v>
      </c>
      <c r="G789">
        <v>240</v>
      </c>
      <c r="H789">
        <v>24</v>
      </c>
      <c r="I789">
        <v>9</v>
      </c>
      <c r="J789">
        <v>2160</v>
      </c>
      <c r="K789" s="10">
        <f>IFERROR(INDEX(Pharma_Stock!$D$4:$D$51,MATCH(F789,Pharma_Stock!$B$4:$B$51,0)),"")</f>
        <v>46028</v>
      </c>
      <c r="L789" s="11" t="str">
        <f t="shared" si="24"/>
        <v/>
      </c>
      <c r="M789" s="11" t="str">
        <f>INDEX(Pharma_Products!$F$4:$F$15,MATCH(E789,Pharma_Products!$A$4:$A$15,0))</f>
        <v>-</v>
      </c>
      <c r="N789" s="10">
        <f>IFERROR(INDEX(Pharma_Retailers!$F$4:$F$183,MATCH(C789,Pharma_Retailers!$A$4:$A$183,0)),"")</f>
        <v>46606</v>
      </c>
      <c r="O789" s="11" t="str">
        <f t="shared" si="25"/>
        <v/>
      </c>
    </row>
    <row r="790" spans="1:15" x14ac:dyDescent="0.3">
      <c r="A790" t="s">
        <v>9031</v>
      </c>
      <c r="B790" s="9">
        <v>45888</v>
      </c>
      <c r="C790" t="s">
        <v>8341</v>
      </c>
      <c r="D790" t="s">
        <v>8269</v>
      </c>
      <c r="E790" t="s">
        <v>8174</v>
      </c>
      <c r="F790" t="s">
        <v>8178</v>
      </c>
      <c r="G790">
        <v>83</v>
      </c>
      <c r="H790">
        <v>0</v>
      </c>
      <c r="I790">
        <v>98</v>
      </c>
      <c r="J790">
        <v>8134</v>
      </c>
      <c r="K790" s="10">
        <f>IFERROR(INDEX(Pharma_Stock!$D$4:$D$51,MATCH(F790,Pharma_Stock!$B$4:$B$51,0)),"")</f>
        <v>45975</v>
      </c>
      <c r="L790" s="11" t="str">
        <f t="shared" si="24"/>
        <v/>
      </c>
      <c r="M790" s="11" t="str">
        <f>INDEX(Pharma_Products!$F$4:$F$15,MATCH(E790,Pharma_Products!$A$4:$A$15,0))</f>
        <v>Sch H</v>
      </c>
      <c r="N790" s="10">
        <f>IFERROR(INDEX(Pharma_Retailers!$F$4:$F$183,MATCH(C790,Pharma_Retailers!$A$4:$A$183,0)),"")</f>
        <v>45869</v>
      </c>
      <c r="O790" s="11" t="str">
        <f t="shared" si="25"/>
        <v>FLAG</v>
      </c>
    </row>
    <row r="791" spans="1:15" x14ac:dyDescent="0.3">
      <c r="A791" t="s">
        <v>9364</v>
      </c>
      <c r="B791" s="9">
        <v>45888</v>
      </c>
      <c r="C791" t="s">
        <v>8469</v>
      </c>
      <c r="D791" t="s">
        <v>8233</v>
      </c>
      <c r="E791" t="s">
        <v>8209</v>
      </c>
      <c r="F791" t="s">
        <v>8210</v>
      </c>
      <c r="G791">
        <v>21</v>
      </c>
      <c r="H791">
        <v>0</v>
      </c>
      <c r="I791">
        <v>30</v>
      </c>
      <c r="J791">
        <v>630</v>
      </c>
      <c r="K791" s="10">
        <f>IFERROR(INDEX(Pharma_Stock!$D$4:$D$51,MATCH(F791,Pharma_Stock!$B$4:$B$51,0)),"")</f>
        <v>45921</v>
      </c>
      <c r="L791" s="11" t="str">
        <f t="shared" si="24"/>
        <v/>
      </c>
      <c r="M791" s="11" t="str">
        <f>INDEX(Pharma_Products!$F$4:$F$15,MATCH(E791,Pharma_Products!$A$4:$A$15,0))</f>
        <v>-</v>
      </c>
      <c r="N791" s="10">
        <f>IFERROR(INDEX(Pharma_Retailers!$F$4:$F$183,MATCH(C791,Pharma_Retailers!$A$4:$A$183,0)),"")</f>
        <v>0</v>
      </c>
      <c r="O791" s="11" t="str">
        <f t="shared" si="25"/>
        <v/>
      </c>
    </row>
    <row r="792" spans="1:15" x14ac:dyDescent="0.3">
      <c r="A792" t="s">
        <v>9365</v>
      </c>
      <c r="B792" s="9">
        <v>45888</v>
      </c>
      <c r="C792" t="s">
        <v>8361</v>
      </c>
      <c r="D792" t="s">
        <v>8228</v>
      </c>
      <c r="E792" t="s">
        <v>8169</v>
      </c>
      <c r="F792" t="s">
        <v>8171</v>
      </c>
      <c r="G792">
        <v>191</v>
      </c>
      <c r="H792">
        <v>0</v>
      </c>
      <c r="I792">
        <v>14</v>
      </c>
      <c r="J792">
        <v>2674</v>
      </c>
      <c r="K792" s="10">
        <f>IFERROR(INDEX(Pharma_Stock!$D$4:$D$51,MATCH(F792,Pharma_Stock!$B$4:$B$51,0)),"")</f>
        <v>46575</v>
      </c>
      <c r="L792" s="11" t="str">
        <f t="shared" si="24"/>
        <v/>
      </c>
      <c r="M792" s="11" t="str">
        <f>INDEX(Pharma_Products!$F$4:$F$15,MATCH(E792,Pharma_Products!$A$4:$A$15,0))</f>
        <v>Sch H</v>
      </c>
      <c r="N792" s="10">
        <f>IFERROR(INDEX(Pharma_Retailers!$F$4:$F$183,MATCH(C792,Pharma_Retailers!$A$4:$A$183,0)),"")</f>
        <v>47378</v>
      </c>
      <c r="O792" s="11" t="str">
        <f t="shared" si="25"/>
        <v/>
      </c>
    </row>
    <row r="793" spans="1:15" x14ac:dyDescent="0.3">
      <c r="A793" t="s">
        <v>9366</v>
      </c>
      <c r="B793" s="9">
        <v>45888</v>
      </c>
      <c r="C793" t="s">
        <v>8229</v>
      </c>
      <c r="D793" t="s">
        <v>8233</v>
      </c>
      <c r="E793" t="s">
        <v>8169</v>
      </c>
      <c r="F793" t="s">
        <v>8171</v>
      </c>
      <c r="G793">
        <v>97</v>
      </c>
      <c r="H793">
        <v>0</v>
      </c>
      <c r="I793">
        <v>14</v>
      </c>
      <c r="J793">
        <v>1358</v>
      </c>
      <c r="K793" s="10">
        <f>IFERROR(INDEX(Pharma_Stock!$D$4:$D$51,MATCH(F793,Pharma_Stock!$B$4:$B$51,0)),"")</f>
        <v>46575</v>
      </c>
      <c r="L793" s="11" t="str">
        <f t="shared" si="24"/>
        <v/>
      </c>
      <c r="M793" s="11" t="str">
        <f>INDEX(Pharma_Products!$F$4:$F$15,MATCH(E793,Pharma_Products!$A$4:$A$15,0))</f>
        <v>Sch H</v>
      </c>
      <c r="N793" s="10">
        <f>IFERROR(INDEX(Pharma_Retailers!$F$4:$F$183,MATCH(C793,Pharma_Retailers!$A$4:$A$183,0)),"")</f>
        <v>46886</v>
      </c>
      <c r="O793" s="11" t="str">
        <f t="shared" si="25"/>
        <v/>
      </c>
    </row>
    <row r="794" spans="1:15" x14ac:dyDescent="0.3">
      <c r="A794" t="s">
        <v>9367</v>
      </c>
      <c r="B794" s="9">
        <v>45888</v>
      </c>
      <c r="C794" t="s">
        <v>8525</v>
      </c>
      <c r="D794" t="s">
        <v>8241</v>
      </c>
      <c r="E794" t="s">
        <v>8209</v>
      </c>
      <c r="F794" t="s">
        <v>8212</v>
      </c>
      <c r="G794">
        <v>153</v>
      </c>
      <c r="H794">
        <v>0</v>
      </c>
      <c r="I794">
        <v>30</v>
      </c>
      <c r="J794">
        <v>4590</v>
      </c>
      <c r="K794" s="10">
        <f>IFERROR(INDEX(Pharma_Stock!$D$4:$D$51,MATCH(F794,Pharma_Stock!$B$4:$B$51,0)),"")</f>
        <v>46129</v>
      </c>
      <c r="L794" s="11" t="str">
        <f t="shared" si="24"/>
        <v/>
      </c>
      <c r="M794" s="11" t="str">
        <f>INDEX(Pharma_Products!$F$4:$F$15,MATCH(E794,Pharma_Products!$A$4:$A$15,0))</f>
        <v>-</v>
      </c>
      <c r="N794" s="10">
        <f>IFERROR(INDEX(Pharma_Retailers!$F$4:$F$183,MATCH(C794,Pharma_Retailers!$A$4:$A$183,0)),"")</f>
        <v>0</v>
      </c>
      <c r="O794" s="11" t="str">
        <f t="shared" si="25"/>
        <v/>
      </c>
    </row>
    <row r="795" spans="1:15" x14ac:dyDescent="0.3">
      <c r="A795" t="s">
        <v>9368</v>
      </c>
      <c r="B795" s="9">
        <v>45888</v>
      </c>
      <c r="C795" t="s">
        <v>8422</v>
      </c>
      <c r="D795" t="s">
        <v>8228</v>
      </c>
      <c r="E795" t="s">
        <v>8194</v>
      </c>
      <c r="F795" t="s">
        <v>8197</v>
      </c>
      <c r="G795">
        <v>89</v>
      </c>
      <c r="H795">
        <v>0</v>
      </c>
      <c r="I795">
        <v>105</v>
      </c>
      <c r="J795">
        <v>9345</v>
      </c>
      <c r="K795" s="10">
        <f>IFERROR(INDEX(Pharma_Stock!$D$4:$D$51,MATCH(F795,Pharma_Stock!$B$4:$B$51,0)),"")</f>
        <v>46224</v>
      </c>
      <c r="L795" s="11" t="str">
        <f t="shared" si="24"/>
        <v/>
      </c>
      <c r="M795" s="11" t="str">
        <f>INDEX(Pharma_Products!$F$4:$F$15,MATCH(E795,Pharma_Products!$A$4:$A$15,0))</f>
        <v>-</v>
      </c>
      <c r="N795" s="10">
        <f>IFERROR(INDEX(Pharma_Retailers!$F$4:$F$183,MATCH(C795,Pharma_Retailers!$A$4:$A$183,0)),"")</f>
        <v>0</v>
      </c>
      <c r="O795" s="11" t="str">
        <f t="shared" si="25"/>
        <v/>
      </c>
    </row>
    <row r="796" spans="1:15" x14ac:dyDescent="0.3">
      <c r="A796" t="s">
        <v>9369</v>
      </c>
      <c r="B796" s="9">
        <v>45889</v>
      </c>
      <c r="C796" t="s">
        <v>8476</v>
      </c>
      <c r="D796" t="s">
        <v>8249</v>
      </c>
      <c r="E796" t="s">
        <v>8179</v>
      </c>
      <c r="F796" t="s">
        <v>8181</v>
      </c>
      <c r="G796">
        <v>212</v>
      </c>
      <c r="H796">
        <v>0</v>
      </c>
      <c r="I796">
        <v>85</v>
      </c>
      <c r="J796">
        <v>18020</v>
      </c>
      <c r="K796" s="10">
        <f>IFERROR(INDEX(Pharma_Stock!$D$4:$D$51,MATCH(F796,Pharma_Stock!$B$4:$B$51,0)),"")</f>
        <v>46533</v>
      </c>
      <c r="L796" s="11" t="str">
        <f t="shared" si="24"/>
        <v/>
      </c>
      <c r="M796" s="11" t="str">
        <f>INDEX(Pharma_Products!$F$4:$F$15,MATCH(E796,Pharma_Products!$A$4:$A$15,0))</f>
        <v>Sch H</v>
      </c>
      <c r="N796" s="10">
        <f>IFERROR(INDEX(Pharma_Retailers!$F$4:$F$183,MATCH(C796,Pharma_Retailers!$A$4:$A$183,0)),"")</f>
        <v>46653</v>
      </c>
      <c r="O796" s="11" t="str">
        <f t="shared" si="25"/>
        <v/>
      </c>
    </row>
    <row r="797" spans="1:15" x14ac:dyDescent="0.3">
      <c r="A797" t="s">
        <v>9370</v>
      </c>
      <c r="B797" s="9">
        <v>45889</v>
      </c>
      <c r="C797" t="s">
        <v>8413</v>
      </c>
      <c r="D797" t="s">
        <v>8228</v>
      </c>
      <c r="E797" t="s">
        <v>8204</v>
      </c>
      <c r="F797" t="s">
        <v>8205</v>
      </c>
      <c r="G797">
        <v>87</v>
      </c>
      <c r="H797">
        <v>0</v>
      </c>
      <c r="I797">
        <v>88</v>
      </c>
      <c r="J797">
        <v>7656</v>
      </c>
      <c r="K797" s="10">
        <f>IFERROR(INDEX(Pharma_Stock!$D$4:$D$51,MATCH(F797,Pharma_Stock!$B$4:$B$51,0)),"")</f>
        <v>46141</v>
      </c>
      <c r="L797" s="11" t="str">
        <f t="shared" si="24"/>
        <v/>
      </c>
      <c r="M797" s="11" t="str">
        <f>INDEX(Pharma_Products!$F$4:$F$15,MATCH(E797,Pharma_Products!$A$4:$A$15,0))</f>
        <v>-</v>
      </c>
      <c r="N797" s="10">
        <f>IFERROR(INDEX(Pharma_Retailers!$F$4:$F$183,MATCH(C797,Pharma_Retailers!$A$4:$A$183,0)),"")</f>
        <v>0</v>
      </c>
      <c r="O797" s="11" t="str">
        <f t="shared" si="25"/>
        <v/>
      </c>
    </row>
    <row r="798" spans="1:15" x14ac:dyDescent="0.3">
      <c r="A798" t="s">
        <v>9371</v>
      </c>
      <c r="B798" s="9">
        <v>45889</v>
      </c>
      <c r="C798" t="s">
        <v>8536</v>
      </c>
      <c r="D798" t="s">
        <v>8241</v>
      </c>
      <c r="E798" t="s">
        <v>8189</v>
      </c>
      <c r="F798" t="s">
        <v>8191</v>
      </c>
      <c r="G798">
        <v>28</v>
      </c>
      <c r="H798">
        <v>2</v>
      </c>
      <c r="I798">
        <v>12.5</v>
      </c>
      <c r="J798">
        <v>350</v>
      </c>
      <c r="K798" s="10">
        <f>IFERROR(INDEX(Pharma_Stock!$D$4:$D$51,MATCH(F798,Pharma_Stock!$B$4:$B$51,0)),"")</f>
        <v>45972</v>
      </c>
      <c r="L798" s="11" t="str">
        <f t="shared" si="24"/>
        <v/>
      </c>
      <c r="M798" s="11" t="str">
        <f>INDEX(Pharma_Products!$F$4:$F$15,MATCH(E798,Pharma_Products!$A$4:$A$15,0))</f>
        <v>-</v>
      </c>
      <c r="N798" s="10">
        <f>IFERROR(INDEX(Pharma_Retailers!$F$4:$F$183,MATCH(C798,Pharma_Retailers!$A$4:$A$183,0)),"")</f>
        <v>0</v>
      </c>
      <c r="O798" s="11" t="str">
        <f t="shared" si="25"/>
        <v/>
      </c>
    </row>
    <row r="799" spans="1:15" x14ac:dyDescent="0.3">
      <c r="A799" t="s">
        <v>9372</v>
      </c>
      <c r="B799" s="9">
        <v>45889</v>
      </c>
      <c r="C799" t="s">
        <v>8525</v>
      </c>
      <c r="D799" t="s">
        <v>8241</v>
      </c>
      <c r="E799" t="s">
        <v>8189</v>
      </c>
      <c r="F799" t="s">
        <v>8192</v>
      </c>
      <c r="G799">
        <v>138</v>
      </c>
      <c r="H799">
        <v>11</v>
      </c>
      <c r="I799">
        <v>12.5</v>
      </c>
      <c r="J799">
        <v>1725</v>
      </c>
      <c r="K799" s="10">
        <f>IFERROR(INDEX(Pharma_Stock!$D$4:$D$51,MATCH(F799,Pharma_Stock!$B$4:$B$51,0)),"")</f>
        <v>46005</v>
      </c>
      <c r="L799" s="11" t="str">
        <f t="shared" si="24"/>
        <v/>
      </c>
      <c r="M799" s="11" t="str">
        <f>INDEX(Pharma_Products!$F$4:$F$15,MATCH(E799,Pharma_Products!$A$4:$A$15,0))</f>
        <v>-</v>
      </c>
      <c r="N799" s="10">
        <f>IFERROR(INDEX(Pharma_Retailers!$F$4:$F$183,MATCH(C799,Pharma_Retailers!$A$4:$A$183,0)),"")</f>
        <v>0</v>
      </c>
      <c r="O799" s="11" t="str">
        <f t="shared" si="25"/>
        <v/>
      </c>
    </row>
    <row r="800" spans="1:15" x14ac:dyDescent="0.3">
      <c r="A800" t="s">
        <v>9133</v>
      </c>
      <c r="B800" s="9">
        <v>45889</v>
      </c>
      <c r="C800" t="s">
        <v>8516</v>
      </c>
      <c r="D800" t="s">
        <v>8233</v>
      </c>
      <c r="E800" t="s">
        <v>8169</v>
      </c>
      <c r="F800" t="s">
        <v>8172</v>
      </c>
      <c r="G800">
        <v>74</v>
      </c>
      <c r="H800">
        <v>0</v>
      </c>
      <c r="I800">
        <v>14</v>
      </c>
      <c r="J800">
        <v>1036</v>
      </c>
      <c r="K800" s="10">
        <f>IFERROR(INDEX(Pharma_Stock!$D$4:$D$51,MATCH(F800,Pharma_Stock!$B$4:$B$51,0)),"")</f>
        <v>46309</v>
      </c>
      <c r="L800" s="11" t="str">
        <f t="shared" si="24"/>
        <v/>
      </c>
      <c r="M800" s="11" t="str">
        <f>INDEX(Pharma_Products!$F$4:$F$15,MATCH(E800,Pharma_Products!$A$4:$A$15,0))</f>
        <v>Sch H</v>
      </c>
      <c r="N800" s="10">
        <f>IFERROR(INDEX(Pharma_Retailers!$F$4:$F$183,MATCH(C800,Pharma_Retailers!$A$4:$A$183,0)),"")</f>
        <v>46690</v>
      </c>
      <c r="O800" s="11" t="str">
        <f t="shared" si="25"/>
        <v/>
      </c>
    </row>
    <row r="801" spans="1:15" x14ac:dyDescent="0.3">
      <c r="A801" t="s">
        <v>9373</v>
      </c>
      <c r="B801" s="9">
        <v>45889</v>
      </c>
      <c r="C801" t="s">
        <v>8341</v>
      </c>
      <c r="D801" t="s">
        <v>8269</v>
      </c>
      <c r="E801" t="s">
        <v>8199</v>
      </c>
      <c r="F801" t="s">
        <v>8201</v>
      </c>
      <c r="G801">
        <v>80</v>
      </c>
      <c r="H801">
        <v>0</v>
      </c>
      <c r="I801">
        <v>28</v>
      </c>
      <c r="J801">
        <v>2240</v>
      </c>
      <c r="K801" s="10">
        <f>IFERROR(INDEX(Pharma_Stock!$D$4:$D$51,MATCH(F801,Pharma_Stock!$B$4:$B$51,0)),"")</f>
        <v>46000</v>
      </c>
      <c r="L801" s="11" t="str">
        <f t="shared" si="24"/>
        <v/>
      </c>
      <c r="M801" s="11" t="str">
        <f>INDEX(Pharma_Products!$F$4:$F$15,MATCH(E801,Pharma_Products!$A$4:$A$15,0))</f>
        <v>-</v>
      </c>
      <c r="N801" s="10">
        <f>IFERROR(INDEX(Pharma_Retailers!$F$4:$F$183,MATCH(C801,Pharma_Retailers!$A$4:$A$183,0)),"")</f>
        <v>45869</v>
      </c>
      <c r="O801" s="11" t="str">
        <f t="shared" si="25"/>
        <v/>
      </c>
    </row>
    <row r="802" spans="1:15" x14ac:dyDescent="0.3">
      <c r="A802" t="s">
        <v>9374</v>
      </c>
      <c r="B802" s="9">
        <v>45889</v>
      </c>
      <c r="C802" t="s">
        <v>8493</v>
      </c>
      <c r="D802" t="s">
        <v>8249</v>
      </c>
      <c r="E802" t="s">
        <v>8153</v>
      </c>
      <c r="F802" t="s">
        <v>8154</v>
      </c>
      <c r="G802">
        <v>165</v>
      </c>
      <c r="H802">
        <v>0</v>
      </c>
      <c r="I802">
        <v>18.5</v>
      </c>
      <c r="J802">
        <v>3052.5</v>
      </c>
      <c r="K802" s="10">
        <f>IFERROR(INDEX(Pharma_Stock!$D$4:$D$51,MATCH(F802,Pharma_Stock!$B$4:$B$51,0)),"")</f>
        <v>46439</v>
      </c>
      <c r="L802" s="11" t="str">
        <f t="shared" si="24"/>
        <v/>
      </c>
      <c r="M802" s="11" t="str">
        <f>INDEX(Pharma_Products!$F$4:$F$15,MATCH(E802,Pharma_Products!$A$4:$A$15,0))</f>
        <v>Sch H</v>
      </c>
      <c r="N802" s="10">
        <f>IFERROR(INDEX(Pharma_Retailers!$F$4:$F$183,MATCH(C802,Pharma_Retailers!$A$4:$A$183,0)),"")</f>
        <v>46579</v>
      </c>
      <c r="O802" s="11" t="str">
        <f t="shared" si="25"/>
        <v/>
      </c>
    </row>
    <row r="803" spans="1:15" x14ac:dyDescent="0.3">
      <c r="A803" t="s">
        <v>9375</v>
      </c>
      <c r="B803" s="9">
        <v>45889</v>
      </c>
      <c r="C803" t="s">
        <v>8295</v>
      </c>
      <c r="D803" t="s">
        <v>8233</v>
      </c>
      <c r="E803" t="s">
        <v>8184</v>
      </c>
      <c r="F803" t="s">
        <v>8187</v>
      </c>
      <c r="G803">
        <v>115</v>
      </c>
      <c r="H803">
        <v>11</v>
      </c>
      <c r="I803">
        <v>9</v>
      </c>
      <c r="J803">
        <v>1035</v>
      </c>
      <c r="K803" s="10">
        <f>IFERROR(INDEX(Pharma_Stock!$D$4:$D$51,MATCH(F803,Pharma_Stock!$B$4:$B$51,0)),"")</f>
        <v>46028</v>
      </c>
      <c r="L803" s="11" t="str">
        <f t="shared" si="24"/>
        <v/>
      </c>
      <c r="M803" s="11" t="str">
        <f>INDEX(Pharma_Products!$F$4:$F$15,MATCH(E803,Pharma_Products!$A$4:$A$15,0))</f>
        <v>-</v>
      </c>
      <c r="N803" s="10">
        <f>IFERROR(INDEX(Pharma_Retailers!$F$4:$F$183,MATCH(C803,Pharma_Retailers!$A$4:$A$183,0)),"")</f>
        <v>0</v>
      </c>
      <c r="O803" s="11" t="str">
        <f t="shared" si="25"/>
        <v/>
      </c>
    </row>
    <row r="804" spans="1:15" x14ac:dyDescent="0.3">
      <c r="A804" t="s">
        <v>9376</v>
      </c>
      <c r="B804" s="9">
        <v>45889</v>
      </c>
      <c r="C804" t="s">
        <v>8314</v>
      </c>
      <c r="D804" t="s">
        <v>8241</v>
      </c>
      <c r="E804" t="s">
        <v>8179</v>
      </c>
      <c r="F804" t="s">
        <v>8183</v>
      </c>
      <c r="G804">
        <v>178</v>
      </c>
      <c r="H804">
        <v>0</v>
      </c>
      <c r="I804">
        <v>85</v>
      </c>
      <c r="J804">
        <v>15130</v>
      </c>
      <c r="K804" s="10">
        <f>IFERROR(INDEX(Pharma_Stock!$D$4:$D$51,MATCH(F804,Pharma_Stock!$B$4:$B$51,0)),"")</f>
        <v>46029</v>
      </c>
      <c r="L804" s="11" t="str">
        <f t="shared" si="24"/>
        <v/>
      </c>
      <c r="M804" s="11" t="str">
        <f>INDEX(Pharma_Products!$F$4:$F$15,MATCH(E804,Pharma_Products!$A$4:$A$15,0))</f>
        <v>Sch H</v>
      </c>
      <c r="N804" s="10">
        <f>IFERROR(INDEX(Pharma_Retailers!$F$4:$F$183,MATCH(C804,Pharma_Retailers!$A$4:$A$183,0)),"")</f>
        <v>47017</v>
      </c>
      <c r="O804" s="11" t="str">
        <f t="shared" si="25"/>
        <v/>
      </c>
    </row>
    <row r="805" spans="1:15" x14ac:dyDescent="0.3">
      <c r="A805" t="s">
        <v>9377</v>
      </c>
      <c r="B805" s="9">
        <v>45889</v>
      </c>
      <c r="C805" t="s">
        <v>8293</v>
      </c>
      <c r="D805" t="s">
        <v>8241</v>
      </c>
      <c r="E805" t="s">
        <v>8174</v>
      </c>
      <c r="F805" t="s">
        <v>8178</v>
      </c>
      <c r="G805">
        <v>97</v>
      </c>
      <c r="H805">
        <v>0</v>
      </c>
      <c r="I805">
        <v>98</v>
      </c>
      <c r="J805">
        <v>9506</v>
      </c>
      <c r="K805" s="10">
        <f>IFERROR(INDEX(Pharma_Stock!$D$4:$D$51,MATCH(F805,Pharma_Stock!$B$4:$B$51,0)),"")</f>
        <v>45975</v>
      </c>
      <c r="L805" s="11" t="str">
        <f t="shared" si="24"/>
        <v/>
      </c>
      <c r="M805" s="11" t="str">
        <f>INDEX(Pharma_Products!$F$4:$F$15,MATCH(E805,Pharma_Products!$A$4:$A$15,0))</f>
        <v>Sch H</v>
      </c>
      <c r="N805" s="10">
        <f>IFERROR(INDEX(Pharma_Retailers!$F$4:$F$183,MATCH(C805,Pharma_Retailers!$A$4:$A$183,0)),"")</f>
        <v>46538</v>
      </c>
      <c r="O805" s="11" t="str">
        <f t="shared" si="25"/>
        <v/>
      </c>
    </row>
    <row r="806" spans="1:15" x14ac:dyDescent="0.3">
      <c r="A806" t="s">
        <v>9378</v>
      </c>
      <c r="B806" s="9">
        <v>45889</v>
      </c>
      <c r="C806" t="s">
        <v>8293</v>
      </c>
      <c r="D806" t="s">
        <v>8241</v>
      </c>
      <c r="E806" t="s">
        <v>8204</v>
      </c>
      <c r="F806" t="s">
        <v>8207</v>
      </c>
      <c r="G806">
        <v>41</v>
      </c>
      <c r="H806">
        <v>0</v>
      </c>
      <c r="I806">
        <v>88</v>
      </c>
      <c r="J806">
        <v>3608</v>
      </c>
      <c r="K806" s="10">
        <f>IFERROR(INDEX(Pharma_Stock!$D$4:$D$51,MATCH(F806,Pharma_Stock!$B$4:$B$51,0)),"")</f>
        <v>45968</v>
      </c>
      <c r="L806" s="11" t="str">
        <f t="shared" si="24"/>
        <v/>
      </c>
      <c r="M806" s="11" t="str">
        <f>INDEX(Pharma_Products!$F$4:$F$15,MATCH(E806,Pharma_Products!$A$4:$A$15,0))</f>
        <v>-</v>
      </c>
      <c r="N806" s="10">
        <f>IFERROR(INDEX(Pharma_Retailers!$F$4:$F$183,MATCH(C806,Pharma_Retailers!$A$4:$A$183,0)),"")</f>
        <v>46538</v>
      </c>
      <c r="O806" s="11" t="str">
        <f t="shared" si="25"/>
        <v/>
      </c>
    </row>
    <row r="807" spans="1:15" x14ac:dyDescent="0.3">
      <c r="A807" t="s">
        <v>9379</v>
      </c>
      <c r="B807" s="9">
        <v>45889</v>
      </c>
      <c r="C807" t="s">
        <v>8536</v>
      </c>
      <c r="D807" t="s">
        <v>8241</v>
      </c>
      <c r="E807" t="s">
        <v>8184</v>
      </c>
      <c r="F807" t="s">
        <v>8187</v>
      </c>
      <c r="G807">
        <v>73</v>
      </c>
      <c r="H807">
        <v>7</v>
      </c>
      <c r="I807">
        <v>9</v>
      </c>
      <c r="J807">
        <v>657</v>
      </c>
      <c r="K807" s="10">
        <f>IFERROR(INDEX(Pharma_Stock!$D$4:$D$51,MATCH(F807,Pharma_Stock!$B$4:$B$51,0)),"")</f>
        <v>46028</v>
      </c>
      <c r="L807" s="11" t="str">
        <f t="shared" si="24"/>
        <v/>
      </c>
      <c r="M807" s="11" t="str">
        <f>INDEX(Pharma_Products!$F$4:$F$15,MATCH(E807,Pharma_Products!$A$4:$A$15,0))</f>
        <v>-</v>
      </c>
      <c r="N807" s="10">
        <f>IFERROR(INDEX(Pharma_Retailers!$F$4:$F$183,MATCH(C807,Pharma_Retailers!$A$4:$A$183,0)),"")</f>
        <v>0</v>
      </c>
      <c r="O807" s="11" t="str">
        <f t="shared" si="25"/>
        <v/>
      </c>
    </row>
    <row r="808" spans="1:15" x14ac:dyDescent="0.3">
      <c r="A808" t="s">
        <v>9380</v>
      </c>
      <c r="B808" s="9">
        <v>45889</v>
      </c>
      <c r="C808" t="s">
        <v>8277</v>
      </c>
      <c r="D808" t="s">
        <v>8249</v>
      </c>
      <c r="E808" t="s">
        <v>8153</v>
      </c>
      <c r="F808" t="s">
        <v>8158</v>
      </c>
      <c r="G808">
        <v>165</v>
      </c>
      <c r="H808">
        <v>0</v>
      </c>
      <c r="I808">
        <v>18.5</v>
      </c>
      <c r="J808">
        <v>3052.5</v>
      </c>
      <c r="K808" s="10">
        <f>IFERROR(INDEX(Pharma_Stock!$D$4:$D$51,MATCH(F808,Pharma_Stock!$B$4:$B$51,0)),"")</f>
        <v>46038</v>
      </c>
      <c r="L808" s="11" t="str">
        <f t="shared" si="24"/>
        <v/>
      </c>
      <c r="M808" s="11" t="str">
        <f>INDEX(Pharma_Products!$F$4:$F$15,MATCH(E808,Pharma_Products!$A$4:$A$15,0))</f>
        <v>Sch H</v>
      </c>
      <c r="N808" s="10">
        <f>IFERROR(INDEX(Pharma_Retailers!$F$4:$F$183,MATCH(C808,Pharma_Retailers!$A$4:$A$183,0)),"")</f>
        <v>46229</v>
      </c>
      <c r="O808" s="11" t="str">
        <f t="shared" si="25"/>
        <v/>
      </c>
    </row>
    <row r="809" spans="1:15" x14ac:dyDescent="0.3">
      <c r="A809" t="s">
        <v>9381</v>
      </c>
      <c r="B809" s="9">
        <v>45889</v>
      </c>
      <c r="C809" t="s">
        <v>8409</v>
      </c>
      <c r="D809" t="s">
        <v>8233</v>
      </c>
      <c r="E809" t="s">
        <v>8189</v>
      </c>
      <c r="F809" t="s">
        <v>8190</v>
      </c>
      <c r="G809">
        <v>134</v>
      </c>
      <c r="H809">
        <v>11</v>
      </c>
      <c r="I809">
        <v>12.5</v>
      </c>
      <c r="J809">
        <v>1675</v>
      </c>
      <c r="K809" s="10">
        <f>IFERROR(INDEX(Pharma_Stock!$D$4:$D$51,MATCH(F809,Pharma_Stock!$B$4:$B$51,0)),"")</f>
        <v>46202</v>
      </c>
      <c r="L809" s="11" t="str">
        <f t="shared" si="24"/>
        <v/>
      </c>
      <c r="M809" s="11" t="str">
        <f>INDEX(Pharma_Products!$F$4:$F$15,MATCH(E809,Pharma_Products!$A$4:$A$15,0))</f>
        <v>-</v>
      </c>
      <c r="N809" s="10">
        <f>IFERROR(INDEX(Pharma_Retailers!$F$4:$F$183,MATCH(C809,Pharma_Retailers!$A$4:$A$183,0)),"")</f>
        <v>0</v>
      </c>
      <c r="O809" s="11" t="str">
        <f t="shared" si="25"/>
        <v/>
      </c>
    </row>
    <row r="810" spans="1:15" x14ac:dyDescent="0.3">
      <c r="A810" t="s">
        <v>9382</v>
      </c>
      <c r="B810" s="9">
        <v>45890</v>
      </c>
      <c r="C810" t="s">
        <v>8259</v>
      </c>
      <c r="D810" t="s">
        <v>8228</v>
      </c>
      <c r="E810" t="s">
        <v>8199</v>
      </c>
      <c r="F810" t="s">
        <v>8200</v>
      </c>
      <c r="G810">
        <v>36</v>
      </c>
      <c r="H810">
        <v>0</v>
      </c>
      <c r="I810">
        <v>28</v>
      </c>
      <c r="J810">
        <v>1008</v>
      </c>
      <c r="K810" s="10">
        <f>IFERROR(INDEX(Pharma_Stock!$D$4:$D$51,MATCH(F810,Pharma_Stock!$B$4:$B$51,0)),"")</f>
        <v>46042</v>
      </c>
      <c r="L810" s="11" t="str">
        <f t="shared" si="24"/>
        <v/>
      </c>
      <c r="M810" s="11" t="str">
        <f>INDEX(Pharma_Products!$F$4:$F$15,MATCH(E810,Pharma_Products!$A$4:$A$15,0))</f>
        <v>-</v>
      </c>
      <c r="N810" s="10">
        <f>IFERROR(INDEX(Pharma_Retailers!$F$4:$F$183,MATCH(C810,Pharma_Retailers!$A$4:$A$183,0)),"")</f>
        <v>0</v>
      </c>
      <c r="O810" s="11" t="str">
        <f t="shared" si="25"/>
        <v/>
      </c>
    </row>
    <row r="811" spans="1:15" x14ac:dyDescent="0.3">
      <c r="A811" t="s">
        <v>9383</v>
      </c>
      <c r="B811" s="9">
        <v>45890</v>
      </c>
      <c r="C811" t="s">
        <v>8282</v>
      </c>
      <c r="D811" t="s">
        <v>8241</v>
      </c>
      <c r="E811" t="s">
        <v>8194</v>
      </c>
      <c r="F811" t="s">
        <v>8196</v>
      </c>
      <c r="G811">
        <v>225</v>
      </c>
      <c r="H811">
        <v>0</v>
      </c>
      <c r="I811">
        <v>105</v>
      </c>
      <c r="J811">
        <v>23625</v>
      </c>
      <c r="K811" s="10">
        <f>IFERROR(INDEX(Pharma_Stock!$D$4:$D$51,MATCH(F811,Pharma_Stock!$B$4:$B$51,0)),"")</f>
        <v>46234</v>
      </c>
      <c r="L811" s="11" t="str">
        <f t="shared" si="24"/>
        <v/>
      </c>
      <c r="M811" s="11" t="str">
        <f>INDEX(Pharma_Products!$F$4:$F$15,MATCH(E811,Pharma_Products!$A$4:$A$15,0))</f>
        <v>-</v>
      </c>
      <c r="N811" s="10">
        <f>IFERROR(INDEX(Pharma_Retailers!$F$4:$F$183,MATCH(C811,Pharma_Retailers!$A$4:$A$183,0)),"")</f>
        <v>0</v>
      </c>
      <c r="O811" s="11" t="str">
        <f t="shared" si="25"/>
        <v/>
      </c>
    </row>
    <row r="812" spans="1:15" x14ac:dyDescent="0.3">
      <c r="A812" t="s">
        <v>9384</v>
      </c>
      <c r="B812" s="9">
        <v>45890</v>
      </c>
      <c r="C812" t="s">
        <v>8366</v>
      </c>
      <c r="D812" t="s">
        <v>8249</v>
      </c>
      <c r="E812" t="s">
        <v>8179</v>
      </c>
      <c r="F812" t="s">
        <v>8183</v>
      </c>
      <c r="G812">
        <v>188</v>
      </c>
      <c r="H812">
        <v>0</v>
      </c>
      <c r="I812">
        <v>85</v>
      </c>
      <c r="J812">
        <v>15980</v>
      </c>
      <c r="K812" s="10">
        <f>IFERROR(INDEX(Pharma_Stock!$D$4:$D$51,MATCH(F812,Pharma_Stock!$B$4:$B$51,0)),"")</f>
        <v>46029</v>
      </c>
      <c r="L812" s="11" t="str">
        <f t="shared" si="24"/>
        <v/>
      </c>
      <c r="M812" s="11" t="str">
        <f>INDEX(Pharma_Products!$F$4:$F$15,MATCH(E812,Pharma_Products!$A$4:$A$15,0))</f>
        <v>Sch H</v>
      </c>
      <c r="N812" s="10">
        <f>IFERROR(INDEX(Pharma_Retailers!$F$4:$F$183,MATCH(C812,Pharma_Retailers!$A$4:$A$183,0)),"")</f>
        <v>47218</v>
      </c>
      <c r="O812" s="11" t="str">
        <f t="shared" si="25"/>
        <v/>
      </c>
    </row>
    <row r="813" spans="1:15" x14ac:dyDescent="0.3">
      <c r="A813" t="s">
        <v>9385</v>
      </c>
      <c r="B813" s="9">
        <v>45890</v>
      </c>
      <c r="C813" t="s">
        <v>8364</v>
      </c>
      <c r="D813" t="s">
        <v>8241</v>
      </c>
      <c r="E813" t="s">
        <v>8209</v>
      </c>
      <c r="F813" t="s">
        <v>8210</v>
      </c>
      <c r="G813">
        <v>205</v>
      </c>
      <c r="H813">
        <v>0</v>
      </c>
      <c r="I813">
        <v>30</v>
      </c>
      <c r="J813">
        <v>6150</v>
      </c>
      <c r="K813" s="10">
        <f>IFERROR(INDEX(Pharma_Stock!$D$4:$D$51,MATCH(F813,Pharma_Stock!$B$4:$B$51,0)),"")</f>
        <v>45921</v>
      </c>
      <c r="L813" s="11" t="str">
        <f t="shared" si="24"/>
        <v/>
      </c>
      <c r="M813" s="11" t="str">
        <f>INDEX(Pharma_Products!$F$4:$F$15,MATCH(E813,Pharma_Products!$A$4:$A$15,0))</f>
        <v>-</v>
      </c>
      <c r="N813" s="10">
        <f>IFERROR(INDEX(Pharma_Retailers!$F$4:$F$183,MATCH(C813,Pharma_Retailers!$A$4:$A$183,0)),"")</f>
        <v>0</v>
      </c>
      <c r="O813" s="11" t="str">
        <f t="shared" si="25"/>
        <v/>
      </c>
    </row>
    <row r="814" spans="1:15" x14ac:dyDescent="0.3">
      <c r="A814" t="s">
        <v>9386</v>
      </c>
      <c r="B814" s="9">
        <v>45890</v>
      </c>
      <c r="C814" t="s">
        <v>8347</v>
      </c>
      <c r="D814" t="s">
        <v>8233</v>
      </c>
      <c r="E814" t="s">
        <v>8184</v>
      </c>
      <c r="F814" t="s">
        <v>8186</v>
      </c>
      <c r="G814">
        <v>225</v>
      </c>
      <c r="H814">
        <v>22</v>
      </c>
      <c r="I814">
        <v>9</v>
      </c>
      <c r="J814">
        <v>2025</v>
      </c>
      <c r="K814" s="10">
        <f>IFERROR(INDEX(Pharma_Stock!$D$4:$D$51,MATCH(F814,Pharma_Stock!$B$4:$B$51,0)),"")</f>
        <v>45997</v>
      </c>
      <c r="L814" s="11" t="str">
        <f t="shared" si="24"/>
        <v/>
      </c>
      <c r="M814" s="11" t="str">
        <f>INDEX(Pharma_Products!$F$4:$F$15,MATCH(E814,Pharma_Products!$A$4:$A$15,0))</f>
        <v>-</v>
      </c>
      <c r="N814" s="10">
        <f>IFERROR(INDEX(Pharma_Retailers!$F$4:$F$183,MATCH(C814,Pharma_Retailers!$A$4:$A$183,0)),"")</f>
        <v>0</v>
      </c>
      <c r="O814" s="11" t="str">
        <f t="shared" si="25"/>
        <v/>
      </c>
    </row>
    <row r="815" spans="1:15" x14ac:dyDescent="0.3">
      <c r="A815" t="s">
        <v>9387</v>
      </c>
      <c r="B815" s="9">
        <v>45890</v>
      </c>
      <c r="C815" t="s">
        <v>8520</v>
      </c>
      <c r="D815" t="s">
        <v>8241</v>
      </c>
      <c r="E815" t="s">
        <v>8209</v>
      </c>
      <c r="F815" t="s">
        <v>8212</v>
      </c>
      <c r="G815">
        <v>132</v>
      </c>
      <c r="H815">
        <v>0</v>
      </c>
      <c r="I815">
        <v>30</v>
      </c>
      <c r="J815">
        <v>3960</v>
      </c>
      <c r="K815" s="10">
        <f>IFERROR(INDEX(Pharma_Stock!$D$4:$D$51,MATCH(F815,Pharma_Stock!$B$4:$B$51,0)),"")</f>
        <v>46129</v>
      </c>
      <c r="L815" s="11" t="str">
        <f t="shared" si="24"/>
        <v/>
      </c>
      <c r="M815" s="11" t="str">
        <f>INDEX(Pharma_Products!$F$4:$F$15,MATCH(E815,Pharma_Products!$A$4:$A$15,0))</f>
        <v>-</v>
      </c>
      <c r="N815" s="10">
        <f>IFERROR(INDEX(Pharma_Retailers!$F$4:$F$183,MATCH(C815,Pharma_Retailers!$A$4:$A$183,0)),"")</f>
        <v>0</v>
      </c>
      <c r="O815" s="11" t="str">
        <f t="shared" si="25"/>
        <v/>
      </c>
    </row>
    <row r="816" spans="1:15" x14ac:dyDescent="0.3">
      <c r="A816" t="s">
        <v>9388</v>
      </c>
      <c r="B816" s="9">
        <v>45890</v>
      </c>
      <c r="C816" t="s">
        <v>8423</v>
      </c>
      <c r="D816" t="s">
        <v>8233</v>
      </c>
      <c r="E816" t="s">
        <v>8159</v>
      </c>
      <c r="F816" t="s">
        <v>8162</v>
      </c>
      <c r="G816">
        <v>66</v>
      </c>
      <c r="H816">
        <v>0</v>
      </c>
      <c r="I816">
        <v>72</v>
      </c>
      <c r="J816">
        <v>4752</v>
      </c>
      <c r="K816" s="10">
        <f>IFERROR(INDEX(Pharma_Stock!$D$4:$D$51,MATCH(F816,Pharma_Stock!$B$4:$B$51,0)),"")</f>
        <v>46494</v>
      </c>
      <c r="L816" s="11" t="str">
        <f t="shared" si="24"/>
        <v/>
      </c>
      <c r="M816" s="11" t="str">
        <f>INDEX(Pharma_Products!$F$4:$F$15,MATCH(E816,Pharma_Products!$A$4:$A$15,0))</f>
        <v>Sch H</v>
      </c>
      <c r="N816" s="10">
        <f>IFERROR(INDEX(Pharma_Retailers!$F$4:$F$183,MATCH(C816,Pharma_Retailers!$A$4:$A$183,0)),"")</f>
        <v>46761</v>
      </c>
      <c r="O816" s="11" t="str">
        <f t="shared" si="25"/>
        <v/>
      </c>
    </row>
    <row r="817" spans="1:15" x14ac:dyDescent="0.3">
      <c r="A817" t="s">
        <v>9389</v>
      </c>
      <c r="B817" s="9">
        <v>45891</v>
      </c>
      <c r="C817" t="s">
        <v>8405</v>
      </c>
      <c r="D817" t="s">
        <v>8233</v>
      </c>
      <c r="E817" t="s">
        <v>8179</v>
      </c>
      <c r="F817" t="s">
        <v>8181</v>
      </c>
      <c r="G817">
        <v>52</v>
      </c>
      <c r="H817">
        <v>0</v>
      </c>
      <c r="I817">
        <v>85</v>
      </c>
      <c r="J817">
        <v>4420</v>
      </c>
      <c r="K817" s="10">
        <f>IFERROR(INDEX(Pharma_Stock!$D$4:$D$51,MATCH(F817,Pharma_Stock!$B$4:$B$51,0)),"")</f>
        <v>46533</v>
      </c>
      <c r="L817" s="11" t="str">
        <f t="shared" si="24"/>
        <v/>
      </c>
      <c r="M817" s="11" t="str">
        <f>INDEX(Pharma_Products!$F$4:$F$15,MATCH(E817,Pharma_Products!$A$4:$A$15,0))</f>
        <v>Sch H</v>
      </c>
      <c r="N817" s="10">
        <f>IFERROR(INDEX(Pharma_Retailers!$F$4:$F$183,MATCH(C817,Pharma_Retailers!$A$4:$A$183,0)),"")</f>
        <v>47414</v>
      </c>
      <c r="O817" s="11" t="str">
        <f t="shared" si="25"/>
        <v/>
      </c>
    </row>
    <row r="818" spans="1:15" x14ac:dyDescent="0.3">
      <c r="A818" t="s">
        <v>9390</v>
      </c>
      <c r="B818" s="9">
        <v>45891</v>
      </c>
      <c r="C818" t="s">
        <v>8383</v>
      </c>
      <c r="D818" t="s">
        <v>8269</v>
      </c>
      <c r="E818" t="s">
        <v>8199</v>
      </c>
      <c r="F818" t="s">
        <v>8202</v>
      </c>
      <c r="G818">
        <v>33</v>
      </c>
      <c r="H818">
        <v>0</v>
      </c>
      <c r="I818">
        <v>28</v>
      </c>
      <c r="J818">
        <v>924</v>
      </c>
      <c r="K818" s="10">
        <f>IFERROR(INDEX(Pharma_Stock!$D$4:$D$51,MATCH(F818,Pharma_Stock!$B$4:$B$51,0)),"")</f>
        <v>45979</v>
      </c>
      <c r="L818" s="11" t="str">
        <f t="shared" si="24"/>
        <v/>
      </c>
      <c r="M818" s="11" t="str">
        <f>INDEX(Pharma_Products!$F$4:$F$15,MATCH(E818,Pharma_Products!$A$4:$A$15,0))</f>
        <v>-</v>
      </c>
      <c r="N818" s="10">
        <f>IFERROR(INDEX(Pharma_Retailers!$F$4:$F$183,MATCH(C818,Pharma_Retailers!$A$4:$A$183,0)),"")</f>
        <v>0</v>
      </c>
      <c r="O818" s="11" t="str">
        <f t="shared" si="25"/>
        <v/>
      </c>
    </row>
    <row r="819" spans="1:15" x14ac:dyDescent="0.3">
      <c r="A819" t="s">
        <v>9391</v>
      </c>
      <c r="B819" s="9">
        <v>45891</v>
      </c>
      <c r="C819" t="s">
        <v>8345</v>
      </c>
      <c r="D819" t="s">
        <v>8269</v>
      </c>
      <c r="E819" t="s">
        <v>8174</v>
      </c>
      <c r="F819" t="s">
        <v>8177</v>
      </c>
      <c r="G819">
        <v>134</v>
      </c>
      <c r="H819">
        <v>0</v>
      </c>
      <c r="I819">
        <v>98</v>
      </c>
      <c r="J819">
        <v>13132</v>
      </c>
      <c r="K819" s="10">
        <f>IFERROR(INDEX(Pharma_Stock!$D$4:$D$51,MATCH(F819,Pharma_Stock!$B$4:$B$51,0)),"")</f>
        <v>46385</v>
      </c>
      <c r="L819" s="11" t="str">
        <f t="shared" si="24"/>
        <v/>
      </c>
      <c r="M819" s="11" t="str">
        <f>INDEX(Pharma_Products!$F$4:$F$15,MATCH(E819,Pharma_Products!$A$4:$A$15,0))</f>
        <v>Sch H</v>
      </c>
      <c r="N819" s="10">
        <f>IFERROR(INDEX(Pharma_Retailers!$F$4:$F$183,MATCH(C819,Pharma_Retailers!$A$4:$A$183,0)),"")</f>
        <v>47105</v>
      </c>
      <c r="O819" s="11" t="str">
        <f t="shared" si="25"/>
        <v/>
      </c>
    </row>
    <row r="820" spans="1:15" x14ac:dyDescent="0.3">
      <c r="A820" t="s">
        <v>9392</v>
      </c>
      <c r="B820" s="9">
        <v>45891</v>
      </c>
      <c r="C820" t="s">
        <v>8409</v>
      </c>
      <c r="D820" t="s">
        <v>8233</v>
      </c>
      <c r="E820" t="s">
        <v>8199</v>
      </c>
      <c r="F820" t="s">
        <v>8200</v>
      </c>
      <c r="G820">
        <v>75</v>
      </c>
      <c r="H820">
        <v>0</v>
      </c>
      <c r="I820">
        <v>28</v>
      </c>
      <c r="J820">
        <v>2100</v>
      </c>
      <c r="K820" s="10">
        <f>IFERROR(INDEX(Pharma_Stock!$D$4:$D$51,MATCH(F820,Pharma_Stock!$B$4:$B$51,0)),"")</f>
        <v>46042</v>
      </c>
      <c r="L820" s="11" t="str">
        <f t="shared" si="24"/>
        <v/>
      </c>
      <c r="M820" s="11" t="str">
        <f>INDEX(Pharma_Products!$F$4:$F$15,MATCH(E820,Pharma_Products!$A$4:$A$15,0))</f>
        <v>-</v>
      </c>
      <c r="N820" s="10">
        <f>IFERROR(INDEX(Pharma_Retailers!$F$4:$F$183,MATCH(C820,Pharma_Retailers!$A$4:$A$183,0)),"")</f>
        <v>0</v>
      </c>
      <c r="O820" s="11" t="str">
        <f t="shared" si="25"/>
        <v/>
      </c>
    </row>
    <row r="821" spans="1:15" x14ac:dyDescent="0.3">
      <c r="A821" t="s">
        <v>9393</v>
      </c>
      <c r="B821" s="9">
        <v>45892</v>
      </c>
      <c r="C821" t="s">
        <v>8384</v>
      </c>
      <c r="D821" t="s">
        <v>8269</v>
      </c>
      <c r="E821" t="s">
        <v>8174</v>
      </c>
      <c r="F821" t="s">
        <v>8178</v>
      </c>
      <c r="G821">
        <v>99</v>
      </c>
      <c r="H821">
        <v>0</v>
      </c>
      <c r="I821">
        <v>98</v>
      </c>
      <c r="J821">
        <v>9702</v>
      </c>
      <c r="K821" s="10">
        <f>IFERROR(INDEX(Pharma_Stock!$D$4:$D$51,MATCH(F821,Pharma_Stock!$B$4:$B$51,0)),"")</f>
        <v>45975</v>
      </c>
      <c r="L821" s="11" t="str">
        <f t="shared" si="24"/>
        <v/>
      </c>
      <c r="M821" s="11" t="str">
        <f>INDEX(Pharma_Products!$F$4:$F$15,MATCH(E821,Pharma_Products!$A$4:$A$15,0))</f>
        <v>Sch H</v>
      </c>
      <c r="N821" s="10">
        <f>IFERROR(INDEX(Pharma_Retailers!$F$4:$F$183,MATCH(C821,Pharma_Retailers!$A$4:$A$183,0)),"")</f>
        <v>47245</v>
      </c>
      <c r="O821" s="11" t="str">
        <f t="shared" si="25"/>
        <v/>
      </c>
    </row>
    <row r="822" spans="1:15" x14ac:dyDescent="0.3">
      <c r="A822" t="s">
        <v>9394</v>
      </c>
      <c r="B822" s="9">
        <v>45892</v>
      </c>
      <c r="C822" t="s">
        <v>8282</v>
      </c>
      <c r="D822" t="s">
        <v>8241</v>
      </c>
      <c r="E822" t="s">
        <v>8209</v>
      </c>
      <c r="F822" t="s">
        <v>8212</v>
      </c>
      <c r="G822">
        <v>238</v>
      </c>
      <c r="H822">
        <v>0</v>
      </c>
      <c r="I822">
        <v>30</v>
      </c>
      <c r="J822">
        <v>7140</v>
      </c>
      <c r="K822" s="10">
        <f>IFERROR(INDEX(Pharma_Stock!$D$4:$D$51,MATCH(F822,Pharma_Stock!$B$4:$B$51,0)),"")</f>
        <v>46129</v>
      </c>
      <c r="L822" s="11" t="str">
        <f t="shared" si="24"/>
        <v/>
      </c>
      <c r="M822" s="11" t="str">
        <f>INDEX(Pharma_Products!$F$4:$F$15,MATCH(E822,Pharma_Products!$A$4:$A$15,0))</f>
        <v>-</v>
      </c>
      <c r="N822" s="10">
        <f>IFERROR(INDEX(Pharma_Retailers!$F$4:$F$183,MATCH(C822,Pharma_Retailers!$A$4:$A$183,0)),"")</f>
        <v>0</v>
      </c>
      <c r="O822" s="11" t="str">
        <f t="shared" si="25"/>
        <v/>
      </c>
    </row>
    <row r="823" spans="1:15" x14ac:dyDescent="0.3">
      <c r="A823" t="s">
        <v>9395</v>
      </c>
      <c r="B823" s="9">
        <v>45892</v>
      </c>
      <c r="C823" t="s">
        <v>8365</v>
      </c>
      <c r="D823" t="s">
        <v>8233</v>
      </c>
      <c r="E823" t="s">
        <v>8184</v>
      </c>
      <c r="F823" t="s">
        <v>8187</v>
      </c>
      <c r="G823">
        <v>31</v>
      </c>
      <c r="H823">
        <v>3</v>
      </c>
      <c r="I823">
        <v>9</v>
      </c>
      <c r="J823">
        <v>279</v>
      </c>
      <c r="K823" s="10">
        <f>IFERROR(INDEX(Pharma_Stock!$D$4:$D$51,MATCH(F823,Pharma_Stock!$B$4:$B$51,0)),"")</f>
        <v>46028</v>
      </c>
      <c r="L823" s="11" t="str">
        <f t="shared" si="24"/>
        <v/>
      </c>
      <c r="M823" s="11" t="str">
        <f>INDEX(Pharma_Products!$F$4:$F$15,MATCH(E823,Pharma_Products!$A$4:$A$15,0))</f>
        <v>-</v>
      </c>
      <c r="N823" s="10">
        <f>IFERROR(INDEX(Pharma_Retailers!$F$4:$F$183,MATCH(C823,Pharma_Retailers!$A$4:$A$183,0)),"")</f>
        <v>0</v>
      </c>
      <c r="O823" s="11" t="str">
        <f t="shared" si="25"/>
        <v/>
      </c>
    </row>
    <row r="824" spans="1:15" x14ac:dyDescent="0.3">
      <c r="A824" t="s">
        <v>9396</v>
      </c>
      <c r="B824" s="9">
        <v>45892</v>
      </c>
      <c r="C824" t="s">
        <v>8442</v>
      </c>
      <c r="D824" t="s">
        <v>8233</v>
      </c>
      <c r="E824" t="s">
        <v>8199</v>
      </c>
      <c r="F824" t="s">
        <v>8201</v>
      </c>
      <c r="G824">
        <v>46</v>
      </c>
      <c r="H824">
        <v>0</v>
      </c>
      <c r="I824">
        <v>28</v>
      </c>
      <c r="J824">
        <v>1288</v>
      </c>
      <c r="K824" s="10">
        <f>IFERROR(INDEX(Pharma_Stock!$D$4:$D$51,MATCH(F824,Pharma_Stock!$B$4:$B$51,0)),"")</f>
        <v>46000</v>
      </c>
      <c r="L824" s="11" t="str">
        <f t="shared" si="24"/>
        <v/>
      </c>
      <c r="M824" s="11" t="str">
        <f>INDEX(Pharma_Products!$F$4:$F$15,MATCH(E824,Pharma_Products!$A$4:$A$15,0))</f>
        <v>-</v>
      </c>
      <c r="N824" s="10">
        <f>IFERROR(INDEX(Pharma_Retailers!$F$4:$F$183,MATCH(C824,Pharma_Retailers!$A$4:$A$183,0)),"")</f>
        <v>0</v>
      </c>
      <c r="O824" s="11" t="str">
        <f t="shared" si="25"/>
        <v/>
      </c>
    </row>
    <row r="825" spans="1:15" x14ac:dyDescent="0.3">
      <c r="A825" t="s">
        <v>9397</v>
      </c>
      <c r="B825" s="9">
        <v>45892</v>
      </c>
      <c r="C825" t="s">
        <v>8532</v>
      </c>
      <c r="D825" t="s">
        <v>8249</v>
      </c>
      <c r="E825" t="s">
        <v>8179</v>
      </c>
      <c r="F825" t="s">
        <v>8180</v>
      </c>
      <c r="G825">
        <v>112</v>
      </c>
      <c r="H825">
        <v>0</v>
      </c>
      <c r="I825">
        <v>85</v>
      </c>
      <c r="J825">
        <v>9520</v>
      </c>
      <c r="K825" s="10">
        <f>IFERROR(INDEX(Pharma_Stock!$D$4:$D$51,MATCH(F825,Pharma_Stock!$B$4:$B$51,0)),"")</f>
        <v>46271</v>
      </c>
      <c r="L825" s="11" t="str">
        <f t="shared" si="24"/>
        <v/>
      </c>
      <c r="M825" s="11" t="str">
        <f>INDEX(Pharma_Products!$F$4:$F$15,MATCH(E825,Pharma_Products!$A$4:$A$15,0))</f>
        <v>Sch H</v>
      </c>
      <c r="N825" s="10">
        <f>IFERROR(INDEX(Pharma_Retailers!$F$4:$F$183,MATCH(C825,Pharma_Retailers!$A$4:$A$183,0)),"")</f>
        <v>46527</v>
      </c>
      <c r="O825" s="11" t="str">
        <f t="shared" si="25"/>
        <v/>
      </c>
    </row>
    <row r="826" spans="1:15" x14ac:dyDescent="0.3">
      <c r="A826" t="s">
        <v>9398</v>
      </c>
      <c r="B826" s="9">
        <v>45892</v>
      </c>
      <c r="C826" t="s">
        <v>8380</v>
      </c>
      <c r="D826" t="s">
        <v>8241</v>
      </c>
      <c r="E826" t="s">
        <v>8189</v>
      </c>
      <c r="F826" t="s">
        <v>8191</v>
      </c>
      <c r="G826">
        <v>28</v>
      </c>
      <c r="H826">
        <v>2</v>
      </c>
      <c r="I826">
        <v>12.5</v>
      </c>
      <c r="J826">
        <v>350</v>
      </c>
      <c r="K826" s="10">
        <f>IFERROR(INDEX(Pharma_Stock!$D$4:$D$51,MATCH(F826,Pharma_Stock!$B$4:$B$51,0)),"")</f>
        <v>45972</v>
      </c>
      <c r="L826" s="11" t="str">
        <f t="shared" si="24"/>
        <v/>
      </c>
      <c r="M826" s="11" t="str">
        <f>INDEX(Pharma_Products!$F$4:$F$15,MATCH(E826,Pharma_Products!$A$4:$A$15,0))</f>
        <v>-</v>
      </c>
      <c r="N826" s="10">
        <f>IFERROR(INDEX(Pharma_Retailers!$F$4:$F$183,MATCH(C826,Pharma_Retailers!$A$4:$A$183,0)),"")</f>
        <v>0</v>
      </c>
      <c r="O826" s="11" t="str">
        <f t="shared" si="25"/>
        <v/>
      </c>
    </row>
    <row r="827" spans="1:15" x14ac:dyDescent="0.3">
      <c r="A827" t="s">
        <v>9399</v>
      </c>
      <c r="B827" s="9">
        <v>45892</v>
      </c>
      <c r="C827" t="s">
        <v>8265</v>
      </c>
      <c r="D827" t="s">
        <v>8241</v>
      </c>
      <c r="E827" t="s">
        <v>8199</v>
      </c>
      <c r="F827" t="s">
        <v>8200</v>
      </c>
      <c r="G827">
        <v>57</v>
      </c>
      <c r="H827">
        <v>0</v>
      </c>
      <c r="I827">
        <v>28</v>
      </c>
      <c r="J827">
        <v>1596</v>
      </c>
      <c r="K827" s="10">
        <f>IFERROR(INDEX(Pharma_Stock!$D$4:$D$51,MATCH(F827,Pharma_Stock!$B$4:$B$51,0)),"")</f>
        <v>46042</v>
      </c>
      <c r="L827" s="11" t="str">
        <f t="shared" si="24"/>
        <v/>
      </c>
      <c r="M827" s="11" t="str">
        <f>INDEX(Pharma_Products!$F$4:$F$15,MATCH(E827,Pharma_Products!$A$4:$A$15,0))</f>
        <v>-</v>
      </c>
      <c r="N827" s="10">
        <f>IFERROR(INDEX(Pharma_Retailers!$F$4:$F$183,MATCH(C827,Pharma_Retailers!$A$4:$A$183,0)),"")</f>
        <v>0</v>
      </c>
      <c r="O827" s="11" t="str">
        <f t="shared" si="25"/>
        <v/>
      </c>
    </row>
    <row r="828" spans="1:15" x14ac:dyDescent="0.3">
      <c r="A828" t="s">
        <v>9400</v>
      </c>
      <c r="B828" s="9">
        <v>45892</v>
      </c>
      <c r="C828" t="s">
        <v>8411</v>
      </c>
      <c r="D828" t="s">
        <v>8233</v>
      </c>
      <c r="E828" t="s">
        <v>8209</v>
      </c>
      <c r="F828" t="s">
        <v>8212</v>
      </c>
      <c r="G828">
        <v>57</v>
      </c>
      <c r="H828">
        <v>0</v>
      </c>
      <c r="I828">
        <v>30</v>
      </c>
      <c r="J828">
        <v>1710</v>
      </c>
      <c r="K828" s="10">
        <f>IFERROR(INDEX(Pharma_Stock!$D$4:$D$51,MATCH(F828,Pharma_Stock!$B$4:$B$51,0)),"")</f>
        <v>46129</v>
      </c>
      <c r="L828" s="11" t="str">
        <f t="shared" si="24"/>
        <v/>
      </c>
      <c r="M828" s="11" t="str">
        <f>INDEX(Pharma_Products!$F$4:$F$15,MATCH(E828,Pharma_Products!$A$4:$A$15,0))</f>
        <v>-</v>
      </c>
      <c r="N828" s="10">
        <f>IFERROR(INDEX(Pharma_Retailers!$F$4:$F$183,MATCH(C828,Pharma_Retailers!$A$4:$A$183,0)),"")</f>
        <v>0</v>
      </c>
      <c r="O828" s="11" t="str">
        <f t="shared" si="25"/>
        <v/>
      </c>
    </row>
    <row r="829" spans="1:15" x14ac:dyDescent="0.3">
      <c r="A829" t="s">
        <v>9401</v>
      </c>
      <c r="B829" s="9">
        <v>45892</v>
      </c>
      <c r="C829" t="s">
        <v>8400</v>
      </c>
      <c r="D829" t="s">
        <v>8228</v>
      </c>
      <c r="E829" t="s">
        <v>8169</v>
      </c>
      <c r="F829" t="s">
        <v>8171</v>
      </c>
      <c r="G829">
        <v>17</v>
      </c>
      <c r="H829">
        <v>0</v>
      </c>
      <c r="I829">
        <v>14</v>
      </c>
      <c r="J829">
        <v>238</v>
      </c>
      <c r="K829" s="10">
        <f>IFERROR(INDEX(Pharma_Stock!$D$4:$D$51,MATCH(F829,Pharma_Stock!$B$4:$B$51,0)),"")</f>
        <v>46575</v>
      </c>
      <c r="L829" s="11" t="str">
        <f t="shared" si="24"/>
        <v/>
      </c>
      <c r="M829" s="11" t="str">
        <f>INDEX(Pharma_Products!$F$4:$F$15,MATCH(E829,Pharma_Products!$A$4:$A$15,0))</f>
        <v>Sch H</v>
      </c>
      <c r="N829" s="10">
        <f>IFERROR(INDEX(Pharma_Retailers!$F$4:$F$183,MATCH(C829,Pharma_Retailers!$A$4:$A$183,0)),"")</f>
        <v>47451</v>
      </c>
      <c r="O829" s="11" t="str">
        <f t="shared" si="25"/>
        <v/>
      </c>
    </row>
    <row r="830" spans="1:15" x14ac:dyDescent="0.3">
      <c r="A830" t="s">
        <v>9402</v>
      </c>
      <c r="B830" s="9">
        <v>45894</v>
      </c>
      <c r="C830" t="s">
        <v>8522</v>
      </c>
      <c r="D830" t="s">
        <v>8269</v>
      </c>
      <c r="E830" t="s">
        <v>8199</v>
      </c>
      <c r="F830" t="s">
        <v>8201</v>
      </c>
      <c r="G830">
        <v>138</v>
      </c>
      <c r="H830">
        <v>0</v>
      </c>
      <c r="I830">
        <v>28</v>
      </c>
      <c r="J830">
        <v>3864</v>
      </c>
      <c r="K830" s="10">
        <f>IFERROR(INDEX(Pharma_Stock!$D$4:$D$51,MATCH(F830,Pharma_Stock!$B$4:$B$51,0)),"")</f>
        <v>46000</v>
      </c>
      <c r="L830" s="11" t="str">
        <f t="shared" si="24"/>
        <v/>
      </c>
      <c r="M830" s="11" t="str">
        <f>INDEX(Pharma_Products!$F$4:$F$15,MATCH(E830,Pharma_Products!$A$4:$A$15,0))</f>
        <v>-</v>
      </c>
      <c r="N830" s="10">
        <f>IFERROR(INDEX(Pharma_Retailers!$F$4:$F$183,MATCH(C830,Pharma_Retailers!$A$4:$A$183,0)),"")</f>
        <v>0</v>
      </c>
      <c r="O830" s="11" t="str">
        <f t="shared" si="25"/>
        <v/>
      </c>
    </row>
    <row r="831" spans="1:15" x14ac:dyDescent="0.3">
      <c r="A831" t="s">
        <v>9403</v>
      </c>
      <c r="B831" s="9">
        <v>45894</v>
      </c>
      <c r="C831" t="s">
        <v>8369</v>
      </c>
      <c r="D831" t="s">
        <v>8228</v>
      </c>
      <c r="E831" t="s">
        <v>8159</v>
      </c>
      <c r="F831" t="s">
        <v>8161</v>
      </c>
      <c r="G831">
        <v>38</v>
      </c>
      <c r="H831">
        <v>0</v>
      </c>
      <c r="I831">
        <v>72</v>
      </c>
      <c r="J831">
        <v>2736</v>
      </c>
      <c r="K831" s="10">
        <f>IFERROR(INDEX(Pharma_Stock!$D$4:$D$51,MATCH(F831,Pharma_Stock!$B$4:$B$51,0)),"")</f>
        <v>46297</v>
      </c>
      <c r="L831" s="11" t="str">
        <f t="shared" si="24"/>
        <v/>
      </c>
      <c r="M831" s="11" t="str">
        <f>INDEX(Pharma_Products!$F$4:$F$15,MATCH(E831,Pharma_Products!$A$4:$A$15,0))</f>
        <v>Sch H</v>
      </c>
      <c r="N831" s="10">
        <f>IFERROR(INDEX(Pharma_Retailers!$F$4:$F$183,MATCH(C831,Pharma_Retailers!$A$4:$A$183,0)),"")</f>
        <v>46872</v>
      </c>
      <c r="O831" s="11" t="str">
        <f t="shared" si="25"/>
        <v/>
      </c>
    </row>
    <row r="832" spans="1:15" x14ac:dyDescent="0.3">
      <c r="A832" t="s">
        <v>9404</v>
      </c>
      <c r="B832" s="9">
        <v>45894</v>
      </c>
      <c r="C832" t="s">
        <v>8316</v>
      </c>
      <c r="D832" t="s">
        <v>8269</v>
      </c>
      <c r="E832" t="s">
        <v>8169</v>
      </c>
      <c r="F832" t="s">
        <v>8170</v>
      </c>
      <c r="G832">
        <v>79</v>
      </c>
      <c r="H832">
        <v>0</v>
      </c>
      <c r="I832">
        <v>14</v>
      </c>
      <c r="J832">
        <v>1106</v>
      </c>
      <c r="K832" s="10">
        <f>IFERROR(INDEX(Pharma_Stock!$D$4:$D$51,MATCH(F832,Pharma_Stock!$B$4:$B$51,0)),"")</f>
        <v>46624</v>
      </c>
      <c r="L832" s="11" t="str">
        <f t="shared" si="24"/>
        <v/>
      </c>
      <c r="M832" s="11" t="str">
        <f>INDEX(Pharma_Products!$F$4:$F$15,MATCH(E832,Pharma_Products!$A$4:$A$15,0))</f>
        <v>Sch H</v>
      </c>
      <c r="N832" s="10">
        <f>IFERROR(INDEX(Pharma_Retailers!$F$4:$F$183,MATCH(C832,Pharma_Retailers!$A$4:$A$183,0)),"")</f>
        <v>46921</v>
      </c>
      <c r="O832" s="11" t="str">
        <f t="shared" si="25"/>
        <v/>
      </c>
    </row>
    <row r="833" spans="1:15" x14ac:dyDescent="0.3">
      <c r="A833" t="s">
        <v>9405</v>
      </c>
      <c r="B833" s="9">
        <v>45894</v>
      </c>
      <c r="C833" t="s">
        <v>8364</v>
      </c>
      <c r="D833" t="s">
        <v>8241</v>
      </c>
      <c r="E833" t="s">
        <v>8199</v>
      </c>
      <c r="F833" t="s">
        <v>8201</v>
      </c>
      <c r="G833">
        <v>238</v>
      </c>
      <c r="H833">
        <v>0</v>
      </c>
      <c r="I833">
        <v>28</v>
      </c>
      <c r="J833">
        <v>6664</v>
      </c>
      <c r="K833" s="10">
        <f>IFERROR(INDEX(Pharma_Stock!$D$4:$D$51,MATCH(F833,Pharma_Stock!$B$4:$B$51,0)),"")</f>
        <v>46000</v>
      </c>
      <c r="L833" s="11" t="str">
        <f t="shared" si="24"/>
        <v/>
      </c>
      <c r="M833" s="11" t="str">
        <f>INDEX(Pharma_Products!$F$4:$F$15,MATCH(E833,Pharma_Products!$A$4:$A$15,0))</f>
        <v>-</v>
      </c>
      <c r="N833" s="10">
        <f>IFERROR(INDEX(Pharma_Retailers!$F$4:$F$183,MATCH(C833,Pharma_Retailers!$A$4:$A$183,0)),"")</f>
        <v>0</v>
      </c>
      <c r="O833" s="11" t="str">
        <f t="shared" si="25"/>
        <v/>
      </c>
    </row>
    <row r="834" spans="1:15" x14ac:dyDescent="0.3">
      <c r="A834" t="s">
        <v>9406</v>
      </c>
      <c r="B834" s="9">
        <v>45894</v>
      </c>
      <c r="C834" t="s">
        <v>8430</v>
      </c>
      <c r="D834" t="s">
        <v>8241</v>
      </c>
      <c r="E834" t="s">
        <v>8199</v>
      </c>
      <c r="F834" t="s">
        <v>8201</v>
      </c>
      <c r="G834">
        <v>225</v>
      </c>
      <c r="H834">
        <v>0</v>
      </c>
      <c r="I834">
        <v>28</v>
      </c>
      <c r="J834">
        <v>6300</v>
      </c>
      <c r="K834" s="10">
        <f>IFERROR(INDEX(Pharma_Stock!$D$4:$D$51,MATCH(F834,Pharma_Stock!$B$4:$B$51,0)),"")</f>
        <v>46000</v>
      </c>
      <c r="L834" s="11" t="str">
        <f t="shared" si="24"/>
        <v/>
      </c>
      <c r="M834" s="11" t="str">
        <f>INDEX(Pharma_Products!$F$4:$F$15,MATCH(E834,Pharma_Products!$A$4:$A$15,0))</f>
        <v>-</v>
      </c>
      <c r="N834" s="10">
        <f>IFERROR(INDEX(Pharma_Retailers!$F$4:$F$183,MATCH(C834,Pharma_Retailers!$A$4:$A$183,0)),"")</f>
        <v>0</v>
      </c>
      <c r="O834" s="11" t="str">
        <f t="shared" si="25"/>
        <v/>
      </c>
    </row>
    <row r="835" spans="1:15" x14ac:dyDescent="0.3">
      <c r="A835" t="s">
        <v>9407</v>
      </c>
      <c r="B835" s="9">
        <v>45894</v>
      </c>
      <c r="C835" t="s">
        <v>8437</v>
      </c>
      <c r="D835" t="s">
        <v>8228</v>
      </c>
      <c r="E835" t="s">
        <v>8159</v>
      </c>
      <c r="F835" t="s">
        <v>8161</v>
      </c>
      <c r="G835">
        <v>118</v>
      </c>
      <c r="H835">
        <v>0</v>
      </c>
      <c r="I835">
        <v>72</v>
      </c>
      <c r="J835">
        <v>8496</v>
      </c>
      <c r="K835" s="10">
        <f>IFERROR(INDEX(Pharma_Stock!$D$4:$D$51,MATCH(F835,Pharma_Stock!$B$4:$B$51,0)),"")</f>
        <v>46297</v>
      </c>
      <c r="L835" s="11" t="str">
        <f t="shared" si="24"/>
        <v/>
      </c>
      <c r="M835" s="11" t="str">
        <f>INDEX(Pharma_Products!$F$4:$F$15,MATCH(E835,Pharma_Products!$A$4:$A$15,0))</f>
        <v>Sch H</v>
      </c>
      <c r="N835" s="10">
        <f>IFERROR(INDEX(Pharma_Retailers!$F$4:$F$183,MATCH(C835,Pharma_Retailers!$A$4:$A$183,0)),"")</f>
        <v>46606</v>
      </c>
      <c r="O835" s="11" t="str">
        <f t="shared" si="25"/>
        <v/>
      </c>
    </row>
    <row r="836" spans="1:15" x14ac:dyDescent="0.3">
      <c r="A836" t="s">
        <v>9408</v>
      </c>
      <c r="B836" s="9">
        <v>45894</v>
      </c>
      <c r="C836" t="s">
        <v>8369</v>
      </c>
      <c r="D836" t="s">
        <v>8228</v>
      </c>
      <c r="E836" t="s">
        <v>8153</v>
      </c>
      <c r="F836" t="s">
        <v>8154</v>
      </c>
      <c r="G836">
        <v>142</v>
      </c>
      <c r="H836">
        <v>0</v>
      </c>
      <c r="I836">
        <v>18.5</v>
      </c>
      <c r="J836">
        <v>2627</v>
      </c>
      <c r="K836" s="10">
        <f>IFERROR(INDEX(Pharma_Stock!$D$4:$D$51,MATCH(F836,Pharma_Stock!$B$4:$B$51,0)),"")</f>
        <v>46439</v>
      </c>
      <c r="L836" s="11" t="str">
        <f t="shared" ref="L836:L899" si="26">IF(B836&gt;K836,"FLAG","")</f>
        <v/>
      </c>
      <c r="M836" s="11" t="str">
        <f>INDEX(Pharma_Products!$F$4:$F$15,MATCH(E836,Pharma_Products!$A$4:$A$15,0))</f>
        <v>Sch H</v>
      </c>
      <c r="N836" s="10">
        <f>IFERROR(INDEX(Pharma_Retailers!$F$4:$F$183,MATCH(C836,Pharma_Retailers!$A$4:$A$183,0)),"")</f>
        <v>46872</v>
      </c>
      <c r="O836" s="11" t="str">
        <f t="shared" ref="O836:O899" si="27">IF(AND(M836="Sch H",N(N836)&gt;0,B836&gt;N836),"FLAG","")</f>
        <v/>
      </c>
    </row>
    <row r="837" spans="1:15" x14ac:dyDescent="0.3">
      <c r="A837" t="s">
        <v>9409</v>
      </c>
      <c r="B837" s="9">
        <v>45895</v>
      </c>
      <c r="C837" t="s">
        <v>8355</v>
      </c>
      <c r="D837" t="s">
        <v>8249</v>
      </c>
      <c r="E837" t="s">
        <v>8209</v>
      </c>
      <c r="F837" t="s">
        <v>8212</v>
      </c>
      <c r="G837">
        <v>100</v>
      </c>
      <c r="H837">
        <v>0</v>
      </c>
      <c r="I837">
        <v>30</v>
      </c>
      <c r="J837">
        <v>3000</v>
      </c>
      <c r="K837" s="10">
        <f>IFERROR(INDEX(Pharma_Stock!$D$4:$D$51,MATCH(F837,Pharma_Stock!$B$4:$B$51,0)),"")</f>
        <v>46129</v>
      </c>
      <c r="L837" s="11" t="str">
        <f t="shared" si="26"/>
        <v/>
      </c>
      <c r="M837" s="11" t="str">
        <f>INDEX(Pharma_Products!$F$4:$F$15,MATCH(E837,Pharma_Products!$A$4:$A$15,0))</f>
        <v>-</v>
      </c>
      <c r="N837" s="10">
        <f>IFERROR(INDEX(Pharma_Retailers!$F$4:$F$183,MATCH(C837,Pharma_Retailers!$A$4:$A$183,0)),"")</f>
        <v>0</v>
      </c>
      <c r="O837" s="11" t="str">
        <f t="shared" si="27"/>
        <v/>
      </c>
    </row>
    <row r="838" spans="1:15" x14ac:dyDescent="0.3">
      <c r="A838" t="s">
        <v>9410</v>
      </c>
      <c r="B838" s="9">
        <v>45895</v>
      </c>
      <c r="C838" t="s">
        <v>8431</v>
      </c>
      <c r="D838" t="s">
        <v>8241</v>
      </c>
      <c r="E838" t="s">
        <v>8179</v>
      </c>
      <c r="F838" t="s">
        <v>8180</v>
      </c>
      <c r="G838">
        <v>69</v>
      </c>
      <c r="H838">
        <v>0</v>
      </c>
      <c r="I838">
        <v>85</v>
      </c>
      <c r="J838">
        <v>5865</v>
      </c>
      <c r="K838" s="10">
        <f>IFERROR(INDEX(Pharma_Stock!$D$4:$D$51,MATCH(F838,Pharma_Stock!$B$4:$B$51,0)),"")</f>
        <v>46271</v>
      </c>
      <c r="L838" s="11" t="str">
        <f t="shared" si="26"/>
        <v/>
      </c>
      <c r="M838" s="11" t="str">
        <f>INDEX(Pharma_Products!$F$4:$F$15,MATCH(E838,Pharma_Products!$A$4:$A$15,0))</f>
        <v>Sch H</v>
      </c>
      <c r="N838" s="10">
        <f>IFERROR(INDEX(Pharma_Retailers!$F$4:$F$183,MATCH(C838,Pharma_Retailers!$A$4:$A$183,0)),"")</f>
        <v>45792</v>
      </c>
      <c r="O838" s="11" t="str">
        <f t="shared" si="27"/>
        <v>FLAG</v>
      </c>
    </row>
    <row r="839" spans="1:15" x14ac:dyDescent="0.3">
      <c r="A839" t="s">
        <v>9411</v>
      </c>
      <c r="B839" s="9">
        <v>45895</v>
      </c>
      <c r="C839" t="s">
        <v>8430</v>
      </c>
      <c r="D839" t="s">
        <v>8241</v>
      </c>
      <c r="E839" t="s">
        <v>8184</v>
      </c>
      <c r="F839" t="s">
        <v>8187</v>
      </c>
      <c r="G839">
        <v>156</v>
      </c>
      <c r="H839">
        <v>15</v>
      </c>
      <c r="I839">
        <v>9</v>
      </c>
      <c r="J839">
        <v>1404</v>
      </c>
      <c r="K839" s="10">
        <f>IFERROR(INDEX(Pharma_Stock!$D$4:$D$51,MATCH(F839,Pharma_Stock!$B$4:$B$51,0)),"")</f>
        <v>46028</v>
      </c>
      <c r="L839" s="11" t="str">
        <f t="shared" si="26"/>
        <v/>
      </c>
      <c r="M839" s="11" t="str">
        <f>INDEX(Pharma_Products!$F$4:$F$15,MATCH(E839,Pharma_Products!$A$4:$A$15,0))</f>
        <v>-</v>
      </c>
      <c r="N839" s="10">
        <f>IFERROR(INDEX(Pharma_Retailers!$F$4:$F$183,MATCH(C839,Pharma_Retailers!$A$4:$A$183,0)),"")</f>
        <v>0</v>
      </c>
      <c r="O839" s="11" t="str">
        <f t="shared" si="27"/>
        <v/>
      </c>
    </row>
    <row r="840" spans="1:15" x14ac:dyDescent="0.3">
      <c r="A840" t="s">
        <v>9412</v>
      </c>
      <c r="B840" s="9">
        <v>45895</v>
      </c>
      <c r="C840" t="s">
        <v>8298</v>
      </c>
      <c r="D840" t="s">
        <v>8269</v>
      </c>
      <c r="E840" t="s">
        <v>8194</v>
      </c>
      <c r="F840" t="s">
        <v>8195</v>
      </c>
      <c r="G840">
        <v>90</v>
      </c>
      <c r="H840">
        <v>0</v>
      </c>
      <c r="I840">
        <v>105</v>
      </c>
      <c r="J840">
        <v>9450</v>
      </c>
      <c r="K840" s="10">
        <f>IFERROR(INDEX(Pharma_Stock!$D$4:$D$51,MATCH(F840,Pharma_Stock!$B$4:$B$51,0)),"")</f>
        <v>46196</v>
      </c>
      <c r="L840" s="11" t="str">
        <f t="shared" si="26"/>
        <v/>
      </c>
      <c r="M840" s="11" t="str">
        <f>INDEX(Pharma_Products!$F$4:$F$15,MATCH(E840,Pharma_Products!$A$4:$A$15,0))</f>
        <v>-</v>
      </c>
      <c r="N840" s="10">
        <f>IFERROR(INDEX(Pharma_Retailers!$F$4:$F$183,MATCH(C840,Pharma_Retailers!$A$4:$A$183,0)),"")</f>
        <v>0</v>
      </c>
      <c r="O840" s="11" t="str">
        <f t="shared" si="27"/>
        <v/>
      </c>
    </row>
    <row r="841" spans="1:15" x14ac:dyDescent="0.3">
      <c r="A841" t="s">
        <v>9413</v>
      </c>
      <c r="B841" s="9">
        <v>45895</v>
      </c>
      <c r="C841" t="s">
        <v>8415</v>
      </c>
      <c r="D841" t="s">
        <v>8269</v>
      </c>
      <c r="E841" t="s">
        <v>8153</v>
      </c>
      <c r="F841" t="s">
        <v>8154</v>
      </c>
      <c r="G841">
        <v>68</v>
      </c>
      <c r="H841">
        <v>0</v>
      </c>
      <c r="I841">
        <v>18.5</v>
      </c>
      <c r="J841">
        <v>1258</v>
      </c>
      <c r="K841" s="10">
        <f>IFERROR(INDEX(Pharma_Stock!$D$4:$D$51,MATCH(F841,Pharma_Stock!$B$4:$B$51,0)),"")</f>
        <v>46439</v>
      </c>
      <c r="L841" s="11" t="str">
        <f t="shared" si="26"/>
        <v/>
      </c>
      <c r="M841" s="11" t="str">
        <f>INDEX(Pharma_Products!$F$4:$F$15,MATCH(E841,Pharma_Products!$A$4:$A$15,0))</f>
        <v>Sch H</v>
      </c>
      <c r="N841" s="10">
        <f>IFERROR(INDEX(Pharma_Retailers!$F$4:$F$183,MATCH(C841,Pharma_Retailers!$A$4:$A$183,0)),"")</f>
        <v>46864</v>
      </c>
      <c r="O841" s="11" t="str">
        <f t="shared" si="27"/>
        <v/>
      </c>
    </row>
    <row r="842" spans="1:15" x14ac:dyDescent="0.3">
      <c r="A842" t="s">
        <v>9414</v>
      </c>
      <c r="B842" s="9">
        <v>45895</v>
      </c>
      <c r="C842" t="s">
        <v>8325</v>
      </c>
      <c r="D842" t="s">
        <v>8233</v>
      </c>
      <c r="E842" t="s">
        <v>8184</v>
      </c>
      <c r="F842" t="s">
        <v>8185</v>
      </c>
      <c r="G842">
        <v>65</v>
      </c>
      <c r="H842">
        <v>6</v>
      </c>
      <c r="I842">
        <v>9</v>
      </c>
      <c r="J842">
        <v>585</v>
      </c>
      <c r="K842" s="10">
        <f>IFERROR(INDEX(Pharma_Stock!$D$4:$D$51,MATCH(F842,Pharma_Stock!$B$4:$B$51,0)),"")</f>
        <v>46158</v>
      </c>
      <c r="L842" s="11" t="str">
        <f t="shared" si="26"/>
        <v/>
      </c>
      <c r="M842" s="11" t="str">
        <f>INDEX(Pharma_Products!$F$4:$F$15,MATCH(E842,Pharma_Products!$A$4:$A$15,0))</f>
        <v>-</v>
      </c>
      <c r="N842" s="10">
        <f>IFERROR(INDEX(Pharma_Retailers!$F$4:$F$183,MATCH(C842,Pharma_Retailers!$A$4:$A$183,0)),"")</f>
        <v>0</v>
      </c>
      <c r="O842" s="11" t="str">
        <f t="shared" si="27"/>
        <v/>
      </c>
    </row>
    <row r="843" spans="1:15" x14ac:dyDescent="0.3">
      <c r="A843" t="s">
        <v>9415</v>
      </c>
      <c r="B843" s="9">
        <v>45895</v>
      </c>
      <c r="C843" t="s">
        <v>8287</v>
      </c>
      <c r="D843" t="s">
        <v>8249</v>
      </c>
      <c r="E843" t="s">
        <v>8209</v>
      </c>
      <c r="F843" t="s">
        <v>8212</v>
      </c>
      <c r="G843">
        <v>106</v>
      </c>
      <c r="H843">
        <v>0</v>
      </c>
      <c r="I843">
        <v>30</v>
      </c>
      <c r="J843">
        <v>3180</v>
      </c>
      <c r="K843" s="10">
        <f>IFERROR(INDEX(Pharma_Stock!$D$4:$D$51,MATCH(F843,Pharma_Stock!$B$4:$B$51,0)),"")</f>
        <v>46129</v>
      </c>
      <c r="L843" s="11" t="str">
        <f t="shared" si="26"/>
        <v/>
      </c>
      <c r="M843" s="11" t="str">
        <f>INDEX(Pharma_Products!$F$4:$F$15,MATCH(E843,Pharma_Products!$A$4:$A$15,0))</f>
        <v>-</v>
      </c>
      <c r="N843" s="10">
        <f>IFERROR(INDEX(Pharma_Retailers!$F$4:$F$183,MATCH(C843,Pharma_Retailers!$A$4:$A$183,0)),"")</f>
        <v>0</v>
      </c>
      <c r="O843" s="11" t="str">
        <f t="shared" si="27"/>
        <v/>
      </c>
    </row>
    <row r="844" spans="1:15" x14ac:dyDescent="0.3">
      <c r="A844" t="s">
        <v>9416</v>
      </c>
      <c r="B844" s="9">
        <v>45895</v>
      </c>
      <c r="C844" t="s">
        <v>8392</v>
      </c>
      <c r="D844" t="s">
        <v>8249</v>
      </c>
      <c r="E844" t="s">
        <v>8184</v>
      </c>
      <c r="F844" t="s">
        <v>8187</v>
      </c>
      <c r="G844">
        <v>95</v>
      </c>
      <c r="H844">
        <v>9</v>
      </c>
      <c r="I844">
        <v>9</v>
      </c>
      <c r="J844">
        <v>855</v>
      </c>
      <c r="K844" s="10">
        <f>IFERROR(INDEX(Pharma_Stock!$D$4:$D$51,MATCH(F844,Pharma_Stock!$B$4:$B$51,0)),"")</f>
        <v>46028</v>
      </c>
      <c r="L844" s="11" t="str">
        <f t="shared" si="26"/>
        <v/>
      </c>
      <c r="M844" s="11" t="str">
        <f>INDEX(Pharma_Products!$F$4:$F$15,MATCH(E844,Pharma_Products!$A$4:$A$15,0))</f>
        <v>-</v>
      </c>
      <c r="N844" s="10">
        <f>IFERROR(INDEX(Pharma_Retailers!$F$4:$F$183,MATCH(C844,Pharma_Retailers!$A$4:$A$183,0)),"")</f>
        <v>0</v>
      </c>
      <c r="O844" s="11" t="str">
        <f t="shared" si="27"/>
        <v/>
      </c>
    </row>
    <row r="845" spans="1:15" x14ac:dyDescent="0.3">
      <c r="A845" t="s">
        <v>9417</v>
      </c>
      <c r="B845" s="9">
        <v>45895</v>
      </c>
      <c r="C845" t="s">
        <v>8458</v>
      </c>
      <c r="D845" t="s">
        <v>8228</v>
      </c>
      <c r="E845" t="s">
        <v>8169</v>
      </c>
      <c r="F845" t="s">
        <v>8171</v>
      </c>
      <c r="G845">
        <v>83</v>
      </c>
      <c r="H845">
        <v>0</v>
      </c>
      <c r="I845">
        <v>14</v>
      </c>
      <c r="J845">
        <v>1162</v>
      </c>
      <c r="K845" s="10">
        <f>IFERROR(INDEX(Pharma_Stock!$D$4:$D$51,MATCH(F845,Pharma_Stock!$B$4:$B$51,0)),"")</f>
        <v>46575</v>
      </c>
      <c r="L845" s="11" t="str">
        <f t="shared" si="26"/>
        <v/>
      </c>
      <c r="M845" s="11" t="str">
        <f>INDEX(Pharma_Products!$F$4:$F$15,MATCH(E845,Pharma_Products!$A$4:$A$15,0))</f>
        <v>Sch H</v>
      </c>
      <c r="N845" s="10">
        <f>IFERROR(INDEX(Pharma_Retailers!$F$4:$F$183,MATCH(C845,Pharma_Retailers!$A$4:$A$183,0)),"")</f>
        <v>46440</v>
      </c>
      <c r="O845" s="11" t="str">
        <f t="shared" si="27"/>
        <v/>
      </c>
    </row>
    <row r="846" spans="1:15" x14ac:dyDescent="0.3">
      <c r="A846" t="s">
        <v>9418</v>
      </c>
      <c r="B846" s="9">
        <v>45896</v>
      </c>
      <c r="C846" t="s">
        <v>8484</v>
      </c>
      <c r="D846" t="s">
        <v>8241</v>
      </c>
      <c r="E846" t="s">
        <v>8153</v>
      </c>
      <c r="F846" t="s">
        <v>8154</v>
      </c>
      <c r="G846">
        <v>120</v>
      </c>
      <c r="H846">
        <v>0</v>
      </c>
      <c r="I846">
        <v>18.5</v>
      </c>
      <c r="J846">
        <v>2220</v>
      </c>
      <c r="K846" s="10">
        <f>IFERROR(INDEX(Pharma_Stock!$D$4:$D$51,MATCH(F846,Pharma_Stock!$B$4:$B$51,0)),"")</f>
        <v>46439</v>
      </c>
      <c r="L846" s="11" t="str">
        <f t="shared" si="26"/>
        <v/>
      </c>
      <c r="M846" s="11" t="str">
        <f>INDEX(Pharma_Products!$F$4:$F$15,MATCH(E846,Pharma_Products!$A$4:$A$15,0))</f>
        <v>Sch H</v>
      </c>
      <c r="N846" s="10">
        <f>IFERROR(INDEX(Pharma_Retailers!$F$4:$F$183,MATCH(C846,Pharma_Retailers!$A$4:$A$183,0)),"")</f>
        <v>47241</v>
      </c>
      <c r="O846" s="11" t="str">
        <f t="shared" si="27"/>
        <v/>
      </c>
    </row>
    <row r="847" spans="1:15" x14ac:dyDescent="0.3">
      <c r="A847" t="s">
        <v>9419</v>
      </c>
      <c r="B847" s="9">
        <v>45896</v>
      </c>
      <c r="C847" t="s">
        <v>8360</v>
      </c>
      <c r="D847" t="s">
        <v>8241</v>
      </c>
      <c r="E847" t="s">
        <v>8209</v>
      </c>
      <c r="F847" t="s">
        <v>8212</v>
      </c>
      <c r="G847">
        <v>108</v>
      </c>
      <c r="H847">
        <v>0</v>
      </c>
      <c r="I847">
        <v>30</v>
      </c>
      <c r="J847">
        <v>3240</v>
      </c>
      <c r="K847" s="10">
        <f>IFERROR(INDEX(Pharma_Stock!$D$4:$D$51,MATCH(F847,Pharma_Stock!$B$4:$B$51,0)),"")</f>
        <v>46129</v>
      </c>
      <c r="L847" s="11" t="str">
        <f t="shared" si="26"/>
        <v/>
      </c>
      <c r="M847" s="11" t="str">
        <f>INDEX(Pharma_Products!$F$4:$F$15,MATCH(E847,Pharma_Products!$A$4:$A$15,0))</f>
        <v>-</v>
      </c>
      <c r="N847" s="10">
        <f>IFERROR(INDEX(Pharma_Retailers!$F$4:$F$183,MATCH(C847,Pharma_Retailers!$A$4:$A$183,0)),"")</f>
        <v>0</v>
      </c>
      <c r="O847" s="11" t="str">
        <f t="shared" si="27"/>
        <v/>
      </c>
    </row>
    <row r="848" spans="1:15" x14ac:dyDescent="0.3">
      <c r="A848" t="s">
        <v>9420</v>
      </c>
      <c r="B848" s="9">
        <v>45896</v>
      </c>
      <c r="C848" t="s">
        <v>8447</v>
      </c>
      <c r="D848" t="s">
        <v>8269</v>
      </c>
      <c r="E848" t="s">
        <v>8194</v>
      </c>
      <c r="F848" t="s">
        <v>8196</v>
      </c>
      <c r="G848">
        <v>129</v>
      </c>
      <c r="H848">
        <v>0</v>
      </c>
      <c r="I848">
        <v>105</v>
      </c>
      <c r="J848">
        <v>13545</v>
      </c>
      <c r="K848" s="10">
        <f>IFERROR(INDEX(Pharma_Stock!$D$4:$D$51,MATCH(F848,Pharma_Stock!$B$4:$B$51,0)),"")</f>
        <v>46234</v>
      </c>
      <c r="L848" s="11" t="str">
        <f t="shared" si="26"/>
        <v/>
      </c>
      <c r="M848" s="11" t="str">
        <f>INDEX(Pharma_Products!$F$4:$F$15,MATCH(E848,Pharma_Products!$A$4:$A$15,0))</f>
        <v>-</v>
      </c>
      <c r="N848" s="10">
        <f>IFERROR(INDEX(Pharma_Retailers!$F$4:$F$183,MATCH(C848,Pharma_Retailers!$A$4:$A$183,0)),"")</f>
        <v>0</v>
      </c>
      <c r="O848" s="11" t="str">
        <f t="shared" si="27"/>
        <v/>
      </c>
    </row>
    <row r="849" spans="1:15" x14ac:dyDescent="0.3">
      <c r="A849" t="s">
        <v>9421</v>
      </c>
      <c r="B849" s="9">
        <v>45896</v>
      </c>
      <c r="C849" t="s">
        <v>8267</v>
      </c>
      <c r="D849" t="s">
        <v>8269</v>
      </c>
      <c r="E849" t="s">
        <v>8199</v>
      </c>
      <c r="F849" t="s">
        <v>8202</v>
      </c>
      <c r="G849">
        <v>139</v>
      </c>
      <c r="H849">
        <v>0</v>
      </c>
      <c r="I849">
        <v>28</v>
      </c>
      <c r="J849">
        <v>3892</v>
      </c>
      <c r="K849" s="10">
        <f>IFERROR(INDEX(Pharma_Stock!$D$4:$D$51,MATCH(F849,Pharma_Stock!$B$4:$B$51,0)),"")</f>
        <v>45979</v>
      </c>
      <c r="L849" s="11" t="str">
        <f t="shared" si="26"/>
        <v/>
      </c>
      <c r="M849" s="11" t="str">
        <f>INDEX(Pharma_Products!$F$4:$F$15,MATCH(E849,Pharma_Products!$A$4:$A$15,0))</f>
        <v>-</v>
      </c>
      <c r="N849" s="10">
        <f>IFERROR(INDEX(Pharma_Retailers!$F$4:$F$183,MATCH(C849,Pharma_Retailers!$A$4:$A$183,0)),"")</f>
        <v>0</v>
      </c>
      <c r="O849" s="11" t="str">
        <f t="shared" si="27"/>
        <v/>
      </c>
    </row>
    <row r="850" spans="1:15" x14ac:dyDescent="0.3">
      <c r="A850" t="s">
        <v>9422</v>
      </c>
      <c r="B850" s="9">
        <v>45896</v>
      </c>
      <c r="C850" t="s">
        <v>8290</v>
      </c>
      <c r="D850" t="s">
        <v>8249</v>
      </c>
      <c r="E850" t="s">
        <v>8179</v>
      </c>
      <c r="F850" t="s">
        <v>8180</v>
      </c>
      <c r="G850">
        <v>179</v>
      </c>
      <c r="H850">
        <v>0</v>
      </c>
      <c r="I850">
        <v>85</v>
      </c>
      <c r="J850">
        <v>15215</v>
      </c>
      <c r="K850" s="10">
        <f>IFERROR(INDEX(Pharma_Stock!$D$4:$D$51,MATCH(F850,Pharma_Stock!$B$4:$B$51,0)),"")</f>
        <v>46271</v>
      </c>
      <c r="L850" s="11" t="str">
        <f t="shared" si="26"/>
        <v/>
      </c>
      <c r="M850" s="11" t="str">
        <f>INDEX(Pharma_Products!$F$4:$F$15,MATCH(E850,Pharma_Products!$A$4:$A$15,0))</f>
        <v>Sch H</v>
      </c>
      <c r="N850" s="10">
        <f>IFERROR(INDEX(Pharma_Retailers!$F$4:$F$183,MATCH(C850,Pharma_Retailers!$A$4:$A$183,0)),"")</f>
        <v>46468</v>
      </c>
      <c r="O850" s="11" t="str">
        <f t="shared" si="27"/>
        <v/>
      </c>
    </row>
    <row r="851" spans="1:15" x14ac:dyDescent="0.3">
      <c r="A851" t="s">
        <v>9423</v>
      </c>
      <c r="B851" s="9">
        <v>45896</v>
      </c>
      <c r="C851" t="s">
        <v>8484</v>
      </c>
      <c r="D851" t="s">
        <v>8241</v>
      </c>
      <c r="E851" t="s">
        <v>8153</v>
      </c>
      <c r="F851" t="s">
        <v>8156</v>
      </c>
      <c r="G851">
        <v>211</v>
      </c>
      <c r="H851">
        <v>0</v>
      </c>
      <c r="I851">
        <v>18.5</v>
      </c>
      <c r="J851">
        <v>3903.5</v>
      </c>
      <c r="K851" s="10">
        <f>IFERROR(INDEX(Pharma_Stock!$D$4:$D$51,MATCH(F851,Pharma_Stock!$B$4:$B$51,0)),"")</f>
        <v>46468</v>
      </c>
      <c r="L851" s="11" t="str">
        <f t="shared" si="26"/>
        <v/>
      </c>
      <c r="M851" s="11" t="str">
        <f>INDEX(Pharma_Products!$F$4:$F$15,MATCH(E851,Pharma_Products!$A$4:$A$15,0))</f>
        <v>Sch H</v>
      </c>
      <c r="N851" s="10">
        <f>IFERROR(INDEX(Pharma_Retailers!$F$4:$F$183,MATCH(C851,Pharma_Retailers!$A$4:$A$183,0)),"")</f>
        <v>47241</v>
      </c>
      <c r="O851" s="11" t="str">
        <f t="shared" si="27"/>
        <v/>
      </c>
    </row>
    <row r="852" spans="1:15" x14ac:dyDescent="0.3">
      <c r="A852" t="s">
        <v>9424</v>
      </c>
      <c r="B852" s="9">
        <v>45896</v>
      </c>
      <c r="C852" t="s">
        <v>8341</v>
      </c>
      <c r="D852" t="s">
        <v>8269</v>
      </c>
      <c r="E852" t="s">
        <v>8164</v>
      </c>
      <c r="F852" t="s">
        <v>8165</v>
      </c>
      <c r="G852">
        <v>29</v>
      </c>
      <c r="H852">
        <v>2</v>
      </c>
      <c r="I852">
        <v>19</v>
      </c>
      <c r="J852">
        <v>551</v>
      </c>
      <c r="K852" s="10">
        <f>IFERROR(INDEX(Pharma_Stock!$D$4:$D$51,MATCH(F852,Pharma_Stock!$B$4:$B$51,0)),"")</f>
        <v>46275</v>
      </c>
      <c r="L852" s="11" t="str">
        <f t="shared" si="26"/>
        <v/>
      </c>
      <c r="M852" s="11" t="str">
        <f>INDEX(Pharma_Products!$F$4:$F$15,MATCH(E852,Pharma_Products!$A$4:$A$15,0))</f>
        <v>OTC</v>
      </c>
      <c r="N852" s="10">
        <f>IFERROR(INDEX(Pharma_Retailers!$F$4:$F$183,MATCH(C852,Pharma_Retailers!$A$4:$A$183,0)),"")</f>
        <v>45869</v>
      </c>
      <c r="O852" s="11" t="str">
        <f t="shared" si="27"/>
        <v/>
      </c>
    </row>
    <row r="853" spans="1:15" x14ac:dyDescent="0.3">
      <c r="A853" t="s">
        <v>9425</v>
      </c>
      <c r="B853" s="9">
        <v>45896</v>
      </c>
      <c r="C853" t="s">
        <v>8474</v>
      </c>
      <c r="D853" t="s">
        <v>8269</v>
      </c>
      <c r="E853" t="s">
        <v>8153</v>
      </c>
      <c r="F853" t="s">
        <v>8157</v>
      </c>
      <c r="G853">
        <v>91</v>
      </c>
      <c r="H853">
        <v>0</v>
      </c>
      <c r="I853">
        <v>18.5</v>
      </c>
      <c r="J853">
        <v>1683.5</v>
      </c>
      <c r="K853" s="10">
        <f>IFERROR(INDEX(Pharma_Stock!$D$4:$D$51,MATCH(F853,Pharma_Stock!$B$4:$B$51,0)),"")</f>
        <v>46500</v>
      </c>
      <c r="L853" s="11" t="str">
        <f t="shared" si="26"/>
        <v/>
      </c>
      <c r="M853" s="11" t="str">
        <f>INDEX(Pharma_Products!$F$4:$F$15,MATCH(E853,Pharma_Products!$A$4:$A$15,0))</f>
        <v>Sch H</v>
      </c>
      <c r="N853" s="10">
        <f>IFERROR(INDEX(Pharma_Retailers!$F$4:$F$183,MATCH(C853,Pharma_Retailers!$A$4:$A$183,0)),"")</f>
        <v>46382</v>
      </c>
      <c r="O853" s="11" t="str">
        <f t="shared" si="27"/>
        <v/>
      </c>
    </row>
    <row r="854" spans="1:15" x14ac:dyDescent="0.3">
      <c r="A854" t="s">
        <v>9426</v>
      </c>
      <c r="B854" s="9">
        <v>45896</v>
      </c>
      <c r="C854" t="s">
        <v>8522</v>
      </c>
      <c r="D854" t="s">
        <v>8269</v>
      </c>
      <c r="E854" t="s">
        <v>8194</v>
      </c>
      <c r="F854" t="s">
        <v>8196</v>
      </c>
      <c r="G854">
        <v>231</v>
      </c>
      <c r="H854">
        <v>0</v>
      </c>
      <c r="I854">
        <v>105</v>
      </c>
      <c r="J854">
        <v>24255</v>
      </c>
      <c r="K854" s="10">
        <f>IFERROR(INDEX(Pharma_Stock!$D$4:$D$51,MATCH(F854,Pharma_Stock!$B$4:$B$51,0)),"")</f>
        <v>46234</v>
      </c>
      <c r="L854" s="11" t="str">
        <f t="shared" si="26"/>
        <v/>
      </c>
      <c r="M854" s="11" t="str">
        <f>INDEX(Pharma_Products!$F$4:$F$15,MATCH(E854,Pharma_Products!$A$4:$A$15,0))</f>
        <v>-</v>
      </c>
      <c r="N854" s="10">
        <f>IFERROR(INDEX(Pharma_Retailers!$F$4:$F$183,MATCH(C854,Pharma_Retailers!$A$4:$A$183,0)),"")</f>
        <v>0</v>
      </c>
      <c r="O854" s="11" t="str">
        <f t="shared" si="27"/>
        <v/>
      </c>
    </row>
    <row r="855" spans="1:15" x14ac:dyDescent="0.3">
      <c r="A855" t="s">
        <v>9427</v>
      </c>
      <c r="B855" s="9">
        <v>45896</v>
      </c>
      <c r="C855" t="s">
        <v>8541</v>
      </c>
      <c r="D855" t="s">
        <v>8233</v>
      </c>
      <c r="E855" t="s">
        <v>8159</v>
      </c>
      <c r="F855" t="s">
        <v>8161</v>
      </c>
      <c r="G855">
        <v>15</v>
      </c>
      <c r="H855">
        <v>0</v>
      </c>
      <c r="I855">
        <v>72</v>
      </c>
      <c r="J855">
        <v>1080</v>
      </c>
      <c r="K855" s="10">
        <f>IFERROR(INDEX(Pharma_Stock!$D$4:$D$51,MATCH(F855,Pharma_Stock!$B$4:$B$51,0)),"")</f>
        <v>46297</v>
      </c>
      <c r="L855" s="11" t="str">
        <f t="shared" si="26"/>
        <v/>
      </c>
      <c r="M855" s="11" t="str">
        <f>INDEX(Pharma_Products!$F$4:$F$15,MATCH(E855,Pharma_Products!$A$4:$A$15,0))</f>
        <v>Sch H</v>
      </c>
      <c r="N855" s="10">
        <f>IFERROR(INDEX(Pharma_Retailers!$F$4:$F$183,MATCH(C855,Pharma_Retailers!$A$4:$A$183,0)),"")</f>
        <v>47414</v>
      </c>
      <c r="O855" s="11" t="str">
        <f t="shared" si="27"/>
        <v/>
      </c>
    </row>
    <row r="856" spans="1:15" x14ac:dyDescent="0.3">
      <c r="A856" t="s">
        <v>9428</v>
      </c>
      <c r="B856" s="9">
        <v>45897</v>
      </c>
      <c r="C856" t="s">
        <v>8343</v>
      </c>
      <c r="D856" t="s">
        <v>8228</v>
      </c>
      <c r="E856" t="s">
        <v>8184</v>
      </c>
      <c r="F856" t="s">
        <v>8187</v>
      </c>
      <c r="G856">
        <v>175</v>
      </c>
      <c r="H856">
        <v>17</v>
      </c>
      <c r="I856">
        <v>9</v>
      </c>
      <c r="J856">
        <v>1575</v>
      </c>
      <c r="K856" s="10">
        <f>IFERROR(INDEX(Pharma_Stock!$D$4:$D$51,MATCH(F856,Pharma_Stock!$B$4:$B$51,0)),"")</f>
        <v>46028</v>
      </c>
      <c r="L856" s="11" t="str">
        <f t="shared" si="26"/>
        <v/>
      </c>
      <c r="M856" s="11" t="str">
        <f>INDEX(Pharma_Products!$F$4:$F$15,MATCH(E856,Pharma_Products!$A$4:$A$15,0))</f>
        <v>-</v>
      </c>
      <c r="N856" s="10">
        <f>IFERROR(INDEX(Pharma_Retailers!$F$4:$F$183,MATCH(C856,Pharma_Retailers!$A$4:$A$183,0)),"")</f>
        <v>0</v>
      </c>
      <c r="O856" s="11" t="str">
        <f t="shared" si="27"/>
        <v/>
      </c>
    </row>
    <row r="857" spans="1:15" x14ac:dyDescent="0.3">
      <c r="A857" t="s">
        <v>9429</v>
      </c>
      <c r="B857" s="9">
        <v>45897</v>
      </c>
      <c r="C857" t="s">
        <v>8525</v>
      </c>
      <c r="D857" t="s">
        <v>8241</v>
      </c>
      <c r="E857" t="s">
        <v>8199</v>
      </c>
      <c r="F857" t="s">
        <v>8202</v>
      </c>
      <c r="G857">
        <v>91</v>
      </c>
      <c r="H857">
        <v>0</v>
      </c>
      <c r="I857">
        <v>28</v>
      </c>
      <c r="J857">
        <v>2548</v>
      </c>
      <c r="K857" s="10">
        <f>IFERROR(INDEX(Pharma_Stock!$D$4:$D$51,MATCH(F857,Pharma_Stock!$B$4:$B$51,0)),"")</f>
        <v>45979</v>
      </c>
      <c r="L857" s="11" t="str">
        <f t="shared" si="26"/>
        <v/>
      </c>
      <c r="M857" s="11" t="str">
        <f>INDEX(Pharma_Products!$F$4:$F$15,MATCH(E857,Pharma_Products!$A$4:$A$15,0))</f>
        <v>-</v>
      </c>
      <c r="N857" s="10">
        <f>IFERROR(INDEX(Pharma_Retailers!$F$4:$F$183,MATCH(C857,Pharma_Retailers!$A$4:$A$183,0)),"")</f>
        <v>0</v>
      </c>
      <c r="O857" s="11" t="str">
        <f t="shared" si="27"/>
        <v/>
      </c>
    </row>
    <row r="858" spans="1:15" x14ac:dyDescent="0.3">
      <c r="A858" t="s">
        <v>9430</v>
      </c>
      <c r="B858" s="9">
        <v>45897</v>
      </c>
      <c r="C858" t="s">
        <v>8360</v>
      </c>
      <c r="D858" t="s">
        <v>8241</v>
      </c>
      <c r="E858" t="s">
        <v>8204</v>
      </c>
      <c r="F858" t="s">
        <v>8207</v>
      </c>
      <c r="G858">
        <v>75</v>
      </c>
      <c r="H858">
        <v>0</v>
      </c>
      <c r="I858">
        <v>88</v>
      </c>
      <c r="J858">
        <v>6600</v>
      </c>
      <c r="K858" s="10">
        <f>IFERROR(INDEX(Pharma_Stock!$D$4:$D$51,MATCH(F858,Pharma_Stock!$B$4:$B$51,0)),"")</f>
        <v>45968</v>
      </c>
      <c r="L858" s="11" t="str">
        <f t="shared" si="26"/>
        <v/>
      </c>
      <c r="M858" s="11" t="str">
        <f>INDEX(Pharma_Products!$F$4:$F$15,MATCH(E858,Pharma_Products!$A$4:$A$15,0))</f>
        <v>-</v>
      </c>
      <c r="N858" s="10">
        <f>IFERROR(INDEX(Pharma_Retailers!$F$4:$F$183,MATCH(C858,Pharma_Retailers!$A$4:$A$183,0)),"")</f>
        <v>0</v>
      </c>
      <c r="O858" s="11" t="str">
        <f t="shared" si="27"/>
        <v/>
      </c>
    </row>
    <row r="859" spans="1:15" x14ac:dyDescent="0.3">
      <c r="A859" t="s">
        <v>9431</v>
      </c>
      <c r="B859" s="9">
        <v>45897</v>
      </c>
      <c r="C859" t="s">
        <v>8528</v>
      </c>
      <c r="D859" t="s">
        <v>8249</v>
      </c>
      <c r="E859" t="s">
        <v>8189</v>
      </c>
      <c r="F859" t="s">
        <v>8191</v>
      </c>
      <c r="G859">
        <v>193</v>
      </c>
      <c r="H859">
        <v>48</v>
      </c>
      <c r="I859">
        <v>12.5</v>
      </c>
      <c r="J859">
        <v>2412.5</v>
      </c>
      <c r="K859" s="10">
        <f>IFERROR(INDEX(Pharma_Stock!$D$4:$D$51,MATCH(F859,Pharma_Stock!$B$4:$B$51,0)),"")</f>
        <v>45972</v>
      </c>
      <c r="L859" s="11" t="str">
        <f t="shared" si="26"/>
        <v/>
      </c>
      <c r="M859" s="11" t="str">
        <f>INDEX(Pharma_Products!$F$4:$F$15,MATCH(E859,Pharma_Products!$A$4:$A$15,0))</f>
        <v>-</v>
      </c>
      <c r="N859" s="10">
        <f>IFERROR(INDEX(Pharma_Retailers!$F$4:$F$183,MATCH(C859,Pharma_Retailers!$A$4:$A$183,0)),"")</f>
        <v>0</v>
      </c>
      <c r="O859" s="11" t="str">
        <f t="shared" si="27"/>
        <v/>
      </c>
    </row>
    <row r="860" spans="1:15" x14ac:dyDescent="0.3">
      <c r="A860" t="s">
        <v>9432</v>
      </c>
      <c r="B860" s="9">
        <v>45897</v>
      </c>
      <c r="C860" t="s">
        <v>8300</v>
      </c>
      <c r="D860" t="s">
        <v>8269</v>
      </c>
      <c r="E860" t="s">
        <v>8189</v>
      </c>
      <c r="F860" t="s">
        <v>8191</v>
      </c>
      <c r="G860">
        <v>160</v>
      </c>
      <c r="H860">
        <v>13</v>
      </c>
      <c r="I860">
        <v>12.5</v>
      </c>
      <c r="J860">
        <v>2000</v>
      </c>
      <c r="K860" s="10">
        <f>IFERROR(INDEX(Pharma_Stock!$D$4:$D$51,MATCH(F860,Pharma_Stock!$B$4:$B$51,0)),"")</f>
        <v>45972</v>
      </c>
      <c r="L860" s="11" t="str">
        <f t="shared" si="26"/>
        <v/>
      </c>
      <c r="M860" s="11" t="str">
        <f>INDEX(Pharma_Products!$F$4:$F$15,MATCH(E860,Pharma_Products!$A$4:$A$15,0))</f>
        <v>-</v>
      </c>
      <c r="N860" s="10">
        <f>IFERROR(INDEX(Pharma_Retailers!$F$4:$F$183,MATCH(C860,Pharma_Retailers!$A$4:$A$183,0)),"")</f>
        <v>0</v>
      </c>
      <c r="O860" s="11" t="str">
        <f t="shared" si="27"/>
        <v/>
      </c>
    </row>
    <row r="861" spans="1:15" x14ac:dyDescent="0.3">
      <c r="A861" t="s">
        <v>9433</v>
      </c>
      <c r="B861" s="9">
        <v>45897</v>
      </c>
      <c r="C861" t="s">
        <v>8415</v>
      </c>
      <c r="D861" t="s">
        <v>8269</v>
      </c>
      <c r="E861" t="s">
        <v>8169</v>
      </c>
      <c r="F861" t="s">
        <v>8171</v>
      </c>
      <c r="G861">
        <v>105</v>
      </c>
      <c r="H861">
        <v>0</v>
      </c>
      <c r="I861">
        <v>14</v>
      </c>
      <c r="J861">
        <v>1470</v>
      </c>
      <c r="K861" s="10">
        <f>IFERROR(INDEX(Pharma_Stock!$D$4:$D$51,MATCH(F861,Pharma_Stock!$B$4:$B$51,0)),"")</f>
        <v>46575</v>
      </c>
      <c r="L861" s="11" t="str">
        <f t="shared" si="26"/>
        <v/>
      </c>
      <c r="M861" s="11" t="str">
        <f>INDEX(Pharma_Products!$F$4:$F$15,MATCH(E861,Pharma_Products!$A$4:$A$15,0))</f>
        <v>Sch H</v>
      </c>
      <c r="N861" s="10">
        <f>IFERROR(INDEX(Pharma_Retailers!$F$4:$F$183,MATCH(C861,Pharma_Retailers!$A$4:$A$183,0)),"")</f>
        <v>46864</v>
      </c>
      <c r="O861" s="11" t="str">
        <f t="shared" si="27"/>
        <v/>
      </c>
    </row>
    <row r="862" spans="1:15" x14ac:dyDescent="0.3">
      <c r="A862" t="s">
        <v>9434</v>
      </c>
      <c r="B862" s="9">
        <v>45897</v>
      </c>
      <c r="C862" t="s">
        <v>8529</v>
      </c>
      <c r="D862" t="s">
        <v>8249</v>
      </c>
      <c r="E862" t="s">
        <v>8194</v>
      </c>
      <c r="F862" t="s">
        <v>8196</v>
      </c>
      <c r="G862">
        <v>175</v>
      </c>
      <c r="H862">
        <v>0</v>
      </c>
      <c r="I862">
        <v>105</v>
      </c>
      <c r="J862">
        <v>18375</v>
      </c>
      <c r="K862" s="10">
        <f>IFERROR(INDEX(Pharma_Stock!$D$4:$D$51,MATCH(F862,Pharma_Stock!$B$4:$B$51,0)),"")</f>
        <v>46234</v>
      </c>
      <c r="L862" s="11" t="str">
        <f t="shared" si="26"/>
        <v/>
      </c>
      <c r="M862" s="11" t="str">
        <f>INDEX(Pharma_Products!$F$4:$F$15,MATCH(E862,Pharma_Products!$A$4:$A$15,0))</f>
        <v>-</v>
      </c>
      <c r="N862" s="10">
        <f>IFERROR(INDEX(Pharma_Retailers!$F$4:$F$183,MATCH(C862,Pharma_Retailers!$A$4:$A$183,0)),"")</f>
        <v>0</v>
      </c>
      <c r="O862" s="11" t="str">
        <f t="shared" si="27"/>
        <v/>
      </c>
    </row>
    <row r="863" spans="1:15" x14ac:dyDescent="0.3">
      <c r="A863" t="s">
        <v>9435</v>
      </c>
      <c r="B863" s="9">
        <v>45897</v>
      </c>
      <c r="C863" t="s">
        <v>8324</v>
      </c>
      <c r="D863" t="s">
        <v>8241</v>
      </c>
      <c r="E863" t="s">
        <v>8204</v>
      </c>
      <c r="F863" t="s">
        <v>8207</v>
      </c>
      <c r="G863">
        <v>166</v>
      </c>
      <c r="H863">
        <v>0</v>
      </c>
      <c r="I863">
        <v>88</v>
      </c>
      <c r="J863">
        <v>14608</v>
      </c>
      <c r="K863" s="10">
        <f>IFERROR(INDEX(Pharma_Stock!$D$4:$D$51,MATCH(F863,Pharma_Stock!$B$4:$B$51,0)),"")</f>
        <v>45968</v>
      </c>
      <c r="L863" s="11" t="str">
        <f t="shared" si="26"/>
        <v/>
      </c>
      <c r="M863" s="11" t="str">
        <f>INDEX(Pharma_Products!$F$4:$F$15,MATCH(E863,Pharma_Products!$A$4:$A$15,0))</f>
        <v>-</v>
      </c>
      <c r="N863" s="10">
        <f>IFERROR(INDEX(Pharma_Retailers!$F$4:$F$183,MATCH(C863,Pharma_Retailers!$A$4:$A$183,0)),"")</f>
        <v>0</v>
      </c>
      <c r="O863" s="11" t="str">
        <f t="shared" si="27"/>
        <v/>
      </c>
    </row>
    <row r="864" spans="1:15" x14ac:dyDescent="0.3">
      <c r="A864" t="s">
        <v>9436</v>
      </c>
      <c r="B864" s="9">
        <v>45898</v>
      </c>
      <c r="C864" t="s">
        <v>8482</v>
      </c>
      <c r="D864" t="s">
        <v>8233</v>
      </c>
      <c r="E864" t="s">
        <v>8209</v>
      </c>
      <c r="F864" t="s">
        <v>8212</v>
      </c>
      <c r="G864">
        <v>157</v>
      </c>
      <c r="H864">
        <v>0</v>
      </c>
      <c r="I864">
        <v>30</v>
      </c>
      <c r="J864">
        <v>4710</v>
      </c>
      <c r="K864" s="10">
        <f>IFERROR(INDEX(Pharma_Stock!$D$4:$D$51,MATCH(F864,Pharma_Stock!$B$4:$B$51,0)),"")</f>
        <v>46129</v>
      </c>
      <c r="L864" s="11" t="str">
        <f t="shared" si="26"/>
        <v/>
      </c>
      <c r="M864" s="11" t="str">
        <f>INDEX(Pharma_Products!$F$4:$F$15,MATCH(E864,Pharma_Products!$A$4:$A$15,0))</f>
        <v>-</v>
      </c>
      <c r="N864" s="10">
        <f>IFERROR(INDEX(Pharma_Retailers!$F$4:$F$183,MATCH(C864,Pharma_Retailers!$A$4:$A$183,0)),"")</f>
        <v>46983</v>
      </c>
      <c r="O864" s="11" t="str">
        <f t="shared" si="27"/>
        <v/>
      </c>
    </row>
    <row r="865" spans="1:15" x14ac:dyDescent="0.3">
      <c r="A865" t="s">
        <v>9437</v>
      </c>
      <c r="B865" s="9">
        <v>45898</v>
      </c>
      <c r="C865" t="s">
        <v>8341</v>
      </c>
      <c r="D865" t="s">
        <v>8269</v>
      </c>
      <c r="E865" t="s">
        <v>8189</v>
      </c>
      <c r="F865" t="s">
        <v>8191</v>
      </c>
      <c r="G865">
        <v>195</v>
      </c>
      <c r="H865">
        <v>16</v>
      </c>
      <c r="I865">
        <v>12.5</v>
      </c>
      <c r="J865">
        <v>2437.5</v>
      </c>
      <c r="K865" s="10">
        <f>IFERROR(INDEX(Pharma_Stock!$D$4:$D$51,MATCH(F865,Pharma_Stock!$B$4:$B$51,0)),"")</f>
        <v>45972</v>
      </c>
      <c r="L865" s="11" t="str">
        <f t="shared" si="26"/>
        <v/>
      </c>
      <c r="M865" s="11" t="str">
        <f>INDEX(Pharma_Products!$F$4:$F$15,MATCH(E865,Pharma_Products!$A$4:$A$15,0))</f>
        <v>-</v>
      </c>
      <c r="N865" s="10">
        <f>IFERROR(INDEX(Pharma_Retailers!$F$4:$F$183,MATCH(C865,Pharma_Retailers!$A$4:$A$183,0)),"")</f>
        <v>45869</v>
      </c>
      <c r="O865" s="11" t="str">
        <f t="shared" si="27"/>
        <v/>
      </c>
    </row>
    <row r="866" spans="1:15" x14ac:dyDescent="0.3">
      <c r="A866" t="s">
        <v>9438</v>
      </c>
      <c r="B866" s="9">
        <v>45898</v>
      </c>
      <c r="C866" t="s">
        <v>8482</v>
      </c>
      <c r="D866" t="s">
        <v>8233</v>
      </c>
      <c r="E866" t="s">
        <v>8159</v>
      </c>
      <c r="F866" t="s">
        <v>8160</v>
      </c>
      <c r="G866">
        <v>112</v>
      </c>
      <c r="H866">
        <v>0</v>
      </c>
      <c r="I866">
        <v>72</v>
      </c>
      <c r="J866">
        <v>8064</v>
      </c>
      <c r="K866" s="10">
        <f>IFERROR(INDEX(Pharma_Stock!$D$4:$D$51,MATCH(F866,Pharma_Stock!$B$4:$B$51,0)),"")</f>
        <v>46321</v>
      </c>
      <c r="L866" s="11" t="str">
        <f t="shared" si="26"/>
        <v/>
      </c>
      <c r="M866" s="11" t="str">
        <f>INDEX(Pharma_Products!$F$4:$F$15,MATCH(E866,Pharma_Products!$A$4:$A$15,0))</f>
        <v>Sch H</v>
      </c>
      <c r="N866" s="10">
        <f>IFERROR(INDEX(Pharma_Retailers!$F$4:$F$183,MATCH(C866,Pharma_Retailers!$A$4:$A$183,0)),"")</f>
        <v>46983</v>
      </c>
      <c r="O866" s="11" t="str">
        <f t="shared" si="27"/>
        <v/>
      </c>
    </row>
    <row r="867" spans="1:15" x14ac:dyDescent="0.3">
      <c r="A867" t="s">
        <v>9439</v>
      </c>
      <c r="B867" s="9">
        <v>45898</v>
      </c>
      <c r="C867" t="s">
        <v>8383</v>
      </c>
      <c r="D867" t="s">
        <v>8269</v>
      </c>
      <c r="E867" t="s">
        <v>8199</v>
      </c>
      <c r="F867" t="s">
        <v>8201</v>
      </c>
      <c r="G867">
        <v>92</v>
      </c>
      <c r="H867">
        <v>0</v>
      </c>
      <c r="I867">
        <v>28</v>
      </c>
      <c r="J867">
        <v>2576</v>
      </c>
      <c r="K867" s="10">
        <f>IFERROR(INDEX(Pharma_Stock!$D$4:$D$51,MATCH(F867,Pharma_Stock!$B$4:$B$51,0)),"")</f>
        <v>46000</v>
      </c>
      <c r="L867" s="11" t="str">
        <f t="shared" si="26"/>
        <v/>
      </c>
      <c r="M867" s="11" t="str">
        <f>INDEX(Pharma_Products!$F$4:$F$15,MATCH(E867,Pharma_Products!$A$4:$A$15,0))</f>
        <v>-</v>
      </c>
      <c r="N867" s="10">
        <f>IFERROR(INDEX(Pharma_Retailers!$F$4:$F$183,MATCH(C867,Pharma_Retailers!$A$4:$A$183,0)),"")</f>
        <v>0</v>
      </c>
      <c r="O867" s="11" t="str">
        <f t="shared" si="27"/>
        <v/>
      </c>
    </row>
    <row r="868" spans="1:15" x14ac:dyDescent="0.3">
      <c r="A868" t="s">
        <v>9440</v>
      </c>
      <c r="B868" s="9">
        <v>45898</v>
      </c>
      <c r="C868" t="s">
        <v>8478</v>
      </c>
      <c r="D868" t="s">
        <v>8228</v>
      </c>
      <c r="E868" t="s">
        <v>8159</v>
      </c>
      <c r="F868" t="s">
        <v>8161</v>
      </c>
      <c r="G868">
        <v>202</v>
      </c>
      <c r="H868">
        <v>0</v>
      </c>
      <c r="I868">
        <v>72</v>
      </c>
      <c r="J868">
        <v>14544</v>
      </c>
      <c r="K868" s="10">
        <f>IFERROR(INDEX(Pharma_Stock!$D$4:$D$51,MATCH(F868,Pharma_Stock!$B$4:$B$51,0)),"")</f>
        <v>46297</v>
      </c>
      <c r="L868" s="11" t="str">
        <f t="shared" si="26"/>
        <v/>
      </c>
      <c r="M868" s="11" t="str">
        <f>INDEX(Pharma_Products!$F$4:$F$15,MATCH(E868,Pharma_Products!$A$4:$A$15,0))</f>
        <v>Sch H</v>
      </c>
      <c r="N868" s="10">
        <f>IFERROR(INDEX(Pharma_Retailers!$F$4:$F$183,MATCH(C868,Pharma_Retailers!$A$4:$A$183,0)),"")</f>
        <v>46565</v>
      </c>
      <c r="O868" s="11" t="str">
        <f t="shared" si="27"/>
        <v/>
      </c>
    </row>
    <row r="869" spans="1:15" x14ac:dyDescent="0.3">
      <c r="A869" t="s">
        <v>9441</v>
      </c>
      <c r="B869" s="9">
        <v>45898</v>
      </c>
      <c r="C869" t="s">
        <v>8280</v>
      </c>
      <c r="D869" t="s">
        <v>8241</v>
      </c>
      <c r="E869" t="s">
        <v>8189</v>
      </c>
      <c r="F869" t="s">
        <v>8191</v>
      </c>
      <c r="G869">
        <v>149</v>
      </c>
      <c r="H869">
        <v>12</v>
      </c>
      <c r="I869">
        <v>12.5</v>
      </c>
      <c r="J869">
        <v>1862.5</v>
      </c>
      <c r="K869" s="10">
        <f>IFERROR(INDEX(Pharma_Stock!$D$4:$D$51,MATCH(F869,Pharma_Stock!$B$4:$B$51,0)),"")</f>
        <v>45972</v>
      </c>
      <c r="L869" s="11" t="str">
        <f t="shared" si="26"/>
        <v/>
      </c>
      <c r="M869" s="11" t="str">
        <f>INDEX(Pharma_Products!$F$4:$F$15,MATCH(E869,Pharma_Products!$A$4:$A$15,0))</f>
        <v>-</v>
      </c>
      <c r="N869" s="10">
        <f>IFERROR(INDEX(Pharma_Retailers!$F$4:$F$183,MATCH(C869,Pharma_Retailers!$A$4:$A$183,0)),"")</f>
        <v>0</v>
      </c>
      <c r="O869" s="11" t="str">
        <f t="shared" si="27"/>
        <v/>
      </c>
    </row>
    <row r="870" spans="1:15" x14ac:dyDescent="0.3">
      <c r="A870" t="s">
        <v>9442</v>
      </c>
      <c r="B870" s="9">
        <v>45898</v>
      </c>
      <c r="C870" t="s">
        <v>8425</v>
      </c>
      <c r="D870" t="s">
        <v>8233</v>
      </c>
      <c r="E870" t="s">
        <v>8189</v>
      </c>
      <c r="F870" t="s">
        <v>8191</v>
      </c>
      <c r="G870">
        <v>26</v>
      </c>
      <c r="H870">
        <v>2</v>
      </c>
      <c r="I870">
        <v>12.5</v>
      </c>
      <c r="J870">
        <v>325</v>
      </c>
      <c r="K870" s="10">
        <f>IFERROR(INDEX(Pharma_Stock!$D$4:$D$51,MATCH(F870,Pharma_Stock!$B$4:$B$51,0)),"")</f>
        <v>45972</v>
      </c>
      <c r="L870" s="11" t="str">
        <f t="shared" si="26"/>
        <v/>
      </c>
      <c r="M870" s="11" t="str">
        <f>INDEX(Pharma_Products!$F$4:$F$15,MATCH(E870,Pharma_Products!$A$4:$A$15,0))</f>
        <v>-</v>
      </c>
      <c r="N870" s="10">
        <f>IFERROR(INDEX(Pharma_Retailers!$F$4:$F$183,MATCH(C870,Pharma_Retailers!$A$4:$A$183,0)),"")</f>
        <v>47324</v>
      </c>
      <c r="O870" s="11" t="str">
        <f t="shared" si="27"/>
        <v/>
      </c>
    </row>
    <row r="871" spans="1:15" x14ac:dyDescent="0.3">
      <c r="A871" t="s">
        <v>9443</v>
      </c>
      <c r="B871" s="9">
        <v>45899</v>
      </c>
      <c r="C871" t="s">
        <v>8316</v>
      </c>
      <c r="D871" t="s">
        <v>8269</v>
      </c>
      <c r="E871" t="s">
        <v>8159</v>
      </c>
      <c r="F871" t="s">
        <v>8162</v>
      </c>
      <c r="G871">
        <v>128</v>
      </c>
      <c r="H871">
        <v>0</v>
      </c>
      <c r="I871">
        <v>72</v>
      </c>
      <c r="J871">
        <v>9216</v>
      </c>
      <c r="K871" s="10">
        <f>IFERROR(INDEX(Pharma_Stock!$D$4:$D$51,MATCH(F871,Pharma_Stock!$B$4:$B$51,0)),"")</f>
        <v>46494</v>
      </c>
      <c r="L871" s="11" t="str">
        <f t="shared" si="26"/>
        <v/>
      </c>
      <c r="M871" s="11" t="str">
        <f>INDEX(Pharma_Products!$F$4:$F$15,MATCH(E871,Pharma_Products!$A$4:$A$15,0))</f>
        <v>Sch H</v>
      </c>
      <c r="N871" s="10">
        <f>IFERROR(INDEX(Pharma_Retailers!$F$4:$F$183,MATCH(C871,Pharma_Retailers!$A$4:$A$183,0)),"")</f>
        <v>46921</v>
      </c>
      <c r="O871" s="11" t="str">
        <f t="shared" si="27"/>
        <v/>
      </c>
    </row>
    <row r="872" spans="1:15" x14ac:dyDescent="0.3">
      <c r="A872" t="s">
        <v>9444</v>
      </c>
      <c r="B872" s="9">
        <v>45899</v>
      </c>
      <c r="C872" t="s">
        <v>8492</v>
      </c>
      <c r="D872" t="s">
        <v>8269</v>
      </c>
      <c r="E872" t="s">
        <v>8204</v>
      </c>
      <c r="F872" t="s">
        <v>8207</v>
      </c>
      <c r="G872">
        <v>76</v>
      </c>
      <c r="H872">
        <v>0</v>
      </c>
      <c r="I872">
        <v>88</v>
      </c>
      <c r="J872">
        <v>6688</v>
      </c>
      <c r="K872" s="10">
        <f>IFERROR(INDEX(Pharma_Stock!$D$4:$D$51,MATCH(F872,Pharma_Stock!$B$4:$B$51,0)),"")</f>
        <v>45968</v>
      </c>
      <c r="L872" s="11" t="str">
        <f t="shared" si="26"/>
        <v/>
      </c>
      <c r="M872" s="11" t="str">
        <f>INDEX(Pharma_Products!$F$4:$F$15,MATCH(E872,Pharma_Products!$A$4:$A$15,0))</f>
        <v>-</v>
      </c>
      <c r="N872" s="10">
        <f>IFERROR(INDEX(Pharma_Retailers!$F$4:$F$183,MATCH(C872,Pharma_Retailers!$A$4:$A$183,0)),"")</f>
        <v>0</v>
      </c>
      <c r="O872" s="11" t="str">
        <f t="shared" si="27"/>
        <v/>
      </c>
    </row>
    <row r="873" spans="1:15" x14ac:dyDescent="0.3">
      <c r="A873" t="s">
        <v>9445</v>
      </c>
      <c r="B873" s="9">
        <v>45899</v>
      </c>
      <c r="C873" t="s">
        <v>8451</v>
      </c>
      <c r="D873" t="s">
        <v>8269</v>
      </c>
      <c r="E873" t="s">
        <v>8153</v>
      </c>
      <c r="F873" t="s">
        <v>8154</v>
      </c>
      <c r="G873">
        <v>92</v>
      </c>
      <c r="H873">
        <v>0</v>
      </c>
      <c r="I873">
        <v>18.5</v>
      </c>
      <c r="J873">
        <v>1702</v>
      </c>
      <c r="K873" s="10">
        <f>IFERROR(INDEX(Pharma_Stock!$D$4:$D$51,MATCH(F873,Pharma_Stock!$B$4:$B$51,0)),"")</f>
        <v>46439</v>
      </c>
      <c r="L873" s="11" t="str">
        <f t="shared" si="26"/>
        <v/>
      </c>
      <c r="M873" s="11" t="str">
        <f>INDEX(Pharma_Products!$F$4:$F$15,MATCH(E873,Pharma_Products!$A$4:$A$15,0))</f>
        <v>Sch H</v>
      </c>
      <c r="N873" s="10">
        <f>IFERROR(INDEX(Pharma_Retailers!$F$4:$F$183,MATCH(C873,Pharma_Retailers!$A$4:$A$183,0)),"")</f>
        <v>47036</v>
      </c>
      <c r="O873" s="11" t="str">
        <f t="shared" si="27"/>
        <v/>
      </c>
    </row>
    <row r="874" spans="1:15" x14ac:dyDescent="0.3">
      <c r="A874" t="s">
        <v>9446</v>
      </c>
      <c r="B874" s="9">
        <v>45899</v>
      </c>
      <c r="C874" t="s">
        <v>8304</v>
      </c>
      <c r="D874" t="s">
        <v>8241</v>
      </c>
      <c r="E874" t="s">
        <v>8169</v>
      </c>
      <c r="F874" t="s">
        <v>8172</v>
      </c>
      <c r="G874">
        <v>223</v>
      </c>
      <c r="H874">
        <v>0</v>
      </c>
      <c r="I874">
        <v>14</v>
      </c>
      <c r="J874">
        <v>3122</v>
      </c>
      <c r="K874" s="10">
        <f>IFERROR(INDEX(Pharma_Stock!$D$4:$D$51,MATCH(F874,Pharma_Stock!$B$4:$B$51,0)),"")</f>
        <v>46309</v>
      </c>
      <c r="L874" s="11" t="str">
        <f t="shared" si="26"/>
        <v/>
      </c>
      <c r="M874" s="11" t="str">
        <f>INDEX(Pharma_Products!$F$4:$F$15,MATCH(E874,Pharma_Products!$A$4:$A$15,0))</f>
        <v>Sch H</v>
      </c>
      <c r="N874" s="10">
        <f>IFERROR(INDEX(Pharma_Retailers!$F$4:$F$183,MATCH(C874,Pharma_Retailers!$A$4:$A$183,0)),"")</f>
        <v>47445</v>
      </c>
      <c r="O874" s="11" t="str">
        <f t="shared" si="27"/>
        <v/>
      </c>
    </row>
    <row r="875" spans="1:15" x14ac:dyDescent="0.3">
      <c r="A875" t="s">
        <v>9447</v>
      </c>
      <c r="B875" s="9">
        <v>45899</v>
      </c>
      <c r="C875" t="s">
        <v>8481</v>
      </c>
      <c r="D875" t="s">
        <v>8233</v>
      </c>
      <c r="E875" t="s">
        <v>8194</v>
      </c>
      <c r="F875" t="s">
        <v>8197</v>
      </c>
      <c r="G875">
        <v>58</v>
      </c>
      <c r="H875">
        <v>0</v>
      </c>
      <c r="I875">
        <v>105</v>
      </c>
      <c r="J875">
        <v>6090</v>
      </c>
      <c r="K875" s="10">
        <f>IFERROR(INDEX(Pharma_Stock!$D$4:$D$51,MATCH(F875,Pharma_Stock!$B$4:$B$51,0)),"")</f>
        <v>46224</v>
      </c>
      <c r="L875" s="11" t="str">
        <f t="shared" si="26"/>
        <v/>
      </c>
      <c r="M875" s="11" t="str">
        <f>INDEX(Pharma_Products!$F$4:$F$15,MATCH(E875,Pharma_Products!$A$4:$A$15,0))</f>
        <v>-</v>
      </c>
      <c r="N875" s="10">
        <f>IFERROR(INDEX(Pharma_Retailers!$F$4:$F$183,MATCH(C875,Pharma_Retailers!$A$4:$A$183,0)),"")</f>
        <v>0</v>
      </c>
      <c r="O875" s="11" t="str">
        <f t="shared" si="27"/>
        <v/>
      </c>
    </row>
    <row r="876" spans="1:15" x14ac:dyDescent="0.3">
      <c r="A876" t="s">
        <v>9448</v>
      </c>
      <c r="B876" s="9">
        <v>45899</v>
      </c>
      <c r="C876" t="s">
        <v>8280</v>
      </c>
      <c r="D876" t="s">
        <v>8241</v>
      </c>
      <c r="E876" t="s">
        <v>8189</v>
      </c>
      <c r="F876" t="s">
        <v>8191</v>
      </c>
      <c r="G876">
        <v>11</v>
      </c>
      <c r="H876">
        <v>0</v>
      </c>
      <c r="I876">
        <v>12.5</v>
      </c>
      <c r="J876">
        <v>137.5</v>
      </c>
      <c r="K876" s="10">
        <f>IFERROR(INDEX(Pharma_Stock!$D$4:$D$51,MATCH(F876,Pharma_Stock!$B$4:$B$51,0)),"")</f>
        <v>45972</v>
      </c>
      <c r="L876" s="11" t="str">
        <f t="shared" si="26"/>
        <v/>
      </c>
      <c r="M876" s="11" t="str">
        <f>INDEX(Pharma_Products!$F$4:$F$15,MATCH(E876,Pharma_Products!$A$4:$A$15,0))</f>
        <v>-</v>
      </c>
      <c r="N876" s="10">
        <f>IFERROR(INDEX(Pharma_Retailers!$F$4:$F$183,MATCH(C876,Pharma_Retailers!$A$4:$A$183,0)),"")</f>
        <v>0</v>
      </c>
      <c r="O876" s="11" t="str">
        <f t="shared" si="27"/>
        <v/>
      </c>
    </row>
    <row r="877" spans="1:15" x14ac:dyDescent="0.3">
      <c r="A877" t="s">
        <v>9449</v>
      </c>
      <c r="B877" s="9">
        <v>45899</v>
      </c>
      <c r="C877" t="s">
        <v>8273</v>
      </c>
      <c r="D877" t="s">
        <v>8233</v>
      </c>
      <c r="E877" t="s">
        <v>8199</v>
      </c>
      <c r="F877" t="s">
        <v>8202</v>
      </c>
      <c r="G877">
        <v>232</v>
      </c>
      <c r="H877">
        <v>0</v>
      </c>
      <c r="I877">
        <v>28</v>
      </c>
      <c r="J877">
        <v>6496</v>
      </c>
      <c r="K877" s="10">
        <f>IFERROR(INDEX(Pharma_Stock!$D$4:$D$51,MATCH(F877,Pharma_Stock!$B$4:$B$51,0)),"")</f>
        <v>45979</v>
      </c>
      <c r="L877" s="11" t="str">
        <f t="shared" si="26"/>
        <v/>
      </c>
      <c r="M877" s="11" t="str">
        <f>INDEX(Pharma_Products!$F$4:$F$15,MATCH(E877,Pharma_Products!$A$4:$A$15,0))</f>
        <v>-</v>
      </c>
      <c r="N877" s="10">
        <f>IFERROR(INDEX(Pharma_Retailers!$F$4:$F$183,MATCH(C877,Pharma_Retailers!$A$4:$A$183,0)),"")</f>
        <v>0</v>
      </c>
      <c r="O877" s="11" t="str">
        <f t="shared" si="27"/>
        <v/>
      </c>
    </row>
    <row r="878" spans="1:15" x14ac:dyDescent="0.3">
      <c r="A878" t="s">
        <v>9450</v>
      </c>
      <c r="B878" s="9">
        <v>45901</v>
      </c>
      <c r="C878" t="s">
        <v>8355</v>
      </c>
      <c r="D878" t="s">
        <v>8249</v>
      </c>
      <c r="E878" t="s">
        <v>8194</v>
      </c>
      <c r="F878" t="s">
        <v>8195</v>
      </c>
      <c r="G878">
        <v>134</v>
      </c>
      <c r="H878">
        <v>0</v>
      </c>
      <c r="I878">
        <v>105</v>
      </c>
      <c r="J878">
        <v>14070</v>
      </c>
      <c r="K878" s="10">
        <f>IFERROR(INDEX(Pharma_Stock!$D$4:$D$51,MATCH(F878,Pharma_Stock!$B$4:$B$51,0)),"")</f>
        <v>46196</v>
      </c>
      <c r="L878" s="11" t="str">
        <f t="shared" si="26"/>
        <v/>
      </c>
      <c r="M878" s="11" t="str">
        <f>INDEX(Pharma_Products!$F$4:$F$15,MATCH(E878,Pharma_Products!$A$4:$A$15,0))</f>
        <v>-</v>
      </c>
      <c r="N878" s="10">
        <f>IFERROR(INDEX(Pharma_Retailers!$F$4:$F$183,MATCH(C878,Pharma_Retailers!$A$4:$A$183,0)),"")</f>
        <v>0</v>
      </c>
      <c r="O878" s="11" t="str">
        <f t="shared" si="27"/>
        <v/>
      </c>
    </row>
    <row r="879" spans="1:15" x14ac:dyDescent="0.3">
      <c r="A879" t="s">
        <v>9451</v>
      </c>
      <c r="B879" s="9">
        <v>45901</v>
      </c>
      <c r="C879" t="s">
        <v>8396</v>
      </c>
      <c r="D879" t="s">
        <v>8249</v>
      </c>
      <c r="E879" t="s">
        <v>8209</v>
      </c>
      <c r="F879" t="s">
        <v>8212</v>
      </c>
      <c r="G879">
        <v>168</v>
      </c>
      <c r="H879">
        <v>0</v>
      </c>
      <c r="I879">
        <v>30</v>
      </c>
      <c r="J879">
        <v>5040</v>
      </c>
      <c r="K879" s="10">
        <f>IFERROR(INDEX(Pharma_Stock!$D$4:$D$51,MATCH(F879,Pharma_Stock!$B$4:$B$51,0)),"")</f>
        <v>46129</v>
      </c>
      <c r="L879" s="11" t="str">
        <f t="shared" si="26"/>
        <v/>
      </c>
      <c r="M879" s="11" t="str">
        <f>INDEX(Pharma_Products!$F$4:$F$15,MATCH(E879,Pharma_Products!$A$4:$A$15,0))</f>
        <v>-</v>
      </c>
      <c r="N879" s="10">
        <f>IFERROR(INDEX(Pharma_Retailers!$F$4:$F$183,MATCH(C879,Pharma_Retailers!$A$4:$A$183,0)),"")</f>
        <v>0</v>
      </c>
      <c r="O879" s="11" t="str">
        <f t="shared" si="27"/>
        <v/>
      </c>
    </row>
    <row r="880" spans="1:15" x14ac:dyDescent="0.3">
      <c r="A880" t="s">
        <v>9452</v>
      </c>
      <c r="B880" s="9">
        <v>45901</v>
      </c>
      <c r="C880" t="s">
        <v>8492</v>
      </c>
      <c r="D880" t="s">
        <v>8269</v>
      </c>
      <c r="E880" t="s">
        <v>8194</v>
      </c>
      <c r="F880" t="s">
        <v>8197</v>
      </c>
      <c r="G880">
        <v>186</v>
      </c>
      <c r="H880">
        <v>0</v>
      </c>
      <c r="I880">
        <v>105</v>
      </c>
      <c r="J880">
        <v>19530</v>
      </c>
      <c r="K880" s="10">
        <f>IFERROR(INDEX(Pharma_Stock!$D$4:$D$51,MATCH(F880,Pharma_Stock!$B$4:$B$51,0)),"")</f>
        <v>46224</v>
      </c>
      <c r="L880" s="11" t="str">
        <f t="shared" si="26"/>
        <v/>
      </c>
      <c r="M880" s="11" t="str">
        <f>INDEX(Pharma_Products!$F$4:$F$15,MATCH(E880,Pharma_Products!$A$4:$A$15,0))</f>
        <v>-</v>
      </c>
      <c r="N880" s="10">
        <f>IFERROR(INDEX(Pharma_Retailers!$F$4:$F$183,MATCH(C880,Pharma_Retailers!$A$4:$A$183,0)),"")</f>
        <v>0</v>
      </c>
      <c r="O880" s="11" t="str">
        <f t="shared" si="27"/>
        <v/>
      </c>
    </row>
    <row r="881" spans="1:15" x14ac:dyDescent="0.3">
      <c r="A881" t="s">
        <v>9453</v>
      </c>
      <c r="B881" s="9">
        <v>45901</v>
      </c>
      <c r="C881" t="s">
        <v>8516</v>
      </c>
      <c r="D881" t="s">
        <v>8233</v>
      </c>
      <c r="E881" t="s">
        <v>8174</v>
      </c>
      <c r="F881" t="s">
        <v>8177</v>
      </c>
      <c r="G881">
        <v>44</v>
      </c>
      <c r="H881">
        <v>0</v>
      </c>
      <c r="I881">
        <v>98</v>
      </c>
      <c r="J881">
        <v>4312</v>
      </c>
      <c r="K881" s="10">
        <f>IFERROR(INDEX(Pharma_Stock!$D$4:$D$51,MATCH(F881,Pharma_Stock!$B$4:$B$51,0)),"")</f>
        <v>46385</v>
      </c>
      <c r="L881" s="11" t="str">
        <f t="shared" si="26"/>
        <v/>
      </c>
      <c r="M881" s="11" t="str">
        <f>INDEX(Pharma_Products!$F$4:$F$15,MATCH(E881,Pharma_Products!$A$4:$A$15,0))</f>
        <v>Sch H</v>
      </c>
      <c r="N881" s="10">
        <f>IFERROR(INDEX(Pharma_Retailers!$F$4:$F$183,MATCH(C881,Pharma_Retailers!$A$4:$A$183,0)),"")</f>
        <v>46690</v>
      </c>
      <c r="O881" s="11" t="str">
        <f t="shared" si="27"/>
        <v/>
      </c>
    </row>
    <row r="882" spans="1:15" x14ac:dyDescent="0.3">
      <c r="A882" t="s">
        <v>9454</v>
      </c>
      <c r="B882" s="9">
        <v>45901</v>
      </c>
      <c r="C882" t="s">
        <v>8347</v>
      </c>
      <c r="D882" t="s">
        <v>8233</v>
      </c>
      <c r="E882" t="s">
        <v>8204</v>
      </c>
      <c r="F882" t="s">
        <v>8207</v>
      </c>
      <c r="G882">
        <v>12</v>
      </c>
      <c r="H882">
        <v>0</v>
      </c>
      <c r="I882">
        <v>88</v>
      </c>
      <c r="J882">
        <v>1056</v>
      </c>
      <c r="K882" s="10">
        <f>IFERROR(INDEX(Pharma_Stock!$D$4:$D$51,MATCH(F882,Pharma_Stock!$B$4:$B$51,0)),"")</f>
        <v>45968</v>
      </c>
      <c r="L882" s="11" t="str">
        <f t="shared" si="26"/>
        <v/>
      </c>
      <c r="M882" s="11" t="str">
        <f>INDEX(Pharma_Products!$F$4:$F$15,MATCH(E882,Pharma_Products!$A$4:$A$15,0))</f>
        <v>-</v>
      </c>
      <c r="N882" s="10">
        <f>IFERROR(INDEX(Pharma_Retailers!$F$4:$F$183,MATCH(C882,Pharma_Retailers!$A$4:$A$183,0)),"")</f>
        <v>0</v>
      </c>
      <c r="O882" s="11" t="str">
        <f t="shared" si="27"/>
        <v/>
      </c>
    </row>
    <row r="883" spans="1:15" x14ac:dyDescent="0.3">
      <c r="A883" t="s">
        <v>9455</v>
      </c>
      <c r="B883" s="9">
        <v>45901</v>
      </c>
      <c r="C883" t="s">
        <v>8410</v>
      </c>
      <c r="D883" t="s">
        <v>8249</v>
      </c>
      <c r="E883" t="s">
        <v>8199</v>
      </c>
      <c r="F883" t="s">
        <v>8200</v>
      </c>
      <c r="G883">
        <v>124</v>
      </c>
      <c r="H883">
        <v>0</v>
      </c>
      <c r="I883">
        <v>28</v>
      </c>
      <c r="J883">
        <v>3472</v>
      </c>
      <c r="K883" s="10">
        <f>IFERROR(INDEX(Pharma_Stock!$D$4:$D$51,MATCH(F883,Pharma_Stock!$B$4:$B$51,0)),"")</f>
        <v>46042</v>
      </c>
      <c r="L883" s="11" t="str">
        <f t="shared" si="26"/>
        <v/>
      </c>
      <c r="M883" s="11" t="str">
        <f>INDEX(Pharma_Products!$F$4:$F$15,MATCH(E883,Pharma_Products!$A$4:$A$15,0))</f>
        <v>-</v>
      </c>
      <c r="N883" s="10">
        <f>IFERROR(INDEX(Pharma_Retailers!$F$4:$F$183,MATCH(C883,Pharma_Retailers!$A$4:$A$183,0)),"")</f>
        <v>0</v>
      </c>
      <c r="O883" s="11" t="str">
        <f t="shared" si="27"/>
        <v/>
      </c>
    </row>
    <row r="884" spans="1:15" x14ac:dyDescent="0.3">
      <c r="A884" t="s">
        <v>9456</v>
      </c>
      <c r="B884" s="9">
        <v>45901</v>
      </c>
      <c r="C884" t="s">
        <v>8382</v>
      </c>
      <c r="D884" t="s">
        <v>8249</v>
      </c>
      <c r="E884" t="s">
        <v>8189</v>
      </c>
      <c r="F884" t="s">
        <v>8191</v>
      </c>
      <c r="G884">
        <v>62</v>
      </c>
      <c r="H884">
        <v>15</v>
      </c>
      <c r="I884">
        <v>12.5</v>
      </c>
      <c r="J884">
        <v>775</v>
      </c>
      <c r="K884" s="10">
        <f>IFERROR(INDEX(Pharma_Stock!$D$4:$D$51,MATCH(F884,Pharma_Stock!$B$4:$B$51,0)),"")</f>
        <v>45972</v>
      </c>
      <c r="L884" s="11" t="str">
        <f t="shared" si="26"/>
        <v/>
      </c>
      <c r="M884" s="11" t="str">
        <f>INDEX(Pharma_Products!$F$4:$F$15,MATCH(E884,Pharma_Products!$A$4:$A$15,0))</f>
        <v>-</v>
      </c>
      <c r="N884" s="10">
        <f>IFERROR(INDEX(Pharma_Retailers!$F$4:$F$183,MATCH(C884,Pharma_Retailers!$A$4:$A$183,0)),"")</f>
        <v>0</v>
      </c>
      <c r="O884" s="11" t="str">
        <f t="shared" si="27"/>
        <v/>
      </c>
    </row>
    <row r="885" spans="1:15" x14ac:dyDescent="0.3">
      <c r="A885" t="s">
        <v>9457</v>
      </c>
      <c r="B885" s="9">
        <v>45901</v>
      </c>
      <c r="C885" t="s">
        <v>8373</v>
      </c>
      <c r="D885" t="s">
        <v>8249</v>
      </c>
      <c r="E885" t="s">
        <v>8153</v>
      </c>
      <c r="F885" t="s">
        <v>8156</v>
      </c>
      <c r="G885">
        <v>88</v>
      </c>
      <c r="H885">
        <v>0</v>
      </c>
      <c r="I885">
        <v>18.5</v>
      </c>
      <c r="J885">
        <v>1628</v>
      </c>
      <c r="K885" s="10">
        <f>IFERROR(INDEX(Pharma_Stock!$D$4:$D$51,MATCH(F885,Pharma_Stock!$B$4:$B$51,0)),"")</f>
        <v>46468</v>
      </c>
      <c r="L885" s="11" t="str">
        <f t="shared" si="26"/>
        <v/>
      </c>
      <c r="M885" s="11" t="str">
        <f>INDEX(Pharma_Products!$F$4:$F$15,MATCH(E885,Pharma_Products!$A$4:$A$15,0))</f>
        <v>Sch H</v>
      </c>
      <c r="N885" s="10">
        <f>IFERROR(INDEX(Pharma_Retailers!$F$4:$F$183,MATCH(C885,Pharma_Retailers!$A$4:$A$183,0)),"")</f>
        <v>46942</v>
      </c>
      <c r="O885" s="11" t="str">
        <f t="shared" si="27"/>
        <v/>
      </c>
    </row>
    <row r="886" spans="1:15" x14ac:dyDescent="0.3">
      <c r="A886" t="s">
        <v>9458</v>
      </c>
      <c r="B886" s="9">
        <v>45902</v>
      </c>
      <c r="C886" t="s">
        <v>8435</v>
      </c>
      <c r="D886" t="s">
        <v>8249</v>
      </c>
      <c r="E886" t="s">
        <v>8204</v>
      </c>
      <c r="F886" t="s">
        <v>8205</v>
      </c>
      <c r="G886">
        <v>37</v>
      </c>
      <c r="H886">
        <v>0</v>
      </c>
      <c r="I886">
        <v>88</v>
      </c>
      <c r="J886">
        <v>3256</v>
      </c>
      <c r="K886" s="10">
        <f>IFERROR(INDEX(Pharma_Stock!$D$4:$D$51,MATCH(F886,Pharma_Stock!$B$4:$B$51,0)),"")</f>
        <v>46141</v>
      </c>
      <c r="L886" s="11" t="str">
        <f t="shared" si="26"/>
        <v/>
      </c>
      <c r="M886" s="11" t="str">
        <f>INDEX(Pharma_Products!$F$4:$F$15,MATCH(E886,Pharma_Products!$A$4:$A$15,0))</f>
        <v>-</v>
      </c>
      <c r="N886" s="10">
        <f>IFERROR(INDEX(Pharma_Retailers!$F$4:$F$183,MATCH(C886,Pharma_Retailers!$A$4:$A$183,0)),"")</f>
        <v>46326</v>
      </c>
      <c r="O886" s="11" t="str">
        <f t="shared" si="27"/>
        <v/>
      </c>
    </row>
    <row r="887" spans="1:15" x14ac:dyDescent="0.3">
      <c r="A887" t="s">
        <v>9459</v>
      </c>
      <c r="B887" s="9">
        <v>45902</v>
      </c>
      <c r="C887" t="s">
        <v>8516</v>
      </c>
      <c r="D887" t="s">
        <v>8233</v>
      </c>
      <c r="E887" t="s">
        <v>8174</v>
      </c>
      <c r="F887" t="s">
        <v>8176</v>
      </c>
      <c r="G887">
        <v>187</v>
      </c>
      <c r="H887">
        <v>0</v>
      </c>
      <c r="I887">
        <v>98</v>
      </c>
      <c r="J887">
        <v>18326</v>
      </c>
      <c r="K887" s="10">
        <f>IFERROR(INDEX(Pharma_Stock!$D$4:$D$51,MATCH(F887,Pharma_Stock!$B$4:$B$51,0)),"")</f>
        <v>46628</v>
      </c>
      <c r="L887" s="11" t="str">
        <f t="shared" si="26"/>
        <v/>
      </c>
      <c r="M887" s="11" t="str">
        <f>INDEX(Pharma_Products!$F$4:$F$15,MATCH(E887,Pharma_Products!$A$4:$A$15,0))</f>
        <v>Sch H</v>
      </c>
      <c r="N887" s="10">
        <f>IFERROR(INDEX(Pharma_Retailers!$F$4:$F$183,MATCH(C887,Pharma_Retailers!$A$4:$A$183,0)),"")</f>
        <v>46690</v>
      </c>
      <c r="O887" s="11" t="str">
        <f t="shared" si="27"/>
        <v/>
      </c>
    </row>
    <row r="888" spans="1:15" x14ac:dyDescent="0.3">
      <c r="A888" t="s">
        <v>9460</v>
      </c>
      <c r="B888" s="9">
        <v>45902</v>
      </c>
      <c r="C888" t="s">
        <v>8410</v>
      </c>
      <c r="D888" t="s">
        <v>8249</v>
      </c>
      <c r="E888" t="s">
        <v>8184</v>
      </c>
      <c r="F888" t="s">
        <v>8187</v>
      </c>
      <c r="G888">
        <v>192</v>
      </c>
      <c r="H888">
        <v>19</v>
      </c>
      <c r="I888">
        <v>9</v>
      </c>
      <c r="J888">
        <v>1728</v>
      </c>
      <c r="K888" s="10">
        <f>IFERROR(INDEX(Pharma_Stock!$D$4:$D$51,MATCH(F888,Pharma_Stock!$B$4:$B$51,0)),"")</f>
        <v>46028</v>
      </c>
      <c r="L888" s="11" t="str">
        <f t="shared" si="26"/>
        <v/>
      </c>
      <c r="M888" s="11" t="str">
        <f>INDEX(Pharma_Products!$F$4:$F$15,MATCH(E888,Pharma_Products!$A$4:$A$15,0))</f>
        <v>-</v>
      </c>
      <c r="N888" s="10">
        <f>IFERROR(INDEX(Pharma_Retailers!$F$4:$F$183,MATCH(C888,Pharma_Retailers!$A$4:$A$183,0)),"")</f>
        <v>0</v>
      </c>
      <c r="O888" s="11" t="str">
        <f t="shared" si="27"/>
        <v/>
      </c>
    </row>
    <row r="889" spans="1:15" x14ac:dyDescent="0.3">
      <c r="A889" t="s">
        <v>9461</v>
      </c>
      <c r="B889" s="9">
        <v>45902</v>
      </c>
      <c r="C889" t="s">
        <v>8405</v>
      </c>
      <c r="D889" t="s">
        <v>8233</v>
      </c>
      <c r="E889" t="s">
        <v>8164</v>
      </c>
      <c r="F889" t="s">
        <v>8165</v>
      </c>
      <c r="G889">
        <v>184</v>
      </c>
      <c r="H889">
        <v>18</v>
      </c>
      <c r="I889">
        <v>19</v>
      </c>
      <c r="J889">
        <v>3496</v>
      </c>
      <c r="K889" s="10">
        <f>IFERROR(INDEX(Pharma_Stock!$D$4:$D$51,MATCH(F889,Pharma_Stock!$B$4:$B$51,0)),"")</f>
        <v>46275</v>
      </c>
      <c r="L889" s="11" t="str">
        <f t="shared" si="26"/>
        <v/>
      </c>
      <c r="M889" s="11" t="str">
        <f>INDEX(Pharma_Products!$F$4:$F$15,MATCH(E889,Pharma_Products!$A$4:$A$15,0))</f>
        <v>OTC</v>
      </c>
      <c r="N889" s="10">
        <f>IFERROR(INDEX(Pharma_Retailers!$F$4:$F$183,MATCH(C889,Pharma_Retailers!$A$4:$A$183,0)),"")</f>
        <v>47414</v>
      </c>
      <c r="O889" s="11" t="str">
        <f t="shared" si="27"/>
        <v/>
      </c>
    </row>
    <row r="890" spans="1:15" x14ac:dyDescent="0.3">
      <c r="A890" t="s">
        <v>9462</v>
      </c>
      <c r="B890" s="9">
        <v>45902</v>
      </c>
      <c r="C890" t="s">
        <v>8282</v>
      </c>
      <c r="D890" t="s">
        <v>8241</v>
      </c>
      <c r="E890" t="s">
        <v>8189</v>
      </c>
      <c r="F890" t="s">
        <v>8192</v>
      </c>
      <c r="G890">
        <v>98</v>
      </c>
      <c r="H890">
        <v>8</v>
      </c>
      <c r="I890">
        <v>12.5</v>
      </c>
      <c r="J890">
        <v>1225</v>
      </c>
      <c r="K890" s="10">
        <f>IFERROR(INDEX(Pharma_Stock!$D$4:$D$51,MATCH(F890,Pharma_Stock!$B$4:$B$51,0)),"")</f>
        <v>46005</v>
      </c>
      <c r="L890" s="11" t="str">
        <f t="shared" si="26"/>
        <v/>
      </c>
      <c r="M890" s="11" t="str">
        <f>INDEX(Pharma_Products!$F$4:$F$15,MATCH(E890,Pharma_Products!$A$4:$A$15,0))</f>
        <v>-</v>
      </c>
      <c r="N890" s="10">
        <f>IFERROR(INDEX(Pharma_Retailers!$F$4:$F$183,MATCH(C890,Pharma_Retailers!$A$4:$A$183,0)),"")</f>
        <v>0</v>
      </c>
      <c r="O890" s="11" t="str">
        <f t="shared" si="27"/>
        <v/>
      </c>
    </row>
    <row r="891" spans="1:15" x14ac:dyDescent="0.3">
      <c r="A891" t="s">
        <v>9463</v>
      </c>
      <c r="B891" s="9">
        <v>45902</v>
      </c>
      <c r="C891" t="s">
        <v>8412</v>
      </c>
      <c r="D891" t="s">
        <v>8228</v>
      </c>
      <c r="E891" t="s">
        <v>8184</v>
      </c>
      <c r="F891" t="s">
        <v>8185</v>
      </c>
      <c r="G891">
        <v>191</v>
      </c>
      <c r="H891">
        <v>19</v>
      </c>
      <c r="I891">
        <v>9</v>
      </c>
      <c r="J891">
        <v>1719</v>
      </c>
      <c r="K891" s="10">
        <f>IFERROR(INDEX(Pharma_Stock!$D$4:$D$51,MATCH(F891,Pharma_Stock!$B$4:$B$51,0)),"")</f>
        <v>46158</v>
      </c>
      <c r="L891" s="11" t="str">
        <f t="shared" si="26"/>
        <v/>
      </c>
      <c r="M891" s="11" t="str">
        <f>INDEX(Pharma_Products!$F$4:$F$15,MATCH(E891,Pharma_Products!$A$4:$A$15,0))</f>
        <v>-</v>
      </c>
      <c r="N891" s="10">
        <f>IFERROR(INDEX(Pharma_Retailers!$F$4:$F$183,MATCH(C891,Pharma_Retailers!$A$4:$A$183,0)),"")</f>
        <v>0</v>
      </c>
      <c r="O891" s="11" t="str">
        <f t="shared" si="27"/>
        <v/>
      </c>
    </row>
    <row r="892" spans="1:15" x14ac:dyDescent="0.3">
      <c r="A892" t="s">
        <v>9464</v>
      </c>
      <c r="B892" s="9">
        <v>45902</v>
      </c>
      <c r="C892" t="s">
        <v>8400</v>
      </c>
      <c r="D892" t="s">
        <v>8228</v>
      </c>
      <c r="E892" t="s">
        <v>8159</v>
      </c>
      <c r="F892" t="s">
        <v>8160</v>
      </c>
      <c r="G892">
        <v>208</v>
      </c>
      <c r="H892">
        <v>0</v>
      </c>
      <c r="I892">
        <v>72</v>
      </c>
      <c r="J892">
        <v>14976</v>
      </c>
      <c r="K892" s="10">
        <f>IFERROR(INDEX(Pharma_Stock!$D$4:$D$51,MATCH(F892,Pharma_Stock!$B$4:$B$51,0)),"")</f>
        <v>46321</v>
      </c>
      <c r="L892" s="11" t="str">
        <f t="shared" si="26"/>
        <v/>
      </c>
      <c r="M892" s="11" t="str">
        <f>INDEX(Pharma_Products!$F$4:$F$15,MATCH(E892,Pharma_Products!$A$4:$A$15,0))</f>
        <v>Sch H</v>
      </c>
      <c r="N892" s="10">
        <f>IFERROR(INDEX(Pharma_Retailers!$F$4:$F$183,MATCH(C892,Pharma_Retailers!$A$4:$A$183,0)),"")</f>
        <v>47451</v>
      </c>
      <c r="O892" s="11" t="str">
        <f t="shared" si="27"/>
        <v/>
      </c>
    </row>
    <row r="893" spans="1:15" x14ac:dyDescent="0.3">
      <c r="A893" t="s">
        <v>9465</v>
      </c>
      <c r="B893" s="9">
        <v>45902</v>
      </c>
      <c r="C893" t="s">
        <v>8497</v>
      </c>
      <c r="D893" t="s">
        <v>8241</v>
      </c>
      <c r="E893" t="s">
        <v>8189</v>
      </c>
      <c r="F893" t="s">
        <v>8191</v>
      </c>
      <c r="G893">
        <v>219</v>
      </c>
      <c r="H893">
        <v>18</v>
      </c>
      <c r="I893">
        <v>12.5</v>
      </c>
      <c r="J893">
        <v>2737.5</v>
      </c>
      <c r="K893" s="10">
        <f>IFERROR(INDEX(Pharma_Stock!$D$4:$D$51,MATCH(F893,Pharma_Stock!$B$4:$B$51,0)),"")</f>
        <v>45972</v>
      </c>
      <c r="L893" s="11" t="str">
        <f t="shared" si="26"/>
        <v/>
      </c>
      <c r="M893" s="11" t="str">
        <f>INDEX(Pharma_Products!$F$4:$F$15,MATCH(E893,Pharma_Products!$A$4:$A$15,0))</f>
        <v>-</v>
      </c>
      <c r="N893" s="10">
        <f>IFERROR(INDEX(Pharma_Retailers!$F$4:$F$183,MATCH(C893,Pharma_Retailers!$A$4:$A$183,0)),"")</f>
        <v>0</v>
      </c>
      <c r="O893" s="11" t="str">
        <f t="shared" si="27"/>
        <v/>
      </c>
    </row>
    <row r="894" spans="1:15" x14ac:dyDescent="0.3">
      <c r="A894" t="s">
        <v>9466</v>
      </c>
      <c r="B894" s="9">
        <v>45903</v>
      </c>
      <c r="C894" t="s">
        <v>8311</v>
      </c>
      <c r="D894" t="s">
        <v>8249</v>
      </c>
      <c r="E894" t="s">
        <v>8169</v>
      </c>
      <c r="F894" t="s">
        <v>8170</v>
      </c>
      <c r="G894">
        <v>185</v>
      </c>
      <c r="H894">
        <v>0</v>
      </c>
      <c r="I894">
        <v>14</v>
      </c>
      <c r="J894">
        <v>2590</v>
      </c>
      <c r="K894" s="10">
        <f>IFERROR(INDEX(Pharma_Stock!$D$4:$D$51,MATCH(F894,Pharma_Stock!$B$4:$B$51,0)),"")</f>
        <v>46624</v>
      </c>
      <c r="L894" s="11" t="str">
        <f t="shared" si="26"/>
        <v/>
      </c>
      <c r="M894" s="11" t="str">
        <f>INDEX(Pharma_Products!$F$4:$F$15,MATCH(E894,Pharma_Products!$A$4:$A$15,0))</f>
        <v>Sch H</v>
      </c>
      <c r="N894" s="10">
        <f>IFERROR(INDEX(Pharma_Retailers!$F$4:$F$183,MATCH(C894,Pharma_Retailers!$A$4:$A$183,0)),"")</f>
        <v>47382</v>
      </c>
      <c r="O894" s="11" t="str">
        <f t="shared" si="27"/>
        <v/>
      </c>
    </row>
    <row r="895" spans="1:15" x14ac:dyDescent="0.3">
      <c r="A895" t="s">
        <v>9467</v>
      </c>
      <c r="B895" s="9">
        <v>45903</v>
      </c>
      <c r="C895" t="s">
        <v>8521</v>
      </c>
      <c r="D895" t="s">
        <v>8241</v>
      </c>
      <c r="E895" t="s">
        <v>8184</v>
      </c>
      <c r="F895" t="s">
        <v>8187</v>
      </c>
      <c r="G895">
        <v>179</v>
      </c>
      <c r="H895">
        <v>17</v>
      </c>
      <c r="I895">
        <v>9</v>
      </c>
      <c r="J895">
        <v>1611</v>
      </c>
      <c r="K895" s="10">
        <f>IFERROR(INDEX(Pharma_Stock!$D$4:$D$51,MATCH(F895,Pharma_Stock!$B$4:$B$51,0)),"")</f>
        <v>46028</v>
      </c>
      <c r="L895" s="11" t="str">
        <f t="shared" si="26"/>
        <v/>
      </c>
      <c r="M895" s="11" t="str">
        <f>INDEX(Pharma_Products!$F$4:$F$15,MATCH(E895,Pharma_Products!$A$4:$A$15,0))</f>
        <v>-</v>
      </c>
      <c r="N895" s="10">
        <f>IFERROR(INDEX(Pharma_Retailers!$F$4:$F$183,MATCH(C895,Pharma_Retailers!$A$4:$A$183,0)),"")</f>
        <v>0</v>
      </c>
      <c r="O895" s="11" t="str">
        <f t="shared" si="27"/>
        <v/>
      </c>
    </row>
    <row r="896" spans="1:15" x14ac:dyDescent="0.3">
      <c r="A896" t="s">
        <v>9468</v>
      </c>
      <c r="B896" s="9">
        <v>45903</v>
      </c>
      <c r="C896" t="s">
        <v>8519</v>
      </c>
      <c r="D896" t="s">
        <v>8228</v>
      </c>
      <c r="E896" t="s">
        <v>8189</v>
      </c>
      <c r="F896" t="s">
        <v>8191</v>
      </c>
      <c r="G896">
        <v>86</v>
      </c>
      <c r="H896">
        <v>7</v>
      </c>
      <c r="I896">
        <v>12.5</v>
      </c>
      <c r="J896">
        <v>1075</v>
      </c>
      <c r="K896" s="10">
        <f>IFERROR(INDEX(Pharma_Stock!$D$4:$D$51,MATCH(F896,Pharma_Stock!$B$4:$B$51,0)),"")</f>
        <v>45972</v>
      </c>
      <c r="L896" s="11" t="str">
        <f t="shared" si="26"/>
        <v/>
      </c>
      <c r="M896" s="11" t="str">
        <f>INDEX(Pharma_Products!$F$4:$F$15,MATCH(E896,Pharma_Products!$A$4:$A$15,0))</f>
        <v>-</v>
      </c>
      <c r="N896" s="10">
        <f>IFERROR(INDEX(Pharma_Retailers!$F$4:$F$183,MATCH(C896,Pharma_Retailers!$A$4:$A$183,0)),"")</f>
        <v>0</v>
      </c>
      <c r="O896" s="11" t="str">
        <f t="shared" si="27"/>
        <v/>
      </c>
    </row>
    <row r="897" spans="1:15" x14ac:dyDescent="0.3">
      <c r="A897" t="s">
        <v>9469</v>
      </c>
      <c r="B897" s="9">
        <v>45903</v>
      </c>
      <c r="C897" t="s">
        <v>8296</v>
      </c>
      <c r="D897" t="s">
        <v>8228</v>
      </c>
      <c r="E897" t="s">
        <v>8209</v>
      </c>
      <c r="F897" t="s">
        <v>8212</v>
      </c>
      <c r="G897">
        <v>100</v>
      </c>
      <c r="H897">
        <v>0</v>
      </c>
      <c r="I897">
        <v>30</v>
      </c>
      <c r="J897">
        <v>3000</v>
      </c>
      <c r="K897" s="10">
        <f>IFERROR(INDEX(Pharma_Stock!$D$4:$D$51,MATCH(F897,Pharma_Stock!$B$4:$B$51,0)),"")</f>
        <v>46129</v>
      </c>
      <c r="L897" s="11" t="str">
        <f t="shared" si="26"/>
        <v/>
      </c>
      <c r="M897" s="11" t="str">
        <f>INDEX(Pharma_Products!$F$4:$F$15,MATCH(E897,Pharma_Products!$A$4:$A$15,0))</f>
        <v>-</v>
      </c>
      <c r="N897" s="10">
        <f>IFERROR(INDEX(Pharma_Retailers!$F$4:$F$183,MATCH(C897,Pharma_Retailers!$A$4:$A$183,0)),"")</f>
        <v>0</v>
      </c>
      <c r="O897" s="11" t="str">
        <f t="shared" si="27"/>
        <v/>
      </c>
    </row>
    <row r="898" spans="1:15" x14ac:dyDescent="0.3">
      <c r="A898" t="s">
        <v>9470</v>
      </c>
      <c r="B898" s="9">
        <v>45903</v>
      </c>
      <c r="C898" t="s">
        <v>8293</v>
      </c>
      <c r="D898" t="s">
        <v>8241</v>
      </c>
      <c r="E898" t="s">
        <v>8164</v>
      </c>
      <c r="F898" t="s">
        <v>8166</v>
      </c>
      <c r="G898">
        <v>196</v>
      </c>
      <c r="H898">
        <v>18</v>
      </c>
      <c r="I898">
        <v>19</v>
      </c>
      <c r="J898">
        <v>3724</v>
      </c>
      <c r="K898" s="10">
        <f>IFERROR(INDEX(Pharma_Stock!$D$4:$D$51,MATCH(F898,Pharma_Stock!$B$4:$B$51,0)),"")</f>
        <v>46409</v>
      </c>
      <c r="L898" s="11" t="str">
        <f t="shared" si="26"/>
        <v/>
      </c>
      <c r="M898" s="11" t="str">
        <f>INDEX(Pharma_Products!$F$4:$F$15,MATCH(E898,Pharma_Products!$A$4:$A$15,0))</f>
        <v>OTC</v>
      </c>
      <c r="N898" s="10">
        <f>IFERROR(INDEX(Pharma_Retailers!$F$4:$F$183,MATCH(C898,Pharma_Retailers!$A$4:$A$183,0)),"")</f>
        <v>46538</v>
      </c>
      <c r="O898" s="11" t="str">
        <f t="shared" si="27"/>
        <v/>
      </c>
    </row>
    <row r="899" spans="1:15" x14ac:dyDescent="0.3">
      <c r="A899" t="s">
        <v>9471</v>
      </c>
      <c r="B899" s="9">
        <v>45903</v>
      </c>
      <c r="C899" t="s">
        <v>8437</v>
      </c>
      <c r="D899" t="s">
        <v>8228</v>
      </c>
      <c r="E899" t="s">
        <v>8164</v>
      </c>
      <c r="F899" t="s">
        <v>8166</v>
      </c>
      <c r="G899">
        <v>87</v>
      </c>
      <c r="H899">
        <v>8</v>
      </c>
      <c r="I899">
        <v>19</v>
      </c>
      <c r="J899">
        <v>1653</v>
      </c>
      <c r="K899" s="10">
        <f>IFERROR(INDEX(Pharma_Stock!$D$4:$D$51,MATCH(F899,Pharma_Stock!$B$4:$B$51,0)),"")</f>
        <v>46409</v>
      </c>
      <c r="L899" s="11" t="str">
        <f t="shared" si="26"/>
        <v/>
      </c>
      <c r="M899" s="11" t="str">
        <f>INDEX(Pharma_Products!$F$4:$F$15,MATCH(E899,Pharma_Products!$A$4:$A$15,0))</f>
        <v>OTC</v>
      </c>
      <c r="N899" s="10">
        <f>IFERROR(INDEX(Pharma_Retailers!$F$4:$F$183,MATCH(C899,Pharma_Retailers!$A$4:$A$183,0)),"")</f>
        <v>46606</v>
      </c>
      <c r="O899" s="11" t="str">
        <f t="shared" si="27"/>
        <v/>
      </c>
    </row>
    <row r="900" spans="1:15" x14ac:dyDescent="0.3">
      <c r="A900" t="s">
        <v>9472</v>
      </c>
      <c r="B900" s="9">
        <v>45903</v>
      </c>
      <c r="C900" t="s">
        <v>8324</v>
      </c>
      <c r="D900" t="s">
        <v>8241</v>
      </c>
      <c r="E900" t="s">
        <v>8199</v>
      </c>
      <c r="F900" t="s">
        <v>8202</v>
      </c>
      <c r="G900">
        <v>91</v>
      </c>
      <c r="H900">
        <v>0</v>
      </c>
      <c r="I900">
        <v>28</v>
      </c>
      <c r="J900">
        <v>2548</v>
      </c>
      <c r="K900" s="10">
        <f>IFERROR(INDEX(Pharma_Stock!$D$4:$D$51,MATCH(F900,Pharma_Stock!$B$4:$B$51,0)),"")</f>
        <v>45979</v>
      </c>
      <c r="L900" s="11" t="str">
        <f t="shared" ref="L900:L963" si="28">IF(B900&gt;K900,"FLAG","")</f>
        <v/>
      </c>
      <c r="M900" s="11" t="str">
        <f>INDEX(Pharma_Products!$F$4:$F$15,MATCH(E900,Pharma_Products!$A$4:$A$15,0))</f>
        <v>-</v>
      </c>
      <c r="N900" s="10">
        <f>IFERROR(INDEX(Pharma_Retailers!$F$4:$F$183,MATCH(C900,Pharma_Retailers!$A$4:$A$183,0)),"")</f>
        <v>0</v>
      </c>
      <c r="O900" s="11" t="str">
        <f t="shared" ref="O900:O963" si="29">IF(AND(M900="Sch H",N(N900)&gt;0,B900&gt;N900),"FLAG","")</f>
        <v/>
      </c>
    </row>
    <row r="901" spans="1:15" x14ac:dyDescent="0.3">
      <c r="A901" t="s">
        <v>9473</v>
      </c>
      <c r="B901" s="9">
        <v>45904</v>
      </c>
      <c r="C901" t="s">
        <v>8371</v>
      </c>
      <c r="D901" t="s">
        <v>8233</v>
      </c>
      <c r="E901" t="s">
        <v>8189</v>
      </c>
      <c r="F901" t="s">
        <v>8190</v>
      </c>
      <c r="G901">
        <v>124</v>
      </c>
      <c r="H901">
        <v>10</v>
      </c>
      <c r="I901">
        <v>12.5</v>
      </c>
      <c r="J901">
        <v>1550</v>
      </c>
      <c r="K901" s="10">
        <f>IFERROR(INDEX(Pharma_Stock!$D$4:$D$51,MATCH(F901,Pharma_Stock!$B$4:$B$51,0)),"")</f>
        <v>46202</v>
      </c>
      <c r="L901" s="11" t="str">
        <f t="shared" si="28"/>
        <v/>
      </c>
      <c r="M901" s="11" t="str">
        <f>INDEX(Pharma_Products!$F$4:$F$15,MATCH(E901,Pharma_Products!$A$4:$A$15,0))</f>
        <v>-</v>
      </c>
      <c r="N901" s="10">
        <f>IFERROR(INDEX(Pharma_Retailers!$F$4:$F$183,MATCH(C901,Pharma_Retailers!$A$4:$A$183,0)),"")</f>
        <v>0</v>
      </c>
      <c r="O901" s="11" t="str">
        <f t="shared" si="29"/>
        <v/>
      </c>
    </row>
    <row r="902" spans="1:15" x14ac:dyDescent="0.3">
      <c r="A902" t="s">
        <v>9474</v>
      </c>
      <c r="B902" s="9">
        <v>45904</v>
      </c>
      <c r="C902" t="s">
        <v>8490</v>
      </c>
      <c r="D902" t="s">
        <v>8269</v>
      </c>
      <c r="E902" t="s">
        <v>8189</v>
      </c>
      <c r="F902" t="s">
        <v>8191</v>
      </c>
      <c r="G902">
        <v>118</v>
      </c>
      <c r="H902">
        <v>9</v>
      </c>
      <c r="I902">
        <v>12.5</v>
      </c>
      <c r="J902">
        <v>1475</v>
      </c>
      <c r="K902" s="10">
        <f>IFERROR(INDEX(Pharma_Stock!$D$4:$D$51,MATCH(F902,Pharma_Stock!$B$4:$B$51,0)),"")</f>
        <v>45972</v>
      </c>
      <c r="L902" s="11" t="str">
        <f t="shared" si="28"/>
        <v/>
      </c>
      <c r="M902" s="11" t="str">
        <f>INDEX(Pharma_Products!$F$4:$F$15,MATCH(E902,Pharma_Products!$A$4:$A$15,0))</f>
        <v>-</v>
      </c>
      <c r="N902" s="10">
        <f>IFERROR(INDEX(Pharma_Retailers!$F$4:$F$183,MATCH(C902,Pharma_Retailers!$A$4:$A$183,0)),"")</f>
        <v>0</v>
      </c>
      <c r="O902" s="11" t="str">
        <f t="shared" si="29"/>
        <v/>
      </c>
    </row>
    <row r="903" spans="1:15" x14ac:dyDescent="0.3">
      <c r="A903" t="s">
        <v>9475</v>
      </c>
      <c r="B903" s="9">
        <v>45904</v>
      </c>
      <c r="C903" t="s">
        <v>8541</v>
      </c>
      <c r="D903" t="s">
        <v>8233</v>
      </c>
      <c r="E903" t="s">
        <v>8169</v>
      </c>
      <c r="F903" t="s">
        <v>8171</v>
      </c>
      <c r="G903">
        <v>129</v>
      </c>
      <c r="H903">
        <v>0</v>
      </c>
      <c r="I903">
        <v>14</v>
      </c>
      <c r="J903">
        <v>1806</v>
      </c>
      <c r="K903" s="10">
        <f>IFERROR(INDEX(Pharma_Stock!$D$4:$D$51,MATCH(F903,Pharma_Stock!$B$4:$B$51,0)),"")</f>
        <v>46575</v>
      </c>
      <c r="L903" s="11" t="str">
        <f t="shared" si="28"/>
        <v/>
      </c>
      <c r="M903" s="11" t="str">
        <f>INDEX(Pharma_Products!$F$4:$F$15,MATCH(E903,Pharma_Products!$A$4:$A$15,0))</f>
        <v>Sch H</v>
      </c>
      <c r="N903" s="10">
        <f>IFERROR(INDEX(Pharma_Retailers!$F$4:$F$183,MATCH(C903,Pharma_Retailers!$A$4:$A$183,0)),"")</f>
        <v>47414</v>
      </c>
      <c r="O903" s="11" t="str">
        <f t="shared" si="29"/>
        <v/>
      </c>
    </row>
    <row r="904" spans="1:15" x14ac:dyDescent="0.3">
      <c r="A904" t="s">
        <v>9476</v>
      </c>
      <c r="B904" s="9">
        <v>45904</v>
      </c>
      <c r="C904" t="s">
        <v>8441</v>
      </c>
      <c r="D904" t="s">
        <v>8233</v>
      </c>
      <c r="E904" t="s">
        <v>8209</v>
      </c>
      <c r="F904" t="s">
        <v>8212</v>
      </c>
      <c r="G904">
        <v>74</v>
      </c>
      <c r="H904">
        <v>0</v>
      </c>
      <c r="I904">
        <v>30</v>
      </c>
      <c r="J904">
        <v>2220</v>
      </c>
      <c r="K904" s="10">
        <f>IFERROR(INDEX(Pharma_Stock!$D$4:$D$51,MATCH(F904,Pharma_Stock!$B$4:$B$51,0)),"")</f>
        <v>46129</v>
      </c>
      <c r="L904" s="11" t="str">
        <f t="shared" si="28"/>
        <v/>
      </c>
      <c r="M904" s="11" t="str">
        <f>INDEX(Pharma_Products!$F$4:$F$15,MATCH(E904,Pharma_Products!$A$4:$A$15,0))</f>
        <v>-</v>
      </c>
      <c r="N904" s="10">
        <f>IFERROR(INDEX(Pharma_Retailers!$F$4:$F$183,MATCH(C904,Pharma_Retailers!$A$4:$A$183,0)),"")</f>
        <v>0</v>
      </c>
      <c r="O904" s="11" t="str">
        <f t="shared" si="29"/>
        <v/>
      </c>
    </row>
    <row r="905" spans="1:15" x14ac:dyDescent="0.3">
      <c r="A905" t="s">
        <v>9477</v>
      </c>
      <c r="B905" s="9">
        <v>45904</v>
      </c>
      <c r="C905" t="s">
        <v>8463</v>
      </c>
      <c r="D905" t="s">
        <v>8233</v>
      </c>
      <c r="E905" t="s">
        <v>8153</v>
      </c>
      <c r="F905" t="s">
        <v>8154</v>
      </c>
      <c r="G905">
        <v>57</v>
      </c>
      <c r="H905">
        <v>0</v>
      </c>
      <c r="I905">
        <v>18.5</v>
      </c>
      <c r="J905">
        <v>1054.5</v>
      </c>
      <c r="K905" s="10">
        <f>IFERROR(INDEX(Pharma_Stock!$D$4:$D$51,MATCH(F905,Pharma_Stock!$B$4:$B$51,0)),"")</f>
        <v>46439</v>
      </c>
      <c r="L905" s="11" t="str">
        <f t="shared" si="28"/>
        <v/>
      </c>
      <c r="M905" s="11" t="str">
        <f>INDEX(Pharma_Products!$F$4:$F$15,MATCH(E905,Pharma_Products!$A$4:$A$15,0))</f>
        <v>Sch H</v>
      </c>
      <c r="N905" s="10">
        <f>IFERROR(INDEX(Pharma_Retailers!$F$4:$F$183,MATCH(C905,Pharma_Retailers!$A$4:$A$183,0)),"")</f>
        <v>47304</v>
      </c>
      <c r="O905" s="11" t="str">
        <f t="shared" si="29"/>
        <v/>
      </c>
    </row>
    <row r="906" spans="1:15" x14ac:dyDescent="0.3">
      <c r="A906" t="s">
        <v>9478</v>
      </c>
      <c r="B906" s="9">
        <v>45904</v>
      </c>
      <c r="C906" t="s">
        <v>8461</v>
      </c>
      <c r="D906" t="s">
        <v>8241</v>
      </c>
      <c r="E906" t="s">
        <v>8189</v>
      </c>
      <c r="F906" t="s">
        <v>8192</v>
      </c>
      <c r="G906">
        <v>172</v>
      </c>
      <c r="H906">
        <v>14</v>
      </c>
      <c r="I906">
        <v>12.5</v>
      </c>
      <c r="J906">
        <v>2150</v>
      </c>
      <c r="K906" s="10">
        <f>IFERROR(INDEX(Pharma_Stock!$D$4:$D$51,MATCH(F906,Pharma_Stock!$B$4:$B$51,0)),"")</f>
        <v>46005</v>
      </c>
      <c r="L906" s="11" t="str">
        <f t="shared" si="28"/>
        <v/>
      </c>
      <c r="M906" s="11" t="str">
        <f>INDEX(Pharma_Products!$F$4:$F$15,MATCH(E906,Pharma_Products!$A$4:$A$15,0))</f>
        <v>-</v>
      </c>
      <c r="N906" s="10">
        <f>IFERROR(INDEX(Pharma_Retailers!$F$4:$F$183,MATCH(C906,Pharma_Retailers!$A$4:$A$183,0)),"")</f>
        <v>0</v>
      </c>
      <c r="O906" s="11" t="str">
        <f t="shared" si="29"/>
        <v/>
      </c>
    </row>
    <row r="907" spans="1:15" x14ac:dyDescent="0.3">
      <c r="A907" t="s">
        <v>9479</v>
      </c>
      <c r="B907" s="9">
        <v>45904</v>
      </c>
      <c r="C907" t="s">
        <v>8450</v>
      </c>
      <c r="D907" t="s">
        <v>8249</v>
      </c>
      <c r="E907" t="s">
        <v>8184</v>
      </c>
      <c r="F907" t="s">
        <v>8187</v>
      </c>
      <c r="G907">
        <v>235</v>
      </c>
      <c r="H907">
        <v>23</v>
      </c>
      <c r="I907">
        <v>9</v>
      </c>
      <c r="J907">
        <v>2115</v>
      </c>
      <c r="K907" s="10">
        <f>IFERROR(INDEX(Pharma_Stock!$D$4:$D$51,MATCH(F907,Pharma_Stock!$B$4:$B$51,0)),"")</f>
        <v>46028</v>
      </c>
      <c r="L907" s="11" t="str">
        <f t="shared" si="28"/>
        <v/>
      </c>
      <c r="M907" s="11" t="str">
        <f>INDEX(Pharma_Products!$F$4:$F$15,MATCH(E907,Pharma_Products!$A$4:$A$15,0))</f>
        <v>-</v>
      </c>
      <c r="N907" s="10">
        <f>IFERROR(INDEX(Pharma_Retailers!$F$4:$F$183,MATCH(C907,Pharma_Retailers!$A$4:$A$183,0)),"")</f>
        <v>0</v>
      </c>
      <c r="O907" s="11" t="str">
        <f t="shared" si="29"/>
        <v/>
      </c>
    </row>
    <row r="908" spans="1:15" x14ac:dyDescent="0.3">
      <c r="A908" t="s">
        <v>9480</v>
      </c>
      <c r="B908" s="9">
        <v>45904</v>
      </c>
      <c r="C908" t="s">
        <v>8455</v>
      </c>
      <c r="D908" t="s">
        <v>8241</v>
      </c>
      <c r="E908" t="s">
        <v>8153</v>
      </c>
      <c r="F908" t="s">
        <v>8158</v>
      </c>
      <c r="G908">
        <v>26</v>
      </c>
      <c r="H908">
        <v>0</v>
      </c>
      <c r="I908">
        <v>18.5</v>
      </c>
      <c r="J908">
        <v>481</v>
      </c>
      <c r="K908" s="10">
        <f>IFERROR(INDEX(Pharma_Stock!$D$4:$D$51,MATCH(F908,Pharma_Stock!$B$4:$B$51,0)),"")</f>
        <v>46038</v>
      </c>
      <c r="L908" s="11" t="str">
        <f t="shared" si="28"/>
        <v/>
      </c>
      <c r="M908" s="11" t="str">
        <f>INDEX(Pharma_Products!$F$4:$F$15,MATCH(E908,Pharma_Products!$A$4:$A$15,0))</f>
        <v>Sch H</v>
      </c>
      <c r="N908" s="10">
        <f>IFERROR(INDEX(Pharma_Retailers!$F$4:$F$183,MATCH(C908,Pharma_Retailers!$A$4:$A$183,0)),"")</f>
        <v>47257</v>
      </c>
      <c r="O908" s="11" t="str">
        <f t="shared" si="29"/>
        <v/>
      </c>
    </row>
    <row r="909" spans="1:15" x14ac:dyDescent="0.3">
      <c r="A909" t="s">
        <v>9481</v>
      </c>
      <c r="B909" s="9">
        <v>45904</v>
      </c>
      <c r="C909" t="s">
        <v>8516</v>
      </c>
      <c r="D909" t="s">
        <v>8233</v>
      </c>
      <c r="E909" t="s">
        <v>8169</v>
      </c>
      <c r="F909" t="s">
        <v>8171</v>
      </c>
      <c r="G909">
        <v>151</v>
      </c>
      <c r="H909">
        <v>0</v>
      </c>
      <c r="I909">
        <v>14</v>
      </c>
      <c r="J909">
        <v>2114</v>
      </c>
      <c r="K909" s="10">
        <f>IFERROR(INDEX(Pharma_Stock!$D$4:$D$51,MATCH(F909,Pharma_Stock!$B$4:$B$51,0)),"")</f>
        <v>46575</v>
      </c>
      <c r="L909" s="11" t="str">
        <f t="shared" si="28"/>
        <v/>
      </c>
      <c r="M909" s="11" t="str">
        <f>INDEX(Pharma_Products!$F$4:$F$15,MATCH(E909,Pharma_Products!$A$4:$A$15,0))</f>
        <v>Sch H</v>
      </c>
      <c r="N909" s="10">
        <f>IFERROR(INDEX(Pharma_Retailers!$F$4:$F$183,MATCH(C909,Pharma_Retailers!$A$4:$A$183,0)),"")</f>
        <v>46690</v>
      </c>
      <c r="O909" s="11" t="str">
        <f t="shared" si="29"/>
        <v/>
      </c>
    </row>
    <row r="910" spans="1:15" x14ac:dyDescent="0.3">
      <c r="A910" t="s">
        <v>9482</v>
      </c>
      <c r="B910" s="9">
        <v>45904</v>
      </c>
      <c r="C910" t="s">
        <v>8453</v>
      </c>
      <c r="D910" t="s">
        <v>8241</v>
      </c>
      <c r="E910" t="s">
        <v>8174</v>
      </c>
      <c r="F910" t="s">
        <v>8177</v>
      </c>
      <c r="G910">
        <v>119</v>
      </c>
      <c r="H910">
        <v>0</v>
      </c>
      <c r="I910">
        <v>98</v>
      </c>
      <c r="J910">
        <v>11662</v>
      </c>
      <c r="K910" s="10">
        <f>IFERROR(INDEX(Pharma_Stock!$D$4:$D$51,MATCH(F910,Pharma_Stock!$B$4:$B$51,0)),"")</f>
        <v>46385</v>
      </c>
      <c r="L910" s="11" t="str">
        <f t="shared" si="28"/>
        <v/>
      </c>
      <c r="M910" s="11" t="str">
        <f>INDEX(Pharma_Products!$F$4:$F$15,MATCH(E910,Pharma_Products!$A$4:$A$15,0))</f>
        <v>Sch H</v>
      </c>
      <c r="N910" s="10">
        <f>IFERROR(INDEX(Pharma_Retailers!$F$4:$F$183,MATCH(C910,Pharma_Retailers!$A$4:$A$183,0)),"")</f>
        <v>47464</v>
      </c>
      <c r="O910" s="11" t="str">
        <f t="shared" si="29"/>
        <v/>
      </c>
    </row>
    <row r="911" spans="1:15" x14ac:dyDescent="0.3">
      <c r="A911" t="s">
        <v>9483</v>
      </c>
      <c r="B911" s="9">
        <v>45905</v>
      </c>
      <c r="C911" t="s">
        <v>8435</v>
      </c>
      <c r="D911" t="s">
        <v>8249</v>
      </c>
      <c r="E911" t="s">
        <v>8153</v>
      </c>
      <c r="F911" t="s">
        <v>8158</v>
      </c>
      <c r="G911">
        <v>118</v>
      </c>
      <c r="H911">
        <v>0</v>
      </c>
      <c r="I911">
        <v>18.5</v>
      </c>
      <c r="J911">
        <v>2183</v>
      </c>
      <c r="K911" s="10">
        <f>IFERROR(INDEX(Pharma_Stock!$D$4:$D$51,MATCH(F911,Pharma_Stock!$B$4:$B$51,0)),"")</f>
        <v>46038</v>
      </c>
      <c r="L911" s="11" t="str">
        <f t="shared" si="28"/>
        <v/>
      </c>
      <c r="M911" s="11" t="str">
        <f>INDEX(Pharma_Products!$F$4:$F$15,MATCH(E911,Pharma_Products!$A$4:$A$15,0))</f>
        <v>Sch H</v>
      </c>
      <c r="N911" s="10">
        <f>IFERROR(INDEX(Pharma_Retailers!$F$4:$F$183,MATCH(C911,Pharma_Retailers!$A$4:$A$183,0)),"")</f>
        <v>46326</v>
      </c>
      <c r="O911" s="11" t="str">
        <f t="shared" si="29"/>
        <v/>
      </c>
    </row>
    <row r="912" spans="1:15" x14ac:dyDescent="0.3">
      <c r="A912" t="s">
        <v>9484</v>
      </c>
      <c r="B912" s="9">
        <v>45905</v>
      </c>
      <c r="C912" t="s">
        <v>8513</v>
      </c>
      <c r="D912" t="s">
        <v>8228</v>
      </c>
      <c r="E912" t="s">
        <v>8189</v>
      </c>
      <c r="F912" t="s">
        <v>8192</v>
      </c>
      <c r="G912">
        <v>86</v>
      </c>
      <c r="H912">
        <v>7</v>
      </c>
      <c r="I912">
        <v>12.5</v>
      </c>
      <c r="J912">
        <v>1075</v>
      </c>
      <c r="K912" s="10">
        <f>IFERROR(INDEX(Pharma_Stock!$D$4:$D$51,MATCH(F912,Pharma_Stock!$B$4:$B$51,0)),"")</f>
        <v>46005</v>
      </c>
      <c r="L912" s="11" t="str">
        <f t="shared" si="28"/>
        <v/>
      </c>
      <c r="M912" s="11" t="str">
        <f>INDEX(Pharma_Products!$F$4:$F$15,MATCH(E912,Pharma_Products!$A$4:$A$15,0))</f>
        <v>-</v>
      </c>
      <c r="N912" s="10">
        <f>IFERROR(INDEX(Pharma_Retailers!$F$4:$F$183,MATCH(C912,Pharma_Retailers!$A$4:$A$183,0)),"")</f>
        <v>0</v>
      </c>
      <c r="O912" s="11" t="str">
        <f t="shared" si="29"/>
        <v/>
      </c>
    </row>
    <row r="913" spans="1:15" x14ac:dyDescent="0.3">
      <c r="A913" t="s">
        <v>9485</v>
      </c>
      <c r="B913" s="9">
        <v>45905</v>
      </c>
      <c r="C913" t="s">
        <v>8525</v>
      </c>
      <c r="D913" t="s">
        <v>8241</v>
      </c>
      <c r="E913" t="s">
        <v>8184</v>
      </c>
      <c r="F913" t="s">
        <v>8186</v>
      </c>
      <c r="G913">
        <v>183</v>
      </c>
      <c r="H913">
        <v>18</v>
      </c>
      <c r="I913">
        <v>9</v>
      </c>
      <c r="J913">
        <v>1647</v>
      </c>
      <c r="K913" s="10">
        <f>IFERROR(INDEX(Pharma_Stock!$D$4:$D$51,MATCH(F913,Pharma_Stock!$B$4:$B$51,0)),"")</f>
        <v>45997</v>
      </c>
      <c r="L913" s="11" t="str">
        <f t="shared" si="28"/>
        <v/>
      </c>
      <c r="M913" s="11" t="str">
        <f>INDEX(Pharma_Products!$F$4:$F$15,MATCH(E913,Pharma_Products!$A$4:$A$15,0))</f>
        <v>-</v>
      </c>
      <c r="N913" s="10">
        <f>IFERROR(INDEX(Pharma_Retailers!$F$4:$F$183,MATCH(C913,Pharma_Retailers!$A$4:$A$183,0)),"")</f>
        <v>0</v>
      </c>
      <c r="O913" s="11" t="str">
        <f t="shared" si="29"/>
        <v/>
      </c>
    </row>
    <row r="914" spans="1:15" x14ac:dyDescent="0.3">
      <c r="A914" t="s">
        <v>9486</v>
      </c>
      <c r="B914" s="9">
        <v>45905</v>
      </c>
      <c r="C914" t="s">
        <v>8522</v>
      </c>
      <c r="D914" t="s">
        <v>8269</v>
      </c>
      <c r="E914" t="s">
        <v>8199</v>
      </c>
      <c r="F914" t="s">
        <v>8202</v>
      </c>
      <c r="G914">
        <v>12</v>
      </c>
      <c r="H914">
        <v>0</v>
      </c>
      <c r="I914">
        <v>28</v>
      </c>
      <c r="J914">
        <v>336</v>
      </c>
      <c r="K914" s="10">
        <f>IFERROR(INDEX(Pharma_Stock!$D$4:$D$51,MATCH(F914,Pharma_Stock!$B$4:$B$51,0)),"")</f>
        <v>45979</v>
      </c>
      <c r="L914" s="11" t="str">
        <f t="shared" si="28"/>
        <v/>
      </c>
      <c r="M914" s="11" t="str">
        <f>INDEX(Pharma_Products!$F$4:$F$15,MATCH(E914,Pharma_Products!$A$4:$A$15,0))</f>
        <v>-</v>
      </c>
      <c r="N914" s="10">
        <f>IFERROR(INDEX(Pharma_Retailers!$F$4:$F$183,MATCH(C914,Pharma_Retailers!$A$4:$A$183,0)),"")</f>
        <v>0</v>
      </c>
      <c r="O914" s="11" t="str">
        <f t="shared" si="29"/>
        <v/>
      </c>
    </row>
    <row r="915" spans="1:15" x14ac:dyDescent="0.3">
      <c r="A915" t="s">
        <v>9487</v>
      </c>
      <c r="B915" s="9">
        <v>45905</v>
      </c>
      <c r="C915" t="s">
        <v>8280</v>
      </c>
      <c r="D915" t="s">
        <v>8241</v>
      </c>
      <c r="E915" t="s">
        <v>8184</v>
      </c>
      <c r="F915" t="s">
        <v>8185</v>
      </c>
      <c r="G915">
        <v>59</v>
      </c>
      <c r="H915">
        <v>5</v>
      </c>
      <c r="I915">
        <v>9</v>
      </c>
      <c r="J915">
        <v>531</v>
      </c>
      <c r="K915" s="10">
        <f>IFERROR(INDEX(Pharma_Stock!$D$4:$D$51,MATCH(F915,Pharma_Stock!$B$4:$B$51,0)),"")</f>
        <v>46158</v>
      </c>
      <c r="L915" s="11" t="str">
        <f t="shared" si="28"/>
        <v/>
      </c>
      <c r="M915" s="11" t="str">
        <f>INDEX(Pharma_Products!$F$4:$F$15,MATCH(E915,Pharma_Products!$A$4:$A$15,0))</f>
        <v>-</v>
      </c>
      <c r="N915" s="10">
        <f>IFERROR(INDEX(Pharma_Retailers!$F$4:$F$183,MATCH(C915,Pharma_Retailers!$A$4:$A$183,0)),"")</f>
        <v>0</v>
      </c>
      <c r="O915" s="11" t="str">
        <f t="shared" si="29"/>
        <v/>
      </c>
    </row>
    <row r="916" spans="1:15" x14ac:dyDescent="0.3">
      <c r="A916" t="s">
        <v>9488</v>
      </c>
      <c r="B916" s="9">
        <v>45905</v>
      </c>
      <c r="C916" t="s">
        <v>8259</v>
      </c>
      <c r="D916" t="s">
        <v>8228</v>
      </c>
      <c r="E916" t="s">
        <v>8184</v>
      </c>
      <c r="F916" t="s">
        <v>8185</v>
      </c>
      <c r="G916">
        <v>155</v>
      </c>
      <c r="H916">
        <v>15</v>
      </c>
      <c r="I916">
        <v>9</v>
      </c>
      <c r="J916">
        <v>1395</v>
      </c>
      <c r="K916" s="10">
        <f>IFERROR(INDEX(Pharma_Stock!$D$4:$D$51,MATCH(F916,Pharma_Stock!$B$4:$B$51,0)),"")</f>
        <v>46158</v>
      </c>
      <c r="L916" s="11" t="str">
        <f t="shared" si="28"/>
        <v/>
      </c>
      <c r="M916" s="11" t="str">
        <f>INDEX(Pharma_Products!$F$4:$F$15,MATCH(E916,Pharma_Products!$A$4:$A$15,0))</f>
        <v>-</v>
      </c>
      <c r="N916" s="10">
        <f>IFERROR(INDEX(Pharma_Retailers!$F$4:$F$183,MATCH(C916,Pharma_Retailers!$A$4:$A$183,0)),"")</f>
        <v>0</v>
      </c>
      <c r="O916" s="11" t="str">
        <f t="shared" si="29"/>
        <v/>
      </c>
    </row>
    <row r="917" spans="1:15" x14ac:dyDescent="0.3">
      <c r="A917" t="s">
        <v>9489</v>
      </c>
      <c r="B917" s="9">
        <v>45905</v>
      </c>
      <c r="C917" t="s">
        <v>8350</v>
      </c>
      <c r="D917" t="s">
        <v>8233</v>
      </c>
      <c r="E917" t="s">
        <v>8153</v>
      </c>
      <c r="F917" t="s">
        <v>8157</v>
      </c>
      <c r="G917">
        <v>41</v>
      </c>
      <c r="H917">
        <v>0</v>
      </c>
      <c r="I917">
        <v>18.5</v>
      </c>
      <c r="J917">
        <v>758.5</v>
      </c>
      <c r="K917" s="10">
        <f>IFERROR(INDEX(Pharma_Stock!$D$4:$D$51,MATCH(F917,Pharma_Stock!$B$4:$B$51,0)),"")</f>
        <v>46500</v>
      </c>
      <c r="L917" s="11" t="str">
        <f t="shared" si="28"/>
        <v/>
      </c>
      <c r="M917" s="11" t="str">
        <f>INDEX(Pharma_Products!$F$4:$F$15,MATCH(E917,Pharma_Products!$A$4:$A$15,0))</f>
        <v>Sch H</v>
      </c>
      <c r="N917" s="10">
        <f>IFERROR(INDEX(Pharma_Retailers!$F$4:$F$183,MATCH(C917,Pharma_Retailers!$A$4:$A$183,0)),"")</f>
        <v>46919</v>
      </c>
      <c r="O917" s="11" t="str">
        <f t="shared" si="29"/>
        <v/>
      </c>
    </row>
    <row r="918" spans="1:15" x14ac:dyDescent="0.3">
      <c r="A918" t="s">
        <v>9490</v>
      </c>
      <c r="B918" s="9">
        <v>45905</v>
      </c>
      <c r="C918" t="s">
        <v>8296</v>
      </c>
      <c r="D918" t="s">
        <v>8228</v>
      </c>
      <c r="E918" t="s">
        <v>8204</v>
      </c>
      <c r="F918" t="s">
        <v>8207</v>
      </c>
      <c r="G918">
        <v>93</v>
      </c>
      <c r="H918">
        <v>0</v>
      </c>
      <c r="I918">
        <v>88</v>
      </c>
      <c r="J918">
        <v>8184</v>
      </c>
      <c r="K918" s="10">
        <f>IFERROR(INDEX(Pharma_Stock!$D$4:$D$51,MATCH(F918,Pharma_Stock!$B$4:$B$51,0)),"")</f>
        <v>45968</v>
      </c>
      <c r="L918" s="11" t="str">
        <f t="shared" si="28"/>
        <v/>
      </c>
      <c r="M918" s="11" t="str">
        <f>INDEX(Pharma_Products!$F$4:$F$15,MATCH(E918,Pharma_Products!$A$4:$A$15,0))</f>
        <v>-</v>
      </c>
      <c r="N918" s="10">
        <f>IFERROR(INDEX(Pharma_Retailers!$F$4:$F$183,MATCH(C918,Pharma_Retailers!$A$4:$A$183,0)),"")</f>
        <v>0</v>
      </c>
      <c r="O918" s="11" t="str">
        <f t="shared" si="29"/>
        <v/>
      </c>
    </row>
    <row r="919" spans="1:15" x14ac:dyDescent="0.3">
      <c r="A919" t="s">
        <v>9491</v>
      </c>
      <c r="B919" s="9">
        <v>45905</v>
      </c>
      <c r="C919" t="s">
        <v>8267</v>
      </c>
      <c r="D919" t="s">
        <v>8269</v>
      </c>
      <c r="E919" t="s">
        <v>8189</v>
      </c>
      <c r="F919" t="s">
        <v>8191</v>
      </c>
      <c r="G919">
        <v>191</v>
      </c>
      <c r="H919">
        <v>15</v>
      </c>
      <c r="I919">
        <v>12.5</v>
      </c>
      <c r="J919">
        <v>2387.5</v>
      </c>
      <c r="K919" s="10">
        <f>IFERROR(INDEX(Pharma_Stock!$D$4:$D$51,MATCH(F919,Pharma_Stock!$B$4:$B$51,0)),"")</f>
        <v>45972</v>
      </c>
      <c r="L919" s="11" t="str">
        <f t="shared" si="28"/>
        <v/>
      </c>
      <c r="M919" s="11" t="str">
        <f>INDEX(Pharma_Products!$F$4:$F$15,MATCH(E919,Pharma_Products!$A$4:$A$15,0))</f>
        <v>-</v>
      </c>
      <c r="N919" s="10">
        <f>IFERROR(INDEX(Pharma_Retailers!$F$4:$F$183,MATCH(C919,Pharma_Retailers!$A$4:$A$183,0)),"")</f>
        <v>0</v>
      </c>
      <c r="O919" s="11" t="str">
        <f t="shared" si="29"/>
        <v/>
      </c>
    </row>
    <row r="920" spans="1:15" x14ac:dyDescent="0.3">
      <c r="A920" t="s">
        <v>9492</v>
      </c>
      <c r="B920" s="9">
        <v>45906</v>
      </c>
      <c r="C920" t="s">
        <v>8471</v>
      </c>
      <c r="D920" t="s">
        <v>8241</v>
      </c>
      <c r="E920" t="s">
        <v>8199</v>
      </c>
      <c r="F920" t="s">
        <v>8200</v>
      </c>
      <c r="G920">
        <v>190</v>
      </c>
      <c r="H920">
        <v>0</v>
      </c>
      <c r="I920">
        <v>28</v>
      </c>
      <c r="J920">
        <v>5320</v>
      </c>
      <c r="K920" s="10">
        <f>IFERROR(INDEX(Pharma_Stock!$D$4:$D$51,MATCH(F920,Pharma_Stock!$B$4:$B$51,0)),"")</f>
        <v>46042</v>
      </c>
      <c r="L920" s="11" t="str">
        <f t="shared" si="28"/>
        <v/>
      </c>
      <c r="M920" s="11" t="str">
        <f>INDEX(Pharma_Products!$F$4:$F$15,MATCH(E920,Pharma_Products!$A$4:$A$15,0))</f>
        <v>-</v>
      </c>
      <c r="N920" s="10">
        <f>IFERROR(INDEX(Pharma_Retailers!$F$4:$F$183,MATCH(C920,Pharma_Retailers!$A$4:$A$183,0)),"")</f>
        <v>0</v>
      </c>
      <c r="O920" s="11" t="str">
        <f t="shared" si="29"/>
        <v/>
      </c>
    </row>
    <row r="921" spans="1:15" x14ac:dyDescent="0.3">
      <c r="A921" t="s">
        <v>9493</v>
      </c>
      <c r="B921" s="9">
        <v>45906</v>
      </c>
      <c r="C921" t="s">
        <v>8290</v>
      </c>
      <c r="D921" t="s">
        <v>8249</v>
      </c>
      <c r="E921" t="s">
        <v>8199</v>
      </c>
      <c r="F921" t="s">
        <v>8200</v>
      </c>
      <c r="G921">
        <v>12</v>
      </c>
      <c r="H921">
        <v>0</v>
      </c>
      <c r="I921">
        <v>28</v>
      </c>
      <c r="J921">
        <v>336</v>
      </c>
      <c r="K921" s="10">
        <f>IFERROR(INDEX(Pharma_Stock!$D$4:$D$51,MATCH(F921,Pharma_Stock!$B$4:$B$51,0)),"")</f>
        <v>46042</v>
      </c>
      <c r="L921" s="11" t="str">
        <f t="shared" si="28"/>
        <v/>
      </c>
      <c r="M921" s="11" t="str">
        <f>INDEX(Pharma_Products!$F$4:$F$15,MATCH(E921,Pharma_Products!$A$4:$A$15,0))</f>
        <v>-</v>
      </c>
      <c r="N921" s="10">
        <f>IFERROR(INDEX(Pharma_Retailers!$F$4:$F$183,MATCH(C921,Pharma_Retailers!$A$4:$A$183,0)),"")</f>
        <v>46468</v>
      </c>
      <c r="O921" s="11" t="str">
        <f t="shared" si="29"/>
        <v/>
      </c>
    </row>
    <row r="922" spans="1:15" x14ac:dyDescent="0.3">
      <c r="A922" t="s">
        <v>9494</v>
      </c>
      <c r="B922" s="9">
        <v>45906</v>
      </c>
      <c r="C922" t="s">
        <v>8503</v>
      </c>
      <c r="D922" t="s">
        <v>8249</v>
      </c>
      <c r="E922" t="s">
        <v>8164</v>
      </c>
      <c r="F922" t="s">
        <v>8166</v>
      </c>
      <c r="G922">
        <v>26</v>
      </c>
      <c r="H922">
        <v>2</v>
      </c>
      <c r="I922">
        <v>19</v>
      </c>
      <c r="J922">
        <v>494</v>
      </c>
      <c r="K922" s="10">
        <f>IFERROR(INDEX(Pharma_Stock!$D$4:$D$51,MATCH(F922,Pharma_Stock!$B$4:$B$51,0)),"")</f>
        <v>46409</v>
      </c>
      <c r="L922" s="11" t="str">
        <f t="shared" si="28"/>
        <v/>
      </c>
      <c r="M922" s="11" t="str">
        <f>INDEX(Pharma_Products!$F$4:$F$15,MATCH(E922,Pharma_Products!$A$4:$A$15,0))</f>
        <v>OTC</v>
      </c>
      <c r="N922" s="10">
        <f>IFERROR(INDEX(Pharma_Retailers!$F$4:$F$183,MATCH(C922,Pharma_Retailers!$A$4:$A$183,0)),"")</f>
        <v>46489</v>
      </c>
      <c r="O922" s="11" t="str">
        <f t="shared" si="29"/>
        <v/>
      </c>
    </row>
    <row r="923" spans="1:15" x14ac:dyDescent="0.3">
      <c r="A923" t="s">
        <v>9495</v>
      </c>
      <c r="B923" s="9">
        <v>45906</v>
      </c>
      <c r="C923" t="s">
        <v>8388</v>
      </c>
      <c r="D923" t="s">
        <v>8241</v>
      </c>
      <c r="E923" t="s">
        <v>8184</v>
      </c>
      <c r="F923" t="s">
        <v>8187</v>
      </c>
      <c r="G923">
        <v>237</v>
      </c>
      <c r="H923">
        <v>23</v>
      </c>
      <c r="I923">
        <v>9</v>
      </c>
      <c r="J923">
        <v>2133</v>
      </c>
      <c r="K923" s="10">
        <f>IFERROR(INDEX(Pharma_Stock!$D$4:$D$51,MATCH(F923,Pharma_Stock!$B$4:$B$51,0)),"")</f>
        <v>46028</v>
      </c>
      <c r="L923" s="11" t="str">
        <f t="shared" si="28"/>
        <v/>
      </c>
      <c r="M923" s="11" t="str">
        <f>INDEX(Pharma_Products!$F$4:$F$15,MATCH(E923,Pharma_Products!$A$4:$A$15,0))</f>
        <v>-</v>
      </c>
      <c r="N923" s="10">
        <f>IFERROR(INDEX(Pharma_Retailers!$F$4:$F$183,MATCH(C923,Pharma_Retailers!$A$4:$A$183,0)),"")</f>
        <v>46564</v>
      </c>
      <c r="O923" s="11" t="str">
        <f t="shared" si="29"/>
        <v/>
      </c>
    </row>
    <row r="924" spans="1:15" x14ac:dyDescent="0.3">
      <c r="A924" t="s">
        <v>9496</v>
      </c>
      <c r="B924" s="9">
        <v>45908</v>
      </c>
      <c r="C924" t="s">
        <v>8307</v>
      </c>
      <c r="D924" t="s">
        <v>8249</v>
      </c>
      <c r="E924" t="s">
        <v>8204</v>
      </c>
      <c r="F924" t="s">
        <v>8205</v>
      </c>
      <c r="G924">
        <v>33</v>
      </c>
      <c r="H924">
        <v>0</v>
      </c>
      <c r="I924">
        <v>88</v>
      </c>
      <c r="J924">
        <v>2904</v>
      </c>
      <c r="K924" s="10">
        <f>IFERROR(INDEX(Pharma_Stock!$D$4:$D$51,MATCH(F924,Pharma_Stock!$B$4:$B$51,0)),"")</f>
        <v>46141</v>
      </c>
      <c r="L924" s="11" t="str">
        <f t="shared" si="28"/>
        <v/>
      </c>
      <c r="M924" s="11" t="str">
        <f>INDEX(Pharma_Products!$F$4:$F$15,MATCH(E924,Pharma_Products!$A$4:$A$15,0))</f>
        <v>-</v>
      </c>
      <c r="N924" s="10">
        <f>IFERROR(INDEX(Pharma_Retailers!$F$4:$F$183,MATCH(C924,Pharma_Retailers!$A$4:$A$183,0)),"")</f>
        <v>0</v>
      </c>
      <c r="O924" s="11" t="str">
        <f t="shared" si="29"/>
        <v/>
      </c>
    </row>
    <row r="925" spans="1:15" x14ac:dyDescent="0.3">
      <c r="A925" t="s">
        <v>9497</v>
      </c>
      <c r="B925" s="9">
        <v>45908</v>
      </c>
      <c r="C925" t="s">
        <v>8444</v>
      </c>
      <c r="D925" t="s">
        <v>8228</v>
      </c>
      <c r="E925" t="s">
        <v>8189</v>
      </c>
      <c r="F925" t="s">
        <v>8191</v>
      </c>
      <c r="G925">
        <v>75</v>
      </c>
      <c r="H925">
        <v>6</v>
      </c>
      <c r="I925">
        <v>12.5</v>
      </c>
      <c r="J925">
        <v>937.5</v>
      </c>
      <c r="K925" s="10">
        <f>IFERROR(INDEX(Pharma_Stock!$D$4:$D$51,MATCH(F925,Pharma_Stock!$B$4:$B$51,0)),"")</f>
        <v>45972</v>
      </c>
      <c r="L925" s="11" t="str">
        <f t="shared" si="28"/>
        <v/>
      </c>
      <c r="M925" s="11" t="str">
        <f>INDEX(Pharma_Products!$F$4:$F$15,MATCH(E925,Pharma_Products!$A$4:$A$15,0))</f>
        <v>-</v>
      </c>
      <c r="N925" s="10">
        <f>IFERROR(INDEX(Pharma_Retailers!$F$4:$F$183,MATCH(C925,Pharma_Retailers!$A$4:$A$183,0)),"")</f>
        <v>0</v>
      </c>
      <c r="O925" s="11" t="str">
        <f t="shared" si="29"/>
        <v/>
      </c>
    </row>
    <row r="926" spans="1:15" x14ac:dyDescent="0.3">
      <c r="A926" t="s">
        <v>9498</v>
      </c>
      <c r="B926" s="9">
        <v>45908</v>
      </c>
      <c r="C926" t="s">
        <v>8296</v>
      </c>
      <c r="D926" t="s">
        <v>8228</v>
      </c>
      <c r="E926" t="s">
        <v>8189</v>
      </c>
      <c r="F926" t="s">
        <v>8192</v>
      </c>
      <c r="G926">
        <v>211</v>
      </c>
      <c r="H926">
        <v>17</v>
      </c>
      <c r="I926">
        <v>12.5</v>
      </c>
      <c r="J926">
        <v>2637.5</v>
      </c>
      <c r="K926" s="10">
        <f>IFERROR(INDEX(Pharma_Stock!$D$4:$D$51,MATCH(F926,Pharma_Stock!$B$4:$B$51,0)),"")</f>
        <v>46005</v>
      </c>
      <c r="L926" s="11" t="str">
        <f t="shared" si="28"/>
        <v/>
      </c>
      <c r="M926" s="11" t="str">
        <f>INDEX(Pharma_Products!$F$4:$F$15,MATCH(E926,Pharma_Products!$A$4:$A$15,0))</f>
        <v>-</v>
      </c>
      <c r="N926" s="10">
        <f>IFERROR(INDEX(Pharma_Retailers!$F$4:$F$183,MATCH(C926,Pharma_Retailers!$A$4:$A$183,0)),"")</f>
        <v>0</v>
      </c>
      <c r="O926" s="11" t="str">
        <f t="shared" si="29"/>
        <v/>
      </c>
    </row>
    <row r="927" spans="1:15" x14ac:dyDescent="0.3">
      <c r="A927" t="s">
        <v>9499</v>
      </c>
      <c r="B927" s="9">
        <v>45908</v>
      </c>
      <c r="C927" t="s">
        <v>8397</v>
      </c>
      <c r="D927" t="s">
        <v>8269</v>
      </c>
      <c r="E927" t="s">
        <v>8184</v>
      </c>
      <c r="F927" t="s">
        <v>8186</v>
      </c>
      <c r="G927">
        <v>67</v>
      </c>
      <c r="H927">
        <v>6</v>
      </c>
      <c r="I927">
        <v>9</v>
      </c>
      <c r="J927">
        <v>603</v>
      </c>
      <c r="K927" s="10">
        <f>IFERROR(INDEX(Pharma_Stock!$D$4:$D$51,MATCH(F927,Pharma_Stock!$B$4:$B$51,0)),"")</f>
        <v>45997</v>
      </c>
      <c r="L927" s="11" t="str">
        <f t="shared" si="28"/>
        <v/>
      </c>
      <c r="M927" s="11" t="str">
        <f>INDEX(Pharma_Products!$F$4:$F$15,MATCH(E927,Pharma_Products!$A$4:$A$15,0))</f>
        <v>-</v>
      </c>
      <c r="N927" s="10">
        <f>IFERROR(INDEX(Pharma_Retailers!$F$4:$F$183,MATCH(C927,Pharma_Retailers!$A$4:$A$183,0)),"")</f>
        <v>0</v>
      </c>
      <c r="O927" s="11" t="str">
        <f t="shared" si="29"/>
        <v/>
      </c>
    </row>
    <row r="928" spans="1:15" x14ac:dyDescent="0.3">
      <c r="A928" t="s">
        <v>9500</v>
      </c>
      <c r="B928" s="9">
        <v>45908</v>
      </c>
      <c r="C928" t="s">
        <v>8373</v>
      </c>
      <c r="D928" t="s">
        <v>8249</v>
      </c>
      <c r="E928" t="s">
        <v>8153</v>
      </c>
      <c r="F928" t="s">
        <v>8158</v>
      </c>
      <c r="G928">
        <v>176</v>
      </c>
      <c r="H928">
        <v>0</v>
      </c>
      <c r="I928">
        <v>18.5</v>
      </c>
      <c r="J928">
        <v>3256</v>
      </c>
      <c r="K928" s="10">
        <f>IFERROR(INDEX(Pharma_Stock!$D$4:$D$51,MATCH(F928,Pharma_Stock!$B$4:$B$51,0)),"")</f>
        <v>46038</v>
      </c>
      <c r="L928" s="11" t="str">
        <f t="shared" si="28"/>
        <v/>
      </c>
      <c r="M928" s="11" t="str">
        <f>INDEX(Pharma_Products!$F$4:$F$15,MATCH(E928,Pharma_Products!$A$4:$A$15,0))</f>
        <v>Sch H</v>
      </c>
      <c r="N928" s="10">
        <f>IFERROR(INDEX(Pharma_Retailers!$F$4:$F$183,MATCH(C928,Pharma_Retailers!$A$4:$A$183,0)),"")</f>
        <v>46942</v>
      </c>
      <c r="O928" s="11" t="str">
        <f t="shared" si="29"/>
        <v/>
      </c>
    </row>
    <row r="929" spans="1:15" x14ac:dyDescent="0.3">
      <c r="A929" t="s">
        <v>9501</v>
      </c>
      <c r="B929" s="9">
        <v>45908</v>
      </c>
      <c r="C929" t="s">
        <v>8326</v>
      </c>
      <c r="D929" t="s">
        <v>8241</v>
      </c>
      <c r="E929" t="s">
        <v>8169</v>
      </c>
      <c r="F929" t="s">
        <v>8171</v>
      </c>
      <c r="G929">
        <v>202</v>
      </c>
      <c r="H929">
        <v>0</v>
      </c>
      <c r="I929">
        <v>14</v>
      </c>
      <c r="J929">
        <v>2828</v>
      </c>
      <c r="K929" s="10">
        <f>IFERROR(INDEX(Pharma_Stock!$D$4:$D$51,MATCH(F929,Pharma_Stock!$B$4:$B$51,0)),"")</f>
        <v>46575</v>
      </c>
      <c r="L929" s="11" t="str">
        <f t="shared" si="28"/>
        <v/>
      </c>
      <c r="M929" s="11" t="str">
        <f>INDEX(Pharma_Products!$F$4:$F$15,MATCH(E929,Pharma_Products!$A$4:$A$15,0))</f>
        <v>Sch H</v>
      </c>
      <c r="N929" s="10">
        <f>IFERROR(INDEX(Pharma_Retailers!$F$4:$F$183,MATCH(C929,Pharma_Retailers!$A$4:$A$183,0)),"")</f>
        <v>46852</v>
      </c>
      <c r="O929" s="11" t="str">
        <f t="shared" si="29"/>
        <v/>
      </c>
    </row>
    <row r="930" spans="1:15" x14ac:dyDescent="0.3">
      <c r="A930" t="s">
        <v>9502</v>
      </c>
      <c r="B930" s="9">
        <v>45909</v>
      </c>
      <c r="C930" t="s">
        <v>8411</v>
      </c>
      <c r="D930" t="s">
        <v>8233</v>
      </c>
      <c r="E930" t="s">
        <v>8199</v>
      </c>
      <c r="F930" t="s">
        <v>8202</v>
      </c>
      <c r="G930">
        <v>95</v>
      </c>
      <c r="H930">
        <v>0</v>
      </c>
      <c r="I930">
        <v>28</v>
      </c>
      <c r="J930">
        <v>2660</v>
      </c>
      <c r="K930" s="10">
        <f>IFERROR(INDEX(Pharma_Stock!$D$4:$D$51,MATCH(F930,Pharma_Stock!$B$4:$B$51,0)),"")</f>
        <v>45979</v>
      </c>
      <c r="L930" s="11" t="str">
        <f t="shared" si="28"/>
        <v/>
      </c>
      <c r="M930" s="11" t="str">
        <f>INDEX(Pharma_Products!$F$4:$F$15,MATCH(E930,Pharma_Products!$A$4:$A$15,0))</f>
        <v>-</v>
      </c>
      <c r="N930" s="10">
        <f>IFERROR(INDEX(Pharma_Retailers!$F$4:$F$183,MATCH(C930,Pharma_Retailers!$A$4:$A$183,0)),"")</f>
        <v>0</v>
      </c>
      <c r="O930" s="11" t="str">
        <f t="shared" si="29"/>
        <v/>
      </c>
    </row>
    <row r="931" spans="1:15" x14ac:dyDescent="0.3">
      <c r="A931" t="s">
        <v>9503</v>
      </c>
      <c r="B931" s="9">
        <v>45909</v>
      </c>
      <c r="C931" t="s">
        <v>8431</v>
      </c>
      <c r="D931" t="s">
        <v>8241</v>
      </c>
      <c r="E931" t="s">
        <v>8159</v>
      </c>
      <c r="F931" t="s">
        <v>8163</v>
      </c>
      <c r="G931">
        <v>28</v>
      </c>
      <c r="H931">
        <v>0</v>
      </c>
      <c r="I931">
        <v>72</v>
      </c>
      <c r="J931">
        <v>2016</v>
      </c>
      <c r="K931" s="10">
        <f>IFERROR(INDEX(Pharma_Stock!$D$4:$D$51,MATCH(F931,Pharma_Stock!$B$4:$B$51,0)),"")</f>
        <v>45817</v>
      </c>
      <c r="L931" s="11" t="str">
        <f t="shared" si="28"/>
        <v>FLAG</v>
      </c>
      <c r="M931" s="11" t="str">
        <f>INDEX(Pharma_Products!$F$4:$F$15,MATCH(E931,Pharma_Products!$A$4:$A$15,0))</f>
        <v>Sch H</v>
      </c>
      <c r="N931" s="10">
        <f>IFERROR(INDEX(Pharma_Retailers!$F$4:$F$183,MATCH(C931,Pharma_Retailers!$A$4:$A$183,0)),"")</f>
        <v>45792</v>
      </c>
      <c r="O931" s="11" t="str">
        <f t="shared" si="29"/>
        <v>FLAG</v>
      </c>
    </row>
    <row r="932" spans="1:15" x14ac:dyDescent="0.3">
      <c r="A932" t="s">
        <v>9504</v>
      </c>
      <c r="B932" s="9">
        <v>45909</v>
      </c>
      <c r="C932" t="s">
        <v>8296</v>
      </c>
      <c r="D932" t="s">
        <v>8228</v>
      </c>
      <c r="E932" t="s">
        <v>8199</v>
      </c>
      <c r="F932" t="s">
        <v>8202</v>
      </c>
      <c r="G932">
        <v>110</v>
      </c>
      <c r="H932">
        <v>0</v>
      </c>
      <c r="I932">
        <v>28</v>
      </c>
      <c r="J932">
        <v>3080</v>
      </c>
      <c r="K932" s="10">
        <f>IFERROR(INDEX(Pharma_Stock!$D$4:$D$51,MATCH(F932,Pharma_Stock!$B$4:$B$51,0)),"")</f>
        <v>45979</v>
      </c>
      <c r="L932" s="11" t="str">
        <f t="shared" si="28"/>
        <v/>
      </c>
      <c r="M932" s="11" t="str">
        <f>INDEX(Pharma_Products!$F$4:$F$15,MATCH(E932,Pharma_Products!$A$4:$A$15,0))</f>
        <v>-</v>
      </c>
      <c r="N932" s="10">
        <f>IFERROR(INDEX(Pharma_Retailers!$F$4:$F$183,MATCH(C932,Pharma_Retailers!$A$4:$A$183,0)),"")</f>
        <v>0</v>
      </c>
      <c r="O932" s="11" t="str">
        <f t="shared" si="29"/>
        <v/>
      </c>
    </row>
    <row r="933" spans="1:15" x14ac:dyDescent="0.3">
      <c r="A933" t="s">
        <v>9505</v>
      </c>
      <c r="B933" s="9">
        <v>45909</v>
      </c>
      <c r="C933" t="s">
        <v>8458</v>
      </c>
      <c r="D933" t="s">
        <v>8228</v>
      </c>
      <c r="E933" t="s">
        <v>8159</v>
      </c>
      <c r="F933" t="s">
        <v>8161</v>
      </c>
      <c r="G933">
        <v>87</v>
      </c>
      <c r="H933">
        <v>0</v>
      </c>
      <c r="I933">
        <v>72</v>
      </c>
      <c r="J933">
        <v>6264</v>
      </c>
      <c r="K933" s="10">
        <f>IFERROR(INDEX(Pharma_Stock!$D$4:$D$51,MATCH(F933,Pharma_Stock!$B$4:$B$51,0)),"")</f>
        <v>46297</v>
      </c>
      <c r="L933" s="11" t="str">
        <f t="shared" si="28"/>
        <v/>
      </c>
      <c r="M933" s="11" t="str">
        <f>INDEX(Pharma_Products!$F$4:$F$15,MATCH(E933,Pharma_Products!$A$4:$A$15,0))</f>
        <v>Sch H</v>
      </c>
      <c r="N933" s="10">
        <f>IFERROR(INDEX(Pharma_Retailers!$F$4:$F$183,MATCH(C933,Pharma_Retailers!$A$4:$A$183,0)),"")</f>
        <v>46440</v>
      </c>
      <c r="O933" s="11" t="str">
        <f t="shared" si="29"/>
        <v/>
      </c>
    </row>
    <row r="934" spans="1:15" x14ac:dyDescent="0.3">
      <c r="A934" t="s">
        <v>9506</v>
      </c>
      <c r="B934" s="9">
        <v>45909</v>
      </c>
      <c r="C934" t="s">
        <v>8466</v>
      </c>
      <c r="D934" t="s">
        <v>8269</v>
      </c>
      <c r="E934" t="s">
        <v>8164</v>
      </c>
      <c r="F934" t="s">
        <v>8166</v>
      </c>
      <c r="G934">
        <v>100</v>
      </c>
      <c r="H934">
        <v>10</v>
      </c>
      <c r="I934">
        <v>19</v>
      </c>
      <c r="J934">
        <v>1900</v>
      </c>
      <c r="K934" s="10">
        <f>IFERROR(INDEX(Pharma_Stock!$D$4:$D$51,MATCH(F934,Pharma_Stock!$B$4:$B$51,0)),"")</f>
        <v>46409</v>
      </c>
      <c r="L934" s="11" t="str">
        <f t="shared" si="28"/>
        <v/>
      </c>
      <c r="M934" s="11" t="str">
        <f>INDEX(Pharma_Products!$F$4:$F$15,MATCH(E934,Pharma_Products!$A$4:$A$15,0))</f>
        <v>OTC</v>
      </c>
      <c r="N934" s="10">
        <f>IFERROR(INDEX(Pharma_Retailers!$F$4:$F$183,MATCH(C934,Pharma_Retailers!$A$4:$A$183,0)),"")</f>
        <v>47144</v>
      </c>
      <c r="O934" s="11" t="str">
        <f t="shared" si="29"/>
        <v/>
      </c>
    </row>
    <row r="935" spans="1:15" x14ac:dyDescent="0.3">
      <c r="A935" t="s">
        <v>9507</v>
      </c>
      <c r="B935" s="9">
        <v>45909</v>
      </c>
      <c r="C935" t="s">
        <v>8441</v>
      </c>
      <c r="D935" t="s">
        <v>8233</v>
      </c>
      <c r="E935" t="s">
        <v>8189</v>
      </c>
      <c r="F935" t="s">
        <v>8190</v>
      </c>
      <c r="G935">
        <v>236</v>
      </c>
      <c r="H935">
        <v>19</v>
      </c>
      <c r="I935">
        <v>12.5</v>
      </c>
      <c r="J935">
        <v>2950</v>
      </c>
      <c r="K935" s="10">
        <f>IFERROR(INDEX(Pharma_Stock!$D$4:$D$51,MATCH(F935,Pharma_Stock!$B$4:$B$51,0)),"")</f>
        <v>46202</v>
      </c>
      <c r="L935" s="11" t="str">
        <f t="shared" si="28"/>
        <v/>
      </c>
      <c r="M935" s="11" t="str">
        <f>INDEX(Pharma_Products!$F$4:$F$15,MATCH(E935,Pharma_Products!$A$4:$A$15,0))</f>
        <v>-</v>
      </c>
      <c r="N935" s="10">
        <f>IFERROR(INDEX(Pharma_Retailers!$F$4:$F$183,MATCH(C935,Pharma_Retailers!$A$4:$A$183,0)),"")</f>
        <v>0</v>
      </c>
      <c r="O935" s="11" t="str">
        <f t="shared" si="29"/>
        <v/>
      </c>
    </row>
    <row r="936" spans="1:15" x14ac:dyDescent="0.3">
      <c r="A936" t="s">
        <v>9508</v>
      </c>
      <c r="B936" s="9">
        <v>45909</v>
      </c>
      <c r="C936" t="s">
        <v>8282</v>
      </c>
      <c r="D936" t="s">
        <v>8241</v>
      </c>
      <c r="E936" t="s">
        <v>8194</v>
      </c>
      <c r="F936" t="s">
        <v>8197</v>
      </c>
      <c r="G936">
        <v>193</v>
      </c>
      <c r="H936">
        <v>0</v>
      </c>
      <c r="I936">
        <v>105</v>
      </c>
      <c r="J936">
        <v>20265</v>
      </c>
      <c r="K936" s="10">
        <f>IFERROR(INDEX(Pharma_Stock!$D$4:$D$51,MATCH(F936,Pharma_Stock!$B$4:$B$51,0)),"")</f>
        <v>46224</v>
      </c>
      <c r="L936" s="11" t="str">
        <f t="shared" si="28"/>
        <v/>
      </c>
      <c r="M936" s="11" t="str">
        <f>INDEX(Pharma_Products!$F$4:$F$15,MATCH(E936,Pharma_Products!$A$4:$A$15,0))</f>
        <v>-</v>
      </c>
      <c r="N936" s="10">
        <f>IFERROR(INDEX(Pharma_Retailers!$F$4:$F$183,MATCH(C936,Pharma_Retailers!$A$4:$A$183,0)),"")</f>
        <v>0</v>
      </c>
      <c r="O936" s="11" t="str">
        <f t="shared" si="29"/>
        <v/>
      </c>
    </row>
    <row r="937" spans="1:15" x14ac:dyDescent="0.3">
      <c r="A937" t="s">
        <v>9509</v>
      </c>
      <c r="B937" s="9">
        <v>45910</v>
      </c>
      <c r="C937" t="s">
        <v>8447</v>
      </c>
      <c r="D937" t="s">
        <v>8269</v>
      </c>
      <c r="E937" t="s">
        <v>8204</v>
      </c>
      <c r="F937" t="s">
        <v>8207</v>
      </c>
      <c r="G937">
        <v>14</v>
      </c>
      <c r="H937">
        <v>0</v>
      </c>
      <c r="I937">
        <v>88</v>
      </c>
      <c r="J937">
        <v>1232</v>
      </c>
      <c r="K937" s="10">
        <f>IFERROR(INDEX(Pharma_Stock!$D$4:$D$51,MATCH(F937,Pharma_Stock!$B$4:$B$51,0)),"")</f>
        <v>45968</v>
      </c>
      <c r="L937" s="11" t="str">
        <f t="shared" si="28"/>
        <v/>
      </c>
      <c r="M937" s="11" t="str">
        <f>INDEX(Pharma_Products!$F$4:$F$15,MATCH(E937,Pharma_Products!$A$4:$A$15,0))</f>
        <v>-</v>
      </c>
      <c r="N937" s="10">
        <f>IFERROR(INDEX(Pharma_Retailers!$F$4:$F$183,MATCH(C937,Pharma_Retailers!$A$4:$A$183,0)),"")</f>
        <v>0</v>
      </c>
      <c r="O937" s="11" t="str">
        <f t="shared" si="29"/>
        <v/>
      </c>
    </row>
    <row r="938" spans="1:15" x14ac:dyDescent="0.3">
      <c r="A938" t="s">
        <v>9510</v>
      </c>
      <c r="B938" s="9">
        <v>45910</v>
      </c>
      <c r="C938" t="s">
        <v>8414</v>
      </c>
      <c r="D938" t="s">
        <v>8228</v>
      </c>
      <c r="E938" t="s">
        <v>8204</v>
      </c>
      <c r="F938" t="s">
        <v>8205</v>
      </c>
      <c r="G938">
        <v>51</v>
      </c>
      <c r="H938">
        <v>0</v>
      </c>
      <c r="I938">
        <v>88</v>
      </c>
      <c r="J938">
        <v>4488</v>
      </c>
      <c r="K938" s="10">
        <f>IFERROR(INDEX(Pharma_Stock!$D$4:$D$51,MATCH(F938,Pharma_Stock!$B$4:$B$51,0)),"")</f>
        <v>46141</v>
      </c>
      <c r="L938" s="11" t="str">
        <f t="shared" si="28"/>
        <v/>
      </c>
      <c r="M938" s="11" t="str">
        <f>INDEX(Pharma_Products!$F$4:$F$15,MATCH(E938,Pharma_Products!$A$4:$A$15,0))</f>
        <v>-</v>
      </c>
      <c r="N938" s="10">
        <f>IFERROR(INDEX(Pharma_Retailers!$F$4:$F$183,MATCH(C938,Pharma_Retailers!$A$4:$A$183,0)),"")</f>
        <v>0</v>
      </c>
      <c r="O938" s="11" t="str">
        <f t="shared" si="29"/>
        <v/>
      </c>
    </row>
    <row r="939" spans="1:15" x14ac:dyDescent="0.3">
      <c r="A939" t="s">
        <v>9511</v>
      </c>
      <c r="B939" s="9">
        <v>45910</v>
      </c>
      <c r="C939" t="s">
        <v>8434</v>
      </c>
      <c r="D939" t="s">
        <v>8269</v>
      </c>
      <c r="E939" t="s">
        <v>8184</v>
      </c>
      <c r="F939" t="s">
        <v>8186</v>
      </c>
      <c r="G939">
        <v>213</v>
      </c>
      <c r="H939">
        <v>21</v>
      </c>
      <c r="I939">
        <v>9</v>
      </c>
      <c r="J939">
        <v>1917</v>
      </c>
      <c r="K939" s="10">
        <f>IFERROR(INDEX(Pharma_Stock!$D$4:$D$51,MATCH(F939,Pharma_Stock!$B$4:$B$51,0)),"")</f>
        <v>45997</v>
      </c>
      <c r="L939" s="11" t="str">
        <f t="shared" si="28"/>
        <v/>
      </c>
      <c r="M939" s="11" t="str">
        <f>INDEX(Pharma_Products!$F$4:$F$15,MATCH(E939,Pharma_Products!$A$4:$A$15,0))</f>
        <v>-</v>
      </c>
      <c r="N939" s="10">
        <f>IFERROR(INDEX(Pharma_Retailers!$F$4:$F$183,MATCH(C939,Pharma_Retailers!$A$4:$A$183,0)),"")</f>
        <v>0</v>
      </c>
      <c r="O939" s="11" t="str">
        <f t="shared" si="29"/>
        <v/>
      </c>
    </row>
    <row r="940" spans="1:15" x14ac:dyDescent="0.3">
      <c r="A940" t="s">
        <v>9512</v>
      </c>
      <c r="B940" s="9">
        <v>45910</v>
      </c>
      <c r="C940" t="s">
        <v>8474</v>
      </c>
      <c r="D940" t="s">
        <v>8269</v>
      </c>
      <c r="E940" t="s">
        <v>8204</v>
      </c>
      <c r="F940" t="s">
        <v>8205</v>
      </c>
      <c r="G940">
        <v>96</v>
      </c>
      <c r="H940">
        <v>0</v>
      </c>
      <c r="I940">
        <v>88</v>
      </c>
      <c r="J940">
        <v>8448</v>
      </c>
      <c r="K940" s="10">
        <f>IFERROR(INDEX(Pharma_Stock!$D$4:$D$51,MATCH(F940,Pharma_Stock!$B$4:$B$51,0)),"")</f>
        <v>46141</v>
      </c>
      <c r="L940" s="11" t="str">
        <f t="shared" si="28"/>
        <v/>
      </c>
      <c r="M940" s="11" t="str">
        <f>INDEX(Pharma_Products!$F$4:$F$15,MATCH(E940,Pharma_Products!$A$4:$A$15,0))</f>
        <v>-</v>
      </c>
      <c r="N940" s="10">
        <f>IFERROR(INDEX(Pharma_Retailers!$F$4:$F$183,MATCH(C940,Pharma_Retailers!$A$4:$A$183,0)),"")</f>
        <v>46382</v>
      </c>
      <c r="O940" s="11" t="str">
        <f t="shared" si="29"/>
        <v/>
      </c>
    </row>
    <row r="941" spans="1:15" x14ac:dyDescent="0.3">
      <c r="A941" t="s">
        <v>9513</v>
      </c>
      <c r="B941" s="9">
        <v>45910</v>
      </c>
      <c r="C941" t="s">
        <v>8309</v>
      </c>
      <c r="D941" t="s">
        <v>8249</v>
      </c>
      <c r="E941" t="s">
        <v>8189</v>
      </c>
      <c r="F941" t="s">
        <v>8190</v>
      </c>
      <c r="G941">
        <v>76</v>
      </c>
      <c r="H941">
        <v>18</v>
      </c>
      <c r="I941">
        <v>12.5</v>
      </c>
      <c r="J941">
        <v>950</v>
      </c>
      <c r="K941" s="10">
        <f>IFERROR(INDEX(Pharma_Stock!$D$4:$D$51,MATCH(F941,Pharma_Stock!$B$4:$B$51,0)),"")</f>
        <v>46202</v>
      </c>
      <c r="L941" s="11" t="str">
        <f t="shared" si="28"/>
        <v/>
      </c>
      <c r="M941" s="11" t="str">
        <f>INDEX(Pharma_Products!$F$4:$F$15,MATCH(E941,Pharma_Products!$A$4:$A$15,0))</f>
        <v>-</v>
      </c>
      <c r="N941" s="10">
        <f>IFERROR(INDEX(Pharma_Retailers!$F$4:$F$183,MATCH(C941,Pharma_Retailers!$A$4:$A$183,0)),"")</f>
        <v>0</v>
      </c>
      <c r="O941" s="11" t="str">
        <f t="shared" si="29"/>
        <v/>
      </c>
    </row>
    <row r="942" spans="1:15" x14ac:dyDescent="0.3">
      <c r="A942" t="s">
        <v>9514</v>
      </c>
      <c r="B942" s="9">
        <v>45910</v>
      </c>
      <c r="C942" t="s">
        <v>8425</v>
      </c>
      <c r="D942" t="s">
        <v>8233</v>
      </c>
      <c r="E942" t="s">
        <v>8179</v>
      </c>
      <c r="F942" t="s">
        <v>8181</v>
      </c>
      <c r="G942">
        <v>45</v>
      </c>
      <c r="H942">
        <v>0</v>
      </c>
      <c r="I942">
        <v>85</v>
      </c>
      <c r="J942">
        <v>3825</v>
      </c>
      <c r="K942" s="10">
        <f>IFERROR(INDEX(Pharma_Stock!$D$4:$D$51,MATCH(F942,Pharma_Stock!$B$4:$B$51,0)),"")</f>
        <v>46533</v>
      </c>
      <c r="L942" s="11" t="str">
        <f t="shared" si="28"/>
        <v/>
      </c>
      <c r="M942" s="11" t="str">
        <f>INDEX(Pharma_Products!$F$4:$F$15,MATCH(E942,Pharma_Products!$A$4:$A$15,0))</f>
        <v>Sch H</v>
      </c>
      <c r="N942" s="10">
        <f>IFERROR(INDEX(Pharma_Retailers!$F$4:$F$183,MATCH(C942,Pharma_Retailers!$A$4:$A$183,0)),"")</f>
        <v>47324</v>
      </c>
      <c r="O942" s="11" t="str">
        <f t="shared" si="29"/>
        <v/>
      </c>
    </row>
    <row r="943" spans="1:15" x14ac:dyDescent="0.3">
      <c r="A943" t="s">
        <v>9515</v>
      </c>
      <c r="B943" s="9">
        <v>45910</v>
      </c>
      <c r="C943" t="s">
        <v>8529</v>
      </c>
      <c r="D943" t="s">
        <v>8249</v>
      </c>
      <c r="E943" t="s">
        <v>8204</v>
      </c>
      <c r="F943" t="s">
        <v>8207</v>
      </c>
      <c r="G943">
        <v>216</v>
      </c>
      <c r="H943">
        <v>0</v>
      </c>
      <c r="I943">
        <v>88</v>
      </c>
      <c r="J943">
        <v>19008</v>
      </c>
      <c r="K943" s="10">
        <f>IFERROR(INDEX(Pharma_Stock!$D$4:$D$51,MATCH(F943,Pharma_Stock!$B$4:$B$51,0)),"")</f>
        <v>45968</v>
      </c>
      <c r="L943" s="11" t="str">
        <f t="shared" si="28"/>
        <v/>
      </c>
      <c r="M943" s="11" t="str">
        <f>INDEX(Pharma_Products!$F$4:$F$15,MATCH(E943,Pharma_Products!$A$4:$A$15,0))</f>
        <v>-</v>
      </c>
      <c r="N943" s="10">
        <f>IFERROR(INDEX(Pharma_Retailers!$F$4:$F$183,MATCH(C943,Pharma_Retailers!$A$4:$A$183,0)),"")</f>
        <v>0</v>
      </c>
      <c r="O943" s="11" t="str">
        <f t="shared" si="29"/>
        <v/>
      </c>
    </row>
    <row r="944" spans="1:15" x14ac:dyDescent="0.3">
      <c r="A944" t="s">
        <v>9516</v>
      </c>
      <c r="B944" s="9">
        <v>45910</v>
      </c>
      <c r="C944" t="s">
        <v>8502</v>
      </c>
      <c r="D944" t="s">
        <v>8249</v>
      </c>
      <c r="E944" t="s">
        <v>8204</v>
      </c>
      <c r="F944" t="s">
        <v>8205</v>
      </c>
      <c r="G944">
        <v>148</v>
      </c>
      <c r="H944">
        <v>0</v>
      </c>
      <c r="I944">
        <v>88</v>
      </c>
      <c r="J944">
        <v>13024</v>
      </c>
      <c r="K944" s="10">
        <f>IFERROR(INDEX(Pharma_Stock!$D$4:$D$51,MATCH(F944,Pharma_Stock!$B$4:$B$51,0)),"")</f>
        <v>46141</v>
      </c>
      <c r="L944" s="11" t="str">
        <f t="shared" si="28"/>
        <v/>
      </c>
      <c r="M944" s="11" t="str">
        <f>INDEX(Pharma_Products!$F$4:$F$15,MATCH(E944,Pharma_Products!$A$4:$A$15,0))</f>
        <v>-</v>
      </c>
      <c r="N944" s="10">
        <f>IFERROR(INDEX(Pharma_Retailers!$F$4:$F$183,MATCH(C944,Pharma_Retailers!$A$4:$A$183,0)),"")</f>
        <v>0</v>
      </c>
      <c r="O944" s="11" t="str">
        <f t="shared" si="29"/>
        <v/>
      </c>
    </row>
    <row r="945" spans="1:15" x14ac:dyDescent="0.3">
      <c r="A945" t="s">
        <v>9517</v>
      </c>
      <c r="B945" s="9">
        <v>45910</v>
      </c>
      <c r="C945" t="s">
        <v>8326</v>
      </c>
      <c r="D945" t="s">
        <v>8241</v>
      </c>
      <c r="E945" t="s">
        <v>8153</v>
      </c>
      <c r="F945" t="s">
        <v>8156</v>
      </c>
      <c r="G945">
        <v>72</v>
      </c>
      <c r="H945">
        <v>0</v>
      </c>
      <c r="I945">
        <v>18.5</v>
      </c>
      <c r="J945">
        <v>1332</v>
      </c>
      <c r="K945" s="10">
        <f>IFERROR(INDEX(Pharma_Stock!$D$4:$D$51,MATCH(F945,Pharma_Stock!$B$4:$B$51,0)),"")</f>
        <v>46468</v>
      </c>
      <c r="L945" s="11" t="str">
        <f t="shared" si="28"/>
        <v/>
      </c>
      <c r="M945" s="11" t="str">
        <f>INDEX(Pharma_Products!$F$4:$F$15,MATCH(E945,Pharma_Products!$A$4:$A$15,0))</f>
        <v>Sch H</v>
      </c>
      <c r="N945" s="10">
        <f>IFERROR(INDEX(Pharma_Retailers!$F$4:$F$183,MATCH(C945,Pharma_Retailers!$A$4:$A$183,0)),"")</f>
        <v>46852</v>
      </c>
      <c r="O945" s="11" t="str">
        <f t="shared" si="29"/>
        <v/>
      </c>
    </row>
    <row r="946" spans="1:15" x14ac:dyDescent="0.3">
      <c r="A946" t="s">
        <v>9518</v>
      </c>
      <c r="B946" s="9">
        <v>45910</v>
      </c>
      <c r="C946" t="s">
        <v>8256</v>
      </c>
      <c r="D946" t="s">
        <v>8228</v>
      </c>
      <c r="E946" t="s">
        <v>8153</v>
      </c>
      <c r="F946" t="s">
        <v>8157</v>
      </c>
      <c r="G946">
        <v>184</v>
      </c>
      <c r="H946">
        <v>0</v>
      </c>
      <c r="I946">
        <v>18.5</v>
      </c>
      <c r="J946">
        <v>3404</v>
      </c>
      <c r="K946" s="10">
        <f>IFERROR(INDEX(Pharma_Stock!$D$4:$D$51,MATCH(F946,Pharma_Stock!$B$4:$B$51,0)),"")</f>
        <v>46500</v>
      </c>
      <c r="L946" s="11" t="str">
        <f t="shared" si="28"/>
        <v/>
      </c>
      <c r="M946" s="11" t="str">
        <f>INDEX(Pharma_Products!$F$4:$F$15,MATCH(E946,Pharma_Products!$A$4:$A$15,0))</f>
        <v>Sch H</v>
      </c>
      <c r="N946" s="10">
        <f>IFERROR(INDEX(Pharma_Retailers!$F$4:$F$183,MATCH(C946,Pharma_Retailers!$A$4:$A$183,0)),"")</f>
        <v>47283</v>
      </c>
      <c r="O946" s="11" t="str">
        <f t="shared" si="29"/>
        <v/>
      </c>
    </row>
    <row r="947" spans="1:15" x14ac:dyDescent="0.3">
      <c r="A947" t="s">
        <v>9519</v>
      </c>
      <c r="B947" s="9">
        <v>45911</v>
      </c>
      <c r="C947" t="s">
        <v>8514</v>
      </c>
      <c r="D947" t="s">
        <v>8233</v>
      </c>
      <c r="E947" t="s">
        <v>8189</v>
      </c>
      <c r="F947" t="s">
        <v>8190</v>
      </c>
      <c r="G947">
        <v>228</v>
      </c>
      <c r="H947">
        <v>19</v>
      </c>
      <c r="I947">
        <v>12.5</v>
      </c>
      <c r="J947">
        <v>2850</v>
      </c>
      <c r="K947" s="10">
        <f>IFERROR(INDEX(Pharma_Stock!$D$4:$D$51,MATCH(F947,Pharma_Stock!$B$4:$B$51,0)),"")</f>
        <v>46202</v>
      </c>
      <c r="L947" s="11" t="str">
        <f t="shared" si="28"/>
        <v/>
      </c>
      <c r="M947" s="11" t="str">
        <f>INDEX(Pharma_Products!$F$4:$F$15,MATCH(E947,Pharma_Products!$A$4:$A$15,0))</f>
        <v>-</v>
      </c>
      <c r="N947" s="10">
        <f>IFERROR(INDEX(Pharma_Retailers!$F$4:$F$183,MATCH(C947,Pharma_Retailers!$A$4:$A$183,0)),"")</f>
        <v>0</v>
      </c>
      <c r="O947" s="11" t="str">
        <f t="shared" si="29"/>
        <v/>
      </c>
    </row>
    <row r="948" spans="1:15" x14ac:dyDescent="0.3">
      <c r="A948" t="s">
        <v>9520</v>
      </c>
      <c r="B948" s="9">
        <v>45911</v>
      </c>
      <c r="C948" t="s">
        <v>8345</v>
      </c>
      <c r="D948" t="s">
        <v>8269</v>
      </c>
      <c r="E948" t="s">
        <v>8164</v>
      </c>
      <c r="F948" t="s">
        <v>8166</v>
      </c>
      <c r="G948">
        <v>146</v>
      </c>
      <c r="H948">
        <v>14</v>
      </c>
      <c r="I948">
        <v>19</v>
      </c>
      <c r="J948">
        <v>2774</v>
      </c>
      <c r="K948" s="10">
        <f>IFERROR(INDEX(Pharma_Stock!$D$4:$D$51,MATCH(F948,Pharma_Stock!$B$4:$B$51,0)),"")</f>
        <v>46409</v>
      </c>
      <c r="L948" s="11" t="str">
        <f t="shared" si="28"/>
        <v/>
      </c>
      <c r="M948" s="11" t="str">
        <f>INDEX(Pharma_Products!$F$4:$F$15,MATCH(E948,Pharma_Products!$A$4:$A$15,0))</f>
        <v>OTC</v>
      </c>
      <c r="N948" s="10">
        <f>IFERROR(INDEX(Pharma_Retailers!$F$4:$F$183,MATCH(C948,Pharma_Retailers!$A$4:$A$183,0)),"")</f>
        <v>47105</v>
      </c>
      <c r="O948" s="11" t="str">
        <f t="shared" si="29"/>
        <v/>
      </c>
    </row>
    <row r="949" spans="1:15" x14ac:dyDescent="0.3">
      <c r="A949" t="s">
        <v>9521</v>
      </c>
      <c r="B949" s="9">
        <v>45911</v>
      </c>
      <c r="C949" t="s">
        <v>8263</v>
      </c>
      <c r="D949" t="s">
        <v>8228</v>
      </c>
      <c r="E949" t="s">
        <v>8194</v>
      </c>
      <c r="F949" t="s">
        <v>8197</v>
      </c>
      <c r="G949">
        <v>196</v>
      </c>
      <c r="H949">
        <v>0</v>
      </c>
      <c r="I949">
        <v>105</v>
      </c>
      <c r="J949">
        <v>20580</v>
      </c>
      <c r="K949" s="10">
        <f>IFERROR(INDEX(Pharma_Stock!$D$4:$D$51,MATCH(F949,Pharma_Stock!$B$4:$B$51,0)),"")</f>
        <v>46224</v>
      </c>
      <c r="L949" s="11" t="str">
        <f t="shared" si="28"/>
        <v/>
      </c>
      <c r="M949" s="11" t="str">
        <f>INDEX(Pharma_Products!$F$4:$F$15,MATCH(E949,Pharma_Products!$A$4:$A$15,0))</f>
        <v>-</v>
      </c>
      <c r="N949" s="10">
        <f>IFERROR(INDEX(Pharma_Retailers!$F$4:$F$183,MATCH(C949,Pharma_Retailers!$A$4:$A$183,0)),"")</f>
        <v>0</v>
      </c>
      <c r="O949" s="11" t="str">
        <f t="shared" si="29"/>
        <v/>
      </c>
    </row>
    <row r="950" spans="1:15" x14ac:dyDescent="0.3">
      <c r="A950" t="s">
        <v>9522</v>
      </c>
      <c r="B950" s="9">
        <v>45912</v>
      </c>
      <c r="C950" t="s">
        <v>8405</v>
      </c>
      <c r="D950" t="s">
        <v>8233</v>
      </c>
      <c r="E950" t="s">
        <v>8159</v>
      </c>
      <c r="F950" t="s">
        <v>8162</v>
      </c>
      <c r="G950">
        <v>84</v>
      </c>
      <c r="H950">
        <v>0</v>
      </c>
      <c r="I950">
        <v>72</v>
      </c>
      <c r="J950">
        <v>6048</v>
      </c>
      <c r="K950" s="10">
        <f>IFERROR(INDEX(Pharma_Stock!$D$4:$D$51,MATCH(F950,Pharma_Stock!$B$4:$B$51,0)),"")</f>
        <v>46494</v>
      </c>
      <c r="L950" s="11" t="str">
        <f t="shared" si="28"/>
        <v/>
      </c>
      <c r="M950" s="11" t="str">
        <f>INDEX(Pharma_Products!$F$4:$F$15,MATCH(E950,Pharma_Products!$A$4:$A$15,0))</f>
        <v>Sch H</v>
      </c>
      <c r="N950" s="10">
        <f>IFERROR(INDEX(Pharma_Retailers!$F$4:$F$183,MATCH(C950,Pharma_Retailers!$A$4:$A$183,0)),"")</f>
        <v>47414</v>
      </c>
      <c r="O950" s="11" t="str">
        <f t="shared" si="29"/>
        <v/>
      </c>
    </row>
    <row r="951" spans="1:15" x14ac:dyDescent="0.3">
      <c r="A951" t="s">
        <v>9523</v>
      </c>
      <c r="B951" s="9">
        <v>45912</v>
      </c>
      <c r="C951" t="s">
        <v>8307</v>
      </c>
      <c r="D951" t="s">
        <v>8249</v>
      </c>
      <c r="E951" t="s">
        <v>8204</v>
      </c>
      <c r="F951" t="s">
        <v>8205</v>
      </c>
      <c r="G951">
        <v>89</v>
      </c>
      <c r="H951">
        <v>0</v>
      </c>
      <c r="I951">
        <v>88</v>
      </c>
      <c r="J951">
        <v>7832</v>
      </c>
      <c r="K951" s="10">
        <f>IFERROR(INDEX(Pharma_Stock!$D$4:$D$51,MATCH(F951,Pharma_Stock!$B$4:$B$51,0)),"")</f>
        <v>46141</v>
      </c>
      <c r="L951" s="11" t="str">
        <f t="shared" si="28"/>
        <v/>
      </c>
      <c r="M951" s="11" t="str">
        <f>INDEX(Pharma_Products!$F$4:$F$15,MATCH(E951,Pharma_Products!$A$4:$A$15,0))</f>
        <v>-</v>
      </c>
      <c r="N951" s="10">
        <f>IFERROR(INDEX(Pharma_Retailers!$F$4:$F$183,MATCH(C951,Pharma_Retailers!$A$4:$A$183,0)),"")</f>
        <v>0</v>
      </c>
      <c r="O951" s="11" t="str">
        <f t="shared" si="29"/>
        <v/>
      </c>
    </row>
    <row r="952" spans="1:15" x14ac:dyDescent="0.3">
      <c r="A952" t="s">
        <v>9524</v>
      </c>
      <c r="B952" s="9">
        <v>45912</v>
      </c>
      <c r="C952" t="s">
        <v>8384</v>
      </c>
      <c r="D952" t="s">
        <v>8269</v>
      </c>
      <c r="E952" t="s">
        <v>8179</v>
      </c>
      <c r="F952" t="s">
        <v>8182</v>
      </c>
      <c r="G952">
        <v>161</v>
      </c>
      <c r="H952">
        <v>0</v>
      </c>
      <c r="I952">
        <v>85</v>
      </c>
      <c r="J952">
        <v>13685</v>
      </c>
      <c r="K952" s="10">
        <f>IFERROR(INDEX(Pharma_Stock!$D$4:$D$51,MATCH(F952,Pharma_Stock!$B$4:$B$51,0)),"")</f>
        <v>46620</v>
      </c>
      <c r="L952" s="11" t="str">
        <f t="shared" si="28"/>
        <v/>
      </c>
      <c r="M952" s="11" t="str">
        <f>INDEX(Pharma_Products!$F$4:$F$15,MATCH(E952,Pharma_Products!$A$4:$A$15,0))</f>
        <v>Sch H</v>
      </c>
      <c r="N952" s="10">
        <f>IFERROR(INDEX(Pharma_Retailers!$F$4:$F$183,MATCH(C952,Pharma_Retailers!$A$4:$A$183,0)),"")</f>
        <v>47245</v>
      </c>
      <c r="O952" s="11" t="str">
        <f t="shared" si="29"/>
        <v/>
      </c>
    </row>
    <row r="953" spans="1:15" x14ac:dyDescent="0.3">
      <c r="A953" t="s">
        <v>9525</v>
      </c>
      <c r="B953" s="9">
        <v>45912</v>
      </c>
      <c r="C953" t="s">
        <v>8391</v>
      </c>
      <c r="D953" t="s">
        <v>8269</v>
      </c>
      <c r="E953" t="s">
        <v>8204</v>
      </c>
      <c r="F953" t="s">
        <v>8205</v>
      </c>
      <c r="G953">
        <v>157</v>
      </c>
      <c r="H953">
        <v>0</v>
      </c>
      <c r="I953">
        <v>88</v>
      </c>
      <c r="J953">
        <v>13816</v>
      </c>
      <c r="K953" s="10">
        <f>IFERROR(INDEX(Pharma_Stock!$D$4:$D$51,MATCH(F953,Pharma_Stock!$B$4:$B$51,0)),"")</f>
        <v>46141</v>
      </c>
      <c r="L953" s="11" t="str">
        <f t="shared" si="28"/>
        <v/>
      </c>
      <c r="M953" s="11" t="str">
        <f>INDEX(Pharma_Products!$F$4:$F$15,MATCH(E953,Pharma_Products!$A$4:$A$15,0))</f>
        <v>-</v>
      </c>
      <c r="N953" s="10">
        <f>IFERROR(INDEX(Pharma_Retailers!$F$4:$F$183,MATCH(C953,Pharma_Retailers!$A$4:$A$183,0)),"")</f>
        <v>0</v>
      </c>
      <c r="O953" s="11" t="str">
        <f t="shared" si="29"/>
        <v/>
      </c>
    </row>
    <row r="954" spans="1:15" x14ac:dyDescent="0.3">
      <c r="A954" t="s">
        <v>9526</v>
      </c>
      <c r="B954" s="9">
        <v>45912</v>
      </c>
      <c r="C954" t="s">
        <v>8541</v>
      </c>
      <c r="D954" t="s">
        <v>8233</v>
      </c>
      <c r="E954" t="s">
        <v>8174</v>
      </c>
      <c r="F954" t="s">
        <v>8176</v>
      </c>
      <c r="G954">
        <v>122</v>
      </c>
      <c r="H954">
        <v>0</v>
      </c>
      <c r="I954">
        <v>98</v>
      </c>
      <c r="J954">
        <v>11956</v>
      </c>
      <c r="K954" s="10">
        <f>IFERROR(INDEX(Pharma_Stock!$D$4:$D$51,MATCH(F954,Pharma_Stock!$B$4:$B$51,0)),"")</f>
        <v>46628</v>
      </c>
      <c r="L954" s="11" t="str">
        <f t="shared" si="28"/>
        <v/>
      </c>
      <c r="M954" s="11" t="str">
        <f>INDEX(Pharma_Products!$F$4:$F$15,MATCH(E954,Pharma_Products!$A$4:$A$15,0))</f>
        <v>Sch H</v>
      </c>
      <c r="N954" s="10">
        <f>IFERROR(INDEX(Pharma_Retailers!$F$4:$F$183,MATCH(C954,Pharma_Retailers!$A$4:$A$183,0)),"")</f>
        <v>47414</v>
      </c>
      <c r="O954" s="11" t="str">
        <f t="shared" si="29"/>
        <v/>
      </c>
    </row>
    <row r="955" spans="1:15" x14ac:dyDescent="0.3">
      <c r="A955" t="s">
        <v>9527</v>
      </c>
      <c r="B955" s="9">
        <v>45912</v>
      </c>
      <c r="C955" t="s">
        <v>8398</v>
      </c>
      <c r="D955" t="s">
        <v>8228</v>
      </c>
      <c r="E955" t="s">
        <v>8164</v>
      </c>
      <c r="F955" t="s">
        <v>8165</v>
      </c>
      <c r="G955">
        <v>66</v>
      </c>
      <c r="H955">
        <v>6</v>
      </c>
      <c r="I955">
        <v>19</v>
      </c>
      <c r="J955">
        <v>1254</v>
      </c>
      <c r="K955" s="10">
        <f>IFERROR(INDEX(Pharma_Stock!$D$4:$D$51,MATCH(F955,Pharma_Stock!$B$4:$B$51,0)),"")</f>
        <v>46275</v>
      </c>
      <c r="L955" s="11" t="str">
        <f t="shared" si="28"/>
        <v/>
      </c>
      <c r="M955" s="11" t="str">
        <f>INDEX(Pharma_Products!$F$4:$F$15,MATCH(E955,Pharma_Products!$A$4:$A$15,0))</f>
        <v>OTC</v>
      </c>
      <c r="N955" s="10">
        <f>IFERROR(INDEX(Pharma_Retailers!$F$4:$F$183,MATCH(C955,Pharma_Retailers!$A$4:$A$183,0)),"")</f>
        <v>47015</v>
      </c>
      <c r="O955" s="11" t="str">
        <f t="shared" si="29"/>
        <v/>
      </c>
    </row>
    <row r="956" spans="1:15" x14ac:dyDescent="0.3">
      <c r="A956" t="s">
        <v>9528</v>
      </c>
      <c r="B956" s="9">
        <v>45912</v>
      </c>
      <c r="C956" t="s">
        <v>8393</v>
      </c>
      <c r="D956" t="s">
        <v>8249</v>
      </c>
      <c r="E956" t="s">
        <v>8184</v>
      </c>
      <c r="F956" t="s">
        <v>8187</v>
      </c>
      <c r="G956">
        <v>43</v>
      </c>
      <c r="H956">
        <v>4</v>
      </c>
      <c r="I956">
        <v>9</v>
      </c>
      <c r="J956">
        <v>387</v>
      </c>
      <c r="K956" s="10">
        <f>IFERROR(INDEX(Pharma_Stock!$D$4:$D$51,MATCH(F956,Pharma_Stock!$B$4:$B$51,0)),"")</f>
        <v>46028</v>
      </c>
      <c r="L956" s="11" t="str">
        <f t="shared" si="28"/>
        <v/>
      </c>
      <c r="M956" s="11" t="str">
        <f>INDEX(Pharma_Products!$F$4:$F$15,MATCH(E956,Pharma_Products!$A$4:$A$15,0))</f>
        <v>-</v>
      </c>
      <c r="N956" s="10">
        <f>IFERROR(INDEX(Pharma_Retailers!$F$4:$F$183,MATCH(C956,Pharma_Retailers!$A$4:$A$183,0)),"")</f>
        <v>0</v>
      </c>
      <c r="O956" s="11" t="str">
        <f t="shared" si="29"/>
        <v/>
      </c>
    </row>
    <row r="957" spans="1:15" x14ac:dyDescent="0.3">
      <c r="A957" t="s">
        <v>9529</v>
      </c>
      <c r="B957" s="9">
        <v>45913</v>
      </c>
      <c r="C957" t="s">
        <v>8325</v>
      </c>
      <c r="D957" t="s">
        <v>8233</v>
      </c>
      <c r="E957" t="s">
        <v>8209</v>
      </c>
      <c r="F957" t="s">
        <v>8212</v>
      </c>
      <c r="G957">
        <v>187</v>
      </c>
      <c r="H957">
        <v>0</v>
      </c>
      <c r="I957">
        <v>30</v>
      </c>
      <c r="J957">
        <v>5610</v>
      </c>
      <c r="K957" s="10">
        <f>IFERROR(INDEX(Pharma_Stock!$D$4:$D$51,MATCH(F957,Pharma_Stock!$B$4:$B$51,0)),"")</f>
        <v>46129</v>
      </c>
      <c r="L957" s="11" t="str">
        <f t="shared" si="28"/>
        <v/>
      </c>
      <c r="M957" s="11" t="str">
        <f>INDEX(Pharma_Products!$F$4:$F$15,MATCH(E957,Pharma_Products!$A$4:$A$15,0))</f>
        <v>-</v>
      </c>
      <c r="N957" s="10">
        <f>IFERROR(INDEX(Pharma_Retailers!$F$4:$F$183,MATCH(C957,Pharma_Retailers!$A$4:$A$183,0)),"")</f>
        <v>0</v>
      </c>
      <c r="O957" s="11" t="str">
        <f t="shared" si="29"/>
        <v/>
      </c>
    </row>
    <row r="958" spans="1:15" x14ac:dyDescent="0.3">
      <c r="A958" t="s">
        <v>9530</v>
      </c>
      <c r="B958" s="9">
        <v>45913</v>
      </c>
      <c r="C958" t="s">
        <v>8538</v>
      </c>
      <c r="D958" t="s">
        <v>8233</v>
      </c>
      <c r="E958" t="s">
        <v>8184</v>
      </c>
      <c r="F958" t="s">
        <v>8186</v>
      </c>
      <c r="G958">
        <v>62</v>
      </c>
      <c r="H958">
        <v>6</v>
      </c>
      <c r="I958">
        <v>9</v>
      </c>
      <c r="J958">
        <v>558</v>
      </c>
      <c r="K958" s="10">
        <f>IFERROR(INDEX(Pharma_Stock!$D$4:$D$51,MATCH(F958,Pharma_Stock!$B$4:$B$51,0)),"")</f>
        <v>45997</v>
      </c>
      <c r="L958" s="11" t="str">
        <f t="shared" si="28"/>
        <v/>
      </c>
      <c r="M958" s="11" t="str">
        <f>INDEX(Pharma_Products!$F$4:$F$15,MATCH(E958,Pharma_Products!$A$4:$A$15,0))</f>
        <v>-</v>
      </c>
      <c r="N958" s="10">
        <f>IFERROR(INDEX(Pharma_Retailers!$F$4:$F$183,MATCH(C958,Pharma_Retailers!$A$4:$A$183,0)),"")</f>
        <v>0</v>
      </c>
      <c r="O958" s="11" t="str">
        <f t="shared" si="29"/>
        <v/>
      </c>
    </row>
    <row r="959" spans="1:15" x14ac:dyDescent="0.3">
      <c r="A959" t="s">
        <v>9531</v>
      </c>
      <c r="B959" s="9">
        <v>45913</v>
      </c>
      <c r="C959" t="s">
        <v>8229</v>
      </c>
      <c r="D959" t="s">
        <v>8233</v>
      </c>
      <c r="E959" t="s">
        <v>8153</v>
      </c>
      <c r="F959" t="s">
        <v>8156</v>
      </c>
      <c r="G959">
        <v>178</v>
      </c>
      <c r="H959">
        <v>0</v>
      </c>
      <c r="I959">
        <v>18.5</v>
      </c>
      <c r="J959">
        <v>3293</v>
      </c>
      <c r="K959" s="10">
        <f>IFERROR(INDEX(Pharma_Stock!$D$4:$D$51,MATCH(F959,Pharma_Stock!$B$4:$B$51,0)),"")</f>
        <v>46468</v>
      </c>
      <c r="L959" s="11" t="str">
        <f t="shared" si="28"/>
        <v/>
      </c>
      <c r="M959" s="11" t="str">
        <f>INDEX(Pharma_Products!$F$4:$F$15,MATCH(E959,Pharma_Products!$A$4:$A$15,0))</f>
        <v>Sch H</v>
      </c>
      <c r="N959" s="10">
        <f>IFERROR(INDEX(Pharma_Retailers!$F$4:$F$183,MATCH(C959,Pharma_Retailers!$A$4:$A$183,0)),"")</f>
        <v>46886</v>
      </c>
      <c r="O959" s="11" t="str">
        <f t="shared" si="29"/>
        <v/>
      </c>
    </row>
    <row r="960" spans="1:15" x14ac:dyDescent="0.3">
      <c r="A960" t="s">
        <v>9532</v>
      </c>
      <c r="B960" s="9">
        <v>45913</v>
      </c>
      <c r="C960" t="s">
        <v>8502</v>
      </c>
      <c r="D960" t="s">
        <v>8249</v>
      </c>
      <c r="E960" t="s">
        <v>8194</v>
      </c>
      <c r="F960" t="s">
        <v>8195</v>
      </c>
      <c r="G960">
        <v>218</v>
      </c>
      <c r="H960">
        <v>0</v>
      </c>
      <c r="I960">
        <v>105</v>
      </c>
      <c r="J960">
        <v>22890</v>
      </c>
      <c r="K960" s="10">
        <f>IFERROR(INDEX(Pharma_Stock!$D$4:$D$51,MATCH(F960,Pharma_Stock!$B$4:$B$51,0)),"")</f>
        <v>46196</v>
      </c>
      <c r="L960" s="11" t="str">
        <f t="shared" si="28"/>
        <v/>
      </c>
      <c r="M960" s="11" t="str">
        <f>INDEX(Pharma_Products!$F$4:$F$15,MATCH(E960,Pharma_Products!$A$4:$A$15,0))</f>
        <v>-</v>
      </c>
      <c r="N960" s="10">
        <f>IFERROR(INDEX(Pharma_Retailers!$F$4:$F$183,MATCH(C960,Pharma_Retailers!$A$4:$A$183,0)),"")</f>
        <v>0</v>
      </c>
      <c r="O960" s="11" t="str">
        <f t="shared" si="29"/>
        <v/>
      </c>
    </row>
    <row r="961" spans="1:15" x14ac:dyDescent="0.3">
      <c r="A961" t="s">
        <v>9533</v>
      </c>
      <c r="B961" s="9">
        <v>45913</v>
      </c>
      <c r="C961" t="s">
        <v>8472</v>
      </c>
      <c r="D961" t="s">
        <v>8241</v>
      </c>
      <c r="E961" t="s">
        <v>8159</v>
      </c>
      <c r="F961" t="s">
        <v>8162</v>
      </c>
      <c r="G961">
        <v>50</v>
      </c>
      <c r="H961">
        <v>0</v>
      </c>
      <c r="I961">
        <v>72</v>
      </c>
      <c r="J961">
        <v>3600</v>
      </c>
      <c r="K961" s="10">
        <f>IFERROR(INDEX(Pharma_Stock!$D$4:$D$51,MATCH(F961,Pharma_Stock!$B$4:$B$51,0)),"")</f>
        <v>46494</v>
      </c>
      <c r="L961" s="11" t="str">
        <f t="shared" si="28"/>
        <v/>
      </c>
      <c r="M961" s="11" t="str">
        <f>INDEX(Pharma_Products!$F$4:$F$15,MATCH(E961,Pharma_Products!$A$4:$A$15,0))</f>
        <v>Sch H</v>
      </c>
      <c r="N961" s="10">
        <f>IFERROR(INDEX(Pharma_Retailers!$F$4:$F$183,MATCH(C961,Pharma_Retailers!$A$4:$A$183,0)),"")</f>
        <v>47392</v>
      </c>
      <c r="O961" s="11" t="str">
        <f t="shared" si="29"/>
        <v/>
      </c>
    </row>
    <row r="962" spans="1:15" x14ac:dyDescent="0.3">
      <c r="A962" t="s">
        <v>9534</v>
      </c>
      <c r="B962" s="9">
        <v>45913</v>
      </c>
      <c r="C962" t="s">
        <v>8386</v>
      </c>
      <c r="D962" t="s">
        <v>8228</v>
      </c>
      <c r="E962" t="s">
        <v>8169</v>
      </c>
      <c r="F962" t="s">
        <v>8171</v>
      </c>
      <c r="G962">
        <v>236</v>
      </c>
      <c r="H962">
        <v>0</v>
      </c>
      <c r="I962">
        <v>14</v>
      </c>
      <c r="J962">
        <v>3304</v>
      </c>
      <c r="K962" s="10">
        <f>IFERROR(INDEX(Pharma_Stock!$D$4:$D$51,MATCH(F962,Pharma_Stock!$B$4:$B$51,0)),"")</f>
        <v>46575</v>
      </c>
      <c r="L962" s="11" t="str">
        <f t="shared" si="28"/>
        <v/>
      </c>
      <c r="M962" s="11" t="str">
        <f>INDEX(Pharma_Products!$F$4:$F$15,MATCH(E962,Pharma_Products!$A$4:$A$15,0))</f>
        <v>Sch H</v>
      </c>
      <c r="N962" s="10">
        <f>IFERROR(INDEX(Pharma_Retailers!$F$4:$F$183,MATCH(C962,Pharma_Retailers!$A$4:$A$183,0)),"")</f>
        <v>46915</v>
      </c>
      <c r="O962" s="11" t="str">
        <f t="shared" si="29"/>
        <v/>
      </c>
    </row>
    <row r="963" spans="1:15" x14ac:dyDescent="0.3">
      <c r="A963" t="s">
        <v>9535</v>
      </c>
      <c r="B963" s="9">
        <v>45913</v>
      </c>
      <c r="C963" t="s">
        <v>8462</v>
      </c>
      <c r="D963" t="s">
        <v>8249</v>
      </c>
      <c r="E963" t="s">
        <v>8189</v>
      </c>
      <c r="F963" t="s">
        <v>8190</v>
      </c>
      <c r="G963">
        <v>111</v>
      </c>
      <c r="H963">
        <v>27</v>
      </c>
      <c r="I963">
        <v>12.5</v>
      </c>
      <c r="J963">
        <v>1387.5</v>
      </c>
      <c r="K963" s="10">
        <f>IFERROR(INDEX(Pharma_Stock!$D$4:$D$51,MATCH(F963,Pharma_Stock!$B$4:$B$51,0)),"")</f>
        <v>46202</v>
      </c>
      <c r="L963" s="11" t="str">
        <f t="shared" si="28"/>
        <v/>
      </c>
      <c r="M963" s="11" t="str">
        <f>INDEX(Pharma_Products!$F$4:$F$15,MATCH(E963,Pharma_Products!$A$4:$A$15,0))</f>
        <v>-</v>
      </c>
      <c r="N963" s="10">
        <f>IFERROR(INDEX(Pharma_Retailers!$F$4:$F$183,MATCH(C963,Pharma_Retailers!$A$4:$A$183,0)),"")</f>
        <v>0</v>
      </c>
      <c r="O963" s="11" t="str">
        <f t="shared" si="29"/>
        <v/>
      </c>
    </row>
    <row r="964" spans="1:15" x14ac:dyDescent="0.3">
      <c r="A964" t="s">
        <v>9536</v>
      </c>
      <c r="B964" s="9">
        <v>45915</v>
      </c>
      <c r="C964" t="s">
        <v>8511</v>
      </c>
      <c r="D964" t="s">
        <v>8241</v>
      </c>
      <c r="E964" t="s">
        <v>8184</v>
      </c>
      <c r="F964" t="s">
        <v>8186</v>
      </c>
      <c r="G964">
        <v>48</v>
      </c>
      <c r="H964">
        <v>4</v>
      </c>
      <c r="I964">
        <v>9</v>
      </c>
      <c r="J964">
        <v>432</v>
      </c>
      <c r="K964" s="10">
        <f>IFERROR(INDEX(Pharma_Stock!$D$4:$D$51,MATCH(F964,Pharma_Stock!$B$4:$B$51,0)),"")</f>
        <v>45997</v>
      </c>
      <c r="L964" s="11" t="str">
        <f t="shared" ref="L964:L1027" si="30">IF(B964&gt;K964,"FLAG","")</f>
        <v/>
      </c>
      <c r="M964" s="11" t="str">
        <f>INDEX(Pharma_Products!$F$4:$F$15,MATCH(E964,Pharma_Products!$A$4:$A$15,0))</f>
        <v>-</v>
      </c>
      <c r="N964" s="10">
        <f>IFERROR(INDEX(Pharma_Retailers!$F$4:$F$183,MATCH(C964,Pharma_Retailers!$A$4:$A$183,0)),"")</f>
        <v>46958</v>
      </c>
      <c r="O964" s="11" t="str">
        <f t="shared" ref="O964:O1027" si="31">IF(AND(M964="Sch H",N(N964)&gt;0,B964&gt;N964),"FLAG","")</f>
        <v/>
      </c>
    </row>
    <row r="965" spans="1:15" x14ac:dyDescent="0.3">
      <c r="A965" t="s">
        <v>9537</v>
      </c>
      <c r="B965" s="9">
        <v>45915</v>
      </c>
      <c r="C965" t="s">
        <v>8267</v>
      </c>
      <c r="D965" t="s">
        <v>8269</v>
      </c>
      <c r="E965" t="s">
        <v>8204</v>
      </c>
      <c r="F965" t="s">
        <v>8207</v>
      </c>
      <c r="G965">
        <v>32</v>
      </c>
      <c r="H965">
        <v>0</v>
      </c>
      <c r="I965">
        <v>88</v>
      </c>
      <c r="J965">
        <v>2816</v>
      </c>
      <c r="K965" s="10">
        <f>IFERROR(INDEX(Pharma_Stock!$D$4:$D$51,MATCH(F965,Pharma_Stock!$B$4:$B$51,0)),"")</f>
        <v>45968</v>
      </c>
      <c r="L965" s="11" t="str">
        <f t="shared" si="30"/>
        <v/>
      </c>
      <c r="M965" s="11" t="str">
        <f>INDEX(Pharma_Products!$F$4:$F$15,MATCH(E965,Pharma_Products!$A$4:$A$15,0))</f>
        <v>-</v>
      </c>
      <c r="N965" s="10">
        <f>IFERROR(INDEX(Pharma_Retailers!$F$4:$F$183,MATCH(C965,Pharma_Retailers!$A$4:$A$183,0)),"")</f>
        <v>0</v>
      </c>
      <c r="O965" s="11" t="str">
        <f t="shared" si="31"/>
        <v/>
      </c>
    </row>
    <row r="966" spans="1:15" x14ac:dyDescent="0.3">
      <c r="A966" t="s">
        <v>9538</v>
      </c>
      <c r="B966" s="9">
        <v>45916</v>
      </c>
      <c r="C966" t="s">
        <v>8466</v>
      </c>
      <c r="D966" t="s">
        <v>8269</v>
      </c>
      <c r="E966" t="s">
        <v>8169</v>
      </c>
      <c r="F966" t="s">
        <v>8172</v>
      </c>
      <c r="G966">
        <v>51</v>
      </c>
      <c r="H966">
        <v>0</v>
      </c>
      <c r="I966">
        <v>14</v>
      </c>
      <c r="J966">
        <v>714</v>
      </c>
      <c r="K966" s="10">
        <f>IFERROR(INDEX(Pharma_Stock!$D$4:$D$51,MATCH(F966,Pharma_Stock!$B$4:$B$51,0)),"")</f>
        <v>46309</v>
      </c>
      <c r="L966" s="11" t="str">
        <f t="shared" si="30"/>
        <v/>
      </c>
      <c r="M966" s="11" t="str">
        <f>INDEX(Pharma_Products!$F$4:$F$15,MATCH(E966,Pharma_Products!$A$4:$A$15,0))</f>
        <v>Sch H</v>
      </c>
      <c r="N966" s="10">
        <f>IFERROR(INDEX(Pharma_Retailers!$F$4:$F$183,MATCH(C966,Pharma_Retailers!$A$4:$A$183,0)),"")</f>
        <v>47144</v>
      </c>
      <c r="O966" s="11" t="str">
        <f t="shared" si="31"/>
        <v/>
      </c>
    </row>
    <row r="967" spans="1:15" x14ac:dyDescent="0.3">
      <c r="A967" t="s">
        <v>9539</v>
      </c>
      <c r="B967" s="9">
        <v>45916</v>
      </c>
      <c r="C967" t="s">
        <v>8441</v>
      </c>
      <c r="D967" t="s">
        <v>8233</v>
      </c>
      <c r="E967" t="s">
        <v>8204</v>
      </c>
      <c r="F967" t="s">
        <v>8207</v>
      </c>
      <c r="G967">
        <v>121</v>
      </c>
      <c r="H967">
        <v>0</v>
      </c>
      <c r="I967">
        <v>88</v>
      </c>
      <c r="J967">
        <v>10648</v>
      </c>
      <c r="K967" s="10">
        <f>IFERROR(INDEX(Pharma_Stock!$D$4:$D$51,MATCH(F967,Pharma_Stock!$B$4:$B$51,0)),"")</f>
        <v>45968</v>
      </c>
      <c r="L967" s="11" t="str">
        <f t="shared" si="30"/>
        <v/>
      </c>
      <c r="M967" s="11" t="str">
        <f>INDEX(Pharma_Products!$F$4:$F$15,MATCH(E967,Pharma_Products!$A$4:$A$15,0))</f>
        <v>-</v>
      </c>
      <c r="N967" s="10">
        <f>IFERROR(INDEX(Pharma_Retailers!$F$4:$F$183,MATCH(C967,Pharma_Retailers!$A$4:$A$183,0)),"")</f>
        <v>0</v>
      </c>
      <c r="O967" s="11" t="str">
        <f t="shared" si="31"/>
        <v/>
      </c>
    </row>
    <row r="968" spans="1:15" x14ac:dyDescent="0.3">
      <c r="A968" t="s">
        <v>9540</v>
      </c>
      <c r="B968" s="9">
        <v>45916</v>
      </c>
      <c r="C968" t="s">
        <v>8497</v>
      </c>
      <c r="D968" t="s">
        <v>8241</v>
      </c>
      <c r="E968" t="s">
        <v>8199</v>
      </c>
      <c r="F968" t="s">
        <v>8202</v>
      </c>
      <c r="G968">
        <v>10</v>
      </c>
      <c r="H968">
        <v>0</v>
      </c>
      <c r="I968">
        <v>28</v>
      </c>
      <c r="J968">
        <v>280</v>
      </c>
      <c r="K968" s="10">
        <f>IFERROR(INDEX(Pharma_Stock!$D$4:$D$51,MATCH(F968,Pharma_Stock!$B$4:$B$51,0)),"")</f>
        <v>45979</v>
      </c>
      <c r="L968" s="11" t="str">
        <f t="shared" si="30"/>
        <v/>
      </c>
      <c r="M968" s="11" t="str">
        <f>INDEX(Pharma_Products!$F$4:$F$15,MATCH(E968,Pharma_Products!$A$4:$A$15,0))</f>
        <v>-</v>
      </c>
      <c r="N968" s="10">
        <f>IFERROR(INDEX(Pharma_Retailers!$F$4:$F$183,MATCH(C968,Pharma_Retailers!$A$4:$A$183,0)),"")</f>
        <v>0</v>
      </c>
      <c r="O968" s="11" t="str">
        <f t="shared" si="31"/>
        <v/>
      </c>
    </row>
    <row r="969" spans="1:15" x14ac:dyDescent="0.3">
      <c r="A969" t="s">
        <v>9541</v>
      </c>
      <c r="B969" s="9">
        <v>45916</v>
      </c>
      <c r="C969" t="s">
        <v>8380</v>
      </c>
      <c r="D969" t="s">
        <v>8241</v>
      </c>
      <c r="E969" t="s">
        <v>8194</v>
      </c>
      <c r="F969" t="s">
        <v>8195</v>
      </c>
      <c r="G969">
        <v>128</v>
      </c>
      <c r="H969">
        <v>0</v>
      </c>
      <c r="I969">
        <v>105</v>
      </c>
      <c r="J969">
        <v>13440</v>
      </c>
      <c r="K969" s="10">
        <f>IFERROR(INDEX(Pharma_Stock!$D$4:$D$51,MATCH(F969,Pharma_Stock!$B$4:$B$51,0)),"")</f>
        <v>46196</v>
      </c>
      <c r="L969" s="11" t="str">
        <f t="shared" si="30"/>
        <v/>
      </c>
      <c r="M969" s="11" t="str">
        <f>INDEX(Pharma_Products!$F$4:$F$15,MATCH(E969,Pharma_Products!$A$4:$A$15,0))</f>
        <v>-</v>
      </c>
      <c r="N969" s="10">
        <f>IFERROR(INDEX(Pharma_Retailers!$F$4:$F$183,MATCH(C969,Pharma_Retailers!$A$4:$A$183,0)),"")</f>
        <v>0</v>
      </c>
      <c r="O969" s="11" t="str">
        <f t="shared" si="31"/>
        <v/>
      </c>
    </row>
    <row r="970" spans="1:15" x14ac:dyDescent="0.3">
      <c r="A970" t="s">
        <v>9542</v>
      </c>
      <c r="B970" s="9">
        <v>45916</v>
      </c>
      <c r="C970" t="s">
        <v>8256</v>
      </c>
      <c r="D970" t="s">
        <v>8228</v>
      </c>
      <c r="E970" t="s">
        <v>8164</v>
      </c>
      <c r="F970" t="s">
        <v>8165</v>
      </c>
      <c r="G970">
        <v>155</v>
      </c>
      <c r="H970">
        <v>14</v>
      </c>
      <c r="I970">
        <v>19</v>
      </c>
      <c r="J970">
        <v>2945</v>
      </c>
      <c r="K970" s="10">
        <f>IFERROR(INDEX(Pharma_Stock!$D$4:$D$51,MATCH(F970,Pharma_Stock!$B$4:$B$51,0)),"")</f>
        <v>46275</v>
      </c>
      <c r="L970" s="11" t="str">
        <f t="shared" si="30"/>
        <v/>
      </c>
      <c r="M970" s="11" t="str">
        <f>INDEX(Pharma_Products!$F$4:$F$15,MATCH(E970,Pharma_Products!$A$4:$A$15,0))</f>
        <v>OTC</v>
      </c>
      <c r="N970" s="10">
        <f>IFERROR(INDEX(Pharma_Retailers!$F$4:$F$183,MATCH(C970,Pharma_Retailers!$A$4:$A$183,0)),"")</f>
        <v>47283</v>
      </c>
      <c r="O970" s="11" t="str">
        <f t="shared" si="31"/>
        <v/>
      </c>
    </row>
    <row r="971" spans="1:15" x14ac:dyDescent="0.3">
      <c r="A971" t="s">
        <v>9543</v>
      </c>
      <c r="B971" s="9">
        <v>45916</v>
      </c>
      <c r="C971" t="s">
        <v>8350</v>
      </c>
      <c r="D971" t="s">
        <v>8233</v>
      </c>
      <c r="E971" t="s">
        <v>8153</v>
      </c>
      <c r="F971" t="s">
        <v>8156</v>
      </c>
      <c r="G971">
        <v>194</v>
      </c>
      <c r="H971">
        <v>0</v>
      </c>
      <c r="I971">
        <v>18.5</v>
      </c>
      <c r="J971">
        <v>3589</v>
      </c>
      <c r="K971" s="10">
        <f>IFERROR(INDEX(Pharma_Stock!$D$4:$D$51,MATCH(F971,Pharma_Stock!$B$4:$B$51,0)),"")</f>
        <v>46468</v>
      </c>
      <c r="L971" s="11" t="str">
        <f t="shared" si="30"/>
        <v/>
      </c>
      <c r="M971" s="11" t="str">
        <f>INDEX(Pharma_Products!$F$4:$F$15,MATCH(E971,Pharma_Products!$A$4:$A$15,0))</f>
        <v>Sch H</v>
      </c>
      <c r="N971" s="10">
        <f>IFERROR(INDEX(Pharma_Retailers!$F$4:$F$183,MATCH(C971,Pharma_Retailers!$A$4:$A$183,0)),"")</f>
        <v>46919</v>
      </c>
      <c r="O971" s="11" t="str">
        <f t="shared" si="31"/>
        <v/>
      </c>
    </row>
    <row r="972" spans="1:15" x14ac:dyDescent="0.3">
      <c r="A972" t="s">
        <v>9544</v>
      </c>
      <c r="B972" s="9">
        <v>45917</v>
      </c>
      <c r="C972" t="s">
        <v>8410</v>
      </c>
      <c r="D972" t="s">
        <v>8249</v>
      </c>
      <c r="E972" t="s">
        <v>8204</v>
      </c>
      <c r="F972" t="s">
        <v>8207</v>
      </c>
      <c r="G972">
        <v>174</v>
      </c>
      <c r="H972">
        <v>0</v>
      </c>
      <c r="I972">
        <v>88</v>
      </c>
      <c r="J972">
        <v>15312</v>
      </c>
      <c r="K972" s="10">
        <f>IFERROR(INDEX(Pharma_Stock!$D$4:$D$51,MATCH(F972,Pharma_Stock!$B$4:$B$51,0)),"")</f>
        <v>45968</v>
      </c>
      <c r="L972" s="11" t="str">
        <f t="shared" si="30"/>
        <v/>
      </c>
      <c r="M972" s="11" t="str">
        <f>INDEX(Pharma_Products!$F$4:$F$15,MATCH(E972,Pharma_Products!$A$4:$A$15,0))</f>
        <v>-</v>
      </c>
      <c r="N972" s="10">
        <f>IFERROR(INDEX(Pharma_Retailers!$F$4:$F$183,MATCH(C972,Pharma_Retailers!$A$4:$A$183,0)),"")</f>
        <v>0</v>
      </c>
      <c r="O972" s="11" t="str">
        <f t="shared" si="31"/>
        <v/>
      </c>
    </row>
    <row r="973" spans="1:15" x14ac:dyDescent="0.3">
      <c r="A973" t="s">
        <v>9545</v>
      </c>
      <c r="B973" s="9">
        <v>45917</v>
      </c>
      <c r="C973" t="s">
        <v>8313</v>
      </c>
      <c r="D973" t="s">
        <v>8249</v>
      </c>
      <c r="E973" t="s">
        <v>8184</v>
      </c>
      <c r="F973" t="s">
        <v>8185</v>
      </c>
      <c r="G973">
        <v>107</v>
      </c>
      <c r="H973">
        <v>10</v>
      </c>
      <c r="I973">
        <v>9</v>
      </c>
      <c r="J973">
        <v>963</v>
      </c>
      <c r="K973" s="10">
        <f>IFERROR(INDEX(Pharma_Stock!$D$4:$D$51,MATCH(F973,Pharma_Stock!$B$4:$B$51,0)),"")</f>
        <v>46158</v>
      </c>
      <c r="L973" s="11" t="str">
        <f t="shared" si="30"/>
        <v/>
      </c>
      <c r="M973" s="11" t="str">
        <f>INDEX(Pharma_Products!$F$4:$F$15,MATCH(E973,Pharma_Products!$A$4:$A$15,0))</f>
        <v>-</v>
      </c>
      <c r="N973" s="10">
        <f>IFERROR(INDEX(Pharma_Retailers!$F$4:$F$183,MATCH(C973,Pharma_Retailers!$A$4:$A$183,0)),"")</f>
        <v>0</v>
      </c>
      <c r="O973" s="11" t="str">
        <f t="shared" si="31"/>
        <v/>
      </c>
    </row>
    <row r="974" spans="1:15" x14ac:dyDescent="0.3">
      <c r="A974" t="s">
        <v>9546</v>
      </c>
      <c r="B974" s="9">
        <v>45917</v>
      </c>
      <c r="C974" t="s">
        <v>8521</v>
      </c>
      <c r="D974" t="s">
        <v>8241</v>
      </c>
      <c r="E974" t="s">
        <v>8204</v>
      </c>
      <c r="F974" t="s">
        <v>8205</v>
      </c>
      <c r="G974">
        <v>50</v>
      </c>
      <c r="H974">
        <v>0</v>
      </c>
      <c r="I974">
        <v>88</v>
      </c>
      <c r="J974">
        <v>4400</v>
      </c>
      <c r="K974" s="10">
        <f>IFERROR(INDEX(Pharma_Stock!$D$4:$D$51,MATCH(F974,Pharma_Stock!$B$4:$B$51,0)),"")</f>
        <v>46141</v>
      </c>
      <c r="L974" s="11" t="str">
        <f t="shared" si="30"/>
        <v/>
      </c>
      <c r="M974" s="11" t="str">
        <f>INDEX(Pharma_Products!$F$4:$F$15,MATCH(E974,Pharma_Products!$A$4:$A$15,0))</f>
        <v>-</v>
      </c>
      <c r="N974" s="10">
        <f>IFERROR(INDEX(Pharma_Retailers!$F$4:$F$183,MATCH(C974,Pharma_Retailers!$A$4:$A$183,0)),"")</f>
        <v>0</v>
      </c>
      <c r="O974" s="11" t="str">
        <f t="shared" si="31"/>
        <v/>
      </c>
    </row>
    <row r="975" spans="1:15" x14ac:dyDescent="0.3">
      <c r="A975" t="s">
        <v>9547</v>
      </c>
      <c r="B975" s="9">
        <v>45917</v>
      </c>
      <c r="C975" t="s">
        <v>8395</v>
      </c>
      <c r="D975" t="s">
        <v>8269</v>
      </c>
      <c r="E975" t="s">
        <v>8209</v>
      </c>
      <c r="F975" t="s">
        <v>8211</v>
      </c>
      <c r="G975">
        <v>231</v>
      </c>
      <c r="H975">
        <v>0</v>
      </c>
      <c r="I975">
        <v>30</v>
      </c>
      <c r="J975">
        <v>6930</v>
      </c>
      <c r="K975" s="10">
        <f>IFERROR(INDEX(Pharma_Stock!$D$4:$D$51,MATCH(F975,Pharma_Stock!$B$4:$B$51,0)),"")</f>
        <v>46265</v>
      </c>
      <c r="L975" s="11" t="str">
        <f t="shared" si="30"/>
        <v/>
      </c>
      <c r="M975" s="11" t="str">
        <f>INDEX(Pharma_Products!$F$4:$F$15,MATCH(E975,Pharma_Products!$A$4:$A$15,0))</f>
        <v>-</v>
      </c>
      <c r="N975" s="10">
        <f>IFERROR(INDEX(Pharma_Retailers!$F$4:$F$183,MATCH(C975,Pharma_Retailers!$A$4:$A$183,0)),"")</f>
        <v>0</v>
      </c>
      <c r="O975" s="11" t="str">
        <f t="shared" si="31"/>
        <v/>
      </c>
    </row>
    <row r="976" spans="1:15" x14ac:dyDescent="0.3">
      <c r="A976" t="s">
        <v>9548</v>
      </c>
      <c r="B976" s="9">
        <v>45918</v>
      </c>
      <c r="C976" t="s">
        <v>8439</v>
      </c>
      <c r="D976" t="s">
        <v>8249</v>
      </c>
      <c r="E976" t="s">
        <v>8179</v>
      </c>
      <c r="F976" t="s">
        <v>8180</v>
      </c>
      <c r="G976">
        <v>65</v>
      </c>
      <c r="H976">
        <v>0</v>
      </c>
      <c r="I976">
        <v>85</v>
      </c>
      <c r="J976">
        <v>5525</v>
      </c>
      <c r="K976" s="10">
        <f>IFERROR(INDEX(Pharma_Stock!$D$4:$D$51,MATCH(F976,Pharma_Stock!$B$4:$B$51,0)),"")</f>
        <v>46271</v>
      </c>
      <c r="L976" s="11" t="str">
        <f t="shared" si="30"/>
        <v/>
      </c>
      <c r="M976" s="11" t="str">
        <f>INDEX(Pharma_Products!$F$4:$F$15,MATCH(E976,Pharma_Products!$A$4:$A$15,0))</f>
        <v>Sch H</v>
      </c>
      <c r="N976" s="10">
        <f>IFERROR(INDEX(Pharma_Retailers!$F$4:$F$183,MATCH(C976,Pharma_Retailers!$A$4:$A$183,0)),"")</f>
        <v>46770</v>
      </c>
      <c r="O976" s="11" t="str">
        <f t="shared" si="31"/>
        <v/>
      </c>
    </row>
    <row r="977" spans="1:15" x14ac:dyDescent="0.3">
      <c r="A977" t="s">
        <v>9549</v>
      </c>
      <c r="B977" s="9">
        <v>45918</v>
      </c>
      <c r="C977" t="s">
        <v>8514</v>
      </c>
      <c r="D977" t="s">
        <v>8233</v>
      </c>
      <c r="E977" t="s">
        <v>8184</v>
      </c>
      <c r="F977" t="s">
        <v>8187</v>
      </c>
      <c r="G977">
        <v>239</v>
      </c>
      <c r="H977">
        <v>23</v>
      </c>
      <c r="I977">
        <v>9</v>
      </c>
      <c r="J977">
        <v>2151</v>
      </c>
      <c r="K977" s="10">
        <f>IFERROR(INDEX(Pharma_Stock!$D$4:$D$51,MATCH(F977,Pharma_Stock!$B$4:$B$51,0)),"")</f>
        <v>46028</v>
      </c>
      <c r="L977" s="11" t="str">
        <f t="shared" si="30"/>
        <v/>
      </c>
      <c r="M977" s="11" t="str">
        <f>INDEX(Pharma_Products!$F$4:$F$15,MATCH(E977,Pharma_Products!$A$4:$A$15,0))</f>
        <v>-</v>
      </c>
      <c r="N977" s="10">
        <f>IFERROR(INDEX(Pharma_Retailers!$F$4:$F$183,MATCH(C977,Pharma_Retailers!$A$4:$A$183,0)),"")</f>
        <v>0</v>
      </c>
      <c r="O977" s="11" t="str">
        <f t="shared" si="31"/>
        <v/>
      </c>
    </row>
    <row r="978" spans="1:15" x14ac:dyDescent="0.3">
      <c r="A978" t="s">
        <v>9550</v>
      </c>
      <c r="B978" s="9">
        <v>45918</v>
      </c>
      <c r="C978" t="s">
        <v>8265</v>
      </c>
      <c r="D978" t="s">
        <v>8241</v>
      </c>
      <c r="E978" t="s">
        <v>8184</v>
      </c>
      <c r="F978" t="s">
        <v>8186</v>
      </c>
      <c r="G978">
        <v>195</v>
      </c>
      <c r="H978">
        <v>19</v>
      </c>
      <c r="I978">
        <v>9</v>
      </c>
      <c r="J978">
        <v>1755</v>
      </c>
      <c r="K978" s="10">
        <f>IFERROR(INDEX(Pharma_Stock!$D$4:$D$51,MATCH(F978,Pharma_Stock!$B$4:$B$51,0)),"")</f>
        <v>45997</v>
      </c>
      <c r="L978" s="11" t="str">
        <f t="shared" si="30"/>
        <v/>
      </c>
      <c r="M978" s="11" t="str">
        <f>INDEX(Pharma_Products!$F$4:$F$15,MATCH(E978,Pharma_Products!$A$4:$A$15,0))</f>
        <v>-</v>
      </c>
      <c r="N978" s="10">
        <f>IFERROR(INDEX(Pharma_Retailers!$F$4:$F$183,MATCH(C978,Pharma_Retailers!$A$4:$A$183,0)),"")</f>
        <v>0</v>
      </c>
      <c r="O978" s="11" t="str">
        <f t="shared" si="31"/>
        <v/>
      </c>
    </row>
    <row r="979" spans="1:15" x14ac:dyDescent="0.3">
      <c r="A979" t="s">
        <v>9551</v>
      </c>
      <c r="B979" s="9">
        <v>45918</v>
      </c>
      <c r="C979" t="s">
        <v>8254</v>
      </c>
      <c r="D979" t="s">
        <v>8228</v>
      </c>
      <c r="E979" t="s">
        <v>8184</v>
      </c>
      <c r="F979" t="s">
        <v>8185</v>
      </c>
      <c r="G979">
        <v>68</v>
      </c>
      <c r="H979">
        <v>6</v>
      </c>
      <c r="I979">
        <v>9</v>
      </c>
      <c r="J979">
        <v>612</v>
      </c>
      <c r="K979" s="10">
        <f>IFERROR(INDEX(Pharma_Stock!$D$4:$D$51,MATCH(F979,Pharma_Stock!$B$4:$B$51,0)),"")</f>
        <v>46158</v>
      </c>
      <c r="L979" s="11" t="str">
        <f t="shared" si="30"/>
        <v/>
      </c>
      <c r="M979" s="11" t="str">
        <f>INDEX(Pharma_Products!$F$4:$F$15,MATCH(E979,Pharma_Products!$A$4:$A$15,0))</f>
        <v>-</v>
      </c>
      <c r="N979" s="10">
        <f>IFERROR(INDEX(Pharma_Retailers!$F$4:$F$183,MATCH(C979,Pharma_Retailers!$A$4:$A$183,0)),"")</f>
        <v>0</v>
      </c>
      <c r="O979" s="11" t="str">
        <f t="shared" si="31"/>
        <v/>
      </c>
    </row>
    <row r="980" spans="1:15" x14ac:dyDescent="0.3">
      <c r="A980" t="s">
        <v>9552</v>
      </c>
      <c r="B980" s="9">
        <v>45918</v>
      </c>
      <c r="C980" t="s">
        <v>8509</v>
      </c>
      <c r="D980" t="s">
        <v>8269</v>
      </c>
      <c r="E980" t="s">
        <v>8204</v>
      </c>
      <c r="F980" t="s">
        <v>8207</v>
      </c>
      <c r="G980">
        <v>72</v>
      </c>
      <c r="H980">
        <v>0</v>
      </c>
      <c r="I980">
        <v>88</v>
      </c>
      <c r="J980">
        <v>6336</v>
      </c>
      <c r="K980" s="10">
        <f>IFERROR(INDEX(Pharma_Stock!$D$4:$D$51,MATCH(F980,Pharma_Stock!$B$4:$B$51,0)),"")</f>
        <v>45968</v>
      </c>
      <c r="L980" s="11" t="str">
        <f t="shared" si="30"/>
        <v/>
      </c>
      <c r="M980" s="11" t="str">
        <f>INDEX(Pharma_Products!$F$4:$F$15,MATCH(E980,Pharma_Products!$A$4:$A$15,0))</f>
        <v>-</v>
      </c>
      <c r="N980" s="10">
        <f>IFERROR(INDEX(Pharma_Retailers!$F$4:$F$183,MATCH(C980,Pharma_Retailers!$A$4:$A$183,0)),"")</f>
        <v>0</v>
      </c>
      <c r="O980" s="11" t="str">
        <f t="shared" si="31"/>
        <v/>
      </c>
    </row>
    <row r="981" spans="1:15" x14ac:dyDescent="0.3">
      <c r="A981" t="s">
        <v>9553</v>
      </c>
      <c r="B981" s="9">
        <v>45918</v>
      </c>
      <c r="C981" t="s">
        <v>8410</v>
      </c>
      <c r="D981" t="s">
        <v>8249</v>
      </c>
      <c r="E981" t="s">
        <v>8199</v>
      </c>
      <c r="F981" t="s">
        <v>8200</v>
      </c>
      <c r="G981">
        <v>113</v>
      </c>
      <c r="H981">
        <v>0</v>
      </c>
      <c r="I981">
        <v>28</v>
      </c>
      <c r="J981">
        <v>3164</v>
      </c>
      <c r="K981" s="10">
        <f>IFERROR(INDEX(Pharma_Stock!$D$4:$D$51,MATCH(F981,Pharma_Stock!$B$4:$B$51,0)),"")</f>
        <v>46042</v>
      </c>
      <c r="L981" s="11" t="str">
        <f t="shared" si="30"/>
        <v/>
      </c>
      <c r="M981" s="11" t="str">
        <f>INDEX(Pharma_Products!$F$4:$F$15,MATCH(E981,Pharma_Products!$A$4:$A$15,0))</f>
        <v>-</v>
      </c>
      <c r="N981" s="10">
        <f>IFERROR(INDEX(Pharma_Retailers!$F$4:$F$183,MATCH(C981,Pharma_Retailers!$A$4:$A$183,0)),"")</f>
        <v>0</v>
      </c>
      <c r="O981" s="11" t="str">
        <f t="shared" si="31"/>
        <v/>
      </c>
    </row>
    <row r="982" spans="1:15" x14ac:dyDescent="0.3">
      <c r="A982" t="s">
        <v>9554</v>
      </c>
      <c r="B982" s="9">
        <v>45918</v>
      </c>
      <c r="C982" t="s">
        <v>8398</v>
      </c>
      <c r="D982" t="s">
        <v>8228</v>
      </c>
      <c r="E982" t="s">
        <v>8169</v>
      </c>
      <c r="F982" t="s">
        <v>8171</v>
      </c>
      <c r="G982">
        <v>222</v>
      </c>
      <c r="H982">
        <v>0</v>
      </c>
      <c r="I982">
        <v>14</v>
      </c>
      <c r="J982">
        <v>3108</v>
      </c>
      <c r="K982" s="10">
        <f>IFERROR(INDEX(Pharma_Stock!$D$4:$D$51,MATCH(F982,Pharma_Stock!$B$4:$B$51,0)),"")</f>
        <v>46575</v>
      </c>
      <c r="L982" s="11" t="str">
        <f t="shared" si="30"/>
        <v/>
      </c>
      <c r="M982" s="11" t="str">
        <f>INDEX(Pharma_Products!$F$4:$F$15,MATCH(E982,Pharma_Products!$A$4:$A$15,0))</f>
        <v>Sch H</v>
      </c>
      <c r="N982" s="10">
        <f>IFERROR(INDEX(Pharma_Retailers!$F$4:$F$183,MATCH(C982,Pharma_Retailers!$A$4:$A$183,0)),"")</f>
        <v>47015</v>
      </c>
      <c r="O982" s="11" t="str">
        <f t="shared" si="31"/>
        <v/>
      </c>
    </row>
    <row r="983" spans="1:15" x14ac:dyDescent="0.3">
      <c r="A983" t="s">
        <v>9555</v>
      </c>
      <c r="B983" s="9">
        <v>45918</v>
      </c>
      <c r="C983" t="s">
        <v>8478</v>
      </c>
      <c r="D983" t="s">
        <v>8228</v>
      </c>
      <c r="E983" t="s">
        <v>8169</v>
      </c>
      <c r="F983" t="s">
        <v>8170</v>
      </c>
      <c r="G983">
        <v>79</v>
      </c>
      <c r="H983">
        <v>0</v>
      </c>
      <c r="I983">
        <v>14</v>
      </c>
      <c r="J983">
        <v>1106</v>
      </c>
      <c r="K983" s="10">
        <f>IFERROR(INDEX(Pharma_Stock!$D$4:$D$51,MATCH(F983,Pharma_Stock!$B$4:$B$51,0)),"")</f>
        <v>46624</v>
      </c>
      <c r="L983" s="11" t="str">
        <f t="shared" si="30"/>
        <v/>
      </c>
      <c r="M983" s="11" t="str">
        <f>INDEX(Pharma_Products!$F$4:$F$15,MATCH(E983,Pharma_Products!$A$4:$A$15,0))</f>
        <v>Sch H</v>
      </c>
      <c r="N983" s="10">
        <f>IFERROR(INDEX(Pharma_Retailers!$F$4:$F$183,MATCH(C983,Pharma_Retailers!$A$4:$A$183,0)),"")</f>
        <v>46565</v>
      </c>
      <c r="O983" s="11" t="str">
        <f t="shared" si="31"/>
        <v/>
      </c>
    </row>
    <row r="984" spans="1:15" x14ac:dyDescent="0.3">
      <c r="A984" t="s">
        <v>9556</v>
      </c>
      <c r="B984" s="9">
        <v>45919</v>
      </c>
      <c r="C984" t="s">
        <v>8476</v>
      </c>
      <c r="D984" t="s">
        <v>8249</v>
      </c>
      <c r="E984" t="s">
        <v>8153</v>
      </c>
      <c r="F984" t="s">
        <v>8157</v>
      </c>
      <c r="G984">
        <v>71</v>
      </c>
      <c r="H984">
        <v>0</v>
      </c>
      <c r="I984">
        <v>18.5</v>
      </c>
      <c r="J984">
        <v>1313.5</v>
      </c>
      <c r="K984" s="10">
        <f>IFERROR(INDEX(Pharma_Stock!$D$4:$D$51,MATCH(F984,Pharma_Stock!$B$4:$B$51,0)),"")</f>
        <v>46500</v>
      </c>
      <c r="L984" s="11" t="str">
        <f t="shared" si="30"/>
        <v/>
      </c>
      <c r="M984" s="11" t="str">
        <f>INDEX(Pharma_Products!$F$4:$F$15,MATCH(E984,Pharma_Products!$A$4:$A$15,0))</f>
        <v>Sch H</v>
      </c>
      <c r="N984" s="10">
        <f>IFERROR(INDEX(Pharma_Retailers!$F$4:$F$183,MATCH(C984,Pharma_Retailers!$A$4:$A$183,0)),"")</f>
        <v>46653</v>
      </c>
      <c r="O984" s="11" t="str">
        <f t="shared" si="31"/>
        <v/>
      </c>
    </row>
    <row r="985" spans="1:15" x14ac:dyDescent="0.3">
      <c r="A985" t="s">
        <v>9557</v>
      </c>
      <c r="B985" s="9">
        <v>45919</v>
      </c>
      <c r="C985" t="s">
        <v>8522</v>
      </c>
      <c r="D985" t="s">
        <v>8269</v>
      </c>
      <c r="E985" t="s">
        <v>8189</v>
      </c>
      <c r="F985" t="s">
        <v>8191</v>
      </c>
      <c r="G985">
        <v>198</v>
      </c>
      <c r="H985">
        <v>16</v>
      </c>
      <c r="I985">
        <v>12.5</v>
      </c>
      <c r="J985">
        <v>2475</v>
      </c>
      <c r="K985" s="10">
        <f>IFERROR(INDEX(Pharma_Stock!$D$4:$D$51,MATCH(F985,Pharma_Stock!$B$4:$B$51,0)),"")</f>
        <v>45972</v>
      </c>
      <c r="L985" s="11" t="str">
        <f t="shared" si="30"/>
        <v/>
      </c>
      <c r="M985" s="11" t="str">
        <f>INDEX(Pharma_Products!$F$4:$F$15,MATCH(E985,Pharma_Products!$A$4:$A$15,0))</f>
        <v>-</v>
      </c>
      <c r="N985" s="10">
        <f>IFERROR(INDEX(Pharma_Retailers!$F$4:$F$183,MATCH(C985,Pharma_Retailers!$A$4:$A$183,0)),"")</f>
        <v>0</v>
      </c>
      <c r="O985" s="11" t="str">
        <f t="shared" si="31"/>
        <v/>
      </c>
    </row>
    <row r="986" spans="1:15" x14ac:dyDescent="0.3">
      <c r="A986" t="s">
        <v>9558</v>
      </c>
      <c r="B986" s="9">
        <v>45919</v>
      </c>
      <c r="C986" t="s">
        <v>8365</v>
      </c>
      <c r="D986" t="s">
        <v>8233</v>
      </c>
      <c r="E986" t="s">
        <v>8189</v>
      </c>
      <c r="F986" t="s">
        <v>8192</v>
      </c>
      <c r="G986">
        <v>23</v>
      </c>
      <c r="H986">
        <v>1</v>
      </c>
      <c r="I986">
        <v>12.5</v>
      </c>
      <c r="J986">
        <v>287.5</v>
      </c>
      <c r="K986" s="10">
        <f>IFERROR(INDEX(Pharma_Stock!$D$4:$D$51,MATCH(F986,Pharma_Stock!$B$4:$B$51,0)),"")</f>
        <v>46005</v>
      </c>
      <c r="L986" s="11" t="str">
        <f t="shared" si="30"/>
        <v/>
      </c>
      <c r="M986" s="11" t="str">
        <f>INDEX(Pharma_Products!$F$4:$F$15,MATCH(E986,Pharma_Products!$A$4:$A$15,0))</f>
        <v>-</v>
      </c>
      <c r="N986" s="10">
        <f>IFERROR(INDEX(Pharma_Retailers!$F$4:$F$183,MATCH(C986,Pharma_Retailers!$A$4:$A$183,0)),"")</f>
        <v>0</v>
      </c>
      <c r="O986" s="11" t="str">
        <f t="shared" si="31"/>
        <v/>
      </c>
    </row>
    <row r="987" spans="1:15" x14ac:dyDescent="0.3">
      <c r="A987" t="s">
        <v>9559</v>
      </c>
      <c r="B987" s="9">
        <v>45919</v>
      </c>
      <c r="C987" t="s">
        <v>8373</v>
      </c>
      <c r="D987" t="s">
        <v>8249</v>
      </c>
      <c r="E987" t="s">
        <v>8179</v>
      </c>
      <c r="F987" t="s">
        <v>8180</v>
      </c>
      <c r="G987">
        <v>229</v>
      </c>
      <c r="H987">
        <v>0</v>
      </c>
      <c r="I987">
        <v>85</v>
      </c>
      <c r="J987">
        <v>19465</v>
      </c>
      <c r="K987" s="10">
        <f>IFERROR(INDEX(Pharma_Stock!$D$4:$D$51,MATCH(F987,Pharma_Stock!$B$4:$B$51,0)),"")</f>
        <v>46271</v>
      </c>
      <c r="L987" s="11" t="str">
        <f t="shared" si="30"/>
        <v/>
      </c>
      <c r="M987" s="11" t="str">
        <f>INDEX(Pharma_Products!$F$4:$F$15,MATCH(E987,Pharma_Products!$A$4:$A$15,0))</f>
        <v>Sch H</v>
      </c>
      <c r="N987" s="10">
        <f>IFERROR(INDEX(Pharma_Retailers!$F$4:$F$183,MATCH(C987,Pharma_Retailers!$A$4:$A$183,0)),"")</f>
        <v>46942</v>
      </c>
      <c r="O987" s="11" t="str">
        <f t="shared" si="31"/>
        <v/>
      </c>
    </row>
    <row r="988" spans="1:15" x14ac:dyDescent="0.3">
      <c r="A988" t="s">
        <v>9560</v>
      </c>
      <c r="B988" s="9">
        <v>45919</v>
      </c>
      <c r="C988" t="s">
        <v>8340</v>
      </c>
      <c r="D988" t="s">
        <v>8249</v>
      </c>
      <c r="E988" t="s">
        <v>8184</v>
      </c>
      <c r="F988" t="s">
        <v>8187</v>
      </c>
      <c r="G988">
        <v>113</v>
      </c>
      <c r="H988">
        <v>11</v>
      </c>
      <c r="I988">
        <v>9</v>
      </c>
      <c r="J988">
        <v>1017</v>
      </c>
      <c r="K988" s="10">
        <f>IFERROR(INDEX(Pharma_Stock!$D$4:$D$51,MATCH(F988,Pharma_Stock!$B$4:$B$51,0)),"")</f>
        <v>46028</v>
      </c>
      <c r="L988" s="11" t="str">
        <f t="shared" si="30"/>
        <v/>
      </c>
      <c r="M988" s="11" t="str">
        <f>INDEX(Pharma_Products!$F$4:$F$15,MATCH(E988,Pharma_Products!$A$4:$A$15,0))</f>
        <v>-</v>
      </c>
      <c r="N988" s="10">
        <f>IFERROR(INDEX(Pharma_Retailers!$F$4:$F$183,MATCH(C988,Pharma_Retailers!$A$4:$A$183,0)),"")</f>
        <v>0</v>
      </c>
      <c r="O988" s="11" t="str">
        <f t="shared" si="31"/>
        <v/>
      </c>
    </row>
    <row r="989" spans="1:15" x14ac:dyDescent="0.3">
      <c r="A989" t="s">
        <v>9561</v>
      </c>
      <c r="B989" s="9">
        <v>45919</v>
      </c>
      <c r="C989" t="s">
        <v>8384</v>
      </c>
      <c r="D989" t="s">
        <v>8269</v>
      </c>
      <c r="E989" t="s">
        <v>8174</v>
      </c>
      <c r="F989" t="s">
        <v>8177</v>
      </c>
      <c r="G989">
        <v>13</v>
      </c>
      <c r="H989">
        <v>0</v>
      </c>
      <c r="I989">
        <v>98</v>
      </c>
      <c r="J989">
        <v>1274</v>
      </c>
      <c r="K989" s="10">
        <f>IFERROR(INDEX(Pharma_Stock!$D$4:$D$51,MATCH(F989,Pharma_Stock!$B$4:$B$51,0)),"")</f>
        <v>46385</v>
      </c>
      <c r="L989" s="11" t="str">
        <f t="shared" si="30"/>
        <v/>
      </c>
      <c r="M989" s="11" t="str">
        <f>INDEX(Pharma_Products!$F$4:$F$15,MATCH(E989,Pharma_Products!$A$4:$A$15,0))</f>
        <v>Sch H</v>
      </c>
      <c r="N989" s="10">
        <f>IFERROR(INDEX(Pharma_Retailers!$F$4:$F$183,MATCH(C989,Pharma_Retailers!$A$4:$A$183,0)),"")</f>
        <v>47245</v>
      </c>
      <c r="O989" s="11" t="str">
        <f t="shared" si="31"/>
        <v/>
      </c>
    </row>
    <row r="990" spans="1:15" x14ac:dyDescent="0.3">
      <c r="A990" t="s">
        <v>9562</v>
      </c>
      <c r="B990" s="9">
        <v>45919</v>
      </c>
      <c r="C990" t="s">
        <v>8324</v>
      </c>
      <c r="D990" t="s">
        <v>8241</v>
      </c>
      <c r="E990" t="s">
        <v>8184</v>
      </c>
      <c r="F990" t="s">
        <v>8187</v>
      </c>
      <c r="G990">
        <v>198</v>
      </c>
      <c r="H990">
        <v>19</v>
      </c>
      <c r="I990">
        <v>9</v>
      </c>
      <c r="J990">
        <v>1782</v>
      </c>
      <c r="K990" s="10">
        <f>IFERROR(INDEX(Pharma_Stock!$D$4:$D$51,MATCH(F990,Pharma_Stock!$B$4:$B$51,0)),"")</f>
        <v>46028</v>
      </c>
      <c r="L990" s="11" t="str">
        <f t="shared" si="30"/>
        <v/>
      </c>
      <c r="M990" s="11" t="str">
        <f>INDEX(Pharma_Products!$F$4:$F$15,MATCH(E990,Pharma_Products!$A$4:$A$15,0))</f>
        <v>-</v>
      </c>
      <c r="N990" s="10">
        <f>IFERROR(INDEX(Pharma_Retailers!$F$4:$F$183,MATCH(C990,Pharma_Retailers!$A$4:$A$183,0)),"")</f>
        <v>0</v>
      </c>
      <c r="O990" s="11" t="str">
        <f t="shared" si="31"/>
        <v/>
      </c>
    </row>
    <row r="991" spans="1:15" x14ac:dyDescent="0.3">
      <c r="A991" t="s">
        <v>9563</v>
      </c>
      <c r="B991" s="9">
        <v>45919</v>
      </c>
      <c r="C991" t="s">
        <v>8474</v>
      </c>
      <c r="D991" t="s">
        <v>8269</v>
      </c>
      <c r="E991" t="s">
        <v>8169</v>
      </c>
      <c r="F991" t="s">
        <v>8171</v>
      </c>
      <c r="G991">
        <v>184</v>
      </c>
      <c r="H991">
        <v>0</v>
      </c>
      <c r="I991">
        <v>14</v>
      </c>
      <c r="J991">
        <v>2576</v>
      </c>
      <c r="K991" s="10">
        <f>IFERROR(INDEX(Pharma_Stock!$D$4:$D$51,MATCH(F991,Pharma_Stock!$B$4:$B$51,0)),"")</f>
        <v>46575</v>
      </c>
      <c r="L991" s="11" t="str">
        <f t="shared" si="30"/>
        <v/>
      </c>
      <c r="M991" s="11" t="str">
        <f>INDEX(Pharma_Products!$F$4:$F$15,MATCH(E991,Pharma_Products!$A$4:$A$15,0))</f>
        <v>Sch H</v>
      </c>
      <c r="N991" s="10">
        <f>IFERROR(INDEX(Pharma_Retailers!$F$4:$F$183,MATCH(C991,Pharma_Retailers!$A$4:$A$183,0)),"")</f>
        <v>46382</v>
      </c>
      <c r="O991" s="11" t="str">
        <f t="shared" si="31"/>
        <v/>
      </c>
    </row>
    <row r="992" spans="1:15" x14ac:dyDescent="0.3">
      <c r="A992" t="s">
        <v>9564</v>
      </c>
      <c r="B992" s="9">
        <v>45919</v>
      </c>
      <c r="C992" t="s">
        <v>8359</v>
      </c>
      <c r="D992" t="s">
        <v>8249</v>
      </c>
      <c r="E992" t="s">
        <v>8209</v>
      </c>
      <c r="F992" t="s">
        <v>8211</v>
      </c>
      <c r="G992">
        <v>136</v>
      </c>
      <c r="H992">
        <v>0</v>
      </c>
      <c r="I992">
        <v>30</v>
      </c>
      <c r="J992">
        <v>4080</v>
      </c>
      <c r="K992" s="10">
        <f>IFERROR(INDEX(Pharma_Stock!$D$4:$D$51,MATCH(F992,Pharma_Stock!$B$4:$B$51,0)),"")</f>
        <v>46265</v>
      </c>
      <c r="L992" s="11" t="str">
        <f t="shared" si="30"/>
        <v/>
      </c>
      <c r="M992" s="11" t="str">
        <f>INDEX(Pharma_Products!$F$4:$F$15,MATCH(E992,Pharma_Products!$A$4:$A$15,0))</f>
        <v>-</v>
      </c>
      <c r="N992" s="10">
        <f>IFERROR(INDEX(Pharma_Retailers!$F$4:$F$183,MATCH(C992,Pharma_Retailers!$A$4:$A$183,0)),"")</f>
        <v>0</v>
      </c>
      <c r="O992" s="11" t="str">
        <f t="shared" si="31"/>
        <v/>
      </c>
    </row>
    <row r="993" spans="1:15" x14ac:dyDescent="0.3">
      <c r="A993" t="s">
        <v>9565</v>
      </c>
      <c r="B993" s="9">
        <v>45919</v>
      </c>
      <c r="C993" t="s">
        <v>8488</v>
      </c>
      <c r="D993" t="s">
        <v>8249</v>
      </c>
      <c r="E993" t="s">
        <v>8164</v>
      </c>
      <c r="F993" t="s">
        <v>8165</v>
      </c>
      <c r="G993">
        <v>198</v>
      </c>
      <c r="H993">
        <v>18</v>
      </c>
      <c r="I993">
        <v>19</v>
      </c>
      <c r="J993">
        <v>3762</v>
      </c>
      <c r="K993" s="10">
        <f>IFERROR(INDEX(Pharma_Stock!$D$4:$D$51,MATCH(F993,Pharma_Stock!$B$4:$B$51,0)),"")</f>
        <v>46275</v>
      </c>
      <c r="L993" s="11" t="str">
        <f t="shared" si="30"/>
        <v/>
      </c>
      <c r="M993" s="11" t="str">
        <f>INDEX(Pharma_Products!$F$4:$F$15,MATCH(E993,Pharma_Products!$A$4:$A$15,0))</f>
        <v>OTC</v>
      </c>
      <c r="N993" s="10">
        <f>IFERROR(INDEX(Pharma_Retailers!$F$4:$F$183,MATCH(C993,Pharma_Retailers!$A$4:$A$183,0)),"")</f>
        <v>46276</v>
      </c>
      <c r="O993" s="11" t="str">
        <f t="shared" si="31"/>
        <v/>
      </c>
    </row>
    <row r="994" spans="1:15" x14ac:dyDescent="0.3">
      <c r="A994" t="s">
        <v>9566</v>
      </c>
      <c r="B994" s="9">
        <v>45919</v>
      </c>
      <c r="C994" t="s">
        <v>8277</v>
      </c>
      <c r="D994" t="s">
        <v>8249</v>
      </c>
      <c r="E994" t="s">
        <v>8179</v>
      </c>
      <c r="F994" t="s">
        <v>8180</v>
      </c>
      <c r="G994">
        <v>172</v>
      </c>
      <c r="H994">
        <v>0</v>
      </c>
      <c r="I994">
        <v>85</v>
      </c>
      <c r="J994">
        <v>14620</v>
      </c>
      <c r="K994" s="10">
        <f>IFERROR(INDEX(Pharma_Stock!$D$4:$D$51,MATCH(F994,Pharma_Stock!$B$4:$B$51,0)),"")</f>
        <v>46271</v>
      </c>
      <c r="L994" s="11" t="str">
        <f t="shared" si="30"/>
        <v/>
      </c>
      <c r="M994" s="11" t="str">
        <f>INDEX(Pharma_Products!$F$4:$F$15,MATCH(E994,Pharma_Products!$A$4:$A$15,0))</f>
        <v>Sch H</v>
      </c>
      <c r="N994" s="10">
        <f>IFERROR(INDEX(Pharma_Retailers!$F$4:$F$183,MATCH(C994,Pharma_Retailers!$A$4:$A$183,0)),"")</f>
        <v>46229</v>
      </c>
      <c r="O994" s="11" t="str">
        <f t="shared" si="31"/>
        <v/>
      </c>
    </row>
    <row r="995" spans="1:15" x14ac:dyDescent="0.3">
      <c r="A995" t="s">
        <v>9567</v>
      </c>
      <c r="B995" s="9">
        <v>45919</v>
      </c>
      <c r="C995" t="s">
        <v>8520</v>
      </c>
      <c r="D995" t="s">
        <v>8241</v>
      </c>
      <c r="E995" t="s">
        <v>8184</v>
      </c>
      <c r="F995" t="s">
        <v>8187</v>
      </c>
      <c r="G995">
        <v>30</v>
      </c>
      <c r="H995">
        <v>3</v>
      </c>
      <c r="I995">
        <v>9</v>
      </c>
      <c r="J995">
        <v>270</v>
      </c>
      <c r="K995" s="10">
        <f>IFERROR(INDEX(Pharma_Stock!$D$4:$D$51,MATCH(F995,Pharma_Stock!$B$4:$B$51,0)),"")</f>
        <v>46028</v>
      </c>
      <c r="L995" s="11" t="str">
        <f t="shared" si="30"/>
        <v/>
      </c>
      <c r="M995" s="11" t="str">
        <f>INDEX(Pharma_Products!$F$4:$F$15,MATCH(E995,Pharma_Products!$A$4:$A$15,0))</f>
        <v>-</v>
      </c>
      <c r="N995" s="10">
        <f>IFERROR(INDEX(Pharma_Retailers!$F$4:$F$183,MATCH(C995,Pharma_Retailers!$A$4:$A$183,0)),"")</f>
        <v>0</v>
      </c>
      <c r="O995" s="11" t="str">
        <f t="shared" si="31"/>
        <v/>
      </c>
    </row>
    <row r="996" spans="1:15" x14ac:dyDescent="0.3">
      <c r="A996" t="s">
        <v>9568</v>
      </c>
      <c r="B996" s="9">
        <v>45920</v>
      </c>
      <c r="C996" t="s">
        <v>8313</v>
      </c>
      <c r="D996" t="s">
        <v>8249</v>
      </c>
      <c r="E996" t="s">
        <v>8209</v>
      </c>
      <c r="F996" t="s">
        <v>8212</v>
      </c>
      <c r="G996">
        <v>146</v>
      </c>
      <c r="H996">
        <v>0</v>
      </c>
      <c r="I996">
        <v>30</v>
      </c>
      <c r="J996">
        <v>4380</v>
      </c>
      <c r="K996" s="10">
        <f>IFERROR(INDEX(Pharma_Stock!$D$4:$D$51,MATCH(F996,Pharma_Stock!$B$4:$B$51,0)),"")</f>
        <v>46129</v>
      </c>
      <c r="L996" s="11" t="str">
        <f t="shared" si="30"/>
        <v/>
      </c>
      <c r="M996" s="11" t="str">
        <f>INDEX(Pharma_Products!$F$4:$F$15,MATCH(E996,Pharma_Products!$A$4:$A$15,0))</f>
        <v>-</v>
      </c>
      <c r="N996" s="10">
        <f>IFERROR(INDEX(Pharma_Retailers!$F$4:$F$183,MATCH(C996,Pharma_Retailers!$A$4:$A$183,0)),"")</f>
        <v>0</v>
      </c>
      <c r="O996" s="11" t="str">
        <f t="shared" si="31"/>
        <v/>
      </c>
    </row>
    <row r="997" spans="1:15" x14ac:dyDescent="0.3">
      <c r="A997" t="s">
        <v>9569</v>
      </c>
      <c r="B997" s="9">
        <v>45920</v>
      </c>
      <c r="C997" t="s">
        <v>8329</v>
      </c>
      <c r="D997" t="s">
        <v>8233</v>
      </c>
      <c r="E997" t="s">
        <v>8209</v>
      </c>
      <c r="F997" t="s">
        <v>8212</v>
      </c>
      <c r="G997">
        <v>89</v>
      </c>
      <c r="H997">
        <v>0</v>
      </c>
      <c r="I997">
        <v>30</v>
      </c>
      <c r="J997">
        <v>2670</v>
      </c>
      <c r="K997" s="10">
        <f>IFERROR(INDEX(Pharma_Stock!$D$4:$D$51,MATCH(F997,Pharma_Stock!$B$4:$B$51,0)),"")</f>
        <v>46129</v>
      </c>
      <c r="L997" s="11" t="str">
        <f t="shared" si="30"/>
        <v/>
      </c>
      <c r="M997" s="11" t="str">
        <f>INDEX(Pharma_Products!$F$4:$F$15,MATCH(E997,Pharma_Products!$A$4:$A$15,0))</f>
        <v>-</v>
      </c>
      <c r="N997" s="10">
        <f>IFERROR(INDEX(Pharma_Retailers!$F$4:$F$183,MATCH(C997,Pharma_Retailers!$A$4:$A$183,0)),"")</f>
        <v>47035</v>
      </c>
      <c r="O997" s="11" t="str">
        <f t="shared" si="31"/>
        <v/>
      </c>
    </row>
    <row r="998" spans="1:15" x14ac:dyDescent="0.3">
      <c r="A998" t="s">
        <v>9570</v>
      </c>
      <c r="B998" s="9">
        <v>45920</v>
      </c>
      <c r="C998" t="s">
        <v>8275</v>
      </c>
      <c r="D998" t="s">
        <v>8269</v>
      </c>
      <c r="E998" t="s">
        <v>8159</v>
      </c>
      <c r="F998" t="s">
        <v>8160</v>
      </c>
      <c r="G998">
        <v>230</v>
      </c>
      <c r="H998">
        <v>0</v>
      </c>
      <c r="I998">
        <v>72</v>
      </c>
      <c r="J998">
        <v>16560</v>
      </c>
      <c r="K998" s="10">
        <f>IFERROR(INDEX(Pharma_Stock!$D$4:$D$51,MATCH(F998,Pharma_Stock!$B$4:$B$51,0)),"")</f>
        <v>46321</v>
      </c>
      <c r="L998" s="11" t="str">
        <f t="shared" si="30"/>
        <v/>
      </c>
      <c r="M998" s="11" t="str">
        <f>INDEX(Pharma_Products!$F$4:$F$15,MATCH(E998,Pharma_Products!$A$4:$A$15,0))</f>
        <v>Sch H</v>
      </c>
      <c r="N998" s="10">
        <f>IFERROR(INDEX(Pharma_Retailers!$F$4:$F$183,MATCH(C998,Pharma_Retailers!$A$4:$A$183,0)),"")</f>
        <v>46657</v>
      </c>
      <c r="O998" s="11" t="str">
        <f t="shared" si="31"/>
        <v/>
      </c>
    </row>
    <row r="999" spans="1:15" x14ac:dyDescent="0.3">
      <c r="A999" t="s">
        <v>9571</v>
      </c>
      <c r="B999" s="9">
        <v>45920</v>
      </c>
      <c r="C999" t="s">
        <v>8521</v>
      </c>
      <c r="D999" t="s">
        <v>8241</v>
      </c>
      <c r="E999" t="s">
        <v>8199</v>
      </c>
      <c r="F999" t="s">
        <v>8200</v>
      </c>
      <c r="G999">
        <v>128</v>
      </c>
      <c r="H999">
        <v>0</v>
      </c>
      <c r="I999">
        <v>28</v>
      </c>
      <c r="J999">
        <v>3584</v>
      </c>
      <c r="K999" s="10">
        <f>IFERROR(INDEX(Pharma_Stock!$D$4:$D$51,MATCH(F999,Pharma_Stock!$B$4:$B$51,0)),"")</f>
        <v>46042</v>
      </c>
      <c r="L999" s="11" t="str">
        <f t="shared" si="30"/>
        <v/>
      </c>
      <c r="M999" s="11" t="str">
        <f>INDEX(Pharma_Products!$F$4:$F$15,MATCH(E999,Pharma_Products!$A$4:$A$15,0))</f>
        <v>-</v>
      </c>
      <c r="N999" s="10">
        <f>IFERROR(INDEX(Pharma_Retailers!$F$4:$F$183,MATCH(C999,Pharma_Retailers!$A$4:$A$183,0)),"")</f>
        <v>0</v>
      </c>
      <c r="O999" s="11" t="str">
        <f t="shared" si="31"/>
        <v/>
      </c>
    </row>
    <row r="1000" spans="1:15" x14ac:dyDescent="0.3">
      <c r="A1000" t="s">
        <v>9572</v>
      </c>
      <c r="B1000" s="9">
        <v>45920</v>
      </c>
      <c r="C1000" t="s">
        <v>8378</v>
      </c>
      <c r="D1000" t="s">
        <v>8249</v>
      </c>
      <c r="E1000" t="s">
        <v>8179</v>
      </c>
      <c r="F1000" t="s">
        <v>8181</v>
      </c>
      <c r="G1000">
        <v>85</v>
      </c>
      <c r="H1000">
        <v>0</v>
      </c>
      <c r="I1000">
        <v>85</v>
      </c>
      <c r="J1000">
        <v>7225</v>
      </c>
      <c r="K1000" s="10">
        <f>IFERROR(INDEX(Pharma_Stock!$D$4:$D$51,MATCH(F1000,Pharma_Stock!$B$4:$B$51,0)),"")</f>
        <v>46533</v>
      </c>
      <c r="L1000" s="11" t="str">
        <f t="shared" si="30"/>
        <v/>
      </c>
      <c r="M1000" s="11" t="str">
        <f>INDEX(Pharma_Products!$F$4:$F$15,MATCH(E1000,Pharma_Products!$A$4:$A$15,0))</f>
        <v>Sch H</v>
      </c>
      <c r="N1000" s="10">
        <f>IFERROR(INDEX(Pharma_Retailers!$F$4:$F$183,MATCH(C1000,Pharma_Retailers!$A$4:$A$183,0)),"")</f>
        <v>46829</v>
      </c>
      <c r="O1000" s="11" t="str">
        <f t="shared" si="31"/>
        <v/>
      </c>
    </row>
    <row r="1001" spans="1:15" x14ac:dyDescent="0.3">
      <c r="A1001" t="s">
        <v>9573</v>
      </c>
      <c r="B1001" s="9">
        <v>45920</v>
      </c>
      <c r="C1001" t="s">
        <v>8435</v>
      </c>
      <c r="D1001" t="s">
        <v>8249</v>
      </c>
      <c r="E1001" t="s">
        <v>8169</v>
      </c>
      <c r="F1001" t="s">
        <v>8171</v>
      </c>
      <c r="G1001">
        <v>61</v>
      </c>
      <c r="H1001">
        <v>0</v>
      </c>
      <c r="I1001">
        <v>14</v>
      </c>
      <c r="J1001">
        <v>854</v>
      </c>
      <c r="K1001" s="10">
        <f>IFERROR(INDEX(Pharma_Stock!$D$4:$D$51,MATCH(F1001,Pharma_Stock!$B$4:$B$51,0)),"")</f>
        <v>46575</v>
      </c>
      <c r="L1001" s="11" t="str">
        <f t="shared" si="30"/>
        <v/>
      </c>
      <c r="M1001" s="11" t="str">
        <f>INDEX(Pharma_Products!$F$4:$F$15,MATCH(E1001,Pharma_Products!$A$4:$A$15,0))</f>
        <v>Sch H</v>
      </c>
      <c r="N1001" s="10">
        <f>IFERROR(INDEX(Pharma_Retailers!$F$4:$F$183,MATCH(C1001,Pharma_Retailers!$A$4:$A$183,0)),"")</f>
        <v>46326</v>
      </c>
      <c r="O1001" s="11" t="str">
        <f t="shared" si="31"/>
        <v/>
      </c>
    </row>
    <row r="1002" spans="1:15" x14ac:dyDescent="0.3">
      <c r="A1002" t="s">
        <v>9574</v>
      </c>
      <c r="B1002" s="9">
        <v>45920</v>
      </c>
      <c r="C1002" t="s">
        <v>8509</v>
      </c>
      <c r="D1002" t="s">
        <v>8269</v>
      </c>
      <c r="E1002" t="s">
        <v>8204</v>
      </c>
      <c r="F1002" t="s">
        <v>8207</v>
      </c>
      <c r="G1002">
        <v>162</v>
      </c>
      <c r="H1002">
        <v>0</v>
      </c>
      <c r="I1002">
        <v>88</v>
      </c>
      <c r="J1002">
        <v>14256</v>
      </c>
      <c r="K1002" s="10">
        <f>IFERROR(INDEX(Pharma_Stock!$D$4:$D$51,MATCH(F1002,Pharma_Stock!$B$4:$B$51,0)),"")</f>
        <v>45968</v>
      </c>
      <c r="L1002" s="11" t="str">
        <f t="shared" si="30"/>
        <v/>
      </c>
      <c r="M1002" s="11" t="str">
        <f>INDEX(Pharma_Products!$F$4:$F$15,MATCH(E1002,Pharma_Products!$A$4:$A$15,0))</f>
        <v>-</v>
      </c>
      <c r="N1002" s="10">
        <f>IFERROR(INDEX(Pharma_Retailers!$F$4:$F$183,MATCH(C1002,Pharma_Retailers!$A$4:$A$183,0)),"")</f>
        <v>0</v>
      </c>
      <c r="O1002" s="11" t="str">
        <f t="shared" si="31"/>
        <v/>
      </c>
    </row>
    <row r="1003" spans="1:15" x14ac:dyDescent="0.3">
      <c r="A1003" t="s">
        <v>9575</v>
      </c>
      <c r="B1003" s="9">
        <v>45920</v>
      </c>
      <c r="C1003" t="s">
        <v>8359</v>
      </c>
      <c r="D1003" t="s">
        <v>8249</v>
      </c>
      <c r="E1003" t="s">
        <v>8209</v>
      </c>
      <c r="F1003" t="s">
        <v>8211</v>
      </c>
      <c r="G1003">
        <v>54</v>
      </c>
      <c r="H1003">
        <v>0</v>
      </c>
      <c r="I1003">
        <v>30</v>
      </c>
      <c r="J1003">
        <v>1620</v>
      </c>
      <c r="K1003" s="10">
        <f>IFERROR(INDEX(Pharma_Stock!$D$4:$D$51,MATCH(F1003,Pharma_Stock!$B$4:$B$51,0)),"")</f>
        <v>46265</v>
      </c>
      <c r="L1003" s="11" t="str">
        <f t="shared" si="30"/>
        <v/>
      </c>
      <c r="M1003" s="11" t="str">
        <f>INDEX(Pharma_Products!$F$4:$F$15,MATCH(E1003,Pharma_Products!$A$4:$A$15,0))</f>
        <v>-</v>
      </c>
      <c r="N1003" s="10">
        <f>IFERROR(INDEX(Pharma_Retailers!$F$4:$F$183,MATCH(C1003,Pharma_Retailers!$A$4:$A$183,0)),"")</f>
        <v>0</v>
      </c>
      <c r="O1003" s="11" t="str">
        <f t="shared" si="31"/>
        <v/>
      </c>
    </row>
    <row r="1004" spans="1:15" x14ac:dyDescent="0.3">
      <c r="A1004" t="s">
        <v>9576</v>
      </c>
      <c r="B1004" s="9">
        <v>45920</v>
      </c>
      <c r="C1004" t="s">
        <v>8223</v>
      </c>
      <c r="D1004" t="s">
        <v>8228</v>
      </c>
      <c r="E1004" t="s">
        <v>8164</v>
      </c>
      <c r="F1004" t="s">
        <v>8165</v>
      </c>
      <c r="G1004">
        <v>237</v>
      </c>
      <c r="H1004">
        <v>22</v>
      </c>
      <c r="I1004">
        <v>19</v>
      </c>
      <c r="J1004">
        <v>4503</v>
      </c>
      <c r="K1004" s="10">
        <f>IFERROR(INDEX(Pharma_Stock!$D$4:$D$51,MATCH(F1004,Pharma_Stock!$B$4:$B$51,0)),"")</f>
        <v>46275</v>
      </c>
      <c r="L1004" s="11" t="str">
        <f t="shared" si="30"/>
        <v/>
      </c>
      <c r="M1004" s="11" t="str">
        <f>INDEX(Pharma_Products!$F$4:$F$15,MATCH(E1004,Pharma_Products!$A$4:$A$15,0))</f>
        <v>OTC</v>
      </c>
      <c r="N1004" s="10">
        <f>IFERROR(INDEX(Pharma_Retailers!$F$4:$F$183,MATCH(C1004,Pharma_Retailers!$A$4:$A$183,0)),"")</f>
        <v>46877</v>
      </c>
      <c r="O1004" s="11" t="str">
        <f t="shared" si="31"/>
        <v/>
      </c>
    </row>
    <row r="1005" spans="1:15" x14ac:dyDescent="0.3">
      <c r="A1005" t="s">
        <v>9577</v>
      </c>
      <c r="B1005" s="9">
        <v>45920</v>
      </c>
      <c r="C1005" t="s">
        <v>8319</v>
      </c>
      <c r="D1005" t="s">
        <v>8228</v>
      </c>
      <c r="E1005" t="s">
        <v>8169</v>
      </c>
      <c r="F1005" t="s">
        <v>8170</v>
      </c>
      <c r="G1005">
        <v>92</v>
      </c>
      <c r="H1005">
        <v>0</v>
      </c>
      <c r="I1005">
        <v>14</v>
      </c>
      <c r="J1005">
        <v>1288</v>
      </c>
      <c r="K1005" s="10">
        <f>IFERROR(INDEX(Pharma_Stock!$D$4:$D$51,MATCH(F1005,Pharma_Stock!$B$4:$B$51,0)),"")</f>
        <v>46624</v>
      </c>
      <c r="L1005" s="11" t="str">
        <f t="shared" si="30"/>
        <v/>
      </c>
      <c r="M1005" s="11" t="str">
        <f>INDEX(Pharma_Products!$F$4:$F$15,MATCH(E1005,Pharma_Products!$A$4:$A$15,0))</f>
        <v>Sch H</v>
      </c>
      <c r="N1005" s="10">
        <f>IFERROR(INDEX(Pharma_Retailers!$F$4:$F$183,MATCH(C1005,Pharma_Retailers!$A$4:$A$183,0)),"")</f>
        <v>46924</v>
      </c>
      <c r="O1005" s="11" t="str">
        <f t="shared" si="31"/>
        <v/>
      </c>
    </row>
    <row r="1006" spans="1:15" x14ac:dyDescent="0.3">
      <c r="A1006" t="s">
        <v>9578</v>
      </c>
      <c r="B1006" s="9">
        <v>45920</v>
      </c>
      <c r="C1006" t="s">
        <v>8242</v>
      </c>
      <c r="D1006" t="s">
        <v>8233</v>
      </c>
      <c r="E1006" t="s">
        <v>8184</v>
      </c>
      <c r="F1006" t="s">
        <v>8187</v>
      </c>
      <c r="G1006">
        <v>54</v>
      </c>
      <c r="H1006">
        <v>0</v>
      </c>
      <c r="I1006">
        <v>9</v>
      </c>
      <c r="J1006">
        <v>486</v>
      </c>
      <c r="K1006" s="10">
        <f>IFERROR(INDEX(Pharma_Stock!$D$4:$D$51,MATCH(F1006,Pharma_Stock!$B$4:$B$51,0)),"")</f>
        <v>46028</v>
      </c>
      <c r="L1006" s="11" t="str">
        <f t="shared" si="30"/>
        <v/>
      </c>
      <c r="M1006" s="11" t="str">
        <f>INDEX(Pharma_Products!$F$4:$F$15,MATCH(E1006,Pharma_Products!$A$4:$A$15,0))</f>
        <v>-</v>
      </c>
      <c r="N1006" s="10">
        <f>IFERROR(INDEX(Pharma_Retailers!$F$4:$F$183,MATCH(C1006,Pharma_Retailers!$A$4:$A$183,0)),"")</f>
        <v>0</v>
      </c>
      <c r="O1006" s="11" t="str">
        <f t="shared" si="31"/>
        <v/>
      </c>
    </row>
    <row r="1007" spans="1:15" x14ac:dyDescent="0.3">
      <c r="A1007" t="s">
        <v>9579</v>
      </c>
      <c r="B1007" s="9">
        <v>45920</v>
      </c>
      <c r="C1007" t="s">
        <v>8430</v>
      </c>
      <c r="D1007" t="s">
        <v>8241</v>
      </c>
      <c r="E1007" t="s">
        <v>8209</v>
      </c>
      <c r="F1007" t="s">
        <v>8211</v>
      </c>
      <c r="G1007">
        <v>178</v>
      </c>
      <c r="H1007">
        <v>0</v>
      </c>
      <c r="I1007">
        <v>30</v>
      </c>
      <c r="J1007">
        <v>5340</v>
      </c>
      <c r="K1007" s="10">
        <f>IFERROR(INDEX(Pharma_Stock!$D$4:$D$51,MATCH(F1007,Pharma_Stock!$B$4:$B$51,0)),"")</f>
        <v>46265</v>
      </c>
      <c r="L1007" s="11" t="str">
        <f t="shared" si="30"/>
        <v/>
      </c>
      <c r="M1007" s="11" t="str">
        <f>INDEX(Pharma_Products!$F$4:$F$15,MATCH(E1007,Pharma_Products!$A$4:$A$15,0))</f>
        <v>-</v>
      </c>
      <c r="N1007" s="10">
        <f>IFERROR(INDEX(Pharma_Retailers!$F$4:$F$183,MATCH(C1007,Pharma_Retailers!$A$4:$A$183,0)),"")</f>
        <v>0</v>
      </c>
      <c r="O1007" s="11" t="str">
        <f t="shared" si="31"/>
        <v/>
      </c>
    </row>
    <row r="1008" spans="1:15" x14ac:dyDescent="0.3">
      <c r="A1008" t="s">
        <v>9580</v>
      </c>
      <c r="B1008" s="9">
        <v>45920</v>
      </c>
      <c r="C1008" t="s">
        <v>8445</v>
      </c>
      <c r="D1008" t="s">
        <v>8233</v>
      </c>
      <c r="E1008" t="s">
        <v>8179</v>
      </c>
      <c r="F1008" t="s">
        <v>8181</v>
      </c>
      <c r="G1008">
        <v>223</v>
      </c>
      <c r="H1008">
        <v>0</v>
      </c>
      <c r="I1008">
        <v>85</v>
      </c>
      <c r="J1008">
        <v>18955</v>
      </c>
      <c r="K1008" s="10">
        <f>IFERROR(INDEX(Pharma_Stock!$D$4:$D$51,MATCH(F1008,Pharma_Stock!$B$4:$B$51,0)),"")</f>
        <v>46533</v>
      </c>
      <c r="L1008" s="11" t="str">
        <f t="shared" si="30"/>
        <v/>
      </c>
      <c r="M1008" s="11" t="str">
        <f>INDEX(Pharma_Products!$F$4:$F$15,MATCH(E1008,Pharma_Products!$A$4:$A$15,0))</f>
        <v>Sch H</v>
      </c>
      <c r="N1008" s="10">
        <f>IFERROR(INDEX(Pharma_Retailers!$F$4:$F$183,MATCH(C1008,Pharma_Retailers!$A$4:$A$183,0)),"")</f>
        <v>47419</v>
      </c>
      <c r="O1008" s="11" t="str">
        <f t="shared" si="31"/>
        <v/>
      </c>
    </row>
    <row r="1009" spans="1:15" x14ac:dyDescent="0.3">
      <c r="A1009" t="s">
        <v>9581</v>
      </c>
      <c r="B1009" s="9">
        <v>45922</v>
      </c>
      <c r="C1009" t="s">
        <v>8484</v>
      </c>
      <c r="D1009" t="s">
        <v>8241</v>
      </c>
      <c r="E1009" t="s">
        <v>8164</v>
      </c>
      <c r="F1009" t="s">
        <v>8166</v>
      </c>
      <c r="G1009">
        <v>37</v>
      </c>
      <c r="H1009">
        <v>2</v>
      </c>
      <c r="I1009">
        <v>19</v>
      </c>
      <c r="J1009">
        <v>703</v>
      </c>
      <c r="K1009" s="10">
        <f>IFERROR(INDEX(Pharma_Stock!$D$4:$D$51,MATCH(F1009,Pharma_Stock!$B$4:$B$51,0)),"")</f>
        <v>46409</v>
      </c>
      <c r="L1009" s="11" t="str">
        <f t="shared" si="30"/>
        <v/>
      </c>
      <c r="M1009" s="11" t="str">
        <f>INDEX(Pharma_Products!$F$4:$F$15,MATCH(E1009,Pharma_Products!$A$4:$A$15,0))</f>
        <v>OTC</v>
      </c>
      <c r="N1009" s="10">
        <f>IFERROR(INDEX(Pharma_Retailers!$F$4:$F$183,MATCH(C1009,Pharma_Retailers!$A$4:$A$183,0)),"")</f>
        <v>47241</v>
      </c>
      <c r="O1009" s="11" t="str">
        <f t="shared" si="31"/>
        <v/>
      </c>
    </row>
    <row r="1010" spans="1:15" x14ac:dyDescent="0.3">
      <c r="A1010" t="s">
        <v>9582</v>
      </c>
      <c r="B1010" s="9">
        <v>45922</v>
      </c>
      <c r="C1010" t="s">
        <v>8353</v>
      </c>
      <c r="D1010" t="s">
        <v>8249</v>
      </c>
      <c r="E1010" t="s">
        <v>8199</v>
      </c>
      <c r="F1010" t="s">
        <v>8200</v>
      </c>
      <c r="G1010">
        <v>215</v>
      </c>
      <c r="H1010">
        <v>0</v>
      </c>
      <c r="I1010">
        <v>28</v>
      </c>
      <c r="J1010">
        <v>6020</v>
      </c>
      <c r="K1010" s="10">
        <f>IFERROR(INDEX(Pharma_Stock!$D$4:$D$51,MATCH(F1010,Pharma_Stock!$B$4:$B$51,0)),"")</f>
        <v>46042</v>
      </c>
      <c r="L1010" s="11" t="str">
        <f t="shared" si="30"/>
        <v/>
      </c>
      <c r="M1010" s="11" t="str">
        <f>INDEX(Pharma_Products!$F$4:$F$15,MATCH(E1010,Pharma_Products!$A$4:$A$15,0))</f>
        <v>-</v>
      </c>
      <c r="N1010" s="10">
        <f>IFERROR(INDEX(Pharma_Retailers!$F$4:$F$183,MATCH(C1010,Pharma_Retailers!$A$4:$A$183,0)),"")</f>
        <v>0</v>
      </c>
      <c r="O1010" s="11" t="str">
        <f t="shared" si="31"/>
        <v/>
      </c>
    </row>
    <row r="1011" spans="1:15" x14ac:dyDescent="0.3">
      <c r="A1011" t="s">
        <v>9583</v>
      </c>
      <c r="B1011" s="9">
        <v>45922</v>
      </c>
      <c r="C1011" t="s">
        <v>8419</v>
      </c>
      <c r="D1011" t="s">
        <v>8269</v>
      </c>
      <c r="E1011" t="s">
        <v>8204</v>
      </c>
      <c r="F1011" t="s">
        <v>8207</v>
      </c>
      <c r="G1011">
        <v>195</v>
      </c>
      <c r="H1011">
        <v>0</v>
      </c>
      <c r="I1011">
        <v>88</v>
      </c>
      <c r="J1011">
        <v>17160</v>
      </c>
      <c r="K1011" s="10">
        <f>IFERROR(INDEX(Pharma_Stock!$D$4:$D$51,MATCH(F1011,Pharma_Stock!$B$4:$B$51,0)),"")</f>
        <v>45968</v>
      </c>
      <c r="L1011" s="11" t="str">
        <f t="shared" si="30"/>
        <v/>
      </c>
      <c r="M1011" s="11" t="str">
        <f>INDEX(Pharma_Products!$F$4:$F$15,MATCH(E1011,Pharma_Products!$A$4:$A$15,0))</f>
        <v>-</v>
      </c>
      <c r="N1011" s="10">
        <f>IFERROR(INDEX(Pharma_Retailers!$F$4:$F$183,MATCH(C1011,Pharma_Retailers!$A$4:$A$183,0)),"")</f>
        <v>46557</v>
      </c>
      <c r="O1011" s="11" t="str">
        <f t="shared" si="31"/>
        <v/>
      </c>
    </row>
    <row r="1012" spans="1:15" x14ac:dyDescent="0.3">
      <c r="A1012" t="s">
        <v>9584</v>
      </c>
      <c r="B1012" s="9">
        <v>45922</v>
      </c>
      <c r="C1012" t="s">
        <v>8348</v>
      </c>
      <c r="D1012" t="s">
        <v>8269</v>
      </c>
      <c r="E1012" t="s">
        <v>8179</v>
      </c>
      <c r="F1012" t="s">
        <v>8180</v>
      </c>
      <c r="G1012">
        <v>89</v>
      </c>
      <c r="H1012">
        <v>0</v>
      </c>
      <c r="I1012">
        <v>85</v>
      </c>
      <c r="J1012">
        <v>7565</v>
      </c>
      <c r="K1012" s="10">
        <f>IFERROR(INDEX(Pharma_Stock!$D$4:$D$51,MATCH(F1012,Pharma_Stock!$B$4:$B$51,0)),"")</f>
        <v>46271</v>
      </c>
      <c r="L1012" s="11" t="str">
        <f t="shared" si="30"/>
        <v/>
      </c>
      <c r="M1012" s="11" t="str">
        <f>INDEX(Pharma_Products!$F$4:$F$15,MATCH(E1012,Pharma_Products!$A$4:$A$15,0))</f>
        <v>Sch H</v>
      </c>
      <c r="N1012" s="10">
        <f>IFERROR(INDEX(Pharma_Retailers!$F$4:$F$183,MATCH(C1012,Pharma_Retailers!$A$4:$A$183,0)),"")</f>
        <v>46536</v>
      </c>
      <c r="O1012" s="11" t="str">
        <f t="shared" si="31"/>
        <v/>
      </c>
    </row>
    <row r="1013" spans="1:15" x14ac:dyDescent="0.3">
      <c r="A1013" t="s">
        <v>9585</v>
      </c>
      <c r="B1013" s="9">
        <v>45922</v>
      </c>
      <c r="C1013" t="s">
        <v>8461</v>
      </c>
      <c r="D1013" t="s">
        <v>8241</v>
      </c>
      <c r="E1013" t="s">
        <v>8189</v>
      </c>
      <c r="F1013" t="s">
        <v>8192</v>
      </c>
      <c r="G1013">
        <v>31</v>
      </c>
      <c r="H1013">
        <v>2</v>
      </c>
      <c r="I1013">
        <v>12.5</v>
      </c>
      <c r="J1013">
        <v>387.5</v>
      </c>
      <c r="K1013" s="10">
        <f>IFERROR(INDEX(Pharma_Stock!$D$4:$D$51,MATCH(F1013,Pharma_Stock!$B$4:$B$51,0)),"")</f>
        <v>46005</v>
      </c>
      <c r="L1013" s="11" t="str">
        <f t="shared" si="30"/>
        <v/>
      </c>
      <c r="M1013" s="11" t="str">
        <f>INDEX(Pharma_Products!$F$4:$F$15,MATCH(E1013,Pharma_Products!$A$4:$A$15,0))</f>
        <v>-</v>
      </c>
      <c r="N1013" s="10">
        <f>IFERROR(INDEX(Pharma_Retailers!$F$4:$F$183,MATCH(C1013,Pharma_Retailers!$A$4:$A$183,0)),"")</f>
        <v>0</v>
      </c>
      <c r="O1013" s="11" t="str">
        <f t="shared" si="31"/>
        <v/>
      </c>
    </row>
    <row r="1014" spans="1:15" x14ac:dyDescent="0.3">
      <c r="A1014" t="s">
        <v>9586</v>
      </c>
      <c r="B1014" s="9">
        <v>45922</v>
      </c>
      <c r="C1014" t="s">
        <v>8322</v>
      </c>
      <c r="D1014" t="s">
        <v>8233</v>
      </c>
      <c r="E1014" t="s">
        <v>8194</v>
      </c>
      <c r="F1014" t="s">
        <v>8197</v>
      </c>
      <c r="G1014">
        <v>74</v>
      </c>
      <c r="H1014">
        <v>0</v>
      </c>
      <c r="I1014">
        <v>105</v>
      </c>
      <c r="J1014">
        <v>7770</v>
      </c>
      <c r="K1014" s="10">
        <f>IFERROR(INDEX(Pharma_Stock!$D$4:$D$51,MATCH(F1014,Pharma_Stock!$B$4:$B$51,0)),"")</f>
        <v>46224</v>
      </c>
      <c r="L1014" s="11" t="str">
        <f t="shared" si="30"/>
        <v/>
      </c>
      <c r="M1014" s="11" t="str">
        <f>INDEX(Pharma_Products!$F$4:$F$15,MATCH(E1014,Pharma_Products!$A$4:$A$15,0))</f>
        <v>-</v>
      </c>
      <c r="N1014" s="10">
        <f>IFERROR(INDEX(Pharma_Retailers!$F$4:$F$183,MATCH(C1014,Pharma_Retailers!$A$4:$A$183,0)),"")</f>
        <v>0</v>
      </c>
      <c r="O1014" s="11" t="str">
        <f t="shared" si="31"/>
        <v/>
      </c>
    </row>
    <row r="1015" spans="1:15" x14ac:dyDescent="0.3">
      <c r="A1015" t="s">
        <v>9587</v>
      </c>
      <c r="B1015" s="9">
        <v>45922</v>
      </c>
      <c r="C1015" t="s">
        <v>8471</v>
      </c>
      <c r="D1015" t="s">
        <v>8241</v>
      </c>
      <c r="E1015" t="s">
        <v>8209</v>
      </c>
      <c r="F1015" t="s">
        <v>8211</v>
      </c>
      <c r="G1015">
        <v>77</v>
      </c>
      <c r="H1015">
        <v>0</v>
      </c>
      <c r="I1015">
        <v>30</v>
      </c>
      <c r="J1015">
        <v>2310</v>
      </c>
      <c r="K1015" s="10">
        <f>IFERROR(INDEX(Pharma_Stock!$D$4:$D$51,MATCH(F1015,Pharma_Stock!$B$4:$B$51,0)),"")</f>
        <v>46265</v>
      </c>
      <c r="L1015" s="11" t="str">
        <f t="shared" si="30"/>
        <v/>
      </c>
      <c r="M1015" s="11" t="str">
        <f>INDEX(Pharma_Products!$F$4:$F$15,MATCH(E1015,Pharma_Products!$A$4:$A$15,0))</f>
        <v>-</v>
      </c>
      <c r="N1015" s="10">
        <f>IFERROR(INDEX(Pharma_Retailers!$F$4:$F$183,MATCH(C1015,Pharma_Retailers!$A$4:$A$183,0)),"")</f>
        <v>0</v>
      </c>
      <c r="O1015" s="11" t="str">
        <f t="shared" si="31"/>
        <v/>
      </c>
    </row>
    <row r="1016" spans="1:15" x14ac:dyDescent="0.3">
      <c r="A1016" t="s">
        <v>9588</v>
      </c>
      <c r="B1016" s="9">
        <v>45922</v>
      </c>
      <c r="C1016" t="s">
        <v>8359</v>
      </c>
      <c r="D1016" t="s">
        <v>8249</v>
      </c>
      <c r="E1016" t="s">
        <v>8209</v>
      </c>
      <c r="F1016" t="s">
        <v>8212</v>
      </c>
      <c r="G1016">
        <v>64</v>
      </c>
      <c r="H1016">
        <v>0</v>
      </c>
      <c r="I1016">
        <v>30</v>
      </c>
      <c r="J1016">
        <v>1920</v>
      </c>
      <c r="K1016" s="10">
        <f>IFERROR(INDEX(Pharma_Stock!$D$4:$D$51,MATCH(F1016,Pharma_Stock!$B$4:$B$51,0)),"")</f>
        <v>46129</v>
      </c>
      <c r="L1016" s="11" t="str">
        <f t="shared" si="30"/>
        <v/>
      </c>
      <c r="M1016" s="11" t="str">
        <f>INDEX(Pharma_Products!$F$4:$F$15,MATCH(E1016,Pharma_Products!$A$4:$A$15,0))</f>
        <v>-</v>
      </c>
      <c r="N1016" s="10">
        <f>IFERROR(INDEX(Pharma_Retailers!$F$4:$F$183,MATCH(C1016,Pharma_Retailers!$A$4:$A$183,0)),"")</f>
        <v>0</v>
      </c>
      <c r="O1016" s="11" t="str">
        <f t="shared" si="31"/>
        <v/>
      </c>
    </row>
    <row r="1017" spans="1:15" x14ac:dyDescent="0.3">
      <c r="A1017" t="s">
        <v>9589</v>
      </c>
      <c r="B1017" s="9">
        <v>45923</v>
      </c>
      <c r="C1017" t="s">
        <v>8465</v>
      </c>
      <c r="D1017" t="s">
        <v>8249</v>
      </c>
      <c r="E1017" t="s">
        <v>8189</v>
      </c>
      <c r="F1017" t="s">
        <v>8192</v>
      </c>
      <c r="G1017">
        <v>203</v>
      </c>
      <c r="H1017">
        <v>48</v>
      </c>
      <c r="I1017">
        <v>12.5</v>
      </c>
      <c r="J1017">
        <v>2537.5</v>
      </c>
      <c r="K1017" s="10">
        <f>IFERROR(INDEX(Pharma_Stock!$D$4:$D$51,MATCH(F1017,Pharma_Stock!$B$4:$B$51,0)),"")</f>
        <v>46005</v>
      </c>
      <c r="L1017" s="11" t="str">
        <f t="shared" si="30"/>
        <v/>
      </c>
      <c r="M1017" s="11" t="str">
        <f>INDEX(Pharma_Products!$F$4:$F$15,MATCH(E1017,Pharma_Products!$A$4:$A$15,0))</f>
        <v>-</v>
      </c>
      <c r="N1017" s="10">
        <f>IFERROR(INDEX(Pharma_Retailers!$F$4:$F$183,MATCH(C1017,Pharma_Retailers!$A$4:$A$183,0)),"")</f>
        <v>0</v>
      </c>
      <c r="O1017" s="11" t="str">
        <f t="shared" si="31"/>
        <v/>
      </c>
    </row>
    <row r="1018" spans="1:15" x14ac:dyDescent="0.3">
      <c r="A1018" t="s">
        <v>9590</v>
      </c>
      <c r="B1018" s="9">
        <v>45923</v>
      </c>
      <c r="C1018" t="s">
        <v>8382</v>
      </c>
      <c r="D1018" t="s">
        <v>8249</v>
      </c>
      <c r="E1018" t="s">
        <v>8204</v>
      </c>
      <c r="F1018" t="s">
        <v>8206</v>
      </c>
      <c r="G1018">
        <v>38</v>
      </c>
      <c r="H1018">
        <v>0</v>
      </c>
      <c r="I1018">
        <v>88</v>
      </c>
      <c r="J1018">
        <v>3344</v>
      </c>
      <c r="K1018" s="10">
        <f>IFERROR(INDEX(Pharma_Stock!$D$4:$D$51,MATCH(F1018,Pharma_Stock!$B$4:$B$51,0)),"")</f>
        <v>46287</v>
      </c>
      <c r="L1018" s="11" t="str">
        <f t="shared" si="30"/>
        <v/>
      </c>
      <c r="M1018" s="11" t="str">
        <f>INDEX(Pharma_Products!$F$4:$F$15,MATCH(E1018,Pharma_Products!$A$4:$A$15,0))</f>
        <v>-</v>
      </c>
      <c r="N1018" s="10">
        <f>IFERROR(INDEX(Pharma_Retailers!$F$4:$F$183,MATCH(C1018,Pharma_Retailers!$A$4:$A$183,0)),"")</f>
        <v>0</v>
      </c>
      <c r="O1018" s="11" t="str">
        <f t="shared" si="31"/>
        <v/>
      </c>
    </row>
    <row r="1019" spans="1:15" x14ac:dyDescent="0.3">
      <c r="A1019" t="s">
        <v>9591</v>
      </c>
      <c r="B1019" s="9">
        <v>45923</v>
      </c>
      <c r="C1019" t="s">
        <v>8277</v>
      </c>
      <c r="D1019" t="s">
        <v>8249</v>
      </c>
      <c r="E1019" t="s">
        <v>8153</v>
      </c>
      <c r="F1019" t="s">
        <v>8154</v>
      </c>
      <c r="G1019">
        <v>64</v>
      </c>
      <c r="H1019">
        <v>0</v>
      </c>
      <c r="I1019">
        <v>18.5</v>
      </c>
      <c r="J1019">
        <v>1184</v>
      </c>
      <c r="K1019" s="10">
        <f>IFERROR(INDEX(Pharma_Stock!$D$4:$D$51,MATCH(F1019,Pharma_Stock!$B$4:$B$51,0)),"")</f>
        <v>46439</v>
      </c>
      <c r="L1019" s="11" t="str">
        <f t="shared" si="30"/>
        <v/>
      </c>
      <c r="M1019" s="11" t="str">
        <f>INDEX(Pharma_Products!$F$4:$F$15,MATCH(E1019,Pharma_Products!$A$4:$A$15,0))</f>
        <v>Sch H</v>
      </c>
      <c r="N1019" s="10">
        <f>IFERROR(INDEX(Pharma_Retailers!$F$4:$F$183,MATCH(C1019,Pharma_Retailers!$A$4:$A$183,0)),"")</f>
        <v>46229</v>
      </c>
      <c r="O1019" s="11" t="str">
        <f t="shared" si="31"/>
        <v/>
      </c>
    </row>
    <row r="1020" spans="1:15" x14ac:dyDescent="0.3">
      <c r="A1020" t="s">
        <v>9592</v>
      </c>
      <c r="B1020" s="9">
        <v>45923</v>
      </c>
      <c r="C1020" t="s">
        <v>8353</v>
      </c>
      <c r="D1020" t="s">
        <v>8249</v>
      </c>
      <c r="E1020" t="s">
        <v>8204</v>
      </c>
      <c r="F1020" t="s">
        <v>8206</v>
      </c>
      <c r="G1020">
        <v>209</v>
      </c>
      <c r="H1020">
        <v>0</v>
      </c>
      <c r="I1020">
        <v>88</v>
      </c>
      <c r="J1020">
        <v>18392</v>
      </c>
      <c r="K1020" s="10">
        <f>IFERROR(INDEX(Pharma_Stock!$D$4:$D$51,MATCH(F1020,Pharma_Stock!$B$4:$B$51,0)),"")</f>
        <v>46287</v>
      </c>
      <c r="L1020" s="11" t="str">
        <f t="shared" si="30"/>
        <v/>
      </c>
      <c r="M1020" s="11" t="str">
        <f>INDEX(Pharma_Products!$F$4:$F$15,MATCH(E1020,Pharma_Products!$A$4:$A$15,0))</f>
        <v>-</v>
      </c>
      <c r="N1020" s="10">
        <f>IFERROR(INDEX(Pharma_Retailers!$F$4:$F$183,MATCH(C1020,Pharma_Retailers!$A$4:$A$183,0)),"")</f>
        <v>0</v>
      </c>
      <c r="O1020" s="11" t="str">
        <f t="shared" si="31"/>
        <v/>
      </c>
    </row>
    <row r="1021" spans="1:15" x14ac:dyDescent="0.3">
      <c r="A1021" t="s">
        <v>9593</v>
      </c>
      <c r="B1021" s="9">
        <v>45923</v>
      </c>
      <c r="C1021" t="s">
        <v>8444</v>
      </c>
      <c r="D1021" t="s">
        <v>8228</v>
      </c>
      <c r="E1021" t="s">
        <v>8199</v>
      </c>
      <c r="F1021" t="s">
        <v>8202</v>
      </c>
      <c r="G1021">
        <v>89</v>
      </c>
      <c r="H1021">
        <v>0</v>
      </c>
      <c r="I1021">
        <v>28</v>
      </c>
      <c r="J1021">
        <v>2492</v>
      </c>
      <c r="K1021" s="10">
        <f>IFERROR(INDEX(Pharma_Stock!$D$4:$D$51,MATCH(F1021,Pharma_Stock!$B$4:$B$51,0)),"")</f>
        <v>45979</v>
      </c>
      <c r="L1021" s="11" t="str">
        <f t="shared" si="30"/>
        <v/>
      </c>
      <c r="M1021" s="11" t="str">
        <f>INDEX(Pharma_Products!$F$4:$F$15,MATCH(E1021,Pharma_Products!$A$4:$A$15,0))</f>
        <v>-</v>
      </c>
      <c r="N1021" s="10">
        <f>IFERROR(INDEX(Pharma_Retailers!$F$4:$F$183,MATCH(C1021,Pharma_Retailers!$A$4:$A$183,0)),"")</f>
        <v>0</v>
      </c>
      <c r="O1021" s="11" t="str">
        <f t="shared" si="31"/>
        <v/>
      </c>
    </row>
    <row r="1022" spans="1:15" x14ac:dyDescent="0.3">
      <c r="A1022" t="s">
        <v>9594</v>
      </c>
      <c r="B1022" s="9">
        <v>45923</v>
      </c>
      <c r="C1022" t="s">
        <v>8521</v>
      </c>
      <c r="D1022" t="s">
        <v>8241</v>
      </c>
      <c r="E1022" t="s">
        <v>8209</v>
      </c>
      <c r="F1022" t="s">
        <v>8211</v>
      </c>
      <c r="G1022">
        <v>51</v>
      </c>
      <c r="H1022">
        <v>0</v>
      </c>
      <c r="I1022">
        <v>30</v>
      </c>
      <c r="J1022">
        <v>1530</v>
      </c>
      <c r="K1022" s="10">
        <f>IFERROR(INDEX(Pharma_Stock!$D$4:$D$51,MATCH(F1022,Pharma_Stock!$B$4:$B$51,0)),"")</f>
        <v>46265</v>
      </c>
      <c r="L1022" s="11" t="str">
        <f t="shared" si="30"/>
        <v/>
      </c>
      <c r="M1022" s="11" t="str">
        <f>INDEX(Pharma_Products!$F$4:$F$15,MATCH(E1022,Pharma_Products!$A$4:$A$15,0))</f>
        <v>-</v>
      </c>
      <c r="N1022" s="10">
        <f>IFERROR(INDEX(Pharma_Retailers!$F$4:$F$183,MATCH(C1022,Pharma_Retailers!$A$4:$A$183,0)),"")</f>
        <v>0</v>
      </c>
      <c r="O1022" s="11" t="str">
        <f t="shared" si="31"/>
        <v/>
      </c>
    </row>
    <row r="1023" spans="1:15" x14ac:dyDescent="0.3">
      <c r="A1023" t="s">
        <v>9595</v>
      </c>
      <c r="B1023" s="9">
        <v>45923</v>
      </c>
      <c r="C1023" t="s">
        <v>8307</v>
      </c>
      <c r="D1023" t="s">
        <v>8249</v>
      </c>
      <c r="E1023" t="s">
        <v>8189</v>
      </c>
      <c r="F1023" t="s">
        <v>8190</v>
      </c>
      <c r="G1023">
        <v>66</v>
      </c>
      <c r="H1023">
        <v>15</v>
      </c>
      <c r="I1023">
        <v>12.5</v>
      </c>
      <c r="J1023">
        <v>825</v>
      </c>
      <c r="K1023" s="10">
        <f>IFERROR(INDEX(Pharma_Stock!$D$4:$D$51,MATCH(F1023,Pharma_Stock!$B$4:$B$51,0)),"")</f>
        <v>46202</v>
      </c>
      <c r="L1023" s="11" t="str">
        <f t="shared" si="30"/>
        <v/>
      </c>
      <c r="M1023" s="11" t="str">
        <f>INDEX(Pharma_Products!$F$4:$F$15,MATCH(E1023,Pharma_Products!$A$4:$A$15,0))</f>
        <v>-</v>
      </c>
      <c r="N1023" s="10">
        <f>IFERROR(INDEX(Pharma_Retailers!$F$4:$F$183,MATCH(C1023,Pharma_Retailers!$A$4:$A$183,0)),"")</f>
        <v>0</v>
      </c>
      <c r="O1023" s="11" t="str">
        <f t="shared" si="31"/>
        <v/>
      </c>
    </row>
    <row r="1024" spans="1:15" x14ac:dyDescent="0.3">
      <c r="A1024" t="s">
        <v>9596</v>
      </c>
      <c r="B1024" s="9">
        <v>45923</v>
      </c>
      <c r="C1024" t="s">
        <v>8500</v>
      </c>
      <c r="D1024" t="s">
        <v>8228</v>
      </c>
      <c r="E1024" t="s">
        <v>8169</v>
      </c>
      <c r="F1024" t="s">
        <v>8171</v>
      </c>
      <c r="G1024">
        <v>172</v>
      </c>
      <c r="H1024">
        <v>0</v>
      </c>
      <c r="I1024">
        <v>14</v>
      </c>
      <c r="J1024">
        <v>2408</v>
      </c>
      <c r="K1024" s="10">
        <f>IFERROR(INDEX(Pharma_Stock!$D$4:$D$51,MATCH(F1024,Pharma_Stock!$B$4:$B$51,0)),"")</f>
        <v>46575</v>
      </c>
      <c r="L1024" s="11" t="str">
        <f t="shared" si="30"/>
        <v/>
      </c>
      <c r="M1024" s="11" t="str">
        <f>INDEX(Pharma_Products!$F$4:$F$15,MATCH(E1024,Pharma_Products!$A$4:$A$15,0))</f>
        <v>Sch H</v>
      </c>
      <c r="N1024" s="10">
        <f>IFERROR(INDEX(Pharma_Retailers!$F$4:$F$183,MATCH(C1024,Pharma_Retailers!$A$4:$A$183,0)),"")</f>
        <v>46794</v>
      </c>
      <c r="O1024" s="11" t="str">
        <f t="shared" si="31"/>
        <v/>
      </c>
    </row>
    <row r="1025" spans="1:15" x14ac:dyDescent="0.3">
      <c r="A1025" t="s">
        <v>9597</v>
      </c>
      <c r="B1025" s="9">
        <v>45923</v>
      </c>
      <c r="C1025" t="s">
        <v>8259</v>
      </c>
      <c r="D1025" t="s">
        <v>8228</v>
      </c>
      <c r="E1025" t="s">
        <v>8194</v>
      </c>
      <c r="F1025" t="s">
        <v>8197</v>
      </c>
      <c r="G1025">
        <v>205</v>
      </c>
      <c r="H1025">
        <v>0</v>
      </c>
      <c r="I1025">
        <v>105</v>
      </c>
      <c r="J1025">
        <v>21525</v>
      </c>
      <c r="K1025" s="10">
        <f>IFERROR(INDEX(Pharma_Stock!$D$4:$D$51,MATCH(F1025,Pharma_Stock!$B$4:$B$51,0)),"")</f>
        <v>46224</v>
      </c>
      <c r="L1025" s="11" t="str">
        <f t="shared" si="30"/>
        <v/>
      </c>
      <c r="M1025" s="11" t="str">
        <f>INDEX(Pharma_Products!$F$4:$F$15,MATCH(E1025,Pharma_Products!$A$4:$A$15,0))</f>
        <v>-</v>
      </c>
      <c r="N1025" s="10">
        <f>IFERROR(INDEX(Pharma_Retailers!$F$4:$F$183,MATCH(C1025,Pharma_Retailers!$A$4:$A$183,0)),"")</f>
        <v>0</v>
      </c>
      <c r="O1025" s="11" t="str">
        <f t="shared" si="31"/>
        <v/>
      </c>
    </row>
    <row r="1026" spans="1:15" x14ac:dyDescent="0.3">
      <c r="A1026" t="s">
        <v>9598</v>
      </c>
      <c r="B1026" s="9">
        <v>45923</v>
      </c>
      <c r="C1026" t="s">
        <v>8267</v>
      </c>
      <c r="D1026" t="s">
        <v>8269</v>
      </c>
      <c r="E1026" t="s">
        <v>8209</v>
      </c>
      <c r="F1026" t="s">
        <v>8211</v>
      </c>
      <c r="G1026">
        <v>190</v>
      </c>
      <c r="H1026">
        <v>0</v>
      </c>
      <c r="I1026">
        <v>30</v>
      </c>
      <c r="J1026">
        <v>5700</v>
      </c>
      <c r="K1026" s="10">
        <f>IFERROR(INDEX(Pharma_Stock!$D$4:$D$51,MATCH(F1026,Pharma_Stock!$B$4:$B$51,0)),"")</f>
        <v>46265</v>
      </c>
      <c r="L1026" s="11" t="str">
        <f t="shared" si="30"/>
        <v/>
      </c>
      <c r="M1026" s="11" t="str">
        <f>INDEX(Pharma_Products!$F$4:$F$15,MATCH(E1026,Pharma_Products!$A$4:$A$15,0))</f>
        <v>-</v>
      </c>
      <c r="N1026" s="10">
        <f>IFERROR(INDEX(Pharma_Retailers!$F$4:$F$183,MATCH(C1026,Pharma_Retailers!$A$4:$A$183,0)),"")</f>
        <v>0</v>
      </c>
      <c r="O1026" s="11" t="str">
        <f t="shared" si="31"/>
        <v/>
      </c>
    </row>
    <row r="1027" spans="1:15" x14ac:dyDescent="0.3">
      <c r="A1027" t="s">
        <v>9599</v>
      </c>
      <c r="B1027" s="9">
        <v>45923</v>
      </c>
      <c r="C1027" t="s">
        <v>8325</v>
      </c>
      <c r="D1027" t="s">
        <v>8233</v>
      </c>
      <c r="E1027" t="s">
        <v>8199</v>
      </c>
      <c r="F1027" t="s">
        <v>8202</v>
      </c>
      <c r="G1027">
        <v>198</v>
      </c>
      <c r="H1027">
        <v>0</v>
      </c>
      <c r="I1027">
        <v>28</v>
      </c>
      <c r="J1027">
        <v>5544</v>
      </c>
      <c r="K1027" s="10">
        <f>IFERROR(INDEX(Pharma_Stock!$D$4:$D$51,MATCH(F1027,Pharma_Stock!$B$4:$B$51,0)),"")</f>
        <v>45979</v>
      </c>
      <c r="L1027" s="11" t="str">
        <f t="shared" si="30"/>
        <v/>
      </c>
      <c r="M1027" s="11" t="str">
        <f>INDEX(Pharma_Products!$F$4:$F$15,MATCH(E1027,Pharma_Products!$A$4:$A$15,0))</f>
        <v>-</v>
      </c>
      <c r="N1027" s="10">
        <f>IFERROR(INDEX(Pharma_Retailers!$F$4:$F$183,MATCH(C1027,Pharma_Retailers!$A$4:$A$183,0)),"")</f>
        <v>0</v>
      </c>
      <c r="O1027" s="11" t="str">
        <f t="shared" si="31"/>
        <v/>
      </c>
    </row>
    <row r="1028" spans="1:15" x14ac:dyDescent="0.3">
      <c r="A1028" t="s">
        <v>9600</v>
      </c>
      <c r="B1028" s="9">
        <v>45923</v>
      </c>
      <c r="C1028" t="s">
        <v>8538</v>
      </c>
      <c r="D1028" t="s">
        <v>8233</v>
      </c>
      <c r="E1028" t="s">
        <v>8209</v>
      </c>
      <c r="F1028" t="s">
        <v>8212</v>
      </c>
      <c r="G1028">
        <v>68</v>
      </c>
      <c r="H1028">
        <v>0</v>
      </c>
      <c r="I1028">
        <v>30</v>
      </c>
      <c r="J1028">
        <v>2040</v>
      </c>
      <c r="K1028" s="10">
        <f>IFERROR(INDEX(Pharma_Stock!$D$4:$D$51,MATCH(F1028,Pharma_Stock!$B$4:$B$51,0)),"")</f>
        <v>46129</v>
      </c>
      <c r="L1028" s="11" t="str">
        <f t="shared" ref="L1028:L1091" si="32">IF(B1028&gt;K1028,"FLAG","")</f>
        <v/>
      </c>
      <c r="M1028" s="11" t="str">
        <f>INDEX(Pharma_Products!$F$4:$F$15,MATCH(E1028,Pharma_Products!$A$4:$A$15,0))</f>
        <v>-</v>
      </c>
      <c r="N1028" s="10">
        <f>IFERROR(INDEX(Pharma_Retailers!$F$4:$F$183,MATCH(C1028,Pharma_Retailers!$A$4:$A$183,0)),"")</f>
        <v>0</v>
      </c>
      <c r="O1028" s="11" t="str">
        <f t="shared" ref="O1028:O1091" si="33">IF(AND(M1028="Sch H",N(N1028)&gt;0,B1028&gt;N1028),"FLAG","")</f>
        <v/>
      </c>
    </row>
    <row r="1029" spans="1:15" x14ac:dyDescent="0.3">
      <c r="A1029" t="s">
        <v>9601</v>
      </c>
      <c r="B1029" s="9">
        <v>45923</v>
      </c>
      <c r="C1029" t="s">
        <v>8493</v>
      </c>
      <c r="D1029" t="s">
        <v>8249</v>
      </c>
      <c r="E1029" t="s">
        <v>8164</v>
      </c>
      <c r="F1029" t="s">
        <v>8166</v>
      </c>
      <c r="G1029">
        <v>45</v>
      </c>
      <c r="H1029">
        <v>4</v>
      </c>
      <c r="I1029">
        <v>19</v>
      </c>
      <c r="J1029">
        <v>855</v>
      </c>
      <c r="K1029" s="10">
        <f>IFERROR(INDEX(Pharma_Stock!$D$4:$D$51,MATCH(F1029,Pharma_Stock!$B$4:$B$51,0)),"")</f>
        <v>46409</v>
      </c>
      <c r="L1029" s="11" t="str">
        <f t="shared" si="32"/>
        <v/>
      </c>
      <c r="M1029" s="11" t="str">
        <f>INDEX(Pharma_Products!$F$4:$F$15,MATCH(E1029,Pharma_Products!$A$4:$A$15,0))</f>
        <v>OTC</v>
      </c>
      <c r="N1029" s="10">
        <f>IFERROR(INDEX(Pharma_Retailers!$F$4:$F$183,MATCH(C1029,Pharma_Retailers!$A$4:$A$183,0)),"")</f>
        <v>46579</v>
      </c>
      <c r="O1029" s="11" t="str">
        <f t="shared" si="33"/>
        <v/>
      </c>
    </row>
    <row r="1030" spans="1:15" x14ac:dyDescent="0.3">
      <c r="A1030" t="s">
        <v>9602</v>
      </c>
      <c r="B1030" s="9">
        <v>45923</v>
      </c>
      <c r="C1030" t="s">
        <v>8484</v>
      </c>
      <c r="D1030" t="s">
        <v>8241</v>
      </c>
      <c r="E1030" t="s">
        <v>8153</v>
      </c>
      <c r="F1030" t="s">
        <v>8157</v>
      </c>
      <c r="G1030">
        <v>183</v>
      </c>
      <c r="H1030">
        <v>0</v>
      </c>
      <c r="I1030">
        <v>18.5</v>
      </c>
      <c r="J1030">
        <v>3385.5</v>
      </c>
      <c r="K1030" s="10">
        <f>IFERROR(INDEX(Pharma_Stock!$D$4:$D$51,MATCH(F1030,Pharma_Stock!$B$4:$B$51,0)),"")</f>
        <v>46500</v>
      </c>
      <c r="L1030" s="11" t="str">
        <f t="shared" si="32"/>
        <v/>
      </c>
      <c r="M1030" s="11" t="str">
        <f>INDEX(Pharma_Products!$F$4:$F$15,MATCH(E1030,Pharma_Products!$A$4:$A$15,0))</f>
        <v>Sch H</v>
      </c>
      <c r="N1030" s="10">
        <f>IFERROR(INDEX(Pharma_Retailers!$F$4:$F$183,MATCH(C1030,Pharma_Retailers!$A$4:$A$183,0)),"")</f>
        <v>47241</v>
      </c>
      <c r="O1030" s="11" t="str">
        <f t="shared" si="33"/>
        <v/>
      </c>
    </row>
    <row r="1031" spans="1:15" x14ac:dyDescent="0.3">
      <c r="A1031" t="s">
        <v>9603</v>
      </c>
      <c r="B1031" s="9">
        <v>45924</v>
      </c>
      <c r="C1031" t="s">
        <v>8380</v>
      </c>
      <c r="D1031" t="s">
        <v>8241</v>
      </c>
      <c r="E1031" t="s">
        <v>8199</v>
      </c>
      <c r="F1031" t="s">
        <v>8201</v>
      </c>
      <c r="G1031">
        <v>157</v>
      </c>
      <c r="H1031">
        <v>0</v>
      </c>
      <c r="I1031">
        <v>28</v>
      </c>
      <c r="J1031">
        <v>4396</v>
      </c>
      <c r="K1031" s="10">
        <f>IFERROR(INDEX(Pharma_Stock!$D$4:$D$51,MATCH(F1031,Pharma_Stock!$B$4:$B$51,0)),"")</f>
        <v>46000</v>
      </c>
      <c r="L1031" s="11" t="str">
        <f t="shared" si="32"/>
        <v/>
      </c>
      <c r="M1031" s="11" t="str">
        <f>INDEX(Pharma_Products!$F$4:$F$15,MATCH(E1031,Pharma_Products!$A$4:$A$15,0))</f>
        <v>-</v>
      </c>
      <c r="N1031" s="10">
        <f>IFERROR(INDEX(Pharma_Retailers!$F$4:$F$183,MATCH(C1031,Pharma_Retailers!$A$4:$A$183,0)),"")</f>
        <v>0</v>
      </c>
      <c r="O1031" s="11" t="str">
        <f t="shared" si="33"/>
        <v/>
      </c>
    </row>
    <row r="1032" spans="1:15" x14ac:dyDescent="0.3">
      <c r="A1032" t="s">
        <v>9604</v>
      </c>
      <c r="B1032" s="9">
        <v>45924</v>
      </c>
      <c r="C1032" t="s">
        <v>8537</v>
      </c>
      <c r="D1032" t="s">
        <v>8269</v>
      </c>
      <c r="E1032" t="s">
        <v>8194</v>
      </c>
      <c r="F1032" t="s">
        <v>8195</v>
      </c>
      <c r="G1032">
        <v>54</v>
      </c>
      <c r="H1032">
        <v>0</v>
      </c>
      <c r="I1032">
        <v>105</v>
      </c>
      <c r="J1032">
        <v>5670</v>
      </c>
      <c r="K1032" s="10">
        <f>IFERROR(INDEX(Pharma_Stock!$D$4:$D$51,MATCH(F1032,Pharma_Stock!$B$4:$B$51,0)),"")</f>
        <v>46196</v>
      </c>
      <c r="L1032" s="11" t="str">
        <f t="shared" si="32"/>
        <v/>
      </c>
      <c r="M1032" s="11" t="str">
        <f>INDEX(Pharma_Products!$F$4:$F$15,MATCH(E1032,Pharma_Products!$A$4:$A$15,0))</f>
        <v>-</v>
      </c>
      <c r="N1032" s="10">
        <f>IFERROR(INDEX(Pharma_Retailers!$F$4:$F$183,MATCH(C1032,Pharma_Retailers!$A$4:$A$183,0)),"")</f>
        <v>0</v>
      </c>
      <c r="O1032" s="11" t="str">
        <f t="shared" si="33"/>
        <v/>
      </c>
    </row>
    <row r="1033" spans="1:15" x14ac:dyDescent="0.3">
      <c r="A1033" t="s">
        <v>9605</v>
      </c>
      <c r="B1033" s="9">
        <v>45924</v>
      </c>
      <c r="C1033" t="s">
        <v>8528</v>
      </c>
      <c r="D1033" t="s">
        <v>8249</v>
      </c>
      <c r="E1033" t="s">
        <v>8204</v>
      </c>
      <c r="F1033" t="s">
        <v>8206</v>
      </c>
      <c r="G1033">
        <v>87</v>
      </c>
      <c r="H1033">
        <v>0</v>
      </c>
      <c r="I1033">
        <v>88</v>
      </c>
      <c r="J1033">
        <v>7656</v>
      </c>
      <c r="K1033" s="10">
        <f>IFERROR(INDEX(Pharma_Stock!$D$4:$D$51,MATCH(F1033,Pharma_Stock!$B$4:$B$51,0)),"")</f>
        <v>46287</v>
      </c>
      <c r="L1033" s="11" t="str">
        <f t="shared" si="32"/>
        <v/>
      </c>
      <c r="M1033" s="11" t="str">
        <f>INDEX(Pharma_Products!$F$4:$F$15,MATCH(E1033,Pharma_Products!$A$4:$A$15,0))</f>
        <v>-</v>
      </c>
      <c r="N1033" s="10">
        <f>IFERROR(INDEX(Pharma_Retailers!$F$4:$F$183,MATCH(C1033,Pharma_Retailers!$A$4:$A$183,0)),"")</f>
        <v>0</v>
      </c>
      <c r="O1033" s="11" t="str">
        <f t="shared" si="33"/>
        <v/>
      </c>
    </row>
    <row r="1034" spans="1:15" x14ac:dyDescent="0.3">
      <c r="A1034" t="s">
        <v>9606</v>
      </c>
      <c r="B1034" s="9">
        <v>45924</v>
      </c>
      <c r="C1034" t="s">
        <v>8398</v>
      </c>
      <c r="D1034" t="s">
        <v>8228</v>
      </c>
      <c r="E1034" t="s">
        <v>8153</v>
      </c>
      <c r="F1034" t="s">
        <v>8158</v>
      </c>
      <c r="G1034">
        <v>17</v>
      </c>
      <c r="H1034">
        <v>0</v>
      </c>
      <c r="I1034">
        <v>18.5</v>
      </c>
      <c r="J1034">
        <v>314.5</v>
      </c>
      <c r="K1034" s="10">
        <f>IFERROR(INDEX(Pharma_Stock!$D$4:$D$51,MATCH(F1034,Pharma_Stock!$B$4:$B$51,0)),"")</f>
        <v>46038</v>
      </c>
      <c r="L1034" s="11" t="str">
        <f t="shared" si="32"/>
        <v/>
      </c>
      <c r="M1034" s="11" t="str">
        <f>INDEX(Pharma_Products!$F$4:$F$15,MATCH(E1034,Pharma_Products!$A$4:$A$15,0))</f>
        <v>Sch H</v>
      </c>
      <c r="N1034" s="10">
        <f>IFERROR(INDEX(Pharma_Retailers!$F$4:$F$183,MATCH(C1034,Pharma_Retailers!$A$4:$A$183,0)),"")</f>
        <v>47015</v>
      </c>
      <c r="O1034" s="11" t="str">
        <f t="shared" si="33"/>
        <v/>
      </c>
    </row>
    <row r="1035" spans="1:15" x14ac:dyDescent="0.3">
      <c r="A1035" t="s">
        <v>9607</v>
      </c>
      <c r="B1035" s="9">
        <v>45924</v>
      </c>
      <c r="C1035" t="s">
        <v>8474</v>
      </c>
      <c r="D1035" t="s">
        <v>8269</v>
      </c>
      <c r="E1035" t="s">
        <v>8209</v>
      </c>
      <c r="F1035" t="s">
        <v>8212</v>
      </c>
      <c r="G1035">
        <v>217</v>
      </c>
      <c r="H1035">
        <v>0</v>
      </c>
      <c r="I1035">
        <v>30</v>
      </c>
      <c r="J1035">
        <v>6510</v>
      </c>
      <c r="K1035" s="10">
        <f>IFERROR(INDEX(Pharma_Stock!$D$4:$D$51,MATCH(F1035,Pharma_Stock!$B$4:$B$51,0)),"")</f>
        <v>46129</v>
      </c>
      <c r="L1035" s="11" t="str">
        <f t="shared" si="32"/>
        <v/>
      </c>
      <c r="M1035" s="11" t="str">
        <f>INDEX(Pharma_Products!$F$4:$F$15,MATCH(E1035,Pharma_Products!$A$4:$A$15,0))</f>
        <v>-</v>
      </c>
      <c r="N1035" s="10">
        <f>IFERROR(INDEX(Pharma_Retailers!$F$4:$F$183,MATCH(C1035,Pharma_Retailers!$A$4:$A$183,0)),"")</f>
        <v>46382</v>
      </c>
      <c r="O1035" s="11" t="str">
        <f t="shared" si="33"/>
        <v/>
      </c>
    </row>
    <row r="1036" spans="1:15" x14ac:dyDescent="0.3">
      <c r="A1036" t="s">
        <v>9608</v>
      </c>
      <c r="B1036" s="9">
        <v>45924</v>
      </c>
      <c r="C1036" t="s">
        <v>8430</v>
      </c>
      <c r="D1036" t="s">
        <v>8241</v>
      </c>
      <c r="E1036" t="s">
        <v>8194</v>
      </c>
      <c r="F1036" t="s">
        <v>8195</v>
      </c>
      <c r="G1036">
        <v>125</v>
      </c>
      <c r="H1036">
        <v>0</v>
      </c>
      <c r="I1036">
        <v>105</v>
      </c>
      <c r="J1036">
        <v>13125</v>
      </c>
      <c r="K1036" s="10">
        <f>IFERROR(INDEX(Pharma_Stock!$D$4:$D$51,MATCH(F1036,Pharma_Stock!$B$4:$B$51,0)),"")</f>
        <v>46196</v>
      </c>
      <c r="L1036" s="11" t="str">
        <f t="shared" si="32"/>
        <v/>
      </c>
      <c r="M1036" s="11" t="str">
        <f>INDEX(Pharma_Products!$F$4:$F$15,MATCH(E1036,Pharma_Products!$A$4:$A$15,0))</f>
        <v>-</v>
      </c>
      <c r="N1036" s="10">
        <f>IFERROR(INDEX(Pharma_Retailers!$F$4:$F$183,MATCH(C1036,Pharma_Retailers!$A$4:$A$183,0)),"")</f>
        <v>0</v>
      </c>
      <c r="O1036" s="11" t="str">
        <f t="shared" si="33"/>
        <v/>
      </c>
    </row>
    <row r="1037" spans="1:15" x14ac:dyDescent="0.3">
      <c r="A1037" t="s">
        <v>9609</v>
      </c>
      <c r="B1037" s="9">
        <v>45924</v>
      </c>
      <c r="C1037" t="s">
        <v>8513</v>
      </c>
      <c r="D1037" t="s">
        <v>8228</v>
      </c>
      <c r="E1037" t="s">
        <v>8199</v>
      </c>
      <c r="F1037" t="s">
        <v>8201</v>
      </c>
      <c r="G1037">
        <v>41</v>
      </c>
      <c r="H1037">
        <v>0</v>
      </c>
      <c r="I1037">
        <v>28</v>
      </c>
      <c r="J1037">
        <v>1148</v>
      </c>
      <c r="K1037" s="10">
        <f>IFERROR(INDEX(Pharma_Stock!$D$4:$D$51,MATCH(F1037,Pharma_Stock!$B$4:$B$51,0)),"")</f>
        <v>46000</v>
      </c>
      <c r="L1037" s="11" t="str">
        <f t="shared" si="32"/>
        <v/>
      </c>
      <c r="M1037" s="11" t="str">
        <f>INDEX(Pharma_Products!$F$4:$F$15,MATCH(E1037,Pharma_Products!$A$4:$A$15,0))</f>
        <v>-</v>
      </c>
      <c r="N1037" s="10">
        <f>IFERROR(INDEX(Pharma_Retailers!$F$4:$F$183,MATCH(C1037,Pharma_Retailers!$A$4:$A$183,0)),"")</f>
        <v>0</v>
      </c>
      <c r="O1037" s="11" t="str">
        <f t="shared" si="33"/>
        <v/>
      </c>
    </row>
    <row r="1038" spans="1:15" x14ac:dyDescent="0.3">
      <c r="A1038" t="s">
        <v>9610</v>
      </c>
      <c r="B1038" s="9">
        <v>45924</v>
      </c>
      <c r="C1038" t="s">
        <v>8288</v>
      </c>
      <c r="D1038" t="s">
        <v>8228</v>
      </c>
      <c r="E1038" t="s">
        <v>8199</v>
      </c>
      <c r="F1038" t="s">
        <v>8200</v>
      </c>
      <c r="G1038">
        <v>61</v>
      </c>
      <c r="H1038">
        <v>0</v>
      </c>
      <c r="I1038">
        <v>28</v>
      </c>
      <c r="J1038">
        <v>1708</v>
      </c>
      <c r="K1038" s="10">
        <f>IFERROR(INDEX(Pharma_Stock!$D$4:$D$51,MATCH(F1038,Pharma_Stock!$B$4:$B$51,0)),"")</f>
        <v>46042</v>
      </c>
      <c r="L1038" s="11" t="str">
        <f t="shared" si="32"/>
        <v/>
      </c>
      <c r="M1038" s="11" t="str">
        <f>INDEX(Pharma_Products!$F$4:$F$15,MATCH(E1038,Pharma_Products!$A$4:$A$15,0))</f>
        <v>-</v>
      </c>
      <c r="N1038" s="10">
        <f>IFERROR(INDEX(Pharma_Retailers!$F$4:$F$183,MATCH(C1038,Pharma_Retailers!$A$4:$A$183,0)),"")</f>
        <v>0</v>
      </c>
      <c r="O1038" s="11" t="str">
        <f t="shared" si="33"/>
        <v/>
      </c>
    </row>
    <row r="1039" spans="1:15" x14ac:dyDescent="0.3">
      <c r="A1039" t="s">
        <v>9611</v>
      </c>
      <c r="B1039" s="9">
        <v>45924</v>
      </c>
      <c r="C1039" t="s">
        <v>8400</v>
      </c>
      <c r="D1039" t="s">
        <v>8228</v>
      </c>
      <c r="E1039" t="s">
        <v>8159</v>
      </c>
      <c r="F1039" t="s">
        <v>8162</v>
      </c>
      <c r="G1039">
        <v>24</v>
      </c>
      <c r="H1039">
        <v>0</v>
      </c>
      <c r="I1039">
        <v>72</v>
      </c>
      <c r="J1039">
        <v>1728</v>
      </c>
      <c r="K1039" s="10">
        <f>IFERROR(INDEX(Pharma_Stock!$D$4:$D$51,MATCH(F1039,Pharma_Stock!$B$4:$B$51,0)),"")</f>
        <v>46494</v>
      </c>
      <c r="L1039" s="11" t="str">
        <f t="shared" si="32"/>
        <v/>
      </c>
      <c r="M1039" s="11" t="str">
        <f>INDEX(Pharma_Products!$F$4:$F$15,MATCH(E1039,Pharma_Products!$A$4:$A$15,0))</f>
        <v>Sch H</v>
      </c>
      <c r="N1039" s="10">
        <f>IFERROR(INDEX(Pharma_Retailers!$F$4:$F$183,MATCH(C1039,Pharma_Retailers!$A$4:$A$183,0)),"")</f>
        <v>47451</v>
      </c>
      <c r="O1039" s="11" t="str">
        <f t="shared" si="33"/>
        <v/>
      </c>
    </row>
    <row r="1040" spans="1:15" x14ac:dyDescent="0.3">
      <c r="A1040" t="s">
        <v>9612</v>
      </c>
      <c r="B1040" s="9">
        <v>45924</v>
      </c>
      <c r="C1040" t="s">
        <v>8265</v>
      </c>
      <c r="D1040" t="s">
        <v>8241</v>
      </c>
      <c r="E1040" t="s">
        <v>8199</v>
      </c>
      <c r="F1040" t="s">
        <v>8201</v>
      </c>
      <c r="G1040">
        <v>125</v>
      </c>
      <c r="H1040">
        <v>0</v>
      </c>
      <c r="I1040">
        <v>28</v>
      </c>
      <c r="J1040">
        <v>3500</v>
      </c>
      <c r="K1040" s="10">
        <f>IFERROR(INDEX(Pharma_Stock!$D$4:$D$51,MATCH(F1040,Pharma_Stock!$B$4:$B$51,0)),"")</f>
        <v>46000</v>
      </c>
      <c r="L1040" s="11" t="str">
        <f t="shared" si="32"/>
        <v/>
      </c>
      <c r="M1040" s="11" t="str">
        <f>INDEX(Pharma_Products!$F$4:$F$15,MATCH(E1040,Pharma_Products!$A$4:$A$15,0))</f>
        <v>-</v>
      </c>
      <c r="N1040" s="10">
        <f>IFERROR(INDEX(Pharma_Retailers!$F$4:$F$183,MATCH(C1040,Pharma_Retailers!$A$4:$A$183,0)),"")</f>
        <v>0</v>
      </c>
      <c r="O1040" s="11" t="str">
        <f t="shared" si="33"/>
        <v/>
      </c>
    </row>
    <row r="1041" spans="1:15" x14ac:dyDescent="0.3">
      <c r="A1041" t="s">
        <v>9613</v>
      </c>
      <c r="B1041" s="9">
        <v>45924</v>
      </c>
      <c r="C1041" t="s">
        <v>8391</v>
      </c>
      <c r="D1041" t="s">
        <v>8269</v>
      </c>
      <c r="E1041" t="s">
        <v>8189</v>
      </c>
      <c r="F1041" t="s">
        <v>8190</v>
      </c>
      <c r="G1041">
        <v>178</v>
      </c>
      <c r="H1041">
        <v>14</v>
      </c>
      <c r="I1041">
        <v>12.5</v>
      </c>
      <c r="J1041">
        <v>2225</v>
      </c>
      <c r="K1041" s="10">
        <f>IFERROR(INDEX(Pharma_Stock!$D$4:$D$51,MATCH(F1041,Pharma_Stock!$B$4:$B$51,0)),"")</f>
        <v>46202</v>
      </c>
      <c r="L1041" s="11" t="str">
        <f t="shared" si="32"/>
        <v/>
      </c>
      <c r="M1041" s="11" t="str">
        <f>INDEX(Pharma_Products!$F$4:$F$15,MATCH(E1041,Pharma_Products!$A$4:$A$15,0))</f>
        <v>-</v>
      </c>
      <c r="N1041" s="10">
        <f>IFERROR(INDEX(Pharma_Retailers!$F$4:$F$183,MATCH(C1041,Pharma_Retailers!$A$4:$A$183,0)),"")</f>
        <v>0</v>
      </c>
      <c r="O1041" s="11" t="str">
        <f t="shared" si="33"/>
        <v/>
      </c>
    </row>
    <row r="1042" spans="1:15" x14ac:dyDescent="0.3">
      <c r="A1042" t="s">
        <v>9614</v>
      </c>
      <c r="B1042" s="9">
        <v>45924</v>
      </c>
      <c r="C1042" t="s">
        <v>8463</v>
      </c>
      <c r="D1042" t="s">
        <v>8233</v>
      </c>
      <c r="E1042" t="s">
        <v>8159</v>
      </c>
      <c r="F1042" t="s">
        <v>8161</v>
      </c>
      <c r="G1042">
        <v>93</v>
      </c>
      <c r="H1042">
        <v>0</v>
      </c>
      <c r="I1042">
        <v>72</v>
      </c>
      <c r="J1042">
        <v>6696</v>
      </c>
      <c r="K1042" s="10">
        <f>IFERROR(INDEX(Pharma_Stock!$D$4:$D$51,MATCH(F1042,Pharma_Stock!$B$4:$B$51,0)),"")</f>
        <v>46297</v>
      </c>
      <c r="L1042" s="11" t="str">
        <f t="shared" si="32"/>
        <v/>
      </c>
      <c r="M1042" s="11" t="str">
        <f>INDEX(Pharma_Products!$F$4:$F$15,MATCH(E1042,Pharma_Products!$A$4:$A$15,0))</f>
        <v>Sch H</v>
      </c>
      <c r="N1042" s="10">
        <f>IFERROR(INDEX(Pharma_Retailers!$F$4:$F$183,MATCH(C1042,Pharma_Retailers!$A$4:$A$183,0)),"")</f>
        <v>47304</v>
      </c>
      <c r="O1042" s="11" t="str">
        <f t="shared" si="33"/>
        <v/>
      </c>
    </row>
    <row r="1043" spans="1:15" x14ac:dyDescent="0.3">
      <c r="A1043" t="s">
        <v>9615</v>
      </c>
      <c r="B1043" s="9">
        <v>45925</v>
      </c>
      <c r="C1043" t="s">
        <v>8435</v>
      </c>
      <c r="D1043" t="s">
        <v>8249</v>
      </c>
      <c r="E1043" t="s">
        <v>8153</v>
      </c>
      <c r="F1043" t="s">
        <v>8158</v>
      </c>
      <c r="G1043">
        <v>110</v>
      </c>
      <c r="H1043">
        <v>0</v>
      </c>
      <c r="I1043">
        <v>18.5</v>
      </c>
      <c r="J1043">
        <v>2035</v>
      </c>
      <c r="K1043" s="10">
        <f>IFERROR(INDEX(Pharma_Stock!$D$4:$D$51,MATCH(F1043,Pharma_Stock!$B$4:$B$51,0)),"")</f>
        <v>46038</v>
      </c>
      <c r="L1043" s="11" t="str">
        <f t="shared" si="32"/>
        <v/>
      </c>
      <c r="M1043" s="11" t="str">
        <f>INDEX(Pharma_Products!$F$4:$F$15,MATCH(E1043,Pharma_Products!$A$4:$A$15,0))</f>
        <v>Sch H</v>
      </c>
      <c r="N1043" s="10">
        <f>IFERROR(INDEX(Pharma_Retailers!$F$4:$F$183,MATCH(C1043,Pharma_Retailers!$A$4:$A$183,0)),"")</f>
        <v>46326</v>
      </c>
      <c r="O1043" s="11" t="str">
        <f t="shared" si="33"/>
        <v/>
      </c>
    </row>
    <row r="1044" spans="1:15" x14ac:dyDescent="0.3">
      <c r="A1044" t="s">
        <v>9616</v>
      </c>
      <c r="B1044" s="9">
        <v>45925</v>
      </c>
      <c r="C1044" t="s">
        <v>8498</v>
      </c>
      <c r="D1044" t="s">
        <v>8249</v>
      </c>
      <c r="E1044" t="s">
        <v>8174</v>
      </c>
      <c r="F1044" t="s">
        <v>8176</v>
      </c>
      <c r="G1044">
        <v>213</v>
      </c>
      <c r="H1044">
        <v>0</v>
      </c>
      <c r="I1044">
        <v>98</v>
      </c>
      <c r="J1044">
        <v>20874</v>
      </c>
      <c r="K1044" s="10">
        <f>IFERROR(INDEX(Pharma_Stock!$D$4:$D$51,MATCH(F1044,Pharma_Stock!$B$4:$B$51,0)),"")</f>
        <v>46628</v>
      </c>
      <c r="L1044" s="11" t="str">
        <f t="shared" si="32"/>
        <v/>
      </c>
      <c r="M1044" s="11" t="str">
        <f>INDEX(Pharma_Products!$F$4:$F$15,MATCH(E1044,Pharma_Products!$A$4:$A$15,0))</f>
        <v>Sch H</v>
      </c>
      <c r="N1044" s="10">
        <f>IFERROR(INDEX(Pharma_Retailers!$F$4:$F$183,MATCH(C1044,Pharma_Retailers!$A$4:$A$183,0)),"")</f>
        <v>46735</v>
      </c>
      <c r="O1044" s="11" t="str">
        <f t="shared" si="33"/>
        <v/>
      </c>
    </row>
    <row r="1045" spans="1:15" x14ac:dyDescent="0.3">
      <c r="A1045" t="s">
        <v>9617</v>
      </c>
      <c r="B1045" s="9">
        <v>45925</v>
      </c>
      <c r="C1045" t="s">
        <v>8319</v>
      </c>
      <c r="D1045" t="s">
        <v>8228</v>
      </c>
      <c r="E1045" t="s">
        <v>8164</v>
      </c>
      <c r="F1045" t="s">
        <v>8167</v>
      </c>
      <c r="G1045">
        <v>105</v>
      </c>
      <c r="H1045">
        <v>10</v>
      </c>
      <c r="I1045">
        <v>19</v>
      </c>
      <c r="J1045">
        <v>1995</v>
      </c>
      <c r="K1045" s="10">
        <f>IFERROR(INDEX(Pharma_Stock!$D$4:$D$51,MATCH(F1045,Pharma_Stock!$B$4:$B$51,0)),"")</f>
        <v>46652</v>
      </c>
      <c r="L1045" s="11" t="str">
        <f t="shared" si="32"/>
        <v/>
      </c>
      <c r="M1045" s="11" t="str">
        <f>INDEX(Pharma_Products!$F$4:$F$15,MATCH(E1045,Pharma_Products!$A$4:$A$15,0))</f>
        <v>OTC</v>
      </c>
      <c r="N1045" s="10">
        <f>IFERROR(INDEX(Pharma_Retailers!$F$4:$F$183,MATCH(C1045,Pharma_Retailers!$A$4:$A$183,0)),"")</f>
        <v>46924</v>
      </c>
      <c r="O1045" s="11" t="str">
        <f t="shared" si="33"/>
        <v/>
      </c>
    </row>
    <row r="1046" spans="1:15" x14ac:dyDescent="0.3">
      <c r="A1046" t="s">
        <v>9618</v>
      </c>
      <c r="B1046" s="9">
        <v>45925</v>
      </c>
      <c r="C1046" t="s">
        <v>8422</v>
      </c>
      <c r="D1046" t="s">
        <v>8228</v>
      </c>
      <c r="E1046" t="s">
        <v>8204</v>
      </c>
      <c r="F1046" t="s">
        <v>8207</v>
      </c>
      <c r="G1046">
        <v>26</v>
      </c>
      <c r="H1046">
        <v>0</v>
      </c>
      <c r="I1046">
        <v>88</v>
      </c>
      <c r="J1046">
        <v>2288</v>
      </c>
      <c r="K1046" s="10">
        <f>IFERROR(INDEX(Pharma_Stock!$D$4:$D$51,MATCH(F1046,Pharma_Stock!$B$4:$B$51,0)),"")</f>
        <v>45968</v>
      </c>
      <c r="L1046" s="11" t="str">
        <f t="shared" si="32"/>
        <v/>
      </c>
      <c r="M1046" s="11" t="str">
        <f>INDEX(Pharma_Products!$F$4:$F$15,MATCH(E1046,Pharma_Products!$A$4:$A$15,0))</f>
        <v>-</v>
      </c>
      <c r="N1046" s="10">
        <f>IFERROR(INDEX(Pharma_Retailers!$F$4:$F$183,MATCH(C1046,Pharma_Retailers!$A$4:$A$183,0)),"")</f>
        <v>0</v>
      </c>
      <c r="O1046" s="11" t="str">
        <f t="shared" si="33"/>
        <v/>
      </c>
    </row>
    <row r="1047" spans="1:15" x14ac:dyDescent="0.3">
      <c r="A1047" t="s">
        <v>9619</v>
      </c>
      <c r="B1047" s="9">
        <v>45925</v>
      </c>
      <c r="C1047" t="s">
        <v>8536</v>
      </c>
      <c r="D1047" t="s">
        <v>8241</v>
      </c>
      <c r="E1047" t="s">
        <v>8189</v>
      </c>
      <c r="F1047" t="s">
        <v>8191</v>
      </c>
      <c r="G1047">
        <v>169</v>
      </c>
      <c r="H1047">
        <v>14</v>
      </c>
      <c r="I1047">
        <v>12.5</v>
      </c>
      <c r="J1047">
        <v>2112.5</v>
      </c>
      <c r="K1047" s="10">
        <f>IFERROR(INDEX(Pharma_Stock!$D$4:$D$51,MATCH(F1047,Pharma_Stock!$B$4:$B$51,0)),"")</f>
        <v>45972</v>
      </c>
      <c r="L1047" s="11" t="str">
        <f t="shared" si="32"/>
        <v/>
      </c>
      <c r="M1047" s="11" t="str">
        <f>INDEX(Pharma_Products!$F$4:$F$15,MATCH(E1047,Pharma_Products!$A$4:$A$15,0))</f>
        <v>-</v>
      </c>
      <c r="N1047" s="10">
        <f>IFERROR(INDEX(Pharma_Retailers!$F$4:$F$183,MATCH(C1047,Pharma_Retailers!$A$4:$A$183,0)),"")</f>
        <v>0</v>
      </c>
      <c r="O1047" s="11" t="str">
        <f t="shared" si="33"/>
        <v/>
      </c>
    </row>
    <row r="1048" spans="1:15" x14ac:dyDescent="0.3">
      <c r="A1048" t="s">
        <v>9620</v>
      </c>
      <c r="B1048" s="9">
        <v>45925</v>
      </c>
      <c r="C1048" t="s">
        <v>8359</v>
      </c>
      <c r="D1048" t="s">
        <v>8249</v>
      </c>
      <c r="E1048" t="s">
        <v>8194</v>
      </c>
      <c r="F1048" t="s">
        <v>8195</v>
      </c>
      <c r="G1048">
        <v>161</v>
      </c>
      <c r="H1048">
        <v>0</v>
      </c>
      <c r="I1048">
        <v>105</v>
      </c>
      <c r="J1048">
        <v>16905</v>
      </c>
      <c r="K1048" s="10">
        <f>IFERROR(INDEX(Pharma_Stock!$D$4:$D$51,MATCH(F1048,Pharma_Stock!$B$4:$B$51,0)),"")</f>
        <v>46196</v>
      </c>
      <c r="L1048" s="11" t="str">
        <f t="shared" si="32"/>
        <v/>
      </c>
      <c r="M1048" s="11" t="str">
        <f>INDEX(Pharma_Products!$F$4:$F$15,MATCH(E1048,Pharma_Products!$A$4:$A$15,0))</f>
        <v>-</v>
      </c>
      <c r="N1048" s="10">
        <f>IFERROR(INDEX(Pharma_Retailers!$F$4:$F$183,MATCH(C1048,Pharma_Retailers!$A$4:$A$183,0)),"")</f>
        <v>0</v>
      </c>
      <c r="O1048" s="11" t="str">
        <f t="shared" si="33"/>
        <v/>
      </c>
    </row>
    <row r="1049" spans="1:15" x14ac:dyDescent="0.3">
      <c r="A1049" t="s">
        <v>9621</v>
      </c>
      <c r="B1049" s="9">
        <v>45925</v>
      </c>
      <c r="C1049" t="s">
        <v>8461</v>
      </c>
      <c r="D1049" t="s">
        <v>8241</v>
      </c>
      <c r="E1049" t="s">
        <v>8194</v>
      </c>
      <c r="F1049" t="s">
        <v>8197</v>
      </c>
      <c r="G1049">
        <v>144</v>
      </c>
      <c r="H1049">
        <v>0</v>
      </c>
      <c r="I1049">
        <v>105</v>
      </c>
      <c r="J1049">
        <v>15120</v>
      </c>
      <c r="K1049" s="10">
        <f>IFERROR(INDEX(Pharma_Stock!$D$4:$D$51,MATCH(F1049,Pharma_Stock!$B$4:$B$51,0)),"")</f>
        <v>46224</v>
      </c>
      <c r="L1049" s="11" t="str">
        <f t="shared" si="32"/>
        <v/>
      </c>
      <c r="M1049" s="11" t="str">
        <f>INDEX(Pharma_Products!$F$4:$F$15,MATCH(E1049,Pharma_Products!$A$4:$A$15,0))</f>
        <v>-</v>
      </c>
      <c r="N1049" s="10">
        <f>IFERROR(INDEX(Pharma_Retailers!$F$4:$F$183,MATCH(C1049,Pharma_Retailers!$A$4:$A$183,0)),"")</f>
        <v>0</v>
      </c>
      <c r="O1049" s="11" t="str">
        <f t="shared" si="33"/>
        <v/>
      </c>
    </row>
    <row r="1050" spans="1:15" x14ac:dyDescent="0.3">
      <c r="A1050" t="s">
        <v>9622</v>
      </c>
      <c r="B1050" s="9">
        <v>45925</v>
      </c>
      <c r="C1050" t="s">
        <v>8238</v>
      </c>
      <c r="D1050" t="s">
        <v>8241</v>
      </c>
      <c r="E1050" t="s">
        <v>8169</v>
      </c>
      <c r="F1050" t="s">
        <v>8171</v>
      </c>
      <c r="G1050">
        <v>64</v>
      </c>
      <c r="H1050">
        <v>0</v>
      </c>
      <c r="I1050">
        <v>14</v>
      </c>
      <c r="J1050">
        <v>896</v>
      </c>
      <c r="K1050" s="10">
        <f>IFERROR(INDEX(Pharma_Stock!$D$4:$D$51,MATCH(F1050,Pharma_Stock!$B$4:$B$51,0)),"")</f>
        <v>46575</v>
      </c>
      <c r="L1050" s="11" t="str">
        <f t="shared" si="32"/>
        <v/>
      </c>
      <c r="M1050" s="11" t="str">
        <f>INDEX(Pharma_Products!$F$4:$F$15,MATCH(E1050,Pharma_Products!$A$4:$A$15,0))</f>
        <v>Sch H</v>
      </c>
      <c r="N1050" s="10">
        <f>IFERROR(INDEX(Pharma_Retailers!$F$4:$F$183,MATCH(C1050,Pharma_Retailers!$A$4:$A$183,0)),"")</f>
        <v>46414</v>
      </c>
      <c r="O1050" s="11" t="str">
        <f t="shared" si="33"/>
        <v/>
      </c>
    </row>
    <row r="1051" spans="1:15" x14ac:dyDescent="0.3">
      <c r="A1051" t="s">
        <v>9623</v>
      </c>
      <c r="B1051" s="9">
        <v>45925</v>
      </c>
      <c r="C1051" t="s">
        <v>8280</v>
      </c>
      <c r="D1051" t="s">
        <v>8241</v>
      </c>
      <c r="E1051" t="s">
        <v>8209</v>
      </c>
      <c r="F1051" t="s">
        <v>8211</v>
      </c>
      <c r="G1051">
        <v>54</v>
      </c>
      <c r="H1051">
        <v>0</v>
      </c>
      <c r="I1051">
        <v>30</v>
      </c>
      <c r="J1051">
        <v>1620</v>
      </c>
      <c r="K1051" s="10">
        <f>IFERROR(INDEX(Pharma_Stock!$D$4:$D$51,MATCH(F1051,Pharma_Stock!$B$4:$B$51,0)),"")</f>
        <v>46265</v>
      </c>
      <c r="L1051" s="11" t="str">
        <f t="shared" si="32"/>
        <v/>
      </c>
      <c r="M1051" s="11" t="str">
        <f>INDEX(Pharma_Products!$F$4:$F$15,MATCH(E1051,Pharma_Products!$A$4:$A$15,0))</f>
        <v>-</v>
      </c>
      <c r="N1051" s="10">
        <f>IFERROR(INDEX(Pharma_Retailers!$F$4:$F$183,MATCH(C1051,Pharma_Retailers!$A$4:$A$183,0)),"")</f>
        <v>0</v>
      </c>
      <c r="O1051" s="11" t="str">
        <f t="shared" si="33"/>
        <v/>
      </c>
    </row>
    <row r="1052" spans="1:15" x14ac:dyDescent="0.3">
      <c r="A1052" t="s">
        <v>9624</v>
      </c>
      <c r="B1052" s="9">
        <v>45925</v>
      </c>
      <c r="C1052" t="s">
        <v>8466</v>
      </c>
      <c r="D1052" t="s">
        <v>8269</v>
      </c>
      <c r="E1052" t="s">
        <v>8159</v>
      </c>
      <c r="F1052" t="s">
        <v>8161</v>
      </c>
      <c r="G1052">
        <v>205</v>
      </c>
      <c r="H1052">
        <v>0</v>
      </c>
      <c r="I1052">
        <v>72</v>
      </c>
      <c r="J1052">
        <v>14760</v>
      </c>
      <c r="K1052" s="10">
        <f>IFERROR(INDEX(Pharma_Stock!$D$4:$D$51,MATCH(F1052,Pharma_Stock!$B$4:$B$51,0)),"")</f>
        <v>46297</v>
      </c>
      <c r="L1052" s="11" t="str">
        <f t="shared" si="32"/>
        <v/>
      </c>
      <c r="M1052" s="11" t="str">
        <f>INDEX(Pharma_Products!$F$4:$F$15,MATCH(E1052,Pharma_Products!$A$4:$A$15,0))</f>
        <v>Sch H</v>
      </c>
      <c r="N1052" s="10">
        <f>IFERROR(INDEX(Pharma_Retailers!$F$4:$F$183,MATCH(C1052,Pharma_Retailers!$A$4:$A$183,0)),"")</f>
        <v>47144</v>
      </c>
      <c r="O1052" s="11" t="str">
        <f t="shared" si="33"/>
        <v/>
      </c>
    </row>
    <row r="1053" spans="1:15" x14ac:dyDescent="0.3">
      <c r="A1053" t="s">
        <v>9625</v>
      </c>
      <c r="B1053" s="9">
        <v>45925</v>
      </c>
      <c r="C1053" t="s">
        <v>8324</v>
      </c>
      <c r="D1053" t="s">
        <v>8241</v>
      </c>
      <c r="E1053" t="s">
        <v>8184</v>
      </c>
      <c r="F1053" t="s">
        <v>8186</v>
      </c>
      <c r="G1053">
        <v>161</v>
      </c>
      <c r="H1053">
        <v>16</v>
      </c>
      <c r="I1053">
        <v>9</v>
      </c>
      <c r="J1053">
        <v>1449</v>
      </c>
      <c r="K1053" s="10">
        <f>IFERROR(INDEX(Pharma_Stock!$D$4:$D$51,MATCH(F1053,Pharma_Stock!$B$4:$B$51,0)),"")</f>
        <v>45997</v>
      </c>
      <c r="L1053" s="11" t="str">
        <f t="shared" si="32"/>
        <v/>
      </c>
      <c r="M1053" s="11" t="str">
        <f>INDEX(Pharma_Products!$F$4:$F$15,MATCH(E1053,Pharma_Products!$A$4:$A$15,0))</f>
        <v>-</v>
      </c>
      <c r="N1053" s="10">
        <f>IFERROR(INDEX(Pharma_Retailers!$F$4:$F$183,MATCH(C1053,Pharma_Retailers!$A$4:$A$183,0)),"")</f>
        <v>0</v>
      </c>
      <c r="O1053" s="11" t="str">
        <f t="shared" si="33"/>
        <v/>
      </c>
    </row>
    <row r="1054" spans="1:15" x14ac:dyDescent="0.3">
      <c r="A1054" t="s">
        <v>9626</v>
      </c>
      <c r="B1054" s="9">
        <v>45925</v>
      </c>
      <c r="C1054" t="s">
        <v>8375</v>
      </c>
      <c r="D1054" t="s">
        <v>8228</v>
      </c>
      <c r="E1054" t="s">
        <v>8209</v>
      </c>
      <c r="F1054" t="s">
        <v>8212</v>
      </c>
      <c r="G1054">
        <v>220</v>
      </c>
      <c r="H1054">
        <v>0</v>
      </c>
      <c r="I1054">
        <v>30</v>
      </c>
      <c r="J1054">
        <v>6600</v>
      </c>
      <c r="K1054" s="10">
        <f>IFERROR(INDEX(Pharma_Stock!$D$4:$D$51,MATCH(F1054,Pharma_Stock!$B$4:$B$51,0)),"")</f>
        <v>46129</v>
      </c>
      <c r="L1054" s="11" t="str">
        <f t="shared" si="32"/>
        <v/>
      </c>
      <c r="M1054" s="11" t="str">
        <f>INDEX(Pharma_Products!$F$4:$F$15,MATCH(E1054,Pharma_Products!$A$4:$A$15,0))</f>
        <v>-</v>
      </c>
      <c r="N1054" s="10">
        <f>IFERROR(INDEX(Pharma_Retailers!$F$4:$F$183,MATCH(C1054,Pharma_Retailers!$A$4:$A$183,0)),"")</f>
        <v>47459</v>
      </c>
      <c r="O1054" s="11" t="str">
        <f t="shared" si="33"/>
        <v/>
      </c>
    </row>
    <row r="1055" spans="1:15" x14ac:dyDescent="0.3">
      <c r="A1055" t="s">
        <v>9627</v>
      </c>
      <c r="B1055" s="9">
        <v>45926</v>
      </c>
      <c r="C1055" t="s">
        <v>8492</v>
      </c>
      <c r="D1055" t="s">
        <v>8269</v>
      </c>
      <c r="E1055" t="s">
        <v>8189</v>
      </c>
      <c r="F1055" t="s">
        <v>8192</v>
      </c>
      <c r="G1055">
        <v>152</v>
      </c>
      <c r="H1055">
        <v>12</v>
      </c>
      <c r="I1055">
        <v>12.5</v>
      </c>
      <c r="J1055">
        <v>1900</v>
      </c>
      <c r="K1055" s="10">
        <f>IFERROR(INDEX(Pharma_Stock!$D$4:$D$51,MATCH(F1055,Pharma_Stock!$B$4:$B$51,0)),"")</f>
        <v>46005</v>
      </c>
      <c r="L1055" s="11" t="str">
        <f t="shared" si="32"/>
        <v/>
      </c>
      <c r="M1055" s="11" t="str">
        <f>INDEX(Pharma_Products!$F$4:$F$15,MATCH(E1055,Pharma_Products!$A$4:$A$15,0))</f>
        <v>-</v>
      </c>
      <c r="N1055" s="10">
        <f>IFERROR(INDEX(Pharma_Retailers!$F$4:$F$183,MATCH(C1055,Pharma_Retailers!$A$4:$A$183,0)),"")</f>
        <v>0</v>
      </c>
      <c r="O1055" s="11" t="str">
        <f t="shared" si="33"/>
        <v/>
      </c>
    </row>
    <row r="1056" spans="1:15" x14ac:dyDescent="0.3">
      <c r="A1056" t="s">
        <v>9628</v>
      </c>
      <c r="B1056" s="9">
        <v>45926</v>
      </c>
      <c r="C1056" t="s">
        <v>8541</v>
      </c>
      <c r="D1056" t="s">
        <v>8233</v>
      </c>
      <c r="E1056" t="s">
        <v>8199</v>
      </c>
      <c r="F1056" t="s">
        <v>8201</v>
      </c>
      <c r="G1056">
        <v>239</v>
      </c>
      <c r="H1056">
        <v>0</v>
      </c>
      <c r="I1056">
        <v>28</v>
      </c>
      <c r="J1056">
        <v>6692</v>
      </c>
      <c r="K1056" s="10">
        <f>IFERROR(INDEX(Pharma_Stock!$D$4:$D$51,MATCH(F1056,Pharma_Stock!$B$4:$B$51,0)),"")</f>
        <v>46000</v>
      </c>
      <c r="L1056" s="11" t="str">
        <f t="shared" si="32"/>
        <v/>
      </c>
      <c r="M1056" s="11" t="str">
        <f>INDEX(Pharma_Products!$F$4:$F$15,MATCH(E1056,Pharma_Products!$A$4:$A$15,0))</f>
        <v>-</v>
      </c>
      <c r="N1056" s="10">
        <f>IFERROR(INDEX(Pharma_Retailers!$F$4:$F$183,MATCH(C1056,Pharma_Retailers!$A$4:$A$183,0)),"")</f>
        <v>47414</v>
      </c>
      <c r="O1056" s="11" t="str">
        <f t="shared" si="33"/>
        <v/>
      </c>
    </row>
    <row r="1057" spans="1:15" x14ac:dyDescent="0.3">
      <c r="A1057" t="s">
        <v>9629</v>
      </c>
      <c r="B1057" s="9">
        <v>45926</v>
      </c>
      <c r="C1057" t="s">
        <v>8371</v>
      </c>
      <c r="D1057" t="s">
        <v>8233</v>
      </c>
      <c r="E1057" t="s">
        <v>8184</v>
      </c>
      <c r="F1057" t="s">
        <v>8186</v>
      </c>
      <c r="G1057">
        <v>179</v>
      </c>
      <c r="H1057">
        <v>17</v>
      </c>
      <c r="I1057">
        <v>9</v>
      </c>
      <c r="J1057">
        <v>1611</v>
      </c>
      <c r="K1057" s="10">
        <f>IFERROR(INDEX(Pharma_Stock!$D$4:$D$51,MATCH(F1057,Pharma_Stock!$B$4:$B$51,0)),"")</f>
        <v>45997</v>
      </c>
      <c r="L1057" s="11" t="str">
        <f t="shared" si="32"/>
        <v/>
      </c>
      <c r="M1057" s="11" t="str">
        <f>INDEX(Pharma_Products!$F$4:$F$15,MATCH(E1057,Pharma_Products!$A$4:$A$15,0))</f>
        <v>-</v>
      </c>
      <c r="N1057" s="10">
        <f>IFERROR(INDEX(Pharma_Retailers!$F$4:$F$183,MATCH(C1057,Pharma_Retailers!$A$4:$A$183,0)),"")</f>
        <v>0</v>
      </c>
      <c r="O1057" s="11" t="str">
        <f t="shared" si="33"/>
        <v/>
      </c>
    </row>
    <row r="1058" spans="1:15" x14ac:dyDescent="0.3">
      <c r="A1058" t="s">
        <v>9630</v>
      </c>
      <c r="B1058" s="9">
        <v>45926</v>
      </c>
      <c r="C1058" t="s">
        <v>8521</v>
      </c>
      <c r="D1058" t="s">
        <v>8241</v>
      </c>
      <c r="E1058" t="s">
        <v>8194</v>
      </c>
      <c r="F1058" t="s">
        <v>8197</v>
      </c>
      <c r="G1058">
        <v>196</v>
      </c>
      <c r="H1058">
        <v>0</v>
      </c>
      <c r="I1058">
        <v>105</v>
      </c>
      <c r="J1058">
        <v>20580</v>
      </c>
      <c r="K1058" s="10">
        <f>IFERROR(INDEX(Pharma_Stock!$D$4:$D$51,MATCH(F1058,Pharma_Stock!$B$4:$B$51,0)),"")</f>
        <v>46224</v>
      </c>
      <c r="L1058" s="11" t="str">
        <f t="shared" si="32"/>
        <v/>
      </c>
      <c r="M1058" s="11" t="str">
        <f>INDEX(Pharma_Products!$F$4:$F$15,MATCH(E1058,Pharma_Products!$A$4:$A$15,0))</f>
        <v>-</v>
      </c>
      <c r="N1058" s="10">
        <f>IFERROR(INDEX(Pharma_Retailers!$F$4:$F$183,MATCH(C1058,Pharma_Retailers!$A$4:$A$183,0)),"")</f>
        <v>0</v>
      </c>
      <c r="O1058" s="11" t="str">
        <f t="shared" si="33"/>
        <v/>
      </c>
    </row>
    <row r="1059" spans="1:15" x14ac:dyDescent="0.3">
      <c r="A1059" t="s">
        <v>9631</v>
      </c>
      <c r="B1059" s="9">
        <v>45926</v>
      </c>
      <c r="C1059" t="s">
        <v>8323</v>
      </c>
      <c r="D1059" t="s">
        <v>8249</v>
      </c>
      <c r="E1059" t="s">
        <v>8189</v>
      </c>
      <c r="F1059" t="s">
        <v>8190</v>
      </c>
      <c r="G1059">
        <v>219</v>
      </c>
      <c r="H1059">
        <v>54</v>
      </c>
      <c r="I1059">
        <v>12.5</v>
      </c>
      <c r="J1059">
        <v>2737.5</v>
      </c>
      <c r="K1059" s="10">
        <f>IFERROR(INDEX(Pharma_Stock!$D$4:$D$51,MATCH(F1059,Pharma_Stock!$B$4:$B$51,0)),"")</f>
        <v>46202</v>
      </c>
      <c r="L1059" s="11" t="str">
        <f t="shared" si="32"/>
        <v/>
      </c>
      <c r="M1059" s="11" t="str">
        <f>INDEX(Pharma_Products!$F$4:$F$15,MATCH(E1059,Pharma_Products!$A$4:$A$15,0))</f>
        <v>-</v>
      </c>
      <c r="N1059" s="10">
        <f>IFERROR(INDEX(Pharma_Retailers!$F$4:$F$183,MATCH(C1059,Pharma_Retailers!$A$4:$A$183,0)),"")</f>
        <v>0</v>
      </c>
      <c r="O1059" s="11" t="str">
        <f t="shared" si="33"/>
        <v/>
      </c>
    </row>
    <row r="1060" spans="1:15" x14ac:dyDescent="0.3">
      <c r="A1060" t="s">
        <v>9632</v>
      </c>
      <c r="B1060" s="9">
        <v>45926</v>
      </c>
      <c r="C1060" t="s">
        <v>8295</v>
      </c>
      <c r="D1060" t="s">
        <v>8233</v>
      </c>
      <c r="E1060" t="s">
        <v>8209</v>
      </c>
      <c r="F1060" t="s">
        <v>8211</v>
      </c>
      <c r="G1060">
        <v>190</v>
      </c>
      <c r="H1060">
        <v>0</v>
      </c>
      <c r="I1060">
        <v>30</v>
      </c>
      <c r="J1060">
        <v>5700</v>
      </c>
      <c r="K1060" s="10">
        <f>IFERROR(INDEX(Pharma_Stock!$D$4:$D$51,MATCH(F1060,Pharma_Stock!$B$4:$B$51,0)),"")</f>
        <v>46265</v>
      </c>
      <c r="L1060" s="11" t="str">
        <f t="shared" si="32"/>
        <v/>
      </c>
      <c r="M1060" s="11" t="str">
        <f>INDEX(Pharma_Products!$F$4:$F$15,MATCH(E1060,Pharma_Products!$A$4:$A$15,0))</f>
        <v>-</v>
      </c>
      <c r="N1060" s="10">
        <f>IFERROR(INDEX(Pharma_Retailers!$F$4:$F$183,MATCH(C1060,Pharma_Retailers!$A$4:$A$183,0)),"")</f>
        <v>0</v>
      </c>
      <c r="O1060" s="11" t="str">
        <f t="shared" si="33"/>
        <v/>
      </c>
    </row>
    <row r="1061" spans="1:15" x14ac:dyDescent="0.3">
      <c r="A1061" t="s">
        <v>9633</v>
      </c>
      <c r="B1061" s="9">
        <v>45926</v>
      </c>
      <c r="C1061" t="s">
        <v>8488</v>
      </c>
      <c r="D1061" t="s">
        <v>8249</v>
      </c>
      <c r="E1061" t="s">
        <v>8179</v>
      </c>
      <c r="F1061" t="s">
        <v>8181</v>
      </c>
      <c r="G1061">
        <v>52</v>
      </c>
      <c r="H1061">
        <v>0</v>
      </c>
      <c r="I1061">
        <v>85</v>
      </c>
      <c r="J1061">
        <v>4420</v>
      </c>
      <c r="K1061" s="10">
        <f>IFERROR(INDEX(Pharma_Stock!$D$4:$D$51,MATCH(F1061,Pharma_Stock!$B$4:$B$51,0)),"")</f>
        <v>46533</v>
      </c>
      <c r="L1061" s="11" t="str">
        <f t="shared" si="32"/>
        <v/>
      </c>
      <c r="M1061" s="11" t="str">
        <f>INDEX(Pharma_Products!$F$4:$F$15,MATCH(E1061,Pharma_Products!$A$4:$A$15,0))</f>
        <v>Sch H</v>
      </c>
      <c r="N1061" s="10">
        <f>IFERROR(INDEX(Pharma_Retailers!$F$4:$F$183,MATCH(C1061,Pharma_Retailers!$A$4:$A$183,0)),"")</f>
        <v>46276</v>
      </c>
      <c r="O1061" s="11" t="str">
        <f t="shared" si="33"/>
        <v/>
      </c>
    </row>
    <row r="1062" spans="1:15" x14ac:dyDescent="0.3">
      <c r="A1062" t="s">
        <v>9634</v>
      </c>
      <c r="B1062" s="9">
        <v>45926</v>
      </c>
      <c r="C1062" t="s">
        <v>8526</v>
      </c>
      <c r="D1062" t="s">
        <v>8269</v>
      </c>
      <c r="E1062" t="s">
        <v>8159</v>
      </c>
      <c r="F1062" t="s">
        <v>8160</v>
      </c>
      <c r="G1062">
        <v>64</v>
      </c>
      <c r="H1062">
        <v>0</v>
      </c>
      <c r="I1062">
        <v>72</v>
      </c>
      <c r="J1062">
        <v>4608</v>
      </c>
      <c r="K1062" s="10">
        <f>IFERROR(INDEX(Pharma_Stock!$D$4:$D$51,MATCH(F1062,Pharma_Stock!$B$4:$B$51,0)),"")</f>
        <v>46321</v>
      </c>
      <c r="L1062" s="11" t="str">
        <f t="shared" si="32"/>
        <v/>
      </c>
      <c r="M1062" s="11" t="str">
        <f>INDEX(Pharma_Products!$F$4:$F$15,MATCH(E1062,Pharma_Products!$A$4:$A$15,0))</f>
        <v>Sch H</v>
      </c>
      <c r="N1062" s="10">
        <f>IFERROR(INDEX(Pharma_Retailers!$F$4:$F$183,MATCH(C1062,Pharma_Retailers!$A$4:$A$183,0)),"")</f>
        <v>47018</v>
      </c>
      <c r="O1062" s="11" t="str">
        <f t="shared" si="33"/>
        <v/>
      </c>
    </row>
    <row r="1063" spans="1:15" x14ac:dyDescent="0.3">
      <c r="A1063" t="s">
        <v>9635</v>
      </c>
      <c r="B1063" s="9">
        <v>45926</v>
      </c>
      <c r="C1063" t="s">
        <v>8280</v>
      </c>
      <c r="D1063" t="s">
        <v>8241</v>
      </c>
      <c r="E1063" t="s">
        <v>8209</v>
      </c>
      <c r="F1063" t="s">
        <v>8211</v>
      </c>
      <c r="G1063">
        <v>132</v>
      </c>
      <c r="H1063">
        <v>0</v>
      </c>
      <c r="I1063">
        <v>30</v>
      </c>
      <c r="J1063">
        <v>3960</v>
      </c>
      <c r="K1063" s="10">
        <f>IFERROR(INDEX(Pharma_Stock!$D$4:$D$51,MATCH(F1063,Pharma_Stock!$B$4:$B$51,0)),"")</f>
        <v>46265</v>
      </c>
      <c r="L1063" s="11" t="str">
        <f t="shared" si="32"/>
        <v/>
      </c>
      <c r="M1063" s="11" t="str">
        <f>INDEX(Pharma_Products!$F$4:$F$15,MATCH(E1063,Pharma_Products!$A$4:$A$15,0))</f>
        <v>-</v>
      </c>
      <c r="N1063" s="10">
        <f>IFERROR(INDEX(Pharma_Retailers!$F$4:$F$183,MATCH(C1063,Pharma_Retailers!$A$4:$A$183,0)),"")</f>
        <v>0</v>
      </c>
      <c r="O1063" s="11" t="str">
        <f t="shared" si="33"/>
        <v/>
      </c>
    </row>
    <row r="1064" spans="1:15" x14ac:dyDescent="0.3">
      <c r="A1064" t="s">
        <v>9636</v>
      </c>
      <c r="B1064" s="9">
        <v>45926</v>
      </c>
      <c r="C1064" t="s">
        <v>8384</v>
      </c>
      <c r="D1064" t="s">
        <v>8269</v>
      </c>
      <c r="E1064" t="s">
        <v>8169</v>
      </c>
      <c r="F1064" t="s">
        <v>8170</v>
      </c>
      <c r="G1064">
        <v>215</v>
      </c>
      <c r="H1064">
        <v>0</v>
      </c>
      <c r="I1064">
        <v>14</v>
      </c>
      <c r="J1064">
        <v>3010</v>
      </c>
      <c r="K1064" s="10">
        <f>IFERROR(INDEX(Pharma_Stock!$D$4:$D$51,MATCH(F1064,Pharma_Stock!$B$4:$B$51,0)),"")</f>
        <v>46624</v>
      </c>
      <c r="L1064" s="11" t="str">
        <f t="shared" si="32"/>
        <v/>
      </c>
      <c r="M1064" s="11" t="str">
        <f>INDEX(Pharma_Products!$F$4:$F$15,MATCH(E1064,Pharma_Products!$A$4:$A$15,0))</f>
        <v>Sch H</v>
      </c>
      <c r="N1064" s="10">
        <f>IFERROR(INDEX(Pharma_Retailers!$F$4:$F$183,MATCH(C1064,Pharma_Retailers!$A$4:$A$183,0)),"")</f>
        <v>47245</v>
      </c>
      <c r="O1064" s="11" t="str">
        <f t="shared" si="33"/>
        <v/>
      </c>
    </row>
    <row r="1065" spans="1:15" x14ac:dyDescent="0.3">
      <c r="A1065" t="s">
        <v>9637</v>
      </c>
      <c r="B1065" s="9">
        <v>45926</v>
      </c>
      <c r="C1065" t="s">
        <v>8510</v>
      </c>
      <c r="D1065" t="s">
        <v>8249</v>
      </c>
      <c r="E1065" t="s">
        <v>8184</v>
      </c>
      <c r="F1065" t="s">
        <v>8187</v>
      </c>
      <c r="G1065">
        <v>115</v>
      </c>
      <c r="H1065">
        <v>11</v>
      </c>
      <c r="I1065">
        <v>9</v>
      </c>
      <c r="J1065">
        <v>1035</v>
      </c>
      <c r="K1065" s="10">
        <f>IFERROR(INDEX(Pharma_Stock!$D$4:$D$51,MATCH(F1065,Pharma_Stock!$B$4:$B$51,0)),"")</f>
        <v>46028</v>
      </c>
      <c r="L1065" s="11" t="str">
        <f t="shared" si="32"/>
        <v/>
      </c>
      <c r="M1065" s="11" t="str">
        <f>INDEX(Pharma_Products!$F$4:$F$15,MATCH(E1065,Pharma_Products!$A$4:$A$15,0))</f>
        <v>-</v>
      </c>
      <c r="N1065" s="10">
        <f>IFERROR(INDEX(Pharma_Retailers!$F$4:$F$183,MATCH(C1065,Pharma_Retailers!$A$4:$A$183,0)),"")</f>
        <v>0</v>
      </c>
      <c r="O1065" s="11" t="str">
        <f t="shared" si="33"/>
        <v/>
      </c>
    </row>
    <row r="1066" spans="1:15" x14ac:dyDescent="0.3">
      <c r="A1066" t="s">
        <v>9638</v>
      </c>
      <c r="B1066" s="9">
        <v>45926</v>
      </c>
      <c r="C1066" t="s">
        <v>8451</v>
      </c>
      <c r="D1066" t="s">
        <v>8269</v>
      </c>
      <c r="E1066" t="s">
        <v>8153</v>
      </c>
      <c r="F1066" t="s">
        <v>8157</v>
      </c>
      <c r="G1066">
        <v>37</v>
      </c>
      <c r="H1066">
        <v>0</v>
      </c>
      <c r="I1066">
        <v>18.5</v>
      </c>
      <c r="J1066">
        <v>684.5</v>
      </c>
      <c r="K1066" s="10">
        <f>IFERROR(INDEX(Pharma_Stock!$D$4:$D$51,MATCH(F1066,Pharma_Stock!$B$4:$B$51,0)),"")</f>
        <v>46500</v>
      </c>
      <c r="L1066" s="11" t="str">
        <f t="shared" si="32"/>
        <v/>
      </c>
      <c r="M1066" s="11" t="str">
        <f>INDEX(Pharma_Products!$F$4:$F$15,MATCH(E1066,Pharma_Products!$A$4:$A$15,0))</f>
        <v>Sch H</v>
      </c>
      <c r="N1066" s="10">
        <f>IFERROR(INDEX(Pharma_Retailers!$F$4:$F$183,MATCH(C1066,Pharma_Retailers!$A$4:$A$183,0)),"")</f>
        <v>47036</v>
      </c>
      <c r="O1066" s="11" t="str">
        <f t="shared" si="33"/>
        <v/>
      </c>
    </row>
    <row r="1067" spans="1:15" x14ac:dyDescent="0.3">
      <c r="A1067" t="s">
        <v>9639</v>
      </c>
      <c r="B1067" s="9">
        <v>45926</v>
      </c>
      <c r="C1067" t="s">
        <v>8425</v>
      </c>
      <c r="D1067" t="s">
        <v>8233</v>
      </c>
      <c r="E1067" t="s">
        <v>8153</v>
      </c>
      <c r="F1067" t="s">
        <v>8158</v>
      </c>
      <c r="G1067">
        <v>141</v>
      </c>
      <c r="H1067">
        <v>0</v>
      </c>
      <c r="I1067">
        <v>18.5</v>
      </c>
      <c r="J1067">
        <v>2608.5</v>
      </c>
      <c r="K1067" s="10">
        <f>IFERROR(INDEX(Pharma_Stock!$D$4:$D$51,MATCH(F1067,Pharma_Stock!$B$4:$B$51,0)),"")</f>
        <v>46038</v>
      </c>
      <c r="L1067" s="11" t="str">
        <f t="shared" si="32"/>
        <v/>
      </c>
      <c r="M1067" s="11" t="str">
        <f>INDEX(Pharma_Products!$F$4:$F$15,MATCH(E1067,Pharma_Products!$A$4:$A$15,0))</f>
        <v>Sch H</v>
      </c>
      <c r="N1067" s="10">
        <f>IFERROR(INDEX(Pharma_Retailers!$F$4:$F$183,MATCH(C1067,Pharma_Retailers!$A$4:$A$183,0)),"")</f>
        <v>47324</v>
      </c>
      <c r="O1067" s="11" t="str">
        <f t="shared" si="33"/>
        <v/>
      </c>
    </row>
    <row r="1068" spans="1:15" x14ac:dyDescent="0.3">
      <c r="A1068" t="s">
        <v>9640</v>
      </c>
      <c r="B1068" s="9">
        <v>45926</v>
      </c>
      <c r="C1068" t="s">
        <v>8419</v>
      </c>
      <c r="D1068" t="s">
        <v>8269</v>
      </c>
      <c r="E1068" t="s">
        <v>8174</v>
      </c>
      <c r="F1068" t="s">
        <v>8178</v>
      </c>
      <c r="G1068">
        <v>164</v>
      </c>
      <c r="H1068">
        <v>0</v>
      </c>
      <c r="I1068">
        <v>98</v>
      </c>
      <c r="J1068">
        <v>16072</v>
      </c>
      <c r="K1068" s="10">
        <f>IFERROR(INDEX(Pharma_Stock!$D$4:$D$51,MATCH(F1068,Pharma_Stock!$B$4:$B$51,0)),"")</f>
        <v>45975</v>
      </c>
      <c r="L1068" s="11" t="str">
        <f t="shared" si="32"/>
        <v/>
      </c>
      <c r="M1068" s="11" t="str">
        <f>INDEX(Pharma_Products!$F$4:$F$15,MATCH(E1068,Pharma_Products!$A$4:$A$15,0))</f>
        <v>Sch H</v>
      </c>
      <c r="N1068" s="10">
        <f>IFERROR(INDEX(Pharma_Retailers!$F$4:$F$183,MATCH(C1068,Pharma_Retailers!$A$4:$A$183,0)),"")</f>
        <v>46557</v>
      </c>
      <c r="O1068" s="11" t="str">
        <f t="shared" si="33"/>
        <v/>
      </c>
    </row>
    <row r="1069" spans="1:15" x14ac:dyDescent="0.3">
      <c r="A1069" t="s">
        <v>9641</v>
      </c>
      <c r="B1069" s="9">
        <v>45927</v>
      </c>
      <c r="C1069" t="s">
        <v>8411</v>
      </c>
      <c r="D1069" t="s">
        <v>8233</v>
      </c>
      <c r="E1069" t="s">
        <v>8209</v>
      </c>
      <c r="F1069" t="s">
        <v>8211</v>
      </c>
      <c r="G1069">
        <v>32</v>
      </c>
      <c r="H1069">
        <v>0</v>
      </c>
      <c r="I1069">
        <v>30</v>
      </c>
      <c r="J1069">
        <v>960</v>
      </c>
      <c r="K1069" s="10">
        <f>IFERROR(INDEX(Pharma_Stock!$D$4:$D$51,MATCH(F1069,Pharma_Stock!$B$4:$B$51,0)),"")</f>
        <v>46265</v>
      </c>
      <c r="L1069" s="11" t="str">
        <f t="shared" si="32"/>
        <v/>
      </c>
      <c r="M1069" s="11" t="str">
        <f>INDEX(Pharma_Products!$F$4:$F$15,MATCH(E1069,Pharma_Products!$A$4:$A$15,0))</f>
        <v>-</v>
      </c>
      <c r="N1069" s="10">
        <f>IFERROR(INDEX(Pharma_Retailers!$F$4:$F$183,MATCH(C1069,Pharma_Retailers!$A$4:$A$183,0)),"")</f>
        <v>0</v>
      </c>
      <c r="O1069" s="11" t="str">
        <f t="shared" si="33"/>
        <v/>
      </c>
    </row>
    <row r="1070" spans="1:15" x14ac:dyDescent="0.3">
      <c r="A1070" t="s">
        <v>9642</v>
      </c>
      <c r="B1070" s="9">
        <v>45927</v>
      </c>
      <c r="C1070" t="s">
        <v>8463</v>
      </c>
      <c r="D1070" t="s">
        <v>8233</v>
      </c>
      <c r="E1070" t="s">
        <v>8164</v>
      </c>
      <c r="F1070" t="s">
        <v>8168</v>
      </c>
      <c r="G1070">
        <v>83</v>
      </c>
      <c r="H1070">
        <v>0</v>
      </c>
      <c r="I1070">
        <v>19</v>
      </c>
      <c r="J1070">
        <v>1577</v>
      </c>
      <c r="K1070" s="10">
        <f>IFERROR(INDEX(Pharma_Stock!$D$4:$D$51,MATCH(F1070,Pharma_Stock!$B$4:$B$51,0)),"")</f>
        <v>45901</v>
      </c>
      <c r="L1070" s="11" t="str">
        <f t="shared" si="32"/>
        <v>FLAG</v>
      </c>
      <c r="M1070" s="11" t="str">
        <f>INDEX(Pharma_Products!$F$4:$F$15,MATCH(E1070,Pharma_Products!$A$4:$A$15,0))</f>
        <v>OTC</v>
      </c>
      <c r="N1070" s="10">
        <f>IFERROR(INDEX(Pharma_Retailers!$F$4:$F$183,MATCH(C1070,Pharma_Retailers!$A$4:$A$183,0)),"")</f>
        <v>47304</v>
      </c>
      <c r="O1070" s="11" t="str">
        <f t="shared" si="33"/>
        <v/>
      </c>
    </row>
    <row r="1071" spans="1:15" x14ac:dyDescent="0.3">
      <c r="A1071" t="s">
        <v>9643</v>
      </c>
      <c r="B1071" s="9">
        <v>45927</v>
      </c>
      <c r="C1071" t="s">
        <v>8288</v>
      </c>
      <c r="D1071" t="s">
        <v>8228</v>
      </c>
      <c r="E1071" t="s">
        <v>8184</v>
      </c>
      <c r="F1071" t="s">
        <v>8185</v>
      </c>
      <c r="G1071">
        <v>66</v>
      </c>
      <c r="H1071">
        <v>6</v>
      </c>
      <c r="I1071">
        <v>9</v>
      </c>
      <c r="J1071">
        <v>594</v>
      </c>
      <c r="K1071" s="10">
        <f>IFERROR(INDEX(Pharma_Stock!$D$4:$D$51,MATCH(F1071,Pharma_Stock!$B$4:$B$51,0)),"")</f>
        <v>46158</v>
      </c>
      <c r="L1071" s="11" t="str">
        <f t="shared" si="32"/>
        <v/>
      </c>
      <c r="M1071" s="11" t="str">
        <f>INDEX(Pharma_Products!$F$4:$F$15,MATCH(E1071,Pharma_Products!$A$4:$A$15,0))</f>
        <v>-</v>
      </c>
      <c r="N1071" s="10">
        <f>IFERROR(INDEX(Pharma_Retailers!$F$4:$F$183,MATCH(C1071,Pharma_Retailers!$A$4:$A$183,0)),"")</f>
        <v>0</v>
      </c>
      <c r="O1071" s="11" t="str">
        <f t="shared" si="33"/>
        <v/>
      </c>
    </row>
    <row r="1072" spans="1:15" x14ac:dyDescent="0.3">
      <c r="A1072" t="s">
        <v>9644</v>
      </c>
      <c r="B1072" s="9">
        <v>45927</v>
      </c>
      <c r="C1072" t="s">
        <v>8444</v>
      </c>
      <c r="D1072" t="s">
        <v>8228</v>
      </c>
      <c r="E1072" t="s">
        <v>8204</v>
      </c>
      <c r="F1072" t="s">
        <v>8206</v>
      </c>
      <c r="G1072">
        <v>133</v>
      </c>
      <c r="H1072">
        <v>0</v>
      </c>
      <c r="I1072">
        <v>88</v>
      </c>
      <c r="J1072">
        <v>11704</v>
      </c>
      <c r="K1072" s="10">
        <f>IFERROR(INDEX(Pharma_Stock!$D$4:$D$51,MATCH(F1072,Pharma_Stock!$B$4:$B$51,0)),"")</f>
        <v>46287</v>
      </c>
      <c r="L1072" s="11" t="str">
        <f t="shared" si="32"/>
        <v/>
      </c>
      <c r="M1072" s="11" t="str">
        <f>INDEX(Pharma_Products!$F$4:$F$15,MATCH(E1072,Pharma_Products!$A$4:$A$15,0))</f>
        <v>-</v>
      </c>
      <c r="N1072" s="10">
        <f>IFERROR(INDEX(Pharma_Retailers!$F$4:$F$183,MATCH(C1072,Pharma_Retailers!$A$4:$A$183,0)),"")</f>
        <v>0</v>
      </c>
      <c r="O1072" s="11" t="str">
        <f t="shared" si="33"/>
        <v/>
      </c>
    </row>
    <row r="1073" spans="1:15" x14ac:dyDescent="0.3">
      <c r="A1073" t="s">
        <v>9645</v>
      </c>
      <c r="B1073" s="9">
        <v>45927</v>
      </c>
      <c r="C1073" t="s">
        <v>8359</v>
      </c>
      <c r="D1073" t="s">
        <v>8249</v>
      </c>
      <c r="E1073" t="s">
        <v>8199</v>
      </c>
      <c r="F1073" t="s">
        <v>8200</v>
      </c>
      <c r="G1073">
        <v>228</v>
      </c>
      <c r="H1073">
        <v>0</v>
      </c>
      <c r="I1073">
        <v>28</v>
      </c>
      <c r="J1073">
        <v>6384</v>
      </c>
      <c r="K1073" s="10">
        <f>IFERROR(INDEX(Pharma_Stock!$D$4:$D$51,MATCH(F1073,Pharma_Stock!$B$4:$B$51,0)),"")</f>
        <v>46042</v>
      </c>
      <c r="L1073" s="11" t="str">
        <f t="shared" si="32"/>
        <v/>
      </c>
      <c r="M1073" s="11" t="str">
        <f>INDEX(Pharma_Products!$F$4:$F$15,MATCH(E1073,Pharma_Products!$A$4:$A$15,0))</f>
        <v>-</v>
      </c>
      <c r="N1073" s="10">
        <f>IFERROR(INDEX(Pharma_Retailers!$F$4:$F$183,MATCH(C1073,Pharma_Retailers!$A$4:$A$183,0)),"")</f>
        <v>0</v>
      </c>
      <c r="O1073" s="11" t="str">
        <f t="shared" si="33"/>
        <v/>
      </c>
    </row>
    <row r="1074" spans="1:15" x14ac:dyDescent="0.3">
      <c r="A1074" t="s">
        <v>9646</v>
      </c>
      <c r="B1074" s="9">
        <v>45929</v>
      </c>
      <c r="C1074" t="s">
        <v>8519</v>
      </c>
      <c r="D1074" t="s">
        <v>8228</v>
      </c>
      <c r="E1074" t="s">
        <v>8204</v>
      </c>
      <c r="F1074" t="s">
        <v>8207</v>
      </c>
      <c r="G1074">
        <v>229</v>
      </c>
      <c r="H1074">
        <v>0</v>
      </c>
      <c r="I1074">
        <v>88</v>
      </c>
      <c r="J1074">
        <v>20152</v>
      </c>
      <c r="K1074" s="10">
        <f>IFERROR(INDEX(Pharma_Stock!$D$4:$D$51,MATCH(F1074,Pharma_Stock!$B$4:$B$51,0)),"")</f>
        <v>45968</v>
      </c>
      <c r="L1074" s="11" t="str">
        <f t="shared" si="32"/>
        <v/>
      </c>
      <c r="M1074" s="11" t="str">
        <f>INDEX(Pharma_Products!$F$4:$F$15,MATCH(E1074,Pharma_Products!$A$4:$A$15,0))</f>
        <v>-</v>
      </c>
      <c r="N1074" s="10">
        <f>IFERROR(INDEX(Pharma_Retailers!$F$4:$F$183,MATCH(C1074,Pharma_Retailers!$A$4:$A$183,0)),"")</f>
        <v>0</v>
      </c>
      <c r="O1074" s="11" t="str">
        <f t="shared" si="33"/>
        <v/>
      </c>
    </row>
    <row r="1075" spans="1:15" x14ac:dyDescent="0.3">
      <c r="A1075" t="s">
        <v>9647</v>
      </c>
      <c r="B1075" s="9">
        <v>45929</v>
      </c>
      <c r="C1075" t="s">
        <v>8288</v>
      </c>
      <c r="D1075" t="s">
        <v>8228</v>
      </c>
      <c r="E1075" t="s">
        <v>8199</v>
      </c>
      <c r="F1075" t="s">
        <v>8200</v>
      </c>
      <c r="G1075">
        <v>41</v>
      </c>
      <c r="H1075">
        <v>0</v>
      </c>
      <c r="I1075">
        <v>28</v>
      </c>
      <c r="J1075">
        <v>1148</v>
      </c>
      <c r="K1075" s="10">
        <f>IFERROR(INDEX(Pharma_Stock!$D$4:$D$51,MATCH(F1075,Pharma_Stock!$B$4:$B$51,0)),"")</f>
        <v>46042</v>
      </c>
      <c r="L1075" s="11" t="str">
        <f t="shared" si="32"/>
        <v/>
      </c>
      <c r="M1075" s="11" t="str">
        <f>INDEX(Pharma_Products!$F$4:$F$15,MATCH(E1075,Pharma_Products!$A$4:$A$15,0))</f>
        <v>-</v>
      </c>
      <c r="N1075" s="10">
        <f>IFERROR(INDEX(Pharma_Retailers!$F$4:$F$183,MATCH(C1075,Pharma_Retailers!$A$4:$A$183,0)),"")</f>
        <v>0</v>
      </c>
      <c r="O1075" s="11" t="str">
        <f t="shared" si="33"/>
        <v/>
      </c>
    </row>
    <row r="1076" spans="1:15" x14ac:dyDescent="0.3">
      <c r="A1076" t="s">
        <v>9648</v>
      </c>
      <c r="B1076" s="9">
        <v>45929</v>
      </c>
      <c r="C1076" t="s">
        <v>8471</v>
      </c>
      <c r="D1076" t="s">
        <v>8241</v>
      </c>
      <c r="E1076" t="s">
        <v>8199</v>
      </c>
      <c r="F1076" t="s">
        <v>8200</v>
      </c>
      <c r="G1076">
        <v>128</v>
      </c>
      <c r="H1076">
        <v>0</v>
      </c>
      <c r="I1076">
        <v>28</v>
      </c>
      <c r="J1076">
        <v>3584</v>
      </c>
      <c r="K1076" s="10">
        <f>IFERROR(INDEX(Pharma_Stock!$D$4:$D$51,MATCH(F1076,Pharma_Stock!$B$4:$B$51,0)),"")</f>
        <v>46042</v>
      </c>
      <c r="L1076" s="11" t="str">
        <f t="shared" si="32"/>
        <v/>
      </c>
      <c r="M1076" s="11" t="str">
        <f>INDEX(Pharma_Products!$F$4:$F$15,MATCH(E1076,Pharma_Products!$A$4:$A$15,0))</f>
        <v>-</v>
      </c>
      <c r="N1076" s="10">
        <f>IFERROR(INDEX(Pharma_Retailers!$F$4:$F$183,MATCH(C1076,Pharma_Retailers!$A$4:$A$183,0)),"")</f>
        <v>0</v>
      </c>
      <c r="O1076" s="11" t="str">
        <f t="shared" si="33"/>
        <v/>
      </c>
    </row>
    <row r="1077" spans="1:15" x14ac:dyDescent="0.3">
      <c r="A1077" t="s">
        <v>9649</v>
      </c>
      <c r="B1077" s="9">
        <v>45929</v>
      </c>
      <c r="C1077" t="s">
        <v>8229</v>
      </c>
      <c r="D1077" t="s">
        <v>8233</v>
      </c>
      <c r="E1077" t="s">
        <v>8153</v>
      </c>
      <c r="F1077" t="s">
        <v>8156</v>
      </c>
      <c r="G1077">
        <v>192</v>
      </c>
      <c r="H1077">
        <v>0</v>
      </c>
      <c r="I1077">
        <v>18.5</v>
      </c>
      <c r="J1077">
        <v>3552</v>
      </c>
      <c r="K1077" s="10">
        <f>IFERROR(INDEX(Pharma_Stock!$D$4:$D$51,MATCH(F1077,Pharma_Stock!$B$4:$B$51,0)),"")</f>
        <v>46468</v>
      </c>
      <c r="L1077" s="11" t="str">
        <f t="shared" si="32"/>
        <v/>
      </c>
      <c r="M1077" s="11" t="str">
        <f>INDEX(Pharma_Products!$F$4:$F$15,MATCH(E1077,Pharma_Products!$A$4:$A$15,0))</f>
        <v>Sch H</v>
      </c>
      <c r="N1077" s="10">
        <f>IFERROR(INDEX(Pharma_Retailers!$F$4:$F$183,MATCH(C1077,Pharma_Retailers!$A$4:$A$183,0)),"")</f>
        <v>46886</v>
      </c>
      <c r="O1077" s="11" t="str">
        <f t="shared" si="33"/>
        <v/>
      </c>
    </row>
    <row r="1078" spans="1:15" x14ac:dyDescent="0.3">
      <c r="A1078" t="s">
        <v>9650</v>
      </c>
      <c r="B1078" s="9">
        <v>45929</v>
      </c>
      <c r="C1078" t="s">
        <v>8439</v>
      </c>
      <c r="D1078" t="s">
        <v>8249</v>
      </c>
      <c r="E1078" t="s">
        <v>8174</v>
      </c>
      <c r="F1078" t="s">
        <v>8178</v>
      </c>
      <c r="G1078">
        <v>105</v>
      </c>
      <c r="H1078">
        <v>0</v>
      </c>
      <c r="I1078">
        <v>98</v>
      </c>
      <c r="J1078">
        <v>10290</v>
      </c>
      <c r="K1078" s="10">
        <f>IFERROR(INDEX(Pharma_Stock!$D$4:$D$51,MATCH(F1078,Pharma_Stock!$B$4:$B$51,0)),"")</f>
        <v>45975</v>
      </c>
      <c r="L1078" s="11" t="str">
        <f t="shared" si="32"/>
        <v/>
      </c>
      <c r="M1078" s="11" t="str">
        <f>INDEX(Pharma_Products!$F$4:$F$15,MATCH(E1078,Pharma_Products!$A$4:$A$15,0))</f>
        <v>Sch H</v>
      </c>
      <c r="N1078" s="10">
        <f>IFERROR(INDEX(Pharma_Retailers!$F$4:$F$183,MATCH(C1078,Pharma_Retailers!$A$4:$A$183,0)),"")</f>
        <v>46770</v>
      </c>
      <c r="O1078" s="11" t="str">
        <f t="shared" si="33"/>
        <v/>
      </c>
    </row>
    <row r="1079" spans="1:15" x14ac:dyDescent="0.3">
      <c r="A1079" t="s">
        <v>9651</v>
      </c>
      <c r="B1079" s="9">
        <v>45929</v>
      </c>
      <c r="C1079" t="s">
        <v>8516</v>
      </c>
      <c r="D1079" t="s">
        <v>8233</v>
      </c>
      <c r="E1079" t="s">
        <v>8179</v>
      </c>
      <c r="F1079" t="s">
        <v>8183</v>
      </c>
      <c r="G1079">
        <v>100</v>
      </c>
      <c r="H1079">
        <v>0</v>
      </c>
      <c r="I1079">
        <v>85</v>
      </c>
      <c r="J1079">
        <v>8500</v>
      </c>
      <c r="K1079" s="10">
        <f>IFERROR(INDEX(Pharma_Stock!$D$4:$D$51,MATCH(F1079,Pharma_Stock!$B$4:$B$51,0)),"")</f>
        <v>46029</v>
      </c>
      <c r="L1079" s="11" t="str">
        <f t="shared" si="32"/>
        <v/>
      </c>
      <c r="M1079" s="11" t="str">
        <f>INDEX(Pharma_Products!$F$4:$F$15,MATCH(E1079,Pharma_Products!$A$4:$A$15,0))</f>
        <v>Sch H</v>
      </c>
      <c r="N1079" s="10">
        <f>IFERROR(INDEX(Pharma_Retailers!$F$4:$F$183,MATCH(C1079,Pharma_Retailers!$A$4:$A$183,0)),"")</f>
        <v>46690</v>
      </c>
      <c r="O1079" s="11" t="str">
        <f t="shared" si="33"/>
        <v/>
      </c>
    </row>
    <row r="1080" spans="1:15" x14ac:dyDescent="0.3">
      <c r="A1080" t="s">
        <v>9652</v>
      </c>
      <c r="B1080" s="9">
        <v>45929</v>
      </c>
      <c r="C1080" t="s">
        <v>8396</v>
      </c>
      <c r="D1080" t="s">
        <v>8249</v>
      </c>
      <c r="E1080" t="s">
        <v>8199</v>
      </c>
      <c r="F1080" t="s">
        <v>8201</v>
      </c>
      <c r="G1080">
        <v>105</v>
      </c>
      <c r="H1080">
        <v>0</v>
      </c>
      <c r="I1080">
        <v>28</v>
      </c>
      <c r="J1080">
        <v>2940</v>
      </c>
      <c r="K1080" s="10">
        <f>IFERROR(INDEX(Pharma_Stock!$D$4:$D$51,MATCH(F1080,Pharma_Stock!$B$4:$B$51,0)),"")</f>
        <v>46000</v>
      </c>
      <c r="L1080" s="11" t="str">
        <f t="shared" si="32"/>
        <v/>
      </c>
      <c r="M1080" s="11" t="str">
        <f>INDEX(Pharma_Products!$F$4:$F$15,MATCH(E1080,Pharma_Products!$A$4:$A$15,0))</f>
        <v>-</v>
      </c>
      <c r="N1080" s="10">
        <f>IFERROR(INDEX(Pharma_Retailers!$F$4:$F$183,MATCH(C1080,Pharma_Retailers!$A$4:$A$183,0)),"")</f>
        <v>0</v>
      </c>
      <c r="O1080" s="11" t="str">
        <f t="shared" si="33"/>
        <v/>
      </c>
    </row>
    <row r="1081" spans="1:15" x14ac:dyDescent="0.3">
      <c r="A1081" t="s">
        <v>9653</v>
      </c>
      <c r="B1081" s="9">
        <v>45929</v>
      </c>
      <c r="C1081" t="s">
        <v>8259</v>
      </c>
      <c r="D1081" t="s">
        <v>8228</v>
      </c>
      <c r="E1081" t="s">
        <v>8209</v>
      </c>
      <c r="F1081" t="s">
        <v>8212</v>
      </c>
      <c r="G1081">
        <v>61</v>
      </c>
      <c r="H1081">
        <v>0</v>
      </c>
      <c r="I1081">
        <v>30</v>
      </c>
      <c r="J1081">
        <v>1830</v>
      </c>
      <c r="K1081" s="10">
        <f>IFERROR(INDEX(Pharma_Stock!$D$4:$D$51,MATCH(F1081,Pharma_Stock!$B$4:$B$51,0)),"")</f>
        <v>46129</v>
      </c>
      <c r="L1081" s="11" t="str">
        <f t="shared" si="32"/>
        <v/>
      </c>
      <c r="M1081" s="11" t="str">
        <f>INDEX(Pharma_Products!$F$4:$F$15,MATCH(E1081,Pharma_Products!$A$4:$A$15,0))</f>
        <v>-</v>
      </c>
      <c r="N1081" s="10">
        <f>IFERROR(INDEX(Pharma_Retailers!$F$4:$F$183,MATCH(C1081,Pharma_Retailers!$A$4:$A$183,0)),"")</f>
        <v>0</v>
      </c>
      <c r="O1081" s="11" t="str">
        <f t="shared" si="33"/>
        <v/>
      </c>
    </row>
    <row r="1082" spans="1:15" x14ac:dyDescent="0.3">
      <c r="A1082" t="s">
        <v>9654</v>
      </c>
      <c r="B1082" s="9">
        <v>45929</v>
      </c>
      <c r="C1082" t="s">
        <v>8491</v>
      </c>
      <c r="D1082" t="s">
        <v>8241</v>
      </c>
      <c r="E1082" t="s">
        <v>8184</v>
      </c>
      <c r="F1082" t="s">
        <v>8185</v>
      </c>
      <c r="G1082">
        <v>22</v>
      </c>
      <c r="H1082">
        <v>2</v>
      </c>
      <c r="I1082">
        <v>9</v>
      </c>
      <c r="J1082">
        <v>198</v>
      </c>
      <c r="K1082" s="10">
        <f>IFERROR(INDEX(Pharma_Stock!$D$4:$D$51,MATCH(F1082,Pharma_Stock!$B$4:$B$51,0)),"")</f>
        <v>46158</v>
      </c>
      <c r="L1082" s="11" t="str">
        <f t="shared" si="32"/>
        <v/>
      </c>
      <c r="M1082" s="11" t="str">
        <f>INDEX(Pharma_Products!$F$4:$F$15,MATCH(E1082,Pharma_Products!$A$4:$A$15,0))</f>
        <v>-</v>
      </c>
      <c r="N1082" s="10">
        <f>IFERROR(INDEX(Pharma_Retailers!$F$4:$F$183,MATCH(C1082,Pharma_Retailers!$A$4:$A$183,0)),"")</f>
        <v>0</v>
      </c>
      <c r="O1082" s="11" t="str">
        <f t="shared" si="33"/>
        <v/>
      </c>
    </row>
    <row r="1083" spans="1:15" x14ac:dyDescent="0.3">
      <c r="A1083" t="s">
        <v>9655</v>
      </c>
      <c r="B1083" s="9">
        <v>45930</v>
      </c>
      <c r="C1083" t="s">
        <v>8405</v>
      </c>
      <c r="D1083" t="s">
        <v>8233</v>
      </c>
      <c r="E1083" t="s">
        <v>8174</v>
      </c>
      <c r="F1083" t="s">
        <v>8178</v>
      </c>
      <c r="G1083">
        <v>52</v>
      </c>
      <c r="H1083">
        <v>0</v>
      </c>
      <c r="I1083">
        <v>98</v>
      </c>
      <c r="J1083">
        <v>5096</v>
      </c>
      <c r="K1083" s="10">
        <f>IFERROR(INDEX(Pharma_Stock!$D$4:$D$51,MATCH(F1083,Pharma_Stock!$B$4:$B$51,0)),"")</f>
        <v>45975</v>
      </c>
      <c r="L1083" s="11" t="str">
        <f t="shared" si="32"/>
        <v/>
      </c>
      <c r="M1083" s="11" t="str">
        <f>INDEX(Pharma_Products!$F$4:$F$15,MATCH(E1083,Pharma_Products!$A$4:$A$15,0))</f>
        <v>Sch H</v>
      </c>
      <c r="N1083" s="10">
        <f>IFERROR(INDEX(Pharma_Retailers!$F$4:$F$183,MATCH(C1083,Pharma_Retailers!$A$4:$A$183,0)),"")</f>
        <v>47414</v>
      </c>
      <c r="O1083" s="11" t="str">
        <f t="shared" si="33"/>
        <v/>
      </c>
    </row>
    <row r="1084" spans="1:15" x14ac:dyDescent="0.3">
      <c r="A1084" t="s">
        <v>9656</v>
      </c>
      <c r="B1084" s="9">
        <v>45930</v>
      </c>
      <c r="C1084" t="s">
        <v>8466</v>
      </c>
      <c r="D1084" t="s">
        <v>8269</v>
      </c>
      <c r="E1084" t="s">
        <v>8159</v>
      </c>
      <c r="F1084" t="s">
        <v>8160</v>
      </c>
      <c r="G1084">
        <v>18</v>
      </c>
      <c r="H1084">
        <v>0</v>
      </c>
      <c r="I1084">
        <v>72</v>
      </c>
      <c r="J1084">
        <v>1296</v>
      </c>
      <c r="K1084" s="10">
        <f>IFERROR(INDEX(Pharma_Stock!$D$4:$D$51,MATCH(F1084,Pharma_Stock!$B$4:$B$51,0)),"")</f>
        <v>46321</v>
      </c>
      <c r="L1084" s="11" t="str">
        <f t="shared" si="32"/>
        <v/>
      </c>
      <c r="M1084" s="11" t="str">
        <f>INDEX(Pharma_Products!$F$4:$F$15,MATCH(E1084,Pharma_Products!$A$4:$A$15,0))</f>
        <v>Sch H</v>
      </c>
      <c r="N1084" s="10">
        <f>IFERROR(INDEX(Pharma_Retailers!$F$4:$F$183,MATCH(C1084,Pharma_Retailers!$A$4:$A$183,0)),"")</f>
        <v>47144</v>
      </c>
      <c r="O1084" s="11" t="str">
        <f t="shared" si="33"/>
        <v/>
      </c>
    </row>
    <row r="1085" spans="1:15" x14ac:dyDescent="0.3">
      <c r="A1085" t="s">
        <v>9657</v>
      </c>
      <c r="B1085" s="9">
        <v>45930</v>
      </c>
      <c r="C1085" t="s">
        <v>8474</v>
      </c>
      <c r="D1085" t="s">
        <v>8269</v>
      </c>
      <c r="E1085" t="s">
        <v>8164</v>
      </c>
      <c r="F1085" t="s">
        <v>8167</v>
      </c>
      <c r="G1085">
        <v>39</v>
      </c>
      <c r="H1085">
        <v>2</v>
      </c>
      <c r="I1085">
        <v>19</v>
      </c>
      <c r="J1085">
        <v>741</v>
      </c>
      <c r="K1085" s="10">
        <f>IFERROR(INDEX(Pharma_Stock!$D$4:$D$51,MATCH(F1085,Pharma_Stock!$B$4:$B$51,0)),"")</f>
        <v>46652</v>
      </c>
      <c r="L1085" s="11" t="str">
        <f t="shared" si="32"/>
        <v/>
      </c>
      <c r="M1085" s="11" t="str">
        <f>INDEX(Pharma_Products!$F$4:$F$15,MATCH(E1085,Pharma_Products!$A$4:$A$15,0))</f>
        <v>OTC</v>
      </c>
      <c r="N1085" s="10">
        <f>IFERROR(INDEX(Pharma_Retailers!$F$4:$F$183,MATCH(C1085,Pharma_Retailers!$A$4:$A$183,0)),"")</f>
        <v>46382</v>
      </c>
      <c r="O1085" s="11" t="str">
        <f t="shared" si="33"/>
        <v/>
      </c>
    </row>
    <row r="1086" spans="1:15" x14ac:dyDescent="0.3">
      <c r="A1086" t="s">
        <v>9658</v>
      </c>
      <c r="B1086" s="9">
        <v>45930</v>
      </c>
      <c r="C1086" t="s">
        <v>8229</v>
      </c>
      <c r="D1086" t="s">
        <v>8233</v>
      </c>
      <c r="E1086" t="s">
        <v>8174</v>
      </c>
      <c r="F1086" t="s">
        <v>8175</v>
      </c>
      <c r="G1086">
        <v>122</v>
      </c>
      <c r="H1086">
        <v>0</v>
      </c>
      <c r="I1086">
        <v>98</v>
      </c>
      <c r="J1086">
        <v>11956</v>
      </c>
      <c r="K1086" s="10">
        <f>IFERROR(INDEX(Pharma_Stock!$D$4:$D$51,MATCH(F1086,Pharma_Stock!$B$4:$B$51,0)),"")</f>
        <v>46440</v>
      </c>
      <c r="L1086" s="11" t="str">
        <f t="shared" si="32"/>
        <v/>
      </c>
      <c r="M1086" s="11" t="str">
        <f>INDEX(Pharma_Products!$F$4:$F$15,MATCH(E1086,Pharma_Products!$A$4:$A$15,0))</f>
        <v>Sch H</v>
      </c>
      <c r="N1086" s="10">
        <f>IFERROR(INDEX(Pharma_Retailers!$F$4:$F$183,MATCH(C1086,Pharma_Retailers!$A$4:$A$183,0)),"")</f>
        <v>46886</v>
      </c>
      <c r="O1086" s="11" t="str">
        <f t="shared" si="33"/>
        <v/>
      </c>
    </row>
    <row r="1087" spans="1:15" x14ac:dyDescent="0.3">
      <c r="A1087" t="s">
        <v>9659</v>
      </c>
      <c r="B1087" s="9">
        <v>45930</v>
      </c>
      <c r="C1087" t="s">
        <v>8341</v>
      </c>
      <c r="D1087" t="s">
        <v>8269</v>
      </c>
      <c r="E1087" t="s">
        <v>8174</v>
      </c>
      <c r="F1087" t="s">
        <v>8177</v>
      </c>
      <c r="G1087">
        <v>30</v>
      </c>
      <c r="H1087">
        <v>0</v>
      </c>
      <c r="I1087">
        <v>98</v>
      </c>
      <c r="J1087">
        <v>2940</v>
      </c>
      <c r="K1087" s="10">
        <f>IFERROR(INDEX(Pharma_Stock!$D$4:$D$51,MATCH(F1087,Pharma_Stock!$B$4:$B$51,0)),"")</f>
        <v>46385</v>
      </c>
      <c r="L1087" s="11" t="str">
        <f t="shared" si="32"/>
        <v/>
      </c>
      <c r="M1087" s="11" t="str">
        <f>INDEX(Pharma_Products!$F$4:$F$15,MATCH(E1087,Pharma_Products!$A$4:$A$15,0))</f>
        <v>Sch H</v>
      </c>
      <c r="N1087" s="10">
        <f>IFERROR(INDEX(Pharma_Retailers!$F$4:$F$183,MATCH(C1087,Pharma_Retailers!$A$4:$A$183,0)),"")</f>
        <v>45869</v>
      </c>
      <c r="O1087" s="11" t="str">
        <f t="shared" si="33"/>
        <v>FLAG</v>
      </c>
    </row>
    <row r="1088" spans="1:15" x14ac:dyDescent="0.3">
      <c r="A1088" t="s">
        <v>9660</v>
      </c>
      <c r="B1088" s="9">
        <v>45933</v>
      </c>
      <c r="C1088" t="s">
        <v>8480</v>
      </c>
      <c r="D1088" t="s">
        <v>8241</v>
      </c>
      <c r="E1088" t="s">
        <v>8204</v>
      </c>
      <c r="F1088" t="s">
        <v>8206</v>
      </c>
      <c r="G1088">
        <v>187</v>
      </c>
      <c r="H1088">
        <v>31</v>
      </c>
      <c r="I1088">
        <v>88</v>
      </c>
      <c r="J1088">
        <v>16456</v>
      </c>
      <c r="K1088" s="10">
        <f>IFERROR(INDEX(Pharma_Stock!$D$4:$D$51,MATCH(F1088,Pharma_Stock!$B$4:$B$51,0)),"")</f>
        <v>46287</v>
      </c>
      <c r="L1088" s="11" t="str">
        <f t="shared" si="32"/>
        <v/>
      </c>
      <c r="M1088" s="11" t="str">
        <f>INDEX(Pharma_Products!$F$4:$F$15,MATCH(E1088,Pharma_Products!$A$4:$A$15,0))</f>
        <v>-</v>
      </c>
      <c r="N1088" s="10">
        <f>IFERROR(INDEX(Pharma_Retailers!$F$4:$F$183,MATCH(C1088,Pharma_Retailers!$A$4:$A$183,0)),"")</f>
        <v>0</v>
      </c>
      <c r="O1088" s="11" t="str">
        <f t="shared" si="33"/>
        <v/>
      </c>
    </row>
    <row r="1089" spans="1:15" x14ac:dyDescent="0.3">
      <c r="A1089" t="s">
        <v>9661</v>
      </c>
      <c r="B1089" s="9">
        <v>45933</v>
      </c>
      <c r="C1089" t="s">
        <v>8343</v>
      </c>
      <c r="D1089" t="s">
        <v>8228</v>
      </c>
      <c r="E1089" t="s">
        <v>8199</v>
      </c>
      <c r="F1089" t="s">
        <v>8201</v>
      </c>
      <c r="G1089">
        <v>167</v>
      </c>
      <c r="H1089">
        <v>0</v>
      </c>
      <c r="I1089">
        <v>28</v>
      </c>
      <c r="J1089">
        <v>4676</v>
      </c>
      <c r="K1089" s="10">
        <f>IFERROR(INDEX(Pharma_Stock!$D$4:$D$51,MATCH(F1089,Pharma_Stock!$B$4:$B$51,0)),"")</f>
        <v>46000</v>
      </c>
      <c r="L1089" s="11" t="str">
        <f t="shared" si="32"/>
        <v/>
      </c>
      <c r="M1089" s="11" t="str">
        <f>INDEX(Pharma_Products!$F$4:$F$15,MATCH(E1089,Pharma_Products!$A$4:$A$15,0))</f>
        <v>-</v>
      </c>
      <c r="N1089" s="10">
        <f>IFERROR(INDEX(Pharma_Retailers!$F$4:$F$183,MATCH(C1089,Pharma_Retailers!$A$4:$A$183,0)),"")</f>
        <v>0</v>
      </c>
      <c r="O1089" s="11" t="str">
        <f t="shared" si="33"/>
        <v/>
      </c>
    </row>
    <row r="1090" spans="1:15" x14ac:dyDescent="0.3">
      <c r="A1090" t="s">
        <v>9662</v>
      </c>
      <c r="B1090" s="9">
        <v>45933</v>
      </c>
      <c r="C1090" t="s">
        <v>8324</v>
      </c>
      <c r="D1090" t="s">
        <v>8241</v>
      </c>
      <c r="E1090" t="s">
        <v>8204</v>
      </c>
      <c r="F1090" t="s">
        <v>8207</v>
      </c>
      <c r="G1090">
        <v>29</v>
      </c>
      <c r="H1090">
        <v>4</v>
      </c>
      <c r="I1090">
        <v>88</v>
      </c>
      <c r="J1090">
        <v>2552</v>
      </c>
      <c r="K1090" s="10">
        <f>IFERROR(INDEX(Pharma_Stock!$D$4:$D$51,MATCH(F1090,Pharma_Stock!$B$4:$B$51,0)),"")</f>
        <v>45968</v>
      </c>
      <c r="L1090" s="11" t="str">
        <f t="shared" si="32"/>
        <v/>
      </c>
      <c r="M1090" s="11" t="str">
        <f>INDEX(Pharma_Products!$F$4:$F$15,MATCH(E1090,Pharma_Products!$A$4:$A$15,0))</f>
        <v>-</v>
      </c>
      <c r="N1090" s="10">
        <f>IFERROR(INDEX(Pharma_Retailers!$F$4:$F$183,MATCH(C1090,Pharma_Retailers!$A$4:$A$183,0)),"")</f>
        <v>0</v>
      </c>
      <c r="O1090" s="11" t="str">
        <f t="shared" si="33"/>
        <v/>
      </c>
    </row>
    <row r="1091" spans="1:15" x14ac:dyDescent="0.3">
      <c r="A1091" t="s">
        <v>9663</v>
      </c>
      <c r="B1091" s="9">
        <v>45933</v>
      </c>
      <c r="C1091" t="s">
        <v>8538</v>
      </c>
      <c r="D1091" t="s">
        <v>8233</v>
      </c>
      <c r="E1091" t="s">
        <v>8199</v>
      </c>
      <c r="F1091" t="s">
        <v>8201</v>
      </c>
      <c r="G1091">
        <v>147</v>
      </c>
      <c r="H1091">
        <v>0</v>
      </c>
      <c r="I1091">
        <v>28</v>
      </c>
      <c r="J1091">
        <v>4116</v>
      </c>
      <c r="K1091" s="10">
        <f>IFERROR(INDEX(Pharma_Stock!$D$4:$D$51,MATCH(F1091,Pharma_Stock!$B$4:$B$51,0)),"")</f>
        <v>46000</v>
      </c>
      <c r="L1091" s="11" t="str">
        <f t="shared" si="32"/>
        <v/>
      </c>
      <c r="M1091" s="11" t="str">
        <f>INDEX(Pharma_Products!$F$4:$F$15,MATCH(E1091,Pharma_Products!$A$4:$A$15,0))</f>
        <v>-</v>
      </c>
      <c r="N1091" s="10">
        <f>IFERROR(INDEX(Pharma_Retailers!$F$4:$F$183,MATCH(C1091,Pharma_Retailers!$A$4:$A$183,0)),"")</f>
        <v>0</v>
      </c>
      <c r="O1091" s="11" t="str">
        <f t="shared" si="33"/>
        <v/>
      </c>
    </row>
    <row r="1092" spans="1:15" x14ac:dyDescent="0.3">
      <c r="A1092" t="s">
        <v>9664</v>
      </c>
      <c r="B1092" s="9">
        <v>45933</v>
      </c>
      <c r="C1092" t="s">
        <v>8353</v>
      </c>
      <c r="D1092" t="s">
        <v>8249</v>
      </c>
      <c r="E1092" t="s">
        <v>8189</v>
      </c>
      <c r="F1092" t="s">
        <v>8192</v>
      </c>
      <c r="G1092">
        <v>85</v>
      </c>
      <c r="H1092">
        <v>21</v>
      </c>
      <c r="I1092">
        <v>12.5</v>
      </c>
      <c r="J1092">
        <v>1062.5</v>
      </c>
      <c r="K1092" s="10">
        <f>IFERROR(INDEX(Pharma_Stock!$D$4:$D$51,MATCH(F1092,Pharma_Stock!$B$4:$B$51,0)),"")</f>
        <v>46005</v>
      </c>
      <c r="L1092" s="11" t="str">
        <f t="shared" ref="L1092:L1155" si="34">IF(B1092&gt;K1092,"FLAG","")</f>
        <v/>
      </c>
      <c r="M1092" s="11" t="str">
        <f>INDEX(Pharma_Products!$F$4:$F$15,MATCH(E1092,Pharma_Products!$A$4:$A$15,0))</f>
        <v>-</v>
      </c>
      <c r="N1092" s="10">
        <f>IFERROR(INDEX(Pharma_Retailers!$F$4:$F$183,MATCH(C1092,Pharma_Retailers!$A$4:$A$183,0)),"")</f>
        <v>0</v>
      </c>
      <c r="O1092" s="11" t="str">
        <f t="shared" ref="O1092:O1155" si="35">IF(AND(M1092="Sch H",N(N1092)&gt;0,B1092&gt;N1092),"FLAG","")</f>
        <v/>
      </c>
    </row>
    <row r="1093" spans="1:15" x14ac:dyDescent="0.3">
      <c r="A1093" t="s">
        <v>9665</v>
      </c>
      <c r="B1093" s="9">
        <v>45933</v>
      </c>
      <c r="C1093" t="s">
        <v>8537</v>
      </c>
      <c r="D1093" t="s">
        <v>8269</v>
      </c>
      <c r="E1093" t="s">
        <v>8204</v>
      </c>
      <c r="F1093" t="s">
        <v>8207</v>
      </c>
      <c r="G1093">
        <v>135</v>
      </c>
      <c r="H1093">
        <v>22</v>
      </c>
      <c r="I1093">
        <v>88</v>
      </c>
      <c r="J1093">
        <v>11880</v>
      </c>
      <c r="K1093" s="10">
        <f>IFERROR(INDEX(Pharma_Stock!$D$4:$D$51,MATCH(F1093,Pharma_Stock!$B$4:$B$51,0)),"")</f>
        <v>45968</v>
      </c>
      <c r="L1093" s="11" t="str">
        <f t="shared" si="34"/>
        <v/>
      </c>
      <c r="M1093" s="11" t="str">
        <f>INDEX(Pharma_Products!$F$4:$F$15,MATCH(E1093,Pharma_Products!$A$4:$A$15,0))</f>
        <v>-</v>
      </c>
      <c r="N1093" s="10">
        <f>IFERROR(INDEX(Pharma_Retailers!$F$4:$F$183,MATCH(C1093,Pharma_Retailers!$A$4:$A$183,0)),"")</f>
        <v>0</v>
      </c>
      <c r="O1093" s="11" t="str">
        <f t="shared" si="35"/>
        <v/>
      </c>
    </row>
    <row r="1094" spans="1:15" x14ac:dyDescent="0.3">
      <c r="A1094" t="s">
        <v>9666</v>
      </c>
      <c r="B1094" s="9">
        <v>45934</v>
      </c>
      <c r="C1094" t="s">
        <v>8347</v>
      </c>
      <c r="D1094" t="s">
        <v>8233</v>
      </c>
      <c r="E1094" t="s">
        <v>8199</v>
      </c>
      <c r="F1094" t="s">
        <v>8200</v>
      </c>
      <c r="G1094">
        <v>217</v>
      </c>
      <c r="H1094">
        <v>0</v>
      </c>
      <c r="I1094">
        <v>28</v>
      </c>
      <c r="J1094">
        <v>6076</v>
      </c>
      <c r="K1094" s="10">
        <f>IFERROR(INDEX(Pharma_Stock!$D$4:$D$51,MATCH(F1094,Pharma_Stock!$B$4:$B$51,0)),"")</f>
        <v>46042</v>
      </c>
      <c r="L1094" s="11" t="str">
        <f t="shared" si="34"/>
        <v/>
      </c>
      <c r="M1094" s="11" t="str">
        <f>INDEX(Pharma_Products!$F$4:$F$15,MATCH(E1094,Pharma_Products!$A$4:$A$15,0))</f>
        <v>-</v>
      </c>
      <c r="N1094" s="10">
        <f>IFERROR(INDEX(Pharma_Retailers!$F$4:$F$183,MATCH(C1094,Pharma_Retailers!$A$4:$A$183,0)),"")</f>
        <v>0</v>
      </c>
      <c r="O1094" s="11" t="str">
        <f t="shared" si="35"/>
        <v/>
      </c>
    </row>
    <row r="1095" spans="1:15" x14ac:dyDescent="0.3">
      <c r="A1095" t="s">
        <v>9667</v>
      </c>
      <c r="B1095" s="9">
        <v>45934</v>
      </c>
      <c r="C1095" t="s">
        <v>8427</v>
      </c>
      <c r="D1095" t="s">
        <v>8233</v>
      </c>
      <c r="E1095" t="s">
        <v>8184</v>
      </c>
      <c r="F1095" t="s">
        <v>8187</v>
      </c>
      <c r="G1095">
        <v>214</v>
      </c>
      <c r="H1095">
        <v>21</v>
      </c>
      <c r="I1095">
        <v>9</v>
      </c>
      <c r="J1095">
        <v>1926</v>
      </c>
      <c r="K1095" s="10">
        <f>IFERROR(INDEX(Pharma_Stock!$D$4:$D$51,MATCH(F1095,Pharma_Stock!$B$4:$B$51,0)),"")</f>
        <v>46028</v>
      </c>
      <c r="L1095" s="11" t="str">
        <f t="shared" si="34"/>
        <v/>
      </c>
      <c r="M1095" s="11" t="str">
        <f>INDEX(Pharma_Products!$F$4:$F$15,MATCH(E1095,Pharma_Products!$A$4:$A$15,0))</f>
        <v>-</v>
      </c>
      <c r="N1095" s="10">
        <f>IFERROR(INDEX(Pharma_Retailers!$F$4:$F$183,MATCH(C1095,Pharma_Retailers!$A$4:$A$183,0)),"")</f>
        <v>0</v>
      </c>
      <c r="O1095" s="11" t="str">
        <f t="shared" si="35"/>
        <v/>
      </c>
    </row>
    <row r="1096" spans="1:15" x14ac:dyDescent="0.3">
      <c r="A1096" t="s">
        <v>9668</v>
      </c>
      <c r="B1096" s="9">
        <v>45934</v>
      </c>
      <c r="C1096" t="s">
        <v>8519</v>
      </c>
      <c r="D1096" t="s">
        <v>8228</v>
      </c>
      <c r="E1096" t="s">
        <v>8184</v>
      </c>
      <c r="F1096" t="s">
        <v>8185</v>
      </c>
      <c r="G1096">
        <v>183</v>
      </c>
      <c r="H1096">
        <v>18</v>
      </c>
      <c r="I1096">
        <v>9</v>
      </c>
      <c r="J1096">
        <v>1647</v>
      </c>
      <c r="K1096" s="10">
        <f>IFERROR(INDEX(Pharma_Stock!$D$4:$D$51,MATCH(F1096,Pharma_Stock!$B$4:$B$51,0)),"")</f>
        <v>46158</v>
      </c>
      <c r="L1096" s="11" t="str">
        <f t="shared" si="34"/>
        <v/>
      </c>
      <c r="M1096" s="11" t="str">
        <f>INDEX(Pharma_Products!$F$4:$F$15,MATCH(E1096,Pharma_Products!$A$4:$A$15,0))</f>
        <v>-</v>
      </c>
      <c r="N1096" s="10">
        <f>IFERROR(INDEX(Pharma_Retailers!$F$4:$F$183,MATCH(C1096,Pharma_Retailers!$A$4:$A$183,0)),"")</f>
        <v>0</v>
      </c>
      <c r="O1096" s="11" t="str">
        <f t="shared" si="35"/>
        <v/>
      </c>
    </row>
    <row r="1097" spans="1:15" x14ac:dyDescent="0.3">
      <c r="A1097" t="s">
        <v>9669</v>
      </c>
      <c r="B1097" s="9">
        <v>45934</v>
      </c>
      <c r="C1097" t="s">
        <v>8413</v>
      </c>
      <c r="D1097" t="s">
        <v>8228</v>
      </c>
      <c r="E1097" t="s">
        <v>8199</v>
      </c>
      <c r="F1097" t="s">
        <v>8202</v>
      </c>
      <c r="G1097">
        <v>106</v>
      </c>
      <c r="H1097">
        <v>0</v>
      </c>
      <c r="I1097">
        <v>28</v>
      </c>
      <c r="J1097">
        <v>2968</v>
      </c>
      <c r="K1097" s="10">
        <f>IFERROR(INDEX(Pharma_Stock!$D$4:$D$51,MATCH(F1097,Pharma_Stock!$B$4:$B$51,0)),"")</f>
        <v>45979</v>
      </c>
      <c r="L1097" s="11" t="str">
        <f t="shared" si="34"/>
        <v/>
      </c>
      <c r="M1097" s="11" t="str">
        <f>INDEX(Pharma_Products!$F$4:$F$15,MATCH(E1097,Pharma_Products!$A$4:$A$15,0))</f>
        <v>-</v>
      </c>
      <c r="N1097" s="10">
        <f>IFERROR(INDEX(Pharma_Retailers!$F$4:$F$183,MATCH(C1097,Pharma_Retailers!$A$4:$A$183,0)),"")</f>
        <v>0</v>
      </c>
      <c r="O1097" s="11" t="str">
        <f t="shared" si="35"/>
        <v/>
      </c>
    </row>
    <row r="1098" spans="1:15" x14ac:dyDescent="0.3">
      <c r="A1098" t="s">
        <v>9670</v>
      </c>
      <c r="B1098" s="9">
        <v>45934</v>
      </c>
      <c r="C1098" t="s">
        <v>8398</v>
      </c>
      <c r="D1098" t="s">
        <v>8228</v>
      </c>
      <c r="E1098" t="s">
        <v>8169</v>
      </c>
      <c r="F1098" t="s">
        <v>8170</v>
      </c>
      <c r="G1098">
        <v>123</v>
      </c>
      <c r="H1098">
        <v>0</v>
      </c>
      <c r="I1098">
        <v>14</v>
      </c>
      <c r="J1098">
        <v>1722</v>
      </c>
      <c r="K1098" s="10">
        <f>IFERROR(INDEX(Pharma_Stock!$D$4:$D$51,MATCH(F1098,Pharma_Stock!$B$4:$B$51,0)),"")</f>
        <v>46624</v>
      </c>
      <c r="L1098" s="11" t="str">
        <f t="shared" si="34"/>
        <v/>
      </c>
      <c r="M1098" s="11" t="str">
        <f>INDEX(Pharma_Products!$F$4:$F$15,MATCH(E1098,Pharma_Products!$A$4:$A$15,0))</f>
        <v>Sch H</v>
      </c>
      <c r="N1098" s="10">
        <f>IFERROR(INDEX(Pharma_Retailers!$F$4:$F$183,MATCH(C1098,Pharma_Retailers!$A$4:$A$183,0)),"")</f>
        <v>47015</v>
      </c>
      <c r="O1098" s="11" t="str">
        <f t="shared" si="35"/>
        <v/>
      </c>
    </row>
    <row r="1099" spans="1:15" x14ac:dyDescent="0.3">
      <c r="A1099" t="s">
        <v>9671</v>
      </c>
      <c r="B1099" s="9">
        <v>45934</v>
      </c>
      <c r="C1099" t="s">
        <v>8368</v>
      </c>
      <c r="D1099" t="s">
        <v>8233</v>
      </c>
      <c r="E1099" t="s">
        <v>8209</v>
      </c>
      <c r="F1099" t="s">
        <v>8211</v>
      </c>
      <c r="G1099">
        <v>84</v>
      </c>
      <c r="H1099">
        <v>0</v>
      </c>
      <c r="I1099">
        <v>30</v>
      </c>
      <c r="J1099">
        <v>2520</v>
      </c>
      <c r="K1099" s="10">
        <f>IFERROR(INDEX(Pharma_Stock!$D$4:$D$51,MATCH(F1099,Pharma_Stock!$B$4:$B$51,0)),"")</f>
        <v>46265</v>
      </c>
      <c r="L1099" s="11" t="str">
        <f t="shared" si="34"/>
        <v/>
      </c>
      <c r="M1099" s="11" t="str">
        <f>INDEX(Pharma_Products!$F$4:$F$15,MATCH(E1099,Pharma_Products!$A$4:$A$15,0))</f>
        <v>-</v>
      </c>
      <c r="N1099" s="10">
        <f>IFERROR(INDEX(Pharma_Retailers!$F$4:$F$183,MATCH(C1099,Pharma_Retailers!$A$4:$A$183,0)),"")</f>
        <v>0</v>
      </c>
      <c r="O1099" s="11" t="str">
        <f t="shared" si="35"/>
        <v/>
      </c>
    </row>
    <row r="1100" spans="1:15" x14ac:dyDescent="0.3">
      <c r="A1100" t="s">
        <v>9672</v>
      </c>
      <c r="B1100" s="9">
        <v>45934</v>
      </c>
      <c r="C1100" t="s">
        <v>8460</v>
      </c>
      <c r="D1100" t="s">
        <v>8228</v>
      </c>
      <c r="E1100" t="s">
        <v>8204</v>
      </c>
      <c r="F1100" t="s">
        <v>8205</v>
      </c>
      <c r="G1100">
        <v>101</v>
      </c>
      <c r="H1100">
        <v>16</v>
      </c>
      <c r="I1100">
        <v>88</v>
      </c>
      <c r="J1100">
        <v>8888</v>
      </c>
      <c r="K1100" s="10">
        <f>IFERROR(INDEX(Pharma_Stock!$D$4:$D$51,MATCH(F1100,Pharma_Stock!$B$4:$B$51,0)),"")</f>
        <v>46141</v>
      </c>
      <c r="L1100" s="11" t="str">
        <f t="shared" si="34"/>
        <v/>
      </c>
      <c r="M1100" s="11" t="str">
        <f>INDEX(Pharma_Products!$F$4:$F$15,MATCH(E1100,Pharma_Products!$A$4:$A$15,0))</f>
        <v>-</v>
      </c>
      <c r="N1100" s="10">
        <f>IFERROR(INDEX(Pharma_Retailers!$F$4:$F$183,MATCH(C1100,Pharma_Retailers!$A$4:$A$183,0)),"")</f>
        <v>0</v>
      </c>
      <c r="O1100" s="11" t="str">
        <f t="shared" si="35"/>
        <v/>
      </c>
    </row>
    <row r="1101" spans="1:15" x14ac:dyDescent="0.3">
      <c r="A1101" t="s">
        <v>9673</v>
      </c>
      <c r="B1101" s="9">
        <v>45936</v>
      </c>
      <c r="C1101" t="s">
        <v>8229</v>
      </c>
      <c r="D1101" t="s">
        <v>8233</v>
      </c>
      <c r="E1101" t="s">
        <v>8174</v>
      </c>
      <c r="F1101" t="s">
        <v>8178</v>
      </c>
      <c r="G1101">
        <v>16</v>
      </c>
      <c r="H1101">
        <v>0</v>
      </c>
      <c r="I1101">
        <v>98</v>
      </c>
      <c r="J1101">
        <v>1568</v>
      </c>
      <c r="K1101" s="10">
        <f>IFERROR(INDEX(Pharma_Stock!$D$4:$D$51,MATCH(F1101,Pharma_Stock!$B$4:$B$51,0)),"")</f>
        <v>45975</v>
      </c>
      <c r="L1101" s="11" t="str">
        <f t="shared" si="34"/>
        <v/>
      </c>
      <c r="M1101" s="11" t="str">
        <f>INDEX(Pharma_Products!$F$4:$F$15,MATCH(E1101,Pharma_Products!$A$4:$A$15,0))</f>
        <v>Sch H</v>
      </c>
      <c r="N1101" s="10">
        <f>IFERROR(INDEX(Pharma_Retailers!$F$4:$F$183,MATCH(C1101,Pharma_Retailers!$A$4:$A$183,0)),"")</f>
        <v>46886</v>
      </c>
      <c r="O1101" s="11" t="str">
        <f t="shared" si="35"/>
        <v/>
      </c>
    </row>
    <row r="1102" spans="1:15" x14ac:dyDescent="0.3">
      <c r="A1102" t="s">
        <v>9674</v>
      </c>
      <c r="B1102" s="9">
        <v>45936</v>
      </c>
      <c r="C1102" t="s">
        <v>8422</v>
      </c>
      <c r="D1102" t="s">
        <v>8228</v>
      </c>
      <c r="E1102" t="s">
        <v>8204</v>
      </c>
      <c r="F1102" t="s">
        <v>8206</v>
      </c>
      <c r="G1102">
        <v>221</v>
      </c>
      <c r="H1102">
        <v>36</v>
      </c>
      <c r="I1102">
        <v>88</v>
      </c>
      <c r="J1102">
        <v>19448</v>
      </c>
      <c r="K1102" s="10">
        <f>IFERROR(INDEX(Pharma_Stock!$D$4:$D$51,MATCH(F1102,Pharma_Stock!$B$4:$B$51,0)),"")</f>
        <v>46287</v>
      </c>
      <c r="L1102" s="11" t="str">
        <f t="shared" si="34"/>
        <v/>
      </c>
      <c r="M1102" s="11" t="str">
        <f>INDEX(Pharma_Products!$F$4:$F$15,MATCH(E1102,Pharma_Products!$A$4:$A$15,0))</f>
        <v>-</v>
      </c>
      <c r="N1102" s="10">
        <f>IFERROR(INDEX(Pharma_Retailers!$F$4:$F$183,MATCH(C1102,Pharma_Retailers!$A$4:$A$183,0)),"")</f>
        <v>0</v>
      </c>
      <c r="O1102" s="11" t="str">
        <f t="shared" si="35"/>
        <v/>
      </c>
    </row>
    <row r="1103" spans="1:15" x14ac:dyDescent="0.3">
      <c r="A1103" t="s">
        <v>9675</v>
      </c>
      <c r="B1103" s="9">
        <v>45936</v>
      </c>
      <c r="C1103" t="s">
        <v>8277</v>
      </c>
      <c r="D1103" t="s">
        <v>8249</v>
      </c>
      <c r="E1103" t="s">
        <v>8164</v>
      </c>
      <c r="F1103" t="s">
        <v>8167</v>
      </c>
      <c r="G1103">
        <v>190</v>
      </c>
      <c r="H1103">
        <v>0</v>
      </c>
      <c r="I1103">
        <v>19</v>
      </c>
      <c r="J1103">
        <v>3610</v>
      </c>
      <c r="K1103" s="10">
        <f>IFERROR(INDEX(Pharma_Stock!$D$4:$D$51,MATCH(F1103,Pharma_Stock!$B$4:$B$51,0)),"")</f>
        <v>46652</v>
      </c>
      <c r="L1103" s="11" t="str">
        <f t="shared" si="34"/>
        <v/>
      </c>
      <c r="M1103" s="11" t="str">
        <f>INDEX(Pharma_Products!$F$4:$F$15,MATCH(E1103,Pharma_Products!$A$4:$A$15,0))</f>
        <v>OTC</v>
      </c>
      <c r="N1103" s="10">
        <f>IFERROR(INDEX(Pharma_Retailers!$F$4:$F$183,MATCH(C1103,Pharma_Retailers!$A$4:$A$183,0)),"")</f>
        <v>46229</v>
      </c>
      <c r="O1103" s="11" t="str">
        <f t="shared" si="35"/>
        <v/>
      </c>
    </row>
    <row r="1104" spans="1:15" x14ac:dyDescent="0.3">
      <c r="A1104" t="s">
        <v>9676</v>
      </c>
      <c r="B1104" s="9">
        <v>45936</v>
      </c>
      <c r="C1104" t="s">
        <v>8282</v>
      </c>
      <c r="D1104" t="s">
        <v>8241</v>
      </c>
      <c r="E1104" t="s">
        <v>8194</v>
      </c>
      <c r="F1104" t="s">
        <v>8195</v>
      </c>
      <c r="G1104">
        <v>172</v>
      </c>
      <c r="H1104">
        <v>0</v>
      </c>
      <c r="I1104">
        <v>105</v>
      </c>
      <c r="J1104">
        <v>18060</v>
      </c>
      <c r="K1104" s="10">
        <f>IFERROR(INDEX(Pharma_Stock!$D$4:$D$51,MATCH(F1104,Pharma_Stock!$B$4:$B$51,0)),"")</f>
        <v>46196</v>
      </c>
      <c r="L1104" s="11" t="str">
        <f t="shared" si="34"/>
        <v/>
      </c>
      <c r="M1104" s="11" t="str">
        <f>INDEX(Pharma_Products!$F$4:$F$15,MATCH(E1104,Pharma_Products!$A$4:$A$15,0))</f>
        <v>-</v>
      </c>
      <c r="N1104" s="10">
        <f>IFERROR(INDEX(Pharma_Retailers!$F$4:$F$183,MATCH(C1104,Pharma_Retailers!$A$4:$A$183,0)),"")</f>
        <v>0</v>
      </c>
      <c r="O1104" s="11" t="str">
        <f t="shared" si="35"/>
        <v/>
      </c>
    </row>
    <row r="1105" spans="1:15" x14ac:dyDescent="0.3">
      <c r="A1105" t="s">
        <v>9677</v>
      </c>
      <c r="B1105" s="9">
        <v>45936</v>
      </c>
      <c r="C1105" t="s">
        <v>8471</v>
      </c>
      <c r="D1105" t="s">
        <v>8241</v>
      </c>
      <c r="E1105" t="s">
        <v>8194</v>
      </c>
      <c r="F1105" t="s">
        <v>8197</v>
      </c>
      <c r="G1105">
        <v>175</v>
      </c>
      <c r="H1105">
        <v>0</v>
      </c>
      <c r="I1105">
        <v>105</v>
      </c>
      <c r="J1105">
        <v>18375</v>
      </c>
      <c r="K1105" s="10">
        <f>IFERROR(INDEX(Pharma_Stock!$D$4:$D$51,MATCH(F1105,Pharma_Stock!$B$4:$B$51,0)),"")</f>
        <v>46224</v>
      </c>
      <c r="L1105" s="11" t="str">
        <f t="shared" si="34"/>
        <v/>
      </c>
      <c r="M1105" s="11" t="str">
        <f>INDEX(Pharma_Products!$F$4:$F$15,MATCH(E1105,Pharma_Products!$A$4:$A$15,0))</f>
        <v>-</v>
      </c>
      <c r="N1105" s="10">
        <f>IFERROR(INDEX(Pharma_Retailers!$F$4:$F$183,MATCH(C1105,Pharma_Retailers!$A$4:$A$183,0)),"")</f>
        <v>0</v>
      </c>
      <c r="O1105" s="11" t="str">
        <f t="shared" si="35"/>
        <v/>
      </c>
    </row>
    <row r="1106" spans="1:15" x14ac:dyDescent="0.3">
      <c r="A1106" t="s">
        <v>9678</v>
      </c>
      <c r="B1106" s="9">
        <v>45936</v>
      </c>
      <c r="C1106" t="s">
        <v>8288</v>
      </c>
      <c r="D1106" t="s">
        <v>8228</v>
      </c>
      <c r="E1106" t="s">
        <v>8189</v>
      </c>
      <c r="F1106" t="s">
        <v>8190</v>
      </c>
      <c r="G1106">
        <v>85</v>
      </c>
      <c r="H1106">
        <v>7</v>
      </c>
      <c r="I1106">
        <v>12.5</v>
      </c>
      <c r="J1106">
        <v>1062.5</v>
      </c>
      <c r="K1106" s="10">
        <f>IFERROR(INDEX(Pharma_Stock!$D$4:$D$51,MATCH(F1106,Pharma_Stock!$B$4:$B$51,0)),"")</f>
        <v>46202</v>
      </c>
      <c r="L1106" s="11" t="str">
        <f t="shared" si="34"/>
        <v/>
      </c>
      <c r="M1106" s="11" t="str">
        <f>INDEX(Pharma_Products!$F$4:$F$15,MATCH(E1106,Pharma_Products!$A$4:$A$15,0))</f>
        <v>-</v>
      </c>
      <c r="N1106" s="10">
        <f>IFERROR(INDEX(Pharma_Retailers!$F$4:$F$183,MATCH(C1106,Pharma_Retailers!$A$4:$A$183,0)),"")</f>
        <v>0</v>
      </c>
      <c r="O1106" s="11" t="str">
        <f t="shared" si="35"/>
        <v/>
      </c>
    </row>
    <row r="1107" spans="1:15" x14ac:dyDescent="0.3">
      <c r="A1107" t="s">
        <v>9679</v>
      </c>
      <c r="B1107" s="9">
        <v>45936</v>
      </c>
      <c r="C1107" t="s">
        <v>8486</v>
      </c>
      <c r="D1107" t="s">
        <v>8228</v>
      </c>
      <c r="E1107" t="s">
        <v>8159</v>
      </c>
      <c r="F1107" t="s">
        <v>8161</v>
      </c>
      <c r="G1107">
        <v>60</v>
      </c>
      <c r="H1107">
        <v>0</v>
      </c>
      <c r="I1107">
        <v>72</v>
      </c>
      <c r="J1107">
        <v>4320</v>
      </c>
      <c r="K1107" s="10">
        <f>IFERROR(INDEX(Pharma_Stock!$D$4:$D$51,MATCH(F1107,Pharma_Stock!$B$4:$B$51,0)),"")</f>
        <v>46297</v>
      </c>
      <c r="L1107" s="11" t="str">
        <f t="shared" si="34"/>
        <v/>
      </c>
      <c r="M1107" s="11" t="str">
        <f>INDEX(Pharma_Products!$F$4:$F$15,MATCH(E1107,Pharma_Products!$A$4:$A$15,0))</f>
        <v>Sch H</v>
      </c>
      <c r="N1107" s="10">
        <f>IFERROR(INDEX(Pharma_Retailers!$F$4:$F$183,MATCH(C1107,Pharma_Retailers!$A$4:$A$183,0)),"")</f>
        <v>46320</v>
      </c>
      <c r="O1107" s="11" t="str">
        <f t="shared" si="35"/>
        <v/>
      </c>
    </row>
    <row r="1108" spans="1:15" x14ac:dyDescent="0.3">
      <c r="A1108" t="s">
        <v>9680</v>
      </c>
      <c r="B1108" s="9">
        <v>45936</v>
      </c>
      <c r="C1108" t="s">
        <v>8480</v>
      </c>
      <c r="D1108" t="s">
        <v>8241</v>
      </c>
      <c r="E1108" t="s">
        <v>8194</v>
      </c>
      <c r="F1108" t="s">
        <v>8195</v>
      </c>
      <c r="G1108">
        <v>92</v>
      </c>
      <c r="H1108">
        <v>0</v>
      </c>
      <c r="I1108">
        <v>105</v>
      </c>
      <c r="J1108">
        <v>9660</v>
      </c>
      <c r="K1108" s="10">
        <f>IFERROR(INDEX(Pharma_Stock!$D$4:$D$51,MATCH(F1108,Pharma_Stock!$B$4:$B$51,0)),"")</f>
        <v>46196</v>
      </c>
      <c r="L1108" s="11" t="str">
        <f t="shared" si="34"/>
        <v/>
      </c>
      <c r="M1108" s="11" t="str">
        <f>INDEX(Pharma_Products!$F$4:$F$15,MATCH(E1108,Pharma_Products!$A$4:$A$15,0))</f>
        <v>-</v>
      </c>
      <c r="N1108" s="10">
        <f>IFERROR(INDEX(Pharma_Retailers!$F$4:$F$183,MATCH(C1108,Pharma_Retailers!$A$4:$A$183,0)),"")</f>
        <v>0</v>
      </c>
      <c r="O1108" s="11" t="str">
        <f t="shared" si="35"/>
        <v/>
      </c>
    </row>
    <row r="1109" spans="1:15" x14ac:dyDescent="0.3">
      <c r="A1109" t="s">
        <v>9681</v>
      </c>
      <c r="B1109" s="9">
        <v>45936</v>
      </c>
      <c r="C1109" t="s">
        <v>8471</v>
      </c>
      <c r="D1109" t="s">
        <v>8241</v>
      </c>
      <c r="E1109" t="s">
        <v>8189</v>
      </c>
      <c r="F1109" t="s">
        <v>8190</v>
      </c>
      <c r="G1109">
        <v>218</v>
      </c>
      <c r="H1109">
        <v>18</v>
      </c>
      <c r="I1109">
        <v>12.5</v>
      </c>
      <c r="J1109">
        <v>2725</v>
      </c>
      <c r="K1109" s="10">
        <f>IFERROR(INDEX(Pharma_Stock!$D$4:$D$51,MATCH(F1109,Pharma_Stock!$B$4:$B$51,0)),"")</f>
        <v>46202</v>
      </c>
      <c r="L1109" s="11" t="str">
        <f t="shared" si="34"/>
        <v/>
      </c>
      <c r="M1109" s="11" t="str">
        <f>INDEX(Pharma_Products!$F$4:$F$15,MATCH(E1109,Pharma_Products!$A$4:$A$15,0))</f>
        <v>-</v>
      </c>
      <c r="N1109" s="10">
        <f>IFERROR(INDEX(Pharma_Retailers!$F$4:$F$183,MATCH(C1109,Pharma_Retailers!$A$4:$A$183,0)),"")</f>
        <v>0</v>
      </c>
      <c r="O1109" s="11" t="str">
        <f t="shared" si="35"/>
        <v/>
      </c>
    </row>
    <row r="1110" spans="1:15" x14ac:dyDescent="0.3">
      <c r="A1110" t="s">
        <v>9682</v>
      </c>
      <c r="B1110" s="9">
        <v>45936</v>
      </c>
      <c r="C1110" t="s">
        <v>8359</v>
      </c>
      <c r="D1110" t="s">
        <v>8249</v>
      </c>
      <c r="E1110" t="s">
        <v>8204</v>
      </c>
      <c r="F1110" t="s">
        <v>8206</v>
      </c>
      <c r="G1110">
        <v>149</v>
      </c>
      <c r="H1110">
        <v>24</v>
      </c>
      <c r="I1110">
        <v>88</v>
      </c>
      <c r="J1110">
        <v>13112</v>
      </c>
      <c r="K1110" s="10">
        <f>IFERROR(INDEX(Pharma_Stock!$D$4:$D$51,MATCH(F1110,Pharma_Stock!$B$4:$B$51,0)),"")</f>
        <v>46287</v>
      </c>
      <c r="L1110" s="11" t="str">
        <f t="shared" si="34"/>
        <v/>
      </c>
      <c r="M1110" s="11" t="str">
        <f>INDEX(Pharma_Products!$F$4:$F$15,MATCH(E1110,Pharma_Products!$A$4:$A$15,0))</f>
        <v>-</v>
      </c>
      <c r="N1110" s="10">
        <f>IFERROR(INDEX(Pharma_Retailers!$F$4:$F$183,MATCH(C1110,Pharma_Retailers!$A$4:$A$183,0)),"")</f>
        <v>0</v>
      </c>
      <c r="O1110" s="11" t="str">
        <f t="shared" si="35"/>
        <v/>
      </c>
    </row>
    <row r="1111" spans="1:15" x14ac:dyDescent="0.3">
      <c r="A1111" t="s">
        <v>9683</v>
      </c>
      <c r="B1111" s="9">
        <v>45936</v>
      </c>
      <c r="C1111" t="s">
        <v>8265</v>
      </c>
      <c r="D1111" t="s">
        <v>8241</v>
      </c>
      <c r="E1111" t="s">
        <v>8209</v>
      </c>
      <c r="F1111" t="s">
        <v>8211</v>
      </c>
      <c r="G1111">
        <v>145</v>
      </c>
      <c r="H1111">
        <v>0</v>
      </c>
      <c r="I1111">
        <v>30</v>
      </c>
      <c r="J1111">
        <v>4350</v>
      </c>
      <c r="K1111" s="10">
        <f>IFERROR(INDEX(Pharma_Stock!$D$4:$D$51,MATCH(F1111,Pharma_Stock!$B$4:$B$51,0)),"")</f>
        <v>46265</v>
      </c>
      <c r="L1111" s="11" t="str">
        <f t="shared" si="34"/>
        <v/>
      </c>
      <c r="M1111" s="11" t="str">
        <f>INDEX(Pharma_Products!$F$4:$F$15,MATCH(E1111,Pharma_Products!$A$4:$A$15,0))</f>
        <v>-</v>
      </c>
      <c r="N1111" s="10">
        <f>IFERROR(INDEX(Pharma_Retailers!$F$4:$F$183,MATCH(C1111,Pharma_Retailers!$A$4:$A$183,0)),"")</f>
        <v>0</v>
      </c>
      <c r="O1111" s="11" t="str">
        <f t="shared" si="35"/>
        <v/>
      </c>
    </row>
    <row r="1112" spans="1:15" x14ac:dyDescent="0.3">
      <c r="A1112" t="s">
        <v>9684</v>
      </c>
      <c r="B1112" s="9">
        <v>45937</v>
      </c>
      <c r="C1112" t="s">
        <v>8408</v>
      </c>
      <c r="D1112" t="s">
        <v>8228</v>
      </c>
      <c r="E1112" t="s">
        <v>8194</v>
      </c>
      <c r="F1112" t="s">
        <v>8197</v>
      </c>
      <c r="G1112">
        <v>224</v>
      </c>
      <c r="H1112">
        <v>0</v>
      </c>
      <c r="I1112">
        <v>105</v>
      </c>
      <c r="J1112">
        <v>23520</v>
      </c>
      <c r="K1112" s="10">
        <f>IFERROR(INDEX(Pharma_Stock!$D$4:$D$51,MATCH(F1112,Pharma_Stock!$B$4:$B$51,0)),"")</f>
        <v>46224</v>
      </c>
      <c r="L1112" s="11" t="str">
        <f t="shared" si="34"/>
        <v/>
      </c>
      <c r="M1112" s="11" t="str">
        <f>INDEX(Pharma_Products!$F$4:$F$15,MATCH(E1112,Pharma_Products!$A$4:$A$15,0))</f>
        <v>-</v>
      </c>
      <c r="N1112" s="10">
        <f>IFERROR(INDEX(Pharma_Retailers!$F$4:$F$183,MATCH(C1112,Pharma_Retailers!$A$4:$A$183,0)),"")</f>
        <v>0</v>
      </c>
      <c r="O1112" s="11" t="str">
        <f t="shared" si="35"/>
        <v/>
      </c>
    </row>
    <row r="1113" spans="1:15" x14ac:dyDescent="0.3">
      <c r="A1113" t="s">
        <v>9685</v>
      </c>
      <c r="B1113" s="9">
        <v>45937</v>
      </c>
      <c r="C1113" t="s">
        <v>8465</v>
      </c>
      <c r="D1113" t="s">
        <v>8249</v>
      </c>
      <c r="E1113" t="s">
        <v>8189</v>
      </c>
      <c r="F1113" t="s">
        <v>8191</v>
      </c>
      <c r="G1113">
        <v>91</v>
      </c>
      <c r="H1113">
        <v>21</v>
      </c>
      <c r="I1113">
        <v>12.5</v>
      </c>
      <c r="J1113">
        <v>1137.5</v>
      </c>
      <c r="K1113" s="10">
        <f>IFERROR(INDEX(Pharma_Stock!$D$4:$D$51,MATCH(F1113,Pharma_Stock!$B$4:$B$51,0)),"")</f>
        <v>45972</v>
      </c>
      <c r="L1113" s="11" t="str">
        <f t="shared" si="34"/>
        <v/>
      </c>
      <c r="M1113" s="11" t="str">
        <f>INDEX(Pharma_Products!$F$4:$F$15,MATCH(E1113,Pharma_Products!$A$4:$A$15,0))</f>
        <v>-</v>
      </c>
      <c r="N1113" s="10">
        <f>IFERROR(INDEX(Pharma_Retailers!$F$4:$F$183,MATCH(C1113,Pharma_Retailers!$A$4:$A$183,0)),"")</f>
        <v>0</v>
      </c>
      <c r="O1113" s="11" t="str">
        <f t="shared" si="35"/>
        <v/>
      </c>
    </row>
    <row r="1114" spans="1:15" x14ac:dyDescent="0.3">
      <c r="A1114" t="s">
        <v>9686</v>
      </c>
      <c r="B1114" s="9">
        <v>45937</v>
      </c>
      <c r="C1114" t="s">
        <v>8536</v>
      </c>
      <c r="D1114" t="s">
        <v>8241</v>
      </c>
      <c r="E1114" t="s">
        <v>8189</v>
      </c>
      <c r="F1114" t="s">
        <v>8191</v>
      </c>
      <c r="G1114">
        <v>79</v>
      </c>
      <c r="H1114">
        <v>6</v>
      </c>
      <c r="I1114">
        <v>12.5</v>
      </c>
      <c r="J1114">
        <v>987.5</v>
      </c>
      <c r="K1114" s="10">
        <f>IFERROR(INDEX(Pharma_Stock!$D$4:$D$51,MATCH(F1114,Pharma_Stock!$B$4:$B$51,0)),"")</f>
        <v>45972</v>
      </c>
      <c r="L1114" s="11" t="str">
        <f t="shared" si="34"/>
        <v/>
      </c>
      <c r="M1114" s="11" t="str">
        <f>INDEX(Pharma_Products!$F$4:$F$15,MATCH(E1114,Pharma_Products!$A$4:$A$15,0))</f>
        <v>-</v>
      </c>
      <c r="N1114" s="10">
        <f>IFERROR(INDEX(Pharma_Retailers!$F$4:$F$183,MATCH(C1114,Pharma_Retailers!$A$4:$A$183,0)),"")</f>
        <v>0</v>
      </c>
      <c r="O1114" s="11" t="str">
        <f t="shared" si="35"/>
        <v/>
      </c>
    </row>
    <row r="1115" spans="1:15" x14ac:dyDescent="0.3">
      <c r="A1115" t="s">
        <v>9687</v>
      </c>
      <c r="B1115" s="9">
        <v>45937</v>
      </c>
      <c r="C1115" t="s">
        <v>8508</v>
      </c>
      <c r="D1115" t="s">
        <v>8269</v>
      </c>
      <c r="E1115" t="s">
        <v>8194</v>
      </c>
      <c r="F1115" t="s">
        <v>8196</v>
      </c>
      <c r="G1115">
        <v>37</v>
      </c>
      <c r="H1115">
        <v>0</v>
      </c>
      <c r="I1115">
        <v>105</v>
      </c>
      <c r="J1115">
        <v>3885</v>
      </c>
      <c r="K1115" s="10">
        <f>IFERROR(INDEX(Pharma_Stock!$D$4:$D$51,MATCH(F1115,Pharma_Stock!$B$4:$B$51,0)),"")</f>
        <v>46234</v>
      </c>
      <c r="L1115" s="11" t="str">
        <f t="shared" si="34"/>
        <v/>
      </c>
      <c r="M1115" s="11" t="str">
        <f>INDEX(Pharma_Products!$F$4:$F$15,MATCH(E1115,Pharma_Products!$A$4:$A$15,0))</f>
        <v>-</v>
      </c>
      <c r="N1115" s="10">
        <f>IFERROR(INDEX(Pharma_Retailers!$F$4:$F$183,MATCH(C1115,Pharma_Retailers!$A$4:$A$183,0)),"")</f>
        <v>0</v>
      </c>
      <c r="O1115" s="11" t="str">
        <f t="shared" si="35"/>
        <v/>
      </c>
    </row>
    <row r="1116" spans="1:15" x14ac:dyDescent="0.3">
      <c r="A1116" t="s">
        <v>9688</v>
      </c>
      <c r="B1116" s="9">
        <v>45938</v>
      </c>
      <c r="C1116" t="s">
        <v>8316</v>
      </c>
      <c r="D1116" t="s">
        <v>8269</v>
      </c>
      <c r="E1116" t="s">
        <v>8204</v>
      </c>
      <c r="F1116" t="s">
        <v>8205</v>
      </c>
      <c r="G1116">
        <v>183</v>
      </c>
      <c r="H1116">
        <v>30</v>
      </c>
      <c r="I1116">
        <v>88</v>
      </c>
      <c r="J1116">
        <v>16104</v>
      </c>
      <c r="K1116" s="10">
        <f>IFERROR(INDEX(Pharma_Stock!$D$4:$D$51,MATCH(F1116,Pharma_Stock!$B$4:$B$51,0)),"")</f>
        <v>46141</v>
      </c>
      <c r="L1116" s="11" t="str">
        <f t="shared" si="34"/>
        <v/>
      </c>
      <c r="M1116" s="11" t="str">
        <f>INDEX(Pharma_Products!$F$4:$F$15,MATCH(E1116,Pharma_Products!$A$4:$A$15,0))</f>
        <v>-</v>
      </c>
      <c r="N1116" s="10">
        <f>IFERROR(INDEX(Pharma_Retailers!$F$4:$F$183,MATCH(C1116,Pharma_Retailers!$A$4:$A$183,0)),"")</f>
        <v>46921</v>
      </c>
      <c r="O1116" s="11" t="str">
        <f t="shared" si="35"/>
        <v/>
      </c>
    </row>
    <row r="1117" spans="1:15" x14ac:dyDescent="0.3">
      <c r="A1117" t="s">
        <v>9689</v>
      </c>
      <c r="B1117" s="9">
        <v>45938</v>
      </c>
      <c r="C1117" t="s">
        <v>8469</v>
      </c>
      <c r="D1117" t="s">
        <v>8233</v>
      </c>
      <c r="E1117" t="s">
        <v>8194</v>
      </c>
      <c r="F1117" t="s">
        <v>8196</v>
      </c>
      <c r="G1117">
        <v>59</v>
      </c>
      <c r="H1117">
        <v>0</v>
      </c>
      <c r="I1117">
        <v>105</v>
      </c>
      <c r="J1117">
        <v>6195</v>
      </c>
      <c r="K1117" s="10">
        <f>IFERROR(INDEX(Pharma_Stock!$D$4:$D$51,MATCH(F1117,Pharma_Stock!$B$4:$B$51,0)),"")</f>
        <v>46234</v>
      </c>
      <c r="L1117" s="11" t="str">
        <f t="shared" si="34"/>
        <v/>
      </c>
      <c r="M1117" s="11" t="str">
        <f>INDEX(Pharma_Products!$F$4:$F$15,MATCH(E1117,Pharma_Products!$A$4:$A$15,0))</f>
        <v>-</v>
      </c>
      <c r="N1117" s="10">
        <f>IFERROR(INDEX(Pharma_Retailers!$F$4:$F$183,MATCH(C1117,Pharma_Retailers!$A$4:$A$183,0)),"")</f>
        <v>0</v>
      </c>
      <c r="O1117" s="11" t="str">
        <f t="shared" si="35"/>
        <v/>
      </c>
    </row>
    <row r="1118" spans="1:15" x14ac:dyDescent="0.3">
      <c r="A1118" t="s">
        <v>9690</v>
      </c>
      <c r="B1118" s="9">
        <v>45938</v>
      </c>
      <c r="C1118" t="s">
        <v>8356</v>
      </c>
      <c r="D1118" t="s">
        <v>8269</v>
      </c>
      <c r="E1118" t="s">
        <v>8184</v>
      </c>
      <c r="F1118" t="s">
        <v>8186</v>
      </c>
      <c r="G1118">
        <v>229</v>
      </c>
      <c r="H1118">
        <v>22</v>
      </c>
      <c r="I1118">
        <v>9</v>
      </c>
      <c r="J1118">
        <v>2061</v>
      </c>
      <c r="K1118" s="10">
        <f>IFERROR(INDEX(Pharma_Stock!$D$4:$D$51,MATCH(F1118,Pharma_Stock!$B$4:$B$51,0)),"")</f>
        <v>45997</v>
      </c>
      <c r="L1118" s="11" t="str">
        <f t="shared" si="34"/>
        <v/>
      </c>
      <c r="M1118" s="11" t="str">
        <f>INDEX(Pharma_Products!$F$4:$F$15,MATCH(E1118,Pharma_Products!$A$4:$A$15,0))</f>
        <v>-</v>
      </c>
      <c r="N1118" s="10">
        <f>IFERROR(INDEX(Pharma_Retailers!$F$4:$F$183,MATCH(C1118,Pharma_Retailers!$A$4:$A$183,0)),"")</f>
        <v>0</v>
      </c>
      <c r="O1118" s="11" t="str">
        <f t="shared" si="35"/>
        <v/>
      </c>
    </row>
    <row r="1119" spans="1:15" x14ac:dyDescent="0.3">
      <c r="A1119" t="s">
        <v>9386</v>
      </c>
      <c r="B1119" s="9">
        <v>45938</v>
      </c>
      <c r="C1119" t="s">
        <v>8329</v>
      </c>
      <c r="D1119" t="s">
        <v>8233</v>
      </c>
      <c r="E1119" t="s">
        <v>8164</v>
      </c>
      <c r="F1119" t="s">
        <v>8168</v>
      </c>
      <c r="G1119">
        <v>44</v>
      </c>
      <c r="H1119">
        <v>0</v>
      </c>
      <c r="I1119">
        <v>19</v>
      </c>
      <c r="J1119">
        <v>836</v>
      </c>
      <c r="K1119" s="10">
        <f>IFERROR(INDEX(Pharma_Stock!$D$4:$D$51,MATCH(F1119,Pharma_Stock!$B$4:$B$51,0)),"")</f>
        <v>45901</v>
      </c>
      <c r="L1119" s="11" t="str">
        <f t="shared" si="34"/>
        <v>FLAG</v>
      </c>
      <c r="M1119" s="11" t="str">
        <f>INDEX(Pharma_Products!$F$4:$F$15,MATCH(E1119,Pharma_Products!$A$4:$A$15,0))</f>
        <v>OTC</v>
      </c>
      <c r="N1119" s="10">
        <f>IFERROR(INDEX(Pharma_Retailers!$F$4:$F$183,MATCH(C1119,Pharma_Retailers!$A$4:$A$183,0)),"")</f>
        <v>47035</v>
      </c>
      <c r="O1119" s="11" t="str">
        <f t="shared" si="35"/>
        <v/>
      </c>
    </row>
    <row r="1120" spans="1:15" x14ac:dyDescent="0.3">
      <c r="A1120" t="s">
        <v>9691</v>
      </c>
      <c r="B1120" s="9">
        <v>45938</v>
      </c>
      <c r="C1120" t="s">
        <v>8223</v>
      </c>
      <c r="D1120" t="s">
        <v>8228</v>
      </c>
      <c r="E1120" t="s">
        <v>8153</v>
      </c>
      <c r="F1120" t="s">
        <v>8156</v>
      </c>
      <c r="G1120">
        <v>231</v>
      </c>
      <c r="H1120">
        <v>0</v>
      </c>
      <c r="I1120">
        <v>18.5</v>
      </c>
      <c r="J1120">
        <v>4273.5</v>
      </c>
      <c r="K1120" s="10">
        <f>IFERROR(INDEX(Pharma_Stock!$D$4:$D$51,MATCH(F1120,Pharma_Stock!$B$4:$B$51,0)),"")</f>
        <v>46468</v>
      </c>
      <c r="L1120" s="11" t="str">
        <f t="shared" si="34"/>
        <v/>
      </c>
      <c r="M1120" s="11" t="str">
        <f>INDEX(Pharma_Products!$F$4:$F$15,MATCH(E1120,Pharma_Products!$A$4:$A$15,0))</f>
        <v>Sch H</v>
      </c>
      <c r="N1120" s="10">
        <f>IFERROR(INDEX(Pharma_Retailers!$F$4:$F$183,MATCH(C1120,Pharma_Retailers!$A$4:$A$183,0)),"")</f>
        <v>46877</v>
      </c>
      <c r="O1120" s="11" t="str">
        <f t="shared" si="35"/>
        <v/>
      </c>
    </row>
    <row r="1121" spans="1:15" x14ac:dyDescent="0.3">
      <c r="A1121" t="s">
        <v>9692</v>
      </c>
      <c r="B1121" s="9">
        <v>45938</v>
      </c>
      <c r="C1121" t="s">
        <v>8284</v>
      </c>
      <c r="D1121" t="s">
        <v>8241</v>
      </c>
      <c r="E1121" t="s">
        <v>8179</v>
      </c>
      <c r="F1121" t="s">
        <v>8181</v>
      </c>
      <c r="G1121">
        <v>214</v>
      </c>
      <c r="H1121">
        <v>0</v>
      </c>
      <c r="I1121">
        <v>85</v>
      </c>
      <c r="J1121">
        <v>18190</v>
      </c>
      <c r="K1121" s="10">
        <f>IFERROR(INDEX(Pharma_Stock!$D$4:$D$51,MATCH(F1121,Pharma_Stock!$B$4:$B$51,0)),"")</f>
        <v>46533</v>
      </c>
      <c r="L1121" s="11" t="str">
        <f t="shared" si="34"/>
        <v/>
      </c>
      <c r="M1121" s="11" t="str">
        <f>INDEX(Pharma_Products!$F$4:$F$15,MATCH(E1121,Pharma_Products!$A$4:$A$15,0))</f>
        <v>Sch H</v>
      </c>
      <c r="N1121" s="10">
        <f>IFERROR(INDEX(Pharma_Retailers!$F$4:$F$183,MATCH(C1121,Pharma_Retailers!$A$4:$A$183,0)),"")</f>
        <v>47328</v>
      </c>
      <c r="O1121" s="11" t="str">
        <f t="shared" si="35"/>
        <v/>
      </c>
    </row>
    <row r="1122" spans="1:15" x14ac:dyDescent="0.3">
      <c r="A1122" t="s">
        <v>9693</v>
      </c>
      <c r="B1122" s="9">
        <v>45938</v>
      </c>
      <c r="C1122" t="s">
        <v>8441</v>
      </c>
      <c r="D1122" t="s">
        <v>8233</v>
      </c>
      <c r="E1122" t="s">
        <v>8189</v>
      </c>
      <c r="F1122" t="s">
        <v>8191</v>
      </c>
      <c r="G1122">
        <v>149</v>
      </c>
      <c r="H1122">
        <v>12</v>
      </c>
      <c r="I1122">
        <v>12.5</v>
      </c>
      <c r="J1122">
        <v>1862.5</v>
      </c>
      <c r="K1122" s="10">
        <f>IFERROR(INDEX(Pharma_Stock!$D$4:$D$51,MATCH(F1122,Pharma_Stock!$B$4:$B$51,0)),"")</f>
        <v>45972</v>
      </c>
      <c r="L1122" s="11" t="str">
        <f t="shared" si="34"/>
        <v/>
      </c>
      <c r="M1122" s="11" t="str">
        <f>INDEX(Pharma_Products!$F$4:$F$15,MATCH(E1122,Pharma_Products!$A$4:$A$15,0))</f>
        <v>-</v>
      </c>
      <c r="N1122" s="10">
        <f>IFERROR(INDEX(Pharma_Retailers!$F$4:$F$183,MATCH(C1122,Pharma_Retailers!$A$4:$A$183,0)),"")</f>
        <v>0</v>
      </c>
      <c r="O1122" s="11" t="str">
        <f t="shared" si="35"/>
        <v/>
      </c>
    </row>
    <row r="1123" spans="1:15" x14ac:dyDescent="0.3">
      <c r="A1123" t="s">
        <v>9694</v>
      </c>
      <c r="B1123" s="9">
        <v>45938</v>
      </c>
      <c r="C1123" t="s">
        <v>8314</v>
      </c>
      <c r="D1123" t="s">
        <v>8241</v>
      </c>
      <c r="E1123" t="s">
        <v>8153</v>
      </c>
      <c r="F1123" t="s">
        <v>8154</v>
      </c>
      <c r="G1123">
        <v>23</v>
      </c>
      <c r="H1123">
        <v>0</v>
      </c>
      <c r="I1123">
        <v>18.5</v>
      </c>
      <c r="J1123">
        <v>425.5</v>
      </c>
      <c r="K1123" s="10">
        <f>IFERROR(INDEX(Pharma_Stock!$D$4:$D$51,MATCH(F1123,Pharma_Stock!$B$4:$B$51,0)),"")</f>
        <v>46439</v>
      </c>
      <c r="L1123" s="11" t="str">
        <f t="shared" si="34"/>
        <v/>
      </c>
      <c r="M1123" s="11" t="str">
        <f>INDEX(Pharma_Products!$F$4:$F$15,MATCH(E1123,Pharma_Products!$A$4:$A$15,0))</f>
        <v>Sch H</v>
      </c>
      <c r="N1123" s="10">
        <f>IFERROR(INDEX(Pharma_Retailers!$F$4:$F$183,MATCH(C1123,Pharma_Retailers!$A$4:$A$183,0)),"")</f>
        <v>47017</v>
      </c>
      <c r="O1123" s="11" t="str">
        <f t="shared" si="35"/>
        <v/>
      </c>
    </row>
    <row r="1124" spans="1:15" x14ac:dyDescent="0.3">
      <c r="A1124" t="s">
        <v>9695</v>
      </c>
      <c r="B1124" s="9">
        <v>45938</v>
      </c>
      <c r="C1124" t="s">
        <v>8341</v>
      </c>
      <c r="D1124" t="s">
        <v>8269</v>
      </c>
      <c r="E1124" t="s">
        <v>8159</v>
      </c>
      <c r="F1124" t="s">
        <v>8160</v>
      </c>
      <c r="G1124">
        <v>127</v>
      </c>
      <c r="H1124">
        <v>0</v>
      </c>
      <c r="I1124">
        <v>72</v>
      </c>
      <c r="J1124">
        <v>9144</v>
      </c>
      <c r="K1124" s="10">
        <f>IFERROR(INDEX(Pharma_Stock!$D$4:$D$51,MATCH(F1124,Pharma_Stock!$B$4:$B$51,0)),"")</f>
        <v>46321</v>
      </c>
      <c r="L1124" s="11" t="str">
        <f t="shared" si="34"/>
        <v/>
      </c>
      <c r="M1124" s="11" t="str">
        <f>INDEX(Pharma_Products!$F$4:$F$15,MATCH(E1124,Pharma_Products!$A$4:$A$15,0))</f>
        <v>Sch H</v>
      </c>
      <c r="N1124" s="10">
        <f>IFERROR(INDEX(Pharma_Retailers!$F$4:$F$183,MATCH(C1124,Pharma_Retailers!$A$4:$A$183,0)),"")</f>
        <v>45869</v>
      </c>
      <c r="O1124" s="11" t="str">
        <f t="shared" si="35"/>
        <v>FLAG</v>
      </c>
    </row>
    <row r="1125" spans="1:15" x14ac:dyDescent="0.3">
      <c r="A1125" t="s">
        <v>9696</v>
      </c>
      <c r="B1125" s="9">
        <v>45939</v>
      </c>
      <c r="C1125" t="s">
        <v>8523</v>
      </c>
      <c r="D1125" t="s">
        <v>8241</v>
      </c>
      <c r="E1125" t="s">
        <v>8194</v>
      </c>
      <c r="F1125" t="s">
        <v>8195</v>
      </c>
      <c r="G1125">
        <v>66</v>
      </c>
      <c r="H1125">
        <v>0</v>
      </c>
      <c r="I1125">
        <v>105</v>
      </c>
      <c r="J1125">
        <v>6930</v>
      </c>
      <c r="K1125" s="10">
        <f>IFERROR(INDEX(Pharma_Stock!$D$4:$D$51,MATCH(F1125,Pharma_Stock!$B$4:$B$51,0)),"")</f>
        <v>46196</v>
      </c>
      <c r="L1125" s="11" t="str">
        <f t="shared" si="34"/>
        <v/>
      </c>
      <c r="M1125" s="11" t="str">
        <f>INDEX(Pharma_Products!$F$4:$F$15,MATCH(E1125,Pharma_Products!$A$4:$A$15,0))</f>
        <v>-</v>
      </c>
      <c r="N1125" s="10">
        <f>IFERROR(INDEX(Pharma_Retailers!$F$4:$F$183,MATCH(C1125,Pharma_Retailers!$A$4:$A$183,0)),"")</f>
        <v>46639</v>
      </c>
      <c r="O1125" s="11" t="str">
        <f t="shared" si="35"/>
        <v/>
      </c>
    </row>
    <row r="1126" spans="1:15" x14ac:dyDescent="0.3">
      <c r="A1126" t="s">
        <v>9697</v>
      </c>
      <c r="B1126" s="9">
        <v>45939</v>
      </c>
      <c r="C1126" t="s">
        <v>8422</v>
      </c>
      <c r="D1126" t="s">
        <v>8228</v>
      </c>
      <c r="E1126" t="s">
        <v>8199</v>
      </c>
      <c r="F1126" t="s">
        <v>8201</v>
      </c>
      <c r="G1126">
        <v>128</v>
      </c>
      <c r="H1126">
        <v>0</v>
      </c>
      <c r="I1126">
        <v>28</v>
      </c>
      <c r="J1126">
        <v>3584</v>
      </c>
      <c r="K1126" s="10">
        <f>IFERROR(INDEX(Pharma_Stock!$D$4:$D$51,MATCH(F1126,Pharma_Stock!$B$4:$B$51,0)),"")</f>
        <v>46000</v>
      </c>
      <c r="L1126" s="11" t="str">
        <f t="shared" si="34"/>
        <v/>
      </c>
      <c r="M1126" s="11" t="str">
        <f>INDEX(Pharma_Products!$F$4:$F$15,MATCH(E1126,Pharma_Products!$A$4:$A$15,0))</f>
        <v>-</v>
      </c>
      <c r="N1126" s="10">
        <f>IFERROR(INDEX(Pharma_Retailers!$F$4:$F$183,MATCH(C1126,Pharma_Retailers!$A$4:$A$183,0)),"")</f>
        <v>0</v>
      </c>
      <c r="O1126" s="11" t="str">
        <f t="shared" si="35"/>
        <v/>
      </c>
    </row>
    <row r="1127" spans="1:15" x14ac:dyDescent="0.3">
      <c r="A1127" t="s">
        <v>9698</v>
      </c>
      <c r="B1127" s="9">
        <v>45939</v>
      </c>
      <c r="C1127" t="s">
        <v>8397</v>
      </c>
      <c r="D1127" t="s">
        <v>8269</v>
      </c>
      <c r="E1127" t="s">
        <v>8204</v>
      </c>
      <c r="F1127" t="s">
        <v>8205</v>
      </c>
      <c r="G1127">
        <v>205</v>
      </c>
      <c r="H1127">
        <v>34</v>
      </c>
      <c r="I1127">
        <v>88</v>
      </c>
      <c r="J1127">
        <v>18040</v>
      </c>
      <c r="K1127" s="10">
        <f>IFERROR(INDEX(Pharma_Stock!$D$4:$D$51,MATCH(F1127,Pharma_Stock!$B$4:$B$51,0)),"")</f>
        <v>46141</v>
      </c>
      <c r="L1127" s="11" t="str">
        <f t="shared" si="34"/>
        <v/>
      </c>
      <c r="M1127" s="11" t="str">
        <f>INDEX(Pharma_Products!$F$4:$F$15,MATCH(E1127,Pharma_Products!$A$4:$A$15,0))</f>
        <v>-</v>
      </c>
      <c r="N1127" s="10">
        <f>IFERROR(INDEX(Pharma_Retailers!$F$4:$F$183,MATCH(C1127,Pharma_Retailers!$A$4:$A$183,0)),"")</f>
        <v>0</v>
      </c>
      <c r="O1127" s="11" t="str">
        <f t="shared" si="35"/>
        <v/>
      </c>
    </row>
    <row r="1128" spans="1:15" x14ac:dyDescent="0.3">
      <c r="A1128" t="s">
        <v>9699</v>
      </c>
      <c r="B1128" s="9">
        <v>45939</v>
      </c>
      <c r="C1128" t="s">
        <v>8382</v>
      </c>
      <c r="D1128" t="s">
        <v>8249</v>
      </c>
      <c r="E1128" t="s">
        <v>8184</v>
      </c>
      <c r="F1128" t="s">
        <v>8186</v>
      </c>
      <c r="G1128">
        <v>115</v>
      </c>
      <c r="H1128">
        <v>11</v>
      </c>
      <c r="I1128">
        <v>9</v>
      </c>
      <c r="J1128">
        <v>1035</v>
      </c>
      <c r="K1128" s="10">
        <f>IFERROR(INDEX(Pharma_Stock!$D$4:$D$51,MATCH(F1128,Pharma_Stock!$B$4:$B$51,0)),"")</f>
        <v>45997</v>
      </c>
      <c r="L1128" s="11" t="str">
        <f t="shared" si="34"/>
        <v/>
      </c>
      <c r="M1128" s="11" t="str">
        <f>INDEX(Pharma_Products!$F$4:$F$15,MATCH(E1128,Pharma_Products!$A$4:$A$15,0))</f>
        <v>-</v>
      </c>
      <c r="N1128" s="10">
        <f>IFERROR(INDEX(Pharma_Retailers!$F$4:$F$183,MATCH(C1128,Pharma_Retailers!$A$4:$A$183,0)),"")</f>
        <v>0</v>
      </c>
      <c r="O1128" s="11" t="str">
        <f t="shared" si="35"/>
        <v/>
      </c>
    </row>
    <row r="1129" spans="1:15" x14ac:dyDescent="0.3">
      <c r="A1129" t="s">
        <v>9700</v>
      </c>
      <c r="B1129" s="9">
        <v>45939</v>
      </c>
      <c r="C1129" t="s">
        <v>8361</v>
      </c>
      <c r="D1129" t="s">
        <v>8228</v>
      </c>
      <c r="E1129" t="s">
        <v>8169</v>
      </c>
      <c r="F1129" t="s">
        <v>8171</v>
      </c>
      <c r="G1129">
        <v>50</v>
      </c>
      <c r="H1129">
        <v>0</v>
      </c>
      <c r="I1129">
        <v>14</v>
      </c>
      <c r="J1129">
        <v>700</v>
      </c>
      <c r="K1129" s="10">
        <f>IFERROR(INDEX(Pharma_Stock!$D$4:$D$51,MATCH(F1129,Pharma_Stock!$B$4:$B$51,0)),"")</f>
        <v>46575</v>
      </c>
      <c r="L1129" s="11" t="str">
        <f t="shared" si="34"/>
        <v/>
      </c>
      <c r="M1129" s="11" t="str">
        <f>INDEX(Pharma_Products!$F$4:$F$15,MATCH(E1129,Pharma_Products!$A$4:$A$15,0))</f>
        <v>Sch H</v>
      </c>
      <c r="N1129" s="10">
        <f>IFERROR(INDEX(Pharma_Retailers!$F$4:$F$183,MATCH(C1129,Pharma_Retailers!$A$4:$A$183,0)),"")</f>
        <v>47378</v>
      </c>
      <c r="O1129" s="11" t="str">
        <f t="shared" si="35"/>
        <v/>
      </c>
    </row>
    <row r="1130" spans="1:15" x14ac:dyDescent="0.3">
      <c r="A1130" t="s">
        <v>9701</v>
      </c>
      <c r="B1130" s="9">
        <v>45939</v>
      </c>
      <c r="C1130" t="s">
        <v>8428</v>
      </c>
      <c r="D1130" t="s">
        <v>8228</v>
      </c>
      <c r="E1130" t="s">
        <v>8204</v>
      </c>
      <c r="F1130" t="s">
        <v>8205</v>
      </c>
      <c r="G1130">
        <v>93</v>
      </c>
      <c r="H1130">
        <v>15</v>
      </c>
      <c r="I1130">
        <v>88</v>
      </c>
      <c r="J1130">
        <v>8184</v>
      </c>
      <c r="K1130" s="10">
        <f>IFERROR(INDEX(Pharma_Stock!$D$4:$D$51,MATCH(F1130,Pharma_Stock!$B$4:$B$51,0)),"")</f>
        <v>46141</v>
      </c>
      <c r="L1130" s="11" t="str">
        <f t="shared" si="34"/>
        <v/>
      </c>
      <c r="M1130" s="11" t="str">
        <f>INDEX(Pharma_Products!$F$4:$F$15,MATCH(E1130,Pharma_Products!$A$4:$A$15,0))</f>
        <v>-</v>
      </c>
      <c r="N1130" s="10">
        <f>IFERROR(INDEX(Pharma_Retailers!$F$4:$F$183,MATCH(C1130,Pharma_Retailers!$A$4:$A$183,0)),"")</f>
        <v>0</v>
      </c>
      <c r="O1130" s="11" t="str">
        <f t="shared" si="35"/>
        <v/>
      </c>
    </row>
    <row r="1131" spans="1:15" x14ac:dyDescent="0.3">
      <c r="A1131" t="s">
        <v>9702</v>
      </c>
      <c r="B1131" s="9">
        <v>45939</v>
      </c>
      <c r="C1131" t="s">
        <v>8396</v>
      </c>
      <c r="D1131" t="s">
        <v>8249</v>
      </c>
      <c r="E1131" t="s">
        <v>8199</v>
      </c>
      <c r="F1131" t="s">
        <v>8202</v>
      </c>
      <c r="G1131">
        <v>174</v>
      </c>
      <c r="H1131">
        <v>0</v>
      </c>
      <c r="I1131">
        <v>28</v>
      </c>
      <c r="J1131">
        <v>4872</v>
      </c>
      <c r="K1131" s="10">
        <f>IFERROR(INDEX(Pharma_Stock!$D$4:$D$51,MATCH(F1131,Pharma_Stock!$B$4:$B$51,0)),"")</f>
        <v>45979</v>
      </c>
      <c r="L1131" s="11" t="str">
        <f t="shared" si="34"/>
        <v/>
      </c>
      <c r="M1131" s="11" t="str">
        <f>INDEX(Pharma_Products!$F$4:$F$15,MATCH(E1131,Pharma_Products!$A$4:$A$15,0))</f>
        <v>-</v>
      </c>
      <c r="N1131" s="10">
        <f>IFERROR(INDEX(Pharma_Retailers!$F$4:$F$183,MATCH(C1131,Pharma_Retailers!$A$4:$A$183,0)),"")</f>
        <v>0</v>
      </c>
      <c r="O1131" s="11" t="str">
        <f t="shared" si="35"/>
        <v/>
      </c>
    </row>
    <row r="1132" spans="1:15" x14ac:dyDescent="0.3">
      <c r="A1132" t="s">
        <v>9703</v>
      </c>
      <c r="B1132" s="9">
        <v>45939</v>
      </c>
      <c r="C1132" t="s">
        <v>8480</v>
      </c>
      <c r="D1132" t="s">
        <v>8241</v>
      </c>
      <c r="E1132" t="s">
        <v>8199</v>
      </c>
      <c r="F1132" t="s">
        <v>8202</v>
      </c>
      <c r="G1132">
        <v>189</v>
      </c>
      <c r="H1132">
        <v>0</v>
      </c>
      <c r="I1132">
        <v>28</v>
      </c>
      <c r="J1132">
        <v>5292</v>
      </c>
      <c r="K1132" s="10">
        <f>IFERROR(INDEX(Pharma_Stock!$D$4:$D$51,MATCH(F1132,Pharma_Stock!$B$4:$B$51,0)),"")</f>
        <v>45979</v>
      </c>
      <c r="L1132" s="11" t="str">
        <f t="shared" si="34"/>
        <v/>
      </c>
      <c r="M1132" s="11" t="str">
        <f>INDEX(Pharma_Products!$F$4:$F$15,MATCH(E1132,Pharma_Products!$A$4:$A$15,0))</f>
        <v>-</v>
      </c>
      <c r="N1132" s="10">
        <f>IFERROR(INDEX(Pharma_Retailers!$F$4:$F$183,MATCH(C1132,Pharma_Retailers!$A$4:$A$183,0)),"")</f>
        <v>0</v>
      </c>
      <c r="O1132" s="11" t="str">
        <f t="shared" si="35"/>
        <v/>
      </c>
    </row>
    <row r="1133" spans="1:15" x14ac:dyDescent="0.3">
      <c r="A1133" t="s">
        <v>9704</v>
      </c>
      <c r="B1133" s="9">
        <v>45939</v>
      </c>
      <c r="C1133" t="s">
        <v>8481</v>
      </c>
      <c r="D1133" t="s">
        <v>8233</v>
      </c>
      <c r="E1133" t="s">
        <v>8209</v>
      </c>
      <c r="F1133" t="s">
        <v>8212</v>
      </c>
      <c r="G1133">
        <v>147</v>
      </c>
      <c r="H1133">
        <v>0</v>
      </c>
      <c r="I1133">
        <v>30</v>
      </c>
      <c r="J1133">
        <v>4410</v>
      </c>
      <c r="K1133" s="10">
        <f>IFERROR(INDEX(Pharma_Stock!$D$4:$D$51,MATCH(F1133,Pharma_Stock!$B$4:$B$51,0)),"")</f>
        <v>46129</v>
      </c>
      <c r="L1133" s="11" t="str">
        <f t="shared" si="34"/>
        <v/>
      </c>
      <c r="M1133" s="11" t="str">
        <f>INDEX(Pharma_Products!$F$4:$F$15,MATCH(E1133,Pharma_Products!$A$4:$A$15,0))</f>
        <v>-</v>
      </c>
      <c r="N1133" s="10">
        <f>IFERROR(INDEX(Pharma_Retailers!$F$4:$F$183,MATCH(C1133,Pharma_Retailers!$A$4:$A$183,0)),"")</f>
        <v>0</v>
      </c>
      <c r="O1133" s="11" t="str">
        <f t="shared" si="35"/>
        <v/>
      </c>
    </row>
    <row r="1134" spans="1:15" x14ac:dyDescent="0.3">
      <c r="A1134" t="s">
        <v>9705</v>
      </c>
      <c r="B1134" s="9">
        <v>45940</v>
      </c>
      <c r="C1134" t="s">
        <v>8256</v>
      </c>
      <c r="D1134" t="s">
        <v>8228</v>
      </c>
      <c r="E1134" t="s">
        <v>8153</v>
      </c>
      <c r="F1134" t="s">
        <v>8157</v>
      </c>
      <c r="G1134">
        <v>162</v>
      </c>
      <c r="H1134">
        <v>0</v>
      </c>
      <c r="I1134">
        <v>18.5</v>
      </c>
      <c r="J1134">
        <v>2997</v>
      </c>
      <c r="K1134" s="10">
        <f>IFERROR(INDEX(Pharma_Stock!$D$4:$D$51,MATCH(F1134,Pharma_Stock!$B$4:$B$51,0)),"")</f>
        <v>46500</v>
      </c>
      <c r="L1134" s="11" t="str">
        <f t="shared" si="34"/>
        <v/>
      </c>
      <c r="M1134" s="11" t="str">
        <f>INDEX(Pharma_Products!$F$4:$F$15,MATCH(E1134,Pharma_Products!$A$4:$A$15,0))</f>
        <v>Sch H</v>
      </c>
      <c r="N1134" s="10">
        <f>IFERROR(INDEX(Pharma_Retailers!$F$4:$F$183,MATCH(C1134,Pharma_Retailers!$A$4:$A$183,0)),"")</f>
        <v>47283</v>
      </c>
      <c r="O1134" s="11" t="str">
        <f t="shared" si="35"/>
        <v/>
      </c>
    </row>
    <row r="1135" spans="1:15" x14ac:dyDescent="0.3">
      <c r="A1135" t="s">
        <v>9706</v>
      </c>
      <c r="B1135" s="9">
        <v>45940</v>
      </c>
      <c r="C1135" t="s">
        <v>8359</v>
      </c>
      <c r="D1135" t="s">
        <v>8249</v>
      </c>
      <c r="E1135" t="s">
        <v>8209</v>
      </c>
      <c r="F1135" t="s">
        <v>8211</v>
      </c>
      <c r="G1135">
        <v>104</v>
      </c>
      <c r="H1135">
        <v>0</v>
      </c>
      <c r="I1135">
        <v>30</v>
      </c>
      <c r="J1135">
        <v>3120</v>
      </c>
      <c r="K1135" s="10">
        <f>IFERROR(INDEX(Pharma_Stock!$D$4:$D$51,MATCH(F1135,Pharma_Stock!$B$4:$B$51,0)),"")</f>
        <v>46265</v>
      </c>
      <c r="L1135" s="11" t="str">
        <f t="shared" si="34"/>
        <v/>
      </c>
      <c r="M1135" s="11" t="str">
        <f>INDEX(Pharma_Products!$F$4:$F$15,MATCH(E1135,Pharma_Products!$A$4:$A$15,0))</f>
        <v>-</v>
      </c>
      <c r="N1135" s="10">
        <f>IFERROR(INDEX(Pharma_Retailers!$F$4:$F$183,MATCH(C1135,Pharma_Retailers!$A$4:$A$183,0)),"")</f>
        <v>0</v>
      </c>
      <c r="O1135" s="11" t="str">
        <f t="shared" si="35"/>
        <v/>
      </c>
    </row>
    <row r="1136" spans="1:15" x14ac:dyDescent="0.3">
      <c r="A1136" t="s">
        <v>9707</v>
      </c>
      <c r="B1136" s="9">
        <v>45940</v>
      </c>
      <c r="C1136" t="s">
        <v>8365</v>
      </c>
      <c r="D1136" t="s">
        <v>8233</v>
      </c>
      <c r="E1136" t="s">
        <v>8189</v>
      </c>
      <c r="F1136" t="s">
        <v>8191</v>
      </c>
      <c r="G1136">
        <v>145</v>
      </c>
      <c r="H1136">
        <v>12</v>
      </c>
      <c r="I1136">
        <v>12.5</v>
      </c>
      <c r="J1136">
        <v>1812.5</v>
      </c>
      <c r="K1136" s="10">
        <f>IFERROR(INDEX(Pharma_Stock!$D$4:$D$51,MATCH(F1136,Pharma_Stock!$B$4:$B$51,0)),"")</f>
        <v>45972</v>
      </c>
      <c r="L1136" s="11" t="str">
        <f t="shared" si="34"/>
        <v/>
      </c>
      <c r="M1136" s="11" t="str">
        <f>INDEX(Pharma_Products!$F$4:$F$15,MATCH(E1136,Pharma_Products!$A$4:$A$15,0))</f>
        <v>-</v>
      </c>
      <c r="N1136" s="10">
        <f>IFERROR(INDEX(Pharma_Retailers!$F$4:$F$183,MATCH(C1136,Pharma_Retailers!$A$4:$A$183,0)),"")</f>
        <v>0</v>
      </c>
      <c r="O1136" s="11" t="str">
        <f t="shared" si="35"/>
        <v/>
      </c>
    </row>
    <row r="1137" spans="1:15" x14ac:dyDescent="0.3">
      <c r="A1137" t="s">
        <v>9708</v>
      </c>
      <c r="B1137" s="9">
        <v>45940</v>
      </c>
      <c r="C1137" t="s">
        <v>8484</v>
      </c>
      <c r="D1137" t="s">
        <v>8241</v>
      </c>
      <c r="E1137" t="s">
        <v>8153</v>
      </c>
      <c r="F1137" t="s">
        <v>8157</v>
      </c>
      <c r="G1137">
        <v>217</v>
      </c>
      <c r="H1137">
        <v>0</v>
      </c>
      <c r="I1137">
        <v>18.5</v>
      </c>
      <c r="J1137">
        <v>4014.5</v>
      </c>
      <c r="K1137" s="10">
        <f>IFERROR(INDEX(Pharma_Stock!$D$4:$D$51,MATCH(F1137,Pharma_Stock!$B$4:$B$51,0)),"")</f>
        <v>46500</v>
      </c>
      <c r="L1137" s="11" t="str">
        <f t="shared" si="34"/>
        <v/>
      </c>
      <c r="M1137" s="11" t="str">
        <f>INDEX(Pharma_Products!$F$4:$F$15,MATCH(E1137,Pharma_Products!$A$4:$A$15,0))</f>
        <v>Sch H</v>
      </c>
      <c r="N1137" s="10">
        <f>IFERROR(INDEX(Pharma_Retailers!$F$4:$F$183,MATCH(C1137,Pharma_Retailers!$A$4:$A$183,0)),"")</f>
        <v>47241</v>
      </c>
      <c r="O1137" s="11" t="str">
        <f t="shared" si="35"/>
        <v/>
      </c>
    </row>
    <row r="1138" spans="1:15" x14ac:dyDescent="0.3">
      <c r="A1138" t="s">
        <v>9709</v>
      </c>
      <c r="B1138" s="9">
        <v>45940</v>
      </c>
      <c r="C1138" t="s">
        <v>8402</v>
      </c>
      <c r="D1138" t="s">
        <v>8228</v>
      </c>
      <c r="E1138" t="s">
        <v>8184</v>
      </c>
      <c r="F1138" t="s">
        <v>8185</v>
      </c>
      <c r="G1138">
        <v>89</v>
      </c>
      <c r="H1138">
        <v>0</v>
      </c>
      <c r="I1138">
        <v>9</v>
      </c>
      <c r="J1138">
        <v>801</v>
      </c>
      <c r="K1138" s="10">
        <f>IFERROR(INDEX(Pharma_Stock!$D$4:$D$51,MATCH(F1138,Pharma_Stock!$B$4:$B$51,0)),"")</f>
        <v>46158</v>
      </c>
      <c r="L1138" s="11" t="str">
        <f t="shared" si="34"/>
        <v/>
      </c>
      <c r="M1138" s="11" t="str">
        <f>INDEX(Pharma_Products!$F$4:$F$15,MATCH(E1138,Pharma_Products!$A$4:$A$15,0))</f>
        <v>-</v>
      </c>
      <c r="N1138" s="10">
        <f>IFERROR(INDEX(Pharma_Retailers!$F$4:$F$183,MATCH(C1138,Pharma_Retailers!$A$4:$A$183,0)),"")</f>
        <v>0</v>
      </c>
      <c r="O1138" s="11" t="str">
        <f t="shared" si="35"/>
        <v/>
      </c>
    </row>
    <row r="1139" spans="1:15" x14ac:dyDescent="0.3">
      <c r="A1139" t="s">
        <v>9710</v>
      </c>
      <c r="B1139" s="9">
        <v>45940</v>
      </c>
      <c r="C1139" t="s">
        <v>8384</v>
      </c>
      <c r="D1139" t="s">
        <v>8269</v>
      </c>
      <c r="E1139" t="s">
        <v>8189</v>
      </c>
      <c r="F1139" t="s">
        <v>8191</v>
      </c>
      <c r="G1139">
        <v>152</v>
      </c>
      <c r="H1139">
        <v>12</v>
      </c>
      <c r="I1139">
        <v>12.5</v>
      </c>
      <c r="J1139">
        <v>1900</v>
      </c>
      <c r="K1139" s="10">
        <f>IFERROR(INDEX(Pharma_Stock!$D$4:$D$51,MATCH(F1139,Pharma_Stock!$B$4:$B$51,0)),"")</f>
        <v>45972</v>
      </c>
      <c r="L1139" s="11" t="str">
        <f t="shared" si="34"/>
        <v/>
      </c>
      <c r="M1139" s="11" t="str">
        <f>INDEX(Pharma_Products!$F$4:$F$15,MATCH(E1139,Pharma_Products!$A$4:$A$15,0))</f>
        <v>-</v>
      </c>
      <c r="N1139" s="10">
        <f>IFERROR(INDEX(Pharma_Retailers!$F$4:$F$183,MATCH(C1139,Pharma_Retailers!$A$4:$A$183,0)),"")</f>
        <v>47245</v>
      </c>
      <c r="O1139" s="11" t="str">
        <f t="shared" si="35"/>
        <v/>
      </c>
    </row>
    <row r="1140" spans="1:15" x14ac:dyDescent="0.3">
      <c r="A1140" t="s">
        <v>9711</v>
      </c>
      <c r="B1140" s="9">
        <v>45940</v>
      </c>
      <c r="C1140" t="s">
        <v>8539</v>
      </c>
      <c r="D1140" t="s">
        <v>8269</v>
      </c>
      <c r="E1140" t="s">
        <v>8204</v>
      </c>
      <c r="F1140" t="s">
        <v>8206</v>
      </c>
      <c r="G1140">
        <v>233</v>
      </c>
      <c r="H1140">
        <v>38</v>
      </c>
      <c r="I1140">
        <v>88</v>
      </c>
      <c r="J1140">
        <v>20504</v>
      </c>
      <c r="K1140" s="10">
        <f>IFERROR(INDEX(Pharma_Stock!$D$4:$D$51,MATCH(F1140,Pharma_Stock!$B$4:$B$51,0)),"")</f>
        <v>46287</v>
      </c>
      <c r="L1140" s="11" t="str">
        <f t="shared" si="34"/>
        <v/>
      </c>
      <c r="M1140" s="11" t="str">
        <f>INDEX(Pharma_Products!$F$4:$F$15,MATCH(E1140,Pharma_Products!$A$4:$A$15,0))</f>
        <v>-</v>
      </c>
      <c r="N1140" s="10">
        <f>IFERROR(INDEX(Pharma_Retailers!$F$4:$F$183,MATCH(C1140,Pharma_Retailers!$A$4:$A$183,0)),"")</f>
        <v>47446</v>
      </c>
      <c r="O1140" s="11" t="str">
        <f t="shared" si="35"/>
        <v/>
      </c>
    </row>
    <row r="1141" spans="1:15" x14ac:dyDescent="0.3">
      <c r="A1141" t="s">
        <v>9712</v>
      </c>
      <c r="B1141" s="9">
        <v>45941</v>
      </c>
      <c r="C1141" t="s">
        <v>8444</v>
      </c>
      <c r="D1141" t="s">
        <v>8228</v>
      </c>
      <c r="E1141" t="s">
        <v>8194</v>
      </c>
      <c r="F1141" t="s">
        <v>8195</v>
      </c>
      <c r="G1141">
        <v>107</v>
      </c>
      <c r="H1141">
        <v>0</v>
      </c>
      <c r="I1141">
        <v>105</v>
      </c>
      <c r="J1141">
        <v>11235</v>
      </c>
      <c r="K1141" s="10">
        <f>IFERROR(INDEX(Pharma_Stock!$D$4:$D$51,MATCH(F1141,Pharma_Stock!$B$4:$B$51,0)),"")</f>
        <v>46196</v>
      </c>
      <c r="L1141" s="11" t="str">
        <f t="shared" si="34"/>
        <v/>
      </c>
      <c r="M1141" s="11" t="str">
        <f>INDEX(Pharma_Products!$F$4:$F$15,MATCH(E1141,Pharma_Products!$A$4:$A$15,0))</f>
        <v>-</v>
      </c>
      <c r="N1141" s="10">
        <f>IFERROR(INDEX(Pharma_Retailers!$F$4:$F$183,MATCH(C1141,Pharma_Retailers!$A$4:$A$183,0)),"")</f>
        <v>0</v>
      </c>
      <c r="O1141" s="11" t="str">
        <f t="shared" si="35"/>
        <v/>
      </c>
    </row>
    <row r="1142" spans="1:15" x14ac:dyDescent="0.3">
      <c r="A1142" t="s">
        <v>9713</v>
      </c>
      <c r="B1142" s="9">
        <v>45941</v>
      </c>
      <c r="C1142" t="s">
        <v>8316</v>
      </c>
      <c r="D1142" t="s">
        <v>8269</v>
      </c>
      <c r="E1142" t="s">
        <v>8179</v>
      </c>
      <c r="F1142" t="s">
        <v>8180</v>
      </c>
      <c r="G1142">
        <v>203</v>
      </c>
      <c r="H1142">
        <v>0</v>
      </c>
      <c r="I1142">
        <v>85</v>
      </c>
      <c r="J1142">
        <v>17255</v>
      </c>
      <c r="K1142" s="10">
        <f>IFERROR(INDEX(Pharma_Stock!$D$4:$D$51,MATCH(F1142,Pharma_Stock!$B$4:$B$51,0)),"")</f>
        <v>46271</v>
      </c>
      <c r="L1142" s="11" t="str">
        <f t="shared" si="34"/>
        <v/>
      </c>
      <c r="M1142" s="11" t="str">
        <f>INDEX(Pharma_Products!$F$4:$F$15,MATCH(E1142,Pharma_Products!$A$4:$A$15,0))</f>
        <v>Sch H</v>
      </c>
      <c r="N1142" s="10">
        <f>IFERROR(INDEX(Pharma_Retailers!$F$4:$F$183,MATCH(C1142,Pharma_Retailers!$A$4:$A$183,0)),"")</f>
        <v>46921</v>
      </c>
      <c r="O1142" s="11" t="str">
        <f t="shared" si="35"/>
        <v/>
      </c>
    </row>
    <row r="1143" spans="1:15" x14ac:dyDescent="0.3">
      <c r="A1143" t="s">
        <v>9714</v>
      </c>
      <c r="B1143" s="9">
        <v>45941</v>
      </c>
      <c r="C1143" t="s">
        <v>8277</v>
      </c>
      <c r="D1143" t="s">
        <v>8249</v>
      </c>
      <c r="E1143" t="s">
        <v>8159</v>
      </c>
      <c r="F1143" t="s">
        <v>8160</v>
      </c>
      <c r="G1143">
        <v>126</v>
      </c>
      <c r="H1143">
        <v>0</v>
      </c>
      <c r="I1143">
        <v>72</v>
      </c>
      <c r="J1143">
        <v>9072</v>
      </c>
      <c r="K1143" s="10">
        <f>IFERROR(INDEX(Pharma_Stock!$D$4:$D$51,MATCH(F1143,Pharma_Stock!$B$4:$B$51,0)),"")</f>
        <v>46321</v>
      </c>
      <c r="L1143" s="11" t="str">
        <f t="shared" si="34"/>
        <v/>
      </c>
      <c r="M1143" s="11" t="str">
        <f>INDEX(Pharma_Products!$F$4:$F$15,MATCH(E1143,Pharma_Products!$A$4:$A$15,0))</f>
        <v>Sch H</v>
      </c>
      <c r="N1143" s="10">
        <f>IFERROR(INDEX(Pharma_Retailers!$F$4:$F$183,MATCH(C1143,Pharma_Retailers!$A$4:$A$183,0)),"")</f>
        <v>46229</v>
      </c>
      <c r="O1143" s="11" t="str">
        <f t="shared" si="35"/>
        <v/>
      </c>
    </row>
    <row r="1144" spans="1:15" x14ac:dyDescent="0.3">
      <c r="A1144" t="s">
        <v>9715</v>
      </c>
      <c r="B1144" s="9">
        <v>45941</v>
      </c>
      <c r="C1144" t="s">
        <v>8505</v>
      </c>
      <c r="D1144" t="s">
        <v>8241</v>
      </c>
      <c r="E1144" t="s">
        <v>8153</v>
      </c>
      <c r="F1144" t="s">
        <v>8157</v>
      </c>
      <c r="G1144">
        <v>197</v>
      </c>
      <c r="H1144">
        <v>0</v>
      </c>
      <c r="I1144">
        <v>18.5</v>
      </c>
      <c r="J1144">
        <v>3644.5</v>
      </c>
      <c r="K1144" s="10">
        <f>IFERROR(INDEX(Pharma_Stock!$D$4:$D$51,MATCH(F1144,Pharma_Stock!$B$4:$B$51,0)),"")</f>
        <v>46500</v>
      </c>
      <c r="L1144" s="11" t="str">
        <f t="shared" si="34"/>
        <v/>
      </c>
      <c r="M1144" s="11" t="str">
        <f>INDEX(Pharma_Products!$F$4:$F$15,MATCH(E1144,Pharma_Products!$A$4:$A$15,0))</f>
        <v>Sch H</v>
      </c>
      <c r="N1144" s="10">
        <f>IFERROR(INDEX(Pharma_Retailers!$F$4:$F$183,MATCH(C1144,Pharma_Retailers!$A$4:$A$183,0)),"")</f>
        <v>46608</v>
      </c>
      <c r="O1144" s="11" t="str">
        <f t="shared" si="35"/>
        <v/>
      </c>
    </row>
    <row r="1145" spans="1:15" x14ac:dyDescent="0.3">
      <c r="A1145" t="s">
        <v>9716</v>
      </c>
      <c r="B1145" s="9">
        <v>45941</v>
      </c>
      <c r="C1145" t="s">
        <v>8453</v>
      </c>
      <c r="D1145" t="s">
        <v>8241</v>
      </c>
      <c r="E1145" t="s">
        <v>8204</v>
      </c>
      <c r="F1145" t="s">
        <v>8206</v>
      </c>
      <c r="G1145">
        <v>228</v>
      </c>
      <c r="H1145">
        <v>38</v>
      </c>
      <c r="I1145">
        <v>88</v>
      </c>
      <c r="J1145">
        <v>20064</v>
      </c>
      <c r="K1145" s="10">
        <f>IFERROR(INDEX(Pharma_Stock!$D$4:$D$51,MATCH(F1145,Pharma_Stock!$B$4:$B$51,0)),"")</f>
        <v>46287</v>
      </c>
      <c r="L1145" s="11" t="str">
        <f t="shared" si="34"/>
        <v/>
      </c>
      <c r="M1145" s="11" t="str">
        <f>INDEX(Pharma_Products!$F$4:$F$15,MATCH(E1145,Pharma_Products!$A$4:$A$15,0))</f>
        <v>-</v>
      </c>
      <c r="N1145" s="10">
        <f>IFERROR(INDEX(Pharma_Retailers!$F$4:$F$183,MATCH(C1145,Pharma_Retailers!$A$4:$A$183,0)),"")</f>
        <v>47464</v>
      </c>
      <c r="O1145" s="11" t="str">
        <f t="shared" si="35"/>
        <v/>
      </c>
    </row>
    <row r="1146" spans="1:15" x14ac:dyDescent="0.3">
      <c r="A1146" t="s">
        <v>9717</v>
      </c>
      <c r="B1146" s="9">
        <v>45943</v>
      </c>
      <c r="C1146" t="s">
        <v>8534</v>
      </c>
      <c r="D1146" t="s">
        <v>8269</v>
      </c>
      <c r="E1146" t="s">
        <v>8174</v>
      </c>
      <c r="F1146" t="s">
        <v>8176</v>
      </c>
      <c r="G1146">
        <v>120</v>
      </c>
      <c r="H1146">
        <v>0</v>
      </c>
      <c r="I1146">
        <v>98</v>
      </c>
      <c r="J1146">
        <v>11760</v>
      </c>
      <c r="K1146" s="10">
        <f>IFERROR(INDEX(Pharma_Stock!$D$4:$D$51,MATCH(F1146,Pharma_Stock!$B$4:$B$51,0)),"")</f>
        <v>46628</v>
      </c>
      <c r="L1146" s="11" t="str">
        <f t="shared" si="34"/>
        <v/>
      </c>
      <c r="M1146" s="11" t="str">
        <f>INDEX(Pharma_Products!$F$4:$F$15,MATCH(E1146,Pharma_Products!$A$4:$A$15,0))</f>
        <v>Sch H</v>
      </c>
      <c r="N1146" s="10">
        <f>IFERROR(INDEX(Pharma_Retailers!$F$4:$F$183,MATCH(C1146,Pharma_Retailers!$A$4:$A$183,0)),"")</f>
        <v>46536</v>
      </c>
      <c r="O1146" s="11" t="str">
        <f t="shared" si="35"/>
        <v/>
      </c>
    </row>
    <row r="1147" spans="1:15" x14ac:dyDescent="0.3">
      <c r="A1147" t="s">
        <v>9718</v>
      </c>
      <c r="B1147" s="9">
        <v>45943</v>
      </c>
      <c r="C1147" t="s">
        <v>8488</v>
      </c>
      <c r="D1147" t="s">
        <v>8249</v>
      </c>
      <c r="E1147" t="s">
        <v>8174</v>
      </c>
      <c r="F1147" t="s">
        <v>8176</v>
      </c>
      <c r="G1147">
        <v>188</v>
      </c>
      <c r="H1147">
        <v>0</v>
      </c>
      <c r="I1147">
        <v>98</v>
      </c>
      <c r="J1147">
        <v>18424</v>
      </c>
      <c r="K1147" s="10">
        <f>IFERROR(INDEX(Pharma_Stock!$D$4:$D$51,MATCH(F1147,Pharma_Stock!$B$4:$B$51,0)),"")</f>
        <v>46628</v>
      </c>
      <c r="L1147" s="11" t="str">
        <f t="shared" si="34"/>
        <v/>
      </c>
      <c r="M1147" s="11" t="str">
        <f>INDEX(Pharma_Products!$F$4:$F$15,MATCH(E1147,Pharma_Products!$A$4:$A$15,0))</f>
        <v>Sch H</v>
      </c>
      <c r="N1147" s="10">
        <f>IFERROR(INDEX(Pharma_Retailers!$F$4:$F$183,MATCH(C1147,Pharma_Retailers!$A$4:$A$183,0)),"")</f>
        <v>46276</v>
      </c>
      <c r="O1147" s="11" t="str">
        <f t="shared" si="35"/>
        <v/>
      </c>
    </row>
    <row r="1148" spans="1:15" x14ac:dyDescent="0.3">
      <c r="A1148" t="s">
        <v>9719</v>
      </c>
      <c r="B1148" s="9">
        <v>45943</v>
      </c>
      <c r="C1148" t="s">
        <v>8335</v>
      </c>
      <c r="D1148" t="s">
        <v>8249</v>
      </c>
      <c r="E1148" t="s">
        <v>8189</v>
      </c>
      <c r="F1148" t="s">
        <v>8190</v>
      </c>
      <c r="G1148">
        <v>16</v>
      </c>
      <c r="H1148">
        <v>3</v>
      </c>
      <c r="I1148">
        <v>12.5</v>
      </c>
      <c r="J1148">
        <v>200</v>
      </c>
      <c r="K1148" s="10">
        <f>IFERROR(INDEX(Pharma_Stock!$D$4:$D$51,MATCH(F1148,Pharma_Stock!$B$4:$B$51,0)),"")</f>
        <v>46202</v>
      </c>
      <c r="L1148" s="11" t="str">
        <f t="shared" si="34"/>
        <v/>
      </c>
      <c r="M1148" s="11" t="str">
        <f>INDEX(Pharma_Products!$F$4:$F$15,MATCH(E1148,Pharma_Products!$A$4:$A$15,0))</f>
        <v>-</v>
      </c>
      <c r="N1148" s="10">
        <f>IFERROR(INDEX(Pharma_Retailers!$F$4:$F$183,MATCH(C1148,Pharma_Retailers!$A$4:$A$183,0)),"")</f>
        <v>0</v>
      </c>
      <c r="O1148" s="11" t="str">
        <f t="shared" si="35"/>
        <v/>
      </c>
    </row>
    <row r="1149" spans="1:15" x14ac:dyDescent="0.3">
      <c r="A1149" t="s">
        <v>9720</v>
      </c>
      <c r="B1149" s="9">
        <v>45943</v>
      </c>
      <c r="C1149" t="s">
        <v>8277</v>
      </c>
      <c r="D1149" t="s">
        <v>8249</v>
      </c>
      <c r="E1149" t="s">
        <v>8184</v>
      </c>
      <c r="F1149" t="s">
        <v>8186</v>
      </c>
      <c r="G1149">
        <v>11</v>
      </c>
      <c r="H1149">
        <v>1</v>
      </c>
      <c r="I1149">
        <v>9</v>
      </c>
      <c r="J1149">
        <v>99</v>
      </c>
      <c r="K1149" s="10">
        <f>IFERROR(INDEX(Pharma_Stock!$D$4:$D$51,MATCH(F1149,Pharma_Stock!$B$4:$B$51,0)),"")</f>
        <v>45997</v>
      </c>
      <c r="L1149" s="11" t="str">
        <f t="shared" si="34"/>
        <v/>
      </c>
      <c r="M1149" s="11" t="str">
        <f>INDEX(Pharma_Products!$F$4:$F$15,MATCH(E1149,Pharma_Products!$A$4:$A$15,0))</f>
        <v>-</v>
      </c>
      <c r="N1149" s="10">
        <f>IFERROR(INDEX(Pharma_Retailers!$F$4:$F$183,MATCH(C1149,Pharma_Retailers!$A$4:$A$183,0)),"")</f>
        <v>46229</v>
      </c>
      <c r="O1149" s="11" t="str">
        <f t="shared" si="35"/>
        <v/>
      </c>
    </row>
    <row r="1150" spans="1:15" x14ac:dyDescent="0.3">
      <c r="A1150" t="s">
        <v>9721</v>
      </c>
      <c r="B1150" s="9">
        <v>45943</v>
      </c>
      <c r="C1150" t="s">
        <v>8492</v>
      </c>
      <c r="D1150" t="s">
        <v>8269</v>
      </c>
      <c r="E1150" t="s">
        <v>8204</v>
      </c>
      <c r="F1150" t="s">
        <v>8205</v>
      </c>
      <c r="G1150">
        <v>164</v>
      </c>
      <c r="H1150">
        <v>27</v>
      </c>
      <c r="I1150">
        <v>88</v>
      </c>
      <c r="J1150">
        <v>14432</v>
      </c>
      <c r="K1150" s="10">
        <f>IFERROR(INDEX(Pharma_Stock!$D$4:$D$51,MATCH(F1150,Pharma_Stock!$B$4:$B$51,0)),"")</f>
        <v>46141</v>
      </c>
      <c r="L1150" s="11" t="str">
        <f t="shared" si="34"/>
        <v/>
      </c>
      <c r="M1150" s="11" t="str">
        <f>INDEX(Pharma_Products!$F$4:$F$15,MATCH(E1150,Pharma_Products!$A$4:$A$15,0))</f>
        <v>-</v>
      </c>
      <c r="N1150" s="10">
        <f>IFERROR(INDEX(Pharma_Retailers!$F$4:$F$183,MATCH(C1150,Pharma_Retailers!$A$4:$A$183,0)),"")</f>
        <v>0</v>
      </c>
      <c r="O1150" s="11" t="str">
        <f t="shared" si="35"/>
        <v/>
      </c>
    </row>
    <row r="1151" spans="1:15" x14ac:dyDescent="0.3">
      <c r="A1151" t="s">
        <v>9722</v>
      </c>
      <c r="B1151" s="9">
        <v>45943</v>
      </c>
      <c r="C1151" t="s">
        <v>8460</v>
      </c>
      <c r="D1151" t="s">
        <v>8228</v>
      </c>
      <c r="E1151" t="s">
        <v>8204</v>
      </c>
      <c r="F1151" t="s">
        <v>8206</v>
      </c>
      <c r="G1151">
        <v>72</v>
      </c>
      <c r="H1151">
        <v>12</v>
      </c>
      <c r="I1151">
        <v>88</v>
      </c>
      <c r="J1151">
        <v>6336</v>
      </c>
      <c r="K1151" s="10">
        <f>IFERROR(INDEX(Pharma_Stock!$D$4:$D$51,MATCH(F1151,Pharma_Stock!$B$4:$B$51,0)),"")</f>
        <v>46287</v>
      </c>
      <c r="L1151" s="11" t="str">
        <f t="shared" si="34"/>
        <v/>
      </c>
      <c r="M1151" s="11" t="str">
        <f>INDEX(Pharma_Products!$F$4:$F$15,MATCH(E1151,Pharma_Products!$A$4:$A$15,0))</f>
        <v>-</v>
      </c>
      <c r="N1151" s="10">
        <f>IFERROR(INDEX(Pharma_Retailers!$F$4:$F$183,MATCH(C1151,Pharma_Retailers!$A$4:$A$183,0)),"")</f>
        <v>0</v>
      </c>
      <c r="O1151" s="11" t="str">
        <f t="shared" si="35"/>
        <v/>
      </c>
    </row>
    <row r="1152" spans="1:15" x14ac:dyDescent="0.3">
      <c r="A1152" t="s">
        <v>9723</v>
      </c>
      <c r="B1152" s="9">
        <v>45943</v>
      </c>
      <c r="C1152" t="s">
        <v>8450</v>
      </c>
      <c r="D1152" t="s">
        <v>8249</v>
      </c>
      <c r="E1152" t="s">
        <v>8199</v>
      </c>
      <c r="F1152" t="s">
        <v>8201</v>
      </c>
      <c r="G1152">
        <v>42</v>
      </c>
      <c r="H1152">
        <v>0</v>
      </c>
      <c r="I1152">
        <v>28</v>
      </c>
      <c r="J1152">
        <v>1176</v>
      </c>
      <c r="K1152" s="10">
        <f>IFERROR(INDEX(Pharma_Stock!$D$4:$D$51,MATCH(F1152,Pharma_Stock!$B$4:$B$51,0)),"")</f>
        <v>46000</v>
      </c>
      <c r="L1152" s="11" t="str">
        <f t="shared" si="34"/>
        <v/>
      </c>
      <c r="M1152" s="11" t="str">
        <f>INDEX(Pharma_Products!$F$4:$F$15,MATCH(E1152,Pharma_Products!$A$4:$A$15,0))</f>
        <v>-</v>
      </c>
      <c r="N1152" s="10">
        <f>IFERROR(INDEX(Pharma_Retailers!$F$4:$F$183,MATCH(C1152,Pharma_Retailers!$A$4:$A$183,0)),"")</f>
        <v>0</v>
      </c>
      <c r="O1152" s="11" t="str">
        <f t="shared" si="35"/>
        <v/>
      </c>
    </row>
    <row r="1153" spans="1:15" x14ac:dyDescent="0.3">
      <c r="A1153" t="s">
        <v>9724</v>
      </c>
      <c r="B1153" s="9">
        <v>45943</v>
      </c>
      <c r="C1153" t="s">
        <v>8350</v>
      </c>
      <c r="D1153" t="s">
        <v>8233</v>
      </c>
      <c r="E1153" t="s">
        <v>8164</v>
      </c>
      <c r="F1153" t="s">
        <v>8167</v>
      </c>
      <c r="G1153">
        <v>41</v>
      </c>
      <c r="H1153">
        <v>0</v>
      </c>
      <c r="I1153">
        <v>19</v>
      </c>
      <c r="J1153">
        <v>779</v>
      </c>
      <c r="K1153" s="10">
        <f>IFERROR(INDEX(Pharma_Stock!$D$4:$D$51,MATCH(F1153,Pharma_Stock!$B$4:$B$51,0)),"")</f>
        <v>46652</v>
      </c>
      <c r="L1153" s="11" t="str">
        <f t="shared" si="34"/>
        <v/>
      </c>
      <c r="M1153" s="11" t="str">
        <f>INDEX(Pharma_Products!$F$4:$F$15,MATCH(E1153,Pharma_Products!$A$4:$A$15,0))</f>
        <v>OTC</v>
      </c>
      <c r="N1153" s="10">
        <f>IFERROR(INDEX(Pharma_Retailers!$F$4:$F$183,MATCH(C1153,Pharma_Retailers!$A$4:$A$183,0)),"")</f>
        <v>46919</v>
      </c>
      <c r="O1153" s="11" t="str">
        <f t="shared" si="35"/>
        <v/>
      </c>
    </row>
    <row r="1154" spans="1:15" x14ac:dyDescent="0.3">
      <c r="A1154" t="s">
        <v>9725</v>
      </c>
      <c r="B1154" s="9">
        <v>45943</v>
      </c>
      <c r="C1154" t="s">
        <v>8380</v>
      </c>
      <c r="D1154" t="s">
        <v>8241</v>
      </c>
      <c r="E1154" t="s">
        <v>8209</v>
      </c>
      <c r="F1154" t="s">
        <v>8211</v>
      </c>
      <c r="G1154">
        <v>103</v>
      </c>
      <c r="H1154">
        <v>0</v>
      </c>
      <c r="I1154">
        <v>30</v>
      </c>
      <c r="J1154">
        <v>3090</v>
      </c>
      <c r="K1154" s="10">
        <f>IFERROR(INDEX(Pharma_Stock!$D$4:$D$51,MATCH(F1154,Pharma_Stock!$B$4:$B$51,0)),"")</f>
        <v>46265</v>
      </c>
      <c r="L1154" s="11" t="str">
        <f t="shared" si="34"/>
        <v/>
      </c>
      <c r="M1154" s="11" t="str">
        <f>INDEX(Pharma_Products!$F$4:$F$15,MATCH(E1154,Pharma_Products!$A$4:$A$15,0))</f>
        <v>-</v>
      </c>
      <c r="N1154" s="10">
        <f>IFERROR(INDEX(Pharma_Retailers!$F$4:$F$183,MATCH(C1154,Pharma_Retailers!$A$4:$A$183,0)),"")</f>
        <v>0</v>
      </c>
      <c r="O1154" s="11" t="str">
        <f t="shared" si="35"/>
        <v/>
      </c>
    </row>
    <row r="1155" spans="1:15" x14ac:dyDescent="0.3">
      <c r="A1155" t="s">
        <v>9726</v>
      </c>
      <c r="B1155" s="9">
        <v>45943</v>
      </c>
      <c r="C1155" t="s">
        <v>8340</v>
      </c>
      <c r="D1155" t="s">
        <v>8249</v>
      </c>
      <c r="E1155" t="s">
        <v>8204</v>
      </c>
      <c r="F1155" t="s">
        <v>8206</v>
      </c>
      <c r="G1155">
        <v>198</v>
      </c>
      <c r="H1155">
        <v>33</v>
      </c>
      <c r="I1155">
        <v>88</v>
      </c>
      <c r="J1155">
        <v>17424</v>
      </c>
      <c r="K1155" s="10">
        <f>IFERROR(INDEX(Pharma_Stock!$D$4:$D$51,MATCH(F1155,Pharma_Stock!$B$4:$B$51,0)),"")</f>
        <v>46287</v>
      </c>
      <c r="L1155" s="11" t="str">
        <f t="shared" si="34"/>
        <v/>
      </c>
      <c r="M1155" s="11" t="str">
        <f>INDEX(Pharma_Products!$F$4:$F$15,MATCH(E1155,Pharma_Products!$A$4:$A$15,0))</f>
        <v>-</v>
      </c>
      <c r="N1155" s="10">
        <f>IFERROR(INDEX(Pharma_Retailers!$F$4:$F$183,MATCH(C1155,Pharma_Retailers!$A$4:$A$183,0)),"")</f>
        <v>0</v>
      </c>
      <c r="O1155" s="11" t="str">
        <f t="shared" si="35"/>
        <v/>
      </c>
    </row>
    <row r="1156" spans="1:15" x14ac:dyDescent="0.3">
      <c r="A1156" t="s">
        <v>9727</v>
      </c>
      <c r="B1156" s="9">
        <v>45943</v>
      </c>
      <c r="C1156" t="s">
        <v>8337</v>
      </c>
      <c r="D1156" t="s">
        <v>8269</v>
      </c>
      <c r="E1156" t="s">
        <v>8179</v>
      </c>
      <c r="F1156" t="s">
        <v>8183</v>
      </c>
      <c r="G1156">
        <v>206</v>
      </c>
      <c r="H1156">
        <v>0</v>
      </c>
      <c r="I1156">
        <v>85</v>
      </c>
      <c r="J1156">
        <v>17510</v>
      </c>
      <c r="K1156" s="10">
        <f>IFERROR(INDEX(Pharma_Stock!$D$4:$D$51,MATCH(F1156,Pharma_Stock!$B$4:$B$51,0)),"")</f>
        <v>46029</v>
      </c>
      <c r="L1156" s="11" t="str">
        <f t="shared" ref="L1156:L1219" si="36">IF(B1156&gt;K1156,"FLAG","")</f>
        <v/>
      </c>
      <c r="M1156" s="11" t="str">
        <f>INDEX(Pharma_Products!$F$4:$F$15,MATCH(E1156,Pharma_Products!$A$4:$A$15,0))</f>
        <v>Sch H</v>
      </c>
      <c r="N1156" s="10">
        <f>IFERROR(INDEX(Pharma_Retailers!$F$4:$F$183,MATCH(C1156,Pharma_Retailers!$A$4:$A$183,0)),"")</f>
        <v>46268</v>
      </c>
      <c r="O1156" s="11" t="str">
        <f t="shared" ref="O1156:O1219" si="37">IF(AND(M1156="Sch H",N(N1156)&gt;0,B1156&gt;N1156),"FLAG","")</f>
        <v/>
      </c>
    </row>
    <row r="1157" spans="1:15" x14ac:dyDescent="0.3">
      <c r="A1157" t="s">
        <v>9728</v>
      </c>
      <c r="B1157" s="9">
        <v>45943</v>
      </c>
      <c r="C1157" t="s">
        <v>8359</v>
      </c>
      <c r="D1157" t="s">
        <v>8249</v>
      </c>
      <c r="E1157" t="s">
        <v>8189</v>
      </c>
      <c r="F1157" t="s">
        <v>8190</v>
      </c>
      <c r="G1157">
        <v>146</v>
      </c>
      <c r="H1157">
        <v>36</v>
      </c>
      <c r="I1157">
        <v>12.5</v>
      </c>
      <c r="J1157">
        <v>1825</v>
      </c>
      <c r="K1157" s="10">
        <f>IFERROR(INDEX(Pharma_Stock!$D$4:$D$51,MATCH(F1157,Pharma_Stock!$B$4:$B$51,0)),"")</f>
        <v>46202</v>
      </c>
      <c r="L1157" s="11" t="str">
        <f t="shared" si="36"/>
        <v/>
      </c>
      <c r="M1157" s="11" t="str">
        <f>INDEX(Pharma_Products!$F$4:$F$15,MATCH(E1157,Pharma_Products!$A$4:$A$15,0))</f>
        <v>-</v>
      </c>
      <c r="N1157" s="10">
        <f>IFERROR(INDEX(Pharma_Retailers!$F$4:$F$183,MATCH(C1157,Pharma_Retailers!$A$4:$A$183,0)),"")</f>
        <v>0</v>
      </c>
      <c r="O1157" s="11" t="str">
        <f t="shared" si="37"/>
        <v/>
      </c>
    </row>
    <row r="1158" spans="1:15" x14ac:dyDescent="0.3">
      <c r="A1158" t="s">
        <v>9729</v>
      </c>
      <c r="B1158" s="9">
        <v>45943</v>
      </c>
      <c r="C1158" t="s">
        <v>8444</v>
      </c>
      <c r="D1158" t="s">
        <v>8228</v>
      </c>
      <c r="E1158" t="s">
        <v>8184</v>
      </c>
      <c r="F1158" t="s">
        <v>8185</v>
      </c>
      <c r="G1158">
        <v>36</v>
      </c>
      <c r="H1158">
        <v>3</v>
      </c>
      <c r="I1158">
        <v>9</v>
      </c>
      <c r="J1158">
        <v>324</v>
      </c>
      <c r="K1158" s="10">
        <f>IFERROR(INDEX(Pharma_Stock!$D$4:$D$51,MATCH(F1158,Pharma_Stock!$B$4:$B$51,0)),"")</f>
        <v>46158</v>
      </c>
      <c r="L1158" s="11" t="str">
        <f t="shared" si="36"/>
        <v/>
      </c>
      <c r="M1158" s="11" t="str">
        <f>INDEX(Pharma_Products!$F$4:$F$15,MATCH(E1158,Pharma_Products!$A$4:$A$15,0))</f>
        <v>-</v>
      </c>
      <c r="N1158" s="10">
        <f>IFERROR(INDEX(Pharma_Retailers!$F$4:$F$183,MATCH(C1158,Pharma_Retailers!$A$4:$A$183,0)),"")</f>
        <v>0</v>
      </c>
      <c r="O1158" s="11" t="str">
        <f t="shared" si="37"/>
        <v/>
      </c>
    </row>
    <row r="1159" spans="1:15" x14ac:dyDescent="0.3">
      <c r="A1159" t="s">
        <v>9730</v>
      </c>
      <c r="B1159" s="9">
        <v>45944</v>
      </c>
      <c r="C1159" t="s">
        <v>8415</v>
      </c>
      <c r="D1159" t="s">
        <v>8269</v>
      </c>
      <c r="E1159" t="s">
        <v>8194</v>
      </c>
      <c r="F1159" t="s">
        <v>8195</v>
      </c>
      <c r="G1159">
        <v>100</v>
      </c>
      <c r="H1159">
        <v>0</v>
      </c>
      <c r="I1159">
        <v>105</v>
      </c>
      <c r="J1159">
        <v>10500</v>
      </c>
      <c r="K1159" s="10">
        <f>IFERROR(INDEX(Pharma_Stock!$D$4:$D$51,MATCH(F1159,Pharma_Stock!$B$4:$B$51,0)),"")</f>
        <v>46196</v>
      </c>
      <c r="L1159" s="11" t="str">
        <f t="shared" si="36"/>
        <v/>
      </c>
      <c r="M1159" s="11" t="str">
        <f>INDEX(Pharma_Products!$F$4:$F$15,MATCH(E1159,Pharma_Products!$A$4:$A$15,0))</f>
        <v>-</v>
      </c>
      <c r="N1159" s="10">
        <f>IFERROR(INDEX(Pharma_Retailers!$F$4:$F$183,MATCH(C1159,Pharma_Retailers!$A$4:$A$183,0)),"")</f>
        <v>46864</v>
      </c>
      <c r="O1159" s="11" t="str">
        <f t="shared" si="37"/>
        <v/>
      </c>
    </row>
    <row r="1160" spans="1:15" x14ac:dyDescent="0.3">
      <c r="A1160" t="s">
        <v>9731</v>
      </c>
      <c r="B1160" s="9">
        <v>45944</v>
      </c>
      <c r="C1160" t="s">
        <v>8259</v>
      </c>
      <c r="D1160" t="s">
        <v>8228</v>
      </c>
      <c r="E1160" t="s">
        <v>8189</v>
      </c>
      <c r="F1160" t="s">
        <v>8190</v>
      </c>
      <c r="G1160">
        <v>73</v>
      </c>
      <c r="H1160">
        <v>6</v>
      </c>
      <c r="I1160">
        <v>12.5</v>
      </c>
      <c r="J1160">
        <v>912.5</v>
      </c>
      <c r="K1160" s="10">
        <f>IFERROR(INDEX(Pharma_Stock!$D$4:$D$51,MATCH(F1160,Pharma_Stock!$B$4:$B$51,0)),"")</f>
        <v>46202</v>
      </c>
      <c r="L1160" s="11" t="str">
        <f t="shared" si="36"/>
        <v/>
      </c>
      <c r="M1160" s="11" t="str">
        <f>INDEX(Pharma_Products!$F$4:$F$15,MATCH(E1160,Pharma_Products!$A$4:$A$15,0))</f>
        <v>-</v>
      </c>
      <c r="N1160" s="10">
        <f>IFERROR(INDEX(Pharma_Retailers!$F$4:$F$183,MATCH(C1160,Pharma_Retailers!$A$4:$A$183,0)),"")</f>
        <v>0</v>
      </c>
      <c r="O1160" s="11" t="str">
        <f t="shared" si="37"/>
        <v/>
      </c>
    </row>
    <row r="1161" spans="1:15" x14ac:dyDescent="0.3">
      <c r="A1161" t="s">
        <v>9732</v>
      </c>
      <c r="B1161" s="9">
        <v>45944</v>
      </c>
      <c r="C1161" t="s">
        <v>8422</v>
      </c>
      <c r="D1161" t="s">
        <v>8228</v>
      </c>
      <c r="E1161" t="s">
        <v>8209</v>
      </c>
      <c r="F1161" t="s">
        <v>8212</v>
      </c>
      <c r="G1161">
        <v>164</v>
      </c>
      <c r="H1161">
        <v>0</v>
      </c>
      <c r="I1161">
        <v>30</v>
      </c>
      <c r="J1161">
        <v>4920</v>
      </c>
      <c r="K1161" s="10">
        <f>IFERROR(INDEX(Pharma_Stock!$D$4:$D$51,MATCH(F1161,Pharma_Stock!$B$4:$B$51,0)),"")</f>
        <v>46129</v>
      </c>
      <c r="L1161" s="11" t="str">
        <f t="shared" si="36"/>
        <v/>
      </c>
      <c r="M1161" s="11" t="str">
        <f>INDEX(Pharma_Products!$F$4:$F$15,MATCH(E1161,Pharma_Products!$A$4:$A$15,0))</f>
        <v>-</v>
      </c>
      <c r="N1161" s="10">
        <f>IFERROR(INDEX(Pharma_Retailers!$F$4:$F$183,MATCH(C1161,Pharma_Retailers!$A$4:$A$183,0)),"")</f>
        <v>0</v>
      </c>
      <c r="O1161" s="11" t="str">
        <f t="shared" si="37"/>
        <v/>
      </c>
    </row>
    <row r="1162" spans="1:15" x14ac:dyDescent="0.3">
      <c r="A1162" t="s">
        <v>9733</v>
      </c>
      <c r="B1162" s="9">
        <v>45944</v>
      </c>
      <c r="C1162" t="s">
        <v>8265</v>
      </c>
      <c r="D1162" t="s">
        <v>8241</v>
      </c>
      <c r="E1162" t="s">
        <v>8194</v>
      </c>
      <c r="F1162" t="s">
        <v>8195</v>
      </c>
      <c r="G1162">
        <v>172</v>
      </c>
      <c r="H1162">
        <v>0</v>
      </c>
      <c r="I1162">
        <v>105</v>
      </c>
      <c r="J1162">
        <v>18060</v>
      </c>
      <c r="K1162" s="10">
        <f>IFERROR(INDEX(Pharma_Stock!$D$4:$D$51,MATCH(F1162,Pharma_Stock!$B$4:$B$51,0)),"")</f>
        <v>46196</v>
      </c>
      <c r="L1162" s="11" t="str">
        <f t="shared" si="36"/>
        <v/>
      </c>
      <c r="M1162" s="11" t="str">
        <f>INDEX(Pharma_Products!$F$4:$F$15,MATCH(E1162,Pharma_Products!$A$4:$A$15,0))</f>
        <v>-</v>
      </c>
      <c r="N1162" s="10">
        <f>IFERROR(INDEX(Pharma_Retailers!$F$4:$F$183,MATCH(C1162,Pharma_Retailers!$A$4:$A$183,0)),"")</f>
        <v>0</v>
      </c>
      <c r="O1162" s="11" t="str">
        <f t="shared" si="37"/>
        <v/>
      </c>
    </row>
    <row r="1163" spans="1:15" x14ac:dyDescent="0.3">
      <c r="A1163" t="s">
        <v>9734</v>
      </c>
      <c r="B1163" s="9">
        <v>45944</v>
      </c>
      <c r="C1163" t="s">
        <v>8419</v>
      </c>
      <c r="D1163" t="s">
        <v>8269</v>
      </c>
      <c r="E1163" t="s">
        <v>8179</v>
      </c>
      <c r="F1163" t="s">
        <v>8182</v>
      </c>
      <c r="G1163">
        <v>19</v>
      </c>
      <c r="H1163">
        <v>0</v>
      </c>
      <c r="I1163">
        <v>85</v>
      </c>
      <c r="J1163">
        <v>1615</v>
      </c>
      <c r="K1163" s="10">
        <f>IFERROR(INDEX(Pharma_Stock!$D$4:$D$51,MATCH(F1163,Pharma_Stock!$B$4:$B$51,0)),"")</f>
        <v>46620</v>
      </c>
      <c r="L1163" s="11" t="str">
        <f t="shared" si="36"/>
        <v/>
      </c>
      <c r="M1163" s="11" t="str">
        <f>INDEX(Pharma_Products!$F$4:$F$15,MATCH(E1163,Pharma_Products!$A$4:$A$15,0))</f>
        <v>Sch H</v>
      </c>
      <c r="N1163" s="10">
        <f>IFERROR(INDEX(Pharma_Retailers!$F$4:$F$183,MATCH(C1163,Pharma_Retailers!$A$4:$A$183,0)),"")</f>
        <v>46557</v>
      </c>
      <c r="O1163" s="11" t="str">
        <f t="shared" si="37"/>
        <v/>
      </c>
    </row>
    <row r="1164" spans="1:15" x14ac:dyDescent="0.3">
      <c r="A1164" t="s">
        <v>9735</v>
      </c>
      <c r="B1164" s="9">
        <v>45944</v>
      </c>
      <c r="C1164" t="s">
        <v>8296</v>
      </c>
      <c r="D1164" t="s">
        <v>8228</v>
      </c>
      <c r="E1164" t="s">
        <v>8199</v>
      </c>
      <c r="F1164" t="s">
        <v>8202</v>
      </c>
      <c r="G1164">
        <v>147</v>
      </c>
      <c r="H1164">
        <v>0</v>
      </c>
      <c r="I1164">
        <v>28</v>
      </c>
      <c r="J1164">
        <v>4116</v>
      </c>
      <c r="K1164" s="10">
        <f>IFERROR(INDEX(Pharma_Stock!$D$4:$D$51,MATCH(F1164,Pharma_Stock!$B$4:$B$51,0)),"")</f>
        <v>45979</v>
      </c>
      <c r="L1164" s="11" t="str">
        <f t="shared" si="36"/>
        <v/>
      </c>
      <c r="M1164" s="11" t="str">
        <f>INDEX(Pharma_Products!$F$4:$F$15,MATCH(E1164,Pharma_Products!$A$4:$A$15,0))</f>
        <v>-</v>
      </c>
      <c r="N1164" s="10">
        <f>IFERROR(INDEX(Pharma_Retailers!$F$4:$F$183,MATCH(C1164,Pharma_Retailers!$A$4:$A$183,0)),"")</f>
        <v>0</v>
      </c>
      <c r="O1164" s="11" t="str">
        <f t="shared" si="37"/>
        <v/>
      </c>
    </row>
    <row r="1165" spans="1:15" x14ac:dyDescent="0.3">
      <c r="A1165" t="s">
        <v>9736</v>
      </c>
      <c r="B1165" s="9">
        <v>45944</v>
      </c>
      <c r="C1165" t="s">
        <v>8392</v>
      </c>
      <c r="D1165" t="s">
        <v>8249</v>
      </c>
      <c r="E1165" t="s">
        <v>8194</v>
      </c>
      <c r="F1165" t="s">
        <v>8197</v>
      </c>
      <c r="G1165">
        <v>170</v>
      </c>
      <c r="H1165">
        <v>0</v>
      </c>
      <c r="I1165">
        <v>105</v>
      </c>
      <c r="J1165">
        <v>17850</v>
      </c>
      <c r="K1165" s="10">
        <f>IFERROR(INDEX(Pharma_Stock!$D$4:$D$51,MATCH(F1165,Pharma_Stock!$B$4:$B$51,0)),"")</f>
        <v>46224</v>
      </c>
      <c r="L1165" s="11" t="str">
        <f t="shared" si="36"/>
        <v/>
      </c>
      <c r="M1165" s="11" t="str">
        <f>INDEX(Pharma_Products!$F$4:$F$15,MATCH(E1165,Pharma_Products!$A$4:$A$15,0))</f>
        <v>-</v>
      </c>
      <c r="N1165" s="10">
        <f>IFERROR(INDEX(Pharma_Retailers!$F$4:$F$183,MATCH(C1165,Pharma_Retailers!$A$4:$A$183,0)),"")</f>
        <v>0</v>
      </c>
      <c r="O1165" s="11" t="str">
        <f t="shared" si="37"/>
        <v/>
      </c>
    </row>
    <row r="1166" spans="1:15" x14ac:dyDescent="0.3">
      <c r="A1166" t="s">
        <v>9737</v>
      </c>
      <c r="B1166" s="9">
        <v>45945</v>
      </c>
      <c r="C1166" t="s">
        <v>8466</v>
      </c>
      <c r="D1166" t="s">
        <v>8269</v>
      </c>
      <c r="E1166" t="s">
        <v>8169</v>
      </c>
      <c r="F1166" t="s">
        <v>8170</v>
      </c>
      <c r="G1166">
        <v>200</v>
      </c>
      <c r="H1166">
        <v>0</v>
      </c>
      <c r="I1166">
        <v>14</v>
      </c>
      <c r="J1166">
        <v>2800</v>
      </c>
      <c r="K1166" s="10">
        <f>IFERROR(INDEX(Pharma_Stock!$D$4:$D$51,MATCH(F1166,Pharma_Stock!$B$4:$B$51,0)),"")</f>
        <v>46624</v>
      </c>
      <c r="L1166" s="11" t="str">
        <f t="shared" si="36"/>
        <v/>
      </c>
      <c r="M1166" s="11" t="str">
        <f>INDEX(Pharma_Products!$F$4:$F$15,MATCH(E1166,Pharma_Products!$A$4:$A$15,0))</f>
        <v>Sch H</v>
      </c>
      <c r="N1166" s="10">
        <f>IFERROR(INDEX(Pharma_Retailers!$F$4:$F$183,MATCH(C1166,Pharma_Retailers!$A$4:$A$183,0)),"")</f>
        <v>47144</v>
      </c>
      <c r="O1166" s="11" t="str">
        <f t="shared" si="37"/>
        <v/>
      </c>
    </row>
    <row r="1167" spans="1:15" x14ac:dyDescent="0.3">
      <c r="A1167" t="s">
        <v>9738</v>
      </c>
      <c r="B1167" s="9">
        <v>45945</v>
      </c>
      <c r="C1167" t="s">
        <v>8516</v>
      </c>
      <c r="D1167" t="s">
        <v>8233</v>
      </c>
      <c r="E1167" t="s">
        <v>8179</v>
      </c>
      <c r="F1167" t="s">
        <v>8183</v>
      </c>
      <c r="G1167">
        <v>78</v>
      </c>
      <c r="H1167">
        <v>0</v>
      </c>
      <c r="I1167">
        <v>85</v>
      </c>
      <c r="J1167">
        <v>6630</v>
      </c>
      <c r="K1167" s="10">
        <f>IFERROR(INDEX(Pharma_Stock!$D$4:$D$51,MATCH(F1167,Pharma_Stock!$B$4:$B$51,0)),"")</f>
        <v>46029</v>
      </c>
      <c r="L1167" s="11" t="str">
        <f t="shared" si="36"/>
        <v/>
      </c>
      <c r="M1167" s="11" t="str">
        <f>INDEX(Pharma_Products!$F$4:$F$15,MATCH(E1167,Pharma_Products!$A$4:$A$15,0))</f>
        <v>Sch H</v>
      </c>
      <c r="N1167" s="10">
        <f>IFERROR(INDEX(Pharma_Retailers!$F$4:$F$183,MATCH(C1167,Pharma_Retailers!$A$4:$A$183,0)),"")</f>
        <v>46690</v>
      </c>
      <c r="O1167" s="11" t="str">
        <f t="shared" si="37"/>
        <v/>
      </c>
    </row>
    <row r="1168" spans="1:15" x14ac:dyDescent="0.3">
      <c r="A1168" t="s">
        <v>9739</v>
      </c>
      <c r="B1168" s="9">
        <v>45945</v>
      </c>
      <c r="C1168" t="s">
        <v>8484</v>
      </c>
      <c r="D1168" t="s">
        <v>8241</v>
      </c>
      <c r="E1168" t="s">
        <v>8174</v>
      </c>
      <c r="F1168" t="s">
        <v>8175</v>
      </c>
      <c r="G1168">
        <v>39</v>
      </c>
      <c r="H1168">
        <v>0</v>
      </c>
      <c r="I1168">
        <v>98</v>
      </c>
      <c r="J1168">
        <v>3822</v>
      </c>
      <c r="K1168" s="10">
        <f>IFERROR(INDEX(Pharma_Stock!$D$4:$D$51,MATCH(F1168,Pharma_Stock!$B$4:$B$51,0)),"")</f>
        <v>46440</v>
      </c>
      <c r="L1168" s="11" t="str">
        <f t="shared" si="36"/>
        <v/>
      </c>
      <c r="M1168" s="11" t="str">
        <f>INDEX(Pharma_Products!$F$4:$F$15,MATCH(E1168,Pharma_Products!$A$4:$A$15,0))</f>
        <v>Sch H</v>
      </c>
      <c r="N1168" s="10">
        <f>IFERROR(INDEX(Pharma_Retailers!$F$4:$F$183,MATCH(C1168,Pharma_Retailers!$A$4:$A$183,0)),"")</f>
        <v>47241</v>
      </c>
      <c r="O1168" s="11" t="str">
        <f t="shared" si="37"/>
        <v/>
      </c>
    </row>
    <row r="1169" spans="1:15" x14ac:dyDescent="0.3">
      <c r="A1169" t="s">
        <v>9740</v>
      </c>
      <c r="B1169" s="9">
        <v>45945</v>
      </c>
      <c r="C1169" t="s">
        <v>8301</v>
      </c>
      <c r="D1169" t="s">
        <v>8228</v>
      </c>
      <c r="E1169" t="s">
        <v>8153</v>
      </c>
      <c r="F1169" t="s">
        <v>8156</v>
      </c>
      <c r="G1169">
        <v>195</v>
      </c>
      <c r="H1169">
        <v>0</v>
      </c>
      <c r="I1169">
        <v>18.5</v>
      </c>
      <c r="J1169">
        <v>3607.5</v>
      </c>
      <c r="K1169" s="10">
        <f>IFERROR(INDEX(Pharma_Stock!$D$4:$D$51,MATCH(F1169,Pharma_Stock!$B$4:$B$51,0)),"")</f>
        <v>46468</v>
      </c>
      <c r="L1169" s="11" t="str">
        <f t="shared" si="36"/>
        <v/>
      </c>
      <c r="M1169" s="11" t="str">
        <f>INDEX(Pharma_Products!$F$4:$F$15,MATCH(E1169,Pharma_Products!$A$4:$A$15,0))</f>
        <v>Sch H</v>
      </c>
      <c r="N1169" s="10">
        <f>IFERROR(INDEX(Pharma_Retailers!$F$4:$F$183,MATCH(C1169,Pharma_Retailers!$A$4:$A$183,0)),"")</f>
        <v>46245</v>
      </c>
      <c r="O1169" s="11" t="str">
        <f t="shared" si="37"/>
        <v/>
      </c>
    </row>
    <row r="1170" spans="1:15" x14ac:dyDescent="0.3">
      <c r="A1170" t="s">
        <v>9741</v>
      </c>
      <c r="B1170" s="9">
        <v>45945</v>
      </c>
      <c r="C1170" t="s">
        <v>8495</v>
      </c>
      <c r="D1170" t="s">
        <v>8249</v>
      </c>
      <c r="E1170" t="s">
        <v>8169</v>
      </c>
      <c r="F1170" t="s">
        <v>8170</v>
      </c>
      <c r="G1170">
        <v>49</v>
      </c>
      <c r="H1170">
        <v>0</v>
      </c>
      <c r="I1170">
        <v>14</v>
      </c>
      <c r="J1170">
        <v>686</v>
      </c>
      <c r="K1170" s="10">
        <f>IFERROR(INDEX(Pharma_Stock!$D$4:$D$51,MATCH(F1170,Pharma_Stock!$B$4:$B$51,0)),"")</f>
        <v>46624</v>
      </c>
      <c r="L1170" s="11" t="str">
        <f t="shared" si="36"/>
        <v/>
      </c>
      <c r="M1170" s="11" t="str">
        <f>INDEX(Pharma_Products!$F$4:$F$15,MATCH(E1170,Pharma_Products!$A$4:$A$15,0))</f>
        <v>Sch H</v>
      </c>
      <c r="N1170" s="10">
        <f>IFERROR(INDEX(Pharma_Retailers!$F$4:$F$183,MATCH(C1170,Pharma_Retailers!$A$4:$A$183,0)),"")</f>
        <v>46890</v>
      </c>
      <c r="O1170" s="11" t="str">
        <f t="shared" si="37"/>
        <v/>
      </c>
    </row>
    <row r="1171" spans="1:15" x14ac:dyDescent="0.3">
      <c r="A1171" t="s">
        <v>9742</v>
      </c>
      <c r="B1171" s="9">
        <v>45945</v>
      </c>
      <c r="C1171" t="s">
        <v>8474</v>
      </c>
      <c r="D1171" t="s">
        <v>8269</v>
      </c>
      <c r="E1171" t="s">
        <v>8179</v>
      </c>
      <c r="F1171" t="s">
        <v>8183</v>
      </c>
      <c r="G1171">
        <v>122</v>
      </c>
      <c r="H1171">
        <v>0</v>
      </c>
      <c r="I1171">
        <v>85</v>
      </c>
      <c r="J1171">
        <v>10370</v>
      </c>
      <c r="K1171" s="10">
        <f>IFERROR(INDEX(Pharma_Stock!$D$4:$D$51,MATCH(F1171,Pharma_Stock!$B$4:$B$51,0)),"")</f>
        <v>46029</v>
      </c>
      <c r="L1171" s="11" t="str">
        <f t="shared" si="36"/>
        <v/>
      </c>
      <c r="M1171" s="11" t="str">
        <f>INDEX(Pharma_Products!$F$4:$F$15,MATCH(E1171,Pharma_Products!$A$4:$A$15,0))</f>
        <v>Sch H</v>
      </c>
      <c r="N1171" s="10">
        <f>IFERROR(INDEX(Pharma_Retailers!$F$4:$F$183,MATCH(C1171,Pharma_Retailers!$A$4:$A$183,0)),"")</f>
        <v>46382</v>
      </c>
      <c r="O1171" s="11" t="str">
        <f t="shared" si="37"/>
        <v/>
      </c>
    </row>
    <row r="1172" spans="1:15" x14ac:dyDescent="0.3">
      <c r="A1172" t="s">
        <v>9743</v>
      </c>
      <c r="B1172" s="9">
        <v>45945</v>
      </c>
      <c r="C1172" t="s">
        <v>8538</v>
      </c>
      <c r="D1172" t="s">
        <v>8233</v>
      </c>
      <c r="E1172" t="s">
        <v>8189</v>
      </c>
      <c r="F1172" t="s">
        <v>8192</v>
      </c>
      <c r="G1172">
        <v>200</v>
      </c>
      <c r="H1172">
        <v>16</v>
      </c>
      <c r="I1172">
        <v>12.5</v>
      </c>
      <c r="J1172">
        <v>2500</v>
      </c>
      <c r="K1172" s="10">
        <f>IFERROR(INDEX(Pharma_Stock!$D$4:$D$51,MATCH(F1172,Pharma_Stock!$B$4:$B$51,0)),"")</f>
        <v>46005</v>
      </c>
      <c r="L1172" s="11" t="str">
        <f t="shared" si="36"/>
        <v/>
      </c>
      <c r="M1172" s="11" t="str">
        <f>INDEX(Pharma_Products!$F$4:$F$15,MATCH(E1172,Pharma_Products!$A$4:$A$15,0))</f>
        <v>-</v>
      </c>
      <c r="N1172" s="10">
        <f>IFERROR(INDEX(Pharma_Retailers!$F$4:$F$183,MATCH(C1172,Pharma_Retailers!$A$4:$A$183,0)),"")</f>
        <v>0</v>
      </c>
      <c r="O1172" s="11" t="str">
        <f t="shared" si="37"/>
        <v/>
      </c>
    </row>
    <row r="1173" spans="1:15" x14ac:dyDescent="0.3">
      <c r="A1173" t="s">
        <v>9744</v>
      </c>
      <c r="B1173" s="9">
        <v>45945</v>
      </c>
      <c r="C1173" t="s">
        <v>8365</v>
      </c>
      <c r="D1173" t="s">
        <v>8233</v>
      </c>
      <c r="E1173" t="s">
        <v>8199</v>
      </c>
      <c r="F1173" t="s">
        <v>8201</v>
      </c>
      <c r="G1173">
        <v>137</v>
      </c>
      <c r="H1173">
        <v>0</v>
      </c>
      <c r="I1173">
        <v>28</v>
      </c>
      <c r="J1173">
        <v>3836</v>
      </c>
      <c r="K1173" s="10">
        <f>IFERROR(INDEX(Pharma_Stock!$D$4:$D$51,MATCH(F1173,Pharma_Stock!$B$4:$B$51,0)),"")</f>
        <v>46000</v>
      </c>
      <c r="L1173" s="11" t="str">
        <f t="shared" si="36"/>
        <v/>
      </c>
      <c r="M1173" s="11" t="str">
        <f>INDEX(Pharma_Products!$F$4:$F$15,MATCH(E1173,Pharma_Products!$A$4:$A$15,0))</f>
        <v>-</v>
      </c>
      <c r="N1173" s="10">
        <f>IFERROR(INDEX(Pharma_Retailers!$F$4:$F$183,MATCH(C1173,Pharma_Retailers!$A$4:$A$183,0)),"")</f>
        <v>0</v>
      </c>
      <c r="O1173" s="11" t="str">
        <f t="shared" si="37"/>
        <v/>
      </c>
    </row>
    <row r="1174" spans="1:15" x14ac:dyDescent="0.3">
      <c r="A1174" t="s">
        <v>9745</v>
      </c>
      <c r="B1174" s="9">
        <v>45945</v>
      </c>
      <c r="C1174" t="s">
        <v>8428</v>
      </c>
      <c r="D1174" t="s">
        <v>8228</v>
      </c>
      <c r="E1174" t="s">
        <v>8204</v>
      </c>
      <c r="F1174" t="s">
        <v>8205</v>
      </c>
      <c r="G1174">
        <v>195</v>
      </c>
      <c r="H1174">
        <v>32</v>
      </c>
      <c r="I1174">
        <v>88</v>
      </c>
      <c r="J1174">
        <v>17160</v>
      </c>
      <c r="K1174" s="10">
        <f>IFERROR(INDEX(Pharma_Stock!$D$4:$D$51,MATCH(F1174,Pharma_Stock!$B$4:$B$51,0)),"")</f>
        <v>46141</v>
      </c>
      <c r="L1174" s="11" t="str">
        <f t="shared" si="36"/>
        <v/>
      </c>
      <c r="M1174" s="11" t="str">
        <f>INDEX(Pharma_Products!$F$4:$F$15,MATCH(E1174,Pharma_Products!$A$4:$A$15,0))</f>
        <v>-</v>
      </c>
      <c r="N1174" s="10">
        <f>IFERROR(INDEX(Pharma_Retailers!$F$4:$F$183,MATCH(C1174,Pharma_Retailers!$A$4:$A$183,0)),"")</f>
        <v>0</v>
      </c>
      <c r="O1174" s="11" t="str">
        <f t="shared" si="37"/>
        <v/>
      </c>
    </row>
    <row r="1175" spans="1:15" x14ac:dyDescent="0.3">
      <c r="A1175" t="s">
        <v>9746</v>
      </c>
      <c r="B1175" s="9">
        <v>45946</v>
      </c>
      <c r="C1175" t="s">
        <v>8316</v>
      </c>
      <c r="D1175" t="s">
        <v>8269</v>
      </c>
      <c r="E1175" t="s">
        <v>8174</v>
      </c>
      <c r="F1175" t="s">
        <v>8177</v>
      </c>
      <c r="G1175">
        <v>237</v>
      </c>
      <c r="H1175">
        <v>0</v>
      </c>
      <c r="I1175">
        <v>98</v>
      </c>
      <c r="J1175">
        <v>23226</v>
      </c>
      <c r="K1175" s="10">
        <f>IFERROR(INDEX(Pharma_Stock!$D$4:$D$51,MATCH(F1175,Pharma_Stock!$B$4:$B$51,0)),"")</f>
        <v>46385</v>
      </c>
      <c r="L1175" s="11" t="str">
        <f t="shared" si="36"/>
        <v/>
      </c>
      <c r="M1175" s="11" t="str">
        <f>INDEX(Pharma_Products!$F$4:$F$15,MATCH(E1175,Pharma_Products!$A$4:$A$15,0))</f>
        <v>Sch H</v>
      </c>
      <c r="N1175" s="10">
        <f>IFERROR(INDEX(Pharma_Retailers!$F$4:$F$183,MATCH(C1175,Pharma_Retailers!$A$4:$A$183,0)),"")</f>
        <v>46921</v>
      </c>
      <c r="O1175" s="11" t="str">
        <f t="shared" si="37"/>
        <v/>
      </c>
    </row>
    <row r="1176" spans="1:15" x14ac:dyDescent="0.3">
      <c r="A1176" t="s">
        <v>9747</v>
      </c>
      <c r="B1176" s="9">
        <v>45946</v>
      </c>
      <c r="C1176" t="s">
        <v>8365</v>
      </c>
      <c r="D1176" t="s">
        <v>8233</v>
      </c>
      <c r="E1176" t="s">
        <v>8184</v>
      </c>
      <c r="F1176" t="s">
        <v>8186</v>
      </c>
      <c r="G1176">
        <v>192</v>
      </c>
      <c r="H1176">
        <v>19</v>
      </c>
      <c r="I1176">
        <v>9</v>
      </c>
      <c r="J1176">
        <v>1728</v>
      </c>
      <c r="K1176" s="10">
        <f>IFERROR(INDEX(Pharma_Stock!$D$4:$D$51,MATCH(F1176,Pharma_Stock!$B$4:$B$51,0)),"")</f>
        <v>45997</v>
      </c>
      <c r="L1176" s="11" t="str">
        <f t="shared" si="36"/>
        <v/>
      </c>
      <c r="M1176" s="11" t="str">
        <f>INDEX(Pharma_Products!$F$4:$F$15,MATCH(E1176,Pharma_Products!$A$4:$A$15,0))</f>
        <v>-</v>
      </c>
      <c r="N1176" s="10">
        <f>IFERROR(INDEX(Pharma_Retailers!$F$4:$F$183,MATCH(C1176,Pharma_Retailers!$A$4:$A$183,0)),"")</f>
        <v>0</v>
      </c>
      <c r="O1176" s="11" t="str">
        <f t="shared" si="37"/>
        <v/>
      </c>
    </row>
    <row r="1177" spans="1:15" x14ac:dyDescent="0.3">
      <c r="A1177" t="s">
        <v>9748</v>
      </c>
      <c r="B1177" s="9">
        <v>45946</v>
      </c>
      <c r="C1177" t="s">
        <v>8413</v>
      </c>
      <c r="D1177" t="s">
        <v>8228</v>
      </c>
      <c r="E1177" t="s">
        <v>8184</v>
      </c>
      <c r="F1177" t="s">
        <v>8186</v>
      </c>
      <c r="G1177">
        <v>229</v>
      </c>
      <c r="H1177">
        <v>22</v>
      </c>
      <c r="I1177">
        <v>9</v>
      </c>
      <c r="J1177">
        <v>2061</v>
      </c>
      <c r="K1177" s="10">
        <f>IFERROR(INDEX(Pharma_Stock!$D$4:$D$51,MATCH(F1177,Pharma_Stock!$B$4:$B$51,0)),"")</f>
        <v>45997</v>
      </c>
      <c r="L1177" s="11" t="str">
        <f t="shared" si="36"/>
        <v/>
      </c>
      <c r="M1177" s="11" t="str">
        <f>INDEX(Pharma_Products!$F$4:$F$15,MATCH(E1177,Pharma_Products!$A$4:$A$15,0))</f>
        <v>-</v>
      </c>
      <c r="N1177" s="10">
        <f>IFERROR(INDEX(Pharma_Retailers!$F$4:$F$183,MATCH(C1177,Pharma_Retailers!$A$4:$A$183,0)),"")</f>
        <v>0</v>
      </c>
      <c r="O1177" s="11" t="str">
        <f t="shared" si="37"/>
        <v/>
      </c>
    </row>
    <row r="1178" spans="1:15" x14ac:dyDescent="0.3">
      <c r="A1178" t="s">
        <v>9749</v>
      </c>
      <c r="B1178" s="9">
        <v>45946</v>
      </c>
      <c r="C1178" t="s">
        <v>8326</v>
      </c>
      <c r="D1178" t="s">
        <v>8241</v>
      </c>
      <c r="E1178" t="s">
        <v>8164</v>
      </c>
      <c r="F1178" t="s">
        <v>8166</v>
      </c>
      <c r="G1178">
        <v>137</v>
      </c>
      <c r="H1178">
        <v>0</v>
      </c>
      <c r="I1178">
        <v>19</v>
      </c>
      <c r="J1178">
        <v>2603</v>
      </c>
      <c r="K1178" s="10">
        <f>IFERROR(INDEX(Pharma_Stock!$D$4:$D$51,MATCH(F1178,Pharma_Stock!$B$4:$B$51,0)),"")</f>
        <v>46409</v>
      </c>
      <c r="L1178" s="11" t="str">
        <f t="shared" si="36"/>
        <v/>
      </c>
      <c r="M1178" s="11" t="str">
        <f>INDEX(Pharma_Products!$F$4:$F$15,MATCH(E1178,Pharma_Products!$A$4:$A$15,0))</f>
        <v>OTC</v>
      </c>
      <c r="N1178" s="10">
        <f>IFERROR(INDEX(Pharma_Retailers!$F$4:$F$183,MATCH(C1178,Pharma_Retailers!$A$4:$A$183,0)),"")</f>
        <v>46852</v>
      </c>
      <c r="O1178" s="11" t="str">
        <f t="shared" si="37"/>
        <v/>
      </c>
    </row>
    <row r="1179" spans="1:15" x14ac:dyDescent="0.3">
      <c r="A1179" t="s">
        <v>9750</v>
      </c>
      <c r="B1179" s="9">
        <v>45947</v>
      </c>
      <c r="C1179" t="s">
        <v>8345</v>
      </c>
      <c r="D1179" t="s">
        <v>8269</v>
      </c>
      <c r="E1179" t="s">
        <v>8179</v>
      </c>
      <c r="F1179" t="s">
        <v>8180</v>
      </c>
      <c r="G1179">
        <v>45</v>
      </c>
      <c r="H1179">
        <v>0</v>
      </c>
      <c r="I1179">
        <v>85</v>
      </c>
      <c r="J1179">
        <v>3825</v>
      </c>
      <c r="K1179" s="10">
        <f>IFERROR(INDEX(Pharma_Stock!$D$4:$D$51,MATCH(F1179,Pharma_Stock!$B$4:$B$51,0)),"")</f>
        <v>46271</v>
      </c>
      <c r="L1179" s="11" t="str">
        <f t="shared" si="36"/>
        <v/>
      </c>
      <c r="M1179" s="11" t="str">
        <f>INDEX(Pharma_Products!$F$4:$F$15,MATCH(E1179,Pharma_Products!$A$4:$A$15,0))</f>
        <v>Sch H</v>
      </c>
      <c r="N1179" s="10">
        <f>IFERROR(INDEX(Pharma_Retailers!$F$4:$F$183,MATCH(C1179,Pharma_Retailers!$A$4:$A$183,0)),"")</f>
        <v>47105</v>
      </c>
      <c r="O1179" s="11" t="str">
        <f t="shared" si="37"/>
        <v/>
      </c>
    </row>
    <row r="1180" spans="1:15" x14ac:dyDescent="0.3">
      <c r="A1180" t="s">
        <v>9751</v>
      </c>
      <c r="B1180" s="9">
        <v>45947</v>
      </c>
      <c r="C1180" t="s">
        <v>8263</v>
      </c>
      <c r="D1180" t="s">
        <v>8228</v>
      </c>
      <c r="E1180" t="s">
        <v>8204</v>
      </c>
      <c r="F1180" t="s">
        <v>8205</v>
      </c>
      <c r="G1180">
        <v>37</v>
      </c>
      <c r="H1180">
        <v>6</v>
      </c>
      <c r="I1180">
        <v>88</v>
      </c>
      <c r="J1180">
        <v>3256</v>
      </c>
      <c r="K1180" s="10">
        <f>IFERROR(INDEX(Pharma_Stock!$D$4:$D$51,MATCH(F1180,Pharma_Stock!$B$4:$B$51,0)),"")</f>
        <v>46141</v>
      </c>
      <c r="L1180" s="11" t="str">
        <f t="shared" si="36"/>
        <v/>
      </c>
      <c r="M1180" s="11" t="str">
        <f>INDEX(Pharma_Products!$F$4:$F$15,MATCH(E1180,Pharma_Products!$A$4:$A$15,0))</f>
        <v>-</v>
      </c>
      <c r="N1180" s="10">
        <f>IFERROR(INDEX(Pharma_Retailers!$F$4:$F$183,MATCH(C1180,Pharma_Retailers!$A$4:$A$183,0)),"")</f>
        <v>0</v>
      </c>
      <c r="O1180" s="11" t="str">
        <f t="shared" si="37"/>
        <v/>
      </c>
    </row>
    <row r="1181" spans="1:15" x14ac:dyDescent="0.3">
      <c r="A1181" t="s">
        <v>9752</v>
      </c>
      <c r="B1181" s="9">
        <v>45947</v>
      </c>
      <c r="C1181" t="s">
        <v>8333</v>
      </c>
      <c r="D1181" t="s">
        <v>8269</v>
      </c>
      <c r="E1181" t="s">
        <v>8184</v>
      </c>
      <c r="F1181" t="s">
        <v>8186</v>
      </c>
      <c r="G1181">
        <v>151</v>
      </c>
      <c r="H1181">
        <v>15</v>
      </c>
      <c r="I1181">
        <v>9</v>
      </c>
      <c r="J1181">
        <v>1359</v>
      </c>
      <c r="K1181" s="10">
        <f>IFERROR(INDEX(Pharma_Stock!$D$4:$D$51,MATCH(F1181,Pharma_Stock!$B$4:$B$51,0)),"")</f>
        <v>45997</v>
      </c>
      <c r="L1181" s="11" t="str">
        <f t="shared" si="36"/>
        <v/>
      </c>
      <c r="M1181" s="11" t="str">
        <f>INDEX(Pharma_Products!$F$4:$F$15,MATCH(E1181,Pharma_Products!$A$4:$A$15,0))</f>
        <v>-</v>
      </c>
      <c r="N1181" s="10">
        <f>IFERROR(INDEX(Pharma_Retailers!$F$4:$F$183,MATCH(C1181,Pharma_Retailers!$A$4:$A$183,0)),"")</f>
        <v>0</v>
      </c>
      <c r="O1181" s="11" t="str">
        <f t="shared" si="37"/>
        <v/>
      </c>
    </row>
    <row r="1182" spans="1:15" x14ac:dyDescent="0.3">
      <c r="A1182" t="s">
        <v>9753</v>
      </c>
      <c r="B1182" s="9">
        <v>45947</v>
      </c>
      <c r="C1182" t="s">
        <v>8515</v>
      </c>
      <c r="D1182" t="s">
        <v>8233</v>
      </c>
      <c r="E1182" t="s">
        <v>8204</v>
      </c>
      <c r="F1182" t="s">
        <v>8206</v>
      </c>
      <c r="G1182">
        <v>206</v>
      </c>
      <c r="H1182">
        <v>34</v>
      </c>
      <c r="I1182">
        <v>88</v>
      </c>
      <c r="J1182">
        <v>18128</v>
      </c>
      <c r="K1182" s="10">
        <f>IFERROR(INDEX(Pharma_Stock!$D$4:$D$51,MATCH(F1182,Pharma_Stock!$B$4:$B$51,0)),"")</f>
        <v>46287</v>
      </c>
      <c r="L1182" s="11" t="str">
        <f t="shared" si="36"/>
        <v/>
      </c>
      <c r="M1182" s="11" t="str">
        <f>INDEX(Pharma_Products!$F$4:$F$15,MATCH(E1182,Pharma_Products!$A$4:$A$15,0))</f>
        <v>-</v>
      </c>
      <c r="N1182" s="10">
        <f>IFERROR(INDEX(Pharma_Retailers!$F$4:$F$183,MATCH(C1182,Pharma_Retailers!$A$4:$A$183,0)),"")</f>
        <v>0</v>
      </c>
      <c r="O1182" s="11" t="str">
        <f t="shared" si="37"/>
        <v/>
      </c>
    </row>
    <row r="1183" spans="1:15" x14ac:dyDescent="0.3">
      <c r="A1183" t="s">
        <v>9754</v>
      </c>
      <c r="B1183" s="9">
        <v>45947</v>
      </c>
      <c r="C1183" t="s">
        <v>8337</v>
      </c>
      <c r="D1183" t="s">
        <v>8269</v>
      </c>
      <c r="E1183" t="s">
        <v>8164</v>
      </c>
      <c r="F1183" t="s">
        <v>8167</v>
      </c>
      <c r="G1183">
        <v>228</v>
      </c>
      <c r="H1183">
        <v>0</v>
      </c>
      <c r="I1183">
        <v>19</v>
      </c>
      <c r="J1183">
        <v>4332</v>
      </c>
      <c r="K1183" s="10">
        <f>IFERROR(INDEX(Pharma_Stock!$D$4:$D$51,MATCH(F1183,Pharma_Stock!$B$4:$B$51,0)),"")</f>
        <v>46652</v>
      </c>
      <c r="L1183" s="11" t="str">
        <f t="shared" si="36"/>
        <v/>
      </c>
      <c r="M1183" s="11" t="str">
        <f>INDEX(Pharma_Products!$F$4:$F$15,MATCH(E1183,Pharma_Products!$A$4:$A$15,0))</f>
        <v>OTC</v>
      </c>
      <c r="N1183" s="10">
        <f>IFERROR(INDEX(Pharma_Retailers!$F$4:$F$183,MATCH(C1183,Pharma_Retailers!$A$4:$A$183,0)),"")</f>
        <v>46268</v>
      </c>
      <c r="O1183" s="11" t="str">
        <f t="shared" si="37"/>
        <v/>
      </c>
    </row>
    <row r="1184" spans="1:15" x14ac:dyDescent="0.3">
      <c r="A1184" t="s">
        <v>9755</v>
      </c>
      <c r="B1184" s="9">
        <v>45947</v>
      </c>
      <c r="C1184" t="s">
        <v>8484</v>
      </c>
      <c r="D1184" t="s">
        <v>8241</v>
      </c>
      <c r="E1184" t="s">
        <v>8159</v>
      </c>
      <c r="F1184" t="s">
        <v>8162</v>
      </c>
      <c r="G1184">
        <v>90</v>
      </c>
      <c r="H1184">
        <v>0</v>
      </c>
      <c r="I1184">
        <v>72</v>
      </c>
      <c r="J1184">
        <v>6480</v>
      </c>
      <c r="K1184" s="10">
        <f>IFERROR(INDEX(Pharma_Stock!$D$4:$D$51,MATCH(F1184,Pharma_Stock!$B$4:$B$51,0)),"")</f>
        <v>46494</v>
      </c>
      <c r="L1184" s="11" t="str">
        <f t="shared" si="36"/>
        <v/>
      </c>
      <c r="M1184" s="11" t="str">
        <f>INDEX(Pharma_Products!$F$4:$F$15,MATCH(E1184,Pharma_Products!$A$4:$A$15,0))</f>
        <v>Sch H</v>
      </c>
      <c r="N1184" s="10">
        <f>IFERROR(INDEX(Pharma_Retailers!$F$4:$F$183,MATCH(C1184,Pharma_Retailers!$A$4:$A$183,0)),"")</f>
        <v>47241</v>
      </c>
      <c r="O1184" s="11" t="str">
        <f t="shared" si="37"/>
        <v/>
      </c>
    </row>
    <row r="1185" spans="1:15" x14ac:dyDescent="0.3">
      <c r="A1185" t="s">
        <v>9756</v>
      </c>
      <c r="B1185" s="9">
        <v>45948</v>
      </c>
      <c r="C1185" t="s">
        <v>8347</v>
      </c>
      <c r="D1185" t="s">
        <v>8233</v>
      </c>
      <c r="E1185" t="s">
        <v>8199</v>
      </c>
      <c r="F1185" t="s">
        <v>8201</v>
      </c>
      <c r="G1185">
        <v>44</v>
      </c>
      <c r="H1185">
        <v>0</v>
      </c>
      <c r="I1185">
        <v>28</v>
      </c>
      <c r="J1185">
        <v>1232</v>
      </c>
      <c r="K1185" s="10">
        <f>IFERROR(INDEX(Pharma_Stock!$D$4:$D$51,MATCH(F1185,Pharma_Stock!$B$4:$B$51,0)),"")</f>
        <v>46000</v>
      </c>
      <c r="L1185" s="11" t="str">
        <f t="shared" si="36"/>
        <v/>
      </c>
      <c r="M1185" s="11" t="str">
        <f>INDEX(Pharma_Products!$F$4:$F$15,MATCH(E1185,Pharma_Products!$A$4:$A$15,0))</f>
        <v>-</v>
      </c>
      <c r="N1185" s="10">
        <f>IFERROR(INDEX(Pharma_Retailers!$F$4:$F$183,MATCH(C1185,Pharma_Retailers!$A$4:$A$183,0)),"")</f>
        <v>0</v>
      </c>
      <c r="O1185" s="11" t="str">
        <f t="shared" si="37"/>
        <v/>
      </c>
    </row>
    <row r="1186" spans="1:15" x14ac:dyDescent="0.3">
      <c r="A1186" t="s">
        <v>9757</v>
      </c>
      <c r="B1186" s="9">
        <v>45948</v>
      </c>
      <c r="C1186" t="s">
        <v>8466</v>
      </c>
      <c r="D1186" t="s">
        <v>8269</v>
      </c>
      <c r="E1186" t="s">
        <v>8169</v>
      </c>
      <c r="F1186" t="s">
        <v>8171</v>
      </c>
      <c r="G1186">
        <v>182</v>
      </c>
      <c r="H1186">
        <v>0</v>
      </c>
      <c r="I1186">
        <v>14</v>
      </c>
      <c r="J1186">
        <v>2548</v>
      </c>
      <c r="K1186" s="10">
        <f>IFERROR(INDEX(Pharma_Stock!$D$4:$D$51,MATCH(F1186,Pharma_Stock!$B$4:$B$51,0)),"")</f>
        <v>46575</v>
      </c>
      <c r="L1186" s="11" t="str">
        <f t="shared" si="36"/>
        <v/>
      </c>
      <c r="M1186" s="11" t="str">
        <f>INDEX(Pharma_Products!$F$4:$F$15,MATCH(E1186,Pharma_Products!$A$4:$A$15,0))</f>
        <v>Sch H</v>
      </c>
      <c r="N1186" s="10">
        <f>IFERROR(INDEX(Pharma_Retailers!$F$4:$F$183,MATCH(C1186,Pharma_Retailers!$A$4:$A$183,0)),"")</f>
        <v>47144</v>
      </c>
      <c r="O1186" s="11" t="str">
        <f t="shared" si="37"/>
        <v/>
      </c>
    </row>
    <row r="1187" spans="1:15" x14ac:dyDescent="0.3">
      <c r="A1187" t="s">
        <v>9758</v>
      </c>
      <c r="B1187" s="9">
        <v>45948</v>
      </c>
      <c r="C1187" t="s">
        <v>8514</v>
      </c>
      <c r="D1187" t="s">
        <v>8233</v>
      </c>
      <c r="E1187" t="s">
        <v>8189</v>
      </c>
      <c r="F1187" t="s">
        <v>8190</v>
      </c>
      <c r="G1187">
        <v>154</v>
      </c>
      <c r="H1187">
        <v>12</v>
      </c>
      <c r="I1187">
        <v>12.5</v>
      </c>
      <c r="J1187">
        <v>1925</v>
      </c>
      <c r="K1187" s="10">
        <f>IFERROR(INDEX(Pharma_Stock!$D$4:$D$51,MATCH(F1187,Pharma_Stock!$B$4:$B$51,0)),"")</f>
        <v>46202</v>
      </c>
      <c r="L1187" s="11" t="str">
        <f t="shared" si="36"/>
        <v/>
      </c>
      <c r="M1187" s="11" t="str">
        <f>INDEX(Pharma_Products!$F$4:$F$15,MATCH(E1187,Pharma_Products!$A$4:$A$15,0))</f>
        <v>-</v>
      </c>
      <c r="N1187" s="10">
        <f>IFERROR(INDEX(Pharma_Retailers!$F$4:$F$183,MATCH(C1187,Pharma_Retailers!$A$4:$A$183,0)),"")</f>
        <v>0</v>
      </c>
      <c r="O1187" s="11" t="str">
        <f t="shared" si="37"/>
        <v/>
      </c>
    </row>
    <row r="1188" spans="1:15" x14ac:dyDescent="0.3">
      <c r="A1188" t="s">
        <v>9759</v>
      </c>
      <c r="B1188" s="9">
        <v>45948</v>
      </c>
      <c r="C1188" t="s">
        <v>8423</v>
      </c>
      <c r="D1188" t="s">
        <v>8233</v>
      </c>
      <c r="E1188" t="s">
        <v>8174</v>
      </c>
      <c r="F1188" t="s">
        <v>8177</v>
      </c>
      <c r="G1188">
        <v>216</v>
      </c>
      <c r="H1188">
        <v>0</v>
      </c>
      <c r="I1188">
        <v>98</v>
      </c>
      <c r="J1188">
        <v>21168</v>
      </c>
      <c r="K1188" s="10">
        <f>IFERROR(INDEX(Pharma_Stock!$D$4:$D$51,MATCH(F1188,Pharma_Stock!$B$4:$B$51,0)),"")</f>
        <v>46385</v>
      </c>
      <c r="L1188" s="11" t="str">
        <f t="shared" si="36"/>
        <v/>
      </c>
      <c r="M1188" s="11" t="str">
        <f>INDEX(Pharma_Products!$F$4:$F$15,MATCH(E1188,Pharma_Products!$A$4:$A$15,0))</f>
        <v>Sch H</v>
      </c>
      <c r="N1188" s="10">
        <f>IFERROR(INDEX(Pharma_Retailers!$F$4:$F$183,MATCH(C1188,Pharma_Retailers!$A$4:$A$183,0)),"")</f>
        <v>46761</v>
      </c>
      <c r="O1188" s="11" t="str">
        <f t="shared" si="37"/>
        <v/>
      </c>
    </row>
    <row r="1189" spans="1:15" x14ac:dyDescent="0.3">
      <c r="A1189" t="s">
        <v>9760</v>
      </c>
      <c r="B1189" s="9">
        <v>45948</v>
      </c>
      <c r="C1189" t="s">
        <v>8470</v>
      </c>
      <c r="D1189" t="s">
        <v>8228</v>
      </c>
      <c r="E1189" t="s">
        <v>8204</v>
      </c>
      <c r="F1189" t="s">
        <v>8205</v>
      </c>
      <c r="G1189">
        <v>12</v>
      </c>
      <c r="H1189">
        <v>2</v>
      </c>
      <c r="I1189">
        <v>88</v>
      </c>
      <c r="J1189">
        <v>1056</v>
      </c>
      <c r="K1189" s="10">
        <f>IFERROR(INDEX(Pharma_Stock!$D$4:$D$51,MATCH(F1189,Pharma_Stock!$B$4:$B$51,0)),"")</f>
        <v>46141</v>
      </c>
      <c r="L1189" s="11" t="str">
        <f t="shared" si="36"/>
        <v/>
      </c>
      <c r="M1189" s="11" t="str">
        <f>INDEX(Pharma_Products!$F$4:$F$15,MATCH(E1189,Pharma_Products!$A$4:$A$15,0))</f>
        <v>-</v>
      </c>
      <c r="N1189" s="10">
        <f>IFERROR(INDEX(Pharma_Retailers!$F$4:$F$183,MATCH(C1189,Pharma_Retailers!$A$4:$A$183,0)),"")</f>
        <v>0</v>
      </c>
      <c r="O1189" s="11" t="str">
        <f t="shared" si="37"/>
        <v/>
      </c>
    </row>
    <row r="1190" spans="1:15" x14ac:dyDescent="0.3">
      <c r="A1190" t="s">
        <v>9208</v>
      </c>
      <c r="B1190" s="9">
        <v>45948</v>
      </c>
      <c r="C1190" t="s">
        <v>8341</v>
      </c>
      <c r="D1190" t="s">
        <v>8269</v>
      </c>
      <c r="E1190" t="s">
        <v>8179</v>
      </c>
      <c r="F1190" t="s">
        <v>8181</v>
      </c>
      <c r="G1190">
        <v>101</v>
      </c>
      <c r="H1190">
        <v>0</v>
      </c>
      <c r="I1190">
        <v>85</v>
      </c>
      <c r="J1190">
        <v>8585</v>
      </c>
      <c r="K1190" s="10">
        <f>IFERROR(INDEX(Pharma_Stock!$D$4:$D$51,MATCH(F1190,Pharma_Stock!$B$4:$B$51,0)),"")</f>
        <v>46533</v>
      </c>
      <c r="L1190" s="11" t="str">
        <f t="shared" si="36"/>
        <v/>
      </c>
      <c r="M1190" s="11" t="str">
        <f>INDEX(Pharma_Products!$F$4:$F$15,MATCH(E1190,Pharma_Products!$A$4:$A$15,0))</f>
        <v>Sch H</v>
      </c>
      <c r="N1190" s="10">
        <f>IFERROR(INDEX(Pharma_Retailers!$F$4:$F$183,MATCH(C1190,Pharma_Retailers!$A$4:$A$183,0)),"")</f>
        <v>45869</v>
      </c>
      <c r="O1190" s="11" t="str">
        <f t="shared" si="37"/>
        <v>FLAG</v>
      </c>
    </row>
    <row r="1191" spans="1:15" x14ac:dyDescent="0.3">
      <c r="A1191" t="s">
        <v>9761</v>
      </c>
      <c r="B1191" s="9">
        <v>45948</v>
      </c>
      <c r="C1191" t="s">
        <v>8229</v>
      </c>
      <c r="D1191" t="s">
        <v>8233</v>
      </c>
      <c r="E1191" t="s">
        <v>8179</v>
      </c>
      <c r="F1191" t="s">
        <v>8181</v>
      </c>
      <c r="G1191">
        <v>91</v>
      </c>
      <c r="H1191">
        <v>0</v>
      </c>
      <c r="I1191">
        <v>85</v>
      </c>
      <c r="J1191">
        <v>7735</v>
      </c>
      <c r="K1191" s="10">
        <f>IFERROR(INDEX(Pharma_Stock!$D$4:$D$51,MATCH(F1191,Pharma_Stock!$B$4:$B$51,0)),"")</f>
        <v>46533</v>
      </c>
      <c r="L1191" s="11" t="str">
        <f t="shared" si="36"/>
        <v/>
      </c>
      <c r="M1191" s="11" t="str">
        <f>INDEX(Pharma_Products!$F$4:$F$15,MATCH(E1191,Pharma_Products!$A$4:$A$15,0))</f>
        <v>Sch H</v>
      </c>
      <c r="N1191" s="10">
        <f>IFERROR(INDEX(Pharma_Retailers!$F$4:$F$183,MATCH(C1191,Pharma_Retailers!$A$4:$A$183,0)),"")</f>
        <v>46886</v>
      </c>
      <c r="O1191" s="11" t="str">
        <f t="shared" si="37"/>
        <v/>
      </c>
    </row>
    <row r="1192" spans="1:15" x14ac:dyDescent="0.3">
      <c r="A1192" t="s">
        <v>9762</v>
      </c>
      <c r="B1192" s="9">
        <v>45951</v>
      </c>
      <c r="C1192" t="s">
        <v>8388</v>
      </c>
      <c r="D1192" t="s">
        <v>8241</v>
      </c>
      <c r="E1192" t="s">
        <v>8169</v>
      </c>
      <c r="F1192" t="s">
        <v>8170</v>
      </c>
      <c r="G1192">
        <v>59</v>
      </c>
      <c r="H1192">
        <v>0</v>
      </c>
      <c r="I1192">
        <v>14</v>
      </c>
      <c r="J1192">
        <v>826</v>
      </c>
      <c r="K1192" s="10">
        <f>IFERROR(INDEX(Pharma_Stock!$D$4:$D$51,MATCH(F1192,Pharma_Stock!$B$4:$B$51,0)),"")</f>
        <v>46624</v>
      </c>
      <c r="L1192" s="11" t="str">
        <f t="shared" si="36"/>
        <v/>
      </c>
      <c r="M1192" s="11" t="str">
        <f>INDEX(Pharma_Products!$F$4:$F$15,MATCH(E1192,Pharma_Products!$A$4:$A$15,0))</f>
        <v>Sch H</v>
      </c>
      <c r="N1192" s="10">
        <f>IFERROR(INDEX(Pharma_Retailers!$F$4:$F$183,MATCH(C1192,Pharma_Retailers!$A$4:$A$183,0)),"")</f>
        <v>46564</v>
      </c>
      <c r="O1192" s="11" t="str">
        <f t="shared" si="37"/>
        <v/>
      </c>
    </row>
    <row r="1193" spans="1:15" x14ac:dyDescent="0.3">
      <c r="A1193" t="s">
        <v>9763</v>
      </c>
      <c r="B1193" s="9">
        <v>45951</v>
      </c>
      <c r="C1193" t="s">
        <v>8295</v>
      </c>
      <c r="D1193" t="s">
        <v>8233</v>
      </c>
      <c r="E1193" t="s">
        <v>8189</v>
      </c>
      <c r="F1193" t="s">
        <v>8192</v>
      </c>
      <c r="G1193">
        <v>92</v>
      </c>
      <c r="H1193">
        <v>7</v>
      </c>
      <c r="I1193">
        <v>12.5</v>
      </c>
      <c r="J1193">
        <v>1150</v>
      </c>
      <c r="K1193" s="10">
        <f>IFERROR(INDEX(Pharma_Stock!$D$4:$D$51,MATCH(F1193,Pharma_Stock!$B$4:$B$51,0)),"")</f>
        <v>46005</v>
      </c>
      <c r="L1193" s="11" t="str">
        <f t="shared" si="36"/>
        <v/>
      </c>
      <c r="M1193" s="11" t="str">
        <f>INDEX(Pharma_Products!$F$4:$F$15,MATCH(E1193,Pharma_Products!$A$4:$A$15,0))</f>
        <v>-</v>
      </c>
      <c r="N1193" s="10">
        <f>IFERROR(INDEX(Pharma_Retailers!$F$4:$F$183,MATCH(C1193,Pharma_Retailers!$A$4:$A$183,0)),"")</f>
        <v>0</v>
      </c>
      <c r="O1193" s="11" t="str">
        <f t="shared" si="37"/>
        <v/>
      </c>
    </row>
    <row r="1194" spans="1:15" x14ac:dyDescent="0.3">
      <c r="A1194" t="s">
        <v>9764</v>
      </c>
      <c r="B1194" s="9">
        <v>45951</v>
      </c>
      <c r="C1194" t="s">
        <v>8532</v>
      </c>
      <c r="D1194" t="s">
        <v>8249</v>
      </c>
      <c r="E1194" t="s">
        <v>8204</v>
      </c>
      <c r="F1194" t="s">
        <v>8205</v>
      </c>
      <c r="G1194">
        <v>58</v>
      </c>
      <c r="H1194">
        <v>9</v>
      </c>
      <c r="I1194">
        <v>88</v>
      </c>
      <c r="J1194">
        <v>5104</v>
      </c>
      <c r="K1194" s="10">
        <f>IFERROR(INDEX(Pharma_Stock!$D$4:$D$51,MATCH(F1194,Pharma_Stock!$B$4:$B$51,0)),"")</f>
        <v>46141</v>
      </c>
      <c r="L1194" s="11" t="str">
        <f t="shared" si="36"/>
        <v/>
      </c>
      <c r="M1194" s="11" t="str">
        <f>INDEX(Pharma_Products!$F$4:$F$15,MATCH(E1194,Pharma_Products!$A$4:$A$15,0))</f>
        <v>-</v>
      </c>
      <c r="N1194" s="10">
        <f>IFERROR(INDEX(Pharma_Retailers!$F$4:$F$183,MATCH(C1194,Pharma_Retailers!$A$4:$A$183,0)),"")</f>
        <v>46527</v>
      </c>
      <c r="O1194" s="11" t="str">
        <f t="shared" si="37"/>
        <v/>
      </c>
    </row>
    <row r="1195" spans="1:15" x14ac:dyDescent="0.3">
      <c r="A1195" t="s">
        <v>9765</v>
      </c>
      <c r="B1195" s="9">
        <v>45951</v>
      </c>
      <c r="C1195" t="s">
        <v>8386</v>
      </c>
      <c r="D1195" t="s">
        <v>8228</v>
      </c>
      <c r="E1195" t="s">
        <v>8174</v>
      </c>
      <c r="F1195" t="s">
        <v>8175</v>
      </c>
      <c r="G1195">
        <v>73</v>
      </c>
      <c r="H1195">
        <v>0</v>
      </c>
      <c r="I1195">
        <v>98</v>
      </c>
      <c r="J1195">
        <v>7154</v>
      </c>
      <c r="K1195" s="10">
        <f>IFERROR(INDEX(Pharma_Stock!$D$4:$D$51,MATCH(F1195,Pharma_Stock!$B$4:$B$51,0)),"")</f>
        <v>46440</v>
      </c>
      <c r="L1195" s="11" t="str">
        <f t="shared" si="36"/>
        <v/>
      </c>
      <c r="M1195" s="11" t="str">
        <f>INDEX(Pharma_Products!$F$4:$F$15,MATCH(E1195,Pharma_Products!$A$4:$A$15,0))</f>
        <v>Sch H</v>
      </c>
      <c r="N1195" s="10">
        <f>IFERROR(INDEX(Pharma_Retailers!$F$4:$F$183,MATCH(C1195,Pharma_Retailers!$A$4:$A$183,0)),"")</f>
        <v>46915</v>
      </c>
      <c r="O1195" s="11" t="str">
        <f t="shared" si="37"/>
        <v/>
      </c>
    </row>
    <row r="1196" spans="1:15" x14ac:dyDescent="0.3">
      <c r="A1196" t="s">
        <v>9766</v>
      </c>
      <c r="B1196" s="9">
        <v>45951</v>
      </c>
      <c r="C1196" t="s">
        <v>8525</v>
      </c>
      <c r="D1196" t="s">
        <v>8241</v>
      </c>
      <c r="E1196" t="s">
        <v>8189</v>
      </c>
      <c r="F1196" t="s">
        <v>8190</v>
      </c>
      <c r="G1196">
        <v>142</v>
      </c>
      <c r="H1196">
        <v>11</v>
      </c>
      <c r="I1196">
        <v>12.5</v>
      </c>
      <c r="J1196">
        <v>1775</v>
      </c>
      <c r="K1196" s="10">
        <f>IFERROR(INDEX(Pharma_Stock!$D$4:$D$51,MATCH(F1196,Pharma_Stock!$B$4:$B$51,0)),"")</f>
        <v>46202</v>
      </c>
      <c r="L1196" s="11" t="str">
        <f t="shared" si="36"/>
        <v/>
      </c>
      <c r="M1196" s="11" t="str">
        <f>INDEX(Pharma_Products!$F$4:$F$15,MATCH(E1196,Pharma_Products!$A$4:$A$15,0))</f>
        <v>-</v>
      </c>
      <c r="N1196" s="10">
        <f>IFERROR(INDEX(Pharma_Retailers!$F$4:$F$183,MATCH(C1196,Pharma_Retailers!$A$4:$A$183,0)),"")</f>
        <v>0</v>
      </c>
      <c r="O1196" s="11" t="str">
        <f t="shared" si="37"/>
        <v/>
      </c>
    </row>
    <row r="1197" spans="1:15" x14ac:dyDescent="0.3">
      <c r="A1197" t="s">
        <v>9767</v>
      </c>
      <c r="B1197" s="9">
        <v>45951</v>
      </c>
      <c r="C1197" t="s">
        <v>8428</v>
      </c>
      <c r="D1197" t="s">
        <v>8228</v>
      </c>
      <c r="E1197" t="s">
        <v>8204</v>
      </c>
      <c r="F1197" t="s">
        <v>8205</v>
      </c>
      <c r="G1197">
        <v>58</v>
      </c>
      <c r="H1197">
        <v>9</v>
      </c>
      <c r="I1197">
        <v>88</v>
      </c>
      <c r="J1197">
        <v>5104</v>
      </c>
      <c r="K1197" s="10">
        <f>IFERROR(INDEX(Pharma_Stock!$D$4:$D$51,MATCH(F1197,Pharma_Stock!$B$4:$B$51,0)),"")</f>
        <v>46141</v>
      </c>
      <c r="L1197" s="11" t="str">
        <f t="shared" si="36"/>
        <v/>
      </c>
      <c r="M1197" s="11" t="str">
        <f>INDEX(Pharma_Products!$F$4:$F$15,MATCH(E1197,Pharma_Products!$A$4:$A$15,0))</f>
        <v>-</v>
      </c>
      <c r="N1197" s="10">
        <f>IFERROR(INDEX(Pharma_Retailers!$F$4:$F$183,MATCH(C1197,Pharma_Retailers!$A$4:$A$183,0)),"")</f>
        <v>0</v>
      </c>
      <c r="O1197" s="11" t="str">
        <f t="shared" si="37"/>
        <v/>
      </c>
    </row>
    <row r="1198" spans="1:15" x14ac:dyDescent="0.3">
      <c r="A1198" t="s">
        <v>9768</v>
      </c>
      <c r="B1198" s="9">
        <v>45952</v>
      </c>
      <c r="C1198" t="s">
        <v>8427</v>
      </c>
      <c r="D1198" t="s">
        <v>8233</v>
      </c>
      <c r="E1198" t="s">
        <v>8199</v>
      </c>
      <c r="F1198" t="s">
        <v>8201</v>
      </c>
      <c r="G1198">
        <v>117</v>
      </c>
      <c r="H1198">
        <v>0</v>
      </c>
      <c r="I1198">
        <v>28</v>
      </c>
      <c r="J1198">
        <v>3276</v>
      </c>
      <c r="K1198" s="10">
        <f>IFERROR(INDEX(Pharma_Stock!$D$4:$D$51,MATCH(F1198,Pharma_Stock!$B$4:$B$51,0)),"")</f>
        <v>46000</v>
      </c>
      <c r="L1198" s="11" t="str">
        <f t="shared" si="36"/>
        <v/>
      </c>
      <c r="M1198" s="11" t="str">
        <f>INDEX(Pharma_Products!$F$4:$F$15,MATCH(E1198,Pharma_Products!$A$4:$A$15,0))</f>
        <v>-</v>
      </c>
      <c r="N1198" s="10">
        <f>IFERROR(INDEX(Pharma_Retailers!$F$4:$F$183,MATCH(C1198,Pharma_Retailers!$A$4:$A$183,0)),"")</f>
        <v>0</v>
      </c>
      <c r="O1198" s="11" t="str">
        <f t="shared" si="37"/>
        <v/>
      </c>
    </row>
    <row r="1199" spans="1:15" x14ac:dyDescent="0.3">
      <c r="A1199" t="s">
        <v>9769</v>
      </c>
      <c r="B1199" s="9">
        <v>45952</v>
      </c>
      <c r="C1199" t="s">
        <v>8541</v>
      </c>
      <c r="D1199" t="s">
        <v>8233</v>
      </c>
      <c r="E1199" t="s">
        <v>8179</v>
      </c>
      <c r="F1199" t="s">
        <v>8180</v>
      </c>
      <c r="G1199">
        <v>147</v>
      </c>
      <c r="H1199">
        <v>0</v>
      </c>
      <c r="I1199">
        <v>85</v>
      </c>
      <c r="J1199">
        <v>12495</v>
      </c>
      <c r="K1199" s="10">
        <f>IFERROR(INDEX(Pharma_Stock!$D$4:$D$51,MATCH(F1199,Pharma_Stock!$B$4:$B$51,0)),"")</f>
        <v>46271</v>
      </c>
      <c r="L1199" s="11" t="str">
        <f t="shared" si="36"/>
        <v/>
      </c>
      <c r="M1199" s="11" t="str">
        <f>INDEX(Pharma_Products!$F$4:$F$15,MATCH(E1199,Pharma_Products!$A$4:$A$15,0))</f>
        <v>Sch H</v>
      </c>
      <c r="N1199" s="10">
        <f>IFERROR(INDEX(Pharma_Retailers!$F$4:$F$183,MATCH(C1199,Pharma_Retailers!$A$4:$A$183,0)),"")</f>
        <v>47414</v>
      </c>
      <c r="O1199" s="11" t="str">
        <f t="shared" si="37"/>
        <v/>
      </c>
    </row>
    <row r="1200" spans="1:15" x14ac:dyDescent="0.3">
      <c r="A1200" t="s">
        <v>9770</v>
      </c>
      <c r="B1200" s="9">
        <v>45952</v>
      </c>
      <c r="C1200" t="s">
        <v>8441</v>
      </c>
      <c r="D1200" t="s">
        <v>8233</v>
      </c>
      <c r="E1200" t="s">
        <v>8184</v>
      </c>
      <c r="F1200" t="s">
        <v>8186</v>
      </c>
      <c r="G1200">
        <v>102</v>
      </c>
      <c r="H1200">
        <v>10</v>
      </c>
      <c r="I1200">
        <v>9</v>
      </c>
      <c r="J1200">
        <v>918</v>
      </c>
      <c r="K1200" s="10">
        <f>IFERROR(INDEX(Pharma_Stock!$D$4:$D$51,MATCH(F1200,Pharma_Stock!$B$4:$B$51,0)),"")</f>
        <v>45997</v>
      </c>
      <c r="L1200" s="11" t="str">
        <f t="shared" si="36"/>
        <v/>
      </c>
      <c r="M1200" s="11" t="str">
        <f>INDEX(Pharma_Products!$F$4:$F$15,MATCH(E1200,Pharma_Products!$A$4:$A$15,0))</f>
        <v>-</v>
      </c>
      <c r="N1200" s="10">
        <f>IFERROR(INDEX(Pharma_Retailers!$F$4:$F$183,MATCH(C1200,Pharma_Retailers!$A$4:$A$183,0)),"")</f>
        <v>0</v>
      </c>
      <c r="O1200" s="11" t="str">
        <f t="shared" si="37"/>
        <v/>
      </c>
    </row>
    <row r="1201" spans="1:15" x14ac:dyDescent="0.3">
      <c r="A1201" t="s">
        <v>9771</v>
      </c>
      <c r="B1201" s="9">
        <v>45952</v>
      </c>
      <c r="C1201" t="s">
        <v>8267</v>
      </c>
      <c r="D1201" t="s">
        <v>8269</v>
      </c>
      <c r="E1201" t="s">
        <v>8194</v>
      </c>
      <c r="F1201" t="s">
        <v>8195</v>
      </c>
      <c r="G1201">
        <v>151</v>
      </c>
      <c r="H1201">
        <v>0</v>
      </c>
      <c r="I1201">
        <v>105</v>
      </c>
      <c r="J1201">
        <v>15855</v>
      </c>
      <c r="K1201" s="10">
        <f>IFERROR(INDEX(Pharma_Stock!$D$4:$D$51,MATCH(F1201,Pharma_Stock!$B$4:$B$51,0)),"")</f>
        <v>46196</v>
      </c>
      <c r="L1201" s="11" t="str">
        <f t="shared" si="36"/>
        <v/>
      </c>
      <c r="M1201" s="11" t="str">
        <f>INDEX(Pharma_Products!$F$4:$F$15,MATCH(E1201,Pharma_Products!$A$4:$A$15,0))</f>
        <v>-</v>
      </c>
      <c r="N1201" s="10">
        <f>IFERROR(INDEX(Pharma_Retailers!$F$4:$F$183,MATCH(C1201,Pharma_Retailers!$A$4:$A$183,0)),"")</f>
        <v>0</v>
      </c>
      <c r="O1201" s="11" t="str">
        <f t="shared" si="37"/>
        <v/>
      </c>
    </row>
    <row r="1202" spans="1:15" x14ac:dyDescent="0.3">
      <c r="A1202" t="s">
        <v>9772</v>
      </c>
      <c r="B1202" s="9">
        <v>45952</v>
      </c>
      <c r="C1202" t="s">
        <v>8280</v>
      </c>
      <c r="D1202" t="s">
        <v>8241</v>
      </c>
      <c r="E1202" t="s">
        <v>8184</v>
      </c>
      <c r="F1202" t="s">
        <v>8187</v>
      </c>
      <c r="G1202">
        <v>83</v>
      </c>
      <c r="H1202">
        <v>8</v>
      </c>
      <c r="I1202">
        <v>9</v>
      </c>
      <c r="J1202">
        <v>747</v>
      </c>
      <c r="K1202" s="10">
        <f>IFERROR(INDEX(Pharma_Stock!$D$4:$D$51,MATCH(F1202,Pharma_Stock!$B$4:$B$51,0)),"")</f>
        <v>46028</v>
      </c>
      <c r="L1202" s="11" t="str">
        <f t="shared" si="36"/>
        <v/>
      </c>
      <c r="M1202" s="11" t="str">
        <f>INDEX(Pharma_Products!$F$4:$F$15,MATCH(E1202,Pharma_Products!$A$4:$A$15,0))</f>
        <v>-</v>
      </c>
      <c r="N1202" s="10">
        <f>IFERROR(INDEX(Pharma_Retailers!$F$4:$F$183,MATCH(C1202,Pharma_Retailers!$A$4:$A$183,0)),"")</f>
        <v>0</v>
      </c>
      <c r="O1202" s="11" t="str">
        <f t="shared" si="37"/>
        <v/>
      </c>
    </row>
    <row r="1203" spans="1:15" x14ac:dyDescent="0.3">
      <c r="A1203" t="s">
        <v>9773</v>
      </c>
      <c r="B1203" s="9">
        <v>45952</v>
      </c>
      <c r="C1203" t="s">
        <v>8300</v>
      </c>
      <c r="D1203" t="s">
        <v>8269</v>
      </c>
      <c r="E1203" t="s">
        <v>8194</v>
      </c>
      <c r="F1203" t="s">
        <v>8197</v>
      </c>
      <c r="G1203">
        <v>150</v>
      </c>
      <c r="H1203">
        <v>0</v>
      </c>
      <c r="I1203">
        <v>105</v>
      </c>
      <c r="J1203">
        <v>15750</v>
      </c>
      <c r="K1203" s="10">
        <f>IFERROR(INDEX(Pharma_Stock!$D$4:$D$51,MATCH(F1203,Pharma_Stock!$B$4:$B$51,0)),"")</f>
        <v>46224</v>
      </c>
      <c r="L1203" s="11" t="str">
        <f t="shared" si="36"/>
        <v/>
      </c>
      <c r="M1203" s="11" t="str">
        <f>INDEX(Pharma_Products!$F$4:$F$15,MATCH(E1203,Pharma_Products!$A$4:$A$15,0))</f>
        <v>-</v>
      </c>
      <c r="N1203" s="10">
        <f>IFERROR(INDEX(Pharma_Retailers!$F$4:$F$183,MATCH(C1203,Pharma_Retailers!$A$4:$A$183,0)),"")</f>
        <v>0</v>
      </c>
      <c r="O1203" s="11" t="str">
        <f t="shared" si="37"/>
        <v/>
      </c>
    </row>
    <row r="1204" spans="1:15" x14ac:dyDescent="0.3">
      <c r="A1204" t="s">
        <v>9774</v>
      </c>
      <c r="B1204" s="9">
        <v>45952</v>
      </c>
      <c r="C1204" t="s">
        <v>8463</v>
      </c>
      <c r="D1204" t="s">
        <v>8233</v>
      </c>
      <c r="E1204" t="s">
        <v>8153</v>
      </c>
      <c r="F1204" t="s">
        <v>8157</v>
      </c>
      <c r="G1204">
        <v>115</v>
      </c>
      <c r="H1204">
        <v>0</v>
      </c>
      <c r="I1204">
        <v>18.5</v>
      </c>
      <c r="J1204">
        <v>2127.5</v>
      </c>
      <c r="K1204" s="10">
        <f>IFERROR(INDEX(Pharma_Stock!$D$4:$D$51,MATCH(F1204,Pharma_Stock!$B$4:$B$51,0)),"")</f>
        <v>46500</v>
      </c>
      <c r="L1204" s="11" t="str">
        <f t="shared" si="36"/>
        <v/>
      </c>
      <c r="M1204" s="11" t="str">
        <f>INDEX(Pharma_Products!$F$4:$F$15,MATCH(E1204,Pharma_Products!$A$4:$A$15,0))</f>
        <v>Sch H</v>
      </c>
      <c r="N1204" s="10">
        <f>IFERROR(INDEX(Pharma_Retailers!$F$4:$F$183,MATCH(C1204,Pharma_Retailers!$A$4:$A$183,0)),"")</f>
        <v>47304</v>
      </c>
      <c r="O1204" s="11" t="str">
        <f t="shared" si="37"/>
        <v/>
      </c>
    </row>
    <row r="1205" spans="1:15" x14ac:dyDescent="0.3">
      <c r="A1205" t="s">
        <v>9775</v>
      </c>
      <c r="B1205" s="9">
        <v>45952</v>
      </c>
      <c r="C1205" t="s">
        <v>8307</v>
      </c>
      <c r="D1205" t="s">
        <v>8249</v>
      </c>
      <c r="E1205" t="s">
        <v>8209</v>
      </c>
      <c r="F1205" t="s">
        <v>8212</v>
      </c>
      <c r="G1205">
        <v>62</v>
      </c>
      <c r="H1205">
        <v>0</v>
      </c>
      <c r="I1205">
        <v>30</v>
      </c>
      <c r="J1205">
        <v>1860</v>
      </c>
      <c r="K1205" s="10">
        <f>IFERROR(INDEX(Pharma_Stock!$D$4:$D$51,MATCH(F1205,Pharma_Stock!$B$4:$B$51,0)),"")</f>
        <v>46129</v>
      </c>
      <c r="L1205" s="11" t="str">
        <f t="shared" si="36"/>
        <v/>
      </c>
      <c r="M1205" s="11" t="str">
        <f>INDEX(Pharma_Products!$F$4:$F$15,MATCH(E1205,Pharma_Products!$A$4:$A$15,0))</f>
        <v>-</v>
      </c>
      <c r="N1205" s="10">
        <f>IFERROR(INDEX(Pharma_Retailers!$F$4:$F$183,MATCH(C1205,Pharma_Retailers!$A$4:$A$183,0)),"")</f>
        <v>0</v>
      </c>
      <c r="O1205" s="11" t="str">
        <f t="shared" si="37"/>
        <v/>
      </c>
    </row>
    <row r="1206" spans="1:15" x14ac:dyDescent="0.3">
      <c r="A1206" t="s">
        <v>9776</v>
      </c>
      <c r="B1206" s="9">
        <v>45952</v>
      </c>
      <c r="C1206" t="s">
        <v>8417</v>
      </c>
      <c r="D1206" t="s">
        <v>8233</v>
      </c>
      <c r="E1206" t="s">
        <v>8153</v>
      </c>
      <c r="F1206" t="s">
        <v>8156</v>
      </c>
      <c r="G1206">
        <v>239</v>
      </c>
      <c r="H1206">
        <v>0</v>
      </c>
      <c r="I1206">
        <v>18.5</v>
      </c>
      <c r="J1206">
        <v>4421.5</v>
      </c>
      <c r="K1206" s="10">
        <f>IFERROR(INDEX(Pharma_Stock!$D$4:$D$51,MATCH(F1206,Pharma_Stock!$B$4:$B$51,0)),"")</f>
        <v>46468</v>
      </c>
      <c r="L1206" s="11" t="str">
        <f t="shared" si="36"/>
        <v/>
      </c>
      <c r="M1206" s="11" t="str">
        <f>INDEX(Pharma_Products!$F$4:$F$15,MATCH(E1206,Pharma_Products!$A$4:$A$15,0))</f>
        <v>Sch H</v>
      </c>
      <c r="N1206" s="10">
        <f>IFERROR(INDEX(Pharma_Retailers!$F$4:$F$183,MATCH(C1206,Pharma_Retailers!$A$4:$A$183,0)),"")</f>
        <v>46855</v>
      </c>
      <c r="O1206" s="11" t="str">
        <f t="shared" si="37"/>
        <v/>
      </c>
    </row>
    <row r="1207" spans="1:15" x14ac:dyDescent="0.3">
      <c r="A1207" t="s">
        <v>9777</v>
      </c>
      <c r="B1207" s="9">
        <v>45952</v>
      </c>
      <c r="C1207" t="s">
        <v>8298</v>
      </c>
      <c r="D1207" t="s">
        <v>8269</v>
      </c>
      <c r="E1207" t="s">
        <v>8184</v>
      </c>
      <c r="F1207" t="s">
        <v>8185</v>
      </c>
      <c r="G1207">
        <v>207</v>
      </c>
      <c r="H1207">
        <v>20</v>
      </c>
      <c r="I1207">
        <v>9</v>
      </c>
      <c r="J1207">
        <v>1863</v>
      </c>
      <c r="K1207" s="10">
        <f>IFERROR(INDEX(Pharma_Stock!$D$4:$D$51,MATCH(F1207,Pharma_Stock!$B$4:$B$51,0)),"")</f>
        <v>46158</v>
      </c>
      <c r="L1207" s="11" t="str">
        <f t="shared" si="36"/>
        <v/>
      </c>
      <c r="M1207" s="11" t="str">
        <f>INDEX(Pharma_Products!$F$4:$F$15,MATCH(E1207,Pharma_Products!$A$4:$A$15,0))</f>
        <v>-</v>
      </c>
      <c r="N1207" s="10">
        <f>IFERROR(INDEX(Pharma_Retailers!$F$4:$F$183,MATCH(C1207,Pharma_Retailers!$A$4:$A$183,0)),"")</f>
        <v>0</v>
      </c>
      <c r="O1207" s="11" t="str">
        <f t="shared" si="37"/>
        <v/>
      </c>
    </row>
    <row r="1208" spans="1:15" x14ac:dyDescent="0.3">
      <c r="A1208" t="s">
        <v>9778</v>
      </c>
      <c r="B1208" s="9">
        <v>45952</v>
      </c>
      <c r="C1208" t="s">
        <v>8492</v>
      </c>
      <c r="D1208" t="s">
        <v>8269</v>
      </c>
      <c r="E1208" t="s">
        <v>8204</v>
      </c>
      <c r="F1208" t="s">
        <v>8205</v>
      </c>
      <c r="G1208">
        <v>89</v>
      </c>
      <c r="H1208">
        <v>14</v>
      </c>
      <c r="I1208">
        <v>88</v>
      </c>
      <c r="J1208">
        <v>7832</v>
      </c>
      <c r="K1208" s="10">
        <f>IFERROR(INDEX(Pharma_Stock!$D$4:$D$51,MATCH(F1208,Pharma_Stock!$B$4:$B$51,0)),"")</f>
        <v>46141</v>
      </c>
      <c r="L1208" s="11" t="str">
        <f t="shared" si="36"/>
        <v/>
      </c>
      <c r="M1208" s="11" t="str">
        <f>INDEX(Pharma_Products!$F$4:$F$15,MATCH(E1208,Pharma_Products!$A$4:$A$15,0))</f>
        <v>-</v>
      </c>
      <c r="N1208" s="10">
        <f>IFERROR(INDEX(Pharma_Retailers!$F$4:$F$183,MATCH(C1208,Pharma_Retailers!$A$4:$A$183,0)),"")</f>
        <v>0</v>
      </c>
      <c r="O1208" s="11" t="str">
        <f t="shared" si="37"/>
        <v/>
      </c>
    </row>
    <row r="1209" spans="1:15" x14ac:dyDescent="0.3">
      <c r="A1209" t="s">
        <v>9779</v>
      </c>
      <c r="B1209" s="9">
        <v>45953</v>
      </c>
      <c r="C1209" t="s">
        <v>8519</v>
      </c>
      <c r="D1209" t="s">
        <v>8228</v>
      </c>
      <c r="E1209" t="s">
        <v>8189</v>
      </c>
      <c r="F1209" t="s">
        <v>8190</v>
      </c>
      <c r="G1209">
        <v>99</v>
      </c>
      <c r="H1209">
        <v>8</v>
      </c>
      <c r="I1209">
        <v>12.5</v>
      </c>
      <c r="J1209">
        <v>1237.5</v>
      </c>
      <c r="K1209" s="10">
        <f>IFERROR(INDEX(Pharma_Stock!$D$4:$D$51,MATCH(F1209,Pharma_Stock!$B$4:$B$51,0)),"")</f>
        <v>46202</v>
      </c>
      <c r="L1209" s="11" t="str">
        <f t="shared" si="36"/>
        <v/>
      </c>
      <c r="M1209" s="11" t="str">
        <f>INDEX(Pharma_Products!$F$4:$F$15,MATCH(E1209,Pharma_Products!$A$4:$A$15,0))</f>
        <v>-</v>
      </c>
      <c r="N1209" s="10">
        <f>IFERROR(INDEX(Pharma_Retailers!$F$4:$F$183,MATCH(C1209,Pharma_Retailers!$A$4:$A$183,0)),"")</f>
        <v>0</v>
      </c>
      <c r="O1209" s="11" t="str">
        <f t="shared" si="37"/>
        <v/>
      </c>
    </row>
    <row r="1210" spans="1:15" x14ac:dyDescent="0.3">
      <c r="A1210" t="s">
        <v>9780</v>
      </c>
      <c r="B1210" s="9">
        <v>45954</v>
      </c>
      <c r="C1210" t="s">
        <v>8471</v>
      </c>
      <c r="D1210" t="s">
        <v>8241</v>
      </c>
      <c r="E1210" t="s">
        <v>8204</v>
      </c>
      <c r="F1210" t="s">
        <v>8205</v>
      </c>
      <c r="G1210">
        <v>100</v>
      </c>
      <c r="H1210">
        <v>16</v>
      </c>
      <c r="I1210">
        <v>88</v>
      </c>
      <c r="J1210">
        <v>8800</v>
      </c>
      <c r="K1210" s="10">
        <f>IFERROR(INDEX(Pharma_Stock!$D$4:$D$51,MATCH(F1210,Pharma_Stock!$B$4:$B$51,0)),"")</f>
        <v>46141</v>
      </c>
      <c r="L1210" s="11" t="str">
        <f t="shared" si="36"/>
        <v/>
      </c>
      <c r="M1210" s="11" t="str">
        <f>INDEX(Pharma_Products!$F$4:$F$15,MATCH(E1210,Pharma_Products!$A$4:$A$15,0))</f>
        <v>-</v>
      </c>
      <c r="N1210" s="10">
        <f>IFERROR(INDEX(Pharma_Retailers!$F$4:$F$183,MATCH(C1210,Pharma_Retailers!$A$4:$A$183,0)),"")</f>
        <v>0</v>
      </c>
      <c r="O1210" s="11" t="str">
        <f t="shared" si="37"/>
        <v/>
      </c>
    </row>
    <row r="1211" spans="1:15" x14ac:dyDescent="0.3">
      <c r="A1211" t="s">
        <v>9781</v>
      </c>
      <c r="B1211" s="9">
        <v>45954</v>
      </c>
      <c r="C1211" t="s">
        <v>8345</v>
      </c>
      <c r="D1211" t="s">
        <v>8269</v>
      </c>
      <c r="E1211" t="s">
        <v>8169</v>
      </c>
      <c r="F1211" t="s">
        <v>8171</v>
      </c>
      <c r="G1211">
        <v>73</v>
      </c>
      <c r="H1211">
        <v>0</v>
      </c>
      <c r="I1211">
        <v>14</v>
      </c>
      <c r="J1211">
        <v>1022</v>
      </c>
      <c r="K1211" s="10">
        <f>IFERROR(INDEX(Pharma_Stock!$D$4:$D$51,MATCH(F1211,Pharma_Stock!$B$4:$B$51,0)),"")</f>
        <v>46575</v>
      </c>
      <c r="L1211" s="11" t="str">
        <f t="shared" si="36"/>
        <v/>
      </c>
      <c r="M1211" s="11" t="str">
        <f>INDEX(Pharma_Products!$F$4:$F$15,MATCH(E1211,Pharma_Products!$A$4:$A$15,0))</f>
        <v>Sch H</v>
      </c>
      <c r="N1211" s="10">
        <f>IFERROR(INDEX(Pharma_Retailers!$F$4:$F$183,MATCH(C1211,Pharma_Retailers!$A$4:$A$183,0)),"")</f>
        <v>47105</v>
      </c>
      <c r="O1211" s="11" t="str">
        <f t="shared" si="37"/>
        <v/>
      </c>
    </row>
    <row r="1212" spans="1:15" x14ac:dyDescent="0.3">
      <c r="A1212" t="s">
        <v>9782</v>
      </c>
      <c r="B1212" s="9">
        <v>45954</v>
      </c>
      <c r="C1212" t="s">
        <v>8534</v>
      </c>
      <c r="D1212" t="s">
        <v>8269</v>
      </c>
      <c r="E1212" t="s">
        <v>8179</v>
      </c>
      <c r="F1212" t="s">
        <v>8182</v>
      </c>
      <c r="G1212">
        <v>93</v>
      </c>
      <c r="H1212">
        <v>0</v>
      </c>
      <c r="I1212">
        <v>85</v>
      </c>
      <c r="J1212">
        <v>7905</v>
      </c>
      <c r="K1212" s="10">
        <f>IFERROR(INDEX(Pharma_Stock!$D$4:$D$51,MATCH(F1212,Pharma_Stock!$B$4:$B$51,0)),"")</f>
        <v>46620</v>
      </c>
      <c r="L1212" s="11" t="str">
        <f t="shared" si="36"/>
        <v/>
      </c>
      <c r="M1212" s="11" t="str">
        <f>INDEX(Pharma_Products!$F$4:$F$15,MATCH(E1212,Pharma_Products!$A$4:$A$15,0))</f>
        <v>Sch H</v>
      </c>
      <c r="N1212" s="10">
        <f>IFERROR(INDEX(Pharma_Retailers!$F$4:$F$183,MATCH(C1212,Pharma_Retailers!$A$4:$A$183,0)),"")</f>
        <v>46536</v>
      </c>
      <c r="O1212" s="11" t="str">
        <f t="shared" si="37"/>
        <v/>
      </c>
    </row>
    <row r="1213" spans="1:15" x14ac:dyDescent="0.3">
      <c r="A1213" t="s">
        <v>9783</v>
      </c>
      <c r="B1213" s="9">
        <v>45954</v>
      </c>
      <c r="C1213" t="s">
        <v>8444</v>
      </c>
      <c r="D1213" t="s">
        <v>8228</v>
      </c>
      <c r="E1213" t="s">
        <v>8184</v>
      </c>
      <c r="F1213" t="s">
        <v>8185</v>
      </c>
      <c r="G1213">
        <v>61</v>
      </c>
      <c r="H1213">
        <v>6</v>
      </c>
      <c r="I1213">
        <v>9</v>
      </c>
      <c r="J1213">
        <v>549</v>
      </c>
      <c r="K1213" s="10">
        <f>IFERROR(INDEX(Pharma_Stock!$D$4:$D$51,MATCH(F1213,Pharma_Stock!$B$4:$B$51,0)),"")</f>
        <v>46158</v>
      </c>
      <c r="L1213" s="11" t="str">
        <f t="shared" si="36"/>
        <v/>
      </c>
      <c r="M1213" s="11" t="str">
        <f>INDEX(Pharma_Products!$F$4:$F$15,MATCH(E1213,Pharma_Products!$A$4:$A$15,0))</f>
        <v>-</v>
      </c>
      <c r="N1213" s="10">
        <f>IFERROR(INDEX(Pharma_Retailers!$F$4:$F$183,MATCH(C1213,Pharma_Retailers!$A$4:$A$183,0)),"")</f>
        <v>0</v>
      </c>
      <c r="O1213" s="11" t="str">
        <f t="shared" si="37"/>
        <v/>
      </c>
    </row>
    <row r="1214" spans="1:15" x14ac:dyDescent="0.3">
      <c r="A1214" t="s">
        <v>9784</v>
      </c>
      <c r="B1214" s="9">
        <v>45954</v>
      </c>
      <c r="C1214" t="s">
        <v>8238</v>
      </c>
      <c r="D1214" t="s">
        <v>8241</v>
      </c>
      <c r="E1214" t="s">
        <v>8174</v>
      </c>
      <c r="F1214" t="s">
        <v>8176</v>
      </c>
      <c r="G1214">
        <v>147</v>
      </c>
      <c r="H1214">
        <v>0</v>
      </c>
      <c r="I1214">
        <v>98</v>
      </c>
      <c r="J1214">
        <v>14406</v>
      </c>
      <c r="K1214" s="10">
        <f>IFERROR(INDEX(Pharma_Stock!$D$4:$D$51,MATCH(F1214,Pharma_Stock!$B$4:$B$51,0)),"")</f>
        <v>46628</v>
      </c>
      <c r="L1214" s="11" t="str">
        <f t="shared" si="36"/>
        <v/>
      </c>
      <c r="M1214" s="11" t="str">
        <f>INDEX(Pharma_Products!$F$4:$F$15,MATCH(E1214,Pharma_Products!$A$4:$A$15,0))</f>
        <v>Sch H</v>
      </c>
      <c r="N1214" s="10">
        <f>IFERROR(INDEX(Pharma_Retailers!$F$4:$F$183,MATCH(C1214,Pharma_Retailers!$A$4:$A$183,0)),"")</f>
        <v>46414</v>
      </c>
      <c r="O1214" s="11" t="str">
        <f t="shared" si="37"/>
        <v/>
      </c>
    </row>
    <row r="1215" spans="1:15" x14ac:dyDescent="0.3">
      <c r="A1215" t="s">
        <v>9785</v>
      </c>
      <c r="B1215" s="9">
        <v>45954</v>
      </c>
      <c r="C1215" t="s">
        <v>8457</v>
      </c>
      <c r="D1215" t="s">
        <v>8249</v>
      </c>
      <c r="E1215" t="s">
        <v>8209</v>
      </c>
      <c r="F1215" t="s">
        <v>8211</v>
      </c>
      <c r="G1215">
        <v>19</v>
      </c>
      <c r="H1215">
        <v>0</v>
      </c>
      <c r="I1215">
        <v>30</v>
      </c>
      <c r="J1215">
        <v>570</v>
      </c>
      <c r="K1215" s="10">
        <f>IFERROR(INDEX(Pharma_Stock!$D$4:$D$51,MATCH(F1215,Pharma_Stock!$B$4:$B$51,0)),"")</f>
        <v>46265</v>
      </c>
      <c r="L1215" s="11" t="str">
        <f t="shared" si="36"/>
        <v/>
      </c>
      <c r="M1215" s="11" t="str">
        <f>INDEX(Pharma_Products!$F$4:$F$15,MATCH(E1215,Pharma_Products!$A$4:$A$15,0))</f>
        <v>-</v>
      </c>
      <c r="N1215" s="10">
        <f>IFERROR(INDEX(Pharma_Retailers!$F$4:$F$183,MATCH(C1215,Pharma_Retailers!$A$4:$A$183,0)),"")</f>
        <v>0</v>
      </c>
      <c r="O1215" s="11" t="str">
        <f t="shared" si="37"/>
        <v/>
      </c>
    </row>
    <row r="1216" spans="1:15" x14ac:dyDescent="0.3">
      <c r="A1216" t="s">
        <v>9786</v>
      </c>
      <c r="B1216" s="9">
        <v>45954</v>
      </c>
      <c r="C1216" t="s">
        <v>8447</v>
      </c>
      <c r="D1216" t="s">
        <v>8269</v>
      </c>
      <c r="E1216" t="s">
        <v>8204</v>
      </c>
      <c r="F1216" t="s">
        <v>8205</v>
      </c>
      <c r="G1216">
        <v>28</v>
      </c>
      <c r="H1216">
        <v>4</v>
      </c>
      <c r="I1216">
        <v>88</v>
      </c>
      <c r="J1216">
        <v>2464</v>
      </c>
      <c r="K1216" s="10">
        <f>IFERROR(INDEX(Pharma_Stock!$D$4:$D$51,MATCH(F1216,Pharma_Stock!$B$4:$B$51,0)),"")</f>
        <v>46141</v>
      </c>
      <c r="L1216" s="11" t="str">
        <f t="shared" si="36"/>
        <v/>
      </c>
      <c r="M1216" s="11" t="str">
        <f>INDEX(Pharma_Products!$F$4:$F$15,MATCH(E1216,Pharma_Products!$A$4:$A$15,0))</f>
        <v>-</v>
      </c>
      <c r="N1216" s="10">
        <f>IFERROR(INDEX(Pharma_Retailers!$F$4:$F$183,MATCH(C1216,Pharma_Retailers!$A$4:$A$183,0)),"")</f>
        <v>0</v>
      </c>
      <c r="O1216" s="11" t="str">
        <f t="shared" si="37"/>
        <v/>
      </c>
    </row>
    <row r="1217" spans="1:15" x14ac:dyDescent="0.3">
      <c r="A1217" t="s">
        <v>9787</v>
      </c>
      <c r="B1217" s="9">
        <v>45955</v>
      </c>
      <c r="C1217" t="s">
        <v>8382</v>
      </c>
      <c r="D1217" t="s">
        <v>8249</v>
      </c>
      <c r="E1217" t="s">
        <v>8199</v>
      </c>
      <c r="F1217" t="s">
        <v>8201</v>
      </c>
      <c r="G1217">
        <v>204</v>
      </c>
      <c r="H1217">
        <v>0</v>
      </c>
      <c r="I1217">
        <v>28</v>
      </c>
      <c r="J1217">
        <v>5712</v>
      </c>
      <c r="K1217" s="10">
        <f>IFERROR(INDEX(Pharma_Stock!$D$4:$D$51,MATCH(F1217,Pharma_Stock!$B$4:$B$51,0)),"")</f>
        <v>46000</v>
      </c>
      <c r="L1217" s="11" t="str">
        <f t="shared" si="36"/>
        <v/>
      </c>
      <c r="M1217" s="11" t="str">
        <f>INDEX(Pharma_Products!$F$4:$F$15,MATCH(E1217,Pharma_Products!$A$4:$A$15,0))</f>
        <v>-</v>
      </c>
      <c r="N1217" s="10">
        <f>IFERROR(INDEX(Pharma_Retailers!$F$4:$F$183,MATCH(C1217,Pharma_Retailers!$A$4:$A$183,0)),"")</f>
        <v>0</v>
      </c>
      <c r="O1217" s="11" t="str">
        <f t="shared" si="37"/>
        <v/>
      </c>
    </row>
    <row r="1218" spans="1:15" x14ac:dyDescent="0.3">
      <c r="A1218" t="s">
        <v>9788</v>
      </c>
      <c r="B1218" s="9">
        <v>45955</v>
      </c>
      <c r="C1218" t="s">
        <v>8277</v>
      </c>
      <c r="D1218" t="s">
        <v>8249</v>
      </c>
      <c r="E1218" t="s">
        <v>8169</v>
      </c>
      <c r="F1218" t="s">
        <v>8170</v>
      </c>
      <c r="G1218">
        <v>85</v>
      </c>
      <c r="H1218">
        <v>0</v>
      </c>
      <c r="I1218">
        <v>14</v>
      </c>
      <c r="J1218">
        <v>1190</v>
      </c>
      <c r="K1218" s="10">
        <f>IFERROR(INDEX(Pharma_Stock!$D$4:$D$51,MATCH(F1218,Pharma_Stock!$B$4:$B$51,0)),"")</f>
        <v>46624</v>
      </c>
      <c r="L1218" s="11" t="str">
        <f t="shared" si="36"/>
        <v/>
      </c>
      <c r="M1218" s="11" t="str">
        <f>INDEX(Pharma_Products!$F$4:$F$15,MATCH(E1218,Pharma_Products!$A$4:$A$15,0))</f>
        <v>Sch H</v>
      </c>
      <c r="N1218" s="10">
        <f>IFERROR(INDEX(Pharma_Retailers!$F$4:$F$183,MATCH(C1218,Pharma_Retailers!$A$4:$A$183,0)),"")</f>
        <v>46229</v>
      </c>
      <c r="O1218" s="11" t="str">
        <f t="shared" si="37"/>
        <v/>
      </c>
    </row>
    <row r="1219" spans="1:15" x14ac:dyDescent="0.3">
      <c r="A1219" t="s">
        <v>9789</v>
      </c>
      <c r="B1219" s="9">
        <v>45955</v>
      </c>
      <c r="C1219" t="s">
        <v>8434</v>
      </c>
      <c r="D1219" t="s">
        <v>8269</v>
      </c>
      <c r="E1219" t="s">
        <v>8194</v>
      </c>
      <c r="F1219" t="s">
        <v>8195</v>
      </c>
      <c r="G1219">
        <v>238</v>
      </c>
      <c r="H1219">
        <v>0</v>
      </c>
      <c r="I1219">
        <v>105</v>
      </c>
      <c r="J1219">
        <v>24990</v>
      </c>
      <c r="K1219" s="10">
        <f>IFERROR(INDEX(Pharma_Stock!$D$4:$D$51,MATCH(F1219,Pharma_Stock!$B$4:$B$51,0)),"")</f>
        <v>46196</v>
      </c>
      <c r="L1219" s="11" t="str">
        <f t="shared" si="36"/>
        <v/>
      </c>
      <c r="M1219" s="11" t="str">
        <f>INDEX(Pharma_Products!$F$4:$F$15,MATCH(E1219,Pharma_Products!$A$4:$A$15,0))</f>
        <v>-</v>
      </c>
      <c r="N1219" s="10">
        <f>IFERROR(INDEX(Pharma_Retailers!$F$4:$F$183,MATCH(C1219,Pharma_Retailers!$A$4:$A$183,0)),"")</f>
        <v>0</v>
      </c>
      <c r="O1219" s="11" t="str">
        <f t="shared" si="37"/>
        <v/>
      </c>
    </row>
    <row r="1220" spans="1:15" x14ac:dyDescent="0.3">
      <c r="A1220" t="s">
        <v>9790</v>
      </c>
      <c r="B1220" s="9">
        <v>45955</v>
      </c>
      <c r="C1220" t="s">
        <v>8400</v>
      </c>
      <c r="D1220" t="s">
        <v>8228</v>
      </c>
      <c r="E1220" t="s">
        <v>8179</v>
      </c>
      <c r="F1220" t="s">
        <v>8183</v>
      </c>
      <c r="G1220">
        <v>164</v>
      </c>
      <c r="H1220">
        <v>0</v>
      </c>
      <c r="I1220">
        <v>85</v>
      </c>
      <c r="J1220">
        <v>13940</v>
      </c>
      <c r="K1220" s="10">
        <f>IFERROR(INDEX(Pharma_Stock!$D$4:$D$51,MATCH(F1220,Pharma_Stock!$B$4:$B$51,0)),"")</f>
        <v>46029</v>
      </c>
      <c r="L1220" s="11" t="str">
        <f t="shared" ref="L1220:L1283" si="38">IF(B1220&gt;K1220,"FLAG","")</f>
        <v/>
      </c>
      <c r="M1220" s="11" t="str">
        <f>INDEX(Pharma_Products!$F$4:$F$15,MATCH(E1220,Pharma_Products!$A$4:$A$15,0))</f>
        <v>Sch H</v>
      </c>
      <c r="N1220" s="10">
        <f>IFERROR(INDEX(Pharma_Retailers!$F$4:$F$183,MATCH(C1220,Pharma_Retailers!$A$4:$A$183,0)),"")</f>
        <v>47451</v>
      </c>
      <c r="O1220" s="11" t="str">
        <f t="shared" ref="O1220:O1283" si="39">IF(AND(M1220="Sch H",N(N1220)&gt;0,B1220&gt;N1220),"FLAG","")</f>
        <v/>
      </c>
    </row>
    <row r="1221" spans="1:15" x14ac:dyDescent="0.3">
      <c r="A1221" t="s">
        <v>9791</v>
      </c>
      <c r="B1221" s="9">
        <v>45955</v>
      </c>
      <c r="C1221" t="s">
        <v>8371</v>
      </c>
      <c r="D1221" t="s">
        <v>8233</v>
      </c>
      <c r="E1221" t="s">
        <v>8199</v>
      </c>
      <c r="F1221" t="s">
        <v>8200</v>
      </c>
      <c r="G1221">
        <v>83</v>
      </c>
      <c r="H1221">
        <v>0</v>
      </c>
      <c r="I1221">
        <v>28</v>
      </c>
      <c r="J1221">
        <v>2324</v>
      </c>
      <c r="K1221" s="10">
        <f>IFERROR(INDEX(Pharma_Stock!$D$4:$D$51,MATCH(F1221,Pharma_Stock!$B$4:$B$51,0)),"")</f>
        <v>46042</v>
      </c>
      <c r="L1221" s="11" t="str">
        <f t="shared" si="38"/>
        <v/>
      </c>
      <c r="M1221" s="11" t="str">
        <f>INDEX(Pharma_Products!$F$4:$F$15,MATCH(E1221,Pharma_Products!$A$4:$A$15,0))</f>
        <v>-</v>
      </c>
      <c r="N1221" s="10">
        <f>IFERROR(INDEX(Pharma_Retailers!$F$4:$F$183,MATCH(C1221,Pharma_Retailers!$A$4:$A$183,0)),"")</f>
        <v>0</v>
      </c>
      <c r="O1221" s="11" t="str">
        <f t="shared" si="39"/>
        <v/>
      </c>
    </row>
    <row r="1222" spans="1:15" x14ac:dyDescent="0.3">
      <c r="A1222" t="s">
        <v>9792</v>
      </c>
      <c r="B1222" s="9">
        <v>45955</v>
      </c>
      <c r="C1222" t="s">
        <v>8270</v>
      </c>
      <c r="D1222" t="s">
        <v>8249</v>
      </c>
      <c r="E1222" t="s">
        <v>8164</v>
      </c>
      <c r="F1222" t="s">
        <v>8166</v>
      </c>
      <c r="G1222">
        <v>62</v>
      </c>
      <c r="H1222">
        <v>0</v>
      </c>
      <c r="I1222">
        <v>19</v>
      </c>
      <c r="J1222">
        <v>1178</v>
      </c>
      <c r="K1222" s="10">
        <f>IFERROR(INDEX(Pharma_Stock!$D$4:$D$51,MATCH(F1222,Pharma_Stock!$B$4:$B$51,0)),"")</f>
        <v>46409</v>
      </c>
      <c r="L1222" s="11" t="str">
        <f t="shared" si="38"/>
        <v/>
      </c>
      <c r="M1222" s="11" t="str">
        <f>INDEX(Pharma_Products!$F$4:$F$15,MATCH(E1222,Pharma_Products!$A$4:$A$15,0))</f>
        <v>OTC</v>
      </c>
      <c r="N1222" s="10">
        <f>IFERROR(INDEX(Pharma_Retailers!$F$4:$F$183,MATCH(C1222,Pharma_Retailers!$A$4:$A$183,0)),"")</f>
        <v>46548</v>
      </c>
      <c r="O1222" s="11" t="str">
        <f t="shared" si="39"/>
        <v/>
      </c>
    </row>
    <row r="1223" spans="1:15" x14ac:dyDescent="0.3">
      <c r="A1223" t="s">
        <v>9793</v>
      </c>
      <c r="B1223" s="9">
        <v>45957</v>
      </c>
      <c r="C1223" t="s">
        <v>8364</v>
      </c>
      <c r="D1223" t="s">
        <v>8241</v>
      </c>
      <c r="E1223" t="s">
        <v>8184</v>
      </c>
      <c r="F1223" t="s">
        <v>8186</v>
      </c>
      <c r="G1223">
        <v>174</v>
      </c>
      <c r="H1223">
        <v>17</v>
      </c>
      <c r="I1223">
        <v>9</v>
      </c>
      <c r="J1223">
        <v>1566</v>
      </c>
      <c r="K1223" s="10">
        <f>IFERROR(INDEX(Pharma_Stock!$D$4:$D$51,MATCH(F1223,Pharma_Stock!$B$4:$B$51,0)),"")</f>
        <v>45997</v>
      </c>
      <c r="L1223" s="11" t="str">
        <f t="shared" si="38"/>
        <v/>
      </c>
      <c r="M1223" s="11" t="str">
        <f>INDEX(Pharma_Products!$F$4:$F$15,MATCH(E1223,Pharma_Products!$A$4:$A$15,0))</f>
        <v>-</v>
      </c>
      <c r="N1223" s="10">
        <f>IFERROR(INDEX(Pharma_Retailers!$F$4:$F$183,MATCH(C1223,Pharma_Retailers!$A$4:$A$183,0)),"")</f>
        <v>0</v>
      </c>
      <c r="O1223" s="11" t="str">
        <f t="shared" si="39"/>
        <v/>
      </c>
    </row>
    <row r="1224" spans="1:15" x14ac:dyDescent="0.3">
      <c r="A1224" t="s">
        <v>9794</v>
      </c>
      <c r="B1224" s="9">
        <v>45957</v>
      </c>
      <c r="C1224" t="s">
        <v>8427</v>
      </c>
      <c r="D1224" t="s">
        <v>8233</v>
      </c>
      <c r="E1224" t="s">
        <v>8194</v>
      </c>
      <c r="F1224" t="s">
        <v>8195</v>
      </c>
      <c r="G1224">
        <v>215</v>
      </c>
      <c r="H1224">
        <v>0</v>
      </c>
      <c r="I1224">
        <v>105</v>
      </c>
      <c r="J1224">
        <v>22575</v>
      </c>
      <c r="K1224" s="10">
        <f>IFERROR(INDEX(Pharma_Stock!$D$4:$D$51,MATCH(F1224,Pharma_Stock!$B$4:$B$51,0)),"")</f>
        <v>46196</v>
      </c>
      <c r="L1224" s="11" t="str">
        <f t="shared" si="38"/>
        <v/>
      </c>
      <c r="M1224" s="11" t="str">
        <f>INDEX(Pharma_Products!$F$4:$F$15,MATCH(E1224,Pharma_Products!$A$4:$A$15,0))</f>
        <v>-</v>
      </c>
      <c r="N1224" s="10">
        <f>IFERROR(INDEX(Pharma_Retailers!$F$4:$F$183,MATCH(C1224,Pharma_Retailers!$A$4:$A$183,0)),"")</f>
        <v>0</v>
      </c>
      <c r="O1224" s="11" t="str">
        <f t="shared" si="39"/>
        <v/>
      </c>
    </row>
    <row r="1225" spans="1:15" x14ac:dyDescent="0.3">
      <c r="A1225" t="s">
        <v>9795</v>
      </c>
      <c r="B1225" s="9">
        <v>45957</v>
      </c>
      <c r="C1225" t="s">
        <v>8409</v>
      </c>
      <c r="D1225" t="s">
        <v>8233</v>
      </c>
      <c r="E1225" t="s">
        <v>8204</v>
      </c>
      <c r="F1225" t="s">
        <v>8206</v>
      </c>
      <c r="G1225">
        <v>51</v>
      </c>
      <c r="H1225">
        <v>8</v>
      </c>
      <c r="I1225">
        <v>88</v>
      </c>
      <c r="J1225">
        <v>4488</v>
      </c>
      <c r="K1225" s="10">
        <f>IFERROR(INDEX(Pharma_Stock!$D$4:$D$51,MATCH(F1225,Pharma_Stock!$B$4:$B$51,0)),"")</f>
        <v>46287</v>
      </c>
      <c r="L1225" s="11" t="str">
        <f t="shared" si="38"/>
        <v/>
      </c>
      <c r="M1225" s="11" t="str">
        <f>INDEX(Pharma_Products!$F$4:$F$15,MATCH(E1225,Pharma_Products!$A$4:$A$15,0))</f>
        <v>-</v>
      </c>
      <c r="N1225" s="10">
        <f>IFERROR(INDEX(Pharma_Retailers!$F$4:$F$183,MATCH(C1225,Pharma_Retailers!$A$4:$A$183,0)),"")</f>
        <v>0</v>
      </c>
      <c r="O1225" s="11" t="str">
        <f t="shared" si="39"/>
        <v/>
      </c>
    </row>
    <row r="1226" spans="1:15" x14ac:dyDescent="0.3">
      <c r="A1226" t="s">
        <v>9796</v>
      </c>
      <c r="B1226" s="9">
        <v>45957</v>
      </c>
      <c r="C1226" t="s">
        <v>8358</v>
      </c>
      <c r="D1226" t="s">
        <v>8269</v>
      </c>
      <c r="E1226" t="s">
        <v>8199</v>
      </c>
      <c r="F1226" t="s">
        <v>8201</v>
      </c>
      <c r="G1226">
        <v>47</v>
      </c>
      <c r="H1226">
        <v>0</v>
      </c>
      <c r="I1226">
        <v>28</v>
      </c>
      <c r="J1226">
        <v>1316</v>
      </c>
      <c r="K1226" s="10">
        <f>IFERROR(INDEX(Pharma_Stock!$D$4:$D$51,MATCH(F1226,Pharma_Stock!$B$4:$B$51,0)),"")</f>
        <v>46000</v>
      </c>
      <c r="L1226" s="11" t="str">
        <f t="shared" si="38"/>
        <v/>
      </c>
      <c r="M1226" s="11" t="str">
        <f>INDEX(Pharma_Products!$F$4:$F$15,MATCH(E1226,Pharma_Products!$A$4:$A$15,0))</f>
        <v>-</v>
      </c>
      <c r="N1226" s="10">
        <f>IFERROR(INDEX(Pharma_Retailers!$F$4:$F$183,MATCH(C1226,Pharma_Retailers!$A$4:$A$183,0)),"")</f>
        <v>0</v>
      </c>
      <c r="O1226" s="11" t="str">
        <f t="shared" si="39"/>
        <v/>
      </c>
    </row>
    <row r="1227" spans="1:15" x14ac:dyDescent="0.3">
      <c r="A1227" t="s">
        <v>9797</v>
      </c>
      <c r="B1227" s="9">
        <v>45957</v>
      </c>
      <c r="C1227" t="s">
        <v>8465</v>
      </c>
      <c r="D1227" t="s">
        <v>8249</v>
      </c>
      <c r="E1227" t="s">
        <v>8189</v>
      </c>
      <c r="F1227" t="s">
        <v>8192</v>
      </c>
      <c r="G1227">
        <v>234</v>
      </c>
      <c r="H1227">
        <v>57</v>
      </c>
      <c r="I1227">
        <v>12.5</v>
      </c>
      <c r="J1227">
        <v>2925</v>
      </c>
      <c r="K1227" s="10">
        <f>IFERROR(INDEX(Pharma_Stock!$D$4:$D$51,MATCH(F1227,Pharma_Stock!$B$4:$B$51,0)),"")</f>
        <v>46005</v>
      </c>
      <c r="L1227" s="11" t="str">
        <f t="shared" si="38"/>
        <v/>
      </c>
      <c r="M1227" s="11" t="str">
        <f>INDEX(Pharma_Products!$F$4:$F$15,MATCH(E1227,Pharma_Products!$A$4:$A$15,0))</f>
        <v>-</v>
      </c>
      <c r="N1227" s="10">
        <f>IFERROR(INDEX(Pharma_Retailers!$F$4:$F$183,MATCH(C1227,Pharma_Retailers!$A$4:$A$183,0)),"")</f>
        <v>0</v>
      </c>
      <c r="O1227" s="11" t="str">
        <f t="shared" si="39"/>
        <v/>
      </c>
    </row>
    <row r="1228" spans="1:15" x14ac:dyDescent="0.3">
      <c r="A1228" t="s">
        <v>9798</v>
      </c>
      <c r="B1228" s="9">
        <v>45957</v>
      </c>
      <c r="C1228" t="s">
        <v>8491</v>
      </c>
      <c r="D1228" t="s">
        <v>8241</v>
      </c>
      <c r="E1228" t="s">
        <v>8189</v>
      </c>
      <c r="F1228" t="s">
        <v>8192</v>
      </c>
      <c r="G1228">
        <v>212</v>
      </c>
      <c r="H1228">
        <v>17</v>
      </c>
      <c r="I1228">
        <v>12.5</v>
      </c>
      <c r="J1228">
        <v>2650</v>
      </c>
      <c r="K1228" s="10">
        <f>IFERROR(INDEX(Pharma_Stock!$D$4:$D$51,MATCH(F1228,Pharma_Stock!$B$4:$B$51,0)),"")</f>
        <v>46005</v>
      </c>
      <c r="L1228" s="11" t="str">
        <f t="shared" si="38"/>
        <v/>
      </c>
      <c r="M1228" s="11" t="str">
        <f>INDEX(Pharma_Products!$F$4:$F$15,MATCH(E1228,Pharma_Products!$A$4:$A$15,0))</f>
        <v>-</v>
      </c>
      <c r="N1228" s="10">
        <f>IFERROR(INDEX(Pharma_Retailers!$F$4:$F$183,MATCH(C1228,Pharma_Retailers!$A$4:$A$183,0)),"")</f>
        <v>0</v>
      </c>
      <c r="O1228" s="11" t="str">
        <f t="shared" si="39"/>
        <v/>
      </c>
    </row>
    <row r="1229" spans="1:15" x14ac:dyDescent="0.3">
      <c r="A1229" t="s">
        <v>9799</v>
      </c>
      <c r="B1229" s="9">
        <v>45957</v>
      </c>
      <c r="C1229" t="s">
        <v>8325</v>
      </c>
      <c r="D1229" t="s">
        <v>8233</v>
      </c>
      <c r="E1229" t="s">
        <v>8199</v>
      </c>
      <c r="F1229" t="s">
        <v>8201</v>
      </c>
      <c r="G1229">
        <v>94</v>
      </c>
      <c r="H1229">
        <v>0</v>
      </c>
      <c r="I1229">
        <v>28</v>
      </c>
      <c r="J1229">
        <v>2632</v>
      </c>
      <c r="K1229" s="10">
        <f>IFERROR(INDEX(Pharma_Stock!$D$4:$D$51,MATCH(F1229,Pharma_Stock!$B$4:$B$51,0)),"")</f>
        <v>46000</v>
      </c>
      <c r="L1229" s="11" t="str">
        <f t="shared" si="38"/>
        <v/>
      </c>
      <c r="M1229" s="11" t="str">
        <f>INDEX(Pharma_Products!$F$4:$F$15,MATCH(E1229,Pharma_Products!$A$4:$A$15,0))</f>
        <v>-</v>
      </c>
      <c r="N1229" s="10">
        <f>IFERROR(INDEX(Pharma_Retailers!$F$4:$F$183,MATCH(C1229,Pharma_Retailers!$A$4:$A$183,0)),"")</f>
        <v>0</v>
      </c>
      <c r="O1229" s="11" t="str">
        <f t="shared" si="39"/>
        <v/>
      </c>
    </row>
    <row r="1230" spans="1:15" x14ac:dyDescent="0.3">
      <c r="A1230" t="s">
        <v>9800</v>
      </c>
      <c r="B1230" s="9">
        <v>45957</v>
      </c>
      <c r="C1230" t="s">
        <v>8234</v>
      </c>
      <c r="D1230" t="s">
        <v>8233</v>
      </c>
      <c r="E1230" t="s">
        <v>8159</v>
      </c>
      <c r="F1230" t="s">
        <v>8162</v>
      </c>
      <c r="G1230">
        <v>216</v>
      </c>
      <c r="H1230">
        <v>0</v>
      </c>
      <c r="I1230">
        <v>72</v>
      </c>
      <c r="J1230">
        <v>15552</v>
      </c>
      <c r="K1230" s="10">
        <f>IFERROR(INDEX(Pharma_Stock!$D$4:$D$51,MATCH(F1230,Pharma_Stock!$B$4:$B$51,0)),"")</f>
        <v>46494</v>
      </c>
      <c r="L1230" s="11" t="str">
        <f t="shared" si="38"/>
        <v/>
      </c>
      <c r="M1230" s="11" t="str">
        <f>INDEX(Pharma_Products!$F$4:$F$15,MATCH(E1230,Pharma_Products!$A$4:$A$15,0))</f>
        <v>Sch H</v>
      </c>
      <c r="N1230" s="10">
        <f>IFERROR(INDEX(Pharma_Retailers!$F$4:$F$183,MATCH(C1230,Pharma_Retailers!$A$4:$A$183,0)),"")</f>
        <v>46882</v>
      </c>
      <c r="O1230" s="11" t="str">
        <f t="shared" si="39"/>
        <v/>
      </c>
    </row>
    <row r="1231" spans="1:15" x14ac:dyDescent="0.3">
      <c r="A1231" t="s">
        <v>9801</v>
      </c>
      <c r="B1231" s="9">
        <v>45957</v>
      </c>
      <c r="C1231" t="s">
        <v>8340</v>
      </c>
      <c r="D1231" t="s">
        <v>8249</v>
      </c>
      <c r="E1231" t="s">
        <v>8189</v>
      </c>
      <c r="F1231" t="s">
        <v>8192</v>
      </c>
      <c r="G1231">
        <v>139</v>
      </c>
      <c r="H1231">
        <v>33</v>
      </c>
      <c r="I1231">
        <v>12.5</v>
      </c>
      <c r="J1231">
        <v>1737.5</v>
      </c>
      <c r="K1231" s="10">
        <f>IFERROR(INDEX(Pharma_Stock!$D$4:$D$51,MATCH(F1231,Pharma_Stock!$B$4:$B$51,0)),"")</f>
        <v>46005</v>
      </c>
      <c r="L1231" s="11" t="str">
        <f t="shared" si="38"/>
        <v/>
      </c>
      <c r="M1231" s="11" t="str">
        <f>INDEX(Pharma_Products!$F$4:$F$15,MATCH(E1231,Pharma_Products!$A$4:$A$15,0))</f>
        <v>-</v>
      </c>
      <c r="N1231" s="10">
        <f>IFERROR(INDEX(Pharma_Retailers!$F$4:$F$183,MATCH(C1231,Pharma_Retailers!$A$4:$A$183,0)),"")</f>
        <v>0</v>
      </c>
      <c r="O1231" s="11" t="str">
        <f t="shared" si="39"/>
        <v/>
      </c>
    </row>
    <row r="1232" spans="1:15" x14ac:dyDescent="0.3">
      <c r="A1232" t="s">
        <v>9802</v>
      </c>
      <c r="B1232" s="9">
        <v>45958</v>
      </c>
      <c r="C1232" t="s">
        <v>8421</v>
      </c>
      <c r="D1232" t="s">
        <v>8269</v>
      </c>
      <c r="E1232" t="s">
        <v>8189</v>
      </c>
      <c r="F1232" t="s">
        <v>8192</v>
      </c>
      <c r="G1232">
        <v>14</v>
      </c>
      <c r="H1232">
        <v>1</v>
      </c>
      <c r="I1232">
        <v>12.5</v>
      </c>
      <c r="J1232">
        <v>175</v>
      </c>
      <c r="K1232" s="10">
        <f>IFERROR(INDEX(Pharma_Stock!$D$4:$D$51,MATCH(F1232,Pharma_Stock!$B$4:$B$51,0)),"")</f>
        <v>46005</v>
      </c>
      <c r="L1232" s="11" t="str">
        <f t="shared" si="38"/>
        <v/>
      </c>
      <c r="M1232" s="11" t="str">
        <f>INDEX(Pharma_Products!$F$4:$F$15,MATCH(E1232,Pharma_Products!$A$4:$A$15,0))</f>
        <v>-</v>
      </c>
      <c r="N1232" s="10">
        <f>IFERROR(INDEX(Pharma_Retailers!$F$4:$F$183,MATCH(C1232,Pharma_Retailers!$A$4:$A$183,0)),"")</f>
        <v>0</v>
      </c>
      <c r="O1232" s="11" t="str">
        <f t="shared" si="39"/>
        <v/>
      </c>
    </row>
    <row r="1233" spans="1:15" x14ac:dyDescent="0.3">
      <c r="A1233" t="s">
        <v>9803</v>
      </c>
      <c r="B1233" s="9">
        <v>45958</v>
      </c>
      <c r="C1233" t="s">
        <v>8503</v>
      </c>
      <c r="D1233" t="s">
        <v>8249</v>
      </c>
      <c r="E1233" t="s">
        <v>8179</v>
      </c>
      <c r="F1233" t="s">
        <v>8180</v>
      </c>
      <c r="G1233">
        <v>175</v>
      </c>
      <c r="H1233">
        <v>0</v>
      </c>
      <c r="I1233">
        <v>85</v>
      </c>
      <c r="J1233">
        <v>14875</v>
      </c>
      <c r="K1233" s="10">
        <f>IFERROR(INDEX(Pharma_Stock!$D$4:$D$51,MATCH(F1233,Pharma_Stock!$B$4:$B$51,0)),"")</f>
        <v>46271</v>
      </c>
      <c r="L1233" s="11" t="str">
        <f t="shared" si="38"/>
        <v/>
      </c>
      <c r="M1233" s="11" t="str">
        <f>INDEX(Pharma_Products!$F$4:$F$15,MATCH(E1233,Pharma_Products!$A$4:$A$15,0))</f>
        <v>Sch H</v>
      </c>
      <c r="N1233" s="10">
        <f>IFERROR(INDEX(Pharma_Retailers!$F$4:$F$183,MATCH(C1233,Pharma_Retailers!$A$4:$A$183,0)),"")</f>
        <v>46489</v>
      </c>
      <c r="O1233" s="11" t="str">
        <f t="shared" si="39"/>
        <v/>
      </c>
    </row>
    <row r="1234" spans="1:15" x14ac:dyDescent="0.3">
      <c r="A1234" t="s">
        <v>9804</v>
      </c>
      <c r="B1234" s="9">
        <v>45958</v>
      </c>
      <c r="C1234" t="s">
        <v>8505</v>
      </c>
      <c r="D1234" t="s">
        <v>8241</v>
      </c>
      <c r="E1234" t="s">
        <v>8179</v>
      </c>
      <c r="F1234" t="s">
        <v>8181</v>
      </c>
      <c r="G1234">
        <v>240</v>
      </c>
      <c r="H1234">
        <v>0</v>
      </c>
      <c r="I1234">
        <v>85</v>
      </c>
      <c r="J1234">
        <v>20400</v>
      </c>
      <c r="K1234" s="10">
        <f>IFERROR(INDEX(Pharma_Stock!$D$4:$D$51,MATCH(F1234,Pharma_Stock!$B$4:$B$51,0)),"")</f>
        <v>46533</v>
      </c>
      <c r="L1234" s="11" t="str">
        <f t="shared" si="38"/>
        <v/>
      </c>
      <c r="M1234" s="11" t="str">
        <f>INDEX(Pharma_Products!$F$4:$F$15,MATCH(E1234,Pharma_Products!$A$4:$A$15,0))</f>
        <v>Sch H</v>
      </c>
      <c r="N1234" s="10">
        <f>IFERROR(INDEX(Pharma_Retailers!$F$4:$F$183,MATCH(C1234,Pharma_Retailers!$A$4:$A$183,0)),"")</f>
        <v>46608</v>
      </c>
      <c r="O1234" s="11" t="str">
        <f t="shared" si="39"/>
        <v/>
      </c>
    </row>
    <row r="1235" spans="1:15" x14ac:dyDescent="0.3">
      <c r="A1235" t="s">
        <v>9805</v>
      </c>
      <c r="B1235" s="9">
        <v>45958</v>
      </c>
      <c r="C1235" t="s">
        <v>8358</v>
      </c>
      <c r="D1235" t="s">
        <v>8269</v>
      </c>
      <c r="E1235" t="s">
        <v>8199</v>
      </c>
      <c r="F1235" t="s">
        <v>8201</v>
      </c>
      <c r="G1235">
        <v>193</v>
      </c>
      <c r="H1235">
        <v>0</v>
      </c>
      <c r="I1235">
        <v>28</v>
      </c>
      <c r="J1235">
        <v>5404</v>
      </c>
      <c r="K1235" s="10">
        <f>IFERROR(INDEX(Pharma_Stock!$D$4:$D$51,MATCH(F1235,Pharma_Stock!$B$4:$B$51,0)),"")</f>
        <v>46000</v>
      </c>
      <c r="L1235" s="11" t="str">
        <f t="shared" si="38"/>
        <v/>
      </c>
      <c r="M1235" s="11" t="str">
        <f>INDEX(Pharma_Products!$F$4:$F$15,MATCH(E1235,Pharma_Products!$A$4:$A$15,0))</f>
        <v>-</v>
      </c>
      <c r="N1235" s="10">
        <f>IFERROR(INDEX(Pharma_Retailers!$F$4:$F$183,MATCH(C1235,Pharma_Retailers!$A$4:$A$183,0)),"")</f>
        <v>0</v>
      </c>
      <c r="O1235" s="11" t="str">
        <f t="shared" si="39"/>
        <v/>
      </c>
    </row>
    <row r="1236" spans="1:15" x14ac:dyDescent="0.3">
      <c r="A1236" t="s">
        <v>9806</v>
      </c>
      <c r="B1236" s="9">
        <v>45958</v>
      </c>
      <c r="C1236" t="s">
        <v>8347</v>
      </c>
      <c r="D1236" t="s">
        <v>8233</v>
      </c>
      <c r="E1236" t="s">
        <v>8194</v>
      </c>
      <c r="F1236" t="s">
        <v>8195</v>
      </c>
      <c r="G1236">
        <v>155</v>
      </c>
      <c r="H1236">
        <v>0</v>
      </c>
      <c r="I1236">
        <v>105</v>
      </c>
      <c r="J1236">
        <v>16275</v>
      </c>
      <c r="K1236" s="10">
        <f>IFERROR(INDEX(Pharma_Stock!$D$4:$D$51,MATCH(F1236,Pharma_Stock!$B$4:$B$51,0)),"")</f>
        <v>46196</v>
      </c>
      <c r="L1236" s="11" t="str">
        <f t="shared" si="38"/>
        <v/>
      </c>
      <c r="M1236" s="11" t="str">
        <f>INDEX(Pharma_Products!$F$4:$F$15,MATCH(E1236,Pharma_Products!$A$4:$A$15,0))</f>
        <v>-</v>
      </c>
      <c r="N1236" s="10">
        <f>IFERROR(INDEX(Pharma_Retailers!$F$4:$F$183,MATCH(C1236,Pharma_Retailers!$A$4:$A$183,0)),"")</f>
        <v>0</v>
      </c>
      <c r="O1236" s="11" t="str">
        <f t="shared" si="39"/>
        <v/>
      </c>
    </row>
    <row r="1237" spans="1:15" x14ac:dyDescent="0.3">
      <c r="A1237" t="s">
        <v>9807</v>
      </c>
      <c r="B1237" s="9">
        <v>45958</v>
      </c>
      <c r="C1237" t="s">
        <v>8313</v>
      </c>
      <c r="D1237" t="s">
        <v>8249</v>
      </c>
      <c r="E1237" t="s">
        <v>8189</v>
      </c>
      <c r="F1237" t="s">
        <v>8190</v>
      </c>
      <c r="G1237">
        <v>14</v>
      </c>
      <c r="H1237">
        <v>3</v>
      </c>
      <c r="I1237">
        <v>12.5</v>
      </c>
      <c r="J1237">
        <v>175</v>
      </c>
      <c r="K1237" s="10">
        <f>IFERROR(INDEX(Pharma_Stock!$D$4:$D$51,MATCH(F1237,Pharma_Stock!$B$4:$B$51,0)),"")</f>
        <v>46202</v>
      </c>
      <c r="L1237" s="11" t="str">
        <f t="shared" si="38"/>
        <v/>
      </c>
      <c r="M1237" s="11" t="str">
        <f>INDEX(Pharma_Products!$F$4:$F$15,MATCH(E1237,Pharma_Products!$A$4:$A$15,0))</f>
        <v>-</v>
      </c>
      <c r="N1237" s="10">
        <f>IFERROR(INDEX(Pharma_Retailers!$F$4:$F$183,MATCH(C1237,Pharma_Retailers!$A$4:$A$183,0)),"")</f>
        <v>0</v>
      </c>
      <c r="O1237" s="11" t="str">
        <f t="shared" si="39"/>
        <v/>
      </c>
    </row>
    <row r="1238" spans="1:15" x14ac:dyDescent="0.3">
      <c r="A1238" t="s">
        <v>9808</v>
      </c>
      <c r="B1238" s="9">
        <v>45959</v>
      </c>
      <c r="C1238" t="s">
        <v>8439</v>
      </c>
      <c r="D1238" t="s">
        <v>8249</v>
      </c>
      <c r="E1238" t="s">
        <v>8184</v>
      </c>
      <c r="F1238" t="s">
        <v>8185</v>
      </c>
      <c r="G1238">
        <v>210</v>
      </c>
      <c r="H1238">
        <v>21</v>
      </c>
      <c r="I1238">
        <v>9</v>
      </c>
      <c r="J1238">
        <v>1890</v>
      </c>
      <c r="K1238" s="10">
        <f>IFERROR(INDEX(Pharma_Stock!$D$4:$D$51,MATCH(F1238,Pharma_Stock!$B$4:$B$51,0)),"")</f>
        <v>46158</v>
      </c>
      <c r="L1238" s="11" t="str">
        <f t="shared" si="38"/>
        <v/>
      </c>
      <c r="M1238" s="11" t="str">
        <f>INDEX(Pharma_Products!$F$4:$F$15,MATCH(E1238,Pharma_Products!$A$4:$A$15,0))</f>
        <v>-</v>
      </c>
      <c r="N1238" s="10">
        <f>IFERROR(INDEX(Pharma_Retailers!$F$4:$F$183,MATCH(C1238,Pharma_Retailers!$A$4:$A$183,0)),"")</f>
        <v>46770</v>
      </c>
      <c r="O1238" s="11" t="str">
        <f t="shared" si="39"/>
        <v/>
      </c>
    </row>
    <row r="1239" spans="1:15" x14ac:dyDescent="0.3">
      <c r="A1239" t="s">
        <v>9809</v>
      </c>
      <c r="B1239" s="9">
        <v>45959</v>
      </c>
      <c r="C1239" t="s">
        <v>8295</v>
      </c>
      <c r="D1239" t="s">
        <v>8233</v>
      </c>
      <c r="E1239" t="s">
        <v>8209</v>
      </c>
      <c r="F1239" t="s">
        <v>8212</v>
      </c>
      <c r="G1239">
        <v>44</v>
      </c>
      <c r="H1239">
        <v>0</v>
      </c>
      <c r="I1239">
        <v>30</v>
      </c>
      <c r="J1239">
        <v>1320</v>
      </c>
      <c r="K1239" s="10">
        <f>IFERROR(INDEX(Pharma_Stock!$D$4:$D$51,MATCH(F1239,Pharma_Stock!$B$4:$B$51,0)),"")</f>
        <v>46129</v>
      </c>
      <c r="L1239" s="11" t="str">
        <f t="shared" si="38"/>
        <v/>
      </c>
      <c r="M1239" s="11" t="str">
        <f>INDEX(Pharma_Products!$F$4:$F$15,MATCH(E1239,Pharma_Products!$A$4:$A$15,0))</f>
        <v>-</v>
      </c>
      <c r="N1239" s="10">
        <f>IFERROR(INDEX(Pharma_Retailers!$F$4:$F$183,MATCH(C1239,Pharma_Retailers!$A$4:$A$183,0)),"")</f>
        <v>0</v>
      </c>
      <c r="O1239" s="11" t="str">
        <f t="shared" si="39"/>
        <v/>
      </c>
    </row>
    <row r="1240" spans="1:15" x14ac:dyDescent="0.3">
      <c r="A1240" t="s">
        <v>9810</v>
      </c>
      <c r="B1240" s="9">
        <v>45959</v>
      </c>
      <c r="C1240" t="s">
        <v>8492</v>
      </c>
      <c r="D1240" t="s">
        <v>8269</v>
      </c>
      <c r="E1240" t="s">
        <v>8189</v>
      </c>
      <c r="F1240" t="s">
        <v>8192</v>
      </c>
      <c r="G1240">
        <v>101</v>
      </c>
      <c r="H1240">
        <v>8</v>
      </c>
      <c r="I1240">
        <v>12.5</v>
      </c>
      <c r="J1240">
        <v>1262.5</v>
      </c>
      <c r="K1240" s="10">
        <f>IFERROR(INDEX(Pharma_Stock!$D$4:$D$51,MATCH(F1240,Pharma_Stock!$B$4:$B$51,0)),"")</f>
        <v>46005</v>
      </c>
      <c r="L1240" s="11" t="str">
        <f t="shared" si="38"/>
        <v/>
      </c>
      <c r="M1240" s="11" t="str">
        <f>INDEX(Pharma_Products!$F$4:$F$15,MATCH(E1240,Pharma_Products!$A$4:$A$15,0))</f>
        <v>-</v>
      </c>
      <c r="N1240" s="10">
        <f>IFERROR(INDEX(Pharma_Retailers!$F$4:$F$183,MATCH(C1240,Pharma_Retailers!$A$4:$A$183,0)),"")</f>
        <v>0</v>
      </c>
      <c r="O1240" s="11" t="str">
        <f t="shared" si="39"/>
        <v/>
      </c>
    </row>
    <row r="1241" spans="1:15" x14ac:dyDescent="0.3">
      <c r="A1241" t="s">
        <v>9811</v>
      </c>
      <c r="B1241" s="9">
        <v>45959</v>
      </c>
      <c r="C1241" t="s">
        <v>8324</v>
      </c>
      <c r="D1241" t="s">
        <v>8241</v>
      </c>
      <c r="E1241" t="s">
        <v>8209</v>
      </c>
      <c r="F1241" t="s">
        <v>8211</v>
      </c>
      <c r="G1241">
        <v>210</v>
      </c>
      <c r="H1241">
        <v>0</v>
      </c>
      <c r="I1241">
        <v>30</v>
      </c>
      <c r="J1241">
        <v>6300</v>
      </c>
      <c r="K1241" s="10">
        <f>IFERROR(INDEX(Pharma_Stock!$D$4:$D$51,MATCH(F1241,Pharma_Stock!$B$4:$B$51,0)),"")</f>
        <v>46265</v>
      </c>
      <c r="L1241" s="11" t="str">
        <f t="shared" si="38"/>
        <v/>
      </c>
      <c r="M1241" s="11" t="str">
        <f>INDEX(Pharma_Products!$F$4:$F$15,MATCH(E1241,Pharma_Products!$A$4:$A$15,0))</f>
        <v>-</v>
      </c>
      <c r="N1241" s="10">
        <f>IFERROR(INDEX(Pharma_Retailers!$F$4:$F$183,MATCH(C1241,Pharma_Retailers!$A$4:$A$183,0)),"")</f>
        <v>0</v>
      </c>
      <c r="O1241" s="11" t="str">
        <f t="shared" si="39"/>
        <v/>
      </c>
    </row>
    <row r="1242" spans="1:15" x14ac:dyDescent="0.3">
      <c r="A1242" t="s">
        <v>9812</v>
      </c>
      <c r="B1242" s="9">
        <v>45959</v>
      </c>
      <c r="C1242" t="s">
        <v>8495</v>
      </c>
      <c r="D1242" t="s">
        <v>8249</v>
      </c>
      <c r="E1242" t="s">
        <v>8179</v>
      </c>
      <c r="F1242" t="s">
        <v>8180</v>
      </c>
      <c r="G1242">
        <v>162</v>
      </c>
      <c r="H1242">
        <v>0</v>
      </c>
      <c r="I1242">
        <v>85</v>
      </c>
      <c r="J1242">
        <v>13770</v>
      </c>
      <c r="K1242" s="10">
        <f>IFERROR(INDEX(Pharma_Stock!$D$4:$D$51,MATCH(F1242,Pharma_Stock!$B$4:$B$51,0)),"")</f>
        <v>46271</v>
      </c>
      <c r="L1242" s="11" t="str">
        <f t="shared" si="38"/>
        <v/>
      </c>
      <c r="M1242" s="11" t="str">
        <f>INDEX(Pharma_Products!$F$4:$F$15,MATCH(E1242,Pharma_Products!$A$4:$A$15,0))</f>
        <v>Sch H</v>
      </c>
      <c r="N1242" s="10">
        <f>IFERROR(INDEX(Pharma_Retailers!$F$4:$F$183,MATCH(C1242,Pharma_Retailers!$A$4:$A$183,0)),"")</f>
        <v>46890</v>
      </c>
      <c r="O1242" s="11" t="str">
        <f t="shared" si="39"/>
        <v/>
      </c>
    </row>
    <row r="1243" spans="1:15" x14ac:dyDescent="0.3">
      <c r="A1243" t="s">
        <v>9813</v>
      </c>
      <c r="B1243" s="9">
        <v>45959</v>
      </c>
      <c r="C1243" t="s">
        <v>8358</v>
      </c>
      <c r="D1243" t="s">
        <v>8269</v>
      </c>
      <c r="E1243" t="s">
        <v>8204</v>
      </c>
      <c r="F1243" t="s">
        <v>8206</v>
      </c>
      <c r="G1243">
        <v>66</v>
      </c>
      <c r="H1243">
        <v>11</v>
      </c>
      <c r="I1243">
        <v>88</v>
      </c>
      <c r="J1243">
        <v>5808</v>
      </c>
      <c r="K1243" s="10">
        <f>IFERROR(INDEX(Pharma_Stock!$D$4:$D$51,MATCH(F1243,Pharma_Stock!$B$4:$B$51,0)),"")</f>
        <v>46287</v>
      </c>
      <c r="L1243" s="11" t="str">
        <f t="shared" si="38"/>
        <v/>
      </c>
      <c r="M1243" s="11" t="str">
        <f>INDEX(Pharma_Products!$F$4:$F$15,MATCH(E1243,Pharma_Products!$A$4:$A$15,0))</f>
        <v>-</v>
      </c>
      <c r="N1243" s="10">
        <f>IFERROR(INDEX(Pharma_Retailers!$F$4:$F$183,MATCH(C1243,Pharma_Retailers!$A$4:$A$183,0)),"")</f>
        <v>0</v>
      </c>
      <c r="O1243" s="11" t="str">
        <f t="shared" si="39"/>
        <v/>
      </c>
    </row>
    <row r="1244" spans="1:15" x14ac:dyDescent="0.3">
      <c r="A1244" t="s">
        <v>9814</v>
      </c>
      <c r="B1244" s="9">
        <v>45959</v>
      </c>
      <c r="C1244" t="s">
        <v>8394</v>
      </c>
      <c r="D1244" t="s">
        <v>8228</v>
      </c>
      <c r="E1244" t="s">
        <v>8209</v>
      </c>
      <c r="F1244" t="s">
        <v>8212</v>
      </c>
      <c r="G1244">
        <v>75</v>
      </c>
      <c r="H1244">
        <v>0</v>
      </c>
      <c r="I1244">
        <v>30</v>
      </c>
      <c r="J1244">
        <v>2250</v>
      </c>
      <c r="K1244" s="10">
        <f>IFERROR(INDEX(Pharma_Stock!$D$4:$D$51,MATCH(F1244,Pharma_Stock!$B$4:$B$51,0)),"")</f>
        <v>46129</v>
      </c>
      <c r="L1244" s="11" t="str">
        <f t="shared" si="38"/>
        <v/>
      </c>
      <c r="M1244" s="11" t="str">
        <f>INDEX(Pharma_Products!$F$4:$F$15,MATCH(E1244,Pharma_Products!$A$4:$A$15,0))</f>
        <v>-</v>
      </c>
      <c r="N1244" s="10">
        <f>IFERROR(INDEX(Pharma_Retailers!$F$4:$F$183,MATCH(C1244,Pharma_Retailers!$A$4:$A$183,0)),"")</f>
        <v>0</v>
      </c>
      <c r="O1244" s="11" t="str">
        <f t="shared" si="39"/>
        <v/>
      </c>
    </row>
    <row r="1245" spans="1:15" x14ac:dyDescent="0.3">
      <c r="A1245" t="s">
        <v>9815</v>
      </c>
      <c r="B1245" s="9">
        <v>45959</v>
      </c>
      <c r="C1245" t="s">
        <v>8368</v>
      </c>
      <c r="D1245" t="s">
        <v>8233</v>
      </c>
      <c r="E1245" t="s">
        <v>8209</v>
      </c>
      <c r="F1245" t="s">
        <v>8211</v>
      </c>
      <c r="G1245">
        <v>107</v>
      </c>
      <c r="H1245">
        <v>0</v>
      </c>
      <c r="I1245">
        <v>30</v>
      </c>
      <c r="J1245">
        <v>3210</v>
      </c>
      <c r="K1245" s="10">
        <f>IFERROR(INDEX(Pharma_Stock!$D$4:$D$51,MATCH(F1245,Pharma_Stock!$B$4:$B$51,0)),"")</f>
        <v>46265</v>
      </c>
      <c r="L1245" s="11" t="str">
        <f t="shared" si="38"/>
        <v/>
      </c>
      <c r="M1245" s="11" t="str">
        <f>INDEX(Pharma_Products!$F$4:$F$15,MATCH(E1245,Pharma_Products!$A$4:$A$15,0))</f>
        <v>-</v>
      </c>
      <c r="N1245" s="10">
        <f>IFERROR(INDEX(Pharma_Retailers!$F$4:$F$183,MATCH(C1245,Pharma_Retailers!$A$4:$A$183,0)),"")</f>
        <v>0</v>
      </c>
      <c r="O1245" s="11" t="str">
        <f t="shared" si="39"/>
        <v/>
      </c>
    </row>
    <row r="1246" spans="1:15" x14ac:dyDescent="0.3">
      <c r="A1246" t="s">
        <v>9816</v>
      </c>
      <c r="B1246" s="9">
        <v>45959</v>
      </c>
      <c r="C1246" t="s">
        <v>8355</v>
      </c>
      <c r="D1246" t="s">
        <v>8249</v>
      </c>
      <c r="E1246" t="s">
        <v>8199</v>
      </c>
      <c r="F1246" t="s">
        <v>8200</v>
      </c>
      <c r="G1246">
        <v>149</v>
      </c>
      <c r="H1246">
        <v>0</v>
      </c>
      <c r="I1246">
        <v>28</v>
      </c>
      <c r="J1246">
        <v>4172</v>
      </c>
      <c r="K1246" s="10">
        <f>IFERROR(INDEX(Pharma_Stock!$D$4:$D$51,MATCH(F1246,Pharma_Stock!$B$4:$B$51,0)),"")</f>
        <v>46042</v>
      </c>
      <c r="L1246" s="11" t="str">
        <f t="shared" si="38"/>
        <v/>
      </c>
      <c r="M1246" s="11" t="str">
        <f>INDEX(Pharma_Products!$F$4:$F$15,MATCH(E1246,Pharma_Products!$A$4:$A$15,0))</f>
        <v>-</v>
      </c>
      <c r="N1246" s="10">
        <f>IFERROR(INDEX(Pharma_Retailers!$F$4:$F$183,MATCH(C1246,Pharma_Retailers!$A$4:$A$183,0)),"")</f>
        <v>0</v>
      </c>
      <c r="O1246" s="11" t="str">
        <f t="shared" si="39"/>
        <v/>
      </c>
    </row>
    <row r="1247" spans="1:15" x14ac:dyDescent="0.3">
      <c r="A1247" t="s">
        <v>9817</v>
      </c>
      <c r="B1247" s="9">
        <v>45959</v>
      </c>
      <c r="C1247" t="s">
        <v>8539</v>
      </c>
      <c r="D1247" t="s">
        <v>8269</v>
      </c>
      <c r="E1247" t="s">
        <v>8174</v>
      </c>
      <c r="F1247" t="s">
        <v>8177</v>
      </c>
      <c r="G1247">
        <v>175</v>
      </c>
      <c r="H1247">
        <v>0</v>
      </c>
      <c r="I1247">
        <v>98</v>
      </c>
      <c r="J1247">
        <v>17150</v>
      </c>
      <c r="K1247" s="10">
        <f>IFERROR(INDEX(Pharma_Stock!$D$4:$D$51,MATCH(F1247,Pharma_Stock!$B$4:$B$51,0)),"")</f>
        <v>46385</v>
      </c>
      <c r="L1247" s="11" t="str">
        <f t="shared" si="38"/>
        <v/>
      </c>
      <c r="M1247" s="11" t="str">
        <f>INDEX(Pharma_Products!$F$4:$F$15,MATCH(E1247,Pharma_Products!$A$4:$A$15,0))</f>
        <v>Sch H</v>
      </c>
      <c r="N1247" s="10">
        <f>IFERROR(INDEX(Pharma_Retailers!$F$4:$F$183,MATCH(C1247,Pharma_Retailers!$A$4:$A$183,0)),"")</f>
        <v>47446</v>
      </c>
      <c r="O1247" s="11" t="str">
        <f t="shared" si="39"/>
        <v/>
      </c>
    </row>
    <row r="1248" spans="1:15" x14ac:dyDescent="0.3">
      <c r="A1248" t="s">
        <v>9818</v>
      </c>
      <c r="B1248" s="9">
        <v>45959</v>
      </c>
      <c r="C1248" t="s">
        <v>8471</v>
      </c>
      <c r="D1248" t="s">
        <v>8241</v>
      </c>
      <c r="E1248" t="s">
        <v>8199</v>
      </c>
      <c r="F1248" t="s">
        <v>8200</v>
      </c>
      <c r="G1248">
        <v>221</v>
      </c>
      <c r="H1248">
        <v>0</v>
      </c>
      <c r="I1248">
        <v>28</v>
      </c>
      <c r="J1248">
        <v>6188</v>
      </c>
      <c r="K1248" s="10">
        <f>IFERROR(INDEX(Pharma_Stock!$D$4:$D$51,MATCH(F1248,Pharma_Stock!$B$4:$B$51,0)),"")</f>
        <v>46042</v>
      </c>
      <c r="L1248" s="11" t="str">
        <f t="shared" si="38"/>
        <v/>
      </c>
      <c r="M1248" s="11" t="str">
        <f>INDEX(Pharma_Products!$F$4:$F$15,MATCH(E1248,Pharma_Products!$A$4:$A$15,0))</f>
        <v>-</v>
      </c>
      <c r="N1248" s="10">
        <f>IFERROR(INDEX(Pharma_Retailers!$F$4:$F$183,MATCH(C1248,Pharma_Retailers!$A$4:$A$183,0)),"")</f>
        <v>0</v>
      </c>
      <c r="O1248" s="11" t="str">
        <f t="shared" si="39"/>
        <v/>
      </c>
    </row>
    <row r="1249" spans="1:15" x14ac:dyDescent="0.3">
      <c r="A1249" t="s">
        <v>9819</v>
      </c>
      <c r="B1249" s="9">
        <v>45959</v>
      </c>
      <c r="C1249" t="s">
        <v>8430</v>
      </c>
      <c r="D1249" t="s">
        <v>8241</v>
      </c>
      <c r="E1249" t="s">
        <v>8199</v>
      </c>
      <c r="F1249" t="s">
        <v>8201</v>
      </c>
      <c r="G1249">
        <v>236</v>
      </c>
      <c r="H1249">
        <v>0</v>
      </c>
      <c r="I1249">
        <v>28</v>
      </c>
      <c r="J1249">
        <v>6608</v>
      </c>
      <c r="K1249" s="10">
        <f>IFERROR(INDEX(Pharma_Stock!$D$4:$D$51,MATCH(F1249,Pharma_Stock!$B$4:$B$51,0)),"")</f>
        <v>46000</v>
      </c>
      <c r="L1249" s="11" t="str">
        <f t="shared" si="38"/>
        <v/>
      </c>
      <c r="M1249" s="11" t="str">
        <f>INDEX(Pharma_Products!$F$4:$F$15,MATCH(E1249,Pharma_Products!$A$4:$A$15,0))</f>
        <v>-</v>
      </c>
      <c r="N1249" s="10">
        <f>IFERROR(INDEX(Pharma_Retailers!$F$4:$F$183,MATCH(C1249,Pharma_Retailers!$A$4:$A$183,0)),"")</f>
        <v>0</v>
      </c>
      <c r="O1249" s="11" t="str">
        <f t="shared" si="39"/>
        <v/>
      </c>
    </row>
    <row r="1250" spans="1:15" x14ac:dyDescent="0.3">
      <c r="A1250" t="s">
        <v>9820</v>
      </c>
      <c r="B1250" s="9">
        <v>45960</v>
      </c>
      <c r="C1250" t="s">
        <v>8431</v>
      </c>
      <c r="D1250" t="s">
        <v>8241</v>
      </c>
      <c r="E1250" t="s">
        <v>8179</v>
      </c>
      <c r="F1250" t="s">
        <v>8180</v>
      </c>
      <c r="G1250">
        <v>205</v>
      </c>
      <c r="H1250">
        <v>0</v>
      </c>
      <c r="I1250">
        <v>85</v>
      </c>
      <c r="J1250">
        <v>17425</v>
      </c>
      <c r="K1250" s="10">
        <f>IFERROR(INDEX(Pharma_Stock!$D$4:$D$51,MATCH(F1250,Pharma_Stock!$B$4:$B$51,0)),"")</f>
        <v>46271</v>
      </c>
      <c r="L1250" s="11" t="str">
        <f t="shared" si="38"/>
        <v/>
      </c>
      <c r="M1250" s="11" t="str">
        <f>INDEX(Pharma_Products!$F$4:$F$15,MATCH(E1250,Pharma_Products!$A$4:$A$15,0))</f>
        <v>Sch H</v>
      </c>
      <c r="N1250" s="10">
        <f>IFERROR(INDEX(Pharma_Retailers!$F$4:$F$183,MATCH(C1250,Pharma_Retailers!$A$4:$A$183,0)),"")</f>
        <v>45792</v>
      </c>
      <c r="O1250" s="11" t="str">
        <f t="shared" si="39"/>
        <v>FLAG</v>
      </c>
    </row>
    <row r="1251" spans="1:15" x14ac:dyDescent="0.3">
      <c r="A1251" t="s">
        <v>9821</v>
      </c>
      <c r="B1251" s="9">
        <v>45960</v>
      </c>
      <c r="C1251" t="s">
        <v>8316</v>
      </c>
      <c r="D1251" t="s">
        <v>8269</v>
      </c>
      <c r="E1251" t="s">
        <v>8204</v>
      </c>
      <c r="F1251" t="s">
        <v>8205</v>
      </c>
      <c r="G1251">
        <v>226</v>
      </c>
      <c r="H1251">
        <v>37</v>
      </c>
      <c r="I1251">
        <v>88</v>
      </c>
      <c r="J1251">
        <v>19888</v>
      </c>
      <c r="K1251" s="10">
        <f>IFERROR(INDEX(Pharma_Stock!$D$4:$D$51,MATCH(F1251,Pharma_Stock!$B$4:$B$51,0)),"")</f>
        <v>46141</v>
      </c>
      <c r="L1251" s="11" t="str">
        <f t="shared" si="38"/>
        <v/>
      </c>
      <c r="M1251" s="11" t="str">
        <f>INDEX(Pharma_Products!$F$4:$F$15,MATCH(E1251,Pharma_Products!$A$4:$A$15,0))</f>
        <v>-</v>
      </c>
      <c r="N1251" s="10">
        <f>IFERROR(INDEX(Pharma_Retailers!$F$4:$F$183,MATCH(C1251,Pharma_Retailers!$A$4:$A$183,0)),"")</f>
        <v>46921</v>
      </c>
      <c r="O1251" s="11" t="str">
        <f t="shared" si="39"/>
        <v/>
      </c>
    </row>
    <row r="1252" spans="1:15" x14ac:dyDescent="0.3">
      <c r="A1252" t="s">
        <v>9822</v>
      </c>
      <c r="B1252" s="9">
        <v>45960</v>
      </c>
      <c r="C1252" t="s">
        <v>8441</v>
      </c>
      <c r="D1252" t="s">
        <v>8233</v>
      </c>
      <c r="E1252" t="s">
        <v>8204</v>
      </c>
      <c r="F1252" t="s">
        <v>8205</v>
      </c>
      <c r="G1252">
        <v>14</v>
      </c>
      <c r="H1252">
        <v>2</v>
      </c>
      <c r="I1252">
        <v>88</v>
      </c>
      <c r="J1252">
        <v>1232</v>
      </c>
      <c r="K1252" s="10">
        <f>IFERROR(INDEX(Pharma_Stock!$D$4:$D$51,MATCH(F1252,Pharma_Stock!$B$4:$B$51,0)),"")</f>
        <v>46141</v>
      </c>
      <c r="L1252" s="11" t="str">
        <f t="shared" si="38"/>
        <v/>
      </c>
      <c r="M1252" s="11" t="str">
        <f>INDEX(Pharma_Products!$F$4:$F$15,MATCH(E1252,Pharma_Products!$A$4:$A$15,0))</f>
        <v>-</v>
      </c>
      <c r="N1252" s="10">
        <f>IFERROR(INDEX(Pharma_Retailers!$F$4:$F$183,MATCH(C1252,Pharma_Retailers!$A$4:$A$183,0)),"")</f>
        <v>0</v>
      </c>
      <c r="O1252" s="11" t="str">
        <f t="shared" si="39"/>
        <v/>
      </c>
    </row>
    <row r="1253" spans="1:15" x14ac:dyDescent="0.3">
      <c r="A1253" t="s">
        <v>9823</v>
      </c>
      <c r="B1253" s="9">
        <v>45960</v>
      </c>
      <c r="C1253" t="s">
        <v>8534</v>
      </c>
      <c r="D1253" t="s">
        <v>8269</v>
      </c>
      <c r="E1253" t="s">
        <v>8153</v>
      </c>
      <c r="F1253" t="s">
        <v>8157</v>
      </c>
      <c r="G1253">
        <v>55</v>
      </c>
      <c r="H1253">
        <v>0</v>
      </c>
      <c r="I1253">
        <v>18.5</v>
      </c>
      <c r="J1253">
        <v>1017.5</v>
      </c>
      <c r="K1253" s="10">
        <f>IFERROR(INDEX(Pharma_Stock!$D$4:$D$51,MATCH(F1253,Pharma_Stock!$B$4:$B$51,0)),"")</f>
        <v>46500</v>
      </c>
      <c r="L1253" s="11" t="str">
        <f t="shared" si="38"/>
        <v/>
      </c>
      <c r="M1253" s="11" t="str">
        <f>INDEX(Pharma_Products!$F$4:$F$15,MATCH(E1253,Pharma_Products!$A$4:$A$15,0))</f>
        <v>Sch H</v>
      </c>
      <c r="N1253" s="10">
        <f>IFERROR(INDEX(Pharma_Retailers!$F$4:$F$183,MATCH(C1253,Pharma_Retailers!$A$4:$A$183,0)),"")</f>
        <v>46536</v>
      </c>
      <c r="O1253" s="11" t="str">
        <f t="shared" si="39"/>
        <v/>
      </c>
    </row>
    <row r="1254" spans="1:15" x14ac:dyDescent="0.3">
      <c r="A1254" t="s">
        <v>9824</v>
      </c>
      <c r="B1254" s="9">
        <v>45960</v>
      </c>
      <c r="C1254" t="s">
        <v>8337</v>
      </c>
      <c r="D1254" t="s">
        <v>8269</v>
      </c>
      <c r="E1254" t="s">
        <v>8174</v>
      </c>
      <c r="F1254" t="s">
        <v>8175</v>
      </c>
      <c r="G1254">
        <v>219</v>
      </c>
      <c r="H1254">
        <v>0</v>
      </c>
      <c r="I1254">
        <v>98</v>
      </c>
      <c r="J1254">
        <v>21462</v>
      </c>
      <c r="K1254" s="10">
        <f>IFERROR(INDEX(Pharma_Stock!$D$4:$D$51,MATCH(F1254,Pharma_Stock!$B$4:$B$51,0)),"")</f>
        <v>46440</v>
      </c>
      <c r="L1254" s="11" t="str">
        <f t="shared" si="38"/>
        <v/>
      </c>
      <c r="M1254" s="11" t="str">
        <f>INDEX(Pharma_Products!$F$4:$F$15,MATCH(E1254,Pharma_Products!$A$4:$A$15,0))</f>
        <v>Sch H</v>
      </c>
      <c r="N1254" s="10">
        <f>IFERROR(INDEX(Pharma_Retailers!$F$4:$F$183,MATCH(C1254,Pharma_Retailers!$A$4:$A$183,0)),"")</f>
        <v>46268</v>
      </c>
      <c r="O1254" s="11" t="str">
        <f t="shared" si="39"/>
        <v/>
      </c>
    </row>
    <row r="1255" spans="1:15" x14ac:dyDescent="0.3">
      <c r="A1255" t="s">
        <v>9825</v>
      </c>
      <c r="B1255" s="9">
        <v>45960</v>
      </c>
      <c r="C1255" t="s">
        <v>8481</v>
      </c>
      <c r="D1255" t="s">
        <v>8233</v>
      </c>
      <c r="E1255" t="s">
        <v>8209</v>
      </c>
      <c r="F1255" t="s">
        <v>8212</v>
      </c>
      <c r="G1255">
        <v>10</v>
      </c>
      <c r="H1255">
        <v>0</v>
      </c>
      <c r="I1255">
        <v>30</v>
      </c>
      <c r="J1255">
        <v>300</v>
      </c>
      <c r="K1255" s="10">
        <f>IFERROR(INDEX(Pharma_Stock!$D$4:$D$51,MATCH(F1255,Pharma_Stock!$B$4:$B$51,0)),"")</f>
        <v>46129</v>
      </c>
      <c r="L1255" s="11" t="str">
        <f t="shared" si="38"/>
        <v/>
      </c>
      <c r="M1255" s="11" t="str">
        <f>INDEX(Pharma_Products!$F$4:$F$15,MATCH(E1255,Pharma_Products!$A$4:$A$15,0))</f>
        <v>-</v>
      </c>
      <c r="N1255" s="10">
        <f>IFERROR(INDEX(Pharma_Retailers!$F$4:$F$183,MATCH(C1255,Pharma_Retailers!$A$4:$A$183,0)),"")</f>
        <v>0</v>
      </c>
      <c r="O1255" s="11" t="str">
        <f t="shared" si="39"/>
        <v/>
      </c>
    </row>
    <row r="1256" spans="1:15" x14ac:dyDescent="0.3">
      <c r="A1256" t="s">
        <v>9826</v>
      </c>
      <c r="B1256" s="9">
        <v>45961</v>
      </c>
      <c r="C1256" t="s">
        <v>8298</v>
      </c>
      <c r="D1256" t="s">
        <v>8269</v>
      </c>
      <c r="E1256" t="s">
        <v>8199</v>
      </c>
      <c r="F1256" t="s">
        <v>8201</v>
      </c>
      <c r="G1256">
        <v>10</v>
      </c>
      <c r="H1256">
        <v>0</v>
      </c>
      <c r="I1256">
        <v>28</v>
      </c>
      <c r="J1256">
        <v>280</v>
      </c>
      <c r="K1256" s="10">
        <f>IFERROR(INDEX(Pharma_Stock!$D$4:$D$51,MATCH(F1256,Pharma_Stock!$B$4:$B$51,0)),"")</f>
        <v>46000</v>
      </c>
      <c r="L1256" s="11" t="str">
        <f t="shared" si="38"/>
        <v/>
      </c>
      <c r="M1256" s="11" t="str">
        <f>INDEX(Pharma_Products!$F$4:$F$15,MATCH(E1256,Pharma_Products!$A$4:$A$15,0))</f>
        <v>-</v>
      </c>
      <c r="N1256" s="10">
        <f>IFERROR(INDEX(Pharma_Retailers!$F$4:$F$183,MATCH(C1256,Pharma_Retailers!$A$4:$A$183,0)),"")</f>
        <v>0</v>
      </c>
      <c r="O1256" s="11" t="str">
        <f t="shared" si="39"/>
        <v/>
      </c>
    </row>
    <row r="1257" spans="1:15" x14ac:dyDescent="0.3">
      <c r="A1257" t="s">
        <v>9827</v>
      </c>
      <c r="B1257" s="9">
        <v>45961</v>
      </c>
      <c r="C1257" t="s">
        <v>8523</v>
      </c>
      <c r="D1257" t="s">
        <v>8241</v>
      </c>
      <c r="E1257" t="s">
        <v>8169</v>
      </c>
      <c r="F1257" t="s">
        <v>8170</v>
      </c>
      <c r="G1257">
        <v>34</v>
      </c>
      <c r="H1257">
        <v>0</v>
      </c>
      <c r="I1257">
        <v>14</v>
      </c>
      <c r="J1257">
        <v>476</v>
      </c>
      <c r="K1257" s="10">
        <f>IFERROR(INDEX(Pharma_Stock!$D$4:$D$51,MATCH(F1257,Pharma_Stock!$B$4:$B$51,0)),"")</f>
        <v>46624</v>
      </c>
      <c r="L1257" s="11" t="str">
        <f t="shared" si="38"/>
        <v/>
      </c>
      <c r="M1257" s="11" t="str">
        <f>INDEX(Pharma_Products!$F$4:$F$15,MATCH(E1257,Pharma_Products!$A$4:$A$15,0))</f>
        <v>Sch H</v>
      </c>
      <c r="N1257" s="10">
        <f>IFERROR(INDEX(Pharma_Retailers!$F$4:$F$183,MATCH(C1257,Pharma_Retailers!$A$4:$A$183,0)),"")</f>
        <v>46639</v>
      </c>
      <c r="O1257" s="11" t="str">
        <f t="shared" si="39"/>
        <v/>
      </c>
    </row>
    <row r="1258" spans="1:15" x14ac:dyDescent="0.3">
      <c r="A1258" t="s">
        <v>9828</v>
      </c>
      <c r="B1258" s="9">
        <v>45961</v>
      </c>
      <c r="C1258" t="s">
        <v>8463</v>
      </c>
      <c r="D1258" t="s">
        <v>8233</v>
      </c>
      <c r="E1258" t="s">
        <v>8164</v>
      </c>
      <c r="F1258" t="s">
        <v>8165</v>
      </c>
      <c r="G1258">
        <v>87</v>
      </c>
      <c r="H1258">
        <v>0</v>
      </c>
      <c r="I1258">
        <v>19</v>
      </c>
      <c r="J1258">
        <v>1653</v>
      </c>
      <c r="K1258" s="10">
        <f>IFERROR(INDEX(Pharma_Stock!$D$4:$D$51,MATCH(F1258,Pharma_Stock!$B$4:$B$51,0)),"")</f>
        <v>46275</v>
      </c>
      <c r="L1258" s="11" t="str">
        <f t="shared" si="38"/>
        <v/>
      </c>
      <c r="M1258" s="11" t="str">
        <f>INDEX(Pharma_Products!$F$4:$F$15,MATCH(E1258,Pharma_Products!$A$4:$A$15,0))</f>
        <v>OTC</v>
      </c>
      <c r="N1258" s="10">
        <f>IFERROR(INDEX(Pharma_Retailers!$F$4:$F$183,MATCH(C1258,Pharma_Retailers!$A$4:$A$183,0)),"")</f>
        <v>47304</v>
      </c>
      <c r="O1258" s="11" t="str">
        <f t="shared" si="39"/>
        <v/>
      </c>
    </row>
    <row r="1259" spans="1:15" x14ac:dyDescent="0.3">
      <c r="A1259" t="s">
        <v>9829</v>
      </c>
      <c r="B1259" s="9">
        <v>45961</v>
      </c>
      <c r="C1259" t="s">
        <v>8433</v>
      </c>
      <c r="D1259" t="s">
        <v>8233</v>
      </c>
      <c r="E1259" t="s">
        <v>8199</v>
      </c>
      <c r="F1259" t="s">
        <v>8201</v>
      </c>
      <c r="G1259">
        <v>211</v>
      </c>
      <c r="H1259">
        <v>0</v>
      </c>
      <c r="I1259">
        <v>28</v>
      </c>
      <c r="J1259">
        <v>5908</v>
      </c>
      <c r="K1259" s="10">
        <f>IFERROR(INDEX(Pharma_Stock!$D$4:$D$51,MATCH(F1259,Pharma_Stock!$B$4:$B$51,0)),"")</f>
        <v>46000</v>
      </c>
      <c r="L1259" s="11" t="str">
        <f t="shared" si="38"/>
        <v/>
      </c>
      <c r="M1259" s="11" t="str">
        <f>INDEX(Pharma_Products!$F$4:$F$15,MATCH(E1259,Pharma_Products!$A$4:$A$15,0))</f>
        <v>-</v>
      </c>
      <c r="N1259" s="10">
        <f>IFERROR(INDEX(Pharma_Retailers!$F$4:$F$183,MATCH(C1259,Pharma_Retailers!$A$4:$A$183,0)),"")</f>
        <v>0</v>
      </c>
      <c r="O1259" s="11" t="str">
        <f t="shared" si="39"/>
        <v/>
      </c>
    </row>
    <row r="1260" spans="1:15" x14ac:dyDescent="0.3">
      <c r="A1260" t="s">
        <v>9830</v>
      </c>
      <c r="B1260" s="9">
        <v>45961</v>
      </c>
      <c r="C1260" t="s">
        <v>8267</v>
      </c>
      <c r="D1260" t="s">
        <v>8269</v>
      </c>
      <c r="E1260" t="s">
        <v>8204</v>
      </c>
      <c r="F1260" t="s">
        <v>8205</v>
      </c>
      <c r="G1260">
        <v>150</v>
      </c>
      <c r="H1260">
        <v>25</v>
      </c>
      <c r="I1260">
        <v>88</v>
      </c>
      <c r="J1260">
        <v>13200</v>
      </c>
      <c r="K1260" s="10">
        <f>IFERROR(INDEX(Pharma_Stock!$D$4:$D$51,MATCH(F1260,Pharma_Stock!$B$4:$B$51,0)),"")</f>
        <v>46141</v>
      </c>
      <c r="L1260" s="11" t="str">
        <f t="shared" si="38"/>
        <v/>
      </c>
      <c r="M1260" s="11" t="str">
        <f>INDEX(Pharma_Products!$F$4:$F$15,MATCH(E1260,Pharma_Products!$A$4:$A$15,0))</f>
        <v>-</v>
      </c>
      <c r="N1260" s="10">
        <f>IFERROR(INDEX(Pharma_Retailers!$F$4:$F$183,MATCH(C1260,Pharma_Retailers!$A$4:$A$183,0)),"")</f>
        <v>0</v>
      </c>
      <c r="O1260" s="11" t="str">
        <f t="shared" si="39"/>
        <v/>
      </c>
    </row>
    <row r="1261" spans="1:15" x14ac:dyDescent="0.3">
      <c r="A1261" t="s">
        <v>9831</v>
      </c>
      <c r="B1261" s="9">
        <v>45961</v>
      </c>
      <c r="C1261" t="s">
        <v>8270</v>
      </c>
      <c r="D1261" t="s">
        <v>8249</v>
      </c>
      <c r="E1261" t="s">
        <v>8159</v>
      </c>
      <c r="F1261" t="s">
        <v>8160</v>
      </c>
      <c r="G1261">
        <v>171</v>
      </c>
      <c r="H1261">
        <v>0</v>
      </c>
      <c r="I1261">
        <v>72</v>
      </c>
      <c r="J1261">
        <v>12312</v>
      </c>
      <c r="K1261" s="10">
        <f>IFERROR(INDEX(Pharma_Stock!$D$4:$D$51,MATCH(F1261,Pharma_Stock!$B$4:$B$51,0)),"")</f>
        <v>46321</v>
      </c>
      <c r="L1261" s="11" t="str">
        <f t="shared" si="38"/>
        <v/>
      </c>
      <c r="M1261" s="11" t="str">
        <f>INDEX(Pharma_Products!$F$4:$F$15,MATCH(E1261,Pharma_Products!$A$4:$A$15,0))</f>
        <v>Sch H</v>
      </c>
      <c r="N1261" s="10">
        <f>IFERROR(INDEX(Pharma_Retailers!$F$4:$F$183,MATCH(C1261,Pharma_Retailers!$A$4:$A$183,0)),"")</f>
        <v>46548</v>
      </c>
      <c r="O1261" s="11" t="str">
        <f t="shared" si="39"/>
        <v/>
      </c>
    </row>
    <row r="1262" spans="1:15" x14ac:dyDescent="0.3">
      <c r="A1262" t="s">
        <v>9832</v>
      </c>
      <c r="B1262" s="9">
        <v>45962</v>
      </c>
      <c r="C1262" t="s">
        <v>8492</v>
      </c>
      <c r="D1262" t="s">
        <v>8269</v>
      </c>
      <c r="E1262" t="s">
        <v>8184</v>
      </c>
      <c r="F1262" t="s">
        <v>8186</v>
      </c>
      <c r="G1262">
        <v>216</v>
      </c>
      <c r="H1262">
        <v>21</v>
      </c>
      <c r="I1262">
        <v>9</v>
      </c>
      <c r="J1262">
        <v>1944</v>
      </c>
      <c r="K1262" s="10">
        <f>IFERROR(INDEX(Pharma_Stock!$D$4:$D$51,MATCH(F1262,Pharma_Stock!$B$4:$B$51,0)),"")</f>
        <v>45997</v>
      </c>
      <c r="L1262" s="11" t="str">
        <f t="shared" si="38"/>
        <v/>
      </c>
      <c r="M1262" s="11" t="str">
        <f>INDEX(Pharma_Products!$F$4:$F$15,MATCH(E1262,Pharma_Products!$A$4:$A$15,0))</f>
        <v>-</v>
      </c>
      <c r="N1262" s="10">
        <f>IFERROR(INDEX(Pharma_Retailers!$F$4:$F$183,MATCH(C1262,Pharma_Retailers!$A$4:$A$183,0)),"")</f>
        <v>0</v>
      </c>
      <c r="O1262" s="11" t="str">
        <f t="shared" si="39"/>
        <v/>
      </c>
    </row>
    <row r="1263" spans="1:15" x14ac:dyDescent="0.3">
      <c r="A1263" t="s">
        <v>9833</v>
      </c>
      <c r="B1263" s="9">
        <v>45962</v>
      </c>
      <c r="C1263" t="s">
        <v>8337</v>
      </c>
      <c r="D1263" t="s">
        <v>8269</v>
      </c>
      <c r="E1263" t="s">
        <v>8184</v>
      </c>
      <c r="F1263" t="s">
        <v>8186</v>
      </c>
      <c r="G1263">
        <v>111</v>
      </c>
      <c r="H1263">
        <v>11</v>
      </c>
      <c r="I1263">
        <v>9</v>
      </c>
      <c r="J1263">
        <v>999</v>
      </c>
      <c r="K1263" s="10">
        <f>IFERROR(INDEX(Pharma_Stock!$D$4:$D$51,MATCH(F1263,Pharma_Stock!$B$4:$B$51,0)),"")</f>
        <v>45997</v>
      </c>
      <c r="L1263" s="11" t="str">
        <f t="shared" si="38"/>
        <v/>
      </c>
      <c r="M1263" s="11" t="str">
        <f>INDEX(Pharma_Products!$F$4:$F$15,MATCH(E1263,Pharma_Products!$A$4:$A$15,0))</f>
        <v>-</v>
      </c>
      <c r="N1263" s="10">
        <f>IFERROR(INDEX(Pharma_Retailers!$F$4:$F$183,MATCH(C1263,Pharma_Retailers!$A$4:$A$183,0)),"")</f>
        <v>46268</v>
      </c>
      <c r="O1263" s="11" t="str">
        <f t="shared" si="39"/>
        <v/>
      </c>
    </row>
    <row r="1264" spans="1:15" x14ac:dyDescent="0.3">
      <c r="A1264" t="s">
        <v>9834</v>
      </c>
      <c r="B1264" s="9">
        <v>45962</v>
      </c>
      <c r="C1264" t="s">
        <v>8520</v>
      </c>
      <c r="D1264" t="s">
        <v>8241</v>
      </c>
      <c r="E1264" t="s">
        <v>8199</v>
      </c>
      <c r="F1264" t="s">
        <v>8200</v>
      </c>
      <c r="G1264">
        <v>118</v>
      </c>
      <c r="H1264">
        <v>0</v>
      </c>
      <c r="I1264">
        <v>28</v>
      </c>
      <c r="J1264">
        <v>3304</v>
      </c>
      <c r="K1264" s="10">
        <f>IFERROR(INDEX(Pharma_Stock!$D$4:$D$51,MATCH(F1264,Pharma_Stock!$B$4:$B$51,0)),"")</f>
        <v>46042</v>
      </c>
      <c r="L1264" s="11" t="str">
        <f t="shared" si="38"/>
        <v/>
      </c>
      <c r="M1264" s="11" t="str">
        <f>INDEX(Pharma_Products!$F$4:$F$15,MATCH(E1264,Pharma_Products!$A$4:$A$15,0))</f>
        <v>-</v>
      </c>
      <c r="N1264" s="10">
        <f>IFERROR(INDEX(Pharma_Retailers!$F$4:$F$183,MATCH(C1264,Pharma_Retailers!$A$4:$A$183,0)),"")</f>
        <v>0</v>
      </c>
      <c r="O1264" s="11" t="str">
        <f t="shared" si="39"/>
        <v/>
      </c>
    </row>
    <row r="1265" spans="1:15" x14ac:dyDescent="0.3">
      <c r="A1265" t="s">
        <v>9835</v>
      </c>
      <c r="B1265" s="9">
        <v>45962</v>
      </c>
      <c r="C1265" t="s">
        <v>8319</v>
      </c>
      <c r="D1265" t="s">
        <v>8228</v>
      </c>
      <c r="E1265" t="s">
        <v>8179</v>
      </c>
      <c r="F1265" t="s">
        <v>8183</v>
      </c>
      <c r="G1265">
        <v>23</v>
      </c>
      <c r="H1265">
        <v>0</v>
      </c>
      <c r="I1265">
        <v>85</v>
      </c>
      <c r="J1265">
        <v>1955</v>
      </c>
      <c r="K1265" s="10">
        <f>IFERROR(INDEX(Pharma_Stock!$D$4:$D$51,MATCH(F1265,Pharma_Stock!$B$4:$B$51,0)),"")</f>
        <v>46029</v>
      </c>
      <c r="L1265" s="11" t="str">
        <f t="shared" si="38"/>
        <v/>
      </c>
      <c r="M1265" s="11" t="str">
        <f>INDEX(Pharma_Products!$F$4:$F$15,MATCH(E1265,Pharma_Products!$A$4:$A$15,0))</f>
        <v>Sch H</v>
      </c>
      <c r="N1265" s="10">
        <f>IFERROR(INDEX(Pharma_Retailers!$F$4:$F$183,MATCH(C1265,Pharma_Retailers!$A$4:$A$183,0)),"")</f>
        <v>46924</v>
      </c>
      <c r="O1265" s="11" t="str">
        <f t="shared" si="39"/>
        <v/>
      </c>
    </row>
    <row r="1266" spans="1:15" x14ac:dyDescent="0.3">
      <c r="A1266" t="s">
        <v>9836</v>
      </c>
      <c r="B1266" s="9">
        <v>45962</v>
      </c>
      <c r="C1266" t="s">
        <v>8430</v>
      </c>
      <c r="D1266" t="s">
        <v>8241</v>
      </c>
      <c r="E1266" t="s">
        <v>8209</v>
      </c>
      <c r="F1266" t="s">
        <v>8212</v>
      </c>
      <c r="G1266">
        <v>53</v>
      </c>
      <c r="H1266">
        <v>0</v>
      </c>
      <c r="I1266">
        <v>30</v>
      </c>
      <c r="J1266">
        <v>1590</v>
      </c>
      <c r="K1266" s="10">
        <f>IFERROR(INDEX(Pharma_Stock!$D$4:$D$51,MATCH(F1266,Pharma_Stock!$B$4:$B$51,0)),"")</f>
        <v>46129</v>
      </c>
      <c r="L1266" s="11" t="str">
        <f t="shared" si="38"/>
        <v/>
      </c>
      <c r="M1266" s="11" t="str">
        <f>INDEX(Pharma_Products!$F$4:$F$15,MATCH(E1266,Pharma_Products!$A$4:$A$15,0))</f>
        <v>-</v>
      </c>
      <c r="N1266" s="10">
        <f>IFERROR(INDEX(Pharma_Retailers!$F$4:$F$183,MATCH(C1266,Pharma_Retailers!$A$4:$A$183,0)),"")</f>
        <v>0</v>
      </c>
      <c r="O1266" s="11" t="str">
        <f t="shared" si="39"/>
        <v/>
      </c>
    </row>
    <row r="1267" spans="1:15" x14ac:dyDescent="0.3">
      <c r="A1267" t="s">
        <v>9837</v>
      </c>
      <c r="B1267" s="9">
        <v>45962</v>
      </c>
      <c r="C1267" t="s">
        <v>8413</v>
      </c>
      <c r="D1267" t="s">
        <v>8228</v>
      </c>
      <c r="E1267" t="s">
        <v>8199</v>
      </c>
      <c r="F1267" t="s">
        <v>8201</v>
      </c>
      <c r="G1267">
        <v>124</v>
      </c>
      <c r="H1267">
        <v>0</v>
      </c>
      <c r="I1267">
        <v>28</v>
      </c>
      <c r="J1267">
        <v>3472</v>
      </c>
      <c r="K1267" s="10">
        <f>IFERROR(INDEX(Pharma_Stock!$D$4:$D$51,MATCH(F1267,Pharma_Stock!$B$4:$B$51,0)),"")</f>
        <v>46000</v>
      </c>
      <c r="L1267" s="11" t="str">
        <f t="shared" si="38"/>
        <v/>
      </c>
      <c r="M1267" s="11" t="str">
        <f>INDEX(Pharma_Products!$F$4:$F$15,MATCH(E1267,Pharma_Products!$A$4:$A$15,0))</f>
        <v>-</v>
      </c>
      <c r="N1267" s="10">
        <f>IFERROR(INDEX(Pharma_Retailers!$F$4:$F$183,MATCH(C1267,Pharma_Retailers!$A$4:$A$183,0)),"")</f>
        <v>0</v>
      </c>
      <c r="O1267" s="11" t="str">
        <f t="shared" si="39"/>
        <v/>
      </c>
    </row>
    <row r="1268" spans="1:15" x14ac:dyDescent="0.3">
      <c r="A1268" t="s">
        <v>9838</v>
      </c>
      <c r="B1268" s="9">
        <v>45962</v>
      </c>
      <c r="C1268" t="s">
        <v>8419</v>
      </c>
      <c r="D1268" t="s">
        <v>8269</v>
      </c>
      <c r="E1268" t="s">
        <v>8179</v>
      </c>
      <c r="F1268" t="s">
        <v>8182</v>
      </c>
      <c r="G1268">
        <v>233</v>
      </c>
      <c r="H1268">
        <v>0</v>
      </c>
      <c r="I1268">
        <v>85</v>
      </c>
      <c r="J1268">
        <v>19805</v>
      </c>
      <c r="K1268" s="10">
        <f>IFERROR(INDEX(Pharma_Stock!$D$4:$D$51,MATCH(F1268,Pharma_Stock!$B$4:$B$51,0)),"")</f>
        <v>46620</v>
      </c>
      <c r="L1268" s="11" t="str">
        <f t="shared" si="38"/>
        <v/>
      </c>
      <c r="M1268" s="11" t="str">
        <f>INDEX(Pharma_Products!$F$4:$F$15,MATCH(E1268,Pharma_Products!$A$4:$A$15,0))</f>
        <v>Sch H</v>
      </c>
      <c r="N1268" s="10">
        <f>IFERROR(INDEX(Pharma_Retailers!$F$4:$F$183,MATCH(C1268,Pharma_Retailers!$A$4:$A$183,0)),"")</f>
        <v>46557</v>
      </c>
      <c r="O1268" s="11" t="str">
        <f t="shared" si="39"/>
        <v/>
      </c>
    </row>
    <row r="1269" spans="1:15" x14ac:dyDescent="0.3">
      <c r="A1269" t="s">
        <v>9839</v>
      </c>
      <c r="B1269" s="9">
        <v>45962</v>
      </c>
      <c r="C1269" t="s">
        <v>8282</v>
      </c>
      <c r="D1269" t="s">
        <v>8241</v>
      </c>
      <c r="E1269" t="s">
        <v>8194</v>
      </c>
      <c r="F1269" t="s">
        <v>8197</v>
      </c>
      <c r="G1269">
        <v>67</v>
      </c>
      <c r="H1269">
        <v>0</v>
      </c>
      <c r="I1269">
        <v>105</v>
      </c>
      <c r="J1269">
        <v>7035</v>
      </c>
      <c r="K1269" s="10">
        <f>IFERROR(INDEX(Pharma_Stock!$D$4:$D$51,MATCH(F1269,Pharma_Stock!$B$4:$B$51,0)),"")</f>
        <v>46224</v>
      </c>
      <c r="L1269" s="11" t="str">
        <f t="shared" si="38"/>
        <v/>
      </c>
      <c r="M1269" s="11" t="str">
        <f>INDEX(Pharma_Products!$F$4:$F$15,MATCH(E1269,Pharma_Products!$A$4:$A$15,0))</f>
        <v>-</v>
      </c>
      <c r="N1269" s="10">
        <f>IFERROR(INDEX(Pharma_Retailers!$F$4:$F$183,MATCH(C1269,Pharma_Retailers!$A$4:$A$183,0)),"")</f>
        <v>0</v>
      </c>
      <c r="O1269" s="11" t="str">
        <f t="shared" si="39"/>
        <v/>
      </c>
    </row>
    <row r="1270" spans="1:15" x14ac:dyDescent="0.3">
      <c r="A1270" t="s">
        <v>9840</v>
      </c>
      <c r="B1270" s="9">
        <v>45962</v>
      </c>
      <c r="C1270" t="s">
        <v>8290</v>
      </c>
      <c r="D1270" t="s">
        <v>8249</v>
      </c>
      <c r="E1270" t="s">
        <v>8204</v>
      </c>
      <c r="F1270" t="s">
        <v>8206</v>
      </c>
      <c r="G1270">
        <v>221</v>
      </c>
      <c r="H1270">
        <v>36</v>
      </c>
      <c r="I1270">
        <v>88</v>
      </c>
      <c r="J1270">
        <v>19448</v>
      </c>
      <c r="K1270" s="10">
        <f>IFERROR(INDEX(Pharma_Stock!$D$4:$D$51,MATCH(F1270,Pharma_Stock!$B$4:$B$51,0)),"")</f>
        <v>46287</v>
      </c>
      <c r="L1270" s="11" t="str">
        <f t="shared" si="38"/>
        <v/>
      </c>
      <c r="M1270" s="11" t="str">
        <f>INDEX(Pharma_Products!$F$4:$F$15,MATCH(E1270,Pharma_Products!$A$4:$A$15,0))</f>
        <v>-</v>
      </c>
      <c r="N1270" s="10">
        <f>IFERROR(INDEX(Pharma_Retailers!$F$4:$F$183,MATCH(C1270,Pharma_Retailers!$A$4:$A$183,0)),"")</f>
        <v>46468</v>
      </c>
      <c r="O1270" s="11" t="str">
        <f t="shared" si="39"/>
        <v/>
      </c>
    </row>
    <row r="1271" spans="1:15" x14ac:dyDescent="0.3">
      <c r="A1271" t="s">
        <v>9841</v>
      </c>
      <c r="B1271" s="9">
        <v>45962</v>
      </c>
      <c r="C1271" t="s">
        <v>8490</v>
      </c>
      <c r="D1271" t="s">
        <v>8269</v>
      </c>
      <c r="E1271" t="s">
        <v>8204</v>
      </c>
      <c r="F1271" t="s">
        <v>8205</v>
      </c>
      <c r="G1271">
        <v>177</v>
      </c>
      <c r="H1271">
        <v>29</v>
      </c>
      <c r="I1271">
        <v>88</v>
      </c>
      <c r="J1271">
        <v>15576</v>
      </c>
      <c r="K1271" s="10">
        <f>IFERROR(INDEX(Pharma_Stock!$D$4:$D$51,MATCH(F1271,Pharma_Stock!$B$4:$B$51,0)),"")</f>
        <v>46141</v>
      </c>
      <c r="L1271" s="11" t="str">
        <f t="shared" si="38"/>
        <v/>
      </c>
      <c r="M1271" s="11" t="str">
        <f>INDEX(Pharma_Products!$F$4:$F$15,MATCH(E1271,Pharma_Products!$A$4:$A$15,0))</f>
        <v>-</v>
      </c>
      <c r="N1271" s="10">
        <f>IFERROR(INDEX(Pharma_Retailers!$F$4:$F$183,MATCH(C1271,Pharma_Retailers!$A$4:$A$183,0)),"")</f>
        <v>0</v>
      </c>
      <c r="O1271" s="11" t="str">
        <f t="shared" si="39"/>
        <v/>
      </c>
    </row>
    <row r="1272" spans="1:15" x14ac:dyDescent="0.3">
      <c r="A1272" t="s">
        <v>9842</v>
      </c>
      <c r="B1272" s="9">
        <v>45962</v>
      </c>
      <c r="C1272" t="s">
        <v>8263</v>
      </c>
      <c r="D1272" t="s">
        <v>8228</v>
      </c>
      <c r="E1272" t="s">
        <v>8199</v>
      </c>
      <c r="F1272" t="s">
        <v>8201</v>
      </c>
      <c r="G1272">
        <v>147</v>
      </c>
      <c r="H1272">
        <v>0</v>
      </c>
      <c r="I1272">
        <v>28</v>
      </c>
      <c r="J1272">
        <v>4116</v>
      </c>
      <c r="K1272" s="10">
        <f>IFERROR(INDEX(Pharma_Stock!$D$4:$D$51,MATCH(F1272,Pharma_Stock!$B$4:$B$51,0)),"")</f>
        <v>46000</v>
      </c>
      <c r="L1272" s="11" t="str">
        <f t="shared" si="38"/>
        <v/>
      </c>
      <c r="M1272" s="11" t="str">
        <f>INDEX(Pharma_Products!$F$4:$F$15,MATCH(E1272,Pharma_Products!$A$4:$A$15,0))</f>
        <v>-</v>
      </c>
      <c r="N1272" s="10">
        <f>IFERROR(INDEX(Pharma_Retailers!$F$4:$F$183,MATCH(C1272,Pharma_Retailers!$A$4:$A$183,0)),"")</f>
        <v>0</v>
      </c>
      <c r="O1272" s="11" t="str">
        <f t="shared" si="39"/>
        <v/>
      </c>
    </row>
    <row r="1273" spans="1:15" x14ac:dyDescent="0.3">
      <c r="A1273" t="s">
        <v>9843</v>
      </c>
      <c r="B1273" s="9">
        <v>45962</v>
      </c>
      <c r="C1273" t="s">
        <v>8434</v>
      </c>
      <c r="D1273" t="s">
        <v>8269</v>
      </c>
      <c r="E1273" t="s">
        <v>8204</v>
      </c>
      <c r="F1273" t="s">
        <v>8205</v>
      </c>
      <c r="G1273">
        <v>113</v>
      </c>
      <c r="H1273">
        <v>18</v>
      </c>
      <c r="I1273">
        <v>88</v>
      </c>
      <c r="J1273">
        <v>9944</v>
      </c>
      <c r="K1273" s="10">
        <f>IFERROR(INDEX(Pharma_Stock!$D$4:$D$51,MATCH(F1273,Pharma_Stock!$B$4:$B$51,0)),"")</f>
        <v>46141</v>
      </c>
      <c r="L1273" s="11" t="str">
        <f t="shared" si="38"/>
        <v/>
      </c>
      <c r="M1273" s="11" t="str">
        <f>INDEX(Pharma_Products!$F$4:$F$15,MATCH(E1273,Pharma_Products!$A$4:$A$15,0))</f>
        <v>-</v>
      </c>
      <c r="N1273" s="10">
        <f>IFERROR(INDEX(Pharma_Retailers!$F$4:$F$183,MATCH(C1273,Pharma_Retailers!$A$4:$A$183,0)),"")</f>
        <v>0</v>
      </c>
      <c r="O1273" s="11" t="str">
        <f t="shared" si="39"/>
        <v/>
      </c>
    </row>
    <row r="1274" spans="1:15" x14ac:dyDescent="0.3">
      <c r="A1274" t="s">
        <v>9844</v>
      </c>
      <c r="B1274" s="9">
        <v>45964</v>
      </c>
      <c r="C1274" t="s">
        <v>8430</v>
      </c>
      <c r="D1274" t="s">
        <v>8241</v>
      </c>
      <c r="E1274" t="s">
        <v>8204</v>
      </c>
      <c r="F1274" t="s">
        <v>8205</v>
      </c>
      <c r="G1274">
        <v>212</v>
      </c>
      <c r="H1274">
        <v>35</v>
      </c>
      <c r="I1274">
        <v>88</v>
      </c>
      <c r="J1274">
        <v>18656</v>
      </c>
      <c r="K1274" s="10">
        <f>IFERROR(INDEX(Pharma_Stock!$D$4:$D$51,MATCH(F1274,Pharma_Stock!$B$4:$B$51,0)),"")</f>
        <v>46141</v>
      </c>
      <c r="L1274" s="11" t="str">
        <f t="shared" si="38"/>
        <v/>
      </c>
      <c r="M1274" s="11" t="str">
        <f>INDEX(Pharma_Products!$F$4:$F$15,MATCH(E1274,Pharma_Products!$A$4:$A$15,0))</f>
        <v>-</v>
      </c>
      <c r="N1274" s="10">
        <f>IFERROR(INDEX(Pharma_Retailers!$F$4:$F$183,MATCH(C1274,Pharma_Retailers!$A$4:$A$183,0)),"")</f>
        <v>0</v>
      </c>
      <c r="O1274" s="11" t="str">
        <f t="shared" si="39"/>
        <v/>
      </c>
    </row>
    <row r="1275" spans="1:15" x14ac:dyDescent="0.3">
      <c r="A1275" t="s">
        <v>9845</v>
      </c>
      <c r="B1275" s="9">
        <v>45964</v>
      </c>
      <c r="C1275" t="s">
        <v>8347</v>
      </c>
      <c r="D1275" t="s">
        <v>8233</v>
      </c>
      <c r="E1275" t="s">
        <v>8184</v>
      </c>
      <c r="F1275" t="s">
        <v>8185</v>
      </c>
      <c r="G1275">
        <v>33</v>
      </c>
      <c r="H1275">
        <v>3</v>
      </c>
      <c r="I1275">
        <v>9</v>
      </c>
      <c r="J1275">
        <v>297</v>
      </c>
      <c r="K1275" s="10">
        <f>IFERROR(INDEX(Pharma_Stock!$D$4:$D$51,MATCH(F1275,Pharma_Stock!$B$4:$B$51,0)),"")</f>
        <v>46158</v>
      </c>
      <c r="L1275" s="11" t="str">
        <f t="shared" si="38"/>
        <v/>
      </c>
      <c r="M1275" s="11" t="str">
        <f>INDEX(Pharma_Products!$F$4:$F$15,MATCH(E1275,Pharma_Products!$A$4:$A$15,0))</f>
        <v>-</v>
      </c>
      <c r="N1275" s="10">
        <f>IFERROR(INDEX(Pharma_Retailers!$F$4:$F$183,MATCH(C1275,Pharma_Retailers!$A$4:$A$183,0)),"")</f>
        <v>0</v>
      </c>
      <c r="O1275" s="11" t="str">
        <f t="shared" si="39"/>
        <v/>
      </c>
    </row>
    <row r="1276" spans="1:15" x14ac:dyDescent="0.3">
      <c r="A1276" t="s">
        <v>9846</v>
      </c>
      <c r="B1276" s="9">
        <v>45964</v>
      </c>
      <c r="C1276" t="s">
        <v>8425</v>
      </c>
      <c r="D1276" t="s">
        <v>8233</v>
      </c>
      <c r="E1276" t="s">
        <v>8164</v>
      </c>
      <c r="F1276" t="s">
        <v>8167</v>
      </c>
      <c r="G1276">
        <v>83</v>
      </c>
      <c r="H1276">
        <v>0</v>
      </c>
      <c r="I1276">
        <v>19</v>
      </c>
      <c r="J1276">
        <v>1577</v>
      </c>
      <c r="K1276" s="10">
        <f>IFERROR(INDEX(Pharma_Stock!$D$4:$D$51,MATCH(F1276,Pharma_Stock!$B$4:$B$51,0)),"")</f>
        <v>46652</v>
      </c>
      <c r="L1276" s="11" t="str">
        <f t="shared" si="38"/>
        <v/>
      </c>
      <c r="M1276" s="11" t="str">
        <f>INDEX(Pharma_Products!$F$4:$F$15,MATCH(E1276,Pharma_Products!$A$4:$A$15,0))</f>
        <v>OTC</v>
      </c>
      <c r="N1276" s="10">
        <f>IFERROR(INDEX(Pharma_Retailers!$F$4:$F$183,MATCH(C1276,Pharma_Retailers!$A$4:$A$183,0)),"")</f>
        <v>47324</v>
      </c>
      <c r="O1276" s="11" t="str">
        <f t="shared" si="39"/>
        <v/>
      </c>
    </row>
    <row r="1277" spans="1:15" x14ac:dyDescent="0.3">
      <c r="A1277" t="s">
        <v>9847</v>
      </c>
      <c r="B1277" s="9">
        <v>45964</v>
      </c>
      <c r="C1277" t="s">
        <v>8469</v>
      </c>
      <c r="D1277" t="s">
        <v>8233</v>
      </c>
      <c r="E1277" t="s">
        <v>8184</v>
      </c>
      <c r="F1277" t="s">
        <v>8186</v>
      </c>
      <c r="G1277">
        <v>57</v>
      </c>
      <c r="H1277">
        <v>5</v>
      </c>
      <c r="I1277">
        <v>9</v>
      </c>
      <c r="J1277">
        <v>513</v>
      </c>
      <c r="K1277" s="10">
        <f>IFERROR(INDEX(Pharma_Stock!$D$4:$D$51,MATCH(F1277,Pharma_Stock!$B$4:$B$51,0)),"")</f>
        <v>45997</v>
      </c>
      <c r="L1277" s="11" t="str">
        <f t="shared" si="38"/>
        <v/>
      </c>
      <c r="M1277" s="11" t="str">
        <f>INDEX(Pharma_Products!$F$4:$F$15,MATCH(E1277,Pharma_Products!$A$4:$A$15,0))</f>
        <v>-</v>
      </c>
      <c r="N1277" s="10">
        <f>IFERROR(INDEX(Pharma_Retailers!$F$4:$F$183,MATCH(C1277,Pharma_Retailers!$A$4:$A$183,0)),"")</f>
        <v>0</v>
      </c>
      <c r="O1277" s="11" t="str">
        <f t="shared" si="39"/>
        <v/>
      </c>
    </row>
    <row r="1278" spans="1:15" x14ac:dyDescent="0.3">
      <c r="A1278" t="s">
        <v>9848</v>
      </c>
      <c r="B1278" s="9">
        <v>45964</v>
      </c>
      <c r="C1278" t="s">
        <v>8419</v>
      </c>
      <c r="D1278" t="s">
        <v>8269</v>
      </c>
      <c r="E1278" t="s">
        <v>8153</v>
      </c>
      <c r="F1278" t="s">
        <v>8154</v>
      </c>
      <c r="G1278">
        <v>60</v>
      </c>
      <c r="H1278">
        <v>0</v>
      </c>
      <c r="I1278">
        <v>18.5</v>
      </c>
      <c r="J1278">
        <v>1110</v>
      </c>
      <c r="K1278" s="10">
        <f>IFERROR(INDEX(Pharma_Stock!$D$4:$D$51,MATCH(F1278,Pharma_Stock!$B$4:$B$51,0)),"")</f>
        <v>46439</v>
      </c>
      <c r="L1278" s="11" t="str">
        <f t="shared" si="38"/>
        <v/>
      </c>
      <c r="M1278" s="11" t="str">
        <f>INDEX(Pharma_Products!$F$4:$F$15,MATCH(E1278,Pharma_Products!$A$4:$A$15,0))</f>
        <v>Sch H</v>
      </c>
      <c r="N1278" s="10">
        <f>IFERROR(INDEX(Pharma_Retailers!$F$4:$F$183,MATCH(C1278,Pharma_Retailers!$A$4:$A$183,0)),"")</f>
        <v>46557</v>
      </c>
      <c r="O1278" s="11" t="str">
        <f t="shared" si="39"/>
        <v/>
      </c>
    </row>
    <row r="1279" spans="1:15" x14ac:dyDescent="0.3">
      <c r="A1279" t="s">
        <v>9849</v>
      </c>
      <c r="B1279" s="9">
        <v>45964</v>
      </c>
      <c r="C1279" t="s">
        <v>8480</v>
      </c>
      <c r="D1279" t="s">
        <v>8241</v>
      </c>
      <c r="E1279" t="s">
        <v>8189</v>
      </c>
      <c r="F1279" t="s">
        <v>8190</v>
      </c>
      <c r="G1279">
        <v>51</v>
      </c>
      <c r="H1279">
        <v>4</v>
      </c>
      <c r="I1279">
        <v>12.5</v>
      </c>
      <c r="J1279">
        <v>637.5</v>
      </c>
      <c r="K1279" s="10">
        <f>IFERROR(INDEX(Pharma_Stock!$D$4:$D$51,MATCH(F1279,Pharma_Stock!$B$4:$B$51,0)),"")</f>
        <v>46202</v>
      </c>
      <c r="L1279" s="11" t="str">
        <f t="shared" si="38"/>
        <v/>
      </c>
      <c r="M1279" s="11" t="str">
        <f>INDEX(Pharma_Products!$F$4:$F$15,MATCH(E1279,Pharma_Products!$A$4:$A$15,0))</f>
        <v>-</v>
      </c>
      <c r="N1279" s="10">
        <f>IFERROR(INDEX(Pharma_Retailers!$F$4:$F$183,MATCH(C1279,Pharma_Retailers!$A$4:$A$183,0)),"")</f>
        <v>0</v>
      </c>
      <c r="O1279" s="11" t="str">
        <f t="shared" si="39"/>
        <v/>
      </c>
    </row>
    <row r="1280" spans="1:15" x14ac:dyDescent="0.3">
      <c r="A1280" t="s">
        <v>9850</v>
      </c>
      <c r="B1280" s="9">
        <v>45964</v>
      </c>
      <c r="C1280" t="s">
        <v>8413</v>
      </c>
      <c r="D1280" t="s">
        <v>8228</v>
      </c>
      <c r="E1280" t="s">
        <v>8184</v>
      </c>
      <c r="F1280" t="s">
        <v>8186</v>
      </c>
      <c r="G1280">
        <v>155</v>
      </c>
      <c r="H1280">
        <v>15</v>
      </c>
      <c r="I1280">
        <v>9</v>
      </c>
      <c r="J1280">
        <v>1395</v>
      </c>
      <c r="K1280" s="10">
        <f>IFERROR(INDEX(Pharma_Stock!$D$4:$D$51,MATCH(F1280,Pharma_Stock!$B$4:$B$51,0)),"")</f>
        <v>45997</v>
      </c>
      <c r="L1280" s="11" t="str">
        <f t="shared" si="38"/>
        <v/>
      </c>
      <c r="M1280" s="11" t="str">
        <f>INDEX(Pharma_Products!$F$4:$F$15,MATCH(E1280,Pharma_Products!$A$4:$A$15,0))</f>
        <v>-</v>
      </c>
      <c r="N1280" s="10">
        <f>IFERROR(INDEX(Pharma_Retailers!$F$4:$F$183,MATCH(C1280,Pharma_Retailers!$A$4:$A$183,0)),"")</f>
        <v>0</v>
      </c>
      <c r="O1280" s="11" t="str">
        <f t="shared" si="39"/>
        <v/>
      </c>
    </row>
    <row r="1281" spans="1:15" x14ac:dyDescent="0.3">
      <c r="A1281" t="s">
        <v>9851</v>
      </c>
      <c r="B1281" s="9">
        <v>45964</v>
      </c>
      <c r="C1281" t="s">
        <v>8392</v>
      </c>
      <c r="D1281" t="s">
        <v>8249</v>
      </c>
      <c r="E1281" t="s">
        <v>8194</v>
      </c>
      <c r="F1281" t="s">
        <v>8196</v>
      </c>
      <c r="G1281">
        <v>90</v>
      </c>
      <c r="H1281">
        <v>0</v>
      </c>
      <c r="I1281">
        <v>105</v>
      </c>
      <c r="J1281">
        <v>9450</v>
      </c>
      <c r="K1281" s="10">
        <f>IFERROR(INDEX(Pharma_Stock!$D$4:$D$51,MATCH(F1281,Pharma_Stock!$B$4:$B$51,0)),"")</f>
        <v>46234</v>
      </c>
      <c r="L1281" s="11" t="str">
        <f t="shared" si="38"/>
        <v/>
      </c>
      <c r="M1281" s="11" t="str">
        <f>INDEX(Pharma_Products!$F$4:$F$15,MATCH(E1281,Pharma_Products!$A$4:$A$15,0))</f>
        <v>-</v>
      </c>
      <c r="N1281" s="10">
        <f>IFERROR(INDEX(Pharma_Retailers!$F$4:$F$183,MATCH(C1281,Pharma_Retailers!$A$4:$A$183,0)),"")</f>
        <v>0</v>
      </c>
      <c r="O1281" s="11" t="str">
        <f t="shared" si="39"/>
        <v/>
      </c>
    </row>
    <row r="1282" spans="1:15" x14ac:dyDescent="0.3">
      <c r="A1282" t="s">
        <v>9852</v>
      </c>
      <c r="B1282" s="9">
        <v>45964</v>
      </c>
      <c r="C1282" t="s">
        <v>8455</v>
      </c>
      <c r="D1282" t="s">
        <v>8241</v>
      </c>
      <c r="E1282" t="s">
        <v>8153</v>
      </c>
      <c r="F1282" t="s">
        <v>8156</v>
      </c>
      <c r="G1282">
        <v>233</v>
      </c>
      <c r="H1282">
        <v>0</v>
      </c>
      <c r="I1282">
        <v>18.5</v>
      </c>
      <c r="J1282">
        <v>4310.5</v>
      </c>
      <c r="K1282" s="10">
        <f>IFERROR(INDEX(Pharma_Stock!$D$4:$D$51,MATCH(F1282,Pharma_Stock!$B$4:$B$51,0)),"")</f>
        <v>46468</v>
      </c>
      <c r="L1282" s="11" t="str">
        <f t="shared" si="38"/>
        <v/>
      </c>
      <c r="M1282" s="11" t="str">
        <f>INDEX(Pharma_Products!$F$4:$F$15,MATCH(E1282,Pharma_Products!$A$4:$A$15,0))</f>
        <v>Sch H</v>
      </c>
      <c r="N1282" s="10">
        <f>IFERROR(INDEX(Pharma_Retailers!$F$4:$F$183,MATCH(C1282,Pharma_Retailers!$A$4:$A$183,0)),"")</f>
        <v>47257</v>
      </c>
      <c r="O1282" s="11" t="str">
        <f t="shared" si="39"/>
        <v/>
      </c>
    </row>
    <row r="1283" spans="1:15" x14ac:dyDescent="0.3">
      <c r="A1283" t="s">
        <v>9853</v>
      </c>
      <c r="B1283" s="9">
        <v>45965</v>
      </c>
      <c r="C1283" t="s">
        <v>8366</v>
      </c>
      <c r="D1283" t="s">
        <v>8249</v>
      </c>
      <c r="E1283" t="s">
        <v>8169</v>
      </c>
      <c r="F1283" t="s">
        <v>8170</v>
      </c>
      <c r="G1283">
        <v>90</v>
      </c>
      <c r="H1283">
        <v>0</v>
      </c>
      <c r="I1283">
        <v>14</v>
      </c>
      <c r="J1283">
        <v>1260</v>
      </c>
      <c r="K1283" s="10">
        <f>IFERROR(INDEX(Pharma_Stock!$D$4:$D$51,MATCH(F1283,Pharma_Stock!$B$4:$B$51,0)),"")</f>
        <v>46624</v>
      </c>
      <c r="L1283" s="11" t="str">
        <f t="shared" si="38"/>
        <v/>
      </c>
      <c r="M1283" s="11" t="str">
        <f>INDEX(Pharma_Products!$F$4:$F$15,MATCH(E1283,Pharma_Products!$A$4:$A$15,0))</f>
        <v>Sch H</v>
      </c>
      <c r="N1283" s="10">
        <f>IFERROR(INDEX(Pharma_Retailers!$F$4:$F$183,MATCH(C1283,Pharma_Retailers!$A$4:$A$183,0)),"")</f>
        <v>47218</v>
      </c>
      <c r="O1283" s="11" t="str">
        <f t="shared" si="39"/>
        <v/>
      </c>
    </row>
    <row r="1284" spans="1:15" x14ac:dyDescent="0.3">
      <c r="A1284" t="s">
        <v>9854</v>
      </c>
      <c r="B1284" s="9">
        <v>45965</v>
      </c>
      <c r="C1284" t="s">
        <v>8538</v>
      </c>
      <c r="D1284" t="s">
        <v>8233</v>
      </c>
      <c r="E1284" t="s">
        <v>8189</v>
      </c>
      <c r="F1284" t="s">
        <v>8192</v>
      </c>
      <c r="G1284">
        <v>76</v>
      </c>
      <c r="H1284">
        <v>6</v>
      </c>
      <c r="I1284">
        <v>12.5</v>
      </c>
      <c r="J1284">
        <v>950</v>
      </c>
      <c r="K1284" s="10">
        <f>IFERROR(INDEX(Pharma_Stock!$D$4:$D$51,MATCH(F1284,Pharma_Stock!$B$4:$B$51,0)),"")</f>
        <v>46005</v>
      </c>
      <c r="L1284" s="11" t="str">
        <f t="shared" ref="L1284:L1347" si="40">IF(B1284&gt;K1284,"FLAG","")</f>
        <v/>
      </c>
      <c r="M1284" s="11" t="str">
        <f>INDEX(Pharma_Products!$F$4:$F$15,MATCH(E1284,Pharma_Products!$A$4:$A$15,0))</f>
        <v>-</v>
      </c>
      <c r="N1284" s="10">
        <f>IFERROR(INDEX(Pharma_Retailers!$F$4:$F$183,MATCH(C1284,Pharma_Retailers!$A$4:$A$183,0)),"")</f>
        <v>0</v>
      </c>
      <c r="O1284" s="11" t="str">
        <f t="shared" ref="O1284:O1347" si="41">IF(AND(M1284="Sch H",N(N1284)&gt;0,B1284&gt;N1284),"FLAG","")</f>
        <v/>
      </c>
    </row>
    <row r="1285" spans="1:15" x14ac:dyDescent="0.3">
      <c r="A1285" t="s">
        <v>9855</v>
      </c>
      <c r="B1285" s="9">
        <v>45965</v>
      </c>
      <c r="C1285" t="s">
        <v>8314</v>
      </c>
      <c r="D1285" t="s">
        <v>8241</v>
      </c>
      <c r="E1285" t="s">
        <v>8164</v>
      </c>
      <c r="F1285" t="s">
        <v>8167</v>
      </c>
      <c r="G1285">
        <v>78</v>
      </c>
      <c r="H1285">
        <v>0</v>
      </c>
      <c r="I1285">
        <v>19</v>
      </c>
      <c r="J1285">
        <v>1482</v>
      </c>
      <c r="K1285" s="10">
        <f>IFERROR(INDEX(Pharma_Stock!$D$4:$D$51,MATCH(F1285,Pharma_Stock!$B$4:$B$51,0)),"")</f>
        <v>46652</v>
      </c>
      <c r="L1285" s="11" t="str">
        <f t="shared" si="40"/>
        <v/>
      </c>
      <c r="M1285" s="11" t="str">
        <f>INDEX(Pharma_Products!$F$4:$F$15,MATCH(E1285,Pharma_Products!$A$4:$A$15,0))</f>
        <v>OTC</v>
      </c>
      <c r="N1285" s="10">
        <f>IFERROR(INDEX(Pharma_Retailers!$F$4:$F$183,MATCH(C1285,Pharma_Retailers!$A$4:$A$183,0)),"")</f>
        <v>47017</v>
      </c>
      <c r="O1285" s="11" t="str">
        <f t="shared" si="41"/>
        <v/>
      </c>
    </row>
    <row r="1286" spans="1:15" x14ac:dyDescent="0.3">
      <c r="A1286" t="s">
        <v>9856</v>
      </c>
      <c r="B1286" s="9">
        <v>45965</v>
      </c>
      <c r="C1286" t="s">
        <v>8296</v>
      </c>
      <c r="D1286" t="s">
        <v>8228</v>
      </c>
      <c r="E1286" t="s">
        <v>8204</v>
      </c>
      <c r="F1286" t="s">
        <v>8205</v>
      </c>
      <c r="G1286">
        <v>232</v>
      </c>
      <c r="H1286">
        <v>38</v>
      </c>
      <c r="I1286">
        <v>88</v>
      </c>
      <c r="J1286">
        <v>20416</v>
      </c>
      <c r="K1286" s="10">
        <f>IFERROR(INDEX(Pharma_Stock!$D$4:$D$51,MATCH(F1286,Pharma_Stock!$B$4:$B$51,0)),"")</f>
        <v>46141</v>
      </c>
      <c r="L1286" s="11" t="str">
        <f t="shared" si="40"/>
        <v/>
      </c>
      <c r="M1286" s="11" t="str">
        <f>INDEX(Pharma_Products!$F$4:$F$15,MATCH(E1286,Pharma_Products!$A$4:$A$15,0))</f>
        <v>-</v>
      </c>
      <c r="N1286" s="10">
        <f>IFERROR(INDEX(Pharma_Retailers!$F$4:$F$183,MATCH(C1286,Pharma_Retailers!$A$4:$A$183,0)),"")</f>
        <v>0</v>
      </c>
      <c r="O1286" s="11" t="str">
        <f t="shared" si="41"/>
        <v/>
      </c>
    </row>
    <row r="1287" spans="1:15" x14ac:dyDescent="0.3">
      <c r="A1287" t="s">
        <v>9857</v>
      </c>
      <c r="B1287" s="9">
        <v>45965</v>
      </c>
      <c r="C1287" t="s">
        <v>8431</v>
      </c>
      <c r="D1287" t="s">
        <v>8241</v>
      </c>
      <c r="E1287" t="s">
        <v>8174</v>
      </c>
      <c r="F1287" t="s">
        <v>8176</v>
      </c>
      <c r="G1287">
        <v>141</v>
      </c>
      <c r="H1287">
        <v>0</v>
      </c>
      <c r="I1287">
        <v>98</v>
      </c>
      <c r="J1287">
        <v>13818</v>
      </c>
      <c r="K1287" s="10">
        <f>IFERROR(INDEX(Pharma_Stock!$D$4:$D$51,MATCH(F1287,Pharma_Stock!$B$4:$B$51,0)),"")</f>
        <v>46628</v>
      </c>
      <c r="L1287" s="11" t="str">
        <f t="shared" si="40"/>
        <v/>
      </c>
      <c r="M1287" s="11" t="str">
        <f>INDEX(Pharma_Products!$F$4:$F$15,MATCH(E1287,Pharma_Products!$A$4:$A$15,0))</f>
        <v>Sch H</v>
      </c>
      <c r="N1287" s="10">
        <f>IFERROR(INDEX(Pharma_Retailers!$F$4:$F$183,MATCH(C1287,Pharma_Retailers!$A$4:$A$183,0)),"")</f>
        <v>45792</v>
      </c>
      <c r="O1287" s="11" t="str">
        <f t="shared" si="41"/>
        <v>FLAG</v>
      </c>
    </row>
    <row r="1288" spans="1:15" x14ac:dyDescent="0.3">
      <c r="A1288" t="s">
        <v>9858</v>
      </c>
      <c r="B1288" s="9">
        <v>45966</v>
      </c>
      <c r="C1288" t="s">
        <v>8523</v>
      </c>
      <c r="D1288" t="s">
        <v>8241</v>
      </c>
      <c r="E1288" t="s">
        <v>8174</v>
      </c>
      <c r="F1288" t="s">
        <v>8176</v>
      </c>
      <c r="G1288">
        <v>27</v>
      </c>
      <c r="H1288">
        <v>0</v>
      </c>
      <c r="I1288">
        <v>98</v>
      </c>
      <c r="J1288">
        <v>2646</v>
      </c>
      <c r="K1288" s="10">
        <f>IFERROR(INDEX(Pharma_Stock!$D$4:$D$51,MATCH(F1288,Pharma_Stock!$B$4:$B$51,0)),"")</f>
        <v>46628</v>
      </c>
      <c r="L1288" s="11" t="str">
        <f t="shared" si="40"/>
        <v/>
      </c>
      <c r="M1288" s="11" t="str">
        <f>INDEX(Pharma_Products!$F$4:$F$15,MATCH(E1288,Pharma_Products!$A$4:$A$15,0))</f>
        <v>Sch H</v>
      </c>
      <c r="N1288" s="10">
        <f>IFERROR(INDEX(Pharma_Retailers!$F$4:$F$183,MATCH(C1288,Pharma_Retailers!$A$4:$A$183,0)),"")</f>
        <v>46639</v>
      </c>
      <c r="O1288" s="11" t="str">
        <f t="shared" si="41"/>
        <v/>
      </c>
    </row>
    <row r="1289" spans="1:15" x14ac:dyDescent="0.3">
      <c r="A1289" t="s">
        <v>9859</v>
      </c>
      <c r="B1289" s="9">
        <v>45966</v>
      </c>
      <c r="C1289" t="s">
        <v>8520</v>
      </c>
      <c r="D1289" t="s">
        <v>8241</v>
      </c>
      <c r="E1289" t="s">
        <v>8209</v>
      </c>
      <c r="F1289" t="s">
        <v>8211</v>
      </c>
      <c r="G1289">
        <v>184</v>
      </c>
      <c r="H1289">
        <v>0</v>
      </c>
      <c r="I1289">
        <v>30</v>
      </c>
      <c r="J1289">
        <v>5520</v>
      </c>
      <c r="K1289" s="10">
        <f>IFERROR(INDEX(Pharma_Stock!$D$4:$D$51,MATCH(F1289,Pharma_Stock!$B$4:$B$51,0)),"")</f>
        <v>46265</v>
      </c>
      <c r="L1289" s="11" t="str">
        <f t="shared" si="40"/>
        <v/>
      </c>
      <c r="M1289" s="11" t="str">
        <f>INDEX(Pharma_Products!$F$4:$F$15,MATCH(E1289,Pharma_Products!$A$4:$A$15,0))</f>
        <v>-</v>
      </c>
      <c r="N1289" s="10">
        <f>IFERROR(INDEX(Pharma_Retailers!$F$4:$F$183,MATCH(C1289,Pharma_Retailers!$A$4:$A$183,0)),"")</f>
        <v>0</v>
      </c>
      <c r="O1289" s="11" t="str">
        <f t="shared" si="41"/>
        <v/>
      </c>
    </row>
    <row r="1290" spans="1:15" x14ac:dyDescent="0.3">
      <c r="A1290" t="s">
        <v>9860</v>
      </c>
      <c r="B1290" s="9">
        <v>45966</v>
      </c>
      <c r="C1290" t="s">
        <v>8340</v>
      </c>
      <c r="D1290" t="s">
        <v>8249</v>
      </c>
      <c r="E1290" t="s">
        <v>8199</v>
      </c>
      <c r="F1290" t="s">
        <v>8201</v>
      </c>
      <c r="G1290">
        <v>64</v>
      </c>
      <c r="H1290">
        <v>0</v>
      </c>
      <c r="I1290">
        <v>28</v>
      </c>
      <c r="J1290">
        <v>1792</v>
      </c>
      <c r="K1290" s="10">
        <f>IFERROR(INDEX(Pharma_Stock!$D$4:$D$51,MATCH(F1290,Pharma_Stock!$B$4:$B$51,0)),"")</f>
        <v>46000</v>
      </c>
      <c r="L1290" s="11" t="str">
        <f t="shared" si="40"/>
        <v/>
      </c>
      <c r="M1290" s="11" t="str">
        <f>INDEX(Pharma_Products!$F$4:$F$15,MATCH(E1290,Pharma_Products!$A$4:$A$15,0))</f>
        <v>-</v>
      </c>
      <c r="N1290" s="10">
        <f>IFERROR(INDEX(Pharma_Retailers!$F$4:$F$183,MATCH(C1290,Pharma_Retailers!$A$4:$A$183,0)),"")</f>
        <v>0</v>
      </c>
      <c r="O1290" s="11" t="str">
        <f t="shared" si="41"/>
        <v/>
      </c>
    </row>
    <row r="1291" spans="1:15" x14ac:dyDescent="0.3">
      <c r="A1291" t="s">
        <v>9861</v>
      </c>
      <c r="B1291" s="9">
        <v>45966</v>
      </c>
      <c r="C1291" t="s">
        <v>8307</v>
      </c>
      <c r="D1291" t="s">
        <v>8249</v>
      </c>
      <c r="E1291" t="s">
        <v>8199</v>
      </c>
      <c r="F1291" t="s">
        <v>8201</v>
      </c>
      <c r="G1291">
        <v>167</v>
      </c>
      <c r="H1291">
        <v>0</v>
      </c>
      <c r="I1291">
        <v>28</v>
      </c>
      <c r="J1291">
        <v>4676</v>
      </c>
      <c r="K1291" s="10">
        <f>IFERROR(INDEX(Pharma_Stock!$D$4:$D$51,MATCH(F1291,Pharma_Stock!$B$4:$B$51,0)),"")</f>
        <v>46000</v>
      </c>
      <c r="L1291" s="11" t="str">
        <f t="shared" si="40"/>
        <v/>
      </c>
      <c r="M1291" s="11" t="str">
        <f>INDEX(Pharma_Products!$F$4:$F$15,MATCH(E1291,Pharma_Products!$A$4:$A$15,0))</f>
        <v>-</v>
      </c>
      <c r="N1291" s="10">
        <f>IFERROR(INDEX(Pharma_Retailers!$F$4:$F$183,MATCH(C1291,Pharma_Retailers!$A$4:$A$183,0)),"")</f>
        <v>0</v>
      </c>
      <c r="O1291" s="11" t="str">
        <f t="shared" si="41"/>
        <v/>
      </c>
    </row>
    <row r="1292" spans="1:15" x14ac:dyDescent="0.3">
      <c r="A1292" t="s">
        <v>9362</v>
      </c>
      <c r="B1292" s="9">
        <v>45966</v>
      </c>
      <c r="C1292" t="s">
        <v>8431</v>
      </c>
      <c r="D1292" t="s">
        <v>8241</v>
      </c>
      <c r="E1292" t="s">
        <v>8159</v>
      </c>
      <c r="F1292" t="s">
        <v>8162</v>
      </c>
      <c r="G1292">
        <v>36</v>
      </c>
      <c r="H1292">
        <v>0</v>
      </c>
      <c r="I1292">
        <v>72</v>
      </c>
      <c r="J1292">
        <v>2592</v>
      </c>
      <c r="K1292" s="10">
        <f>IFERROR(INDEX(Pharma_Stock!$D$4:$D$51,MATCH(F1292,Pharma_Stock!$B$4:$B$51,0)),"")</f>
        <v>46494</v>
      </c>
      <c r="L1292" s="11" t="str">
        <f t="shared" si="40"/>
        <v/>
      </c>
      <c r="M1292" s="11" t="str">
        <f>INDEX(Pharma_Products!$F$4:$F$15,MATCH(E1292,Pharma_Products!$A$4:$A$15,0))</f>
        <v>Sch H</v>
      </c>
      <c r="N1292" s="10">
        <f>IFERROR(INDEX(Pharma_Retailers!$F$4:$F$183,MATCH(C1292,Pharma_Retailers!$A$4:$A$183,0)),"")</f>
        <v>45792</v>
      </c>
      <c r="O1292" s="11" t="str">
        <f t="shared" si="41"/>
        <v>FLAG</v>
      </c>
    </row>
    <row r="1293" spans="1:15" x14ac:dyDescent="0.3">
      <c r="A1293" t="s">
        <v>9862</v>
      </c>
      <c r="B1293" s="9">
        <v>45966</v>
      </c>
      <c r="C1293" t="s">
        <v>8384</v>
      </c>
      <c r="D1293" t="s">
        <v>8269</v>
      </c>
      <c r="E1293" t="s">
        <v>8159</v>
      </c>
      <c r="F1293" t="s">
        <v>8162</v>
      </c>
      <c r="G1293">
        <v>239</v>
      </c>
      <c r="H1293">
        <v>0</v>
      </c>
      <c r="I1293">
        <v>72</v>
      </c>
      <c r="J1293">
        <v>17208</v>
      </c>
      <c r="K1293" s="10">
        <f>IFERROR(INDEX(Pharma_Stock!$D$4:$D$51,MATCH(F1293,Pharma_Stock!$B$4:$B$51,0)),"")</f>
        <v>46494</v>
      </c>
      <c r="L1293" s="11" t="str">
        <f t="shared" si="40"/>
        <v/>
      </c>
      <c r="M1293" s="11" t="str">
        <f>INDEX(Pharma_Products!$F$4:$F$15,MATCH(E1293,Pharma_Products!$A$4:$A$15,0))</f>
        <v>Sch H</v>
      </c>
      <c r="N1293" s="10">
        <f>IFERROR(INDEX(Pharma_Retailers!$F$4:$F$183,MATCH(C1293,Pharma_Retailers!$A$4:$A$183,0)),"")</f>
        <v>47245</v>
      </c>
      <c r="O1293" s="11" t="str">
        <f t="shared" si="41"/>
        <v/>
      </c>
    </row>
    <row r="1294" spans="1:15" x14ac:dyDescent="0.3">
      <c r="A1294" t="s">
        <v>9863</v>
      </c>
      <c r="B1294" s="9">
        <v>45966</v>
      </c>
      <c r="C1294" t="s">
        <v>8509</v>
      </c>
      <c r="D1294" t="s">
        <v>8269</v>
      </c>
      <c r="E1294" t="s">
        <v>8199</v>
      </c>
      <c r="F1294" t="s">
        <v>8201</v>
      </c>
      <c r="G1294">
        <v>141</v>
      </c>
      <c r="H1294">
        <v>0</v>
      </c>
      <c r="I1294">
        <v>28</v>
      </c>
      <c r="J1294">
        <v>3948</v>
      </c>
      <c r="K1294" s="10">
        <f>IFERROR(INDEX(Pharma_Stock!$D$4:$D$51,MATCH(F1294,Pharma_Stock!$B$4:$B$51,0)),"")</f>
        <v>46000</v>
      </c>
      <c r="L1294" s="11" t="str">
        <f t="shared" si="40"/>
        <v/>
      </c>
      <c r="M1294" s="11" t="str">
        <f>INDEX(Pharma_Products!$F$4:$F$15,MATCH(E1294,Pharma_Products!$A$4:$A$15,0))</f>
        <v>-</v>
      </c>
      <c r="N1294" s="10">
        <f>IFERROR(INDEX(Pharma_Retailers!$F$4:$F$183,MATCH(C1294,Pharma_Retailers!$A$4:$A$183,0)),"")</f>
        <v>0</v>
      </c>
      <c r="O1294" s="11" t="str">
        <f t="shared" si="41"/>
        <v/>
      </c>
    </row>
    <row r="1295" spans="1:15" x14ac:dyDescent="0.3">
      <c r="A1295" t="s">
        <v>9864</v>
      </c>
      <c r="B1295" s="9">
        <v>45967</v>
      </c>
      <c r="C1295" t="s">
        <v>8532</v>
      </c>
      <c r="D1295" t="s">
        <v>8249</v>
      </c>
      <c r="E1295" t="s">
        <v>8194</v>
      </c>
      <c r="F1295" t="s">
        <v>8195</v>
      </c>
      <c r="G1295">
        <v>205</v>
      </c>
      <c r="H1295">
        <v>0</v>
      </c>
      <c r="I1295">
        <v>105</v>
      </c>
      <c r="J1295">
        <v>21525</v>
      </c>
      <c r="K1295" s="10">
        <f>IFERROR(INDEX(Pharma_Stock!$D$4:$D$51,MATCH(F1295,Pharma_Stock!$B$4:$B$51,0)),"")</f>
        <v>46196</v>
      </c>
      <c r="L1295" s="11" t="str">
        <f t="shared" si="40"/>
        <v/>
      </c>
      <c r="M1295" s="11" t="str">
        <f>INDEX(Pharma_Products!$F$4:$F$15,MATCH(E1295,Pharma_Products!$A$4:$A$15,0))</f>
        <v>-</v>
      </c>
      <c r="N1295" s="10">
        <f>IFERROR(INDEX(Pharma_Retailers!$F$4:$F$183,MATCH(C1295,Pharma_Retailers!$A$4:$A$183,0)),"")</f>
        <v>46527</v>
      </c>
      <c r="O1295" s="11" t="str">
        <f t="shared" si="41"/>
        <v/>
      </c>
    </row>
    <row r="1296" spans="1:15" x14ac:dyDescent="0.3">
      <c r="A1296" t="s">
        <v>9865</v>
      </c>
      <c r="B1296" s="9">
        <v>45967</v>
      </c>
      <c r="C1296" t="s">
        <v>8369</v>
      </c>
      <c r="D1296" t="s">
        <v>8228</v>
      </c>
      <c r="E1296" t="s">
        <v>8153</v>
      </c>
      <c r="F1296" t="s">
        <v>8156</v>
      </c>
      <c r="G1296">
        <v>90</v>
      </c>
      <c r="H1296">
        <v>0</v>
      </c>
      <c r="I1296">
        <v>18.5</v>
      </c>
      <c r="J1296">
        <v>1665</v>
      </c>
      <c r="K1296" s="10">
        <f>IFERROR(INDEX(Pharma_Stock!$D$4:$D$51,MATCH(F1296,Pharma_Stock!$B$4:$B$51,0)),"")</f>
        <v>46468</v>
      </c>
      <c r="L1296" s="11" t="str">
        <f t="shared" si="40"/>
        <v/>
      </c>
      <c r="M1296" s="11" t="str">
        <f>INDEX(Pharma_Products!$F$4:$F$15,MATCH(E1296,Pharma_Products!$A$4:$A$15,0))</f>
        <v>Sch H</v>
      </c>
      <c r="N1296" s="10">
        <f>IFERROR(INDEX(Pharma_Retailers!$F$4:$F$183,MATCH(C1296,Pharma_Retailers!$A$4:$A$183,0)),"")</f>
        <v>46872</v>
      </c>
      <c r="O1296" s="11" t="str">
        <f t="shared" si="41"/>
        <v/>
      </c>
    </row>
    <row r="1297" spans="1:15" x14ac:dyDescent="0.3">
      <c r="A1297" t="s">
        <v>9866</v>
      </c>
      <c r="B1297" s="9">
        <v>45967</v>
      </c>
      <c r="C1297" t="s">
        <v>8394</v>
      </c>
      <c r="D1297" t="s">
        <v>8228</v>
      </c>
      <c r="E1297" t="s">
        <v>8199</v>
      </c>
      <c r="F1297" t="s">
        <v>8201</v>
      </c>
      <c r="G1297">
        <v>80</v>
      </c>
      <c r="H1297">
        <v>0</v>
      </c>
      <c r="I1297">
        <v>28</v>
      </c>
      <c r="J1297">
        <v>2240</v>
      </c>
      <c r="K1297" s="10">
        <f>IFERROR(INDEX(Pharma_Stock!$D$4:$D$51,MATCH(F1297,Pharma_Stock!$B$4:$B$51,0)),"")</f>
        <v>46000</v>
      </c>
      <c r="L1297" s="11" t="str">
        <f t="shared" si="40"/>
        <v/>
      </c>
      <c r="M1297" s="11" t="str">
        <f>INDEX(Pharma_Products!$F$4:$F$15,MATCH(E1297,Pharma_Products!$A$4:$A$15,0))</f>
        <v>-</v>
      </c>
      <c r="N1297" s="10">
        <f>IFERROR(INDEX(Pharma_Retailers!$F$4:$F$183,MATCH(C1297,Pharma_Retailers!$A$4:$A$183,0)),"")</f>
        <v>0</v>
      </c>
      <c r="O1297" s="11" t="str">
        <f t="shared" si="41"/>
        <v/>
      </c>
    </row>
    <row r="1298" spans="1:15" x14ac:dyDescent="0.3">
      <c r="A1298" t="s">
        <v>9867</v>
      </c>
      <c r="B1298" s="9">
        <v>45967</v>
      </c>
      <c r="C1298" t="s">
        <v>8275</v>
      </c>
      <c r="D1298" t="s">
        <v>8269</v>
      </c>
      <c r="E1298" t="s">
        <v>8153</v>
      </c>
      <c r="F1298" t="s">
        <v>8157</v>
      </c>
      <c r="G1298">
        <v>31</v>
      </c>
      <c r="H1298">
        <v>0</v>
      </c>
      <c r="I1298">
        <v>18.5</v>
      </c>
      <c r="J1298">
        <v>573.5</v>
      </c>
      <c r="K1298" s="10">
        <f>IFERROR(INDEX(Pharma_Stock!$D$4:$D$51,MATCH(F1298,Pharma_Stock!$B$4:$B$51,0)),"")</f>
        <v>46500</v>
      </c>
      <c r="L1298" s="11" t="str">
        <f t="shared" si="40"/>
        <v/>
      </c>
      <c r="M1298" s="11" t="str">
        <f>INDEX(Pharma_Products!$F$4:$F$15,MATCH(E1298,Pharma_Products!$A$4:$A$15,0))</f>
        <v>Sch H</v>
      </c>
      <c r="N1298" s="10">
        <f>IFERROR(INDEX(Pharma_Retailers!$F$4:$F$183,MATCH(C1298,Pharma_Retailers!$A$4:$A$183,0)),"")</f>
        <v>46657</v>
      </c>
      <c r="O1298" s="11" t="str">
        <f t="shared" si="41"/>
        <v/>
      </c>
    </row>
    <row r="1299" spans="1:15" x14ac:dyDescent="0.3">
      <c r="A1299" t="s">
        <v>9868</v>
      </c>
      <c r="B1299" s="9">
        <v>45967</v>
      </c>
      <c r="C1299" t="s">
        <v>8282</v>
      </c>
      <c r="D1299" t="s">
        <v>8241</v>
      </c>
      <c r="E1299" t="s">
        <v>8194</v>
      </c>
      <c r="F1299" t="s">
        <v>8195</v>
      </c>
      <c r="G1299">
        <v>37</v>
      </c>
      <c r="H1299">
        <v>0</v>
      </c>
      <c r="I1299">
        <v>105</v>
      </c>
      <c r="J1299">
        <v>3885</v>
      </c>
      <c r="K1299" s="10">
        <f>IFERROR(INDEX(Pharma_Stock!$D$4:$D$51,MATCH(F1299,Pharma_Stock!$B$4:$B$51,0)),"")</f>
        <v>46196</v>
      </c>
      <c r="L1299" s="11" t="str">
        <f t="shared" si="40"/>
        <v/>
      </c>
      <c r="M1299" s="11" t="str">
        <f>INDEX(Pharma_Products!$F$4:$F$15,MATCH(E1299,Pharma_Products!$A$4:$A$15,0))</f>
        <v>-</v>
      </c>
      <c r="N1299" s="10">
        <f>IFERROR(INDEX(Pharma_Retailers!$F$4:$F$183,MATCH(C1299,Pharma_Retailers!$A$4:$A$183,0)),"")</f>
        <v>0</v>
      </c>
      <c r="O1299" s="11" t="str">
        <f t="shared" si="41"/>
        <v/>
      </c>
    </row>
    <row r="1300" spans="1:15" x14ac:dyDescent="0.3">
      <c r="A1300" t="s">
        <v>9869</v>
      </c>
      <c r="B1300" s="9">
        <v>45967</v>
      </c>
      <c r="C1300" t="s">
        <v>8537</v>
      </c>
      <c r="D1300" t="s">
        <v>8269</v>
      </c>
      <c r="E1300" t="s">
        <v>8194</v>
      </c>
      <c r="F1300" t="s">
        <v>8197</v>
      </c>
      <c r="G1300">
        <v>174</v>
      </c>
      <c r="H1300">
        <v>0</v>
      </c>
      <c r="I1300">
        <v>105</v>
      </c>
      <c r="J1300">
        <v>18270</v>
      </c>
      <c r="K1300" s="10">
        <f>IFERROR(INDEX(Pharma_Stock!$D$4:$D$51,MATCH(F1300,Pharma_Stock!$B$4:$B$51,0)),"")</f>
        <v>46224</v>
      </c>
      <c r="L1300" s="11" t="str">
        <f t="shared" si="40"/>
        <v/>
      </c>
      <c r="M1300" s="11" t="str">
        <f>INDEX(Pharma_Products!$F$4:$F$15,MATCH(E1300,Pharma_Products!$A$4:$A$15,0))</f>
        <v>-</v>
      </c>
      <c r="N1300" s="10">
        <f>IFERROR(INDEX(Pharma_Retailers!$F$4:$F$183,MATCH(C1300,Pharma_Retailers!$A$4:$A$183,0)),"")</f>
        <v>0</v>
      </c>
      <c r="O1300" s="11" t="str">
        <f t="shared" si="41"/>
        <v/>
      </c>
    </row>
    <row r="1301" spans="1:15" x14ac:dyDescent="0.3">
      <c r="A1301" t="s">
        <v>9870</v>
      </c>
      <c r="B1301" s="9">
        <v>45967</v>
      </c>
      <c r="C1301" t="s">
        <v>8458</v>
      </c>
      <c r="D1301" t="s">
        <v>8228</v>
      </c>
      <c r="E1301" t="s">
        <v>8169</v>
      </c>
      <c r="F1301" t="s">
        <v>8170</v>
      </c>
      <c r="G1301">
        <v>236</v>
      </c>
      <c r="H1301">
        <v>0</v>
      </c>
      <c r="I1301">
        <v>14</v>
      </c>
      <c r="J1301">
        <v>3304</v>
      </c>
      <c r="K1301" s="10">
        <f>IFERROR(INDEX(Pharma_Stock!$D$4:$D$51,MATCH(F1301,Pharma_Stock!$B$4:$B$51,0)),"")</f>
        <v>46624</v>
      </c>
      <c r="L1301" s="11" t="str">
        <f t="shared" si="40"/>
        <v/>
      </c>
      <c r="M1301" s="11" t="str">
        <f>INDEX(Pharma_Products!$F$4:$F$15,MATCH(E1301,Pharma_Products!$A$4:$A$15,0))</f>
        <v>Sch H</v>
      </c>
      <c r="N1301" s="10">
        <f>IFERROR(INDEX(Pharma_Retailers!$F$4:$F$183,MATCH(C1301,Pharma_Retailers!$A$4:$A$183,0)),"")</f>
        <v>46440</v>
      </c>
      <c r="O1301" s="11" t="str">
        <f t="shared" si="41"/>
        <v/>
      </c>
    </row>
    <row r="1302" spans="1:15" x14ac:dyDescent="0.3">
      <c r="A1302" t="s">
        <v>9871</v>
      </c>
      <c r="B1302" s="9">
        <v>45968</v>
      </c>
      <c r="C1302" t="s">
        <v>8428</v>
      </c>
      <c r="D1302" t="s">
        <v>8228</v>
      </c>
      <c r="E1302" t="s">
        <v>8199</v>
      </c>
      <c r="F1302" t="s">
        <v>8201</v>
      </c>
      <c r="G1302">
        <v>38</v>
      </c>
      <c r="H1302">
        <v>0</v>
      </c>
      <c r="I1302">
        <v>28</v>
      </c>
      <c r="J1302">
        <v>1064</v>
      </c>
      <c r="K1302" s="10">
        <f>IFERROR(INDEX(Pharma_Stock!$D$4:$D$51,MATCH(F1302,Pharma_Stock!$B$4:$B$51,0)),"")</f>
        <v>46000</v>
      </c>
      <c r="L1302" s="11" t="str">
        <f t="shared" si="40"/>
        <v/>
      </c>
      <c r="M1302" s="11" t="str">
        <f>INDEX(Pharma_Products!$F$4:$F$15,MATCH(E1302,Pharma_Products!$A$4:$A$15,0))</f>
        <v>-</v>
      </c>
      <c r="N1302" s="10">
        <f>IFERROR(INDEX(Pharma_Retailers!$F$4:$F$183,MATCH(C1302,Pharma_Retailers!$A$4:$A$183,0)),"")</f>
        <v>0</v>
      </c>
      <c r="O1302" s="11" t="str">
        <f t="shared" si="41"/>
        <v/>
      </c>
    </row>
    <row r="1303" spans="1:15" x14ac:dyDescent="0.3">
      <c r="A1303" t="s">
        <v>9872</v>
      </c>
      <c r="B1303" s="9">
        <v>45968</v>
      </c>
      <c r="C1303" t="s">
        <v>8495</v>
      </c>
      <c r="D1303" t="s">
        <v>8249</v>
      </c>
      <c r="E1303" t="s">
        <v>8174</v>
      </c>
      <c r="F1303" t="s">
        <v>8175</v>
      </c>
      <c r="G1303">
        <v>124</v>
      </c>
      <c r="H1303">
        <v>0</v>
      </c>
      <c r="I1303">
        <v>98</v>
      </c>
      <c r="J1303">
        <v>12152</v>
      </c>
      <c r="K1303" s="10">
        <f>IFERROR(INDEX(Pharma_Stock!$D$4:$D$51,MATCH(F1303,Pharma_Stock!$B$4:$B$51,0)),"")</f>
        <v>46440</v>
      </c>
      <c r="L1303" s="11" t="str">
        <f t="shared" si="40"/>
        <v/>
      </c>
      <c r="M1303" s="11" t="str">
        <f>INDEX(Pharma_Products!$F$4:$F$15,MATCH(E1303,Pharma_Products!$A$4:$A$15,0))</f>
        <v>Sch H</v>
      </c>
      <c r="N1303" s="10">
        <f>IFERROR(INDEX(Pharma_Retailers!$F$4:$F$183,MATCH(C1303,Pharma_Retailers!$A$4:$A$183,0)),"")</f>
        <v>46890</v>
      </c>
      <c r="O1303" s="11" t="str">
        <f t="shared" si="41"/>
        <v/>
      </c>
    </row>
    <row r="1304" spans="1:15" x14ac:dyDescent="0.3">
      <c r="A1304" t="s">
        <v>9873</v>
      </c>
      <c r="B1304" s="9">
        <v>45968</v>
      </c>
      <c r="C1304" t="s">
        <v>8307</v>
      </c>
      <c r="D1304" t="s">
        <v>8249</v>
      </c>
      <c r="E1304" t="s">
        <v>8184</v>
      </c>
      <c r="F1304" t="s">
        <v>8187</v>
      </c>
      <c r="G1304">
        <v>43</v>
      </c>
      <c r="H1304">
        <v>4</v>
      </c>
      <c r="I1304">
        <v>9</v>
      </c>
      <c r="J1304">
        <v>387</v>
      </c>
      <c r="K1304" s="10">
        <f>IFERROR(INDEX(Pharma_Stock!$D$4:$D$51,MATCH(F1304,Pharma_Stock!$B$4:$B$51,0)),"")</f>
        <v>46028</v>
      </c>
      <c r="L1304" s="11" t="str">
        <f t="shared" si="40"/>
        <v/>
      </c>
      <c r="M1304" s="11" t="str">
        <f>INDEX(Pharma_Products!$F$4:$F$15,MATCH(E1304,Pharma_Products!$A$4:$A$15,0))</f>
        <v>-</v>
      </c>
      <c r="N1304" s="10">
        <f>IFERROR(INDEX(Pharma_Retailers!$F$4:$F$183,MATCH(C1304,Pharma_Retailers!$A$4:$A$183,0)),"")</f>
        <v>0</v>
      </c>
      <c r="O1304" s="11" t="str">
        <f t="shared" si="41"/>
        <v/>
      </c>
    </row>
    <row r="1305" spans="1:15" x14ac:dyDescent="0.3">
      <c r="A1305" t="s">
        <v>9874</v>
      </c>
      <c r="B1305" s="9">
        <v>45968</v>
      </c>
      <c r="C1305" t="s">
        <v>8277</v>
      </c>
      <c r="D1305" t="s">
        <v>8249</v>
      </c>
      <c r="E1305" t="s">
        <v>8169</v>
      </c>
      <c r="F1305" t="s">
        <v>8170</v>
      </c>
      <c r="G1305">
        <v>83</v>
      </c>
      <c r="H1305">
        <v>0</v>
      </c>
      <c r="I1305">
        <v>14</v>
      </c>
      <c r="J1305">
        <v>1162</v>
      </c>
      <c r="K1305" s="10">
        <f>IFERROR(INDEX(Pharma_Stock!$D$4:$D$51,MATCH(F1305,Pharma_Stock!$B$4:$B$51,0)),"")</f>
        <v>46624</v>
      </c>
      <c r="L1305" s="11" t="str">
        <f t="shared" si="40"/>
        <v/>
      </c>
      <c r="M1305" s="11" t="str">
        <f>INDEX(Pharma_Products!$F$4:$F$15,MATCH(E1305,Pharma_Products!$A$4:$A$15,0))</f>
        <v>Sch H</v>
      </c>
      <c r="N1305" s="10">
        <f>IFERROR(INDEX(Pharma_Retailers!$F$4:$F$183,MATCH(C1305,Pharma_Retailers!$A$4:$A$183,0)),"")</f>
        <v>46229</v>
      </c>
      <c r="O1305" s="11" t="str">
        <f t="shared" si="41"/>
        <v/>
      </c>
    </row>
    <row r="1306" spans="1:15" x14ac:dyDescent="0.3">
      <c r="A1306" t="s">
        <v>9875</v>
      </c>
      <c r="B1306" s="9">
        <v>45968</v>
      </c>
      <c r="C1306" t="s">
        <v>8444</v>
      </c>
      <c r="D1306" t="s">
        <v>8228</v>
      </c>
      <c r="E1306" t="s">
        <v>8194</v>
      </c>
      <c r="F1306" t="s">
        <v>8197</v>
      </c>
      <c r="G1306">
        <v>240</v>
      </c>
      <c r="H1306">
        <v>0</v>
      </c>
      <c r="I1306">
        <v>105</v>
      </c>
      <c r="J1306">
        <v>25200</v>
      </c>
      <c r="K1306" s="10">
        <f>IFERROR(INDEX(Pharma_Stock!$D$4:$D$51,MATCH(F1306,Pharma_Stock!$B$4:$B$51,0)),"")</f>
        <v>46224</v>
      </c>
      <c r="L1306" s="11" t="str">
        <f t="shared" si="40"/>
        <v/>
      </c>
      <c r="M1306" s="11" t="str">
        <f>INDEX(Pharma_Products!$F$4:$F$15,MATCH(E1306,Pharma_Products!$A$4:$A$15,0))</f>
        <v>-</v>
      </c>
      <c r="N1306" s="10">
        <f>IFERROR(INDEX(Pharma_Retailers!$F$4:$F$183,MATCH(C1306,Pharma_Retailers!$A$4:$A$183,0)),"")</f>
        <v>0</v>
      </c>
      <c r="O1306" s="11" t="str">
        <f t="shared" si="41"/>
        <v/>
      </c>
    </row>
    <row r="1307" spans="1:15" x14ac:dyDescent="0.3">
      <c r="A1307" t="s">
        <v>9876</v>
      </c>
      <c r="B1307" s="9">
        <v>45968</v>
      </c>
      <c r="C1307" t="s">
        <v>8369</v>
      </c>
      <c r="D1307" t="s">
        <v>8228</v>
      </c>
      <c r="E1307" t="s">
        <v>8174</v>
      </c>
      <c r="F1307" t="s">
        <v>8175</v>
      </c>
      <c r="G1307">
        <v>85</v>
      </c>
      <c r="H1307">
        <v>0</v>
      </c>
      <c r="I1307">
        <v>98</v>
      </c>
      <c r="J1307">
        <v>8330</v>
      </c>
      <c r="K1307" s="10">
        <f>IFERROR(INDEX(Pharma_Stock!$D$4:$D$51,MATCH(F1307,Pharma_Stock!$B$4:$B$51,0)),"")</f>
        <v>46440</v>
      </c>
      <c r="L1307" s="11" t="str">
        <f t="shared" si="40"/>
        <v/>
      </c>
      <c r="M1307" s="11" t="str">
        <f>INDEX(Pharma_Products!$F$4:$F$15,MATCH(E1307,Pharma_Products!$A$4:$A$15,0))</f>
        <v>Sch H</v>
      </c>
      <c r="N1307" s="10">
        <f>IFERROR(INDEX(Pharma_Retailers!$F$4:$F$183,MATCH(C1307,Pharma_Retailers!$A$4:$A$183,0)),"")</f>
        <v>46872</v>
      </c>
      <c r="O1307" s="11" t="str">
        <f t="shared" si="41"/>
        <v/>
      </c>
    </row>
    <row r="1308" spans="1:15" x14ac:dyDescent="0.3">
      <c r="A1308" t="s">
        <v>9877</v>
      </c>
      <c r="B1308" s="9">
        <v>45968</v>
      </c>
      <c r="C1308" t="s">
        <v>8386</v>
      </c>
      <c r="D1308" t="s">
        <v>8228</v>
      </c>
      <c r="E1308" t="s">
        <v>8174</v>
      </c>
      <c r="F1308" t="s">
        <v>8176</v>
      </c>
      <c r="G1308">
        <v>135</v>
      </c>
      <c r="H1308">
        <v>0</v>
      </c>
      <c r="I1308">
        <v>98</v>
      </c>
      <c r="J1308">
        <v>13230</v>
      </c>
      <c r="K1308" s="10">
        <f>IFERROR(INDEX(Pharma_Stock!$D$4:$D$51,MATCH(F1308,Pharma_Stock!$B$4:$B$51,0)),"")</f>
        <v>46628</v>
      </c>
      <c r="L1308" s="11" t="str">
        <f t="shared" si="40"/>
        <v/>
      </c>
      <c r="M1308" s="11" t="str">
        <f>INDEX(Pharma_Products!$F$4:$F$15,MATCH(E1308,Pharma_Products!$A$4:$A$15,0))</f>
        <v>Sch H</v>
      </c>
      <c r="N1308" s="10">
        <f>IFERROR(INDEX(Pharma_Retailers!$F$4:$F$183,MATCH(C1308,Pharma_Retailers!$A$4:$A$183,0)),"")</f>
        <v>46915</v>
      </c>
      <c r="O1308" s="11" t="str">
        <f t="shared" si="41"/>
        <v/>
      </c>
    </row>
    <row r="1309" spans="1:15" x14ac:dyDescent="0.3">
      <c r="A1309" t="s">
        <v>9878</v>
      </c>
      <c r="B1309" s="9">
        <v>45968</v>
      </c>
      <c r="C1309" t="s">
        <v>8491</v>
      </c>
      <c r="D1309" t="s">
        <v>8241</v>
      </c>
      <c r="E1309" t="s">
        <v>8199</v>
      </c>
      <c r="F1309" t="s">
        <v>8200</v>
      </c>
      <c r="G1309">
        <v>115</v>
      </c>
      <c r="H1309">
        <v>0</v>
      </c>
      <c r="I1309">
        <v>28</v>
      </c>
      <c r="J1309">
        <v>3220</v>
      </c>
      <c r="K1309" s="10">
        <f>IFERROR(INDEX(Pharma_Stock!$D$4:$D$51,MATCH(F1309,Pharma_Stock!$B$4:$B$51,0)),"")</f>
        <v>46042</v>
      </c>
      <c r="L1309" s="11" t="str">
        <f t="shared" si="40"/>
        <v/>
      </c>
      <c r="M1309" s="11" t="str">
        <f>INDEX(Pharma_Products!$F$4:$F$15,MATCH(E1309,Pharma_Products!$A$4:$A$15,0))</f>
        <v>-</v>
      </c>
      <c r="N1309" s="10">
        <f>IFERROR(INDEX(Pharma_Retailers!$F$4:$F$183,MATCH(C1309,Pharma_Retailers!$A$4:$A$183,0)),"")</f>
        <v>0</v>
      </c>
      <c r="O1309" s="11" t="str">
        <f t="shared" si="41"/>
        <v/>
      </c>
    </row>
    <row r="1310" spans="1:15" x14ac:dyDescent="0.3">
      <c r="A1310" t="s">
        <v>9879</v>
      </c>
      <c r="B1310" s="9">
        <v>45969</v>
      </c>
      <c r="C1310" t="s">
        <v>8383</v>
      </c>
      <c r="D1310" t="s">
        <v>8269</v>
      </c>
      <c r="E1310" t="s">
        <v>8189</v>
      </c>
      <c r="F1310" t="s">
        <v>8190</v>
      </c>
      <c r="G1310">
        <v>218</v>
      </c>
      <c r="H1310">
        <v>18</v>
      </c>
      <c r="I1310">
        <v>12.5</v>
      </c>
      <c r="J1310">
        <v>2725</v>
      </c>
      <c r="K1310" s="10">
        <f>IFERROR(INDEX(Pharma_Stock!$D$4:$D$51,MATCH(F1310,Pharma_Stock!$B$4:$B$51,0)),"")</f>
        <v>46202</v>
      </c>
      <c r="L1310" s="11" t="str">
        <f t="shared" si="40"/>
        <v/>
      </c>
      <c r="M1310" s="11" t="str">
        <f>INDEX(Pharma_Products!$F$4:$F$15,MATCH(E1310,Pharma_Products!$A$4:$A$15,0))</f>
        <v>-</v>
      </c>
      <c r="N1310" s="10">
        <f>IFERROR(INDEX(Pharma_Retailers!$F$4:$F$183,MATCH(C1310,Pharma_Retailers!$A$4:$A$183,0)),"")</f>
        <v>0</v>
      </c>
      <c r="O1310" s="11" t="str">
        <f t="shared" si="41"/>
        <v/>
      </c>
    </row>
    <row r="1311" spans="1:15" x14ac:dyDescent="0.3">
      <c r="A1311" t="s">
        <v>9880</v>
      </c>
      <c r="B1311" s="9">
        <v>45969</v>
      </c>
      <c r="C1311" t="s">
        <v>8400</v>
      </c>
      <c r="D1311" t="s">
        <v>8228</v>
      </c>
      <c r="E1311" t="s">
        <v>8179</v>
      </c>
      <c r="F1311" t="s">
        <v>8181</v>
      </c>
      <c r="G1311">
        <v>16</v>
      </c>
      <c r="H1311">
        <v>0</v>
      </c>
      <c r="I1311">
        <v>85</v>
      </c>
      <c r="J1311">
        <v>1360</v>
      </c>
      <c r="K1311" s="10">
        <f>IFERROR(INDEX(Pharma_Stock!$D$4:$D$51,MATCH(F1311,Pharma_Stock!$B$4:$B$51,0)),"")</f>
        <v>46533</v>
      </c>
      <c r="L1311" s="11" t="str">
        <f t="shared" si="40"/>
        <v/>
      </c>
      <c r="M1311" s="11" t="str">
        <f>INDEX(Pharma_Products!$F$4:$F$15,MATCH(E1311,Pharma_Products!$A$4:$A$15,0))</f>
        <v>Sch H</v>
      </c>
      <c r="N1311" s="10">
        <f>IFERROR(INDEX(Pharma_Retailers!$F$4:$F$183,MATCH(C1311,Pharma_Retailers!$A$4:$A$183,0)),"")</f>
        <v>47451</v>
      </c>
      <c r="O1311" s="11" t="str">
        <f t="shared" si="41"/>
        <v/>
      </c>
    </row>
    <row r="1312" spans="1:15" x14ac:dyDescent="0.3">
      <c r="A1312" t="s">
        <v>9881</v>
      </c>
      <c r="B1312" s="9">
        <v>45969</v>
      </c>
      <c r="C1312" t="s">
        <v>8520</v>
      </c>
      <c r="D1312" t="s">
        <v>8241</v>
      </c>
      <c r="E1312" t="s">
        <v>8189</v>
      </c>
      <c r="F1312" t="s">
        <v>8192</v>
      </c>
      <c r="G1312">
        <v>226</v>
      </c>
      <c r="H1312">
        <v>18</v>
      </c>
      <c r="I1312">
        <v>12.5</v>
      </c>
      <c r="J1312">
        <v>2825</v>
      </c>
      <c r="K1312" s="10">
        <f>IFERROR(INDEX(Pharma_Stock!$D$4:$D$51,MATCH(F1312,Pharma_Stock!$B$4:$B$51,0)),"")</f>
        <v>46005</v>
      </c>
      <c r="L1312" s="11" t="str">
        <f t="shared" si="40"/>
        <v/>
      </c>
      <c r="M1312" s="11" t="str">
        <f>INDEX(Pharma_Products!$F$4:$F$15,MATCH(E1312,Pharma_Products!$A$4:$A$15,0))</f>
        <v>-</v>
      </c>
      <c r="N1312" s="10">
        <f>IFERROR(INDEX(Pharma_Retailers!$F$4:$F$183,MATCH(C1312,Pharma_Retailers!$A$4:$A$183,0)),"")</f>
        <v>0</v>
      </c>
      <c r="O1312" s="11" t="str">
        <f t="shared" si="41"/>
        <v/>
      </c>
    </row>
    <row r="1313" spans="1:15" x14ac:dyDescent="0.3">
      <c r="A1313" t="s">
        <v>9882</v>
      </c>
      <c r="B1313" s="9">
        <v>45969</v>
      </c>
      <c r="C1313" t="s">
        <v>8378</v>
      </c>
      <c r="D1313" t="s">
        <v>8249</v>
      </c>
      <c r="E1313" t="s">
        <v>8199</v>
      </c>
      <c r="F1313" t="s">
        <v>8201</v>
      </c>
      <c r="G1313">
        <v>180</v>
      </c>
      <c r="H1313">
        <v>0</v>
      </c>
      <c r="I1313">
        <v>28</v>
      </c>
      <c r="J1313">
        <v>5040</v>
      </c>
      <c r="K1313" s="10">
        <f>IFERROR(INDEX(Pharma_Stock!$D$4:$D$51,MATCH(F1313,Pharma_Stock!$B$4:$B$51,0)),"")</f>
        <v>46000</v>
      </c>
      <c r="L1313" s="11" t="str">
        <f t="shared" si="40"/>
        <v/>
      </c>
      <c r="M1313" s="11" t="str">
        <f>INDEX(Pharma_Products!$F$4:$F$15,MATCH(E1313,Pharma_Products!$A$4:$A$15,0))</f>
        <v>-</v>
      </c>
      <c r="N1313" s="10">
        <f>IFERROR(INDEX(Pharma_Retailers!$F$4:$F$183,MATCH(C1313,Pharma_Retailers!$A$4:$A$183,0)),"")</f>
        <v>46829</v>
      </c>
      <c r="O1313" s="11" t="str">
        <f t="shared" si="41"/>
        <v/>
      </c>
    </row>
    <row r="1314" spans="1:15" x14ac:dyDescent="0.3">
      <c r="A1314" t="s">
        <v>9883</v>
      </c>
      <c r="B1314" s="9">
        <v>45969</v>
      </c>
      <c r="C1314" t="s">
        <v>8511</v>
      </c>
      <c r="D1314" t="s">
        <v>8241</v>
      </c>
      <c r="E1314" t="s">
        <v>8164</v>
      </c>
      <c r="F1314" t="s">
        <v>8166</v>
      </c>
      <c r="G1314">
        <v>42</v>
      </c>
      <c r="H1314">
        <v>0</v>
      </c>
      <c r="I1314">
        <v>19</v>
      </c>
      <c r="J1314">
        <v>798</v>
      </c>
      <c r="K1314" s="10">
        <f>IFERROR(INDEX(Pharma_Stock!$D$4:$D$51,MATCH(F1314,Pharma_Stock!$B$4:$B$51,0)),"")</f>
        <v>46409</v>
      </c>
      <c r="L1314" s="11" t="str">
        <f t="shared" si="40"/>
        <v/>
      </c>
      <c r="M1314" s="11" t="str">
        <f>INDEX(Pharma_Products!$F$4:$F$15,MATCH(E1314,Pharma_Products!$A$4:$A$15,0))</f>
        <v>OTC</v>
      </c>
      <c r="N1314" s="10">
        <f>IFERROR(INDEX(Pharma_Retailers!$F$4:$F$183,MATCH(C1314,Pharma_Retailers!$A$4:$A$183,0)),"")</f>
        <v>46958</v>
      </c>
      <c r="O1314" s="11" t="str">
        <f t="shared" si="41"/>
        <v/>
      </c>
    </row>
    <row r="1315" spans="1:15" x14ac:dyDescent="0.3">
      <c r="A1315" t="s">
        <v>9884</v>
      </c>
      <c r="B1315" s="9">
        <v>45969</v>
      </c>
      <c r="C1315" t="s">
        <v>8534</v>
      </c>
      <c r="D1315" t="s">
        <v>8269</v>
      </c>
      <c r="E1315" t="s">
        <v>8169</v>
      </c>
      <c r="F1315" t="s">
        <v>8172</v>
      </c>
      <c r="G1315">
        <v>194</v>
      </c>
      <c r="H1315">
        <v>0</v>
      </c>
      <c r="I1315">
        <v>14</v>
      </c>
      <c r="J1315">
        <v>2716</v>
      </c>
      <c r="K1315" s="10">
        <f>IFERROR(INDEX(Pharma_Stock!$D$4:$D$51,MATCH(F1315,Pharma_Stock!$B$4:$B$51,0)),"")</f>
        <v>46309</v>
      </c>
      <c r="L1315" s="11" t="str">
        <f t="shared" si="40"/>
        <v/>
      </c>
      <c r="M1315" s="11" t="str">
        <f>INDEX(Pharma_Products!$F$4:$F$15,MATCH(E1315,Pharma_Products!$A$4:$A$15,0))</f>
        <v>Sch H</v>
      </c>
      <c r="N1315" s="10">
        <f>IFERROR(INDEX(Pharma_Retailers!$F$4:$F$183,MATCH(C1315,Pharma_Retailers!$A$4:$A$183,0)),"")</f>
        <v>46536</v>
      </c>
      <c r="O1315" s="11" t="str">
        <f t="shared" si="41"/>
        <v/>
      </c>
    </row>
    <row r="1316" spans="1:15" x14ac:dyDescent="0.3">
      <c r="A1316" t="s">
        <v>9885</v>
      </c>
      <c r="B1316" s="9">
        <v>45971</v>
      </c>
      <c r="C1316" t="s">
        <v>8293</v>
      </c>
      <c r="D1316" t="s">
        <v>8241</v>
      </c>
      <c r="E1316" t="s">
        <v>8209</v>
      </c>
      <c r="F1316" t="s">
        <v>8212</v>
      </c>
      <c r="G1316">
        <v>204</v>
      </c>
      <c r="H1316">
        <v>0</v>
      </c>
      <c r="I1316">
        <v>30</v>
      </c>
      <c r="J1316">
        <v>6120</v>
      </c>
      <c r="K1316" s="10">
        <f>IFERROR(INDEX(Pharma_Stock!$D$4:$D$51,MATCH(F1316,Pharma_Stock!$B$4:$B$51,0)),"")</f>
        <v>46129</v>
      </c>
      <c r="L1316" s="11" t="str">
        <f t="shared" si="40"/>
        <v/>
      </c>
      <c r="M1316" s="11" t="str">
        <f>INDEX(Pharma_Products!$F$4:$F$15,MATCH(E1316,Pharma_Products!$A$4:$A$15,0))</f>
        <v>-</v>
      </c>
      <c r="N1316" s="10">
        <f>IFERROR(INDEX(Pharma_Retailers!$F$4:$F$183,MATCH(C1316,Pharma_Retailers!$A$4:$A$183,0)),"")</f>
        <v>46538</v>
      </c>
      <c r="O1316" s="11" t="str">
        <f t="shared" si="41"/>
        <v/>
      </c>
    </row>
    <row r="1317" spans="1:15" x14ac:dyDescent="0.3">
      <c r="A1317" t="s">
        <v>9886</v>
      </c>
      <c r="B1317" s="9">
        <v>45971</v>
      </c>
      <c r="C1317" t="s">
        <v>8394</v>
      </c>
      <c r="D1317" t="s">
        <v>8228</v>
      </c>
      <c r="E1317" t="s">
        <v>8194</v>
      </c>
      <c r="F1317" t="s">
        <v>8197</v>
      </c>
      <c r="G1317">
        <v>146</v>
      </c>
      <c r="H1317">
        <v>0</v>
      </c>
      <c r="I1317">
        <v>105</v>
      </c>
      <c r="J1317">
        <v>15330</v>
      </c>
      <c r="K1317" s="10">
        <f>IFERROR(INDEX(Pharma_Stock!$D$4:$D$51,MATCH(F1317,Pharma_Stock!$B$4:$B$51,0)),"")</f>
        <v>46224</v>
      </c>
      <c r="L1317" s="11" t="str">
        <f t="shared" si="40"/>
        <v/>
      </c>
      <c r="M1317" s="11" t="str">
        <f>INDEX(Pharma_Products!$F$4:$F$15,MATCH(E1317,Pharma_Products!$A$4:$A$15,0))</f>
        <v>-</v>
      </c>
      <c r="N1317" s="10">
        <f>IFERROR(INDEX(Pharma_Retailers!$F$4:$F$183,MATCH(C1317,Pharma_Retailers!$A$4:$A$183,0)),"")</f>
        <v>0</v>
      </c>
      <c r="O1317" s="11" t="str">
        <f t="shared" si="41"/>
        <v/>
      </c>
    </row>
    <row r="1318" spans="1:15" x14ac:dyDescent="0.3">
      <c r="A1318" t="s">
        <v>9887</v>
      </c>
      <c r="B1318" s="9">
        <v>45971</v>
      </c>
      <c r="C1318" t="s">
        <v>8275</v>
      </c>
      <c r="D1318" t="s">
        <v>8269</v>
      </c>
      <c r="E1318" t="s">
        <v>8169</v>
      </c>
      <c r="F1318" t="s">
        <v>8172</v>
      </c>
      <c r="G1318">
        <v>111</v>
      </c>
      <c r="H1318">
        <v>0</v>
      </c>
      <c r="I1318">
        <v>14</v>
      </c>
      <c r="J1318">
        <v>1554</v>
      </c>
      <c r="K1318" s="10">
        <f>IFERROR(INDEX(Pharma_Stock!$D$4:$D$51,MATCH(F1318,Pharma_Stock!$B$4:$B$51,0)),"")</f>
        <v>46309</v>
      </c>
      <c r="L1318" s="11" t="str">
        <f t="shared" si="40"/>
        <v/>
      </c>
      <c r="M1318" s="11" t="str">
        <f>INDEX(Pharma_Products!$F$4:$F$15,MATCH(E1318,Pharma_Products!$A$4:$A$15,0))</f>
        <v>Sch H</v>
      </c>
      <c r="N1318" s="10">
        <f>IFERROR(INDEX(Pharma_Retailers!$F$4:$F$183,MATCH(C1318,Pharma_Retailers!$A$4:$A$183,0)),"")</f>
        <v>46657</v>
      </c>
      <c r="O1318" s="11" t="str">
        <f t="shared" si="41"/>
        <v/>
      </c>
    </row>
    <row r="1319" spans="1:15" x14ac:dyDescent="0.3">
      <c r="A1319" t="s">
        <v>9888</v>
      </c>
      <c r="B1319" s="9">
        <v>45971</v>
      </c>
      <c r="C1319" t="s">
        <v>8364</v>
      </c>
      <c r="D1319" t="s">
        <v>8241</v>
      </c>
      <c r="E1319" t="s">
        <v>8194</v>
      </c>
      <c r="F1319" t="s">
        <v>8196</v>
      </c>
      <c r="G1319">
        <v>146</v>
      </c>
      <c r="H1319">
        <v>0</v>
      </c>
      <c r="I1319">
        <v>105</v>
      </c>
      <c r="J1319">
        <v>15330</v>
      </c>
      <c r="K1319" s="10">
        <f>IFERROR(INDEX(Pharma_Stock!$D$4:$D$51,MATCH(F1319,Pharma_Stock!$B$4:$B$51,0)),"")</f>
        <v>46234</v>
      </c>
      <c r="L1319" s="11" t="str">
        <f t="shared" si="40"/>
        <v/>
      </c>
      <c r="M1319" s="11" t="str">
        <f>INDEX(Pharma_Products!$F$4:$F$15,MATCH(E1319,Pharma_Products!$A$4:$A$15,0))</f>
        <v>-</v>
      </c>
      <c r="N1319" s="10">
        <f>IFERROR(INDEX(Pharma_Retailers!$F$4:$F$183,MATCH(C1319,Pharma_Retailers!$A$4:$A$183,0)),"")</f>
        <v>0</v>
      </c>
      <c r="O1319" s="11" t="str">
        <f t="shared" si="41"/>
        <v/>
      </c>
    </row>
    <row r="1320" spans="1:15" x14ac:dyDescent="0.3">
      <c r="A1320" t="s">
        <v>9889</v>
      </c>
      <c r="B1320" s="9">
        <v>45971</v>
      </c>
      <c r="C1320" t="s">
        <v>8343</v>
      </c>
      <c r="D1320" t="s">
        <v>8228</v>
      </c>
      <c r="E1320" t="s">
        <v>8189</v>
      </c>
      <c r="F1320" t="s">
        <v>8190</v>
      </c>
      <c r="G1320">
        <v>13</v>
      </c>
      <c r="H1320">
        <v>1</v>
      </c>
      <c r="I1320">
        <v>12.5</v>
      </c>
      <c r="J1320">
        <v>162.5</v>
      </c>
      <c r="K1320" s="10">
        <f>IFERROR(INDEX(Pharma_Stock!$D$4:$D$51,MATCH(F1320,Pharma_Stock!$B$4:$B$51,0)),"")</f>
        <v>46202</v>
      </c>
      <c r="L1320" s="11" t="str">
        <f t="shared" si="40"/>
        <v/>
      </c>
      <c r="M1320" s="11" t="str">
        <f>INDEX(Pharma_Products!$F$4:$F$15,MATCH(E1320,Pharma_Products!$A$4:$A$15,0))</f>
        <v>-</v>
      </c>
      <c r="N1320" s="10">
        <f>IFERROR(INDEX(Pharma_Retailers!$F$4:$F$183,MATCH(C1320,Pharma_Retailers!$A$4:$A$183,0)),"")</f>
        <v>0</v>
      </c>
      <c r="O1320" s="11" t="str">
        <f t="shared" si="41"/>
        <v/>
      </c>
    </row>
    <row r="1321" spans="1:15" x14ac:dyDescent="0.3">
      <c r="A1321" t="s">
        <v>9890</v>
      </c>
      <c r="B1321" s="9">
        <v>45971</v>
      </c>
      <c r="C1321" t="s">
        <v>8375</v>
      </c>
      <c r="D1321" t="s">
        <v>8228</v>
      </c>
      <c r="E1321" t="s">
        <v>8164</v>
      </c>
      <c r="F1321" t="s">
        <v>8166</v>
      </c>
      <c r="G1321">
        <v>226</v>
      </c>
      <c r="H1321">
        <v>0</v>
      </c>
      <c r="I1321">
        <v>19</v>
      </c>
      <c r="J1321">
        <v>4294</v>
      </c>
      <c r="K1321" s="10">
        <f>IFERROR(INDEX(Pharma_Stock!$D$4:$D$51,MATCH(F1321,Pharma_Stock!$B$4:$B$51,0)),"")</f>
        <v>46409</v>
      </c>
      <c r="L1321" s="11" t="str">
        <f t="shared" si="40"/>
        <v/>
      </c>
      <c r="M1321" s="11" t="str">
        <f>INDEX(Pharma_Products!$F$4:$F$15,MATCH(E1321,Pharma_Products!$A$4:$A$15,0))</f>
        <v>OTC</v>
      </c>
      <c r="N1321" s="10">
        <f>IFERROR(INDEX(Pharma_Retailers!$F$4:$F$183,MATCH(C1321,Pharma_Retailers!$A$4:$A$183,0)),"")</f>
        <v>47459</v>
      </c>
      <c r="O1321" s="11" t="str">
        <f t="shared" si="41"/>
        <v/>
      </c>
    </row>
    <row r="1322" spans="1:15" x14ac:dyDescent="0.3">
      <c r="A1322" t="s">
        <v>9891</v>
      </c>
      <c r="B1322" s="9">
        <v>45971</v>
      </c>
      <c r="C1322" t="s">
        <v>8371</v>
      </c>
      <c r="D1322" t="s">
        <v>8233</v>
      </c>
      <c r="E1322" t="s">
        <v>8184</v>
      </c>
      <c r="F1322" t="s">
        <v>8187</v>
      </c>
      <c r="G1322">
        <v>95</v>
      </c>
      <c r="H1322">
        <v>9</v>
      </c>
      <c r="I1322">
        <v>9</v>
      </c>
      <c r="J1322">
        <v>855</v>
      </c>
      <c r="K1322" s="10">
        <f>IFERROR(INDEX(Pharma_Stock!$D$4:$D$51,MATCH(F1322,Pharma_Stock!$B$4:$B$51,0)),"")</f>
        <v>46028</v>
      </c>
      <c r="L1322" s="11" t="str">
        <f t="shared" si="40"/>
        <v/>
      </c>
      <c r="M1322" s="11" t="str">
        <f>INDEX(Pharma_Products!$F$4:$F$15,MATCH(E1322,Pharma_Products!$A$4:$A$15,0))</f>
        <v>-</v>
      </c>
      <c r="N1322" s="10">
        <f>IFERROR(INDEX(Pharma_Retailers!$F$4:$F$183,MATCH(C1322,Pharma_Retailers!$A$4:$A$183,0)),"")</f>
        <v>0</v>
      </c>
      <c r="O1322" s="11" t="str">
        <f t="shared" si="41"/>
        <v/>
      </c>
    </row>
    <row r="1323" spans="1:15" x14ac:dyDescent="0.3">
      <c r="A1323" t="s">
        <v>9892</v>
      </c>
      <c r="B1323" s="9">
        <v>45971</v>
      </c>
      <c r="C1323" t="s">
        <v>8515</v>
      </c>
      <c r="D1323" t="s">
        <v>8233</v>
      </c>
      <c r="E1323" t="s">
        <v>8184</v>
      </c>
      <c r="F1323" t="s">
        <v>8187</v>
      </c>
      <c r="G1323">
        <v>120</v>
      </c>
      <c r="H1323">
        <v>12</v>
      </c>
      <c r="I1323">
        <v>9</v>
      </c>
      <c r="J1323">
        <v>1080</v>
      </c>
      <c r="K1323" s="10">
        <f>IFERROR(INDEX(Pharma_Stock!$D$4:$D$51,MATCH(F1323,Pharma_Stock!$B$4:$B$51,0)),"")</f>
        <v>46028</v>
      </c>
      <c r="L1323" s="11" t="str">
        <f t="shared" si="40"/>
        <v/>
      </c>
      <c r="M1323" s="11" t="str">
        <f>INDEX(Pharma_Products!$F$4:$F$15,MATCH(E1323,Pharma_Products!$A$4:$A$15,0))</f>
        <v>-</v>
      </c>
      <c r="N1323" s="10">
        <f>IFERROR(INDEX(Pharma_Retailers!$F$4:$F$183,MATCH(C1323,Pharma_Retailers!$A$4:$A$183,0)),"")</f>
        <v>0</v>
      </c>
      <c r="O1323" s="11" t="str">
        <f t="shared" si="41"/>
        <v/>
      </c>
    </row>
    <row r="1324" spans="1:15" x14ac:dyDescent="0.3">
      <c r="A1324" t="s">
        <v>9893</v>
      </c>
      <c r="B1324" s="9">
        <v>45972</v>
      </c>
      <c r="C1324" t="s">
        <v>8386</v>
      </c>
      <c r="D1324" t="s">
        <v>8228</v>
      </c>
      <c r="E1324" t="s">
        <v>8153</v>
      </c>
      <c r="F1324" t="s">
        <v>8154</v>
      </c>
      <c r="G1324">
        <v>181</v>
      </c>
      <c r="H1324">
        <v>0</v>
      </c>
      <c r="I1324">
        <v>18.5</v>
      </c>
      <c r="J1324">
        <v>3348.5</v>
      </c>
      <c r="K1324" s="10">
        <f>IFERROR(INDEX(Pharma_Stock!$D$4:$D$51,MATCH(F1324,Pharma_Stock!$B$4:$B$51,0)),"")</f>
        <v>46439</v>
      </c>
      <c r="L1324" s="11" t="str">
        <f t="shared" si="40"/>
        <v/>
      </c>
      <c r="M1324" s="11" t="str">
        <f>INDEX(Pharma_Products!$F$4:$F$15,MATCH(E1324,Pharma_Products!$A$4:$A$15,0))</f>
        <v>Sch H</v>
      </c>
      <c r="N1324" s="10">
        <f>IFERROR(INDEX(Pharma_Retailers!$F$4:$F$183,MATCH(C1324,Pharma_Retailers!$A$4:$A$183,0)),"")</f>
        <v>46915</v>
      </c>
      <c r="O1324" s="11" t="str">
        <f t="shared" si="41"/>
        <v/>
      </c>
    </row>
    <row r="1325" spans="1:15" x14ac:dyDescent="0.3">
      <c r="A1325" t="s">
        <v>9894</v>
      </c>
      <c r="B1325" s="9">
        <v>45972</v>
      </c>
      <c r="C1325" t="s">
        <v>8254</v>
      </c>
      <c r="D1325" t="s">
        <v>8228</v>
      </c>
      <c r="E1325" t="s">
        <v>8204</v>
      </c>
      <c r="F1325" t="s">
        <v>8206</v>
      </c>
      <c r="G1325">
        <v>13</v>
      </c>
      <c r="H1325">
        <v>2</v>
      </c>
      <c r="I1325">
        <v>88</v>
      </c>
      <c r="J1325">
        <v>1144</v>
      </c>
      <c r="K1325" s="10">
        <f>IFERROR(INDEX(Pharma_Stock!$D$4:$D$51,MATCH(F1325,Pharma_Stock!$B$4:$B$51,0)),"")</f>
        <v>46287</v>
      </c>
      <c r="L1325" s="11" t="str">
        <f t="shared" si="40"/>
        <v/>
      </c>
      <c r="M1325" s="11" t="str">
        <f>INDEX(Pharma_Products!$F$4:$F$15,MATCH(E1325,Pharma_Products!$A$4:$A$15,0))</f>
        <v>-</v>
      </c>
      <c r="N1325" s="10">
        <f>IFERROR(INDEX(Pharma_Retailers!$F$4:$F$183,MATCH(C1325,Pharma_Retailers!$A$4:$A$183,0)),"")</f>
        <v>0</v>
      </c>
      <c r="O1325" s="11" t="str">
        <f t="shared" si="41"/>
        <v/>
      </c>
    </row>
    <row r="1326" spans="1:15" x14ac:dyDescent="0.3">
      <c r="A1326" t="s">
        <v>9895</v>
      </c>
      <c r="B1326" s="9">
        <v>45972</v>
      </c>
      <c r="C1326" t="s">
        <v>8500</v>
      </c>
      <c r="D1326" t="s">
        <v>8228</v>
      </c>
      <c r="E1326" t="s">
        <v>8194</v>
      </c>
      <c r="F1326" t="s">
        <v>8195</v>
      </c>
      <c r="G1326">
        <v>18</v>
      </c>
      <c r="H1326">
        <v>0</v>
      </c>
      <c r="I1326">
        <v>105</v>
      </c>
      <c r="J1326">
        <v>1890</v>
      </c>
      <c r="K1326" s="10">
        <f>IFERROR(INDEX(Pharma_Stock!$D$4:$D$51,MATCH(F1326,Pharma_Stock!$B$4:$B$51,0)),"")</f>
        <v>46196</v>
      </c>
      <c r="L1326" s="11" t="str">
        <f t="shared" si="40"/>
        <v/>
      </c>
      <c r="M1326" s="11" t="str">
        <f>INDEX(Pharma_Products!$F$4:$F$15,MATCH(E1326,Pharma_Products!$A$4:$A$15,0))</f>
        <v>-</v>
      </c>
      <c r="N1326" s="10">
        <f>IFERROR(INDEX(Pharma_Retailers!$F$4:$F$183,MATCH(C1326,Pharma_Retailers!$A$4:$A$183,0)),"")</f>
        <v>46794</v>
      </c>
      <c r="O1326" s="11" t="str">
        <f t="shared" si="41"/>
        <v/>
      </c>
    </row>
    <row r="1327" spans="1:15" x14ac:dyDescent="0.3">
      <c r="A1327" t="s">
        <v>9896</v>
      </c>
      <c r="B1327" s="9">
        <v>45972</v>
      </c>
      <c r="C1327" t="s">
        <v>8267</v>
      </c>
      <c r="D1327" t="s">
        <v>8269</v>
      </c>
      <c r="E1327" t="s">
        <v>8184</v>
      </c>
      <c r="F1327" t="s">
        <v>8187</v>
      </c>
      <c r="G1327">
        <v>213</v>
      </c>
      <c r="H1327">
        <v>21</v>
      </c>
      <c r="I1327">
        <v>9</v>
      </c>
      <c r="J1327">
        <v>1917</v>
      </c>
      <c r="K1327" s="10">
        <f>IFERROR(INDEX(Pharma_Stock!$D$4:$D$51,MATCH(F1327,Pharma_Stock!$B$4:$B$51,0)),"")</f>
        <v>46028</v>
      </c>
      <c r="L1327" s="11" t="str">
        <f t="shared" si="40"/>
        <v/>
      </c>
      <c r="M1327" s="11" t="str">
        <f>INDEX(Pharma_Products!$F$4:$F$15,MATCH(E1327,Pharma_Products!$A$4:$A$15,0))</f>
        <v>-</v>
      </c>
      <c r="N1327" s="10">
        <f>IFERROR(INDEX(Pharma_Retailers!$F$4:$F$183,MATCH(C1327,Pharma_Retailers!$A$4:$A$183,0)),"")</f>
        <v>0</v>
      </c>
      <c r="O1327" s="11" t="str">
        <f t="shared" si="41"/>
        <v/>
      </c>
    </row>
    <row r="1328" spans="1:15" x14ac:dyDescent="0.3">
      <c r="A1328" t="s">
        <v>9897</v>
      </c>
      <c r="B1328" s="9">
        <v>45972</v>
      </c>
      <c r="C1328" t="s">
        <v>8447</v>
      </c>
      <c r="D1328" t="s">
        <v>8269</v>
      </c>
      <c r="E1328" t="s">
        <v>8199</v>
      </c>
      <c r="F1328" t="s">
        <v>8200</v>
      </c>
      <c r="G1328">
        <v>78</v>
      </c>
      <c r="H1328">
        <v>0</v>
      </c>
      <c r="I1328">
        <v>28</v>
      </c>
      <c r="J1328">
        <v>2184</v>
      </c>
      <c r="K1328" s="10">
        <f>IFERROR(INDEX(Pharma_Stock!$D$4:$D$51,MATCH(F1328,Pharma_Stock!$B$4:$B$51,0)),"")</f>
        <v>46042</v>
      </c>
      <c r="L1328" s="11" t="str">
        <f t="shared" si="40"/>
        <v/>
      </c>
      <c r="M1328" s="11" t="str">
        <f>INDEX(Pharma_Products!$F$4:$F$15,MATCH(E1328,Pharma_Products!$A$4:$A$15,0))</f>
        <v>-</v>
      </c>
      <c r="N1328" s="10">
        <f>IFERROR(INDEX(Pharma_Retailers!$F$4:$F$183,MATCH(C1328,Pharma_Retailers!$A$4:$A$183,0)),"")</f>
        <v>0</v>
      </c>
      <c r="O1328" s="11" t="str">
        <f t="shared" si="41"/>
        <v/>
      </c>
    </row>
    <row r="1329" spans="1:15" x14ac:dyDescent="0.3">
      <c r="A1329" t="s">
        <v>9898</v>
      </c>
      <c r="B1329" s="9">
        <v>45972</v>
      </c>
      <c r="C1329" t="s">
        <v>8482</v>
      </c>
      <c r="D1329" t="s">
        <v>8233</v>
      </c>
      <c r="E1329" t="s">
        <v>8159</v>
      </c>
      <c r="F1329" t="s">
        <v>8161</v>
      </c>
      <c r="G1329">
        <v>83</v>
      </c>
      <c r="H1329">
        <v>0</v>
      </c>
      <c r="I1329">
        <v>72</v>
      </c>
      <c r="J1329">
        <v>5976</v>
      </c>
      <c r="K1329" s="10">
        <f>IFERROR(INDEX(Pharma_Stock!$D$4:$D$51,MATCH(F1329,Pharma_Stock!$B$4:$B$51,0)),"")</f>
        <v>46297</v>
      </c>
      <c r="L1329" s="11" t="str">
        <f t="shared" si="40"/>
        <v/>
      </c>
      <c r="M1329" s="11" t="str">
        <f>INDEX(Pharma_Products!$F$4:$F$15,MATCH(E1329,Pharma_Products!$A$4:$A$15,0))</f>
        <v>Sch H</v>
      </c>
      <c r="N1329" s="10">
        <f>IFERROR(INDEX(Pharma_Retailers!$F$4:$F$183,MATCH(C1329,Pharma_Retailers!$A$4:$A$183,0)),"")</f>
        <v>46983</v>
      </c>
      <c r="O1329" s="11" t="str">
        <f t="shared" si="41"/>
        <v/>
      </c>
    </row>
    <row r="1330" spans="1:15" x14ac:dyDescent="0.3">
      <c r="A1330" t="s">
        <v>9899</v>
      </c>
      <c r="B1330" s="9">
        <v>45972</v>
      </c>
      <c r="C1330" t="s">
        <v>8402</v>
      </c>
      <c r="D1330" t="s">
        <v>8228</v>
      </c>
      <c r="E1330" t="s">
        <v>8204</v>
      </c>
      <c r="F1330" t="s">
        <v>8206</v>
      </c>
      <c r="G1330">
        <v>125</v>
      </c>
      <c r="H1330">
        <v>20</v>
      </c>
      <c r="I1330">
        <v>88</v>
      </c>
      <c r="J1330">
        <v>11000</v>
      </c>
      <c r="K1330" s="10">
        <f>IFERROR(INDEX(Pharma_Stock!$D$4:$D$51,MATCH(F1330,Pharma_Stock!$B$4:$B$51,0)),"")</f>
        <v>46287</v>
      </c>
      <c r="L1330" s="11" t="str">
        <f t="shared" si="40"/>
        <v/>
      </c>
      <c r="M1330" s="11" t="str">
        <f>INDEX(Pharma_Products!$F$4:$F$15,MATCH(E1330,Pharma_Products!$A$4:$A$15,0))</f>
        <v>-</v>
      </c>
      <c r="N1330" s="10">
        <f>IFERROR(INDEX(Pharma_Retailers!$F$4:$F$183,MATCH(C1330,Pharma_Retailers!$A$4:$A$183,0)),"")</f>
        <v>0</v>
      </c>
      <c r="O1330" s="11" t="str">
        <f t="shared" si="41"/>
        <v/>
      </c>
    </row>
    <row r="1331" spans="1:15" x14ac:dyDescent="0.3">
      <c r="A1331" t="s">
        <v>9900</v>
      </c>
      <c r="B1331" s="9">
        <v>45972</v>
      </c>
      <c r="C1331" t="s">
        <v>8508</v>
      </c>
      <c r="D1331" t="s">
        <v>8269</v>
      </c>
      <c r="E1331" t="s">
        <v>8189</v>
      </c>
      <c r="F1331" t="s">
        <v>8190</v>
      </c>
      <c r="G1331">
        <v>82</v>
      </c>
      <c r="H1331">
        <v>6</v>
      </c>
      <c r="I1331">
        <v>12.5</v>
      </c>
      <c r="J1331">
        <v>1025</v>
      </c>
      <c r="K1331" s="10">
        <f>IFERROR(INDEX(Pharma_Stock!$D$4:$D$51,MATCH(F1331,Pharma_Stock!$B$4:$B$51,0)),"")</f>
        <v>46202</v>
      </c>
      <c r="L1331" s="11" t="str">
        <f t="shared" si="40"/>
        <v/>
      </c>
      <c r="M1331" s="11" t="str">
        <f>INDEX(Pharma_Products!$F$4:$F$15,MATCH(E1331,Pharma_Products!$A$4:$A$15,0))</f>
        <v>-</v>
      </c>
      <c r="N1331" s="10">
        <f>IFERROR(INDEX(Pharma_Retailers!$F$4:$F$183,MATCH(C1331,Pharma_Retailers!$A$4:$A$183,0)),"")</f>
        <v>0</v>
      </c>
      <c r="O1331" s="11" t="str">
        <f t="shared" si="41"/>
        <v/>
      </c>
    </row>
    <row r="1332" spans="1:15" x14ac:dyDescent="0.3">
      <c r="A1332" t="s">
        <v>9901</v>
      </c>
      <c r="B1332" s="9">
        <v>45972</v>
      </c>
      <c r="C1332" t="s">
        <v>8324</v>
      </c>
      <c r="D1332" t="s">
        <v>8241</v>
      </c>
      <c r="E1332" t="s">
        <v>8199</v>
      </c>
      <c r="F1332" t="s">
        <v>8200</v>
      </c>
      <c r="G1332">
        <v>19</v>
      </c>
      <c r="H1332">
        <v>0</v>
      </c>
      <c r="I1332">
        <v>28</v>
      </c>
      <c r="J1332">
        <v>532</v>
      </c>
      <c r="K1332" s="10">
        <f>IFERROR(INDEX(Pharma_Stock!$D$4:$D$51,MATCH(F1332,Pharma_Stock!$B$4:$B$51,0)),"")</f>
        <v>46042</v>
      </c>
      <c r="L1332" s="11" t="str">
        <f t="shared" si="40"/>
        <v/>
      </c>
      <c r="M1332" s="11" t="str">
        <f>INDEX(Pharma_Products!$F$4:$F$15,MATCH(E1332,Pharma_Products!$A$4:$A$15,0))</f>
        <v>-</v>
      </c>
      <c r="N1332" s="10">
        <f>IFERROR(INDEX(Pharma_Retailers!$F$4:$F$183,MATCH(C1332,Pharma_Retailers!$A$4:$A$183,0)),"")</f>
        <v>0</v>
      </c>
      <c r="O1332" s="11" t="str">
        <f t="shared" si="41"/>
        <v/>
      </c>
    </row>
    <row r="1333" spans="1:15" x14ac:dyDescent="0.3">
      <c r="A1333" t="s">
        <v>9902</v>
      </c>
      <c r="B1333" s="9">
        <v>45973</v>
      </c>
      <c r="C1333" t="s">
        <v>8347</v>
      </c>
      <c r="D1333" t="s">
        <v>8233</v>
      </c>
      <c r="E1333" t="s">
        <v>8194</v>
      </c>
      <c r="F1333" t="s">
        <v>8196</v>
      </c>
      <c r="G1333">
        <v>168</v>
      </c>
      <c r="H1333">
        <v>0</v>
      </c>
      <c r="I1333">
        <v>105</v>
      </c>
      <c r="J1333">
        <v>17640</v>
      </c>
      <c r="K1333" s="10">
        <f>IFERROR(INDEX(Pharma_Stock!$D$4:$D$51,MATCH(F1333,Pharma_Stock!$B$4:$B$51,0)),"")</f>
        <v>46234</v>
      </c>
      <c r="L1333" s="11" t="str">
        <f t="shared" si="40"/>
        <v/>
      </c>
      <c r="M1333" s="11" t="str">
        <f>INDEX(Pharma_Products!$F$4:$F$15,MATCH(E1333,Pharma_Products!$A$4:$A$15,0))</f>
        <v>-</v>
      </c>
      <c r="N1333" s="10">
        <f>IFERROR(INDEX(Pharma_Retailers!$F$4:$F$183,MATCH(C1333,Pharma_Retailers!$A$4:$A$183,0)),"")</f>
        <v>0</v>
      </c>
      <c r="O1333" s="11" t="str">
        <f t="shared" si="41"/>
        <v/>
      </c>
    </row>
    <row r="1334" spans="1:15" x14ac:dyDescent="0.3">
      <c r="A1334" t="s">
        <v>9903</v>
      </c>
      <c r="B1334" s="9">
        <v>45973</v>
      </c>
      <c r="C1334" t="s">
        <v>8516</v>
      </c>
      <c r="D1334" t="s">
        <v>8233</v>
      </c>
      <c r="E1334" t="s">
        <v>8164</v>
      </c>
      <c r="F1334" t="s">
        <v>8167</v>
      </c>
      <c r="G1334">
        <v>217</v>
      </c>
      <c r="H1334">
        <v>0</v>
      </c>
      <c r="I1334">
        <v>19</v>
      </c>
      <c r="J1334">
        <v>4123</v>
      </c>
      <c r="K1334" s="10">
        <f>IFERROR(INDEX(Pharma_Stock!$D$4:$D$51,MATCH(F1334,Pharma_Stock!$B$4:$B$51,0)),"")</f>
        <v>46652</v>
      </c>
      <c r="L1334" s="11" t="str">
        <f t="shared" si="40"/>
        <v/>
      </c>
      <c r="M1334" s="11" t="str">
        <f>INDEX(Pharma_Products!$F$4:$F$15,MATCH(E1334,Pharma_Products!$A$4:$A$15,0))</f>
        <v>OTC</v>
      </c>
      <c r="N1334" s="10">
        <f>IFERROR(INDEX(Pharma_Retailers!$F$4:$F$183,MATCH(C1334,Pharma_Retailers!$A$4:$A$183,0)),"")</f>
        <v>46690</v>
      </c>
      <c r="O1334" s="11" t="str">
        <f t="shared" si="41"/>
        <v/>
      </c>
    </row>
    <row r="1335" spans="1:15" x14ac:dyDescent="0.3">
      <c r="A1335" t="s">
        <v>9904</v>
      </c>
      <c r="B1335" s="9">
        <v>45973</v>
      </c>
      <c r="C1335" t="s">
        <v>8402</v>
      </c>
      <c r="D1335" t="s">
        <v>8228</v>
      </c>
      <c r="E1335" t="s">
        <v>8194</v>
      </c>
      <c r="F1335" t="s">
        <v>8195</v>
      </c>
      <c r="G1335">
        <v>42</v>
      </c>
      <c r="H1335">
        <v>0</v>
      </c>
      <c r="I1335">
        <v>105</v>
      </c>
      <c r="J1335">
        <v>4410</v>
      </c>
      <c r="K1335" s="10">
        <f>IFERROR(INDEX(Pharma_Stock!$D$4:$D$51,MATCH(F1335,Pharma_Stock!$B$4:$B$51,0)),"")</f>
        <v>46196</v>
      </c>
      <c r="L1335" s="11" t="str">
        <f t="shared" si="40"/>
        <v/>
      </c>
      <c r="M1335" s="11" t="str">
        <f>INDEX(Pharma_Products!$F$4:$F$15,MATCH(E1335,Pharma_Products!$A$4:$A$15,0))</f>
        <v>-</v>
      </c>
      <c r="N1335" s="10">
        <f>IFERROR(INDEX(Pharma_Retailers!$F$4:$F$183,MATCH(C1335,Pharma_Retailers!$A$4:$A$183,0)),"")</f>
        <v>0</v>
      </c>
      <c r="O1335" s="11" t="str">
        <f t="shared" si="41"/>
        <v/>
      </c>
    </row>
    <row r="1336" spans="1:15" x14ac:dyDescent="0.3">
      <c r="A1336" t="s">
        <v>9905</v>
      </c>
      <c r="B1336" s="9">
        <v>45973</v>
      </c>
      <c r="C1336" t="s">
        <v>8463</v>
      </c>
      <c r="D1336" t="s">
        <v>8233</v>
      </c>
      <c r="E1336" t="s">
        <v>8189</v>
      </c>
      <c r="F1336" t="s">
        <v>8190</v>
      </c>
      <c r="G1336">
        <v>128</v>
      </c>
      <c r="H1336">
        <v>10</v>
      </c>
      <c r="I1336">
        <v>12.5</v>
      </c>
      <c r="J1336">
        <v>1600</v>
      </c>
      <c r="K1336" s="10">
        <f>IFERROR(INDEX(Pharma_Stock!$D$4:$D$51,MATCH(F1336,Pharma_Stock!$B$4:$B$51,0)),"")</f>
        <v>46202</v>
      </c>
      <c r="L1336" s="11" t="str">
        <f t="shared" si="40"/>
        <v/>
      </c>
      <c r="M1336" s="11" t="str">
        <f>INDEX(Pharma_Products!$F$4:$F$15,MATCH(E1336,Pharma_Products!$A$4:$A$15,0))</f>
        <v>-</v>
      </c>
      <c r="N1336" s="10">
        <f>IFERROR(INDEX(Pharma_Retailers!$F$4:$F$183,MATCH(C1336,Pharma_Retailers!$A$4:$A$183,0)),"")</f>
        <v>47304</v>
      </c>
      <c r="O1336" s="11" t="str">
        <f t="shared" si="41"/>
        <v/>
      </c>
    </row>
    <row r="1337" spans="1:15" x14ac:dyDescent="0.3">
      <c r="A1337" t="s">
        <v>9906</v>
      </c>
      <c r="B1337" s="9">
        <v>45973</v>
      </c>
      <c r="C1337" t="s">
        <v>8386</v>
      </c>
      <c r="D1337" t="s">
        <v>8228</v>
      </c>
      <c r="E1337" t="s">
        <v>8174</v>
      </c>
      <c r="F1337" t="s">
        <v>8177</v>
      </c>
      <c r="G1337">
        <v>234</v>
      </c>
      <c r="H1337">
        <v>0</v>
      </c>
      <c r="I1337">
        <v>98</v>
      </c>
      <c r="J1337">
        <v>22932</v>
      </c>
      <c r="K1337" s="10">
        <f>IFERROR(INDEX(Pharma_Stock!$D$4:$D$51,MATCH(F1337,Pharma_Stock!$B$4:$B$51,0)),"")</f>
        <v>46385</v>
      </c>
      <c r="L1337" s="11" t="str">
        <f t="shared" si="40"/>
        <v/>
      </c>
      <c r="M1337" s="11" t="str">
        <f>INDEX(Pharma_Products!$F$4:$F$15,MATCH(E1337,Pharma_Products!$A$4:$A$15,0))</f>
        <v>Sch H</v>
      </c>
      <c r="N1337" s="10">
        <f>IFERROR(INDEX(Pharma_Retailers!$F$4:$F$183,MATCH(C1337,Pharma_Retailers!$A$4:$A$183,0)),"")</f>
        <v>46915</v>
      </c>
      <c r="O1337" s="11" t="str">
        <f t="shared" si="41"/>
        <v/>
      </c>
    </row>
    <row r="1338" spans="1:15" x14ac:dyDescent="0.3">
      <c r="A1338" t="s">
        <v>9907</v>
      </c>
      <c r="B1338" s="9">
        <v>45974</v>
      </c>
      <c r="C1338" t="s">
        <v>8300</v>
      </c>
      <c r="D1338" t="s">
        <v>8269</v>
      </c>
      <c r="E1338" t="s">
        <v>8209</v>
      </c>
      <c r="F1338" t="s">
        <v>8211</v>
      </c>
      <c r="G1338">
        <v>201</v>
      </c>
      <c r="H1338">
        <v>0</v>
      </c>
      <c r="I1338">
        <v>30</v>
      </c>
      <c r="J1338">
        <v>6030</v>
      </c>
      <c r="K1338" s="10">
        <f>IFERROR(INDEX(Pharma_Stock!$D$4:$D$51,MATCH(F1338,Pharma_Stock!$B$4:$B$51,0)),"")</f>
        <v>46265</v>
      </c>
      <c r="L1338" s="11" t="str">
        <f t="shared" si="40"/>
        <v/>
      </c>
      <c r="M1338" s="11" t="str">
        <f>INDEX(Pharma_Products!$F$4:$F$15,MATCH(E1338,Pharma_Products!$A$4:$A$15,0))</f>
        <v>-</v>
      </c>
      <c r="N1338" s="10">
        <f>IFERROR(INDEX(Pharma_Retailers!$F$4:$F$183,MATCH(C1338,Pharma_Retailers!$A$4:$A$183,0)),"")</f>
        <v>0</v>
      </c>
      <c r="O1338" s="11" t="str">
        <f t="shared" si="41"/>
        <v/>
      </c>
    </row>
    <row r="1339" spans="1:15" x14ac:dyDescent="0.3">
      <c r="A1339" t="s">
        <v>9908</v>
      </c>
      <c r="B1339" s="9">
        <v>45974</v>
      </c>
      <c r="C1339" t="s">
        <v>8265</v>
      </c>
      <c r="D1339" t="s">
        <v>8241</v>
      </c>
      <c r="E1339" t="s">
        <v>8184</v>
      </c>
      <c r="F1339" t="s">
        <v>8185</v>
      </c>
      <c r="G1339">
        <v>239</v>
      </c>
      <c r="H1339">
        <v>23</v>
      </c>
      <c r="I1339">
        <v>9</v>
      </c>
      <c r="J1339">
        <v>2151</v>
      </c>
      <c r="K1339" s="10">
        <f>IFERROR(INDEX(Pharma_Stock!$D$4:$D$51,MATCH(F1339,Pharma_Stock!$B$4:$B$51,0)),"")</f>
        <v>46158</v>
      </c>
      <c r="L1339" s="11" t="str">
        <f t="shared" si="40"/>
        <v/>
      </c>
      <c r="M1339" s="11" t="str">
        <f>INDEX(Pharma_Products!$F$4:$F$15,MATCH(E1339,Pharma_Products!$A$4:$A$15,0))</f>
        <v>-</v>
      </c>
      <c r="N1339" s="10">
        <f>IFERROR(INDEX(Pharma_Retailers!$F$4:$F$183,MATCH(C1339,Pharma_Retailers!$A$4:$A$183,0)),"")</f>
        <v>0</v>
      </c>
      <c r="O1339" s="11" t="str">
        <f t="shared" si="41"/>
        <v/>
      </c>
    </row>
    <row r="1340" spans="1:15" x14ac:dyDescent="0.3">
      <c r="A1340" t="s">
        <v>9909</v>
      </c>
      <c r="B1340" s="9">
        <v>45974</v>
      </c>
      <c r="C1340" t="s">
        <v>8287</v>
      </c>
      <c r="D1340" t="s">
        <v>8249</v>
      </c>
      <c r="E1340" t="s">
        <v>8209</v>
      </c>
      <c r="F1340" t="s">
        <v>8211</v>
      </c>
      <c r="G1340">
        <v>223</v>
      </c>
      <c r="H1340">
        <v>0</v>
      </c>
      <c r="I1340">
        <v>30</v>
      </c>
      <c r="J1340">
        <v>6690</v>
      </c>
      <c r="K1340" s="10">
        <f>IFERROR(INDEX(Pharma_Stock!$D$4:$D$51,MATCH(F1340,Pharma_Stock!$B$4:$B$51,0)),"")</f>
        <v>46265</v>
      </c>
      <c r="L1340" s="11" t="str">
        <f t="shared" si="40"/>
        <v/>
      </c>
      <c r="M1340" s="11" t="str">
        <f>INDEX(Pharma_Products!$F$4:$F$15,MATCH(E1340,Pharma_Products!$A$4:$A$15,0))</f>
        <v>-</v>
      </c>
      <c r="N1340" s="10">
        <f>IFERROR(INDEX(Pharma_Retailers!$F$4:$F$183,MATCH(C1340,Pharma_Retailers!$A$4:$A$183,0)),"")</f>
        <v>0</v>
      </c>
      <c r="O1340" s="11" t="str">
        <f t="shared" si="41"/>
        <v/>
      </c>
    </row>
    <row r="1341" spans="1:15" x14ac:dyDescent="0.3">
      <c r="A1341" t="s">
        <v>9910</v>
      </c>
      <c r="B1341" s="9">
        <v>45974</v>
      </c>
      <c r="C1341" t="s">
        <v>8382</v>
      </c>
      <c r="D1341" t="s">
        <v>8249</v>
      </c>
      <c r="E1341" t="s">
        <v>8189</v>
      </c>
      <c r="F1341" t="s">
        <v>8190</v>
      </c>
      <c r="G1341">
        <v>18</v>
      </c>
      <c r="H1341">
        <v>3</v>
      </c>
      <c r="I1341">
        <v>12.5</v>
      </c>
      <c r="J1341">
        <v>225</v>
      </c>
      <c r="K1341" s="10">
        <f>IFERROR(INDEX(Pharma_Stock!$D$4:$D$51,MATCH(F1341,Pharma_Stock!$B$4:$B$51,0)),"")</f>
        <v>46202</v>
      </c>
      <c r="L1341" s="11" t="str">
        <f t="shared" si="40"/>
        <v/>
      </c>
      <c r="M1341" s="11" t="str">
        <f>INDEX(Pharma_Products!$F$4:$F$15,MATCH(E1341,Pharma_Products!$A$4:$A$15,0))</f>
        <v>-</v>
      </c>
      <c r="N1341" s="10">
        <f>IFERROR(INDEX(Pharma_Retailers!$F$4:$F$183,MATCH(C1341,Pharma_Retailers!$A$4:$A$183,0)),"")</f>
        <v>0</v>
      </c>
      <c r="O1341" s="11" t="str">
        <f t="shared" si="41"/>
        <v/>
      </c>
    </row>
    <row r="1342" spans="1:15" x14ac:dyDescent="0.3">
      <c r="A1342" t="s">
        <v>9911</v>
      </c>
      <c r="B1342" s="9">
        <v>45974</v>
      </c>
      <c r="C1342" t="s">
        <v>8348</v>
      </c>
      <c r="D1342" t="s">
        <v>8269</v>
      </c>
      <c r="E1342" t="s">
        <v>8164</v>
      </c>
      <c r="F1342" t="s">
        <v>8166</v>
      </c>
      <c r="G1342">
        <v>116</v>
      </c>
      <c r="H1342">
        <v>0</v>
      </c>
      <c r="I1342">
        <v>19</v>
      </c>
      <c r="J1342">
        <v>2204</v>
      </c>
      <c r="K1342" s="10">
        <f>IFERROR(INDEX(Pharma_Stock!$D$4:$D$51,MATCH(F1342,Pharma_Stock!$B$4:$B$51,0)),"")</f>
        <v>46409</v>
      </c>
      <c r="L1342" s="11" t="str">
        <f t="shared" si="40"/>
        <v/>
      </c>
      <c r="M1342" s="11" t="str">
        <f>INDEX(Pharma_Products!$F$4:$F$15,MATCH(E1342,Pharma_Products!$A$4:$A$15,0))</f>
        <v>OTC</v>
      </c>
      <c r="N1342" s="10">
        <f>IFERROR(INDEX(Pharma_Retailers!$F$4:$F$183,MATCH(C1342,Pharma_Retailers!$A$4:$A$183,0)),"")</f>
        <v>46536</v>
      </c>
      <c r="O1342" s="11" t="str">
        <f t="shared" si="41"/>
        <v/>
      </c>
    </row>
    <row r="1343" spans="1:15" x14ac:dyDescent="0.3">
      <c r="A1343" t="s">
        <v>9912</v>
      </c>
      <c r="B1343" s="9">
        <v>45974</v>
      </c>
      <c r="C1343" t="s">
        <v>8415</v>
      </c>
      <c r="D1343" t="s">
        <v>8269</v>
      </c>
      <c r="E1343" t="s">
        <v>8179</v>
      </c>
      <c r="F1343" t="s">
        <v>8180</v>
      </c>
      <c r="G1343">
        <v>177</v>
      </c>
      <c r="H1343">
        <v>0</v>
      </c>
      <c r="I1343">
        <v>85</v>
      </c>
      <c r="J1343">
        <v>15045</v>
      </c>
      <c r="K1343" s="10">
        <f>IFERROR(INDEX(Pharma_Stock!$D$4:$D$51,MATCH(F1343,Pharma_Stock!$B$4:$B$51,0)),"")</f>
        <v>46271</v>
      </c>
      <c r="L1343" s="11" t="str">
        <f t="shared" si="40"/>
        <v/>
      </c>
      <c r="M1343" s="11" t="str">
        <f>INDEX(Pharma_Products!$F$4:$F$15,MATCH(E1343,Pharma_Products!$A$4:$A$15,0))</f>
        <v>Sch H</v>
      </c>
      <c r="N1343" s="10">
        <f>IFERROR(INDEX(Pharma_Retailers!$F$4:$F$183,MATCH(C1343,Pharma_Retailers!$A$4:$A$183,0)),"")</f>
        <v>46864</v>
      </c>
      <c r="O1343" s="11" t="str">
        <f t="shared" si="41"/>
        <v/>
      </c>
    </row>
    <row r="1344" spans="1:15" x14ac:dyDescent="0.3">
      <c r="A1344" t="s">
        <v>9913</v>
      </c>
      <c r="B1344" s="9">
        <v>45974</v>
      </c>
      <c r="C1344" t="s">
        <v>8301</v>
      </c>
      <c r="D1344" t="s">
        <v>8228</v>
      </c>
      <c r="E1344" t="s">
        <v>8189</v>
      </c>
      <c r="F1344" t="s">
        <v>8192</v>
      </c>
      <c r="G1344">
        <v>64</v>
      </c>
      <c r="H1344">
        <v>5</v>
      </c>
      <c r="I1344">
        <v>12.5</v>
      </c>
      <c r="J1344">
        <v>800</v>
      </c>
      <c r="K1344" s="10">
        <f>IFERROR(INDEX(Pharma_Stock!$D$4:$D$51,MATCH(F1344,Pharma_Stock!$B$4:$B$51,0)),"")</f>
        <v>46005</v>
      </c>
      <c r="L1344" s="11" t="str">
        <f t="shared" si="40"/>
        <v/>
      </c>
      <c r="M1344" s="11" t="str">
        <f>INDEX(Pharma_Products!$F$4:$F$15,MATCH(E1344,Pharma_Products!$A$4:$A$15,0))</f>
        <v>-</v>
      </c>
      <c r="N1344" s="10">
        <f>IFERROR(INDEX(Pharma_Retailers!$F$4:$F$183,MATCH(C1344,Pharma_Retailers!$A$4:$A$183,0)),"")</f>
        <v>46245</v>
      </c>
      <c r="O1344" s="11" t="str">
        <f t="shared" si="41"/>
        <v/>
      </c>
    </row>
    <row r="1345" spans="1:15" x14ac:dyDescent="0.3">
      <c r="A1345" t="s">
        <v>9914</v>
      </c>
      <c r="B1345" s="9">
        <v>45975</v>
      </c>
      <c r="C1345" t="s">
        <v>8229</v>
      </c>
      <c r="D1345" t="s">
        <v>8233</v>
      </c>
      <c r="E1345" t="s">
        <v>8174</v>
      </c>
      <c r="F1345" t="s">
        <v>8175</v>
      </c>
      <c r="G1345">
        <v>153</v>
      </c>
      <c r="H1345">
        <v>0</v>
      </c>
      <c r="I1345">
        <v>98</v>
      </c>
      <c r="J1345">
        <v>14994</v>
      </c>
      <c r="K1345" s="10">
        <f>IFERROR(INDEX(Pharma_Stock!$D$4:$D$51,MATCH(F1345,Pharma_Stock!$B$4:$B$51,0)),"")</f>
        <v>46440</v>
      </c>
      <c r="L1345" s="11" t="str">
        <f t="shared" si="40"/>
        <v/>
      </c>
      <c r="M1345" s="11" t="str">
        <f>INDEX(Pharma_Products!$F$4:$F$15,MATCH(E1345,Pharma_Products!$A$4:$A$15,0))</f>
        <v>Sch H</v>
      </c>
      <c r="N1345" s="10">
        <f>IFERROR(INDEX(Pharma_Retailers!$F$4:$F$183,MATCH(C1345,Pharma_Retailers!$A$4:$A$183,0)),"")</f>
        <v>46886</v>
      </c>
      <c r="O1345" s="11" t="str">
        <f t="shared" si="41"/>
        <v/>
      </c>
    </row>
    <row r="1346" spans="1:15" x14ac:dyDescent="0.3">
      <c r="A1346" t="s">
        <v>9915</v>
      </c>
      <c r="B1346" s="9">
        <v>45975</v>
      </c>
      <c r="C1346" t="s">
        <v>8267</v>
      </c>
      <c r="D1346" t="s">
        <v>8269</v>
      </c>
      <c r="E1346" t="s">
        <v>8209</v>
      </c>
      <c r="F1346" t="s">
        <v>8211</v>
      </c>
      <c r="G1346">
        <v>74</v>
      </c>
      <c r="H1346">
        <v>0</v>
      </c>
      <c r="I1346">
        <v>30</v>
      </c>
      <c r="J1346">
        <v>2220</v>
      </c>
      <c r="K1346" s="10">
        <f>IFERROR(INDEX(Pharma_Stock!$D$4:$D$51,MATCH(F1346,Pharma_Stock!$B$4:$B$51,0)),"")</f>
        <v>46265</v>
      </c>
      <c r="L1346" s="11" t="str">
        <f t="shared" si="40"/>
        <v/>
      </c>
      <c r="M1346" s="11" t="str">
        <f>INDEX(Pharma_Products!$F$4:$F$15,MATCH(E1346,Pharma_Products!$A$4:$A$15,0))</f>
        <v>-</v>
      </c>
      <c r="N1346" s="10">
        <f>IFERROR(INDEX(Pharma_Retailers!$F$4:$F$183,MATCH(C1346,Pharma_Retailers!$A$4:$A$183,0)),"")</f>
        <v>0</v>
      </c>
      <c r="O1346" s="11" t="str">
        <f t="shared" si="41"/>
        <v/>
      </c>
    </row>
    <row r="1347" spans="1:15" x14ac:dyDescent="0.3">
      <c r="A1347" t="s">
        <v>9916</v>
      </c>
      <c r="B1347" s="9">
        <v>45975</v>
      </c>
      <c r="C1347" t="s">
        <v>8450</v>
      </c>
      <c r="D1347" t="s">
        <v>8249</v>
      </c>
      <c r="E1347" t="s">
        <v>8209</v>
      </c>
      <c r="F1347" t="s">
        <v>8211</v>
      </c>
      <c r="G1347">
        <v>52</v>
      </c>
      <c r="H1347">
        <v>0</v>
      </c>
      <c r="I1347">
        <v>30</v>
      </c>
      <c r="J1347">
        <v>1560</v>
      </c>
      <c r="K1347" s="10">
        <f>IFERROR(INDEX(Pharma_Stock!$D$4:$D$51,MATCH(F1347,Pharma_Stock!$B$4:$B$51,0)),"")</f>
        <v>46265</v>
      </c>
      <c r="L1347" s="11" t="str">
        <f t="shared" si="40"/>
        <v/>
      </c>
      <c r="M1347" s="11" t="str">
        <f>INDEX(Pharma_Products!$F$4:$F$15,MATCH(E1347,Pharma_Products!$A$4:$A$15,0))</f>
        <v>-</v>
      </c>
      <c r="N1347" s="10">
        <f>IFERROR(INDEX(Pharma_Retailers!$F$4:$F$183,MATCH(C1347,Pharma_Retailers!$A$4:$A$183,0)),"")</f>
        <v>0</v>
      </c>
      <c r="O1347" s="11" t="str">
        <f t="shared" si="41"/>
        <v/>
      </c>
    </row>
    <row r="1348" spans="1:15" x14ac:dyDescent="0.3">
      <c r="A1348" t="s">
        <v>9917</v>
      </c>
      <c r="B1348" s="9">
        <v>45975</v>
      </c>
      <c r="C1348" t="s">
        <v>8360</v>
      </c>
      <c r="D1348" t="s">
        <v>8241</v>
      </c>
      <c r="E1348" t="s">
        <v>8209</v>
      </c>
      <c r="F1348" t="s">
        <v>8212</v>
      </c>
      <c r="G1348">
        <v>173</v>
      </c>
      <c r="H1348">
        <v>0</v>
      </c>
      <c r="I1348">
        <v>30</v>
      </c>
      <c r="J1348">
        <v>5190</v>
      </c>
      <c r="K1348" s="10">
        <f>IFERROR(INDEX(Pharma_Stock!$D$4:$D$51,MATCH(F1348,Pharma_Stock!$B$4:$B$51,0)),"")</f>
        <v>46129</v>
      </c>
      <c r="L1348" s="11" t="str">
        <f t="shared" ref="L1348:L1411" si="42">IF(B1348&gt;K1348,"FLAG","")</f>
        <v/>
      </c>
      <c r="M1348" s="11" t="str">
        <f>INDEX(Pharma_Products!$F$4:$F$15,MATCH(E1348,Pharma_Products!$A$4:$A$15,0))</f>
        <v>-</v>
      </c>
      <c r="N1348" s="10">
        <f>IFERROR(INDEX(Pharma_Retailers!$F$4:$F$183,MATCH(C1348,Pharma_Retailers!$A$4:$A$183,0)),"")</f>
        <v>0</v>
      </c>
      <c r="O1348" s="11" t="str">
        <f t="shared" ref="O1348:O1411" si="43">IF(AND(M1348="Sch H",N(N1348)&gt;0,B1348&gt;N1348),"FLAG","")</f>
        <v/>
      </c>
    </row>
    <row r="1349" spans="1:15" x14ac:dyDescent="0.3">
      <c r="A1349" t="s">
        <v>9918</v>
      </c>
      <c r="B1349" s="9">
        <v>45975</v>
      </c>
      <c r="C1349" t="s">
        <v>8514</v>
      </c>
      <c r="D1349" t="s">
        <v>8233</v>
      </c>
      <c r="E1349" t="s">
        <v>8194</v>
      </c>
      <c r="F1349" t="s">
        <v>8195</v>
      </c>
      <c r="G1349">
        <v>12</v>
      </c>
      <c r="H1349">
        <v>0</v>
      </c>
      <c r="I1349">
        <v>105</v>
      </c>
      <c r="J1349">
        <v>1260</v>
      </c>
      <c r="K1349" s="10">
        <f>IFERROR(INDEX(Pharma_Stock!$D$4:$D$51,MATCH(F1349,Pharma_Stock!$B$4:$B$51,0)),"")</f>
        <v>46196</v>
      </c>
      <c r="L1349" s="11" t="str">
        <f t="shared" si="42"/>
        <v/>
      </c>
      <c r="M1349" s="11" t="str">
        <f>INDEX(Pharma_Products!$F$4:$F$15,MATCH(E1349,Pharma_Products!$A$4:$A$15,0))</f>
        <v>-</v>
      </c>
      <c r="N1349" s="10">
        <f>IFERROR(INDEX(Pharma_Retailers!$F$4:$F$183,MATCH(C1349,Pharma_Retailers!$A$4:$A$183,0)),"")</f>
        <v>0</v>
      </c>
      <c r="O1349" s="11" t="str">
        <f t="shared" si="43"/>
        <v/>
      </c>
    </row>
    <row r="1350" spans="1:15" x14ac:dyDescent="0.3">
      <c r="A1350" t="s">
        <v>9919</v>
      </c>
      <c r="B1350" s="9">
        <v>45975</v>
      </c>
      <c r="C1350" t="s">
        <v>8522</v>
      </c>
      <c r="D1350" t="s">
        <v>8269</v>
      </c>
      <c r="E1350" t="s">
        <v>8194</v>
      </c>
      <c r="F1350" t="s">
        <v>8195</v>
      </c>
      <c r="G1350">
        <v>34</v>
      </c>
      <c r="H1350">
        <v>0</v>
      </c>
      <c r="I1350">
        <v>105</v>
      </c>
      <c r="J1350">
        <v>3570</v>
      </c>
      <c r="K1350" s="10">
        <f>IFERROR(INDEX(Pharma_Stock!$D$4:$D$51,MATCH(F1350,Pharma_Stock!$B$4:$B$51,0)),"")</f>
        <v>46196</v>
      </c>
      <c r="L1350" s="11" t="str">
        <f t="shared" si="42"/>
        <v/>
      </c>
      <c r="M1350" s="11" t="str">
        <f>INDEX(Pharma_Products!$F$4:$F$15,MATCH(E1350,Pharma_Products!$A$4:$A$15,0))</f>
        <v>-</v>
      </c>
      <c r="N1350" s="10">
        <f>IFERROR(INDEX(Pharma_Retailers!$F$4:$F$183,MATCH(C1350,Pharma_Retailers!$A$4:$A$183,0)),"")</f>
        <v>0</v>
      </c>
      <c r="O1350" s="11" t="str">
        <f t="shared" si="43"/>
        <v/>
      </c>
    </row>
    <row r="1351" spans="1:15" x14ac:dyDescent="0.3">
      <c r="A1351" t="s">
        <v>9920</v>
      </c>
      <c r="B1351" s="9">
        <v>45975</v>
      </c>
      <c r="C1351" t="s">
        <v>8360</v>
      </c>
      <c r="D1351" t="s">
        <v>8241</v>
      </c>
      <c r="E1351" t="s">
        <v>8189</v>
      </c>
      <c r="F1351" t="s">
        <v>8190</v>
      </c>
      <c r="G1351">
        <v>173</v>
      </c>
      <c r="H1351">
        <v>14</v>
      </c>
      <c r="I1351">
        <v>12.5</v>
      </c>
      <c r="J1351">
        <v>2162.5</v>
      </c>
      <c r="K1351" s="10">
        <f>IFERROR(INDEX(Pharma_Stock!$D$4:$D$51,MATCH(F1351,Pharma_Stock!$B$4:$B$51,0)),"")</f>
        <v>46202</v>
      </c>
      <c r="L1351" s="11" t="str">
        <f t="shared" si="42"/>
        <v/>
      </c>
      <c r="M1351" s="11" t="str">
        <f>INDEX(Pharma_Products!$F$4:$F$15,MATCH(E1351,Pharma_Products!$A$4:$A$15,0))</f>
        <v>-</v>
      </c>
      <c r="N1351" s="10">
        <f>IFERROR(INDEX(Pharma_Retailers!$F$4:$F$183,MATCH(C1351,Pharma_Retailers!$A$4:$A$183,0)),"")</f>
        <v>0</v>
      </c>
      <c r="O1351" s="11" t="str">
        <f t="shared" si="43"/>
        <v/>
      </c>
    </row>
    <row r="1352" spans="1:15" x14ac:dyDescent="0.3">
      <c r="A1352" t="s">
        <v>9921</v>
      </c>
      <c r="B1352" s="9">
        <v>45975</v>
      </c>
      <c r="C1352" t="s">
        <v>8275</v>
      </c>
      <c r="D1352" t="s">
        <v>8269</v>
      </c>
      <c r="E1352" t="s">
        <v>8169</v>
      </c>
      <c r="F1352" t="s">
        <v>8172</v>
      </c>
      <c r="G1352">
        <v>213</v>
      </c>
      <c r="H1352">
        <v>0</v>
      </c>
      <c r="I1352">
        <v>14</v>
      </c>
      <c r="J1352">
        <v>2982</v>
      </c>
      <c r="K1352" s="10">
        <f>IFERROR(INDEX(Pharma_Stock!$D$4:$D$51,MATCH(F1352,Pharma_Stock!$B$4:$B$51,0)),"")</f>
        <v>46309</v>
      </c>
      <c r="L1352" s="11" t="str">
        <f t="shared" si="42"/>
        <v/>
      </c>
      <c r="M1352" s="11" t="str">
        <f>INDEX(Pharma_Products!$F$4:$F$15,MATCH(E1352,Pharma_Products!$A$4:$A$15,0))</f>
        <v>Sch H</v>
      </c>
      <c r="N1352" s="10">
        <f>IFERROR(INDEX(Pharma_Retailers!$F$4:$F$183,MATCH(C1352,Pharma_Retailers!$A$4:$A$183,0)),"")</f>
        <v>46657</v>
      </c>
      <c r="O1352" s="11" t="str">
        <f t="shared" si="43"/>
        <v/>
      </c>
    </row>
    <row r="1353" spans="1:15" x14ac:dyDescent="0.3">
      <c r="A1353" t="s">
        <v>9922</v>
      </c>
      <c r="B1353" s="9">
        <v>45976</v>
      </c>
      <c r="C1353" t="s">
        <v>8525</v>
      </c>
      <c r="D1353" t="s">
        <v>8241</v>
      </c>
      <c r="E1353" t="s">
        <v>8199</v>
      </c>
      <c r="F1353" t="s">
        <v>8200</v>
      </c>
      <c r="G1353">
        <v>185</v>
      </c>
      <c r="H1353">
        <v>0</v>
      </c>
      <c r="I1353">
        <v>28</v>
      </c>
      <c r="J1353">
        <v>5180</v>
      </c>
      <c r="K1353" s="10">
        <f>IFERROR(INDEX(Pharma_Stock!$D$4:$D$51,MATCH(F1353,Pharma_Stock!$B$4:$B$51,0)),"")</f>
        <v>46042</v>
      </c>
      <c r="L1353" s="11" t="str">
        <f t="shared" si="42"/>
        <v/>
      </c>
      <c r="M1353" s="11" t="str">
        <f>INDEX(Pharma_Products!$F$4:$F$15,MATCH(E1353,Pharma_Products!$A$4:$A$15,0))</f>
        <v>-</v>
      </c>
      <c r="N1353" s="10">
        <f>IFERROR(INDEX(Pharma_Retailers!$F$4:$F$183,MATCH(C1353,Pharma_Retailers!$A$4:$A$183,0)),"")</f>
        <v>0</v>
      </c>
      <c r="O1353" s="11" t="str">
        <f t="shared" si="43"/>
        <v/>
      </c>
    </row>
    <row r="1354" spans="1:15" x14ac:dyDescent="0.3">
      <c r="A1354" t="s">
        <v>9923</v>
      </c>
      <c r="B1354" s="9">
        <v>45976</v>
      </c>
      <c r="C1354" t="s">
        <v>8335</v>
      </c>
      <c r="D1354" t="s">
        <v>8249</v>
      </c>
      <c r="E1354" t="s">
        <v>8204</v>
      </c>
      <c r="F1354" t="s">
        <v>8205</v>
      </c>
      <c r="G1354">
        <v>234</v>
      </c>
      <c r="H1354">
        <v>39</v>
      </c>
      <c r="I1354">
        <v>88</v>
      </c>
      <c r="J1354">
        <v>20592</v>
      </c>
      <c r="K1354" s="10">
        <f>IFERROR(INDEX(Pharma_Stock!$D$4:$D$51,MATCH(F1354,Pharma_Stock!$B$4:$B$51,0)),"")</f>
        <v>46141</v>
      </c>
      <c r="L1354" s="11" t="str">
        <f t="shared" si="42"/>
        <v/>
      </c>
      <c r="M1354" s="11" t="str">
        <f>INDEX(Pharma_Products!$F$4:$F$15,MATCH(E1354,Pharma_Products!$A$4:$A$15,0))</f>
        <v>-</v>
      </c>
      <c r="N1354" s="10">
        <f>IFERROR(INDEX(Pharma_Retailers!$F$4:$F$183,MATCH(C1354,Pharma_Retailers!$A$4:$A$183,0)),"")</f>
        <v>0</v>
      </c>
      <c r="O1354" s="11" t="str">
        <f t="shared" si="43"/>
        <v/>
      </c>
    </row>
    <row r="1355" spans="1:15" x14ac:dyDescent="0.3">
      <c r="A1355" t="s">
        <v>9924</v>
      </c>
      <c r="B1355" s="9">
        <v>45976</v>
      </c>
      <c r="C1355" t="s">
        <v>8275</v>
      </c>
      <c r="D1355" t="s">
        <v>8269</v>
      </c>
      <c r="E1355" t="s">
        <v>8164</v>
      </c>
      <c r="F1355" t="s">
        <v>8166</v>
      </c>
      <c r="G1355">
        <v>133</v>
      </c>
      <c r="H1355">
        <v>0</v>
      </c>
      <c r="I1355">
        <v>19</v>
      </c>
      <c r="J1355">
        <v>2527</v>
      </c>
      <c r="K1355" s="10">
        <f>IFERROR(INDEX(Pharma_Stock!$D$4:$D$51,MATCH(F1355,Pharma_Stock!$B$4:$B$51,0)),"")</f>
        <v>46409</v>
      </c>
      <c r="L1355" s="11" t="str">
        <f t="shared" si="42"/>
        <v/>
      </c>
      <c r="M1355" s="11" t="str">
        <f>INDEX(Pharma_Products!$F$4:$F$15,MATCH(E1355,Pharma_Products!$A$4:$A$15,0))</f>
        <v>OTC</v>
      </c>
      <c r="N1355" s="10">
        <f>IFERROR(INDEX(Pharma_Retailers!$F$4:$F$183,MATCH(C1355,Pharma_Retailers!$A$4:$A$183,0)),"")</f>
        <v>46657</v>
      </c>
      <c r="O1355" s="11" t="str">
        <f t="shared" si="43"/>
        <v/>
      </c>
    </row>
    <row r="1356" spans="1:15" x14ac:dyDescent="0.3">
      <c r="A1356" t="s">
        <v>9925</v>
      </c>
      <c r="B1356" s="9">
        <v>45976</v>
      </c>
      <c r="C1356" t="s">
        <v>8490</v>
      </c>
      <c r="D1356" t="s">
        <v>8269</v>
      </c>
      <c r="E1356" t="s">
        <v>8209</v>
      </c>
      <c r="F1356" t="s">
        <v>8211</v>
      </c>
      <c r="G1356">
        <v>164</v>
      </c>
      <c r="H1356">
        <v>0</v>
      </c>
      <c r="I1356">
        <v>30</v>
      </c>
      <c r="J1356">
        <v>4920</v>
      </c>
      <c r="K1356" s="10">
        <f>IFERROR(INDEX(Pharma_Stock!$D$4:$D$51,MATCH(F1356,Pharma_Stock!$B$4:$B$51,0)),"")</f>
        <v>46265</v>
      </c>
      <c r="L1356" s="11" t="str">
        <f t="shared" si="42"/>
        <v/>
      </c>
      <c r="M1356" s="11" t="str">
        <f>INDEX(Pharma_Products!$F$4:$F$15,MATCH(E1356,Pharma_Products!$A$4:$A$15,0))</f>
        <v>-</v>
      </c>
      <c r="N1356" s="10">
        <f>IFERROR(INDEX(Pharma_Retailers!$F$4:$F$183,MATCH(C1356,Pharma_Retailers!$A$4:$A$183,0)),"")</f>
        <v>0</v>
      </c>
      <c r="O1356" s="11" t="str">
        <f t="shared" si="43"/>
        <v/>
      </c>
    </row>
    <row r="1357" spans="1:15" x14ac:dyDescent="0.3">
      <c r="A1357" t="s">
        <v>9926</v>
      </c>
      <c r="B1357" s="9">
        <v>45976</v>
      </c>
      <c r="C1357" t="s">
        <v>8526</v>
      </c>
      <c r="D1357" t="s">
        <v>8269</v>
      </c>
      <c r="E1357" t="s">
        <v>8153</v>
      </c>
      <c r="F1357" t="s">
        <v>8156</v>
      </c>
      <c r="G1357">
        <v>37</v>
      </c>
      <c r="H1357">
        <v>0</v>
      </c>
      <c r="I1357">
        <v>18.5</v>
      </c>
      <c r="J1357">
        <v>684.5</v>
      </c>
      <c r="K1357" s="10">
        <f>IFERROR(INDEX(Pharma_Stock!$D$4:$D$51,MATCH(F1357,Pharma_Stock!$B$4:$B$51,0)),"")</f>
        <v>46468</v>
      </c>
      <c r="L1357" s="11" t="str">
        <f t="shared" si="42"/>
        <v/>
      </c>
      <c r="M1357" s="11" t="str">
        <f>INDEX(Pharma_Products!$F$4:$F$15,MATCH(E1357,Pharma_Products!$A$4:$A$15,0))</f>
        <v>Sch H</v>
      </c>
      <c r="N1357" s="10">
        <f>IFERROR(INDEX(Pharma_Retailers!$F$4:$F$183,MATCH(C1357,Pharma_Retailers!$A$4:$A$183,0)),"")</f>
        <v>47018</v>
      </c>
      <c r="O1357" s="11" t="str">
        <f t="shared" si="43"/>
        <v/>
      </c>
    </row>
    <row r="1358" spans="1:15" x14ac:dyDescent="0.3">
      <c r="A1358" t="s">
        <v>9927</v>
      </c>
      <c r="B1358" s="9">
        <v>45976</v>
      </c>
      <c r="C1358" t="s">
        <v>8245</v>
      </c>
      <c r="D1358" t="s">
        <v>8249</v>
      </c>
      <c r="E1358" t="s">
        <v>8174</v>
      </c>
      <c r="F1358" t="s">
        <v>8177</v>
      </c>
      <c r="G1358">
        <v>132</v>
      </c>
      <c r="H1358">
        <v>0</v>
      </c>
      <c r="I1358">
        <v>98</v>
      </c>
      <c r="J1358">
        <v>12936</v>
      </c>
      <c r="K1358" s="10">
        <f>IFERROR(INDEX(Pharma_Stock!$D$4:$D$51,MATCH(F1358,Pharma_Stock!$B$4:$B$51,0)),"")</f>
        <v>46385</v>
      </c>
      <c r="L1358" s="11" t="str">
        <f t="shared" si="42"/>
        <v/>
      </c>
      <c r="M1358" s="11" t="str">
        <f>INDEX(Pharma_Products!$F$4:$F$15,MATCH(E1358,Pharma_Products!$A$4:$A$15,0))</f>
        <v>Sch H</v>
      </c>
      <c r="N1358" s="10">
        <f>IFERROR(INDEX(Pharma_Retailers!$F$4:$F$183,MATCH(C1358,Pharma_Retailers!$A$4:$A$183,0)),"")</f>
        <v>47053</v>
      </c>
      <c r="O1358" s="11" t="str">
        <f t="shared" si="43"/>
        <v/>
      </c>
    </row>
    <row r="1359" spans="1:15" x14ac:dyDescent="0.3">
      <c r="A1359" t="s">
        <v>9928</v>
      </c>
      <c r="B1359" s="9">
        <v>45978</v>
      </c>
      <c r="C1359" t="s">
        <v>8365</v>
      </c>
      <c r="D1359" t="s">
        <v>8233</v>
      </c>
      <c r="E1359" t="s">
        <v>8199</v>
      </c>
      <c r="F1359" t="s">
        <v>8200</v>
      </c>
      <c r="G1359">
        <v>13</v>
      </c>
      <c r="H1359">
        <v>0</v>
      </c>
      <c r="I1359">
        <v>28</v>
      </c>
      <c r="J1359">
        <v>364</v>
      </c>
      <c r="K1359" s="10">
        <f>IFERROR(INDEX(Pharma_Stock!$D$4:$D$51,MATCH(F1359,Pharma_Stock!$B$4:$B$51,0)),"")</f>
        <v>46042</v>
      </c>
      <c r="L1359" s="11" t="str">
        <f t="shared" si="42"/>
        <v/>
      </c>
      <c r="M1359" s="11" t="str">
        <f>INDEX(Pharma_Products!$F$4:$F$15,MATCH(E1359,Pharma_Products!$A$4:$A$15,0))</f>
        <v>-</v>
      </c>
      <c r="N1359" s="10">
        <f>IFERROR(INDEX(Pharma_Retailers!$F$4:$F$183,MATCH(C1359,Pharma_Retailers!$A$4:$A$183,0)),"")</f>
        <v>0</v>
      </c>
      <c r="O1359" s="11" t="str">
        <f t="shared" si="43"/>
        <v/>
      </c>
    </row>
    <row r="1360" spans="1:15" x14ac:dyDescent="0.3">
      <c r="A1360" t="s">
        <v>9929</v>
      </c>
      <c r="B1360" s="9">
        <v>45978</v>
      </c>
      <c r="C1360" t="s">
        <v>8394</v>
      </c>
      <c r="D1360" t="s">
        <v>8228</v>
      </c>
      <c r="E1360" t="s">
        <v>8199</v>
      </c>
      <c r="F1360" t="s">
        <v>8200</v>
      </c>
      <c r="G1360">
        <v>48</v>
      </c>
      <c r="H1360">
        <v>0</v>
      </c>
      <c r="I1360">
        <v>28</v>
      </c>
      <c r="J1360">
        <v>1344</v>
      </c>
      <c r="K1360" s="10">
        <f>IFERROR(INDEX(Pharma_Stock!$D$4:$D$51,MATCH(F1360,Pharma_Stock!$B$4:$B$51,0)),"")</f>
        <v>46042</v>
      </c>
      <c r="L1360" s="11" t="str">
        <f t="shared" si="42"/>
        <v/>
      </c>
      <c r="M1360" s="11" t="str">
        <f>INDEX(Pharma_Products!$F$4:$F$15,MATCH(E1360,Pharma_Products!$A$4:$A$15,0))</f>
        <v>-</v>
      </c>
      <c r="N1360" s="10">
        <f>IFERROR(INDEX(Pharma_Retailers!$F$4:$F$183,MATCH(C1360,Pharma_Retailers!$A$4:$A$183,0)),"")</f>
        <v>0</v>
      </c>
      <c r="O1360" s="11" t="str">
        <f t="shared" si="43"/>
        <v/>
      </c>
    </row>
    <row r="1361" spans="1:15" x14ac:dyDescent="0.3">
      <c r="A1361" t="s">
        <v>9930</v>
      </c>
      <c r="B1361" s="9">
        <v>45978</v>
      </c>
      <c r="C1361" t="s">
        <v>8403</v>
      </c>
      <c r="D1361" t="s">
        <v>8241</v>
      </c>
      <c r="E1361" t="s">
        <v>8199</v>
      </c>
      <c r="F1361" t="s">
        <v>8200</v>
      </c>
      <c r="G1361">
        <v>119</v>
      </c>
      <c r="H1361">
        <v>0</v>
      </c>
      <c r="I1361">
        <v>28</v>
      </c>
      <c r="J1361">
        <v>3332</v>
      </c>
      <c r="K1361" s="10">
        <f>IFERROR(INDEX(Pharma_Stock!$D$4:$D$51,MATCH(F1361,Pharma_Stock!$B$4:$B$51,0)),"")</f>
        <v>46042</v>
      </c>
      <c r="L1361" s="11" t="str">
        <f t="shared" si="42"/>
        <v/>
      </c>
      <c r="M1361" s="11" t="str">
        <f>INDEX(Pharma_Products!$F$4:$F$15,MATCH(E1361,Pharma_Products!$A$4:$A$15,0))</f>
        <v>-</v>
      </c>
      <c r="N1361" s="10">
        <f>IFERROR(INDEX(Pharma_Retailers!$F$4:$F$183,MATCH(C1361,Pharma_Retailers!$A$4:$A$183,0)),"")</f>
        <v>45930</v>
      </c>
      <c r="O1361" s="11" t="str">
        <f t="shared" si="43"/>
        <v/>
      </c>
    </row>
    <row r="1362" spans="1:15" x14ac:dyDescent="0.3">
      <c r="A1362" t="s">
        <v>9931</v>
      </c>
      <c r="B1362" s="9">
        <v>45978</v>
      </c>
      <c r="C1362" t="s">
        <v>8433</v>
      </c>
      <c r="D1362" t="s">
        <v>8233</v>
      </c>
      <c r="E1362" t="s">
        <v>8209</v>
      </c>
      <c r="F1362" t="s">
        <v>8212</v>
      </c>
      <c r="G1362">
        <v>158</v>
      </c>
      <c r="H1362">
        <v>0</v>
      </c>
      <c r="I1362">
        <v>30</v>
      </c>
      <c r="J1362">
        <v>4740</v>
      </c>
      <c r="K1362" s="10">
        <f>IFERROR(INDEX(Pharma_Stock!$D$4:$D$51,MATCH(F1362,Pharma_Stock!$B$4:$B$51,0)),"")</f>
        <v>46129</v>
      </c>
      <c r="L1362" s="11" t="str">
        <f t="shared" si="42"/>
        <v/>
      </c>
      <c r="M1362" s="11" t="str">
        <f>INDEX(Pharma_Products!$F$4:$F$15,MATCH(E1362,Pharma_Products!$A$4:$A$15,0))</f>
        <v>-</v>
      </c>
      <c r="N1362" s="10">
        <f>IFERROR(INDEX(Pharma_Retailers!$F$4:$F$183,MATCH(C1362,Pharma_Retailers!$A$4:$A$183,0)),"")</f>
        <v>0</v>
      </c>
      <c r="O1362" s="11" t="str">
        <f t="shared" si="43"/>
        <v/>
      </c>
    </row>
    <row r="1363" spans="1:15" x14ac:dyDescent="0.3">
      <c r="A1363" t="s">
        <v>9932</v>
      </c>
      <c r="B1363" s="9">
        <v>45978</v>
      </c>
      <c r="C1363" t="s">
        <v>8536</v>
      </c>
      <c r="D1363" t="s">
        <v>8241</v>
      </c>
      <c r="E1363" t="s">
        <v>8204</v>
      </c>
      <c r="F1363" t="s">
        <v>8205</v>
      </c>
      <c r="G1363">
        <v>203</v>
      </c>
      <c r="H1363">
        <v>33</v>
      </c>
      <c r="I1363">
        <v>88</v>
      </c>
      <c r="J1363">
        <v>17864</v>
      </c>
      <c r="K1363" s="10">
        <f>IFERROR(INDEX(Pharma_Stock!$D$4:$D$51,MATCH(F1363,Pharma_Stock!$B$4:$B$51,0)),"")</f>
        <v>46141</v>
      </c>
      <c r="L1363" s="11" t="str">
        <f t="shared" si="42"/>
        <v/>
      </c>
      <c r="M1363" s="11" t="str">
        <f>INDEX(Pharma_Products!$F$4:$F$15,MATCH(E1363,Pharma_Products!$A$4:$A$15,0))</f>
        <v>-</v>
      </c>
      <c r="N1363" s="10">
        <f>IFERROR(INDEX(Pharma_Retailers!$F$4:$F$183,MATCH(C1363,Pharma_Retailers!$A$4:$A$183,0)),"")</f>
        <v>0</v>
      </c>
      <c r="O1363" s="11" t="str">
        <f t="shared" si="43"/>
        <v/>
      </c>
    </row>
    <row r="1364" spans="1:15" x14ac:dyDescent="0.3">
      <c r="A1364" t="s">
        <v>9933</v>
      </c>
      <c r="B1364" s="9">
        <v>45978</v>
      </c>
      <c r="C1364" t="s">
        <v>8223</v>
      </c>
      <c r="D1364" t="s">
        <v>8228</v>
      </c>
      <c r="E1364" t="s">
        <v>8169</v>
      </c>
      <c r="F1364" t="s">
        <v>8172</v>
      </c>
      <c r="G1364">
        <v>206</v>
      </c>
      <c r="H1364">
        <v>0</v>
      </c>
      <c r="I1364">
        <v>14</v>
      </c>
      <c r="J1364">
        <v>2884</v>
      </c>
      <c r="K1364" s="10">
        <f>IFERROR(INDEX(Pharma_Stock!$D$4:$D$51,MATCH(F1364,Pharma_Stock!$B$4:$B$51,0)),"")</f>
        <v>46309</v>
      </c>
      <c r="L1364" s="11" t="str">
        <f t="shared" si="42"/>
        <v/>
      </c>
      <c r="M1364" s="11" t="str">
        <f>INDEX(Pharma_Products!$F$4:$F$15,MATCH(E1364,Pharma_Products!$A$4:$A$15,0))</f>
        <v>Sch H</v>
      </c>
      <c r="N1364" s="10">
        <f>IFERROR(INDEX(Pharma_Retailers!$F$4:$F$183,MATCH(C1364,Pharma_Retailers!$A$4:$A$183,0)),"")</f>
        <v>46877</v>
      </c>
      <c r="O1364" s="11" t="str">
        <f t="shared" si="43"/>
        <v/>
      </c>
    </row>
    <row r="1365" spans="1:15" x14ac:dyDescent="0.3">
      <c r="A1365" t="s">
        <v>9934</v>
      </c>
      <c r="B1365" s="9">
        <v>45978</v>
      </c>
      <c r="C1365" t="s">
        <v>8532</v>
      </c>
      <c r="D1365" t="s">
        <v>8249</v>
      </c>
      <c r="E1365" t="s">
        <v>8153</v>
      </c>
      <c r="F1365" t="s">
        <v>8157</v>
      </c>
      <c r="G1365">
        <v>108</v>
      </c>
      <c r="H1365">
        <v>0</v>
      </c>
      <c r="I1365">
        <v>18.5</v>
      </c>
      <c r="J1365">
        <v>1998</v>
      </c>
      <c r="K1365" s="10">
        <f>IFERROR(INDEX(Pharma_Stock!$D$4:$D$51,MATCH(F1365,Pharma_Stock!$B$4:$B$51,0)),"")</f>
        <v>46500</v>
      </c>
      <c r="L1365" s="11" t="str">
        <f t="shared" si="42"/>
        <v/>
      </c>
      <c r="M1365" s="11" t="str">
        <f>INDEX(Pharma_Products!$F$4:$F$15,MATCH(E1365,Pharma_Products!$A$4:$A$15,0))</f>
        <v>Sch H</v>
      </c>
      <c r="N1365" s="10">
        <f>IFERROR(INDEX(Pharma_Retailers!$F$4:$F$183,MATCH(C1365,Pharma_Retailers!$A$4:$A$183,0)),"")</f>
        <v>46527</v>
      </c>
      <c r="O1365" s="11" t="str">
        <f t="shared" si="43"/>
        <v/>
      </c>
    </row>
    <row r="1366" spans="1:15" x14ac:dyDescent="0.3">
      <c r="A1366" t="s">
        <v>9935</v>
      </c>
      <c r="B1366" s="9">
        <v>45978</v>
      </c>
      <c r="C1366" t="s">
        <v>8359</v>
      </c>
      <c r="D1366" t="s">
        <v>8249</v>
      </c>
      <c r="E1366" t="s">
        <v>8209</v>
      </c>
      <c r="F1366" t="s">
        <v>8212</v>
      </c>
      <c r="G1366">
        <v>177</v>
      </c>
      <c r="H1366">
        <v>0</v>
      </c>
      <c r="I1366">
        <v>30</v>
      </c>
      <c r="J1366">
        <v>5310</v>
      </c>
      <c r="K1366" s="10">
        <f>IFERROR(INDEX(Pharma_Stock!$D$4:$D$51,MATCH(F1366,Pharma_Stock!$B$4:$B$51,0)),"")</f>
        <v>46129</v>
      </c>
      <c r="L1366" s="11" t="str">
        <f t="shared" si="42"/>
        <v/>
      </c>
      <c r="M1366" s="11" t="str">
        <f>INDEX(Pharma_Products!$F$4:$F$15,MATCH(E1366,Pharma_Products!$A$4:$A$15,0))</f>
        <v>-</v>
      </c>
      <c r="N1366" s="10">
        <f>IFERROR(INDEX(Pharma_Retailers!$F$4:$F$183,MATCH(C1366,Pharma_Retailers!$A$4:$A$183,0)),"")</f>
        <v>0</v>
      </c>
      <c r="O1366" s="11" t="str">
        <f t="shared" si="43"/>
        <v/>
      </c>
    </row>
    <row r="1367" spans="1:15" x14ac:dyDescent="0.3">
      <c r="A1367" t="s">
        <v>9936</v>
      </c>
      <c r="B1367" s="9">
        <v>45978</v>
      </c>
      <c r="C1367" t="s">
        <v>8358</v>
      </c>
      <c r="D1367" t="s">
        <v>8269</v>
      </c>
      <c r="E1367" t="s">
        <v>8209</v>
      </c>
      <c r="F1367" t="s">
        <v>8211</v>
      </c>
      <c r="G1367">
        <v>29</v>
      </c>
      <c r="H1367">
        <v>0</v>
      </c>
      <c r="I1367">
        <v>30</v>
      </c>
      <c r="J1367">
        <v>870</v>
      </c>
      <c r="K1367" s="10">
        <f>IFERROR(INDEX(Pharma_Stock!$D$4:$D$51,MATCH(F1367,Pharma_Stock!$B$4:$B$51,0)),"")</f>
        <v>46265</v>
      </c>
      <c r="L1367" s="11" t="str">
        <f t="shared" si="42"/>
        <v/>
      </c>
      <c r="M1367" s="11" t="str">
        <f>INDEX(Pharma_Products!$F$4:$F$15,MATCH(E1367,Pharma_Products!$A$4:$A$15,0))</f>
        <v>-</v>
      </c>
      <c r="N1367" s="10">
        <f>IFERROR(INDEX(Pharma_Retailers!$F$4:$F$183,MATCH(C1367,Pharma_Retailers!$A$4:$A$183,0)),"")</f>
        <v>0</v>
      </c>
      <c r="O1367" s="11" t="str">
        <f t="shared" si="43"/>
        <v/>
      </c>
    </row>
    <row r="1368" spans="1:15" x14ac:dyDescent="0.3">
      <c r="A1368" t="s">
        <v>9937</v>
      </c>
      <c r="B1368" s="9">
        <v>45978</v>
      </c>
      <c r="C1368" t="s">
        <v>8371</v>
      </c>
      <c r="D1368" t="s">
        <v>8233</v>
      </c>
      <c r="E1368" t="s">
        <v>8199</v>
      </c>
      <c r="F1368" t="s">
        <v>8200</v>
      </c>
      <c r="G1368">
        <v>207</v>
      </c>
      <c r="H1368">
        <v>0</v>
      </c>
      <c r="I1368">
        <v>28</v>
      </c>
      <c r="J1368">
        <v>5796</v>
      </c>
      <c r="K1368" s="10">
        <f>IFERROR(INDEX(Pharma_Stock!$D$4:$D$51,MATCH(F1368,Pharma_Stock!$B$4:$B$51,0)),"")</f>
        <v>46042</v>
      </c>
      <c r="L1368" s="11" t="str">
        <f t="shared" si="42"/>
        <v/>
      </c>
      <c r="M1368" s="11" t="str">
        <f>INDEX(Pharma_Products!$F$4:$F$15,MATCH(E1368,Pharma_Products!$A$4:$A$15,0))</f>
        <v>-</v>
      </c>
      <c r="N1368" s="10">
        <f>IFERROR(INDEX(Pharma_Retailers!$F$4:$F$183,MATCH(C1368,Pharma_Retailers!$A$4:$A$183,0)),"")</f>
        <v>0</v>
      </c>
      <c r="O1368" s="11" t="str">
        <f t="shared" si="43"/>
        <v/>
      </c>
    </row>
    <row r="1369" spans="1:15" x14ac:dyDescent="0.3">
      <c r="A1369" t="s">
        <v>9938</v>
      </c>
      <c r="B1369" s="9">
        <v>45979</v>
      </c>
      <c r="C1369" t="s">
        <v>8369</v>
      </c>
      <c r="D1369" t="s">
        <v>8228</v>
      </c>
      <c r="E1369" t="s">
        <v>8179</v>
      </c>
      <c r="F1369" t="s">
        <v>8180</v>
      </c>
      <c r="G1369">
        <v>162</v>
      </c>
      <c r="H1369">
        <v>0</v>
      </c>
      <c r="I1369">
        <v>85</v>
      </c>
      <c r="J1369">
        <v>13770</v>
      </c>
      <c r="K1369" s="10">
        <f>IFERROR(INDEX(Pharma_Stock!$D$4:$D$51,MATCH(F1369,Pharma_Stock!$B$4:$B$51,0)),"")</f>
        <v>46271</v>
      </c>
      <c r="L1369" s="11" t="str">
        <f t="shared" si="42"/>
        <v/>
      </c>
      <c r="M1369" s="11" t="str">
        <f>INDEX(Pharma_Products!$F$4:$F$15,MATCH(E1369,Pharma_Products!$A$4:$A$15,0))</f>
        <v>Sch H</v>
      </c>
      <c r="N1369" s="10">
        <f>IFERROR(INDEX(Pharma_Retailers!$F$4:$F$183,MATCH(C1369,Pharma_Retailers!$A$4:$A$183,0)),"")</f>
        <v>46872</v>
      </c>
      <c r="O1369" s="11" t="str">
        <f t="shared" si="43"/>
        <v/>
      </c>
    </row>
    <row r="1370" spans="1:15" x14ac:dyDescent="0.3">
      <c r="A1370" t="s">
        <v>9939</v>
      </c>
      <c r="B1370" s="9">
        <v>45979</v>
      </c>
      <c r="C1370" t="s">
        <v>8293</v>
      </c>
      <c r="D1370" t="s">
        <v>8241</v>
      </c>
      <c r="E1370" t="s">
        <v>8164</v>
      </c>
      <c r="F1370" t="s">
        <v>8166</v>
      </c>
      <c r="G1370">
        <v>160</v>
      </c>
      <c r="H1370">
        <v>0</v>
      </c>
      <c r="I1370">
        <v>19</v>
      </c>
      <c r="J1370">
        <v>3040</v>
      </c>
      <c r="K1370" s="10">
        <f>IFERROR(INDEX(Pharma_Stock!$D$4:$D$51,MATCH(F1370,Pharma_Stock!$B$4:$B$51,0)),"")</f>
        <v>46409</v>
      </c>
      <c r="L1370" s="11" t="str">
        <f t="shared" si="42"/>
        <v/>
      </c>
      <c r="M1370" s="11" t="str">
        <f>INDEX(Pharma_Products!$F$4:$F$15,MATCH(E1370,Pharma_Products!$A$4:$A$15,0))</f>
        <v>OTC</v>
      </c>
      <c r="N1370" s="10">
        <f>IFERROR(INDEX(Pharma_Retailers!$F$4:$F$183,MATCH(C1370,Pharma_Retailers!$A$4:$A$183,0)),"")</f>
        <v>46538</v>
      </c>
      <c r="O1370" s="11" t="str">
        <f t="shared" si="43"/>
        <v/>
      </c>
    </row>
    <row r="1371" spans="1:15" x14ac:dyDescent="0.3">
      <c r="A1371" t="s">
        <v>9940</v>
      </c>
      <c r="B1371" s="9">
        <v>45979</v>
      </c>
      <c r="C1371" t="s">
        <v>8316</v>
      </c>
      <c r="D1371" t="s">
        <v>8269</v>
      </c>
      <c r="E1371" t="s">
        <v>8194</v>
      </c>
      <c r="F1371" t="s">
        <v>8195</v>
      </c>
      <c r="G1371">
        <v>12</v>
      </c>
      <c r="H1371">
        <v>0</v>
      </c>
      <c r="I1371">
        <v>105</v>
      </c>
      <c r="J1371">
        <v>1260</v>
      </c>
      <c r="K1371" s="10">
        <f>IFERROR(INDEX(Pharma_Stock!$D$4:$D$51,MATCH(F1371,Pharma_Stock!$B$4:$B$51,0)),"")</f>
        <v>46196</v>
      </c>
      <c r="L1371" s="11" t="str">
        <f t="shared" si="42"/>
        <v/>
      </c>
      <c r="M1371" s="11" t="str">
        <f>INDEX(Pharma_Products!$F$4:$F$15,MATCH(E1371,Pharma_Products!$A$4:$A$15,0))</f>
        <v>-</v>
      </c>
      <c r="N1371" s="10">
        <f>IFERROR(INDEX(Pharma_Retailers!$F$4:$F$183,MATCH(C1371,Pharma_Retailers!$A$4:$A$183,0)),"")</f>
        <v>46921</v>
      </c>
      <c r="O1371" s="11" t="str">
        <f t="shared" si="43"/>
        <v/>
      </c>
    </row>
    <row r="1372" spans="1:15" x14ac:dyDescent="0.3">
      <c r="A1372" t="s">
        <v>9941</v>
      </c>
      <c r="B1372" s="9">
        <v>45979</v>
      </c>
      <c r="C1372" t="s">
        <v>8290</v>
      </c>
      <c r="D1372" t="s">
        <v>8249</v>
      </c>
      <c r="E1372" t="s">
        <v>8169</v>
      </c>
      <c r="F1372" t="s">
        <v>8172</v>
      </c>
      <c r="G1372">
        <v>75</v>
      </c>
      <c r="H1372">
        <v>0</v>
      </c>
      <c r="I1372">
        <v>14</v>
      </c>
      <c r="J1372">
        <v>1050</v>
      </c>
      <c r="K1372" s="10">
        <f>IFERROR(INDEX(Pharma_Stock!$D$4:$D$51,MATCH(F1372,Pharma_Stock!$B$4:$B$51,0)),"")</f>
        <v>46309</v>
      </c>
      <c r="L1372" s="11" t="str">
        <f t="shared" si="42"/>
        <v/>
      </c>
      <c r="M1372" s="11" t="str">
        <f>INDEX(Pharma_Products!$F$4:$F$15,MATCH(E1372,Pharma_Products!$A$4:$A$15,0))</f>
        <v>Sch H</v>
      </c>
      <c r="N1372" s="10">
        <f>IFERROR(INDEX(Pharma_Retailers!$F$4:$F$183,MATCH(C1372,Pharma_Retailers!$A$4:$A$183,0)),"")</f>
        <v>46468</v>
      </c>
      <c r="O1372" s="11" t="str">
        <f t="shared" si="43"/>
        <v/>
      </c>
    </row>
    <row r="1373" spans="1:15" x14ac:dyDescent="0.3">
      <c r="A1373" t="s">
        <v>9942</v>
      </c>
      <c r="B1373" s="9">
        <v>45979</v>
      </c>
      <c r="C1373" t="s">
        <v>8511</v>
      </c>
      <c r="D1373" t="s">
        <v>8241</v>
      </c>
      <c r="E1373" t="s">
        <v>8169</v>
      </c>
      <c r="F1373" t="s">
        <v>8171</v>
      </c>
      <c r="G1373">
        <v>110</v>
      </c>
      <c r="H1373">
        <v>0</v>
      </c>
      <c r="I1373">
        <v>14</v>
      </c>
      <c r="J1373">
        <v>1540</v>
      </c>
      <c r="K1373" s="10">
        <f>IFERROR(INDEX(Pharma_Stock!$D$4:$D$51,MATCH(F1373,Pharma_Stock!$B$4:$B$51,0)),"")</f>
        <v>46575</v>
      </c>
      <c r="L1373" s="11" t="str">
        <f t="shared" si="42"/>
        <v/>
      </c>
      <c r="M1373" s="11" t="str">
        <f>INDEX(Pharma_Products!$F$4:$F$15,MATCH(E1373,Pharma_Products!$A$4:$A$15,0))</f>
        <v>Sch H</v>
      </c>
      <c r="N1373" s="10">
        <f>IFERROR(INDEX(Pharma_Retailers!$F$4:$F$183,MATCH(C1373,Pharma_Retailers!$A$4:$A$183,0)),"")</f>
        <v>46958</v>
      </c>
      <c r="O1373" s="11" t="str">
        <f t="shared" si="43"/>
        <v/>
      </c>
    </row>
    <row r="1374" spans="1:15" x14ac:dyDescent="0.3">
      <c r="A1374" t="s">
        <v>9943</v>
      </c>
      <c r="B1374" s="9">
        <v>45979</v>
      </c>
      <c r="C1374" t="s">
        <v>8403</v>
      </c>
      <c r="D1374" t="s">
        <v>8241</v>
      </c>
      <c r="E1374" t="s">
        <v>8169</v>
      </c>
      <c r="F1374" t="s">
        <v>8171</v>
      </c>
      <c r="G1374">
        <v>106</v>
      </c>
      <c r="H1374">
        <v>0</v>
      </c>
      <c r="I1374">
        <v>14</v>
      </c>
      <c r="J1374">
        <v>1484</v>
      </c>
      <c r="K1374" s="10">
        <f>IFERROR(INDEX(Pharma_Stock!$D$4:$D$51,MATCH(F1374,Pharma_Stock!$B$4:$B$51,0)),"")</f>
        <v>46575</v>
      </c>
      <c r="L1374" s="11" t="str">
        <f t="shared" si="42"/>
        <v/>
      </c>
      <c r="M1374" s="11" t="str">
        <f>INDEX(Pharma_Products!$F$4:$F$15,MATCH(E1374,Pharma_Products!$A$4:$A$15,0))</f>
        <v>Sch H</v>
      </c>
      <c r="N1374" s="10">
        <f>IFERROR(INDEX(Pharma_Retailers!$F$4:$F$183,MATCH(C1374,Pharma_Retailers!$A$4:$A$183,0)),"")</f>
        <v>45930</v>
      </c>
      <c r="O1374" s="11" t="str">
        <f t="shared" si="43"/>
        <v>FLAG</v>
      </c>
    </row>
    <row r="1375" spans="1:15" x14ac:dyDescent="0.3">
      <c r="A1375" t="s">
        <v>9944</v>
      </c>
      <c r="B1375" s="9">
        <v>45979</v>
      </c>
      <c r="C1375" t="s">
        <v>8516</v>
      </c>
      <c r="D1375" t="s">
        <v>8233</v>
      </c>
      <c r="E1375" t="s">
        <v>8153</v>
      </c>
      <c r="F1375" t="s">
        <v>8157</v>
      </c>
      <c r="G1375">
        <v>108</v>
      </c>
      <c r="H1375">
        <v>0</v>
      </c>
      <c r="I1375">
        <v>18.5</v>
      </c>
      <c r="J1375">
        <v>1998</v>
      </c>
      <c r="K1375" s="10">
        <f>IFERROR(INDEX(Pharma_Stock!$D$4:$D$51,MATCH(F1375,Pharma_Stock!$B$4:$B$51,0)),"")</f>
        <v>46500</v>
      </c>
      <c r="L1375" s="11" t="str">
        <f t="shared" si="42"/>
        <v/>
      </c>
      <c r="M1375" s="11" t="str">
        <f>INDEX(Pharma_Products!$F$4:$F$15,MATCH(E1375,Pharma_Products!$A$4:$A$15,0))</f>
        <v>Sch H</v>
      </c>
      <c r="N1375" s="10">
        <f>IFERROR(INDEX(Pharma_Retailers!$F$4:$F$183,MATCH(C1375,Pharma_Retailers!$A$4:$A$183,0)),"")</f>
        <v>46690</v>
      </c>
      <c r="O1375" s="11" t="str">
        <f t="shared" si="43"/>
        <v/>
      </c>
    </row>
    <row r="1376" spans="1:15" x14ac:dyDescent="0.3">
      <c r="A1376" t="s">
        <v>9945</v>
      </c>
      <c r="B1376" s="9">
        <v>45979</v>
      </c>
      <c r="C1376" t="s">
        <v>8254</v>
      </c>
      <c r="D1376" t="s">
        <v>8228</v>
      </c>
      <c r="E1376" t="s">
        <v>8209</v>
      </c>
      <c r="F1376" t="s">
        <v>8211</v>
      </c>
      <c r="G1376">
        <v>176</v>
      </c>
      <c r="H1376">
        <v>0</v>
      </c>
      <c r="I1376">
        <v>30</v>
      </c>
      <c r="J1376">
        <v>5280</v>
      </c>
      <c r="K1376" s="10">
        <f>IFERROR(INDEX(Pharma_Stock!$D$4:$D$51,MATCH(F1376,Pharma_Stock!$B$4:$B$51,0)),"")</f>
        <v>46265</v>
      </c>
      <c r="L1376" s="11" t="str">
        <f t="shared" si="42"/>
        <v/>
      </c>
      <c r="M1376" s="11" t="str">
        <f>INDEX(Pharma_Products!$F$4:$F$15,MATCH(E1376,Pharma_Products!$A$4:$A$15,0))</f>
        <v>-</v>
      </c>
      <c r="N1376" s="10">
        <f>IFERROR(INDEX(Pharma_Retailers!$F$4:$F$183,MATCH(C1376,Pharma_Retailers!$A$4:$A$183,0)),"")</f>
        <v>0</v>
      </c>
      <c r="O1376" s="11" t="str">
        <f t="shared" si="43"/>
        <v/>
      </c>
    </row>
    <row r="1377" spans="1:15" x14ac:dyDescent="0.3">
      <c r="A1377" t="s">
        <v>9946</v>
      </c>
      <c r="B1377" s="9">
        <v>45979</v>
      </c>
      <c r="C1377" t="s">
        <v>8528</v>
      </c>
      <c r="D1377" t="s">
        <v>8249</v>
      </c>
      <c r="E1377" t="s">
        <v>8189</v>
      </c>
      <c r="F1377" t="s">
        <v>8190</v>
      </c>
      <c r="G1377">
        <v>76</v>
      </c>
      <c r="H1377">
        <v>18</v>
      </c>
      <c r="I1377">
        <v>12.5</v>
      </c>
      <c r="J1377">
        <v>950</v>
      </c>
      <c r="K1377" s="10">
        <f>IFERROR(INDEX(Pharma_Stock!$D$4:$D$51,MATCH(F1377,Pharma_Stock!$B$4:$B$51,0)),"")</f>
        <v>46202</v>
      </c>
      <c r="L1377" s="11" t="str">
        <f t="shared" si="42"/>
        <v/>
      </c>
      <c r="M1377" s="11" t="str">
        <f>INDEX(Pharma_Products!$F$4:$F$15,MATCH(E1377,Pharma_Products!$A$4:$A$15,0))</f>
        <v>-</v>
      </c>
      <c r="N1377" s="10">
        <f>IFERROR(INDEX(Pharma_Retailers!$F$4:$F$183,MATCH(C1377,Pharma_Retailers!$A$4:$A$183,0)),"")</f>
        <v>0</v>
      </c>
      <c r="O1377" s="11" t="str">
        <f t="shared" si="43"/>
        <v/>
      </c>
    </row>
    <row r="1378" spans="1:15" x14ac:dyDescent="0.3">
      <c r="A1378" t="s">
        <v>9947</v>
      </c>
      <c r="B1378" s="9">
        <v>45979</v>
      </c>
      <c r="C1378" t="s">
        <v>8514</v>
      </c>
      <c r="D1378" t="s">
        <v>8233</v>
      </c>
      <c r="E1378" t="s">
        <v>8184</v>
      </c>
      <c r="F1378" t="s">
        <v>8185</v>
      </c>
      <c r="G1378">
        <v>54</v>
      </c>
      <c r="H1378">
        <v>5</v>
      </c>
      <c r="I1378">
        <v>9</v>
      </c>
      <c r="J1378">
        <v>486</v>
      </c>
      <c r="K1378" s="10">
        <f>IFERROR(INDEX(Pharma_Stock!$D$4:$D$51,MATCH(F1378,Pharma_Stock!$B$4:$B$51,0)),"")</f>
        <v>46158</v>
      </c>
      <c r="L1378" s="11" t="str">
        <f t="shared" si="42"/>
        <v/>
      </c>
      <c r="M1378" s="11" t="str">
        <f>INDEX(Pharma_Products!$F$4:$F$15,MATCH(E1378,Pharma_Products!$A$4:$A$15,0))</f>
        <v>-</v>
      </c>
      <c r="N1378" s="10">
        <f>IFERROR(INDEX(Pharma_Retailers!$F$4:$F$183,MATCH(C1378,Pharma_Retailers!$A$4:$A$183,0)),"")</f>
        <v>0</v>
      </c>
      <c r="O1378" s="11" t="str">
        <f t="shared" si="43"/>
        <v/>
      </c>
    </row>
    <row r="1379" spans="1:15" x14ac:dyDescent="0.3">
      <c r="A1379" t="s">
        <v>9948</v>
      </c>
      <c r="B1379" s="9">
        <v>45980</v>
      </c>
      <c r="C1379" t="s">
        <v>8238</v>
      </c>
      <c r="D1379" t="s">
        <v>8241</v>
      </c>
      <c r="E1379" t="s">
        <v>8179</v>
      </c>
      <c r="F1379" t="s">
        <v>8180</v>
      </c>
      <c r="G1379">
        <v>211</v>
      </c>
      <c r="H1379">
        <v>0</v>
      </c>
      <c r="I1379">
        <v>85</v>
      </c>
      <c r="J1379">
        <v>17935</v>
      </c>
      <c r="K1379" s="10">
        <f>IFERROR(INDEX(Pharma_Stock!$D$4:$D$51,MATCH(F1379,Pharma_Stock!$B$4:$B$51,0)),"")</f>
        <v>46271</v>
      </c>
      <c r="L1379" s="11" t="str">
        <f t="shared" si="42"/>
        <v/>
      </c>
      <c r="M1379" s="11" t="str">
        <f>INDEX(Pharma_Products!$F$4:$F$15,MATCH(E1379,Pharma_Products!$A$4:$A$15,0))</f>
        <v>Sch H</v>
      </c>
      <c r="N1379" s="10">
        <f>IFERROR(INDEX(Pharma_Retailers!$F$4:$F$183,MATCH(C1379,Pharma_Retailers!$A$4:$A$183,0)),"")</f>
        <v>46414</v>
      </c>
      <c r="O1379" s="11" t="str">
        <f t="shared" si="43"/>
        <v/>
      </c>
    </row>
    <row r="1380" spans="1:15" x14ac:dyDescent="0.3">
      <c r="A1380" t="s">
        <v>9949</v>
      </c>
      <c r="B1380" s="9">
        <v>45980</v>
      </c>
      <c r="C1380" t="s">
        <v>8273</v>
      </c>
      <c r="D1380" t="s">
        <v>8233</v>
      </c>
      <c r="E1380" t="s">
        <v>8189</v>
      </c>
      <c r="F1380" t="s">
        <v>8190</v>
      </c>
      <c r="G1380">
        <v>12</v>
      </c>
      <c r="H1380">
        <v>1</v>
      </c>
      <c r="I1380">
        <v>12.5</v>
      </c>
      <c r="J1380">
        <v>150</v>
      </c>
      <c r="K1380" s="10">
        <f>IFERROR(INDEX(Pharma_Stock!$D$4:$D$51,MATCH(F1380,Pharma_Stock!$B$4:$B$51,0)),"")</f>
        <v>46202</v>
      </c>
      <c r="L1380" s="11" t="str">
        <f t="shared" si="42"/>
        <v/>
      </c>
      <c r="M1380" s="11" t="str">
        <f>INDEX(Pharma_Products!$F$4:$F$15,MATCH(E1380,Pharma_Products!$A$4:$A$15,0))</f>
        <v>-</v>
      </c>
      <c r="N1380" s="10">
        <f>IFERROR(INDEX(Pharma_Retailers!$F$4:$F$183,MATCH(C1380,Pharma_Retailers!$A$4:$A$183,0)),"")</f>
        <v>0</v>
      </c>
      <c r="O1380" s="11" t="str">
        <f t="shared" si="43"/>
        <v/>
      </c>
    </row>
    <row r="1381" spans="1:15" x14ac:dyDescent="0.3">
      <c r="A1381" t="s">
        <v>9950</v>
      </c>
      <c r="B1381" s="9">
        <v>45980</v>
      </c>
      <c r="C1381" t="s">
        <v>8301</v>
      </c>
      <c r="D1381" t="s">
        <v>8228</v>
      </c>
      <c r="E1381" t="s">
        <v>8169</v>
      </c>
      <c r="F1381" t="s">
        <v>8172</v>
      </c>
      <c r="G1381">
        <v>39</v>
      </c>
      <c r="H1381">
        <v>0</v>
      </c>
      <c r="I1381">
        <v>14</v>
      </c>
      <c r="J1381">
        <v>546</v>
      </c>
      <c r="K1381" s="10">
        <f>IFERROR(INDEX(Pharma_Stock!$D$4:$D$51,MATCH(F1381,Pharma_Stock!$B$4:$B$51,0)),"")</f>
        <v>46309</v>
      </c>
      <c r="L1381" s="11" t="str">
        <f t="shared" si="42"/>
        <v/>
      </c>
      <c r="M1381" s="11" t="str">
        <f>INDEX(Pharma_Products!$F$4:$F$15,MATCH(E1381,Pharma_Products!$A$4:$A$15,0))</f>
        <v>Sch H</v>
      </c>
      <c r="N1381" s="10">
        <f>IFERROR(INDEX(Pharma_Retailers!$F$4:$F$183,MATCH(C1381,Pharma_Retailers!$A$4:$A$183,0)),"")</f>
        <v>46245</v>
      </c>
      <c r="O1381" s="11" t="str">
        <f t="shared" si="43"/>
        <v/>
      </c>
    </row>
    <row r="1382" spans="1:15" x14ac:dyDescent="0.3">
      <c r="A1382" t="s">
        <v>9951</v>
      </c>
      <c r="B1382" s="9">
        <v>45980</v>
      </c>
      <c r="C1382" t="s">
        <v>8526</v>
      </c>
      <c r="D1382" t="s">
        <v>8269</v>
      </c>
      <c r="E1382" t="s">
        <v>8179</v>
      </c>
      <c r="F1382" t="s">
        <v>8183</v>
      </c>
      <c r="G1382">
        <v>191</v>
      </c>
      <c r="H1382">
        <v>0</v>
      </c>
      <c r="I1382">
        <v>85</v>
      </c>
      <c r="J1382">
        <v>16235</v>
      </c>
      <c r="K1382" s="10">
        <f>IFERROR(INDEX(Pharma_Stock!$D$4:$D$51,MATCH(F1382,Pharma_Stock!$B$4:$B$51,0)),"")</f>
        <v>46029</v>
      </c>
      <c r="L1382" s="11" t="str">
        <f t="shared" si="42"/>
        <v/>
      </c>
      <c r="M1382" s="11" t="str">
        <f>INDEX(Pharma_Products!$F$4:$F$15,MATCH(E1382,Pharma_Products!$A$4:$A$15,0))</f>
        <v>Sch H</v>
      </c>
      <c r="N1382" s="10">
        <f>IFERROR(INDEX(Pharma_Retailers!$F$4:$F$183,MATCH(C1382,Pharma_Retailers!$A$4:$A$183,0)),"")</f>
        <v>47018</v>
      </c>
      <c r="O1382" s="11" t="str">
        <f t="shared" si="43"/>
        <v/>
      </c>
    </row>
    <row r="1383" spans="1:15" x14ac:dyDescent="0.3">
      <c r="A1383" t="s">
        <v>9952</v>
      </c>
      <c r="B1383" s="9">
        <v>45980</v>
      </c>
      <c r="C1383" t="s">
        <v>8498</v>
      </c>
      <c r="D1383" t="s">
        <v>8249</v>
      </c>
      <c r="E1383" t="s">
        <v>8204</v>
      </c>
      <c r="F1383" t="s">
        <v>8205</v>
      </c>
      <c r="G1383">
        <v>65</v>
      </c>
      <c r="H1383">
        <v>10</v>
      </c>
      <c r="I1383">
        <v>88</v>
      </c>
      <c r="J1383">
        <v>5720</v>
      </c>
      <c r="K1383" s="10">
        <f>IFERROR(INDEX(Pharma_Stock!$D$4:$D$51,MATCH(F1383,Pharma_Stock!$B$4:$B$51,0)),"")</f>
        <v>46141</v>
      </c>
      <c r="L1383" s="11" t="str">
        <f t="shared" si="42"/>
        <v/>
      </c>
      <c r="M1383" s="11" t="str">
        <f>INDEX(Pharma_Products!$F$4:$F$15,MATCH(E1383,Pharma_Products!$A$4:$A$15,0))</f>
        <v>-</v>
      </c>
      <c r="N1383" s="10">
        <f>IFERROR(INDEX(Pharma_Retailers!$F$4:$F$183,MATCH(C1383,Pharma_Retailers!$A$4:$A$183,0)),"")</f>
        <v>46735</v>
      </c>
      <c r="O1383" s="11" t="str">
        <f t="shared" si="43"/>
        <v/>
      </c>
    </row>
    <row r="1384" spans="1:15" x14ac:dyDescent="0.3">
      <c r="A1384" t="s">
        <v>9953</v>
      </c>
      <c r="B1384" s="9">
        <v>45980</v>
      </c>
      <c r="C1384" t="s">
        <v>8365</v>
      </c>
      <c r="D1384" t="s">
        <v>8233</v>
      </c>
      <c r="E1384" t="s">
        <v>8189</v>
      </c>
      <c r="F1384" t="s">
        <v>8190</v>
      </c>
      <c r="G1384">
        <v>106</v>
      </c>
      <c r="H1384">
        <v>8</v>
      </c>
      <c r="I1384">
        <v>12.5</v>
      </c>
      <c r="J1384">
        <v>1325</v>
      </c>
      <c r="K1384" s="10">
        <f>IFERROR(INDEX(Pharma_Stock!$D$4:$D$51,MATCH(F1384,Pharma_Stock!$B$4:$B$51,0)),"")</f>
        <v>46202</v>
      </c>
      <c r="L1384" s="11" t="str">
        <f t="shared" si="42"/>
        <v/>
      </c>
      <c r="M1384" s="11" t="str">
        <f>INDEX(Pharma_Products!$F$4:$F$15,MATCH(E1384,Pharma_Products!$A$4:$A$15,0))</f>
        <v>-</v>
      </c>
      <c r="N1384" s="10">
        <f>IFERROR(INDEX(Pharma_Retailers!$F$4:$F$183,MATCH(C1384,Pharma_Retailers!$A$4:$A$183,0)),"")</f>
        <v>0</v>
      </c>
      <c r="O1384" s="11" t="str">
        <f t="shared" si="43"/>
        <v/>
      </c>
    </row>
    <row r="1385" spans="1:15" x14ac:dyDescent="0.3">
      <c r="A1385" t="s">
        <v>9954</v>
      </c>
      <c r="B1385" s="9">
        <v>45981</v>
      </c>
      <c r="C1385" t="s">
        <v>8490</v>
      </c>
      <c r="D1385" t="s">
        <v>8269</v>
      </c>
      <c r="E1385" t="s">
        <v>8204</v>
      </c>
      <c r="F1385" t="s">
        <v>8206</v>
      </c>
      <c r="G1385">
        <v>168</v>
      </c>
      <c r="H1385">
        <v>28</v>
      </c>
      <c r="I1385">
        <v>88</v>
      </c>
      <c r="J1385">
        <v>14784</v>
      </c>
      <c r="K1385" s="10">
        <f>IFERROR(INDEX(Pharma_Stock!$D$4:$D$51,MATCH(F1385,Pharma_Stock!$B$4:$B$51,0)),"")</f>
        <v>46287</v>
      </c>
      <c r="L1385" s="11" t="str">
        <f t="shared" si="42"/>
        <v/>
      </c>
      <c r="M1385" s="11" t="str">
        <f>INDEX(Pharma_Products!$F$4:$F$15,MATCH(E1385,Pharma_Products!$A$4:$A$15,0))</f>
        <v>-</v>
      </c>
      <c r="N1385" s="10">
        <f>IFERROR(INDEX(Pharma_Retailers!$F$4:$F$183,MATCH(C1385,Pharma_Retailers!$A$4:$A$183,0)),"")</f>
        <v>0</v>
      </c>
      <c r="O1385" s="11" t="str">
        <f t="shared" si="43"/>
        <v/>
      </c>
    </row>
    <row r="1386" spans="1:15" x14ac:dyDescent="0.3">
      <c r="A1386" t="s">
        <v>9955</v>
      </c>
      <c r="B1386" s="9">
        <v>45982</v>
      </c>
      <c r="C1386" t="s">
        <v>8250</v>
      </c>
      <c r="D1386" t="s">
        <v>8249</v>
      </c>
      <c r="E1386" t="s">
        <v>8179</v>
      </c>
      <c r="F1386" t="s">
        <v>8180</v>
      </c>
      <c r="G1386">
        <v>18</v>
      </c>
      <c r="H1386">
        <v>0</v>
      </c>
      <c r="I1386">
        <v>85</v>
      </c>
      <c r="J1386">
        <v>1530</v>
      </c>
      <c r="K1386" s="10">
        <f>IFERROR(INDEX(Pharma_Stock!$D$4:$D$51,MATCH(F1386,Pharma_Stock!$B$4:$B$51,0)),"")</f>
        <v>46271</v>
      </c>
      <c r="L1386" s="11" t="str">
        <f t="shared" si="42"/>
        <v/>
      </c>
      <c r="M1386" s="11" t="str">
        <f>INDEX(Pharma_Products!$F$4:$F$15,MATCH(E1386,Pharma_Products!$A$4:$A$15,0))</f>
        <v>Sch H</v>
      </c>
      <c r="N1386" s="10">
        <f>IFERROR(INDEX(Pharma_Retailers!$F$4:$F$183,MATCH(C1386,Pharma_Retailers!$A$4:$A$183,0)),"")</f>
        <v>46738</v>
      </c>
      <c r="O1386" s="11" t="str">
        <f t="shared" si="43"/>
        <v/>
      </c>
    </row>
    <row r="1387" spans="1:15" x14ac:dyDescent="0.3">
      <c r="A1387" t="s">
        <v>9956</v>
      </c>
      <c r="B1387" s="9">
        <v>45982</v>
      </c>
      <c r="C1387" t="s">
        <v>8437</v>
      </c>
      <c r="D1387" t="s">
        <v>8228</v>
      </c>
      <c r="E1387" t="s">
        <v>8209</v>
      </c>
      <c r="F1387" t="s">
        <v>8212</v>
      </c>
      <c r="G1387">
        <v>211</v>
      </c>
      <c r="H1387">
        <v>0</v>
      </c>
      <c r="I1387">
        <v>30</v>
      </c>
      <c r="J1387">
        <v>6330</v>
      </c>
      <c r="K1387" s="10">
        <f>IFERROR(INDEX(Pharma_Stock!$D$4:$D$51,MATCH(F1387,Pharma_Stock!$B$4:$B$51,0)),"")</f>
        <v>46129</v>
      </c>
      <c r="L1387" s="11" t="str">
        <f t="shared" si="42"/>
        <v/>
      </c>
      <c r="M1387" s="11" t="str">
        <f>INDEX(Pharma_Products!$F$4:$F$15,MATCH(E1387,Pharma_Products!$A$4:$A$15,0))</f>
        <v>-</v>
      </c>
      <c r="N1387" s="10">
        <f>IFERROR(INDEX(Pharma_Retailers!$F$4:$F$183,MATCH(C1387,Pharma_Retailers!$A$4:$A$183,0)),"")</f>
        <v>46606</v>
      </c>
      <c r="O1387" s="11" t="str">
        <f t="shared" si="43"/>
        <v/>
      </c>
    </row>
    <row r="1388" spans="1:15" x14ac:dyDescent="0.3">
      <c r="A1388" t="s">
        <v>9957</v>
      </c>
      <c r="B1388" s="9">
        <v>45982</v>
      </c>
      <c r="C1388" t="s">
        <v>8384</v>
      </c>
      <c r="D1388" t="s">
        <v>8269</v>
      </c>
      <c r="E1388" t="s">
        <v>8179</v>
      </c>
      <c r="F1388" t="s">
        <v>8181</v>
      </c>
      <c r="G1388">
        <v>34</v>
      </c>
      <c r="H1388">
        <v>0</v>
      </c>
      <c r="I1388">
        <v>85</v>
      </c>
      <c r="J1388">
        <v>2890</v>
      </c>
      <c r="K1388" s="10">
        <f>IFERROR(INDEX(Pharma_Stock!$D$4:$D$51,MATCH(F1388,Pharma_Stock!$B$4:$B$51,0)),"")</f>
        <v>46533</v>
      </c>
      <c r="L1388" s="11" t="str">
        <f t="shared" si="42"/>
        <v/>
      </c>
      <c r="M1388" s="11" t="str">
        <f>INDEX(Pharma_Products!$F$4:$F$15,MATCH(E1388,Pharma_Products!$A$4:$A$15,0))</f>
        <v>Sch H</v>
      </c>
      <c r="N1388" s="10">
        <f>IFERROR(INDEX(Pharma_Retailers!$F$4:$F$183,MATCH(C1388,Pharma_Retailers!$A$4:$A$183,0)),"")</f>
        <v>47245</v>
      </c>
      <c r="O1388" s="11" t="str">
        <f t="shared" si="43"/>
        <v/>
      </c>
    </row>
    <row r="1389" spans="1:15" x14ac:dyDescent="0.3">
      <c r="A1389" t="s">
        <v>9958</v>
      </c>
      <c r="B1389" s="9">
        <v>45982</v>
      </c>
      <c r="C1389" t="s">
        <v>8434</v>
      </c>
      <c r="D1389" t="s">
        <v>8269</v>
      </c>
      <c r="E1389" t="s">
        <v>8204</v>
      </c>
      <c r="F1389" t="s">
        <v>8205</v>
      </c>
      <c r="G1389">
        <v>215</v>
      </c>
      <c r="H1389">
        <v>35</v>
      </c>
      <c r="I1389">
        <v>88</v>
      </c>
      <c r="J1389">
        <v>18920</v>
      </c>
      <c r="K1389" s="10">
        <f>IFERROR(INDEX(Pharma_Stock!$D$4:$D$51,MATCH(F1389,Pharma_Stock!$B$4:$B$51,0)),"")</f>
        <v>46141</v>
      </c>
      <c r="L1389" s="11" t="str">
        <f t="shared" si="42"/>
        <v/>
      </c>
      <c r="M1389" s="11" t="str">
        <f>INDEX(Pharma_Products!$F$4:$F$15,MATCH(E1389,Pharma_Products!$A$4:$A$15,0))</f>
        <v>-</v>
      </c>
      <c r="N1389" s="10">
        <f>IFERROR(INDEX(Pharma_Retailers!$F$4:$F$183,MATCH(C1389,Pharma_Retailers!$A$4:$A$183,0)),"")</f>
        <v>0</v>
      </c>
      <c r="O1389" s="11" t="str">
        <f t="shared" si="43"/>
        <v/>
      </c>
    </row>
    <row r="1390" spans="1:15" x14ac:dyDescent="0.3">
      <c r="A1390" t="s">
        <v>9959</v>
      </c>
      <c r="B1390" s="9">
        <v>45982</v>
      </c>
      <c r="C1390" t="s">
        <v>8423</v>
      </c>
      <c r="D1390" t="s">
        <v>8233</v>
      </c>
      <c r="E1390" t="s">
        <v>8179</v>
      </c>
      <c r="F1390" t="s">
        <v>8181</v>
      </c>
      <c r="G1390">
        <v>137</v>
      </c>
      <c r="H1390">
        <v>0</v>
      </c>
      <c r="I1390">
        <v>85</v>
      </c>
      <c r="J1390">
        <v>11645</v>
      </c>
      <c r="K1390" s="10">
        <f>IFERROR(INDEX(Pharma_Stock!$D$4:$D$51,MATCH(F1390,Pharma_Stock!$B$4:$B$51,0)),"")</f>
        <v>46533</v>
      </c>
      <c r="L1390" s="11" t="str">
        <f t="shared" si="42"/>
        <v/>
      </c>
      <c r="M1390" s="11" t="str">
        <f>INDEX(Pharma_Products!$F$4:$F$15,MATCH(E1390,Pharma_Products!$A$4:$A$15,0))</f>
        <v>Sch H</v>
      </c>
      <c r="N1390" s="10">
        <f>IFERROR(INDEX(Pharma_Retailers!$F$4:$F$183,MATCH(C1390,Pharma_Retailers!$A$4:$A$183,0)),"")</f>
        <v>46761</v>
      </c>
      <c r="O1390" s="11" t="str">
        <f t="shared" si="43"/>
        <v/>
      </c>
    </row>
    <row r="1391" spans="1:15" x14ac:dyDescent="0.3">
      <c r="A1391" t="s">
        <v>9960</v>
      </c>
      <c r="B1391" s="9">
        <v>45982</v>
      </c>
      <c r="C1391" t="s">
        <v>8462</v>
      </c>
      <c r="D1391" t="s">
        <v>8249</v>
      </c>
      <c r="E1391" t="s">
        <v>8194</v>
      </c>
      <c r="F1391" t="s">
        <v>8196</v>
      </c>
      <c r="G1391">
        <v>117</v>
      </c>
      <c r="H1391">
        <v>0</v>
      </c>
      <c r="I1391">
        <v>105</v>
      </c>
      <c r="J1391">
        <v>12285</v>
      </c>
      <c r="K1391" s="10">
        <f>IFERROR(INDEX(Pharma_Stock!$D$4:$D$51,MATCH(F1391,Pharma_Stock!$B$4:$B$51,0)),"")</f>
        <v>46234</v>
      </c>
      <c r="L1391" s="11" t="str">
        <f t="shared" si="42"/>
        <v/>
      </c>
      <c r="M1391" s="11" t="str">
        <f>INDEX(Pharma_Products!$F$4:$F$15,MATCH(E1391,Pharma_Products!$A$4:$A$15,0))</f>
        <v>-</v>
      </c>
      <c r="N1391" s="10">
        <f>IFERROR(INDEX(Pharma_Retailers!$F$4:$F$183,MATCH(C1391,Pharma_Retailers!$A$4:$A$183,0)),"")</f>
        <v>0</v>
      </c>
      <c r="O1391" s="11" t="str">
        <f t="shared" si="43"/>
        <v/>
      </c>
    </row>
    <row r="1392" spans="1:15" x14ac:dyDescent="0.3">
      <c r="A1392" t="s">
        <v>9961</v>
      </c>
      <c r="B1392" s="9">
        <v>45982</v>
      </c>
      <c r="C1392" t="s">
        <v>8421</v>
      </c>
      <c r="D1392" t="s">
        <v>8269</v>
      </c>
      <c r="E1392" t="s">
        <v>8189</v>
      </c>
      <c r="F1392" t="s">
        <v>8190</v>
      </c>
      <c r="G1392">
        <v>122</v>
      </c>
      <c r="H1392">
        <v>10</v>
      </c>
      <c r="I1392">
        <v>12.5</v>
      </c>
      <c r="J1392">
        <v>1525</v>
      </c>
      <c r="K1392" s="10">
        <f>IFERROR(INDEX(Pharma_Stock!$D$4:$D$51,MATCH(F1392,Pharma_Stock!$B$4:$B$51,0)),"")</f>
        <v>46202</v>
      </c>
      <c r="L1392" s="11" t="str">
        <f t="shared" si="42"/>
        <v/>
      </c>
      <c r="M1392" s="11" t="str">
        <f>INDEX(Pharma_Products!$F$4:$F$15,MATCH(E1392,Pharma_Products!$A$4:$A$15,0))</f>
        <v>-</v>
      </c>
      <c r="N1392" s="10">
        <f>IFERROR(INDEX(Pharma_Retailers!$F$4:$F$183,MATCH(C1392,Pharma_Retailers!$A$4:$A$183,0)),"")</f>
        <v>0</v>
      </c>
      <c r="O1392" s="11" t="str">
        <f t="shared" si="43"/>
        <v/>
      </c>
    </row>
    <row r="1393" spans="1:15" x14ac:dyDescent="0.3">
      <c r="A1393" t="s">
        <v>9962</v>
      </c>
      <c r="B1393" s="9">
        <v>45982</v>
      </c>
      <c r="C1393" t="s">
        <v>8326</v>
      </c>
      <c r="D1393" t="s">
        <v>8241</v>
      </c>
      <c r="E1393" t="s">
        <v>8199</v>
      </c>
      <c r="F1393" t="s">
        <v>8200</v>
      </c>
      <c r="G1393">
        <v>44</v>
      </c>
      <c r="H1393">
        <v>0</v>
      </c>
      <c r="I1393">
        <v>28</v>
      </c>
      <c r="J1393">
        <v>1232</v>
      </c>
      <c r="K1393" s="10">
        <f>IFERROR(INDEX(Pharma_Stock!$D$4:$D$51,MATCH(F1393,Pharma_Stock!$B$4:$B$51,0)),"")</f>
        <v>46042</v>
      </c>
      <c r="L1393" s="11" t="str">
        <f t="shared" si="42"/>
        <v/>
      </c>
      <c r="M1393" s="11" t="str">
        <f>INDEX(Pharma_Products!$F$4:$F$15,MATCH(E1393,Pharma_Products!$A$4:$A$15,0))</f>
        <v>-</v>
      </c>
      <c r="N1393" s="10">
        <f>IFERROR(INDEX(Pharma_Retailers!$F$4:$F$183,MATCH(C1393,Pharma_Retailers!$A$4:$A$183,0)),"")</f>
        <v>46852</v>
      </c>
      <c r="O1393" s="11" t="str">
        <f t="shared" si="43"/>
        <v/>
      </c>
    </row>
    <row r="1394" spans="1:15" x14ac:dyDescent="0.3">
      <c r="A1394" t="s">
        <v>9963</v>
      </c>
      <c r="B1394" s="9">
        <v>45982</v>
      </c>
      <c r="C1394" t="s">
        <v>8431</v>
      </c>
      <c r="D1394" t="s">
        <v>8241</v>
      </c>
      <c r="E1394" t="s">
        <v>8159</v>
      </c>
      <c r="F1394" t="s">
        <v>8160</v>
      </c>
      <c r="G1394">
        <v>36</v>
      </c>
      <c r="H1394">
        <v>0</v>
      </c>
      <c r="I1394">
        <v>72</v>
      </c>
      <c r="J1394">
        <v>2592</v>
      </c>
      <c r="K1394" s="10">
        <f>IFERROR(INDEX(Pharma_Stock!$D$4:$D$51,MATCH(F1394,Pharma_Stock!$B$4:$B$51,0)),"")</f>
        <v>46321</v>
      </c>
      <c r="L1394" s="11" t="str">
        <f t="shared" si="42"/>
        <v/>
      </c>
      <c r="M1394" s="11" t="str">
        <f>INDEX(Pharma_Products!$F$4:$F$15,MATCH(E1394,Pharma_Products!$A$4:$A$15,0))</f>
        <v>Sch H</v>
      </c>
      <c r="N1394" s="10">
        <f>IFERROR(INDEX(Pharma_Retailers!$F$4:$F$183,MATCH(C1394,Pharma_Retailers!$A$4:$A$183,0)),"")</f>
        <v>45792</v>
      </c>
      <c r="O1394" s="11" t="str">
        <f t="shared" si="43"/>
        <v>FLAG</v>
      </c>
    </row>
    <row r="1395" spans="1:15" x14ac:dyDescent="0.3">
      <c r="A1395" t="s">
        <v>9964</v>
      </c>
      <c r="B1395" s="9">
        <v>45982</v>
      </c>
      <c r="C1395" t="s">
        <v>8458</v>
      </c>
      <c r="D1395" t="s">
        <v>8228</v>
      </c>
      <c r="E1395" t="s">
        <v>8174</v>
      </c>
      <c r="F1395" t="s">
        <v>8177</v>
      </c>
      <c r="G1395">
        <v>215</v>
      </c>
      <c r="H1395">
        <v>0</v>
      </c>
      <c r="I1395">
        <v>98</v>
      </c>
      <c r="J1395">
        <v>21070</v>
      </c>
      <c r="K1395" s="10">
        <f>IFERROR(INDEX(Pharma_Stock!$D$4:$D$51,MATCH(F1395,Pharma_Stock!$B$4:$B$51,0)),"")</f>
        <v>46385</v>
      </c>
      <c r="L1395" s="11" t="str">
        <f t="shared" si="42"/>
        <v/>
      </c>
      <c r="M1395" s="11" t="str">
        <f>INDEX(Pharma_Products!$F$4:$F$15,MATCH(E1395,Pharma_Products!$A$4:$A$15,0))</f>
        <v>Sch H</v>
      </c>
      <c r="N1395" s="10">
        <f>IFERROR(INDEX(Pharma_Retailers!$F$4:$F$183,MATCH(C1395,Pharma_Retailers!$A$4:$A$183,0)),"")</f>
        <v>46440</v>
      </c>
      <c r="O1395" s="11" t="str">
        <f t="shared" si="43"/>
        <v/>
      </c>
    </row>
    <row r="1396" spans="1:15" x14ac:dyDescent="0.3">
      <c r="A1396" t="s">
        <v>9965</v>
      </c>
      <c r="B1396" s="9">
        <v>45982</v>
      </c>
      <c r="C1396" t="s">
        <v>8229</v>
      </c>
      <c r="D1396" t="s">
        <v>8233</v>
      </c>
      <c r="E1396" t="s">
        <v>8179</v>
      </c>
      <c r="F1396" t="s">
        <v>8180</v>
      </c>
      <c r="G1396">
        <v>52</v>
      </c>
      <c r="H1396">
        <v>0</v>
      </c>
      <c r="I1396">
        <v>85</v>
      </c>
      <c r="J1396">
        <v>4420</v>
      </c>
      <c r="K1396" s="10">
        <f>IFERROR(INDEX(Pharma_Stock!$D$4:$D$51,MATCH(F1396,Pharma_Stock!$B$4:$B$51,0)),"")</f>
        <v>46271</v>
      </c>
      <c r="L1396" s="11" t="str">
        <f t="shared" si="42"/>
        <v/>
      </c>
      <c r="M1396" s="11" t="str">
        <f>INDEX(Pharma_Products!$F$4:$F$15,MATCH(E1396,Pharma_Products!$A$4:$A$15,0))</f>
        <v>Sch H</v>
      </c>
      <c r="N1396" s="10">
        <f>IFERROR(INDEX(Pharma_Retailers!$F$4:$F$183,MATCH(C1396,Pharma_Retailers!$A$4:$A$183,0)),"")</f>
        <v>46886</v>
      </c>
      <c r="O1396" s="11" t="str">
        <f t="shared" si="43"/>
        <v/>
      </c>
    </row>
    <row r="1397" spans="1:15" x14ac:dyDescent="0.3">
      <c r="A1397" t="s">
        <v>9966</v>
      </c>
      <c r="B1397" s="9">
        <v>45982</v>
      </c>
      <c r="C1397" t="s">
        <v>8347</v>
      </c>
      <c r="D1397" t="s">
        <v>8233</v>
      </c>
      <c r="E1397" t="s">
        <v>8194</v>
      </c>
      <c r="F1397" t="s">
        <v>8196</v>
      </c>
      <c r="G1397">
        <v>196</v>
      </c>
      <c r="H1397">
        <v>0</v>
      </c>
      <c r="I1397">
        <v>105</v>
      </c>
      <c r="J1397">
        <v>20580</v>
      </c>
      <c r="K1397" s="10">
        <f>IFERROR(INDEX(Pharma_Stock!$D$4:$D$51,MATCH(F1397,Pharma_Stock!$B$4:$B$51,0)),"")</f>
        <v>46234</v>
      </c>
      <c r="L1397" s="11" t="str">
        <f t="shared" si="42"/>
        <v/>
      </c>
      <c r="M1397" s="11" t="str">
        <f>INDEX(Pharma_Products!$F$4:$F$15,MATCH(E1397,Pharma_Products!$A$4:$A$15,0))</f>
        <v>-</v>
      </c>
      <c r="N1397" s="10">
        <f>IFERROR(INDEX(Pharma_Retailers!$F$4:$F$183,MATCH(C1397,Pharma_Retailers!$A$4:$A$183,0)),"")</f>
        <v>0</v>
      </c>
      <c r="O1397" s="11" t="str">
        <f t="shared" si="43"/>
        <v/>
      </c>
    </row>
    <row r="1398" spans="1:15" x14ac:dyDescent="0.3">
      <c r="A1398" t="s">
        <v>9967</v>
      </c>
      <c r="B1398" s="9">
        <v>45983</v>
      </c>
      <c r="C1398" t="s">
        <v>8439</v>
      </c>
      <c r="D1398" t="s">
        <v>8249</v>
      </c>
      <c r="E1398" t="s">
        <v>8184</v>
      </c>
      <c r="F1398" t="s">
        <v>8187</v>
      </c>
      <c r="G1398">
        <v>136</v>
      </c>
      <c r="H1398">
        <v>13</v>
      </c>
      <c r="I1398">
        <v>9</v>
      </c>
      <c r="J1398">
        <v>1224</v>
      </c>
      <c r="K1398" s="10">
        <f>IFERROR(INDEX(Pharma_Stock!$D$4:$D$51,MATCH(F1398,Pharma_Stock!$B$4:$B$51,0)),"")</f>
        <v>46028</v>
      </c>
      <c r="L1398" s="11" t="str">
        <f t="shared" si="42"/>
        <v/>
      </c>
      <c r="M1398" s="11" t="str">
        <f>INDEX(Pharma_Products!$F$4:$F$15,MATCH(E1398,Pharma_Products!$A$4:$A$15,0))</f>
        <v>-</v>
      </c>
      <c r="N1398" s="10">
        <f>IFERROR(INDEX(Pharma_Retailers!$F$4:$F$183,MATCH(C1398,Pharma_Retailers!$A$4:$A$183,0)),"")</f>
        <v>46770</v>
      </c>
      <c r="O1398" s="11" t="str">
        <f t="shared" si="43"/>
        <v/>
      </c>
    </row>
    <row r="1399" spans="1:15" x14ac:dyDescent="0.3">
      <c r="A1399" t="s">
        <v>9968</v>
      </c>
      <c r="B1399" s="9">
        <v>45983</v>
      </c>
      <c r="C1399" t="s">
        <v>8472</v>
      </c>
      <c r="D1399" t="s">
        <v>8241</v>
      </c>
      <c r="E1399" t="s">
        <v>8184</v>
      </c>
      <c r="F1399" t="s">
        <v>8187</v>
      </c>
      <c r="G1399">
        <v>220</v>
      </c>
      <c r="H1399">
        <v>22</v>
      </c>
      <c r="I1399">
        <v>9</v>
      </c>
      <c r="J1399">
        <v>1980</v>
      </c>
      <c r="K1399" s="10">
        <f>IFERROR(INDEX(Pharma_Stock!$D$4:$D$51,MATCH(F1399,Pharma_Stock!$B$4:$B$51,0)),"")</f>
        <v>46028</v>
      </c>
      <c r="L1399" s="11" t="str">
        <f t="shared" si="42"/>
        <v/>
      </c>
      <c r="M1399" s="11" t="str">
        <f>INDEX(Pharma_Products!$F$4:$F$15,MATCH(E1399,Pharma_Products!$A$4:$A$15,0))</f>
        <v>-</v>
      </c>
      <c r="N1399" s="10">
        <f>IFERROR(INDEX(Pharma_Retailers!$F$4:$F$183,MATCH(C1399,Pharma_Retailers!$A$4:$A$183,0)),"")</f>
        <v>47392</v>
      </c>
      <c r="O1399" s="11" t="str">
        <f t="shared" si="43"/>
        <v/>
      </c>
    </row>
    <row r="1400" spans="1:15" x14ac:dyDescent="0.3">
      <c r="A1400" t="s">
        <v>9969</v>
      </c>
      <c r="B1400" s="9">
        <v>45983</v>
      </c>
      <c r="C1400" t="s">
        <v>8267</v>
      </c>
      <c r="D1400" t="s">
        <v>8269</v>
      </c>
      <c r="E1400" t="s">
        <v>8204</v>
      </c>
      <c r="F1400" t="s">
        <v>8205</v>
      </c>
      <c r="G1400">
        <v>66</v>
      </c>
      <c r="H1400">
        <v>11</v>
      </c>
      <c r="I1400">
        <v>88</v>
      </c>
      <c r="J1400">
        <v>5808</v>
      </c>
      <c r="K1400" s="10">
        <f>IFERROR(INDEX(Pharma_Stock!$D$4:$D$51,MATCH(F1400,Pharma_Stock!$B$4:$B$51,0)),"")</f>
        <v>46141</v>
      </c>
      <c r="L1400" s="11" t="str">
        <f t="shared" si="42"/>
        <v/>
      </c>
      <c r="M1400" s="11" t="str">
        <f>INDEX(Pharma_Products!$F$4:$F$15,MATCH(E1400,Pharma_Products!$A$4:$A$15,0))</f>
        <v>-</v>
      </c>
      <c r="N1400" s="10">
        <f>IFERROR(INDEX(Pharma_Retailers!$F$4:$F$183,MATCH(C1400,Pharma_Retailers!$A$4:$A$183,0)),"")</f>
        <v>0</v>
      </c>
      <c r="O1400" s="11" t="str">
        <f t="shared" si="43"/>
        <v/>
      </c>
    </row>
    <row r="1401" spans="1:15" x14ac:dyDescent="0.3">
      <c r="A1401" t="s">
        <v>9970</v>
      </c>
      <c r="B1401" s="9">
        <v>45983</v>
      </c>
      <c r="C1401" t="s">
        <v>8529</v>
      </c>
      <c r="D1401" t="s">
        <v>8249</v>
      </c>
      <c r="E1401" t="s">
        <v>8209</v>
      </c>
      <c r="F1401" t="s">
        <v>8211</v>
      </c>
      <c r="G1401">
        <v>59</v>
      </c>
      <c r="H1401">
        <v>0</v>
      </c>
      <c r="I1401">
        <v>30</v>
      </c>
      <c r="J1401">
        <v>1770</v>
      </c>
      <c r="K1401" s="10">
        <f>IFERROR(INDEX(Pharma_Stock!$D$4:$D$51,MATCH(F1401,Pharma_Stock!$B$4:$B$51,0)),"")</f>
        <v>46265</v>
      </c>
      <c r="L1401" s="11" t="str">
        <f t="shared" si="42"/>
        <v/>
      </c>
      <c r="M1401" s="11" t="str">
        <f>INDEX(Pharma_Products!$F$4:$F$15,MATCH(E1401,Pharma_Products!$A$4:$A$15,0))</f>
        <v>-</v>
      </c>
      <c r="N1401" s="10">
        <f>IFERROR(INDEX(Pharma_Retailers!$F$4:$F$183,MATCH(C1401,Pharma_Retailers!$A$4:$A$183,0)),"")</f>
        <v>0</v>
      </c>
      <c r="O1401" s="11" t="str">
        <f t="shared" si="43"/>
        <v/>
      </c>
    </row>
    <row r="1402" spans="1:15" x14ac:dyDescent="0.3">
      <c r="A1402" t="s">
        <v>9971</v>
      </c>
      <c r="B1402" s="9">
        <v>45983</v>
      </c>
      <c r="C1402" t="s">
        <v>8495</v>
      </c>
      <c r="D1402" t="s">
        <v>8249</v>
      </c>
      <c r="E1402" t="s">
        <v>8159</v>
      </c>
      <c r="F1402" t="s">
        <v>8162</v>
      </c>
      <c r="G1402">
        <v>153</v>
      </c>
      <c r="H1402">
        <v>0</v>
      </c>
      <c r="I1402">
        <v>72</v>
      </c>
      <c r="J1402">
        <v>11016</v>
      </c>
      <c r="K1402" s="10">
        <f>IFERROR(INDEX(Pharma_Stock!$D$4:$D$51,MATCH(F1402,Pharma_Stock!$B$4:$B$51,0)),"")</f>
        <v>46494</v>
      </c>
      <c r="L1402" s="11" t="str">
        <f t="shared" si="42"/>
        <v/>
      </c>
      <c r="M1402" s="11" t="str">
        <f>INDEX(Pharma_Products!$F$4:$F$15,MATCH(E1402,Pharma_Products!$A$4:$A$15,0))</f>
        <v>Sch H</v>
      </c>
      <c r="N1402" s="10">
        <f>IFERROR(INDEX(Pharma_Retailers!$F$4:$F$183,MATCH(C1402,Pharma_Retailers!$A$4:$A$183,0)),"")</f>
        <v>46890</v>
      </c>
      <c r="O1402" s="11" t="str">
        <f t="shared" si="43"/>
        <v/>
      </c>
    </row>
    <row r="1403" spans="1:15" x14ac:dyDescent="0.3">
      <c r="A1403" t="s">
        <v>9972</v>
      </c>
      <c r="B1403" s="9">
        <v>45985</v>
      </c>
      <c r="C1403" t="s">
        <v>8503</v>
      </c>
      <c r="D1403" t="s">
        <v>8249</v>
      </c>
      <c r="E1403" t="s">
        <v>8209</v>
      </c>
      <c r="F1403" t="s">
        <v>8211</v>
      </c>
      <c r="G1403">
        <v>93</v>
      </c>
      <c r="H1403">
        <v>0</v>
      </c>
      <c r="I1403">
        <v>30</v>
      </c>
      <c r="J1403">
        <v>2790</v>
      </c>
      <c r="K1403" s="10">
        <f>IFERROR(INDEX(Pharma_Stock!$D$4:$D$51,MATCH(F1403,Pharma_Stock!$B$4:$B$51,0)),"")</f>
        <v>46265</v>
      </c>
      <c r="L1403" s="11" t="str">
        <f t="shared" si="42"/>
        <v/>
      </c>
      <c r="M1403" s="11" t="str">
        <f>INDEX(Pharma_Products!$F$4:$F$15,MATCH(E1403,Pharma_Products!$A$4:$A$15,0))</f>
        <v>-</v>
      </c>
      <c r="N1403" s="10">
        <f>IFERROR(INDEX(Pharma_Retailers!$F$4:$F$183,MATCH(C1403,Pharma_Retailers!$A$4:$A$183,0)),"")</f>
        <v>46489</v>
      </c>
      <c r="O1403" s="11" t="str">
        <f t="shared" si="43"/>
        <v/>
      </c>
    </row>
    <row r="1404" spans="1:15" x14ac:dyDescent="0.3">
      <c r="A1404" t="s">
        <v>9973</v>
      </c>
      <c r="B1404" s="9">
        <v>45985</v>
      </c>
      <c r="C1404" t="s">
        <v>8417</v>
      </c>
      <c r="D1404" t="s">
        <v>8233</v>
      </c>
      <c r="E1404" t="s">
        <v>8164</v>
      </c>
      <c r="F1404" t="s">
        <v>8166</v>
      </c>
      <c r="G1404">
        <v>93</v>
      </c>
      <c r="H1404">
        <v>0</v>
      </c>
      <c r="I1404">
        <v>19</v>
      </c>
      <c r="J1404">
        <v>1767</v>
      </c>
      <c r="K1404" s="10">
        <f>IFERROR(INDEX(Pharma_Stock!$D$4:$D$51,MATCH(F1404,Pharma_Stock!$B$4:$B$51,0)),"")</f>
        <v>46409</v>
      </c>
      <c r="L1404" s="11" t="str">
        <f t="shared" si="42"/>
        <v/>
      </c>
      <c r="M1404" s="11" t="str">
        <f>INDEX(Pharma_Products!$F$4:$F$15,MATCH(E1404,Pharma_Products!$A$4:$A$15,0))</f>
        <v>OTC</v>
      </c>
      <c r="N1404" s="10">
        <f>IFERROR(INDEX(Pharma_Retailers!$F$4:$F$183,MATCH(C1404,Pharma_Retailers!$A$4:$A$183,0)),"")</f>
        <v>46855</v>
      </c>
      <c r="O1404" s="11" t="str">
        <f t="shared" si="43"/>
        <v/>
      </c>
    </row>
    <row r="1405" spans="1:15" x14ac:dyDescent="0.3">
      <c r="A1405" t="s">
        <v>9974</v>
      </c>
      <c r="B1405" s="9">
        <v>45985</v>
      </c>
      <c r="C1405" t="s">
        <v>8298</v>
      </c>
      <c r="D1405" t="s">
        <v>8269</v>
      </c>
      <c r="E1405" t="s">
        <v>8189</v>
      </c>
      <c r="F1405" t="s">
        <v>8190</v>
      </c>
      <c r="G1405">
        <v>74</v>
      </c>
      <c r="H1405">
        <v>6</v>
      </c>
      <c r="I1405">
        <v>12.5</v>
      </c>
      <c r="J1405">
        <v>925</v>
      </c>
      <c r="K1405" s="10">
        <f>IFERROR(INDEX(Pharma_Stock!$D$4:$D$51,MATCH(F1405,Pharma_Stock!$B$4:$B$51,0)),"")</f>
        <v>46202</v>
      </c>
      <c r="L1405" s="11" t="str">
        <f t="shared" si="42"/>
        <v/>
      </c>
      <c r="M1405" s="11" t="str">
        <f>INDEX(Pharma_Products!$F$4:$F$15,MATCH(E1405,Pharma_Products!$A$4:$A$15,0))</f>
        <v>-</v>
      </c>
      <c r="N1405" s="10">
        <f>IFERROR(INDEX(Pharma_Retailers!$F$4:$F$183,MATCH(C1405,Pharma_Retailers!$A$4:$A$183,0)),"")</f>
        <v>0</v>
      </c>
      <c r="O1405" s="11" t="str">
        <f t="shared" si="43"/>
        <v/>
      </c>
    </row>
    <row r="1406" spans="1:15" x14ac:dyDescent="0.3">
      <c r="A1406" t="s">
        <v>9975</v>
      </c>
      <c r="B1406" s="9">
        <v>45985</v>
      </c>
      <c r="C1406" t="s">
        <v>8392</v>
      </c>
      <c r="D1406" t="s">
        <v>8249</v>
      </c>
      <c r="E1406" t="s">
        <v>8184</v>
      </c>
      <c r="F1406" t="s">
        <v>8187</v>
      </c>
      <c r="G1406">
        <v>226</v>
      </c>
      <c r="H1406">
        <v>22</v>
      </c>
      <c r="I1406">
        <v>9</v>
      </c>
      <c r="J1406">
        <v>2034</v>
      </c>
      <c r="K1406" s="10">
        <f>IFERROR(INDEX(Pharma_Stock!$D$4:$D$51,MATCH(F1406,Pharma_Stock!$B$4:$B$51,0)),"")</f>
        <v>46028</v>
      </c>
      <c r="L1406" s="11" t="str">
        <f t="shared" si="42"/>
        <v/>
      </c>
      <c r="M1406" s="11" t="str">
        <f>INDEX(Pharma_Products!$F$4:$F$15,MATCH(E1406,Pharma_Products!$A$4:$A$15,0))</f>
        <v>-</v>
      </c>
      <c r="N1406" s="10">
        <f>IFERROR(INDEX(Pharma_Retailers!$F$4:$F$183,MATCH(C1406,Pharma_Retailers!$A$4:$A$183,0)),"")</f>
        <v>0</v>
      </c>
      <c r="O1406" s="11" t="str">
        <f t="shared" si="43"/>
        <v/>
      </c>
    </row>
    <row r="1407" spans="1:15" x14ac:dyDescent="0.3">
      <c r="A1407" t="s">
        <v>9976</v>
      </c>
      <c r="B1407" s="9">
        <v>45985</v>
      </c>
      <c r="C1407" t="s">
        <v>8295</v>
      </c>
      <c r="D1407" t="s">
        <v>8233</v>
      </c>
      <c r="E1407" t="s">
        <v>8189</v>
      </c>
      <c r="F1407" t="s">
        <v>8190</v>
      </c>
      <c r="G1407">
        <v>127</v>
      </c>
      <c r="H1407">
        <v>10</v>
      </c>
      <c r="I1407">
        <v>12.5</v>
      </c>
      <c r="J1407">
        <v>1587.5</v>
      </c>
      <c r="K1407" s="10">
        <f>IFERROR(INDEX(Pharma_Stock!$D$4:$D$51,MATCH(F1407,Pharma_Stock!$B$4:$B$51,0)),"")</f>
        <v>46202</v>
      </c>
      <c r="L1407" s="11" t="str">
        <f t="shared" si="42"/>
        <v/>
      </c>
      <c r="M1407" s="11" t="str">
        <f>INDEX(Pharma_Products!$F$4:$F$15,MATCH(E1407,Pharma_Products!$A$4:$A$15,0))</f>
        <v>-</v>
      </c>
      <c r="N1407" s="10">
        <f>IFERROR(INDEX(Pharma_Retailers!$F$4:$F$183,MATCH(C1407,Pharma_Retailers!$A$4:$A$183,0)),"")</f>
        <v>0</v>
      </c>
      <c r="O1407" s="11" t="str">
        <f t="shared" si="43"/>
        <v/>
      </c>
    </row>
    <row r="1408" spans="1:15" x14ac:dyDescent="0.3">
      <c r="A1408" t="s">
        <v>9977</v>
      </c>
      <c r="B1408" s="9">
        <v>45985</v>
      </c>
      <c r="C1408" t="s">
        <v>8408</v>
      </c>
      <c r="D1408" t="s">
        <v>8228</v>
      </c>
      <c r="E1408" t="s">
        <v>8204</v>
      </c>
      <c r="F1408" t="s">
        <v>8205</v>
      </c>
      <c r="G1408">
        <v>164</v>
      </c>
      <c r="H1408">
        <v>27</v>
      </c>
      <c r="I1408">
        <v>88</v>
      </c>
      <c r="J1408">
        <v>14432</v>
      </c>
      <c r="K1408" s="10">
        <f>IFERROR(INDEX(Pharma_Stock!$D$4:$D$51,MATCH(F1408,Pharma_Stock!$B$4:$B$51,0)),"")</f>
        <v>46141</v>
      </c>
      <c r="L1408" s="11" t="str">
        <f t="shared" si="42"/>
        <v/>
      </c>
      <c r="M1408" s="11" t="str">
        <f>INDEX(Pharma_Products!$F$4:$F$15,MATCH(E1408,Pharma_Products!$A$4:$A$15,0))</f>
        <v>-</v>
      </c>
      <c r="N1408" s="10">
        <f>IFERROR(INDEX(Pharma_Retailers!$F$4:$F$183,MATCH(C1408,Pharma_Retailers!$A$4:$A$183,0)),"")</f>
        <v>0</v>
      </c>
      <c r="O1408" s="11" t="str">
        <f t="shared" si="43"/>
        <v/>
      </c>
    </row>
    <row r="1409" spans="1:15" x14ac:dyDescent="0.3">
      <c r="A1409" t="s">
        <v>9978</v>
      </c>
      <c r="B1409" s="9">
        <v>45985</v>
      </c>
      <c r="C1409" t="s">
        <v>8476</v>
      </c>
      <c r="D1409" t="s">
        <v>8249</v>
      </c>
      <c r="E1409" t="s">
        <v>8174</v>
      </c>
      <c r="F1409" t="s">
        <v>8175</v>
      </c>
      <c r="G1409">
        <v>231</v>
      </c>
      <c r="H1409">
        <v>0</v>
      </c>
      <c r="I1409">
        <v>98</v>
      </c>
      <c r="J1409">
        <v>22638</v>
      </c>
      <c r="K1409" s="10">
        <f>IFERROR(INDEX(Pharma_Stock!$D$4:$D$51,MATCH(F1409,Pharma_Stock!$B$4:$B$51,0)),"")</f>
        <v>46440</v>
      </c>
      <c r="L1409" s="11" t="str">
        <f t="shared" si="42"/>
        <v/>
      </c>
      <c r="M1409" s="11" t="str">
        <f>INDEX(Pharma_Products!$F$4:$F$15,MATCH(E1409,Pharma_Products!$A$4:$A$15,0))</f>
        <v>Sch H</v>
      </c>
      <c r="N1409" s="10">
        <f>IFERROR(INDEX(Pharma_Retailers!$F$4:$F$183,MATCH(C1409,Pharma_Retailers!$A$4:$A$183,0)),"")</f>
        <v>46653</v>
      </c>
      <c r="O1409" s="11" t="str">
        <f t="shared" si="43"/>
        <v/>
      </c>
    </row>
    <row r="1410" spans="1:15" x14ac:dyDescent="0.3">
      <c r="A1410" t="s">
        <v>9979</v>
      </c>
      <c r="B1410" s="9">
        <v>45985</v>
      </c>
      <c r="C1410" t="s">
        <v>8300</v>
      </c>
      <c r="D1410" t="s">
        <v>8269</v>
      </c>
      <c r="E1410" t="s">
        <v>8194</v>
      </c>
      <c r="F1410" t="s">
        <v>8195</v>
      </c>
      <c r="G1410">
        <v>225</v>
      </c>
      <c r="H1410">
        <v>0</v>
      </c>
      <c r="I1410">
        <v>105</v>
      </c>
      <c r="J1410">
        <v>23625</v>
      </c>
      <c r="K1410" s="10">
        <f>IFERROR(INDEX(Pharma_Stock!$D$4:$D$51,MATCH(F1410,Pharma_Stock!$B$4:$B$51,0)),"")</f>
        <v>46196</v>
      </c>
      <c r="L1410" s="11" t="str">
        <f t="shared" si="42"/>
        <v/>
      </c>
      <c r="M1410" s="11" t="str">
        <f>INDEX(Pharma_Products!$F$4:$F$15,MATCH(E1410,Pharma_Products!$A$4:$A$15,0))</f>
        <v>-</v>
      </c>
      <c r="N1410" s="10">
        <f>IFERROR(INDEX(Pharma_Retailers!$F$4:$F$183,MATCH(C1410,Pharma_Retailers!$A$4:$A$183,0)),"")</f>
        <v>0</v>
      </c>
      <c r="O1410" s="11" t="str">
        <f t="shared" si="43"/>
        <v/>
      </c>
    </row>
    <row r="1411" spans="1:15" x14ac:dyDescent="0.3">
      <c r="A1411" t="s">
        <v>9980</v>
      </c>
      <c r="B1411" s="9">
        <v>45986</v>
      </c>
      <c r="C1411" t="s">
        <v>8293</v>
      </c>
      <c r="D1411" t="s">
        <v>8241</v>
      </c>
      <c r="E1411" t="s">
        <v>8164</v>
      </c>
      <c r="F1411" t="s">
        <v>8165</v>
      </c>
      <c r="G1411">
        <v>74</v>
      </c>
      <c r="H1411">
        <v>0</v>
      </c>
      <c r="I1411">
        <v>19</v>
      </c>
      <c r="J1411">
        <v>1406</v>
      </c>
      <c r="K1411" s="10">
        <f>IFERROR(INDEX(Pharma_Stock!$D$4:$D$51,MATCH(F1411,Pharma_Stock!$B$4:$B$51,0)),"")</f>
        <v>46275</v>
      </c>
      <c r="L1411" s="11" t="str">
        <f t="shared" si="42"/>
        <v/>
      </c>
      <c r="M1411" s="11" t="str">
        <f>INDEX(Pharma_Products!$F$4:$F$15,MATCH(E1411,Pharma_Products!$A$4:$A$15,0))</f>
        <v>OTC</v>
      </c>
      <c r="N1411" s="10">
        <f>IFERROR(INDEX(Pharma_Retailers!$F$4:$F$183,MATCH(C1411,Pharma_Retailers!$A$4:$A$183,0)),"")</f>
        <v>46538</v>
      </c>
      <c r="O1411" s="11" t="str">
        <f t="shared" si="43"/>
        <v/>
      </c>
    </row>
    <row r="1412" spans="1:15" x14ac:dyDescent="0.3">
      <c r="A1412" t="s">
        <v>9981</v>
      </c>
      <c r="B1412" s="9">
        <v>45986</v>
      </c>
      <c r="C1412" t="s">
        <v>8394</v>
      </c>
      <c r="D1412" t="s">
        <v>8228</v>
      </c>
      <c r="E1412" t="s">
        <v>8204</v>
      </c>
      <c r="F1412" t="s">
        <v>8205</v>
      </c>
      <c r="G1412">
        <v>39</v>
      </c>
      <c r="H1412">
        <v>6</v>
      </c>
      <c r="I1412">
        <v>88</v>
      </c>
      <c r="J1412">
        <v>3432</v>
      </c>
      <c r="K1412" s="10">
        <f>IFERROR(INDEX(Pharma_Stock!$D$4:$D$51,MATCH(F1412,Pharma_Stock!$B$4:$B$51,0)),"")</f>
        <v>46141</v>
      </c>
      <c r="L1412" s="11" t="str">
        <f t="shared" ref="L1412:L1475" si="44">IF(B1412&gt;K1412,"FLAG","")</f>
        <v/>
      </c>
      <c r="M1412" s="11" t="str">
        <f>INDEX(Pharma_Products!$F$4:$F$15,MATCH(E1412,Pharma_Products!$A$4:$A$15,0))</f>
        <v>-</v>
      </c>
      <c r="N1412" s="10">
        <f>IFERROR(INDEX(Pharma_Retailers!$F$4:$F$183,MATCH(C1412,Pharma_Retailers!$A$4:$A$183,0)),"")</f>
        <v>0</v>
      </c>
      <c r="O1412" s="11" t="str">
        <f t="shared" ref="O1412:O1475" si="45">IF(AND(M1412="Sch H",N(N1412)&gt;0,B1412&gt;N1412),"FLAG","")</f>
        <v/>
      </c>
    </row>
    <row r="1413" spans="1:15" x14ac:dyDescent="0.3">
      <c r="A1413" t="s">
        <v>9982</v>
      </c>
      <c r="B1413" s="9">
        <v>45986</v>
      </c>
      <c r="C1413" t="s">
        <v>8433</v>
      </c>
      <c r="D1413" t="s">
        <v>8233</v>
      </c>
      <c r="E1413" t="s">
        <v>8204</v>
      </c>
      <c r="F1413" t="s">
        <v>8206</v>
      </c>
      <c r="G1413">
        <v>172</v>
      </c>
      <c r="H1413">
        <v>28</v>
      </c>
      <c r="I1413">
        <v>88</v>
      </c>
      <c r="J1413">
        <v>15136</v>
      </c>
      <c r="K1413" s="10">
        <f>IFERROR(INDEX(Pharma_Stock!$D$4:$D$51,MATCH(F1413,Pharma_Stock!$B$4:$B$51,0)),"")</f>
        <v>46287</v>
      </c>
      <c r="L1413" s="11" t="str">
        <f t="shared" si="44"/>
        <v/>
      </c>
      <c r="M1413" s="11" t="str">
        <f>INDEX(Pharma_Products!$F$4:$F$15,MATCH(E1413,Pharma_Products!$A$4:$A$15,0))</f>
        <v>-</v>
      </c>
      <c r="N1413" s="10">
        <f>IFERROR(INDEX(Pharma_Retailers!$F$4:$F$183,MATCH(C1413,Pharma_Retailers!$A$4:$A$183,0)),"")</f>
        <v>0</v>
      </c>
      <c r="O1413" s="11" t="str">
        <f t="shared" si="45"/>
        <v/>
      </c>
    </row>
    <row r="1414" spans="1:15" x14ac:dyDescent="0.3">
      <c r="A1414" t="s">
        <v>9983</v>
      </c>
      <c r="B1414" s="9">
        <v>45986</v>
      </c>
      <c r="C1414" t="s">
        <v>8267</v>
      </c>
      <c r="D1414" t="s">
        <v>8269</v>
      </c>
      <c r="E1414" t="s">
        <v>8209</v>
      </c>
      <c r="F1414" t="s">
        <v>8211</v>
      </c>
      <c r="G1414">
        <v>99</v>
      </c>
      <c r="H1414">
        <v>0</v>
      </c>
      <c r="I1414">
        <v>30</v>
      </c>
      <c r="J1414">
        <v>2970</v>
      </c>
      <c r="K1414" s="10">
        <f>IFERROR(INDEX(Pharma_Stock!$D$4:$D$51,MATCH(F1414,Pharma_Stock!$B$4:$B$51,0)),"")</f>
        <v>46265</v>
      </c>
      <c r="L1414" s="11" t="str">
        <f t="shared" si="44"/>
        <v/>
      </c>
      <c r="M1414" s="11" t="str">
        <f>INDEX(Pharma_Products!$F$4:$F$15,MATCH(E1414,Pharma_Products!$A$4:$A$15,0))</f>
        <v>-</v>
      </c>
      <c r="N1414" s="10">
        <f>IFERROR(INDEX(Pharma_Retailers!$F$4:$F$183,MATCH(C1414,Pharma_Retailers!$A$4:$A$183,0)),"")</f>
        <v>0</v>
      </c>
      <c r="O1414" s="11" t="str">
        <f t="shared" si="45"/>
        <v/>
      </c>
    </row>
    <row r="1415" spans="1:15" x14ac:dyDescent="0.3">
      <c r="A1415" t="s">
        <v>9984</v>
      </c>
      <c r="B1415" s="9">
        <v>45986</v>
      </c>
      <c r="C1415" t="s">
        <v>8329</v>
      </c>
      <c r="D1415" t="s">
        <v>8233</v>
      </c>
      <c r="E1415" t="s">
        <v>8164</v>
      </c>
      <c r="F1415" t="s">
        <v>8166</v>
      </c>
      <c r="G1415">
        <v>176</v>
      </c>
      <c r="H1415">
        <v>0</v>
      </c>
      <c r="I1415">
        <v>19</v>
      </c>
      <c r="J1415">
        <v>3344</v>
      </c>
      <c r="K1415" s="10">
        <f>IFERROR(INDEX(Pharma_Stock!$D$4:$D$51,MATCH(F1415,Pharma_Stock!$B$4:$B$51,0)),"")</f>
        <v>46409</v>
      </c>
      <c r="L1415" s="11" t="str">
        <f t="shared" si="44"/>
        <v/>
      </c>
      <c r="M1415" s="11" t="str">
        <f>INDEX(Pharma_Products!$F$4:$F$15,MATCH(E1415,Pharma_Products!$A$4:$A$15,0))</f>
        <v>OTC</v>
      </c>
      <c r="N1415" s="10">
        <f>IFERROR(INDEX(Pharma_Retailers!$F$4:$F$183,MATCH(C1415,Pharma_Retailers!$A$4:$A$183,0)),"")</f>
        <v>47035</v>
      </c>
      <c r="O1415" s="11" t="str">
        <f t="shared" si="45"/>
        <v/>
      </c>
    </row>
    <row r="1416" spans="1:15" x14ac:dyDescent="0.3">
      <c r="A1416" t="s">
        <v>9985</v>
      </c>
      <c r="B1416" s="9">
        <v>45986</v>
      </c>
      <c r="C1416" t="s">
        <v>8511</v>
      </c>
      <c r="D1416" t="s">
        <v>8241</v>
      </c>
      <c r="E1416" t="s">
        <v>8174</v>
      </c>
      <c r="F1416" t="s">
        <v>8177</v>
      </c>
      <c r="G1416">
        <v>41</v>
      </c>
      <c r="H1416">
        <v>0</v>
      </c>
      <c r="I1416">
        <v>98</v>
      </c>
      <c r="J1416">
        <v>4018</v>
      </c>
      <c r="K1416" s="10">
        <f>IFERROR(INDEX(Pharma_Stock!$D$4:$D$51,MATCH(F1416,Pharma_Stock!$B$4:$B$51,0)),"")</f>
        <v>46385</v>
      </c>
      <c r="L1416" s="11" t="str">
        <f t="shared" si="44"/>
        <v/>
      </c>
      <c r="M1416" s="11" t="str">
        <f>INDEX(Pharma_Products!$F$4:$F$15,MATCH(E1416,Pharma_Products!$A$4:$A$15,0))</f>
        <v>Sch H</v>
      </c>
      <c r="N1416" s="10">
        <f>IFERROR(INDEX(Pharma_Retailers!$F$4:$F$183,MATCH(C1416,Pharma_Retailers!$A$4:$A$183,0)),"")</f>
        <v>46958</v>
      </c>
      <c r="O1416" s="11" t="str">
        <f t="shared" si="45"/>
        <v/>
      </c>
    </row>
    <row r="1417" spans="1:15" x14ac:dyDescent="0.3">
      <c r="A1417" t="s">
        <v>9986</v>
      </c>
      <c r="B1417" s="9">
        <v>45986</v>
      </c>
      <c r="C1417" t="s">
        <v>8428</v>
      </c>
      <c r="D1417" t="s">
        <v>8228</v>
      </c>
      <c r="E1417" t="s">
        <v>8204</v>
      </c>
      <c r="F1417" t="s">
        <v>8206</v>
      </c>
      <c r="G1417">
        <v>228</v>
      </c>
      <c r="H1417">
        <v>38</v>
      </c>
      <c r="I1417">
        <v>88</v>
      </c>
      <c r="J1417">
        <v>20064</v>
      </c>
      <c r="K1417" s="10">
        <f>IFERROR(INDEX(Pharma_Stock!$D$4:$D$51,MATCH(F1417,Pharma_Stock!$B$4:$B$51,0)),"")</f>
        <v>46287</v>
      </c>
      <c r="L1417" s="11" t="str">
        <f t="shared" si="44"/>
        <v/>
      </c>
      <c r="M1417" s="11" t="str">
        <f>INDEX(Pharma_Products!$F$4:$F$15,MATCH(E1417,Pharma_Products!$A$4:$A$15,0))</f>
        <v>-</v>
      </c>
      <c r="N1417" s="10">
        <f>IFERROR(INDEX(Pharma_Retailers!$F$4:$F$183,MATCH(C1417,Pharma_Retailers!$A$4:$A$183,0)),"")</f>
        <v>0</v>
      </c>
      <c r="O1417" s="11" t="str">
        <f t="shared" si="45"/>
        <v/>
      </c>
    </row>
    <row r="1418" spans="1:15" x14ac:dyDescent="0.3">
      <c r="A1418" t="s">
        <v>9987</v>
      </c>
      <c r="B1418" s="9">
        <v>45986</v>
      </c>
      <c r="C1418" t="s">
        <v>8323</v>
      </c>
      <c r="D1418" t="s">
        <v>8249</v>
      </c>
      <c r="E1418" t="s">
        <v>8209</v>
      </c>
      <c r="F1418" t="s">
        <v>8212</v>
      </c>
      <c r="G1418">
        <v>47</v>
      </c>
      <c r="H1418">
        <v>0</v>
      </c>
      <c r="I1418">
        <v>30</v>
      </c>
      <c r="J1418">
        <v>1410</v>
      </c>
      <c r="K1418" s="10">
        <f>IFERROR(INDEX(Pharma_Stock!$D$4:$D$51,MATCH(F1418,Pharma_Stock!$B$4:$B$51,0)),"")</f>
        <v>46129</v>
      </c>
      <c r="L1418" s="11" t="str">
        <f t="shared" si="44"/>
        <v/>
      </c>
      <c r="M1418" s="11" t="str">
        <f>INDEX(Pharma_Products!$F$4:$F$15,MATCH(E1418,Pharma_Products!$A$4:$A$15,0))</f>
        <v>-</v>
      </c>
      <c r="N1418" s="10">
        <f>IFERROR(INDEX(Pharma_Retailers!$F$4:$F$183,MATCH(C1418,Pharma_Retailers!$A$4:$A$183,0)),"")</f>
        <v>0</v>
      </c>
      <c r="O1418" s="11" t="str">
        <f t="shared" si="45"/>
        <v/>
      </c>
    </row>
    <row r="1419" spans="1:15" x14ac:dyDescent="0.3">
      <c r="A1419" t="s">
        <v>9988</v>
      </c>
      <c r="B1419" s="9">
        <v>45986</v>
      </c>
      <c r="C1419" t="s">
        <v>8309</v>
      </c>
      <c r="D1419" t="s">
        <v>8249</v>
      </c>
      <c r="E1419" t="s">
        <v>8199</v>
      </c>
      <c r="F1419" t="s">
        <v>8200</v>
      </c>
      <c r="G1419">
        <v>76</v>
      </c>
      <c r="H1419">
        <v>0</v>
      </c>
      <c r="I1419">
        <v>28</v>
      </c>
      <c r="J1419">
        <v>2128</v>
      </c>
      <c r="K1419" s="10">
        <f>IFERROR(INDEX(Pharma_Stock!$D$4:$D$51,MATCH(F1419,Pharma_Stock!$B$4:$B$51,0)),"")</f>
        <v>46042</v>
      </c>
      <c r="L1419" s="11" t="str">
        <f t="shared" si="44"/>
        <v/>
      </c>
      <c r="M1419" s="11" t="str">
        <f>INDEX(Pharma_Products!$F$4:$F$15,MATCH(E1419,Pharma_Products!$A$4:$A$15,0))</f>
        <v>-</v>
      </c>
      <c r="N1419" s="10">
        <f>IFERROR(INDEX(Pharma_Retailers!$F$4:$F$183,MATCH(C1419,Pharma_Retailers!$A$4:$A$183,0)),"")</f>
        <v>0</v>
      </c>
      <c r="O1419" s="11" t="str">
        <f t="shared" si="45"/>
        <v/>
      </c>
    </row>
    <row r="1420" spans="1:15" x14ac:dyDescent="0.3">
      <c r="A1420" t="s">
        <v>9989</v>
      </c>
      <c r="B1420" s="9">
        <v>45986</v>
      </c>
      <c r="C1420" t="s">
        <v>8265</v>
      </c>
      <c r="D1420" t="s">
        <v>8241</v>
      </c>
      <c r="E1420" t="s">
        <v>8189</v>
      </c>
      <c r="F1420" t="s">
        <v>8190</v>
      </c>
      <c r="G1420">
        <v>224</v>
      </c>
      <c r="H1420">
        <v>18</v>
      </c>
      <c r="I1420">
        <v>12.5</v>
      </c>
      <c r="J1420">
        <v>2800</v>
      </c>
      <c r="K1420" s="10">
        <f>IFERROR(INDEX(Pharma_Stock!$D$4:$D$51,MATCH(F1420,Pharma_Stock!$B$4:$B$51,0)),"")</f>
        <v>46202</v>
      </c>
      <c r="L1420" s="11" t="str">
        <f t="shared" si="44"/>
        <v/>
      </c>
      <c r="M1420" s="11" t="str">
        <f>INDEX(Pharma_Products!$F$4:$F$15,MATCH(E1420,Pharma_Products!$A$4:$A$15,0))</f>
        <v>-</v>
      </c>
      <c r="N1420" s="10">
        <f>IFERROR(INDEX(Pharma_Retailers!$F$4:$F$183,MATCH(C1420,Pharma_Retailers!$A$4:$A$183,0)),"")</f>
        <v>0</v>
      </c>
      <c r="O1420" s="11" t="str">
        <f t="shared" si="45"/>
        <v/>
      </c>
    </row>
    <row r="1421" spans="1:15" x14ac:dyDescent="0.3">
      <c r="A1421" t="s">
        <v>9990</v>
      </c>
      <c r="B1421" s="9">
        <v>45986</v>
      </c>
      <c r="C1421" t="s">
        <v>8502</v>
      </c>
      <c r="D1421" t="s">
        <v>8249</v>
      </c>
      <c r="E1421" t="s">
        <v>8194</v>
      </c>
      <c r="F1421" t="s">
        <v>8196</v>
      </c>
      <c r="G1421">
        <v>223</v>
      </c>
      <c r="H1421">
        <v>0</v>
      </c>
      <c r="I1421">
        <v>105</v>
      </c>
      <c r="J1421">
        <v>23415</v>
      </c>
      <c r="K1421" s="10">
        <f>IFERROR(INDEX(Pharma_Stock!$D$4:$D$51,MATCH(F1421,Pharma_Stock!$B$4:$B$51,0)),"")</f>
        <v>46234</v>
      </c>
      <c r="L1421" s="11" t="str">
        <f t="shared" si="44"/>
        <v/>
      </c>
      <c r="M1421" s="11" t="str">
        <f>INDEX(Pharma_Products!$F$4:$F$15,MATCH(E1421,Pharma_Products!$A$4:$A$15,0))</f>
        <v>-</v>
      </c>
      <c r="N1421" s="10">
        <f>IFERROR(INDEX(Pharma_Retailers!$F$4:$F$183,MATCH(C1421,Pharma_Retailers!$A$4:$A$183,0)),"")</f>
        <v>0</v>
      </c>
      <c r="O1421" s="11" t="str">
        <f t="shared" si="45"/>
        <v/>
      </c>
    </row>
    <row r="1422" spans="1:15" x14ac:dyDescent="0.3">
      <c r="A1422" t="s">
        <v>9991</v>
      </c>
      <c r="B1422" s="9">
        <v>45987</v>
      </c>
      <c r="C1422" t="s">
        <v>8331</v>
      </c>
      <c r="D1422" t="s">
        <v>8249</v>
      </c>
      <c r="E1422" t="s">
        <v>8174</v>
      </c>
      <c r="F1422" t="s">
        <v>8175</v>
      </c>
      <c r="G1422">
        <v>27</v>
      </c>
      <c r="H1422">
        <v>0</v>
      </c>
      <c r="I1422">
        <v>98</v>
      </c>
      <c r="J1422">
        <v>2646</v>
      </c>
      <c r="K1422" s="10">
        <f>IFERROR(INDEX(Pharma_Stock!$D$4:$D$51,MATCH(F1422,Pharma_Stock!$B$4:$B$51,0)),"")</f>
        <v>46440</v>
      </c>
      <c r="L1422" s="11" t="str">
        <f t="shared" si="44"/>
        <v/>
      </c>
      <c r="M1422" s="11" t="str">
        <f>INDEX(Pharma_Products!$F$4:$F$15,MATCH(E1422,Pharma_Products!$A$4:$A$15,0))</f>
        <v>Sch H</v>
      </c>
      <c r="N1422" s="10">
        <f>IFERROR(INDEX(Pharma_Retailers!$F$4:$F$183,MATCH(C1422,Pharma_Retailers!$A$4:$A$183,0)),"")</f>
        <v>47338</v>
      </c>
      <c r="O1422" s="11" t="str">
        <f t="shared" si="45"/>
        <v/>
      </c>
    </row>
    <row r="1423" spans="1:15" x14ac:dyDescent="0.3">
      <c r="A1423" t="s">
        <v>9992</v>
      </c>
      <c r="B1423" s="9">
        <v>45987</v>
      </c>
      <c r="C1423" t="s">
        <v>8366</v>
      </c>
      <c r="D1423" t="s">
        <v>8249</v>
      </c>
      <c r="E1423" t="s">
        <v>8159</v>
      </c>
      <c r="F1423" t="s">
        <v>8162</v>
      </c>
      <c r="G1423">
        <v>231</v>
      </c>
      <c r="H1423">
        <v>0</v>
      </c>
      <c r="I1423">
        <v>72</v>
      </c>
      <c r="J1423">
        <v>16632</v>
      </c>
      <c r="K1423" s="10">
        <f>IFERROR(INDEX(Pharma_Stock!$D$4:$D$51,MATCH(F1423,Pharma_Stock!$B$4:$B$51,0)),"")</f>
        <v>46494</v>
      </c>
      <c r="L1423" s="11" t="str">
        <f t="shared" si="44"/>
        <v/>
      </c>
      <c r="M1423" s="11" t="str">
        <f>INDEX(Pharma_Products!$F$4:$F$15,MATCH(E1423,Pharma_Products!$A$4:$A$15,0))</f>
        <v>Sch H</v>
      </c>
      <c r="N1423" s="10">
        <f>IFERROR(INDEX(Pharma_Retailers!$F$4:$F$183,MATCH(C1423,Pharma_Retailers!$A$4:$A$183,0)),"")</f>
        <v>47218</v>
      </c>
      <c r="O1423" s="11" t="str">
        <f t="shared" si="45"/>
        <v/>
      </c>
    </row>
    <row r="1424" spans="1:15" x14ac:dyDescent="0.3">
      <c r="A1424" t="s">
        <v>9993</v>
      </c>
      <c r="B1424" s="9">
        <v>45987</v>
      </c>
      <c r="C1424" t="s">
        <v>8538</v>
      </c>
      <c r="D1424" t="s">
        <v>8233</v>
      </c>
      <c r="E1424" t="s">
        <v>8194</v>
      </c>
      <c r="F1424" t="s">
        <v>8195</v>
      </c>
      <c r="G1424">
        <v>140</v>
      </c>
      <c r="H1424">
        <v>0</v>
      </c>
      <c r="I1424">
        <v>105</v>
      </c>
      <c r="J1424">
        <v>14700</v>
      </c>
      <c r="K1424" s="10">
        <f>IFERROR(INDEX(Pharma_Stock!$D$4:$D$51,MATCH(F1424,Pharma_Stock!$B$4:$B$51,0)),"")</f>
        <v>46196</v>
      </c>
      <c r="L1424" s="11" t="str">
        <f t="shared" si="44"/>
        <v/>
      </c>
      <c r="M1424" s="11" t="str">
        <f>INDEX(Pharma_Products!$F$4:$F$15,MATCH(E1424,Pharma_Products!$A$4:$A$15,0))</f>
        <v>-</v>
      </c>
      <c r="N1424" s="10">
        <f>IFERROR(INDEX(Pharma_Retailers!$F$4:$F$183,MATCH(C1424,Pharma_Retailers!$A$4:$A$183,0)),"")</f>
        <v>0</v>
      </c>
      <c r="O1424" s="11" t="str">
        <f t="shared" si="45"/>
        <v/>
      </c>
    </row>
    <row r="1425" spans="1:15" x14ac:dyDescent="0.3">
      <c r="A1425" t="s">
        <v>9994</v>
      </c>
      <c r="B1425" s="9">
        <v>45987</v>
      </c>
      <c r="C1425" t="s">
        <v>8495</v>
      </c>
      <c r="D1425" t="s">
        <v>8249</v>
      </c>
      <c r="E1425" t="s">
        <v>8179</v>
      </c>
      <c r="F1425" t="s">
        <v>8182</v>
      </c>
      <c r="G1425">
        <v>34</v>
      </c>
      <c r="H1425">
        <v>0</v>
      </c>
      <c r="I1425">
        <v>85</v>
      </c>
      <c r="J1425">
        <v>2890</v>
      </c>
      <c r="K1425" s="10">
        <f>IFERROR(INDEX(Pharma_Stock!$D$4:$D$51,MATCH(F1425,Pharma_Stock!$B$4:$B$51,0)),"")</f>
        <v>46620</v>
      </c>
      <c r="L1425" s="11" t="str">
        <f t="shared" si="44"/>
        <v/>
      </c>
      <c r="M1425" s="11" t="str">
        <f>INDEX(Pharma_Products!$F$4:$F$15,MATCH(E1425,Pharma_Products!$A$4:$A$15,0))</f>
        <v>Sch H</v>
      </c>
      <c r="N1425" s="10">
        <f>IFERROR(INDEX(Pharma_Retailers!$F$4:$F$183,MATCH(C1425,Pharma_Retailers!$A$4:$A$183,0)),"")</f>
        <v>46890</v>
      </c>
      <c r="O1425" s="11" t="str">
        <f t="shared" si="45"/>
        <v/>
      </c>
    </row>
    <row r="1426" spans="1:15" x14ac:dyDescent="0.3">
      <c r="A1426" t="s">
        <v>9995</v>
      </c>
      <c r="B1426" s="9">
        <v>45987</v>
      </c>
      <c r="C1426" t="s">
        <v>8500</v>
      </c>
      <c r="D1426" t="s">
        <v>8228</v>
      </c>
      <c r="E1426" t="s">
        <v>8169</v>
      </c>
      <c r="F1426" t="s">
        <v>8170</v>
      </c>
      <c r="G1426">
        <v>58</v>
      </c>
      <c r="H1426">
        <v>0</v>
      </c>
      <c r="I1426">
        <v>14</v>
      </c>
      <c r="J1426">
        <v>812</v>
      </c>
      <c r="K1426" s="10">
        <f>IFERROR(INDEX(Pharma_Stock!$D$4:$D$51,MATCH(F1426,Pharma_Stock!$B$4:$B$51,0)),"")</f>
        <v>46624</v>
      </c>
      <c r="L1426" s="11" t="str">
        <f t="shared" si="44"/>
        <v/>
      </c>
      <c r="M1426" s="11" t="str">
        <f>INDEX(Pharma_Products!$F$4:$F$15,MATCH(E1426,Pharma_Products!$A$4:$A$15,0))</f>
        <v>Sch H</v>
      </c>
      <c r="N1426" s="10">
        <f>IFERROR(INDEX(Pharma_Retailers!$F$4:$F$183,MATCH(C1426,Pharma_Retailers!$A$4:$A$183,0)),"")</f>
        <v>46794</v>
      </c>
      <c r="O1426" s="11" t="str">
        <f t="shared" si="45"/>
        <v/>
      </c>
    </row>
    <row r="1427" spans="1:15" x14ac:dyDescent="0.3">
      <c r="A1427" t="s">
        <v>9996</v>
      </c>
      <c r="B1427" s="9">
        <v>45987</v>
      </c>
      <c r="C1427" t="s">
        <v>8498</v>
      </c>
      <c r="D1427" t="s">
        <v>8249</v>
      </c>
      <c r="E1427" t="s">
        <v>8164</v>
      </c>
      <c r="F1427" t="s">
        <v>8167</v>
      </c>
      <c r="G1427">
        <v>108</v>
      </c>
      <c r="H1427">
        <v>0</v>
      </c>
      <c r="I1427">
        <v>19</v>
      </c>
      <c r="J1427">
        <v>2052</v>
      </c>
      <c r="K1427" s="10">
        <f>IFERROR(INDEX(Pharma_Stock!$D$4:$D$51,MATCH(F1427,Pharma_Stock!$B$4:$B$51,0)),"")</f>
        <v>46652</v>
      </c>
      <c r="L1427" s="11" t="str">
        <f t="shared" si="44"/>
        <v/>
      </c>
      <c r="M1427" s="11" t="str">
        <f>INDEX(Pharma_Products!$F$4:$F$15,MATCH(E1427,Pharma_Products!$A$4:$A$15,0))</f>
        <v>OTC</v>
      </c>
      <c r="N1427" s="10">
        <f>IFERROR(INDEX(Pharma_Retailers!$F$4:$F$183,MATCH(C1427,Pharma_Retailers!$A$4:$A$183,0)),"")</f>
        <v>46735</v>
      </c>
      <c r="O1427" s="11" t="str">
        <f t="shared" si="45"/>
        <v/>
      </c>
    </row>
    <row r="1428" spans="1:15" x14ac:dyDescent="0.3">
      <c r="A1428" t="s">
        <v>9997</v>
      </c>
      <c r="B1428" s="9">
        <v>45987</v>
      </c>
      <c r="C1428" t="s">
        <v>8460</v>
      </c>
      <c r="D1428" t="s">
        <v>8228</v>
      </c>
      <c r="E1428" t="s">
        <v>8204</v>
      </c>
      <c r="F1428" t="s">
        <v>8206</v>
      </c>
      <c r="G1428">
        <v>170</v>
      </c>
      <c r="H1428">
        <v>28</v>
      </c>
      <c r="I1428">
        <v>88</v>
      </c>
      <c r="J1428">
        <v>14960</v>
      </c>
      <c r="K1428" s="10">
        <f>IFERROR(INDEX(Pharma_Stock!$D$4:$D$51,MATCH(F1428,Pharma_Stock!$B$4:$B$51,0)),"")</f>
        <v>46287</v>
      </c>
      <c r="L1428" s="11" t="str">
        <f t="shared" si="44"/>
        <v/>
      </c>
      <c r="M1428" s="11" t="str">
        <f>INDEX(Pharma_Products!$F$4:$F$15,MATCH(E1428,Pharma_Products!$A$4:$A$15,0))</f>
        <v>-</v>
      </c>
      <c r="N1428" s="10">
        <f>IFERROR(INDEX(Pharma_Retailers!$F$4:$F$183,MATCH(C1428,Pharma_Retailers!$A$4:$A$183,0)),"")</f>
        <v>0</v>
      </c>
      <c r="O1428" s="11" t="str">
        <f t="shared" si="45"/>
        <v/>
      </c>
    </row>
    <row r="1429" spans="1:15" x14ac:dyDescent="0.3">
      <c r="A1429" t="s">
        <v>9998</v>
      </c>
      <c r="B1429" s="9">
        <v>45988</v>
      </c>
      <c r="C1429" t="s">
        <v>8324</v>
      </c>
      <c r="D1429" t="s">
        <v>8241</v>
      </c>
      <c r="E1429" t="s">
        <v>8184</v>
      </c>
      <c r="F1429" t="s">
        <v>8187</v>
      </c>
      <c r="G1429">
        <v>190</v>
      </c>
      <c r="H1429">
        <v>19</v>
      </c>
      <c r="I1429">
        <v>9</v>
      </c>
      <c r="J1429">
        <v>1710</v>
      </c>
      <c r="K1429" s="10">
        <f>IFERROR(INDEX(Pharma_Stock!$D$4:$D$51,MATCH(F1429,Pharma_Stock!$B$4:$B$51,0)),"")</f>
        <v>46028</v>
      </c>
      <c r="L1429" s="11" t="str">
        <f t="shared" si="44"/>
        <v/>
      </c>
      <c r="M1429" s="11" t="str">
        <f>INDEX(Pharma_Products!$F$4:$F$15,MATCH(E1429,Pharma_Products!$A$4:$A$15,0))</f>
        <v>-</v>
      </c>
      <c r="N1429" s="10">
        <f>IFERROR(INDEX(Pharma_Retailers!$F$4:$F$183,MATCH(C1429,Pharma_Retailers!$A$4:$A$183,0)),"")</f>
        <v>0</v>
      </c>
      <c r="O1429" s="11" t="str">
        <f t="shared" si="45"/>
        <v/>
      </c>
    </row>
    <row r="1430" spans="1:15" x14ac:dyDescent="0.3">
      <c r="A1430" t="s">
        <v>9999</v>
      </c>
      <c r="B1430" s="9">
        <v>45988</v>
      </c>
      <c r="C1430" t="s">
        <v>8295</v>
      </c>
      <c r="D1430" t="s">
        <v>8233</v>
      </c>
      <c r="E1430" t="s">
        <v>8194</v>
      </c>
      <c r="F1430" t="s">
        <v>8197</v>
      </c>
      <c r="G1430">
        <v>43</v>
      </c>
      <c r="H1430">
        <v>0</v>
      </c>
      <c r="I1430">
        <v>105</v>
      </c>
      <c r="J1430">
        <v>4515</v>
      </c>
      <c r="K1430" s="10">
        <f>IFERROR(INDEX(Pharma_Stock!$D$4:$D$51,MATCH(F1430,Pharma_Stock!$B$4:$B$51,0)),"")</f>
        <v>46224</v>
      </c>
      <c r="L1430" s="11" t="str">
        <f t="shared" si="44"/>
        <v/>
      </c>
      <c r="M1430" s="11" t="str">
        <f>INDEX(Pharma_Products!$F$4:$F$15,MATCH(E1430,Pharma_Products!$A$4:$A$15,0))</f>
        <v>-</v>
      </c>
      <c r="N1430" s="10">
        <f>IFERROR(INDEX(Pharma_Retailers!$F$4:$F$183,MATCH(C1430,Pharma_Retailers!$A$4:$A$183,0)),"")</f>
        <v>0</v>
      </c>
      <c r="O1430" s="11" t="str">
        <f t="shared" si="45"/>
        <v/>
      </c>
    </row>
    <row r="1431" spans="1:15" x14ac:dyDescent="0.3">
      <c r="A1431" t="s">
        <v>10000</v>
      </c>
      <c r="B1431" s="9">
        <v>45988</v>
      </c>
      <c r="C1431" t="s">
        <v>8510</v>
      </c>
      <c r="D1431" t="s">
        <v>8249</v>
      </c>
      <c r="E1431" t="s">
        <v>8189</v>
      </c>
      <c r="F1431" t="s">
        <v>8190</v>
      </c>
      <c r="G1431">
        <v>217</v>
      </c>
      <c r="H1431">
        <v>54</v>
      </c>
      <c r="I1431">
        <v>12.5</v>
      </c>
      <c r="J1431">
        <v>2712.5</v>
      </c>
      <c r="K1431" s="10">
        <f>IFERROR(INDEX(Pharma_Stock!$D$4:$D$51,MATCH(F1431,Pharma_Stock!$B$4:$B$51,0)),"")</f>
        <v>46202</v>
      </c>
      <c r="L1431" s="11" t="str">
        <f t="shared" si="44"/>
        <v/>
      </c>
      <c r="M1431" s="11" t="str">
        <f>INDEX(Pharma_Products!$F$4:$F$15,MATCH(E1431,Pharma_Products!$A$4:$A$15,0))</f>
        <v>-</v>
      </c>
      <c r="N1431" s="10">
        <f>IFERROR(INDEX(Pharma_Retailers!$F$4:$F$183,MATCH(C1431,Pharma_Retailers!$A$4:$A$183,0)),"")</f>
        <v>0</v>
      </c>
      <c r="O1431" s="11" t="str">
        <f t="shared" si="45"/>
        <v/>
      </c>
    </row>
    <row r="1432" spans="1:15" x14ac:dyDescent="0.3">
      <c r="A1432" t="s">
        <v>10001</v>
      </c>
      <c r="B1432" s="9">
        <v>45988</v>
      </c>
      <c r="C1432" t="s">
        <v>8290</v>
      </c>
      <c r="D1432" t="s">
        <v>8249</v>
      </c>
      <c r="E1432" t="s">
        <v>8159</v>
      </c>
      <c r="F1432" t="s">
        <v>8161</v>
      </c>
      <c r="G1432">
        <v>186</v>
      </c>
      <c r="H1432">
        <v>0</v>
      </c>
      <c r="I1432">
        <v>72</v>
      </c>
      <c r="J1432">
        <v>13392</v>
      </c>
      <c r="K1432" s="10">
        <f>IFERROR(INDEX(Pharma_Stock!$D$4:$D$51,MATCH(F1432,Pharma_Stock!$B$4:$B$51,0)),"")</f>
        <v>46297</v>
      </c>
      <c r="L1432" s="11" t="str">
        <f t="shared" si="44"/>
        <v/>
      </c>
      <c r="M1432" s="11" t="str">
        <f>INDEX(Pharma_Products!$F$4:$F$15,MATCH(E1432,Pharma_Products!$A$4:$A$15,0))</f>
        <v>Sch H</v>
      </c>
      <c r="N1432" s="10">
        <f>IFERROR(INDEX(Pharma_Retailers!$F$4:$F$183,MATCH(C1432,Pharma_Retailers!$A$4:$A$183,0)),"")</f>
        <v>46468</v>
      </c>
      <c r="O1432" s="11" t="str">
        <f t="shared" si="45"/>
        <v/>
      </c>
    </row>
    <row r="1433" spans="1:15" x14ac:dyDescent="0.3">
      <c r="A1433" t="s">
        <v>10002</v>
      </c>
      <c r="B1433" s="9">
        <v>45988</v>
      </c>
      <c r="C1433" t="s">
        <v>8484</v>
      </c>
      <c r="D1433" t="s">
        <v>8241</v>
      </c>
      <c r="E1433" t="s">
        <v>8174</v>
      </c>
      <c r="F1433" t="s">
        <v>8175</v>
      </c>
      <c r="G1433">
        <v>65</v>
      </c>
      <c r="H1433">
        <v>0</v>
      </c>
      <c r="I1433">
        <v>98</v>
      </c>
      <c r="J1433">
        <v>6370</v>
      </c>
      <c r="K1433" s="10">
        <f>IFERROR(INDEX(Pharma_Stock!$D$4:$D$51,MATCH(F1433,Pharma_Stock!$B$4:$B$51,0)),"")</f>
        <v>46440</v>
      </c>
      <c r="L1433" s="11" t="str">
        <f t="shared" si="44"/>
        <v/>
      </c>
      <c r="M1433" s="11" t="str">
        <f>INDEX(Pharma_Products!$F$4:$F$15,MATCH(E1433,Pharma_Products!$A$4:$A$15,0))</f>
        <v>Sch H</v>
      </c>
      <c r="N1433" s="10">
        <f>IFERROR(INDEX(Pharma_Retailers!$F$4:$F$183,MATCH(C1433,Pharma_Retailers!$A$4:$A$183,0)),"")</f>
        <v>47241</v>
      </c>
      <c r="O1433" s="11" t="str">
        <f t="shared" si="45"/>
        <v/>
      </c>
    </row>
    <row r="1434" spans="1:15" x14ac:dyDescent="0.3">
      <c r="A1434" t="s">
        <v>10003</v>
      </c>
      <c r="B1434" s="9">
        <v>45988</v>
      </c>
      <c r="C1434" t="s">
        <v>8516</v>
      </c>
      <c r="D1434" t="s">
        <v>8233</v>
      </c>
      <c r="E1434" t="s">
        <v>8164</v>
      </c>
      <c r="F1434" t="s">
        <v>8165</v>
      </c>
      <c r="G1434">
        <v>79</v>
      </c>
      <c r="H1434">
        <v>0</v>
      </c>
      <c r="I1434">
        <v>19</v>
      </c>
      <c r="J1434">
        <v>1501</v>
      </c>
      <c r="K1434" s="10">
        <f>IFERROR(INDEX(Pharma_Stock!$D$4:$D$51,MATCH(F1434,Pharma_Stock!$B$4:$B$51,0)),"")</f>
        <v>46275</v>
      </c>
      <c r="L1434" s="11" t="str">
        <f t="shared" si="44"/>
        <v/>
      </c>
      <c r="M1434" s="11" t="str">
        <f>INDEX(Pharma_Products!$F$4:$F$15,MATCH(E1434,Pharma_Products!$A$4:$A$15,0))</f>
        <v>OTC</v>
      </c>
      <c r="N1434" s="10">
        <f>IFERROR(INDEX(Pharma_Retailers!$F$4:$F$183,MATCH(C1434,Pharma_Retailers!$A$4:$A$183,0)),"")</f>
        <v>46690</v>
      </c>
      <c r="O1434" s="11" t="str">
        <f t="shared" si="45"/>
        <v/>
      </c>
    </row>
    <row r="1435" spans="1:15" x14ac:dyDescent="0.3">
      <c r="A1435" t="s">
        <v>10004</v>
      </c>
      <c r="B1435" s="9">
        <v>45988</v>
      </c>
      <c r="C1435" t="s">
        <v>8522</v>
      </c>
      <c r="D1435" t="s">
        <v>8269</v>
      </c>
      <c r="E1435" t="s">
        <v>8194</v>
      </c>
      <c r="F1435" t="s">
        <v>8197</v>
      </c>
      <c r="G1435">
        <v>26</v>
      </c>
      <c r="H1435">
        <v>0</v>
      </c>
      <c r="I1435">
        <v>105</v>
      </c>
      <c r="J1435">
        <v>2730</v>
      </c>
      <c r="K1435" s="10">
        <f>IFERROR(INDEX(Pharma_Stock!$D$4:$D$51,MATCH(F1435,Pharma_Stock!$B$4:$B$51,0)),"")</f>
        <v>46224</v>
      </c>
      <c r="L1435" s="11" t="str">
        <f t="shared" si="44"/>
        <v/>
      </c>
      <c r="M1435" s="11" t="str">
        <f>INDEX(Pharma_Products!$F$4:$F$15,MATCH(E1435,Pharma_Products!$A$4:$A$15,0))</f>
        <v>-</v>
      </c>
      <c r="N1435" s="10">
        <f>IFERROR(INDEX(Pharma_Retailers!$F$4:$F$183,MATCH(C1435,Pharma_Retailers!$A$4:$A$183,0)),"")</f>
        <v>0</v>
      </c>
      <c r="O1435" s="11" t="str">
        <f t="shared" si="45"/>
        <v/>
      </c>
    </row>
    <row r="1436" spans="1:15" x14ac:dyDescent="0.3">
      <c r="A1436" t="s">
        <v>10005</v>
      </c>
      <c r="B1436" s="9">
        <v>45988</v>
      </c>
      <c r="C1436" t="s">
        <v>8509</v>
      </c>
      <c r="D1436" t="s">
        <v>8269</v>
      </c>
      <c r="E1436" t="s">
        <v>8184</v>
      </c>
      <c r="F1436" t="s">
        <v>8185</v>
      </c>
      <c r="G1436">
        <v>240</v>
      </c>
      <c r="H1436">
        <v>24</v>
      </c>
      <c r="I1436">
        <v>9</v>
      </c>
      <c r="J1436">
        <v>2160</v>
      </c>
      <c r="K1436" s="10">
        <f>IFERROR(INDEX(Pharma_Stock!$D$4:$D$51,MATCH(F1436,Pharma_Stock!$B$4:$B$51,0)),"")</f>
        <v>46158</v>
      </c>
      <c r="L1436" s="11" t="str">
        <f t="shared" si="44"/>
        <v/>
      </c>
      <c r="M1436" s="11" t="str">
        <f>INDEX(Pharma_Products!$F$4:$F$15,MATCH(E1436,Pharma_Products!$A$4:$A$15,0))</f>
        <v>-</v>
      </c>
      <c r="N1436" s="10">
        <f>IFERROR(INDEX(Pharma_Retailers!$F$4:$F$183,MATCH(C1436,Pharma_Retailers!$A$4:$A$183,0)),"")</f>
        <v>0</v>
      </c>
      <c r="O1436" s="11" t="str">
        <f t="shared" si="45"/>
        <v/>
      </c>
    </row>
    <row r="1437" spans="1:15" x14ac:dyDescent="0.3">
      <c r="A1437" t="s">
        <v>10006</v>
      </c>
      <c r="B1437" s="9">
        <v>45989</v>
      </c>
      <c r="C1437" t="s">
        <v>8394</v>
      </c>
      <c r="D1437" t="s">
        <v>8228</v>
      </c>
      <c r="E1437" t="s">
        <v>8194</v>
      </c>
      <c r="F1437" t="s">
        <v>8196</v>
      </c>
      <c r="G1437">
        <v>156</v>
      </c>
      <c r="H1437">
        <v>0</v>
      </c>
      <c r="I1437">
        <v>105</v>
      </c>
      <c r="J1437">
        <v>16380</v>
      </c>
      <c r="K1437" s="10">
        <f>IFERROR(INDEX(Pharma_Stock!$D$4:$D$51,MATCH(F1437,Pharma_Stock!$B$4:$B$51,0)),"")</f>
        <v>46234</v>
      </c>
      <c r="L1437" s="11" t="str">
        <f t="shared" si="44"/>
        <v/>
      </c>
      <c r="M1437" s="11" t="str">
        <f>INDEX(Pharma_Products!$F$4:$F$15,MATCH(E1437,Pharma_Products!$A$4:$A$15,0))</f>
        <v>-</v>
      </c>
      <c r="N1437" s="10">
        <f>IFERROR(INDEX(Pharma_Retailers!$F$4:$F$183,MATCH(C1437,Pharma_Retailers!$A$4:$A$183,0)),"")</f>
        <v>0</v>
      </c>
      <c r="O1437" s="11" t="str">
        <f t="shared" si="45"/>
        <v/>
      </c>
    </row>
    <row r="1438" spans="1:15" x14ac:dyDescent="0.3">
      <c r="A1438" t="s">
        <v>10007</v>
      </c>
      <c r="B1438" s="9">
        <v>45989</v>
      </c>
      <c r="C1438" t="s">
        <v>8229</v>
      </c>
      <c r="D1438" t="s">
        <v>8233</v>
      </c>
      <c r="E1438" t="s">
        <v>8179</v>
      </c>
      <c r="F1438" t="s">
        <v>8183</v>
      </c>
      <c r="G1438">
        <v>17</v>
      </c>
      <c r="H1438">
        <v>0</v>
      </c>
      <c r="I1438">
        <v>85</v>
      </c>
      <c r="J1438">
        <v>1445</v>
      </c>
      <c r="K1438" s="10">
        <f>IFERROR(INDEX(Pharma_Stock!$D$4:$D$51,MATCH(F1438,Pharma_Stock!$B$4:$B$51,0)),"")</f>
        <v>46029</v>
      </c>
      <c r="L1438" s="11" t="str">
        <f t="shared" si="44"/>
        <v/>
      </c>
      <c r="M1438" s="11" t="str">
        <f>INDEX(Pharma_Products!$F$4:$F$15,MATCH(E1438,Pharma_Products!$A$4:$A$15,0))</f>
        <v>Sch H</v>
      </c>
      <c r="N1438" s="10">
        <f>IFERROR(INDEX(Pharma_Retailers!$F$4:$F$183,MATCH(C1438,Pharma_Retailers!$A$4:$A$183,0)),"")</f>
        <v>46886</v>
      </c>
      <c r="O1438" s="11" t="str">
        <f t="shared" si="45"/>
        <v/>
      </c>
    </row>
    <row r="1439" spans="1:15" x14ac:dyDescent="0.3">
      <c r="A1439" t="s">
        <v>10008</v>
      </c>
      <c r="B1439" s="9">
        <v>45989</v>
      </c>
      <c r="C1439" t="s">
        <v>8386</v>
      </c>
      <c r="D1439" t="s">
        <v>8228</v>
      </c>
      <c r="E1439" t="s">
        <v>8179</v>
      </c>
      <c r="F1439" t="s">
        <v>8181</v>
      </c>
      <c r="G1439">
        <v>75</v>
      </c>
      <c r="H1439">
        <v>0</v>
      </c>
      <c r="I1439">
        <v>85</v>
      </c>
      <c r="J1439">
        <v>6375</v>
      </c>
      <c r="K1439" s="10">
        <f>IFERROR(INDEX(Pharma_Stock!$D$4:$D$51,MATCH(F1439,Pharma_Stock!$B$4:$B$51,0)),"")</f>
        <v>46533</v>
      </c>
      <c r="L1439" s="11" t="str">
        <f t="shared" si="44"/>
        <v/>
      </c>
      <c r="M1439" s="11" t="str">
        <f>INDEX(Pharma_Products!$F$4:$F$15,MATCH(E1439,Pharma_Products!$A$4:$A$15,0))</f>
        <v>Sch H</v>
      </c>
      <c r="N1439" s="10">
        <f>IFERROR(INDEX(Pharma_Retailers!$F$4:$F$183,MATCH(C1439,Pharma_Retailers!$A$4:$A$183,0)),"")</f>
        <v>46915</v>
      </c>
      <c r="O1439" s="11" t="str">
        <f t="shared" si="45"/>
        <v/>
      </c>
    </row>
    <row r="1440" spans="1:15" x14ac:dyDescent="0.3">
      <c r="A1440" t="s">
        <v>10009</v>
      </c>
      <c r="B1440" s="9">
        <v>45989</v>
      </c>
      <c r="C1440" t="s">
        <v>8335</v>
      </c>
      <c r="D1440" t="s">
        <v>8249</v>
      </c>
      <c r="E1440" t="s">
        <v>8194</v>
      </c>
      <c r="F1440" t="s">
        <v>8196</v>
      </c>
      <c r="G1440">
        <v>223</v>
      </c>
      <c r="H1440">
        <v>0</v>
      </c>
      <c r="I1440">
        <v>105</v>
      </c>
      <c r="J1440">
        <v>23415</v>
      </c>
      <c r="K1440" s="10">
        <f>IFERROR(INDEX(Pharma_Stock!$D$4:$D$51,MATCH(F1440,Pharma_Stock!$B$4:$B$51,0)),"")</f>
        <v>46234</v>
      </c>
      <c r="L1440" s="11" t="str">
        <f t="shared" si="44"/>
        <v/>
      </c>
      <c r="M1440" s="11" t="str">
        <f>INDEX(Pharma_Products!$F$4:$F$15,MATCH(E1440,Pharma_Products!$A$4:$A$15,0))</f>
        <v>-</v>
      </c>
      <c r="N1440" s="10">
        <f>IFERROR(INDEX(Pharma_Retailers!$F$4:$F$183,MATCH(C1440,Pharma_Retailers!$A$4:$A$183,0)),"")</f>
        <v>0</v>
      </c>
      <c r="O1440" s="11" t="str">
        <f t="shared" si="45"/>
        <v/>
      </c>
    </row>
    <row r="1441" spans="1:15" x14ac:dyDescent="0.3">
      <c r="A1441" t="s">
        <v>10010</v>
      </c>
      <c r="B1441" s="9">
        <v>45989</v>
      </c>
      <c r="C1441" t="s">
        <v>8375</v>
      </c>
      <c r="D1441" t="s">
        <v>8228</v>
      </c>
      <c r="E1441" t="s">
        <v>8153</v>
      </c>
      <c r="F1441" t="s">
        <v>8157</v>
      </c>
      <c r="G1441">
        <v>56</v>
      </c>
      <c r="H1441">
        <v>0</v>
      </c>
      <c r="I1441">
        <v>18.5</v>
      </c>
      <c r="J1441">
        <v>1036</v>
      </c>
      <c r="K1441" s="10">
        <f>IFERROR(INDEX(Pharma_Stock!$D$4:$D$51,MATCH(F1441,Pharma_Stock!$B$4:$B$51,0)),"")</f>
        <v>46500</v>
      </c>
      <c r="L1441" s="11" t="str">
        <f t="shared" si="44"/>
        <v/>
      </c>
      <c r="M1441" s="11" t="str">
        <f>INDEX(Pharma_Products!$F$4:$F$15,MATCH(E1441,Pharma_Products!$A$4:$A$15,0))</f>
        <v>Sch H</v>
      </c>
      <c r="N1441" s="10">
        <f>IFERROR(INDEX(Pharma_Retailers!$F$4:$F$183,MATCH(C1441,Pharma_Retailers!$A$4:$A$183,0)),"")</f>
        <v>47459</v>
      </c>
      <c r="O1441" s="11" t="str">
        <f t="shared" si="45"/>
        <v/>
      </c>
    </row>
    <row r="1442" spans="1:15" x14ac:dyDescent="0.3">
      <c r="A1442" t="s">
        <v>9581</v>
      </c>
      <c r="B1442" s="9">
        <v>45989</v>
      </c>
      <c r="C1442" t="s">
        <v>8403</v>
      </c>
      <c r="D1442" t="s">
        <v>8241</v>
      </c>
      <c r="E1442" t="s">
        <v>8153</v>
      </c>
      <c r="F1442" t="s">
        <v>8156</v>
      </c>
      <c r="G1442">
        <v>110</v>
      </c>
      <c r="H1442">
        <v>0</v>
      </c>
      <c r="I1442">
        <v>18.5</v>
      </c>
      <c r="J1442">
        <v>2035</v>
      </c>
      <c r="K1442" s="10">
        <f>IFERROR(INDEX(Pharma_Stock!$D$4:$D$51,MATCH(F1442,Pharma_Stock!$B$4:$B$51,0)),"")</f>
        <v>46468</v>
      </c>
      <c r="L1442" s="11" t="str">
        <f t="shared" si="44"/>
        <v/>
      </c>
      <c r="M1442" s="11" t="str">
        <f>INDEX(Pharma_Products!$F$4:$F$15,MATCH(E1442,Pharma_Products!$A$4:$A$15,0))</f>
        <v>Sch H</v>
      </c>
      <c r="N1442" s="10">
        <f>IFERROR(INDEX(Pharma_Retailers!$F$4:$F$183,MATCH(C1442,Pharma_Retailers!$A$4:$A$183,0)),"")</f>
        <v>45930</v>
      </c>
      <c r="O1442" s="11" t="str">
        <f t="shared" si="45"/>
        <v>FLAG</v>
      </c>
    </row>
    <row r="1443" spans="1:15" x14ac:dyDescent="0.3">
      <c r="A1443" t="s">
        <v>10011</v>
      </c>
      <c r="B1443" s="9">
        <v>45989</v>
      </c>
      <c r="C1443" t="s">
        <v>8430</v>
      </c>
      <c r="D1443" t="s">
        <v>8241</v>
      </c>
      <c r="E1443" t="s">
        <v>8189</v>
      </c>
      <c r="F1443" t="s">
        <v>8190</v>
      </c>
      <c r="G1443">
        <v>171</v>
      </c>
      <c r="H1443">
        <v>14</v>
      </c>
      <c r="I1443">
        <v>12.5</v>
      </c>
      <c r="J1443">
        <v>2137.5</v>
      </c>
      <c r="K1443" s="10">
        <f>IFERROR(INDEX(Pharma_Stock!$D$4:$D$51,MATCH(F1443,Pharma_Stock!$B$4:$B$51,0)),"")</f>
        <v>46202</v>
      </c>
      <c r="L1443" s="11" t="str">
        <f t="shared" si="44"/>
        <v/>
      </c>
      <c r="M1443" s="11" t="str">
        <f>INDEX(Pharma_Products!$F$4:$F$15,MATCH(E1443,Pharma_Products!$A$4:$A$15,0))</f>
        <v>-</v>
      </c>
      <c r="N1443" s="10">
        <f>IFERROR(INDEX(Pharma_Retailers!$F$4:$F$183,MATCH(C1443,Pharma_Retailers!$A$4:$A$183,0)),"")</f>
        <v>0</v>
      </c>
      <c r="O1443" s="11" t="str">
        <f t="shared" si="45"/>
        <v/>
      </c>
    </row>
    <row r="1444" spans="1:15" x14ac:dyDescent="0.3">
      <c r="A1444" t="s">
        <v>10012</v>
      </c>
      <c r="B1444" s="9">
        <v>45990</v>
      </c>
      <c r="C1444" t="s">
        <v>8282</v>
      </c>
      <c r="D1444" t="s">
        <v>8241</v>
      </c>
      <c r="E1444" t="s">
        <v>8209</v>
      </c>
      <c r="F1444" t="s">
        <v>8211</v>
      </c>
      <c r="G1444">
        <v>157</v>
      </c>
      <c r="H1444">
        <v>0</v>
      </c>
      <c r="I1444">
        <v>30</v>
      </c>
      <c r="J1444">
        <v>4710</v>
      </c>
      <c r="K1444" s="10">
        <f>IFERROR(INDEX(Pharma_Stock!$D$4:$D$51,MATCH(F1444,Pharma_Stock!$B$4:$B$51,0)),"")</f>
        <v>46265</v>
      </c>
      <c r="L1444" s="11" t="str">
        <f t="shared" si="44"/>
        <v/>
      </c>
      <c r="M1444" s="11" t="str">
        <f>INDEX(Pharma_Products!$F$4:$F$15,MATCH(E1444,Pharma_Products!$A$4:$A$15,0))</f>
        <v>-</v>
      </c>
      <c r="N1444" s="10">
        <f>IFERROR(INDEX(Pharma_Retailers!$F$4:$F$183,MATCH(C1444,Pharma_Retailers!$A$4:$A$183,0)),"")</f>
        <v>0</v>
      </c>
      <c r="O1444" s="11" t="str">
        <f t="shared" si="45"/>
        <v/>
      </c>
    </row>
    <row r="1445" spans="1:15" x14ac:dyDescent="0.3">
      <c r="A1445" t="s">
        <v>10013</v>
      </c>
      <c r="B1445" s="9">
        <v>45990</v>
      </c>
      <c r="C1445" t="s">
        <v>8329</v>
      </c>
      <c r="D1445" t="s">
        <v>8233</v>
      </c>
      <c r="E1445" t="s">
        <v>8169</v>
      </c>
      <c r="F1445" t="s">
        <v>8172</v>
      </c>
      <c r="G1445">
        <v>153</v>
      </c>
      <c r="H1445">
        <v>0</v>
      </c>
      <c r="I1445">
        <v>14</v>
      </c>
      <c r="J1445">
        <v>2142</v>
      </c>
      <c r="K1445" s="10">
        <f>IFERROR(INDEX(Pharma_Stock!$D$4:$D$51,MATCH(F1445,Pharma_Stock!$B$4:$B$51,0)),"")</f>
        <v>46309</v>
      </c>
      <c r="L1445" s="11" t="str">
        <f t="shared" si="44"/>
        <v/>
      </c>
      <c r="M1445" s="11" t="str">
        <f>INDEX(Pharma_Products!$F$4:$F$15,MATCH(E1445,Pharma_Products!$A$4:$A$15,0))</f>
        <v>Sch H</v>
      </c>
      <c r="N1445" s="10">
        <f>IFERROR(INDEX(Pharma_Retailers!$F$4:$F$183,MATCH(C1445,Pharma_Retailers!$A$4:$A$183,0)),"")</f>
        <v>47035</v>
      </c>
      <c r="O1445" s="11" t="str">
        <f t="shared" si="45"/>
        <v/>
      </c>
    </row>
    <row r="1446" spans="1:15" x14ac:dyDescent="0.3">
      <c r="A1446" t="s">
        <v>10014</v>
      </c>
      <c r="B1446" s="9">
        <v>45990</v>
      </c>
      <c r="C1446" t="s">
        <v>8341</v>
      </c>
      <c r="D1446" t="s">
        <v>8269</v>
      </c>
      <c r="E1446" t="s">
        <v>8194</v>
      </c>
      <c r="F1446" t="s">
        <v>8196</v>
      </c>
      <c r="G1446">
        <v>86</v>
      </c>
      <c r="H1446">
        <v>0</v>
      </c>
      <c r="I1446">
        <v>105</v>
      </c>
      <c r="J1446">
        <v>9030</v>
      </c>
      <c r="K1446" s="10">
        <f>IFERROR(INDEX(Pharma_Stock!$D$4:$D$51,MATCH(F1446,Pharma_Stock!$B$4:$B$51,0)),"")</f>
        <v>46234</v>
      </c>
      <c r="L1446" s="11" t="str">
        <f t="shared" si="44"/>
        <v/>
      </c>
      <c r="M1446" s="11" t="str">
        <f>INDEX(Pharma_Products!$F$4:$F$15,MATCH(E1446,Pharma_Products!$A$4:$A$15,0))</f>
        <v>-</v>
      </c>
      <c r="N1446" s="10">
        <f>IFERROR(INDEX(Pharma_Retailers!$F$4:$F$183,MATCH(C1446,Pharma_Retailers!$A$4:$A$183,0)),"")</f>
        <v>45869</v>
      </c>
      <c r="O1446" s="11" t="str">
        <f t="shared" si="45"/>
        <v/>
      </c>
    </row>
    <row r="1447" spans="1:15" x14ac:dyDescent="0.3">
      <c r="A1447" t="s">
        <v>10015</v>
      </c>
      <c r="B1447" s="9">
        <v>45990</v>
      </c>
      <c r="C1447" t="s">
        <v>8360</v>
      </c>
      <c r="D1447" t="s">
        <v>8241</v>
      </c>
      <c r="E1447" t="s">
        <v>8184</v>
      </c>
      <c r="F1447" t="s">
        <v>8185</v>
      </c>
      <c r="G1447">
        <v>142</v>
      </c>
      <c r="H1447">
        <v>14</v>
      </c>
      <c r="I1447">
        <v>9</v>
      </c>
      <c r="J1447">
        <v>1278</v>
      </c>
      <c r="K1447" s="10">
        <f>IFERROR(INDEX(Pharma_Stock!$D$4:$D$51,MATCH(F1447,Pharma_Stock!$B$4:$B$51,0)),"")</f>
        <v>46158</v>
      </c>
      <c r="L1447" s="11" t="str">
        <f t="shared" si="44"/>
        <v/>
      </c>
      <c r="M1447" s="11" t="str">
        <f>INDEX(Pharma_Products!$F$4:$F$15,MATCH(E1447,Pharma_Products!$A$4:$A$15,0))</f>
        <v>-</v>
      </c>
      <c r="N1447" s="10">
        <f>IFERROR(INDEX(Pharma_Retailers!$F$4:$F$183,MATCH(C1447,Pharma_Retailers!$A$4:$A$183,0)),"")</f>
        <v>0</v>
      </c>
      <c r="O1447" s="11" t="str">
        <f t="shared" si="45"/>
        <v/>
      </c>
    </row>
    <row r="1448" spans="1:15" x14ac:dyDescent="0.3">
      <c r="A1448" t="s">
        <v>10016</v>
      </c>
      <c r="B1448" s="9">
        <v>45990</v>
      </c>
      <c r="C1448" t="s">
        <v>8451</v>
      </c>
      <c r="D1448" t="s">
        <v>8269</v>
      </c>
      <c r="E1448" t="s">
        <v>8153</v>
      </c>
      <c r="F1448" t="s">
        <v>8154</v>
      </c>
      <c r="G1448">
        <v>222</v>
      </c>
      <c r="H1448">
        <v>0</v>
      </c>
      <c r="I1448">
        <v>18.5</v>
      </c>
      <c r="J1448">
        <v>4107</v>
      </c>
      <c r="K1448" s="10">
        <f>IFERROR(INDEX(Pharma_Stock!$D$4:$D$51,MATCH(F1448,Pharma_Stock!$B$4:$B$51,0)),"")</f>
        <v>46439</v>
      </c>
      <c r="L1448" s="11" t="str">
        <f t="shared" si="44"/>
        <v/>
      </c>
      <c r="M1448" s="11" t="str">
        <f>INDEX(Pharma_Products!$F$4:$F$15,MATCH(E1448,Pharma_Products!$A$4:$A$15,0))</f>
        <v>Sch H</v>
      </c>
      <c r="N1448" s="10">
        <f>IFERROR(INDEX(Pharma_Retailers!$F$4:$F$183,MATCH(C1448,Pharma_Retailers!$A$4:$A$183,0)),"")</f>
        <v>47036</v>
      </c>
      <c r="O1448" s="11" t="str">
        <f t="shared" si="45"/>
        <v/>
      </c>
    </row>
    <row r="1449" spans="1:15" x14ac:dyDescent="0.3">
      <c r="A1449" t="s">
        <v>10017</v>
      </c>
      <c r="B1449" s="9">
        <v>45990</v>
      </c>
      <c r="C1449" t="s">
        <v>8453</v>
      </c>
      <c r="D1449" t="s">
        <v>8241</v>
      </c>
      <c r="E1449" t="s">
        <v>8153</v>
      </c>
      <c r="F1449" t="s">
        <v>8157</v>
      </c>
      <c r="G1449">
        <v>218</v>
      </c>
      <c r="H1449">
        <v>0</v>
      </c>
      <c r="I1449">
        <v>18.5</v>
      </c>
      <c r="J1449">
        <v>4033</v>
      </c>
      <c r="K1449" s="10">
        <f>IFERROR(INDEX(Pharma_Stock!$D$4:$D$51,MATCH(F1449,Pharma_Stock!$B$4:$B$51,0)),"")</f>
        <v>46500</v>
      </c>
      <c r="L1449" s="11" t="str">
        <f t="shared" si="44"/>
        <v/>
      </c>
      <c r="M1449" s="11" t="str">
        <f>INDEX(Pharma_Products!$F$4:$F$15,MATCH(E1449,Pharma_Products!$A$4:$A$15,0))</f>
        <v>Sch H</v>
      </c>
      <c r="N1449" s="10">
        <f>IFERROR(INDEX(Pharma_Retailers!$F$4:$F$183,MATCH(C1449,Pharma_Retailers!$A$4:$A$183,0)),"")</f>
        <v>47464</v>
      </c>
      <c r="O1449" s="11" t="str">
        <f t="shared" si="45"/>
        <v/>
      </c>
    </row>
    <row r="1450" spans="1:15" x14ac:dyDescent="0.3">
      <c r="A1450" t="s">
        <v>10018</v>
      </c>
      <c r="B1450" s="9">
        <v>45990</v>
      </c>
      <c r="C1450" t="s">
        <v>8441</v>
      </c>
      <c r="D1450" t="s">
        <v>8233</v>
      </c>
      <c r="E1450" t="s">
        <v>8209</v>
      </c>
      <c r="F1450" t="s">
        <v>8211</v>
      </c>
      <c r="G1450">
        <v>35</v>
      </c>
      <c r="H1450">
        <v>0</v>
      </c>
      <c r="I1450">
        <v>30</v>
      </c>
      <c r="J1450">
        <v>1050</v>
      </c>
      <c r="K1450" s="10">
        <f>IFERROR(INDEX(Pharma_Stock!$D$4:$D$51,MATCH(F1450,Pharma_Stock!$B$4:$B$51,0)),"")</f>
        <v>46265</v>
      </c>
      <c r="L1450" s="11" t="str">
        <f t="shared" si="44"/>
        <v/>
      </c>
      <c r="M1450" s="11" t="str">
        <f>INDEX(Pharma_Products!$F$4:$F$15,MATCH(E1450,Pharma_Products!$A$4:$A$15,0))</f>
        <v>-</v>
      </c>
      <c r="N1450" s="10">
        <f>IFERROR(INDEX(Pharma_Retailers!$F$4:$F$183,MATCH(C1450,Pharma_Retailers!$A$4:$A$183,0)),"")</f>
        <v>0</v>
      </c>
      <c r="O1450" s="11" t="str">
        <f t="shared" si="45"/>
        <v/>
      </c>
    </row>
    <row r="1451" spans="1:15" x14ac:dyDescent="0.3">
      <c r="A1451" t="s">
        <v>10019</v>
      </c>
      <c r="B1451" s="9">
        <v>45990</v>
      </c>
      <c r="C1451" t="s">
        <v>8421</v>
      </c>
      <c r="D1451" t="s">
        <v>8269</v>
      </c>
      <c r="E1451" t="s">
        <v>8189</v>
      </c>
      <c r="F1451" t="s">
        <v>8190</v>
      </c>
      <c r="G1451">
        <v>60</v>
      </c>
      <c r="H1451">
        <v>5</v>
      </c>
      <c r="I1451">
        <v>12.5</v>
      </c>
      <c r="J1451">
        <v>750</v>
      </c>
      <c r="K1451" s="10">
        <f>IFERROR(INDEX(Pharma_Stock!$D$4:$D$51,MATCH(F1451,Pharma_Stock!$B$4:$B$51,0)),"")</f>
        <v>46202</v>
      </c>
      <c r="L1451" s="11" t="str">
        <f t="shared" si="44"/>
        <v/>
      </c>
      <c r="M1451" s="11" t="str">
        <f>INDEX(Pharma_Products!$F$4:$F$15,MATCH(E1451,Pharma_Products!$A$4:$A$15,0))</f>
        <v>-</v>
      </c>
      <c r="N1451" s="10">
        <f>IFERROR(INDEX(Pharma_Retailers!$F$4:$F$183,MATCH(C1451,Pharma_Retailers!$A$4:$A$183,0)),"")</f>
        <v>0</v>
      </c>
      <c r="O1451" s="11" t="str">
        <f t="shared" si="45"/>
        <v/>
      </c>
    </row>
    <row r="1452" spans="1:15" x14ac:dyDescent="0.3">
      <c r="A1452" t="s">
        <v>10020</v>
      </c>
      <c r="B1452" s="9">
        <v>45990</v>
      </c>
      <c r="C1452" t="s">
        <v>8428</v>
      </c>
      <c r="D1452" t="s">
        <v>8228</v>
      </c>
      <c r="E1452" t="s">
        <v>8209</v>
      </c>
      <c r="F1452" t="s">
        <v>8211</v>
      </c>
      <c r="G1452">
        <v>126</v>
      </c>
      <c r="H1452">
        <v>0</v>
      </c>
      <c r="I1452">
        <v>30</v>
      </c>
      <c r="J1452">
        <v>3780</v>
      </c>
      <c r="K1452" s="10">
        <f>IFERROR(INDEX(Pharma_Stock!$D$4:$D$51,MATCH(F1452,Pharma_Stock!$B$4:$B$51,0)),"")</f>
        <v>46265</v>
      </c>
      <c r="L1452" s="11" t="str">
        <f t="shared" si="44"/>
        <v/>
      </c>
      <c r="M1452" s="11" t="str">
        <f>INDEX(Pharma_Products!$F$4:$F$15,MATCH(E1452,Pharma_Products!$A$4:$A$15,0))</f>
        <v>-</v>
      </c>
      <c r="N1452" s="10">
        <f>IFERROR(INDEX(Pharma_Retailers!$F$4:$F$183,MATCH(C1452,Pharma_Retailers!$A$4:$A$183,0)),"")</f>
        <v>0</v>
      </c>
      <c r="O1452" s="11" t="str">
        <f t="shared" si="45"/>
        <v/>
      </c>
    </row>
    <row r="1453" spans="1:15" x14ac:dyDescent="0.3">
      <c r="A1453" t="s">
        <v>10021</v>
      </c>
      <c r="B1453" s="9">
        <v>45992</v>
      </c>
      <c r="C1453" t="s">
        <v>8371</v>
      </c>
      <c r="D1453" t="s">
        <v>8233</v>
      </c>
      <c r="E1453" t="s">
        <v>8209</v>
      </c>
      <c r="F1453" t="s">
        <v>8211</v>
      </c>
      <c r="G1453">
        <v>223</v>
      </c>
      <c r="H1453">
        <v>0</v>
      </c>
      <c r="I1453">
        <v>30</v>
      </c>
      <c r="J1453">
        <v>6690</v>
      </c>
      <c r="K1453" s="10">
        <f>IFERROR(INDEX(Pharma_Stock!$D$4:$D$51,MATCH(F1453,Pharma_Stock!$B$4:$B$51,0)),"")</f>
        <v>46265</v>
      </c>
      <c r="L1453" s="11" t="str">
        <f t="shared" si="44"/>
        <v/>
      </c>
      <c r="M1453" s="11" t="str">
        <f>INDEX(Pharma_Products!$F$4:$F$15,MATCH(E1453,Pharma_Products!$A$4:$A$15,0))</f>
        <v>-</v>
      </c>
      <c r="N1453" s="10">
        <f>IFERROR(INDEX(Pharma_Retailers!$F$4:$F$183,MATCH(C1453,Pharma_Retailers!$A$4:$A$183,0)),"")</f>
        <v>0</v>
      </c>
      <c r="O1453" s="11" t="str">
        <f t="shared" si="45"/>
        <v/>
      </c>
    </row>
    <row r="1454" spans="1:15" x14ac:dyDescent="0.3">
      <c r="A1454" t="s">
        <v>10022</v>
      </c>
      <c r="B1454" s="9">
        <v>45992</v>
      </c>
      <c r="C1454" t="s">
        <v>8457</v>
      </c>
      <c r="D1454" t="s">
        <v>8249</v>
      </c>
      <c r="E1454" t="s">
        <v>8204</v>
      </c>
      <c r="F1454" t="s">
        <v>8206</v>
      </c>
      <c r="G1454">
        <v>23</v>
      </c>
      <c r="H1454">
        <v>3</v>
      </c>
      <c r="I1454">
        <v>88</v>
      </c>
      <c r="J1454">
        <v>2024</v>
      </c>
      <c r="K1454" s="10">
        <f>IFERROR(INDEX(Pharma_Stock!$D$4:$D$51,MATCH(F1454,Pharma_Stock!$B$4:$B$51,0)),"")</f>
        <v>46287</v>
      </c>
      <c r="L1454" s="11" t="str">
        <f t="shared" si="44"/>
        <v/>
      </c>
      <c r="M1454" s="11" t="str">
        <f>INDEX(Pharma_Products!$F$4:$F$15,MATCH(E1454,Pharma_Products!$A$4:$A$15,0))</f>
        <v>-</v>
      </c>
      <c r="N1454" s="10">
        <f>IFERROR(INDEX(Pharma_Retailers!$F$4:$F$183,MATCH(C1454,Pharma_Retailers!$A$4:$A$183,0)),"")</f>
        <v>0</v>
      </c>
      <c r="O1454" s="11" t="str">
        <f t="shared" si="45"/>
        <v/>
      </c>
    </row>
    <row r="1455" spans="1:15" x14ac:dyDescent="0.3">
      <c r="A1455" t="s">
        <v>10023</v>
      </c>
      <c r="B1455" s="9">
        <v>45992</v>
      </c>
      <c r="C1455" t="s">
        <v>8304</v>
      </c>
      <c r="D1455" t="s">
        <v>8241</v>
      </c>
      <c r="E1455" t="s">
        <v>8179</v>
      </c>
      <c r="F1455" t="s">
        <v>8180</v>
      </c>
      <c r="G1455">
        <v>180</v>
      </c>
      <c r="H1455">
        <v>0</v>
      </c>
      <c r="I1455">
        <v>85</v>
      </c>
      <c r="J1455">
        <v>15300</v>
      </c>
      <c r="K1455" s="10">
        <f>IFERROR(INDEX(Pharma_Stock!$D$4:$D$51,MATCH(F1455,Pharma_Stock!$B$4:$B$51,0)),"")</f>
        <v>46271</v>
      </c>
      <c r="L1455" s="11" t="str">
        <f t="shared" si="44"/>
        <v/>
      </c>
      <c r="M1455" s="11" t="str">
        <f>INDEX(Pharma_Products!$F$4:$F$15,MATCH(E1455,Pharma_Products!$A$4:$A$15,0))</f>
        <v>Sch H</v>
      </c>
      <c r="N1455" s="10">
        <f>IFERROR(INDEX(Pharma_Retailers!$F$4:$F$183,MATCH(C1455,Pharma_Retailers!$A$4:$A$183,0)),"")</f>
        <v>47445</v>
      </c>
      <c r="O1455" s="11" t="str">
        <f t="shared" si="45"/>
        <v/>
      </c>
    </row>
    <row r="1456" spans="1:15" x14ac:dyDescent="0.3">
      <c r="A1456" t="s">
        <v>10024</v>
      </c>
      <c r="B1456" s="9">
        <v>45992</v>
      </c>
      <c r="C1456" t="s">
        <v>8384</v>
      </c>
      <c r="D1456" t="s">
        <v>8269</v>
      </c>
      <c r="E1456" t="s">
        <v>8169</v>
      </c>
      <c r="F1456" t="s">
        <v>8172</v>
      </c>
      <c r="G1456">
        <v>64</v>
      </c>
      <c r="H1456">
        <v>0</v>
      </c>
      <c r="I1456">
        <v>14</v>
      </c>
      <c r="J1456">
        <v>896</v>
      </c>
      <c r="K1456" s="10">
        <f>IFERROR(INDEX(Pharma_Stock!$D$4:$D$51,MATCH(F1456,Pharma_Stock!$B$4:$B$51,0)),"")</f>
        <v>46309</v>
      </c>
      <c r="L1456" s="11" t="str">
        <f t="shared" si="44"/>
        <v/>
      </c>
      <c r="M1456" s="11" t="str">
        <f>INDEX(Pharma_Products!$F$4:$F$15,MATCH(E1456,Pharma_Products!$A$4:$A$15,0))</f>
        <v>Sch H</v>
      </c>
      <c r="N1456" s="10">
        <f>IFERROR(INDEX(Pharma_Retailers!$F$4:$F$183,MATCH(C1456,Pharma_Retailers!$A$4:$A$183,0)),"")</f>
        <v>47245</v>
      </c>
      <c r="O1456" s="11" t="str">
        <f t="shared" si="45"/>
        <v/>
      </c>
    </row>
    <row r="1457" spans="1:15" x14ac:dyDescent="0.3">
      <c r="A1457" t="s">
        <v>10025</v>
      </c>
      <c r="B1457" s="9">
        <v>45992</v>
      </c>
      <c r="C1457" t="s">
        <v>8245</v>
      </c>
      <c r="D1457" t="s">
        <v>8249</v>
      </c>
      <c r="E1457" t="s">
        <v>8169</v>
      </c>
      <c r="F1457" t="s">
        <v>8170</v>
      </c>
      <c r="G1457">
        <v>140</v>
      </c>
      <c r="H1457">
        <v>0</v>
      </c>
      <c r="I1457">
        <v>14</v>
      </c>
      <c r="J1457">
        <v>1960</v>
      </c>
      <c r="K1457" s="10">
        <f>IFERROR(INDEX(Pharma_Stock!$D$4:$D$51,MATCH(F1457,Pharma_Stock!$B$4:$B$51,0)),"")</f>
        <v>46624</v>
      </c>
      <c r="L1457" s="11" t="str">
        <f t="shared" si="44"/>
        <v/>
      </c>
      <c r="M1457" s="11" t="str">
        <f>INDEX(Pharma_Products!$F$4:$F$15,MATCH(E1457,Pharma_Products!$A$4:$A$15,0))</f>
        <v>Sch H</v>
      </c>
      <c r="N1457" s="10">
        <f>IFERROR(INDEX(Pharma_Retailers!$F$4:$F$183,MATCH(C1457,Pharma_Retailers!$A$4:$A$183,0)),"")</f>
        <v>47053</v>
      </c>
      <c r="O1457" s="11" t="str">
        <f t="shared" si="45"/>
        <v/>
      </c>
    </row>
    <row r="1458" spans="1:15" x14ac:dyDescent="0.3">
      <c r="A1458" t="s">
        <v>10026</v>
      </c>
      <c r="B1458" s="9">
        <v>45992</v>
      </c>
      <c r="C1458" t="s">
        <v>8486</v>
      </c>
      <c r="D1458" t="s">
        <v>8228</v>
      </c>
      <c r="E1458" t="s">
        <v>8179</v>
      </c>
      <c r="F1458" t="s">
        <v>8180</v>
      </c>
      <c r="G1458">
        <v>132</v>
      </c>
      <c r="H1458">
        <v>0</v>
      </c>
      <c r="I1458">
        <v>85</v>
      </c>
      <c r="J1458">
        <v>11220</v>
      </c>
      <c r="K1458" s="10">
        <f>IFERROR(INDEX(Pharma_Stock!$D$4:$D$51,MATCH(F1458,Pharma_Stock!$B$4:$B$51,0)),"")</f>
        <v>46271</v>
      </c>
      <c r="L1458" s="11" t="str">
        <f t="shared" si="44"/>
        <v/>
      </c>
      <c r="M1458" s="11" t="str">
        <f>INDEX(Pharma_Products!$F$4:$F$15,MATCH(E1458,Pharma_Products!$A$4:$A$15,0))</f>
        <v>Sch H</v>
      </c>
      <c r="N1458" s="10">
        <f>IFERROR(INDEX(Pharma_Retailers!$F$4:$F$183,MATCH(C1458,Pharma_Retailers!$A$4:$A$183,0)),"")</f>
        <v>46320</v>
      </c>
      <c r="O1458" s="11" t="str">
        <f t="shared" si="45"/>
        <v/>
      </c>
    </row>
    <row r="1459" spans="1:15" x14ac:dyDescent="0.3">
      <c r="A1459" t="s">
        <v>10027</v>
      </c>
      <c r="B1459" s="9">
        <v>45992</v>
      </c>
      <c r="C1459" t="s">
        <v>8474</v>
      </c>
      <c r="D1459" t="s">
        <v>8269</v>
      </c>
      <c r="E1459" t="s">
        <v>8194</v>
      </c>
      <c r="F1459" t="s">
        <v>8196</v>
      </c>
      <c r="G1459">
        <v>18</v>
      </c>
      <c r="H1459">
        <v>0</v>
      </c>
      <c r="I1459">
        <v>105</v>
      </c>
      <c r="J1459">
        <v>1890</v>
      </c>
      <c r="K1459" s="10">
        <f>IFERROR(INDEX(Pharma_Stock!$D$4:$D$51,MATCH(F1459,Pharma_Stock!$B$4:$B$51,0)),"")</f>
        <v>46234</v>
      </c>
      <c r="L1459" s="11" t="str">
        <f t="shared" si="44"/>
        <v/>
      </c>
      <c r="M1459" s="11" t="str">
        <f>INDEX(Pharma_Products!$F$4:$F$15,MATCH(E1459,Pharma_Products!$A$4:$A$15,0))</f>
        <v>-</v>
      </c>
      <c r="N1459" s="10">
        <f>IFERROR(INDEX(Pharma_Retailers!$F$4:$F$183,MATCH(C1459,Pharma_Retailers!$A$4:$A$183,0)),"")</f>
        <v>46382</v>
      </c>
      <c r="O1459" s="11" t="str">
        <f t="shared" si="45"/>
        <v/>
      </c>
    </row>
    <row r="1460" spans="1:15" x14ac:dyDescent="0.3">
      <c r="A1460" t="s">
        <v>10028</v>
      </c>
      <c r="B1460" s="9">
        <v>45992</v>
      </c>
      <c r="C1460" t="s">
        <v>8460</v>
      </c>
      <c r="D1460" t="s">
        <v>8228</v>
      </c>
      <c r="E1460" t="s">
        <v>8194</v>
      </c>
      <c r="F1460" t="s">
        <v>8196</v>
      </c>
      <c r="G1460">
        <v>233</v>
      </c>
      <c r="H1460">
        <v>0</v>
      </c>
      <c r="I1460">
        <v>105</v>
      </c>
      <c r="J1460">
        <v>24465</v>
      </c>
      <c r="K1460" s="10">
        <f>IFERROR(INDEX(Pharma_Stock!$D$4:$D$51,MATCH(F1460,Pharma_Stock!$B$4:$B$51,0)),"")</f>
        <v>46234</v>
      </c>
      <c r="L1460" s="11" t="str">
        <f t="shared" si="44"/>
        <v/>
      </c>
      <c r="M1460" s="11" t="str">
        <f>INDEX(Pharma_Products!$F$4:$F$15,MATCH(E1460,Pharma_Products!$A$4:$A$15,0))</f>
        <v>-</v>
      </c>
      <c r="N1460" s="10">
        <f>IFERROR(INDEX(Pharma_Retailers!$F$4:$F$183,MATCH(C1460,Pharma_Retailers!$A$4:$A$183,0)),"")</f>
        <v>0</v>
      </c>
      <c r="O1460" s="11" t="str">
        <f t="shared" si="45"/>
        <v/>
      </c>
    </row>
    <row r="1461" spans="1:15" x14ac:dyDescent="0.3">
      <c r="A1461" t="s">
        <v>10029</v>
      </c>
      <c r="B1461" s="9">
        <v>45992</v>
      </c>
      <c r="C1461" t="s">
        <v>8433</v>
      </c>
      <c r="D1461" t="s">
        <v>8233</v>
      </c>
      <c r="E1461" t="s">
        <v>8194</v>
      </c>
      <c r="F1461" t="s">
        <v>8196</v>
      </c>
      <c r="G1461">
        <v>64</v>
      </c>
      <c r="H1461">
        <v>0</v>
      </c>
      <c r="I1461">
        <v>105</v>
      </c>
      <c r="J1461">
        <v>6720</v>
      </c>
      <c r="K1461" s="10">
        <f>IFERROR(INDEX(Pharma_Stock!$D$4:$D$51,MATCH(F1461,Pharma_Stock!$B$4:$B$51,0)),"")</f>
        <v>46234</v>
      </c>
      <c r="L1461" s="11" t="str">
        <f t="shared" si="44"/>
        <v/>
      </c>
      <c r="M1461" s="11" t="str">
        <f>INDEX(Pharma_Products!$F$4:$F$15,MATCH(E1461,Pharma_Products!$A$4:$A$15,0))</f>
        <v>-</v>
      </c>
      <c r="N1461" s="10">
        <f>IFERROR(INDEX(Pharma_Retailers!$F$4:$F$183,MATCH(C1461,Pharma_Retailers!$A$4:$A$183,0)),"")</f>
        <v>0</v>
      </c>
      <c r="O1461" s="11" t="str">
        <f t="shared" si="45"/>
        <v/>
      </c>
    </row>
    <row r="1462" spans="1:15" x14ac:dyDescent="0.3">
      <c r="A1462" t="s">
        <v>10030</v>
      </c>
      <c r="B1462" s="9">
        <v>45992</v>
      </c>
      <c r="C1462" t="s">
        <v>8359</v>
      </c>
      <c r="D1462" t="s">
        <v>8249</v>
      </c>
      <c r="E1462" t="s">
        <v>8209</v>
      </c>
      <c r="F1462" t="s">
        <v>8212</v>
      </c>
      <c r="G1462">
        <v>19</v>
      </c>
      <c r="H1462">
        <v>0</v>
      </c>
      <c r="I1462">
        <v>30</v>
      </c>
      <c r="J1462">
        <v>570</v>
      </c>
      <c r="K1462" s="10">
        <f>IFERROR(INDEX(Pharma_Stock!$D$4:$D$51,MATCH(F1462,Pharma_Stock!$B$4:$B$51,0)),"")</f>
        <v>46129</v>
      </c>
      <c r="L1462" s="11" t="str">
        <f t="shared" si="44"/>
        <v/>
      </c>
      <c r="M1462" s="11" t="str">
        <f>INDEX(Pharma_Products!$F$4:$F$15,MATCH(E1462,Pharma_Products!$A$4:$A$15,0))</f>
        <v>-</v>
      </c>
      <c r="N1462" s="10">
        <f>IFERROR(INDEX(Pharma_Retailers!$F$4:$F$183,MATCH(C1462,Pharma_Retailers!$A$4:$A$183,0)),"")</f>
        <v>0</v>
      </c>
      <c r="O1462" s="11" t="str">
        <f t="shared" si="45"/>
        <v/>
      </c>
    </row>
    <row r="1463" spans="1:15" x14ac:dyDescent="0.3">
      <c r="A1463" t="s">
        <v>10031</v>
      </c>
      <c r="B1463" s="9">
        <v>45992</v>
      </c>
      <c r="C1463" t="s">
        <v>8531</v>
      </c>
      <c r="D1463" t="s">
        <v>8233</v>
      </c>
      <c r="E1463" t="s">
        <v>8199</v>
      </c>
      <c r="F1463" t="s">
        <v>8200</v>
      </c>
      <c r="G1463">
        <v>79</v>
      </c>
      <c r="H1463">
        <v>0</v>
      </c>
      <c r="I1463">
        <v>28</v>
      </c>
      <c r="J1463">
        <v>2212</v>
      </c>
      <c r="K1463" s="10">
        <f>IFERROR(INDEX(Pharma_Stock!$D$4:$D$51,MATCH(F1463,Pharma_Stock!$B$4:$B$51,0)),"")</f>
        <v>46042</v>
      </c>
      <c r="L1463" s="11" t="str">
        <f t="shared" si="44"/>
        <v/>
      </c>
      <c r="M1463" s="11" t="str">
        <f>INDEX(Pharma_Products!$F$4:$F$15,MATCH(E1463,Pharma_Products!$A$4:$A$15,0))</f>
        <v>-</v>
      </c>
      <c r="N1463" s="10">
        <f>IFERROR(INDEX(Pharma_Retailers!$F$4:$F$183,MATCH(C1463,Pharma_Retailers!$A$4:$A$183,0)),"")</f>
        <v>0</v>
      </c>
      <c r="O1463" s="11" t="str">
        <f t="shared" si="45"/>
        <v/>
      </c>
    </row>
    <row r="1464" spans="1:15" x14ac:dyDescent="0.3">
      <c r="A1464" t="s">
        <v>10032</v>
      </c>
      <c r="B1464" s="9">
        <v>45992</v>
      </c>
      <c r="C1464" t="s">
        <v>8430</v>
      </c>
      <c r="D1464" t="s">
        <v>8241</v>
      </c>
      <c r="E1464" t="s">
        <v>8204</v>
      </c>
      <c r="F1464" t="s">
        <v>8206</v>
      </c>
      <c r="G1464">
        <v>147</v>
      </c>
      <c r="H1464">
        <v>24</v>
      </c>
      <c r="I1464">
        <v>88</v>
      </c>
      <c r="J1464">
        <v>12936</v>
      </c>
      <c r="K1464" s="10">
        <f>IFERROR(INDEX(Pharma_Stock!$D$4:$D$51,MATCH(F1464,Pharma_Stock!$B$4:$B$51,0)),"")</f>
        <v>46287</v>
      </c>
      <c r="L1464" s="11" t="str">
        <f t="shared" si="44"/>
        <v/>
      </c>
      <c r="M1464" s="11" t="str">
        <f>INDEX(Pharma_Products!$F$4:$F$15,MATCH(E1464,Pharma_Products!$A$4:$A$15,0))</f>
        <v>-</v>
      </c>
      <c r="N1464" s="10">
        <f>IFERROR(INDEX(Pharma_Retailers!$F$4:$F$183,MATCH(C1464,Pharma_Retailers!$A$4:$A$183,0)),"")</f>
        <v>0</v>
      </c>
      <c r="O1464" s="11" t="str">
        <f t="shared" si="45"/>
        <v/>
      </c>
    </row>
    <row r="1465" spans="1:15" x14ac:dyDescent="0.3">
      <c r="A1465" t="s">
        <v>10033</v>
      </c>
      <c r="B1465" s="9">
        <v>45992</v>
      </c>
      <c r="C1465" t="s">
        <v>8261</v>
      </c>
      <c r="D1465" t="s">
        <v>8249</v>
      </c>
      <c r="E1465" t="s">
        <v>8204</v>
      </c>
      <c r="F1465" t="s">
        <v>8206</v>
      </c>
      <c r="G1465">
        <v>227</v>
      </c>
      <c r="H1465">
        <v>37</v>
      </c>
      <c r="I1465">
        <v>88</v>
      </c>
      <c r="J1465">
        <v>19976</v>
      </c>
      <c r="K1465" s="10">
        <f>IFERROR(INDEX(Pharma_Stock!$D$4:$D$51,MATCH(F1465,Pharma_Stock!$B$4:$B$51,0)),"")</f>
        <v>46287</v>
      </c>
      <c r="L1465" s="11" t="str">
        <f t="shared" si="44"/>
        <v/>
      </c>
      <c r="M1465" s="11" t="str">
        <f>INDEX(Pharma_Products!$F$4:$F$15,MATCH(E1465,Pharma_Products!$A$4:$A$15,0))</f>
        <v>-</v>
      </c>
      <c r="N1465" s="10">
        <f>IFERROR(INDEX(Pharma_Retailers!$F$4:$F$183,MATCH(C1465,Pharma_Retailers!$A$4:$A$183,0)),"")</f>
        <v>0</v>
      </c>
      <c r="O1465" s="11" t="str">
        <f t="shared" si="45"/>
        <v/>
      </c>
    </row>
    <row r="1466" spans="1:15" x14ac:dyDescent="0.3">
      <c r="A1466" t="s">
        <v>10034</v>
      </c>
      <c r="B1466" s="9">
        <v>45993</v>
      </c>
      <c r="C1466" t="s">
        <v>8511</v>
      </c>
      <c r="D1466" t="s">
        <v>8241</v>
      </c>
      <c r="E1466" t="s">
        <v>8153</v>
      </c>
      <c r="F1466" t="s">
        <v>8154</v>
      </c>
      <c r="G1466">
        <v>146</v>
      </c>
      <c r="H1466">
        <v>0</v>
      </c>
      <c r="I1466">
        <v>18.5</v>
      </c>
      <c r="J1466">
        <v>2701</v>
      </c>
      <c r="K1466" s="10">
        <f>IFERROR(INDEX(Pharma_Stock!$D$4:$D$51,MATCH(F1466,Pharma_Stock!$B$4:$B$51,0)),"")</f>
        <v>46439</v>
      </c>
      <c r="L1466" s="11" t="str">
        <f t="shared" si="44"/>
        <v/>
      </c>
      <c r="M1466" s="11" t="str">
        <f>INDEX(Pharma_Products!$F$4:$F$15,MATCH(E1466,Pharma_Products!$A$4:$A$15,0))</f>
        <v>Sch H</v>
      </c>
      <c r="N1466" s="10">
        <f>IFERROR(INDEX(Pharma_Retailers!$F$4:$F$183,MATCH(C1466,Pharma_Retailers!$A$4:$A$183,0)),"")</f>
        <v>46958</v>
      </c>
      <c r="O1466" s="11" t="str">
        <f t="shared" si="45"/>
        <v/>
      </c>
    </row>
    <row r="1467" spans="1:15" x14ac:dyDescent="0.3">
      <c r="A1467" t="s">
        <v>10035</v>
      </c>
      <c r="B1467" s="9">
        <v>45993</v>
      </c>
      <c r="C1467" t="s">
        <v>8435</v>
      </c>
      <c r="D1467" t="s">
        <v>8249</v>
      </c>
      <c r="E1467" t="s">
        <v>8164</v>
      </c>
      <c r="F1467" t="s">
        <v>8166</v>
      </c>
      <c r="G1467">
        <v>11</v>
      </c>
      <c r="H1467">
        <v>0</v>
      </c>
      <c r="I1467">
        <v>19</v>
      </c>
      <c r="J1467">
        <v>209</v>
      </c>
      <c r="K1467" s="10">
        <f>IFERROR(INDEX(Pharma_Stock!$D$4:$D$51,MATCH(F1467,Pharma_Stock!$B$4:$B$51,0)),"")</f>
        <v>46409</v>
      </c>
      <c r="L1467" s="11" t="str">
        <f t="shared" si="44"/>
        <v/>
      </c>
      <c r="M1467" s="11" t="str">
        <f>INDEX(Pharma_Products!$F$4:$F$15,MATCH(E1467,Pharma_Products!$A$4:$A$15,0))</f>
        <v>OTC</v>
      </c>
      <c r="N1467" s="10">
        <f>IFERROR(INDEX(Pharma_Retailers!$F$4:$F$183,MATCH(C1467,Pharma_Retailers!$A$4:$A$183,0)),"")</f>
        <v>46326</v>
      </c>
      <c r="O1467" s="11" t="str">
        <f t="shared" si="45"/>
        <v/>
      </c>
    </row>
    <row r="1468" spans="1:15" x14ac:dyDescent="0.3">
      <c r="A1468" t="s">
        <v>10036</v>
      </c>
      <c r="B1468" s="9">
        <v>45993</v>
      </c>
      <c r="C1468" t="s">
        <v>8511</v>
      </c>
      <c r="D1468" t="s">
        <v>8241</v>
      </c>
      <c r="E1468" t="s">
        <v>8179</v>
      </c>
      <c r="F1468" t="s">
        <v>8183</v>
      </c>
      <c r="G1468">
        <v>166</v>
      </c>
      <c r="H1468">
        <v>0</v>
      </c>
      <c r="I1468">
        <v>85</v>
      </c>
      <c r="J1468">
        <v>14110</v>
      </c>
      <c r="K1468" s="10">
        <f>IFERROR(INDEX(Pharma_Stock!$D$4:$D$51,MATCH(F1468,Pharma_Stock!$B$4:$B$51,0)),"")</f>
        <v>46029</v>
      </c>
      <c r="L1468" s="11" t="str">
        <f t="shared" si="44"/>
        <v/>
      </c>
      <c r="M1468" s="11" t="str">
        <f>INDEX(Pharma_Products!$F$4:$F$15,MATCH(E1468,Pharma_Products!$A$4:$A$15,0))</f>
        <v>Sch H</v>
      </c>
      <c r="N1468" s="10">
        <f>IFERROR(INDEX(Pharma_Retailers!$F$4:$F$183,MATCH(C1468,Pharma_Retailers!$A$4:$A$183,0)),"")</f>
        <v>46958</v>
      </c>
      <c r="O1468" s="11" t="str">
        <f t="shared" si="45"/>
        <v/>
      </c>
    </row>
    <row r="1469" spans="1:15" x14ac:dyDescent="0.3">
      <c r="A1469" t="s">
        <v>10037</v>
      </c>
      <c r="B1469" s="9">
        <v>45993</v>
      </c>
      <c r="C1469" t="s">
        <v>8353</v>
      </c>
      <c r="D1469" t="s">
        <v>8249</v>
      </c>
      <c r="E1469" t="s">
        <v>8204</v>
      </c>
      <c r="F1469" t="s">
        <v>8205</v>
      </c>
      <c r="G1469">
        <v>127</v>
      </c>
      <c r="H1469">
        <v>21</v>
      </c>
      <c r="I1469">
        <v>88</v>
      </c>
      <c r="J1469">
        <v>11176</v>
      </c>
      <c r="K1469" s="10">
        <f>IFERROR(INDEX(Pharma_Stock!$D$4:$D$51,MATCH(F1469,Pharma_Stock!$B$4:$B$51,0)),"")</f>
        <v>46141</v>
      </c>
      <c r="L1469" s="11" t="str">
        <f t="shared" si="44"/>
        <v/>
      </c>
      <c r="M1469" s="11" t="str">
        <f>INDEX(Pharma_Products!$F$4:$F$15,MATCH(E1469,Pharma_Products!$A$4:$A$15,0))</f>
        <v>-</v>
      </c>
      <c r="N1469" s="10">
        <f>IFERROR(INDEX(Pharma_Retailers!$F$4:$F$183,MATCH(C1469,Pharma_Retailers!$A$4:$A$183,0)),"")</f>
        <v>0</v>
      </c>
      <c r="O1469" s="11" t="str">
        <f t="shared" si="45"/>
        <v/>
      </c>
    </row>
    <row r="1470" spans="1:15" x14ac:dyDescent="0.3">
      <c r="A1470" t="s">
        <v>10038</v>
      </c>
      <c r="B1470" s="9">
        <v>45994</v>
      </c>
      <c r="C1470" t="s">
        <v>8323</v>
      </c>
      <c r="D1470" t="s">
        <v>8249</v>
      </c>
      <c r="E1470" t="s">
        <v>8184</v>
      </c>
      <c r="F1470" t="s">
        <v>8185</v>
      </c>
      <c r="G1470">
        <v>189</v>
      </c>
      <c r="H1470">
        <v>18</v>
      </c>
      <c r="I1470">
        <v>9</v>
      </c>
      <c r="J1470">
        <v>1701</v>
      </c>
      <c r="K1470" s="10">
        <f>IFERROR(INDEX(Pharma_Stock!$D$4:$D$51,MATCH(F1470,Pharma_Stock!$B$4:$B$51,0)),"")</f>
        <v>46158</v>
      </c>
      <c r="L1470" s="11" t="str">
        <f t="shared" si="44"/>
        <v/>
      </c>
      <c r="M1470" s="11" t="str">
        <f>INDEX(Pharma_Products!$F$4:$F$15,MATCH(E1470,Pharma_Products!$A$4:$A$15,0))</f>
        <v>-</v>
      </c>
      <c r="N1470" s="10">
        <f>IFERROR(INDEX(Pharma_Retailers!$F$4:$F$183,MATCH(C1470,Pharma_Retailers!$A$4:$A$183,0)),"")</f>
        <v>0</v>
      </c>
      <c r="O1470" s="11" t="str">
        <f t="shared" si="45"/>
        <v/>
      </c>
    </row>
    <row r="1471" spans="1:15" x14ac:dyDescent="0.3">
      <c r="A1471" t="s">
        <v>10039</v>
      </c>
      <c r="B1471" s="9">
        <v>45994</v>
      </c>
      <c r="C1471" t="s">
        <v>8335</v>
      </c>
      <c r="D1471" t="s">
        <v>8249</v>
      </c>
      <c r="E1471" t="s">
        <v>8194</v>
      </c>
      <c r="F1471" t="s">
        <v>8196</v>
      </c>
      <c r="G1471">
        <v>207</v>
      </c>
      <c r="H1471">
        <v>0</v>
      </c>
      <c r="I1471">
        <v>105</v>
      </c>
      <c r="J1471">
        <v>21735</v>
      </c>
      <c r="K1471" s="10">
        <f>IFERROR(INDEX(Pharma_Stock!$D$4:$D$51,MATCH(F1471,Pharma_Stock!$B$4:$B$51,0)),"")</f>
        <v>46234</v>
      </c>
      <c r="L1471" s="11" t="str">
        <f t="shared" si="44"/>
        <v/>
      </c>
      <c r="M1471" s="11" t="str">
        <f>INDEX(Pharma_Products!$F$4:$F$15,MATCH(E1471,Pharma_Products!$A$4:$A$15,0))</f>
        <v>-</v>
      </c>
      <c r="N1471" s="10">
        <f>IFERROR(INDEX(Pharma_Retailers!$F$4:$F$183,MATCH(C1471,Pharma_Retailers!$A$4:$A$183,0)),"")</f>
        <v>0</v>
      </c>
      <c r="O1471" s="11" t="str">
        <f t="shared" si="45"/>
        <v/>
      </c>
    </row>
    <row r="1472" spans="1:15" x14ac:dyDescent="0.3">
      <c r="A1472" t="s">
        <v>10040</v>
      </c>
      <c r="B1472" s="9">
        <v>45994</v>
      </c>
      <c r="C1472" t="s">
        <v>8442</v>
      </c>
      <c r="D1472" t="s">
        <v>8233</v>
      </c>
      <c r="E1472" t="s">
        <v>8194</v>
      </c>
      <c r="F1472" t="s">
        <v>8197</v>
      </c>
      <c r="G1472">
        <v>177</v>
      </c>
      <c r="H1472">
        <v>0</v>
      </c>
      <c r="I1472">
        <v>105</v>
      </c>
      <c r="J1472">
        <v>18585</v>
      </c>
      <c r="K1472" s="10">
        <f>IFERROR(INDEX(Pharma_Stock!$D$4:$D$51,MATCH(F1472,Pharma_Stock!$B$4:$B$51,0)),"")</f>
        <v>46224</v>
      </c>
      <c r="L1472" s="11" t="str">
        <f t="shared" si="44"/>
        <v/>
      </c>
      <c r="M1472" s="11" t="str">
        <f>INDEX(Pharma_Products!$F$4:$F$15,MATCH(E1472,Pharma_Products!$A$4:$A$15,0))</f>
        <v>-</v>
      </c>
      <c r="N1472" s="10">
        <f>IFERROR(INDEX(Pharma_Retailers!$F$4:$F$183,MATCH(C1472,Pharma_Retailers!$A$4:$A$183,0)),"")</f>
        <v>0</v>
      </c>
      <c r="O1472" s="11" t="str">
        <f t="shared" si="45"/>
        <v/>
      </c>
    </row>
    <row r="1473" spans="1:15" x14ac:dyDescent="0.3">
      <c r="A1473" t="s">
        <v>10041</v>
      </c>
      <c r="B1473" s="9">
        <v>45994</v>
      </c>
      <c r="C1473" t="s">
        <v>8300</v>
      </c>
      <c r="D1473" t="s">
        <v>8269</v>
      </c>
      <c r="E1473" t="s">
        <v>8189</v>
      </c>
      <c r="F1473" t="s">
        <v>8190</v>
      </c>
      <c r="G1473">
        <v>103</v>
      </c>
      <c r="H1473">
        <v>8</v>
      </c>
      <c r="I1473">
        <v>12.5</v>
      </c>
      <c r="J1473">
        <v>1287.5</v>
      </c>
      <c r="K1473" s="10">
        <f>IFERROR(INDEX(Pharma_Stock!$D$4:$D$51,MATCH(F1473,Pharma_Stock!$B$4:$B$51,0)),"")</f>
        <v>46202</v>
      </c>
      <c r="L1473" s="11" t="str">
        <f t="shared" si="44"/>
        <v/>
      </c>
      <c r="M1473" s="11" t="str">
        <f>INDEX(Pharma_Products!$F$4:$F$15,MATCH(E1473,Pharma_Products!$A$4:$A$15,0))</f>
        <v>-</v>
      </c>
      <c r="N1473" s="10">
        <f>IFERROR(INDEX(Pharma_Retailers!$F$4:$F$183,MATCH(C1473,Pharma_Retailers!$A$4:$A$183,0)),"")</f>
        <v>0</v>
      </c>
      <c r="O1473" s="11" t="str">
        <f t="shared" si="45"/>
        <v/>
      </c>
    </row>
    <row r="1474" spans="1:15" x14ac:dyDescent="0.3">
      <c r="A1474" t="s">
        <v>10042</v>
      </c>
      <c r="B1474" s="9">
        <v>45994</v>
      </c>
      <c r="C1474" t="s">
        <v>8457</v>
      </c>
      <c r="D1474" t="s">
        <v>8249</v>
      </c>
      <c r="E1474" t="s">
        <v>8199</v>
      </c>
      <c r="F1474" t="s">
        <v>8200</v>
      </c>
      <c r="G1474">
        <v>192</v>
      </c>
      <c r="H1474">
        <v>0</v>
      </c>
      <c r="I1474">
        <v>28</v>
      </c>
      <c r="J1474">
        <v>5376</v>
      </c>
      <c r="K1474" s="10">
        <f>IFERROR(INDEX(Pharma_Stock!$D$4:$D$51,MATCH(F1474,Pharma_Stock!$B$4:$B$51,0)),"")</f>
        <v>46042</v>
      </c>
      <c r="L1474" s="11" t="str">
        <f t="shared" si="44"/>
        <v/>
      </c>
      <c r="M1474" s="11" t="str">
        <f>INDEX(Pharma_Products!$F$4:$F$15,MATCH(E1474,Pharma_Products!$A$4:$A$15,0))</f>
        <v>-</v>
      </c>
      <c r="N1474" s="10">
        <f>IFERROR(INDEX(Pharma_Retailers!$F$4:$F$183,MATCH(C1474,Pharma_Retailers!$A$4:$A$183,0)),"")</f>
        <v>0</v>
      </c>
      <c r="O1474" s="11" t="str">
        <f t="shared" si="45"/>
        <v/>
      </c>
    </row>
    <row r="1475" spans="1:15" x14ac:dyDescent="0.3">
      <c r="A1475" t="s">
        <v>10043</v>
      </c>
      <c r="B1475" s="9">
        <v>45994</v>
      </c>
      <c r="C1475" t="s">
        <v>8528</v>
      </c>
      <c r="D1475" t="s">
        <v>8249</v>
      </c>
      <c r="E1475" t="s">
        <v>8189</v>
      </c>
      <c r="F1475" t="s">
        <v>8190</v>
      </c>
      <c r="G1475">
        <v>90</v>
      </c>
      <c r="H1475">
        <v>21</v>
      </c>
      <c r="I1475">
        <v>12.5</v>
      </c>
      <c r="J1475">
        <v>1125</v>
      </c>
      <c r="K1475" s="10">
        <f>IFERROR(INDEX(Pharma_Stock!$D$4:$D$51,MATCH(F1475,Pharma_Stock!$B$4:$B$51,0)),"")</f>
        <v>46202</v>
      </c>
      <c r="L1475" s="11" t="str">
        <f t="shared" si="44"/>
        <v/>
      </c>
      <c r="M1475" s="11" t="str">
        <f>INDEX(Pharma_Products!$F$4:$F$15,MATCH(E1475,Pharma_Products!$A$4:$A$15,0))</f>
        <v>-</v>
      </c>
      <c r="N1475" s="10">
        <f>IFERROR(INDEX(Pharma_Retailers!$F$4:$F$183,MATCH(C1475,Pharma_Retailers!$A$4:$A$183,0)),"")</f>
        <v>0</v>
      </c>
      <c r="O1475" s="11" t="str">
        <f t="shared" si="45"/>
        <v/>
      </c>
    </row>
    <row r="1476" spans="1:15" x14ac:dyDescent="0.3">
      <c r="A1476" t="s">
        <v>10044</v>
      </c>
      <c r="B1476" s="9">
        <v>45994</v>
      </c>
      <c r="C1476" t="s">
        <v>8307</v>
      </c>
      <c r="D1476" t="s">
        <v>8249</v>
      </c>
      <c r="E1476" t="s">
        <v>8194</v>
      </c>
      <c r="F1476" t="s">
        <v>8195</v>
      </c>
      <c r="G1476">
        <v>224</v>
      </c>
      <c r="H1476">
        <v>0</v>
      </c>
      <c r="I1476">
        <v>105</v>
      </c>
      <c r="J1476">
        <v>23520</v>
      </c>
      <c r="K1476" s="10">
        <f>IFERROR(INDEX(Pharma_Stock!$D$4:$D$51,MATCH(F1476,Pharma_Stock!$B$4:$B$51,0)),"")</f>
        <v>46196</v>
      </c>
      <c r="L1476" s="11" t="str">
        <f t="shared" ref="L1476:L1539" si="46">IF(B1476&gt;K1476,"FLAG","")</f>
        <v/>
      </c>
      <c r="M1476" s="11" t="str">
        <f>INDEX(Pharma_Products!$F$4:$F$15,MATCH(E1476,Pharma_Products!$A$4:$A$15,0))</f>
        <v>-</v>
      </c>
      <c r="N1476" s="10">
        <f>IFERROR(INDEX(Pharma_Retailers!$F$4:$F$183,MATCH(C1476,Pharma_Retailers!$A$4:$A$183,0)),"")</f>
        <v>0</v>
      </c>
      <c r="O1476" s="11" t="str">
        <f t="shared" ref="O1476:O1539" si="47">IF(AND(M1476="Sch H",N(N1476)&gt;0,B1476&gt;N1476),"FLAG","")</f>
        <v/>
      </c>
    </row>
    <row r="1477" spans="1:15" x14ac:dyDescent="0.3">
      <c r="A1477" t="s">
        <v>10045</v>
      </c>
      <c r="B1477" s="9">
        <v>45995</v>
      </c>
      <c r="C1477" t="s">
        <v>8433</v>
      </c>
      <c r="D1477" t="s">
        <v>8233</v>
      </c>
      <c r="E1477" t="s">
        <v>8194</v>
      </c>
      <c r="F1477" t="s">
        <v>8197</v>
      </c>
      <c r="G1477">
        <v>171</v>
      </c>
      <c r="H1477">
        <v>0</v>
      </c>
      <c r="I1477">
        <v>105</v>
      </c>
      <c r="J1477">
        <v>17955</v>
      </c>
      <c r="K1477" s="10">
        <f>IFERROR(INDEX(Pharma_Stock!$D$4:$D$51,MATCH(F1477,Pharma_Stock!$B$4:$B$51,0)),"")</f>
        <v>46224</v>
      </c>
      <c r="L1477" s="11" t="str">
        <f t="shared" si="46"/>
        <v/>
      </c>
      <c r="M1477" s="11" t="str">
        <f>INDEX(Pharma_Products!$F$4:$F$15,MATCH(E1477,Pharma_Products!$A$4:$A$15,0))</f>
        <v>-</v>
      </c>
      <c r="N1477" s="10">
        <f>IFERROR(INDEX(Pharma_Retailers!$F$4:$F$183,MATCH(C1477,Pharma_Retailers!$A$4:$A$183,0)),"")</f>
        <v>0</v>
      </c>
      <c r="O1477" s="11" t="str">
        <f t="shared" si="47"/>
        <v/>
      </c>
    </row>
    <row r="1478" spans="1:15" x14ac:dyDescent="0.3">
      <c r="A1478" t="s">
        <v>10046</v>
      </c>
      <c r="B1478" s="9">
        <v>45995</v>
      </c>
      <c r="C1478" t="s">
        <v>8500</v>
      </c>
      <c r="D1478" t="s">
        <v>8228</v>
      </c>
      <c r="E1478" t="s">
        <v>8153</v>
      </c>
      <c r="F1478" t="s">
        <v>8154</v>
      </c>
      <c r="G1478">
        <v>43</v>
      </c>
      <c r="H1478">
        <v>0</v>
      </c>
      <c r="I1478">
        <v>18.5</v>
      </c>
      <c r="J1478">
        <v>795.5</v>
      </c>
      <c r="K1478" s="10">
        <f>IFERROR(INDEX(Pharma_Stock!$D$4:$D$51,MATCH(F1478,Pharma_Stock!$B$4:$B$51,0)),"")</f>
        <v>46439</v>
      </c>
      <c r="L1478" s="11" t="str">
        <f t="shared" si="46"/>
        <v/>
      </c>
      <c r="M1478" s="11" t="str">
        <f>INDEX(Pharma_Products!$F$4:$F$15,MATCH(E1478,Pharma_Products!$A$4:$A$15,0))</f>
        <v>Sch H</v>
      </c>
      <c r="N1478" s="10">
        <f>IFERROR(INDEX(Pharma_Retailers!$F$4:$F$183,MATCH(C1478,Pharma_Retailers!$A$4:$A$183,0)),"")</f>
        <v>46794</v>
      </c>
      <c r="O1478" s="11" t="str">
        <f t="shared" si="47"/>
        <v/>
      </c>
    </row>
    <row r="1479" spans="1:15" x14ac:dyDescent="0.3">
      <c r="A1479" t="s">
        <v>10047</v>
      </c>
      <c r="B1479" s="9">
        <v>45995</v>
      </c>
      <c r="C1479" t="s">
        <v>8360</v>
      </c>
      <c r="D1479" t="s">
        <v>8241</v>
      </c>
      <c r="E1479" t="s">
        <v>8209</v>
      </c>
      <c r="F1479" t="s">
        <v>8211</v>
      </c>
      <c r="G1479">
        <v>140</v>
      </c>
      <c r="H1479">
        <v>0</v>
      </c>
      <c r="I1479">
        <v>30</v>
      </c>
      <c r="J1479">
        <v>4200</v>
      </c>
      <c r="K1479" s="10">
        <f>IFERROR(INDEX(Pharma_Stock!$D$4:$D$51,MATCH(F1479,Pharma_Stock!$B$4:$B$51,0)),"")</f>
        <v>46265</v>
      </c>
      <c r="L1479" s="11" t="str">
        <f t="shared" si="46"/>
        <v/>
      </c>
      <c r="M1479" s="11" t="str">
        <f>INDEX(Pharma_Products!$F$4:$F$15,MATCH(E1479,Pharma_Products!$A$4:$A$15,0))</f>
        <v>-</v>
      </c>
      <c r="N1479" s="10">
        <f>IFERROR(INDEX(Pharma_Retailers!$F$4:$F$183,MATCH(C1479,Pharma_Retailers!$A$4:$A$183,0)),"")</f>
        <v>0</v>
      </c>
      <c r="O1479" s="11" t="str">
        <f t="shared" si="47"/>
        <v/>
      </c>
    </row>
    <row r="1480" spans="1:15" x14ac:dyDescent="0.3">
      <c r="A1480" t="s">
        <v>10048</v>
      </c>
      <c r="B1480" s="9">
        <v>45995</v>
      </c>
      <c r="C1480" t="s">
        <v>8238</v>
      </c>
      <c r="D1480" t="s">
        <v>8241</v>
      </c>
      <c r="E1480" t="s">
        <v>8174</v>
      </c>
      <c r="F1480" t="s">
        <v>8175</v>
      </c>
      <c r="G1480">
        <v>94</v>
      </c>
      <c r="H1480">
        <v>0</v>
      </c>
      <c r="I1480">
        <v>98</v>
      </c>
      <c r="J1480">
        <v>9212</v>
      </c>
      <c r="K1480" s="10">
        <f>IFERROR(INDEX(Pharma_Stock!$D$4:$D$51,MATCH(F1480,Pharma_Stock!$B$4:$B$51,0)),"")</f>
        <v>46440</v>
      </c>
      <c r="L1480" s="11" t="str">
        <f t="shared" si="46"/>
        <v/>
      </c>
      <c r="M1480" s="11" t="str">
        <f>INDEX(Pharma_Products!$F$4:$F$15,MATCH(E1480,Pharma_Products!$A$4:$A$15,0))</f>
        <v>Sch H</v>
      </c>
      <c r="N1480" s="10">
        <f>IFERROR(INDEX(Pharma_Retailers!$F$4:$F$183,MATCH(C1480,Pharma_Retailers!$A$4:$A$183,0)),"")</f>
        <v>46414</v>
      </c>
      <c r="O1480" s="11" t="str">
        <f t="shared" si="47"/>
        <v/>
      </c>
    </row>
    <row r="1481" spans="1:15" x14ac:dyDescent="0.3">
      <c r="A1481" t="s">
        <v>10049</v>
      </c>
      <c r="B1481" s="9">
        <v>45996</v>
      </c>
      <c r="C1481" t="s">
        <v>8329</v>
      </c>
      <c r="D1481" t="s">
        <v>8233</v>
      </c>
      <c r="E1481" t="s">
        <v>8169</v>
      </c>
      <c r="F1481" t="s">
        <v>8170</v>
      </c>
      <c r="G1481">
        <v>188</v>
      </c>
      <c r="H1481">
        <v>0</v>
      </c>
      <c r="I1481">
        <v>14</v>
      </c>
      <c r="J1481">
        <v>2632</v>
      </c>
      <c r="K1481" s="10">
        <f>IFERROR(INDEX(Pharma_Stock!$D$4:$D$51,MATCH(F1481,Pharma_Stock!$B$4:$B$51,0)),"")</f>
        <v>46624</v>
      </c>
      <c r="L1481" s="11" t="str">
        <f t="shared" si="46"/>
        <v/>
      </c>
      <c r="M1481" s="11" t="str">
        <f>INDEX(Pharma_Products!$F$4:$F$15,MATCH(E1481,Pharma_Products!$A$4:$A$15,0))</f>
        <v>Sch H</v>
      </c>
      <c r="N1481" s="10">
        <f>IFERROR(INDEX(Pharma_Retailers!$F$4:$F$183,MATCH(C1481,Pharma_Retailers!$A$4:$A$183,0)),"")</f>
        <v>47035</v>
      </c>
      <c r="O1481" s="11" t="str">
        <f t="shared" si="47"/>
        <v/>
      </c>
    </row>
    <row r="1482" spans="1:15" x14ac:dyDescent="0.3">
      <c r="A1482" t="s">
        <v>10050</v>
      </c>
      <c r="B1482" s="9">
        <v>45996</v>
      </c>
      <c r="C1482" t="s">
        <v>8245</v>
      </c>
      <c r="D1482" t="s">
        <v>8249</v>
      </c>
      <c r="E1482" t="s">
        <v>8194</v>
      </c>
      <c r="F1482" t="s">
        <v>8197</v>
      </c>
      <c r="G1482">
        <v>175</v>
      </c>
      <c r="H1482">
        <v>0</v>
      </c>
      <c r="I1482">
        <v>105</v>
      </c>
      <c r="J1482">
        <v>18375</v>
      </c>
      <c r="K1482" s="10">
        <f>IFERROR(INDEX(Pharma_Stock!$D$4:$D$51,MATCH(F1482,Pharma_Stock!$B$4:$B$51,0)),"")</f>
        <v>46224</v>
      </c>
      <c r="L1482" s="11" t="str">
        <f t="shared" si="46"/>
        <v/>
      </c>
      <c r="M1482" s="11" t="str">
        <f>INDEX(Pharma_Products!$F$4:$F$15,MATCH(E1482,Pharma_Products!$A$4:$A$15,0))</f>
        <v>-</v>
      </c>
      <c r="N1482" s="10">
        <f>IFERROR(INDEX(Pharma_Retailers!$F$4:$F$183,MATCH(C1482,Pharma_Retailers!$A$4:$A$183,0)),"")</f>
        <v>47053</v>
      </c>
      <c r="O1482" s="11" t="str">
        <f t="shared" si="47"/>
        <v/>
      </c>
    </row>
    <row r="1483" spans="1:15" x14ac:dyDescent="0.3">
      <c r="A1483" t="s">
        <v>10051</v>
      </c>
      <c r="B1483" s="9">
        <v>45996</v>
      </c>
      <c r="C1483" t="s">
        <v>8326</v>
      </c>
      <c r="D1483" t="s">
        <v>8241</v>
      </c>
      <c r="E1483" t="s">
        <v>8159</v>
      </c>
      <c r="F1483" t="s">
        <v>8162</v>
      </c>
      <c r="G1483">
        <v>223</v>
      </c>
      <c r="H1483">
        <v>0</v>
      </c>
      <c r="I1483">
        <v>72</v>
      </c>
      <c r="J1483">
        <v>16056</v>
      </c>
      <c r="K1483" s="10">
        <f>IFERROR(INDEX(Pharma_Stock!$D$4:$D$51,MATCH(F1483,Pharma_Stock!$B$4:$B$51,0)),"")</f>
        <v>46494</v>
      </c>
      <c r="L1483" s="11" t="str">
        <f t="shared" si="46"/>
        <v/>
      </c>
      <c r="M1483" s="11" t="str">
        <f>INDEX(Pharma_Products!$F$4:$F$15,MATCH(E1483,Pharma_Products!$A$4:$A$15,0))</f>
        <v>Sch H</v>
      </c>
      <c r="N1483" s="10">
        <f>IFERROR(INDEX(Pharma_Retailers!$F$4:$F$183,MATCH(C1483,Pharma_Retailers!$A$4:$A$183,0)),"")</f>
        <v>46852</v>
      </c>
      <c r="O1483" s="11" t="str">
        <f t="shared" si="47"/>
        <v/>
      </c>
    </row>
    <row r="1484" spans="1:15" x14ac:dyDescent="0.3">
      <c r="A1484" t="s">
        <v>10052</v>
      </c>
      <c r="B1484" s="9">
        <v>45996</v>
      </c>
      <c r="C1484" t="s">
        <v>8316</v>
      </c>
      <c r="D1484" t="s">
        <v>8269</v>
      </c>
      <c r="E1484" t="s">
        <v>8174</v>
      </c>
      <c r="F1484" t="s">
        <v>8175</v>
      </c>
      <c r="G1484">
        <v>26</v>
      </c>
      <c r="H1484">
        <v>0</v>
      </c>
      <c r="I1484">
        <v>98</v>
      </c>
      <c r="J1484">
        <v>2548</v>
      </c>
      <c r="K1484" s="10">
        <f>IFERROR(INDEX(Pharma_Stock!$D$4:$D$51,MATCH(F1484,Pharma_Stock!$B$4:$B$51,0)),"")</f>
        <v>46440</v>
      </c>
      <c r="L1484" s="11" t="str">
        <f t="shared" si="46"/>
        <v/>
      </c>
      <c r="M1484" s="11" t="str">
        <f>INDEX(Pharma_Products!$F$4:$F$15,MATCH(E1484,Pharma_Products!$A$4:$A$15,0))</f>
        <v>Sch H</v>
      </c>
      <c r="N1484" s="10">
        <f>IFERROR(INDEX(Pharma_Retailers!$F$4:$F$183,MATCH(C1484,Pharma_Retailers!$A$4:$A$183,0)),"")</f>
        <v>46921</v>
      </c>
      <c r="O1484" s="11" t="str">
        <f t="shared" si="47"/>
        <v/>
      </c>
    </row>
    <row r="1485" spans="1:15" x14ac:dyDescent="0.3">
      <c r="A1485" t="s">
        <v>10053</v>
      </c>
      <c r="B1485" s="9">
        <v>45996</v>
      </c>
      <c r="C1485" t="s">
        <v>8287</v>
      </c>
      <c r="D1485" t="s">
        <v>8249</v>
      </c>
      <c r="E1485" t="s">
        <v>8209</v>
      </c>
      <c r="F1485" t="s">
        <v>8212</v>
      </c>
      <c r="G1485">
        <v>60</v>
      </c>
      <c r="H1485">
        <v>0</v>
      </c>
      <c r="I1485">
        <v>30</v>
      </c>
      <c r="J1485">
        <v>1800</v>
      </c>
      <c r="K1485" s="10">
        <f>IFERROR(INDEX(Pharma_Stock!$D$4:$D$51,MATCH(F1485,Pharma_Stock!$B$4:$B$51,0)),"")</f>
        <v>46129</v>
      </c>
      <c r="L1485" s="11" t="str">
        <f t="shared" si="46"/>
        <v/>
      </c>
      <c r="M1485" s="11" t="str">
        <f>INDEX(Pharma_Products!$F$4:$F$15,MATCH(E1485,Pharma_Products!$A$4:$A$15,0))</f>
        <v>-</v>
      </c>
      <c r="N1485" s="10">
        <f>IFERROR(INDEX(Pharma_Retailers!$F$4:$F$183,MATCH(C1485,Pharma_Retailers!$A$4:$A$183,0)),"")</f>
        <v>0</v>
      </c>
      <c r="O1485" s="11" t="str">
        <f t="shared" si="47"/>
        <v/>
      </c>
    </row>
    <row r="1486" spans="1:15" x14ac:dyDescent="0.3">
      <c r="A1486" t="s">
        <v>10054</v>
      </c>
      <c r="B1486" s="9">
        <v>45996</v>
      </c>
      <c r="C1486" t="s">
        <v>8371</v>
      </c>
      <c r="D1486" t="s">
        <v>8233</v>
      </c>
      <c r="E1486" t="s">
        <v>8184</v>
      </c>
      <c r="F1486" t="s">
        <v>8187</v>
      </c>
      <c r="G1486">
        <v>77</v>
      </c>
      <c r="H1486">
        <v>7</v>
      </c>
      <c r="I1486">
        <v>9</v>
      </c>
      <c r="J1486">
        <v>693</v>
      </c>
      <c r="K1486" s="10">
        <f>IFERROR(INDEX(Pharma_Stock!$D$4:$D$51,MATCH(F1486,Pharma_Stock!$B$4:$B$51,0)),"")</f>
        <v>46028</v>
      </c>
      <c r="L1486" s="11" t="str">
        <f t="shared" si="46"/>
        <v/>
      </c>
      <c r="M1486" s="11" t="str">
        <f>INDEX(Pharma_Products!$F$4:$F$15,MATCH(E1486,Pharma_Products!$A$4:$A$15,0))</f>
        <v>-</v>
      </c>
      <c r="N1486" s="10">
        <f>IFERROR(INDEX(Pharma_Retailers!$F$4:$F$183,MATCH(C1486,Pharma_Retailers!$A$4:$A$183,0)),"")</f>
        <v>0</v>
      </c>
      <c r="O1486" s="11" t="str">
        <f t="shared" si="47"/>
        <v/>
      </c>
    </row>
    <row r="1487" spans="1:15" x14ac:dyDescent="0.3">
      <c r="A1487" t="s">
        <v>10055</v>
      </c>
      <c r="B1487" s="9">
        <v>45996</v>
      </c>
      <c r="C1487" t="s">
        <v>8375</v>
      </c>
      <c r="D1487" t="s">
        <v>8228</v>
      </c>
      <c r="E1487" t="s">
        <v>8159</v>
      </c>
      <c r="F1487" t="s">
        <v>8162</v>
      </c>
      <c r="G1487">
        <v>17</v>
      </c>
      <c r="H1487">
        <v>0</v>
      </c>
      <c r="I1487">
        <v>72</v>
      </c>
      <c r="J1487">
        <v>1224</v>
      </c>
      <c r="K1487" s="10">
        <f>IFERROR(INDEX(Pharma_Stock!$D$4:$D$51,MATCH(F1487,Pharma_Stock!$B$4:$B$51,0)),"")</f>
        <v>46494</v>
      </c>
      <c r="L1487" s="11" t="str">
        <f t="shared" si="46"/>
        <v/>
      </c>
      <c r="M1487" s="11" t="str">
        <f>INDEX(Pharma_Products!$F$4:$F$15,MATCH(E1487,Pharma_Products!$A$4:$A$15,0))</f>
        <v>Sch H</v>
      </c>
      <c r="N1487" s="10">
        <f>IFERROR(INDEX(Pharma_Retailers!$F$4:$F$183,MATCH(C1487,Pharma_Retailers!$A$4:$A$183,0)),"")</f>
        <v>47459</v>
      </c>
      <c r="O1487" s="11" t="str">
        <f t="shared" si="47"/>
        <v/>
      </c>
    </row>
    <row r="1488" spans="1:15" x14ac:dyDescent="0.3">
      <c r="A1488" t="s">
        <v>10056</v>
      </c>
      <c r="B1488" s="9">
        <v>45996</v>
      </c>
      <c r="C1488" t="s">
        <v>8319</v>
      </c>
      <c r="D1488" t="s">
        <v>8228</v>
      </c>
      <c r="E1488" t="s">
        <v>8153</v>
      </c>
      <c r="F1488" t="s">
        <v>8157</v>
      </c>
      <c r="G1488">
        <v>107</v>
      </c>
      <c r="H1488">
        <v>0</v>
      </c>
      <c r="I1488">
        <v>18.5</v>
      </c>
      <c r="J1488">
        <v>1979.5</v>
      </c>
      <c r="K1488" s="10">
        <f>IFERROR(INDEX(Pharma_Stock!$D$4:$D$51,MATCH(F1488,Pharma_Stock!$B$4:$B$51,0)),"")</f>
        <v>46500</v>
      </c>
      <c r="L1488" s="11" t="str">
        <f t="shared" si="46"/>
        <v/>
      </c>
      <c r="M1488" s="11" t="str">
        <f>INDEX(Pharma_Products!$F$4:$F$15,MATCH(E1488,Pharma_Products!$A$4:$A$15,0))</f>
        <v>Sch H</v>
      </c>
      <c r="N1488" s="10">
        <f>IFERROR(INDEX(Pharma_Retailers!$F$4:$F$183,MATCH(C1488,Pharma_Retailers!$A$4:$A$183,0)),"")</f>
        <v>46924</v>
      </c>
      <c r="O1488" s="11" t="str">
        <f t="shared" si="47"/>
        <v/>
      </c>
    </row>
    <row r="1489" spans="1:15" x14ac:dyDescent="0.3">
      <c r="A1489" t="s">
        <v>10057</v>
      </c>
      <c r="B1489" s="9">
        <v>45996</v>
      </c>
      <c r="C1489" t="s">
        <v>8457</v>
      </c>
      <c r="D1489" t="s">
        <v>8249</v>
      </c>
      <c r="E1489" t="s">
        <v>8209</v>
      </c>
      <c r="F1489" t="s">
        <v>8212</v>
      </c>
      <c r="G1489">
        <v>101</v>
      </c>
      <c r="H1489">
        <v>0</v>
      </c>
      <c r="I1489">
        <v>30</v>
      </c>
      <c r="J1489">
        <v>3030</v>
      </c>
      <c r="K1489" s="10">
        <f>IFERROR(INDEX(Pharma_Stock!$D$4:$D$51,MATCH(F1489,Pharma_Stock!$B$4:$B$51,0)),"")</f>
        <v>46129</v>
      </c>
      <c r="L1489" s="11" t="str">
        <f t="shared" si="46"/>
        <v/>
      </c>
      <c r="M1489" s="11" t="str">
        <f>INDEX(Pharma_Products!$F$4:$F$15,MATCH(E1489,Pharma_Products!$A$4:$A$15,0))</f>
        <v>-</v>
      </c>
      <c r="N1489" s="10">
        <f>IFERROR(INDEX(Pharma_Retailers!$F$4:$F$183,MATCH(C1489,Pharma_Retailers!$A$4:$A$183,0)),"")</f>
        <v>0</v>
      </c>
      <c r="O1489" s="11" t="str">
        <f t="shared" si="47"/>
        <v/>
      </c>
    </row>
    <row r="1490" spans="1:15" x14ac:dyDescent="0.3">
      <c r="A1490" t="s">
        <v>10058</v>
      </c>
      <c r="B1490" s="9">
        <v>45996</v>
      </c>
      <c r="C1490" t="s">
        <v>8495</v>
      </c>
      <c r="D1490" t="s">
        <v>8249</v>
      </c>
      <c r="E1490" t="s">
        <v>8159</v>
      </c>
      <c r="F1490" t="s">
        <v>8162</v>
      </c>
      <c r="G1490">
        <v>184</v>
      </c>
      <c r="H1490">
        <v>0</v>
      </c>
      <c r="I1490">
        <v>72</v>
      </c>
      <c r="J1490">
        <v>13248</v>
      </c>
      <c r="K1490" s="10">
        <f>IFERROR(INDEX(Pharma_Stock!$D$4:$D$51,MATCH(F1490,Pharma_Stock!$B$4:$B$51,0)),"")</f>
        <v>46494</v>
      </c>
      <c r="L1490" s="11" t="str">
        <f t="shared" si="46"/>
        <v/>
      </c>
      <c r="M1490" s="11" t="str">
        <f>INDEX(Pharma_Products!$F$4:$F$15,MATCH(E1490,Pharma_Products!$A$4:$A$15,0))</f>
        <v>Sch H</v>
      </c>
      <c r="N1490" s="10">
        <f>IFERROR(INDEX(Pharma_Retailers!$F$4:$F$183,MATCH(C1490,Pharma_Retailers!$A$4:$A$183,0)),"")</f>
        <v>46890</v>
      </c>
      <c r="O1490" s="11" t="str">
        <f t="shared" si="47"/>
        <v/>
      </c>
    </row>
    <row r="1491" spans="1:15" x14ac:dyDescent="0.3">
      <c r="A1491" t="s">
        <v>10059</v>
      </c>
      <c r="B1491" s="9">
        <v>45996</v>
      </c>
      <c r="C1491" t="s">
        <v>8423</v>
      </c>
      <c r="D1491" t="s">
        <v>8233</v>
      </c>
      <c r="E1491" t="s">
        <v>8209</v>
      </c>
      <c r="F1491" t="s">
        <v>8212</v>
      </c>
      <c r="G1491">
        <v>208</v>
      </c>
      <c r="H1491">
        <v>0</v>
      </c>
      <c r="I1491">
        <v>30</v>
      </c>
      <c r="J1491">
        <v>6240</v>
      </c>
      <c r="K1491" s="10">
        <f>IFERROR(INDEX(Pharma_Stock!$D$4:$D$51,MATCH(F1491,Pharma_Stock!$B$4:$B$51,0)),"")</f>
        <v>46129</v>
      </c>
      <c r="L1491" s="11" t="str">
        <f t="shared" si="46"/>
        <v/>
      </c>
      <c r="M1491" s="11" t="str">
        <f>INDEX(Pharma_Products!$F$4:$F$15,MATCH(E1491,Pharma_Products!$A$4:$A$15,0))</f>
        <v>-</v>
      </c>
      <c r="N1491" s="10">
        <f>IFERROR(INDEX(Pharma_Retailers!$F$4:$F$183,MATCH(C1491,Pharma_Retailers!$A$4:$A$183,0)),"")</f>
        <v>46761</v>
      </c>
      <c r="O1491" s="11" t="str">
        <f t="shared" si="47"/>
        <v/>
      </c>
    </row>
    <row r="1492" spans="1:15" x14ac:dyDescent="0.3">
      <c r="A1492" t="s">
        <v>10060</v>
      </c>
      <c r="B1492" s="9">
        <v>45997</v>
      </c>
      <c r="C1492" t="s">
        <v>8238</v>
      </c>
      <c r="D1492" t="s">
        <v>8241</v>
      </c>
      <c r="E1492" t="s">
        <v>8153</v>
      </c>
      <c r="F1492" t="s">
        <v>8156</v>
      </c>
      <c r="G1492">
        <v>69</v>
      </c>
      <c r="H1492">
        <v>0</v>
      </c>
      <c r="I1492">
        <v>18.5</v>
      </c>
      <c r="J1492">
        <v>1276.5</v>
      </c>
      <c r="K1492" s="10">
        <f>IFERROR(INDEX(Pharma_Stock!$D$4:$D$51,MATCH(F1492,Pharma_Stock!$B$4:$B$51,0)),"")</f>
        <v>46468</v>
      </c>
      <c r="L1492" s="11" t="str">
        <f t="shared" si="46"/>
        <v/>
      </c>
      <c r="M1492" s="11" t="str">
        <f>INDEX(Pharma_Products!$F$4:$F$15,MATCH(E1492,Pharma_Products!$A$4:$A$15,0))</f>
        <v>Sch H</v>
      </c>
      <c r="N1492" s="10">
        <f>IFERROR(INDEX(Pharma_Retailers!$F$4:$F$183,MATCH(C1492,Pharma_Retailers!$A$4:$A$183,0)),"")</f>
        <v>46414</v>
      </c>
      <c r="O1492" s="11" t="str">
        <f t="shared" si="47"/>
        <v/>
      </c>
    </row>
    <row r="1493" spans="1:15" x14ac:dyDescent="0.3">
      <c r="A1493" t="s">
        <v>10061</v>
      </c>
      <c r="B1493" s="9">
        <v>45997</v>
      </c>
      <c r="C1493" t="s">
        <v>8304</v>
      </c>
      <c r="D1493" t="s">
        <v>8241</v>
      </c>
      <c r="E1493" t="s">
        <v>8153</v>
      </c>
      <c r="F1493" t="s">
        <v>8156</v>
      </c>
      <c r="G1493">
        <v>170</v>
      </c>
      <c r="H1493">
        <v>0</v>
      </c>
      <c r="I1493">
        <v>18.5</v>
      </c>
      <c r="J1493">
        <v>3145</v>
      </c>
      <c r="K1493" s="10">
        <f>IFERROR(INDEX(Pharma_Stock!$D$4:$D$51,MATCH(F1493,Pharma_Stock!$B$4:$B$51,0)),"")</f>
        <v>46468</v>
      </c>
      <c r="L1493" s="11" t="str">
        <f t="shared" si="46"/>
        <v/>
      </c>
      <c r="M1493" s="11" t="str">
        <f>INDEX(Pharma_Products!$F$4:$F$15,MATCH(E1493,Pharma_Products!$A$4:$A$15,0))</f>
        <v>Sch H</v>
      </c>
      <c r="N1493" s="10">
        <f>IFERROR(INDEX(Pharma_Retailers!$F$4:$F$183,MATCH(C1493,Pharma_Retailers!$A$4:$A$183,0)),"")</f>
        <v>47445</v>
      </c>
      <c r="O1493" s="11" t="str">
        <f t="shared" si="47"/>
        <v/>
      </c>
    </row>
    <row r="1494" spans="1:15" x14ac:dyDescent="0.3">
      <c r="A1494" t="s">
        <v>10062</v>
      </c>
      <c r="B1494" s="9">
        <v>45997</v>
      </c>
      <c r="C1494" t="s">
        <v>8405</v>
      </c>
      <c r="D1494" t="s">
        <v>8233</v>
      </c>
      <c r="E1494" t="s">
        <v>8164</v>
      </c>
      <c r="F1494" t="s">
        <v>8167</v>
      </c>
      <c r="G1494">
        <v>76</v>
      </c>
      <c r="H1494">
        <v>0</v>
      </c>
      <c r="I1494">
        <v>19</v>
      </c>
      <c r="J1494">
        <v>1444</v>
      </c>
      <c r="K1494" s="10">
        <f>IFERROR(INDEX(Pharma_Stock!$D$4:$D$51,MATCH(F1494,Pharma_Stock!$B$4:$B$51,0)),"")</f>
        <v>46652</v>
      </c>
      <c r="L1494" s="11" t="str">
        <f t="shared" si="46"/>
        <v/>
      </c>
      <c r="M1494" s="11" t="str">
        <f>INDEX(Pharma_Products!$F$4:$F$15,MATCH(E1494,Pharma_Products!$A$4:$A$15,0))</f>
        <v>OTC</v>
      </c>
      <c r="N1494" s="10">
        <f>IFERROR(INDEX(Pharma_Retailers!$F$4:$F$183,MATCH(C1494,Pharma_Retailers!$A$4:$A$183,0)),"")</f>
        <v>47414</v>
      </c>
      <c r="O1494" s="11" t="str">
        <f t="shared" si="47"/>
        <v/>
      </c>
    </row>
    <row r="1495" spans="1:15" x14ac:dyDescent="0.3">
      <c r="A1495" t="s">
        <v>10063</v>
      </c>
      <c r="B1495" s="9">
        <v>45997</v>
      </c>
      <c r="C1495" t="s">
        <v>8470</v>
      </c>
      <c r="D1495" t="s">
        <v>8228</v>
      </c>
      <c r="E1495" t="s">
        <v>8204</v>
      </c>
      <c r="F1495" t="s">
        <v>8206</v>
      </c>
      <c r="G1495">
        <v>74</v>
      </c>
      <c r="H1495">
        <v>12</v>
      </c>
      <c r="I1495">
        <v>88</v>
      </c>
      <c r="J1495">
        <v>6512</v>
      </c>
      <c r="K1495" s="10">
        <f>IFERROR(INDEX(Pharma_Stock!$D$4:$D$51,MATCH(F1495,Pharma_Stock!$B$4:$B$51,0)),"")</f>
        <v>46287</v>
      </c>
      <c r="L1495" s="11" t="str">
        <f t="shared" si="46"/>
        <v/>
      </c>
      <c r="M1495" s="11" t="str">
        <f>INDEX(Pharma_Products!$F$4:$F$15,MATCH(E1495,Pharma_Products!$A$4:$A$15,0))</f>
        <v>-</v>
      </c>
      <c r="N1495" s="10">
        <f>IFERROR(INDEX(Pharma_Retailers!$F$4:$F$183,MATCH(C1495,Pharma_Retailers!$A$4:$A$183,0)),"")</f>
        <v>0</v>
      </c>
      <c r="O1495" s="11" t="str">
        <f t="shared" si="47"/>
        <v/>
      </c>
    </row>
    <row r="1496" spans="1:15" x14ac:dyDescent="0.3">
      <c r="A1496" t="s">
        <v>10064</v>
      </c>
      <c r="B1496" s="9">
        <v>45997</v>
      </c>
      <c r="C1496" t="s">
        <v>8521</v>
      </c>
      <c r="D1496" t="s">
        <v>8241</v>
      </c>
      <c r="E1496" t="s">
        <v>8184</v>
      </c>
      <c r="F1496" t="s">
        <v>8185</v>
      </c>
      <c r="G1496">
        <v>99</v>
      </c>
      <c r="H1496">
        <v>9</v>
      </c>
      <c r="I1496">
        <v>9</v>
      </c>
      <c r="J1496">
        <v>891</v>
      </c>
      <c r="K1496" s="10">
        <f>IFERROR(INDEX(Pharma_Stock!$D$4:$D$51,MATCH(F1496,Pharma_Stock!$B$4:$B$51,0)),"")</f>
        <v>46158</v>
      </c>
      <c r="L1496" s="11" t="str">
        <f t="shared" si="46"/>
        <v/>
      </c>
      <c r="M1496" s="11" t="str">
        <f>INDEX(Pharma_Products!$F$4:$F$15,MATCH(E1496,Pharma_Products!$A$4:$A$15,0))</f>
        <v>-</v>
      </c>
      <c r="N1496" s="10">
        <f>IFERROR(INDEX(Pharma_Retailers!$F$4:$F$183,MATCH(C1496,Pharma_Retailers!$A$4:$A$183,0)),"")</f>
        <v>0</v>
      </c>
      <c r="O1496" s="11" t="str">
        <f t="shared" si="47"/>
        <v/>
      </c>
    </row>
    <row r="1497" spans="1:15" x14ac:dyDescent="0.3">
      <c r="A1497" t="s">
        <v>10065</v>
      </c>
      <c r="B1497" s="9">
        <v>45997</v>
      </c>
      <c r="C1497" t="s">
        <v>8509</v>
      </c>
      <c r="D1497" t="s">
        <v>8269</v>
      </c>
      <c r="E1497" t="s">
        <v>8189</v>
      </c>
      <c r="F1497" t="s">
        <v>8190</v>
      </c>
      <c r="G1497">
        <v>73</v>
      </c>
      <c r="H1497">
        <v>6</v>
      </c>
      <c r="I1497">
        <v>12.5</v>
      </c>
      <c r="J1497">
        <v>912.5</v>
      </c>
      <c r="K1497" s="10">
        <f>IFERROR(INDEX(Pharma_Stock!$D$4:$D$51,MATCH(F1497,Pharma_Stock!$B$4:$B$51,0)),"")</f>
        <v>46202</v>
      </c>
      <c r="L1497" s="11" t="str">
        <f t="shared" si="46"/>
        <v/>
      </c>
      <c r="M1497" s="11" t="str">
        <f>INDEX(Pharma_Products!$F$4:$F$15,MATCH(E1497,Pharma_Products!$A$4:$A$15,0))</f>
        <v>-</v>
      </c>
      <c r="N1497" s="10">
        <f>IFERROR(INDEX(Pharma_Retailers!$F$4:$F$183,MATCH(C1497,Pharma_Retailers!$A$4:$A$183,0)),"")</f>
        <v>0</v>
      </c>
      <c r="O1497" s="11" t="str">
        <f t="shared" si="47"/>
        <v/>
      </c>
    </row>
    <row r="1498" spans="1:15" x14ac:dyDescent="0.3">
      <c r="A1498" t="s">
        <v>10066</v>
      </c>
      <c r="B1498" s="9">
        <v>45997</v>
      </c>
      <c r="C1498" t="s">
        <v>8419</v>
      </c>
      <c r="D1498" t="s">
        <v>8269</v>
      </c>
      <c r="E1498" t="s">
        <v>8169</v>
      </c>
      <c r="F1498" t="s">
        <v>8171</v>
      </c>
      <c r="G1498">
        <v>240</v>
      </c>
      <c r="H1498">
        <v>0</v>
      </c>
      <c r="I1498">
        <v>14</v>
      </c>
      <c r="J1498">
        <v>3360</v>
      </c>
      <c r="K1498" s="10">
        <f>IFERROR(INDEX(Pharma_Stock!$D$4:$D$51,MATCH(F1498,Pharma_Stock!$B$4:$B$51,0)),"")</f>
        <v>46575</v>
      </c>
      <c r="L1498" s="11" t="str">
        <f t="shared" si="46"/>
        <v/>
      </c>
      <c r="M1498" s="11" t="str">
        <f>INDEX(Pharma_Products!$F$4:$F$15,MATCH(E1498,Pharma_Products!$A$4:$A$15,0))</f>
        <v>Sch H</v>
      </c>
      <c r="N1498" s="10">
        <f>IFERROR(INDEX(Pharma_Retailers!$F$4:$F$183,MATCH(C1498,Pharma_Retailers!$A$4:$A$183,0)),"")</f>
        <v>46557</v>
      </c>
      <c r="O1498" s="11" t="str">
        <f t="shared" si="47"/>
        <v/>
      </c>
    </row>
    <row r="1499" spans="1:15" x14ac:dyDescent="0.3">
      <c r="A1499" t="s">
        <v>10067</v>
      </c>
      <c r="B1499" s="9">
        <v>45997</v>
      </c>
      <c r="C1499" t="s">
        <v>8433</v>
      </c>
      <c r="D1499" t="s">
        <v>8233</v>
      </c>
      <c r="E1499" t="s">
        <v>8204</v>
      </c>
      <c r="F1499" t="s">
        <v>8206</v>
      </c>
      <c r="G1499">
        <v>91</v>
      </c>
      <c r="H1499">
        <v>15</v>
      </c>
      <c r="I1499">
        <v>88</v>
      </c>
      <c r="J1499">
        <v>8008</v>
      </c>
      <c r="K1499" s="10">
        <f>IFERROR(INDEX(Pharma_Stock!$D$4:$D$51,MATCH(F1499,Pharma_Stock!$B$4:$B$51,0)),"")</f>
        <v>46287</v>
      </c>
      <c r="L1499" s="11" t="str">
        <f t="shared" si="46"/>
        <v/>
      </c>
      <c r="M1499" s="11" t="str">
        <f>INDEX(Pharma_Products!$F$4:$F$15,MATCH(E1499,Pharma_Products!$A$4:$A$15,0))</f>
        <v>-</v>
      </c>
      <c r="N1499" s="10">
        <f>IFERROR(INDEX(Pharma_Retailers!$F$4:$F$183,MATCH(C1499,Pharma_Retailers!$A$4:$A$183,0)),"")</f>
        <v>0</v>
      </c>
      <c r="O1499" s="11" t="str">
        <f t="shared" si="47"/>
        <v/>
      </c>
    </row>
    <row r="1500" spans="1:15" x14ac:dyDescent="0.3">
      <c r="A1500" t="s">
        <v>10068</v>
      </c>
      <c r="B1500" s="9">
        <v>45997</v>
      </c>
      <c r="C1500" t="s">
        <v>8541</v>
      </c>
      <c r="D1500" t="s">
        <v>8233</v>
      </c>
      <c r="E1500" t="s">
        <v>8153</v>
      </c>
      <c r="F1500" t="s">
        <v>8156</v>
      </c>
      <c r="G1500">
        <v>30</v>
      </c>
      <c r="H1500">
        <v>0</v>
      </c>
      <c r="I1500">
        <v>18.5</v>
      </c>
      <c r="J1500">
        <v>555</v>
      </c>
      <c r="K1500" s="10">
        <f>IFERROR(INDEX(Pharma_Stock!$D$4:$D$51,MATCH(F1500,Pharma_Stock!$B$4:$B$51,0)),"")</f>
        <v>46468</v>
      </c>
      <c r="L1500" s="11" t="str">
        <f t="shared" si="46"/>
        <v/>
      </c>
      <c r="M1500" s="11" t="str">
        <f>INDEX(Pharma_Products!$F$4:$F$15,MATCH(E1500,Pharma_Products!$A$4:$A$15,0))</f>
        <v>Sch H</v>
      </c>
      <c r="N1500" s="10">
        <f>IFERROR(INDEX(Pharma_Retailers!$F$4:$F$183,MATCH(C1500,Pharma_Retailers!$A$4:$A$183,0)),"")</f>
        <v>47414</v>
      </c>
      <c r="O1500" s="11" t="str">
        <f t="shared" si="47"/>
        <v/>
      </c>
    </row>
    <row r="1501" spans="1:15" x14ac:dyDescent="0.3">
      <c r="A1501" t="s">
        <v>10069</v>
      </c>
      <c r="B1501" s="9">
        <v>45997</v>
      </c>
      <c r="C1501" t="s">
        <v>8373</v>
      </c>
      <c r="D1501" t="s">
        <v>8249</v>
      </c>
      <c r="E1501" t="s">
        <v>8174</v>
      </c>
      <c r="F1501" t="s">
        <v>8177</v>
      </c>
      <c r="G1501">
        <v>21</v>
      </c>
      <c r="H1501">
        <v>0</v>
      </c>
      <c r="I1501">
        <v>98</v>
      </c>
      <c r="J1501">
        <v>2058</v>
      </c>
      <c r="K1501" s="10">
        <f>IFERROR(INDEX(Pharma_Stock!$D$4:$D$51,MATCH(F1501,Pharma_Stock!$B$4:$B$51,0)),"")</f>
        <v>46385</v>
      </c>
      <c r="L1501" s="11" t="str">
        <f t="shared" si="46"/>
        <v/>
      </c>
      <c r="M1501" s="11" t="str">
        <f>INDEX(Pharma_Products!$F$4:$F$15,MATCH(E1501,Pharma_Products!$A$4:$A$15,0))</f>
        <v>Sch H</v>
      </c>
      <c r="N1501" s="10">
        <f>IFERROR(INDEX(Pharma_Retailers!$F$4:$F$183,MATCH(C1501,Pharma_Retailers!$A$4:$A$183,0)),"")</f>
        <v>46942</v>
      </c>
      <c r="O1501" s="11" t="str">
        <f t="shared" si="47"/>
        <v/>
      </c>
    </row>
    <row r="1502" spans="1:15" x14ac:dyDescent="0.3">
      <c r="A1502" t="s">
        <v>10070</v>
      </c>
      <c r="B1502" s="9">
        <v>45997</v>
      </c>
      <c r="C1502" t="s">
        <v>8513</v>
      </c>
      <c r="D1502" t="s">
        <v>8228</v>
      </c>
      <c r="E1502" t="s">
        <v>8209</v>
      </c>
      <c r="F1502" t="s">
        <v>8211</v>
      </c>
      <c r="G1502">
        <v>14</v>
      </c>
      <c r="H1502">
        <v>0</v>
      </c>
      <c r="I1502">
        <v>30</v>
      </c>
      <c r="J1502">
        <v>420</v>
      </c>
      <c r="K1502" s="10">
        <f>IFERROR(INDEX(Pharma_Stock!$D$4:$D$51,MATCH(F1502,Pharma_Stock!$B$4:$B$51,0)),"")</f>
        <v>46265</v>
      </c>
      <c r="L1502" s="11" t="str">
        <f t="shared" si="46"/>
        <v/>
      </c>
      <c r="M1502" s="11" t="str">
        <f>INDEX(Pharma_Products!$F$4:$F$15,MATCH(E1502,Pharma_Products!$A$4:$A$15,0))</f>
        <v>-</v>
      </c>
      <c r="N1502" s="10">
        <f>IFERROR(INDEX(Pharma_Retailers!$F$4:$F$183,MATCH(C1502,Pharma_Retailers!$A$4:$A$183,0)),"")</f>
        <v>0</v>
      </c>
      <c r="O1502" s="11" t="str">
        <f t="shared" si="47"/>
        <v/>
      </c>
    </row>
    <row r="1503" spans="1:15" x14ac:dyDescent="0.3">
      <c r="A1503" t="s">
        <v>10071</v>
      </c>
      <c r="B1503" s="9">
        <v>45997</v>
      </c>
      <c r="C1503" t="s">
        <v>8329</v>
      </c>
      <c r="D1503" t="s">
        <v>8233</v>
      </c>
      <c r="E1503" t="s">
        <v>8174</v>
      </c>
      <c r="F1503" t="s">
        <v>8176</v>
      </c>
      <c r="G1503">
        <v>103</v>
      </c>
      <c r="H1503">
        <v>0</v>
      </c>
      <c r="I1503">
        <v>98</v>
      </c>
      <c r="J1503">
        <v>10094</v>
      </c>
      <c r="K1503" s="10">
        <f>IFERROR(INDEX(Pharma_Stock!$D$4:$D$51,MATCH(F1503,Pharma_Stock!$B$4:$B$51,0)),"")</f>
        <v>46628</v>
      </c>
      <c r="L1503" s="11" t="str">
        <f t="shared" si="46"/>
        <v/>
      </c>
      <c r="M1503" s="11" t="str">
        <f>INDEX(Pharma_Products!$F$4:$F$15,MATCH(E1503,Pharma_Products!$A$4:$A$15,0))</f>
        <v>Sch H</v>
      </c>
      <c r="N1503" s="10">
        <f>IFERROR(INDEX(Pharma_Retailers!$F$4:$F$183,MATCH(C1503,Pharma_Retailers!$A$4:$A$183,0)),"")</f>
        <v>47035</v>
      </c>
      <c r="O1503" s="11" t="str">
        <f t="shared" si="47"/>
        <v/>
      </c>
    </row>
    <row r="1504" spans="1:15" x14ac:dyDescent="0.3">
      <c r="A1504" t="s">
        <v>10072</v>
      </c>
      <c r="B1504" s="9">
        <v>45997</v>
      </c>
      <c r="C1504" t="s">
        <v>8415</v>
      </c>
      <c r="D1504" t="s">
        <v>8269</v>
      </c>
      <c r="E1504" t="s">
        <v>8184</v>
      </c>
      <c r="F1504" t="s">
        <v>8185</v>
      </c>
      <c r="G1504">
        <v>125</v>
      </c>
      <c r="H1504">
        <v>12</v>
      </c>
      <c r="I1504">
        <v>9</v>
      </c>
      <c r="J1504">
        <v>1125</v>
      </c>
      <c r="K1504" s="10">
        <f>IFERROR(INDEX(Pharma_Stock!$D$4:$D$51,MATCH(F1504,Pharma_Stock!$B$4:$B$51,0)),"")</f>
        <v>46158</v>
      </c>
      <c r="L1504" s="11" t="str">
        <f t="shared" si="46"/>
        <v/>
      </c>
      <c r="M1504" s="11" t="str">
        <f>INDEX(Pharma_Products!$F$4:$F$15,MATCH(E1504,Pharma_Products!$A$4:$A$15,0))</f>
        <v>-</v>
      </c>
      <c r="N1504" s="10">
        <f>IFERROR(INDEX(Pharma_Retailers!$F$4:$F$183,MATCH(C1504,Pharma_Retailers!$A$4:$A$183,0)),"")</f>
        <v>46864</v>
      </c>
      <c r="O1504" s="11" t="str">
        <f t="shared" si="47"/>
        <v/>
      </c>
    </row>
    <row r="1505" spans="1:15" x14ac:dyDescent="0.3">
      <c r="A1505" t="s">
        <v>10073</v>
      </c>
      <c r="B1505" s="9">
        <v>45997</v>
      </c>
      <c r="C1505" t="s">
        <v>8488</v>
      </c>
      <c r="D1505" t="s">
        <v>8249</v>
      </c>
      <c r="E1505" t="s">
        <v>8174</v>
      </c>
      <c r="F1505" t="s">
        <v>8176</v>
      </c>
      <c r="G1505">
        <v>87</v>
      </c>
      <c r="H1505">
        <v>0</v>
      </c>
      <c r="I1505">
        <v>98</v>
      </c>
      <c r="J1505">
        <v>8526</v>
      </c>
      <c r="K1505" s="10">
        <f>IFERROR(INDEX(Pharma_Stock!$D$4:$D$51,MATCH(F1505,Pharma_Stock!$B$4:$B$51,0)),"")</f>
        <v>46628</v>
      </c>
      <c r="L1505" s="11" t="str">
        <f t="shared" si="46"/>
        <v/>
      </c>
      <c r="M1505" s="11" t="str">
        <f>INDEX(Pharma_Products!$F$4:$F$15,MATCH(E1505,Pharma_Products!$A$4:$A$15,0))</f>
        <v>Sch H</v>
      </c>
      <c r="N1505" s="10">
        <f>IFERROR(INDEX(Pharma_Retailers!$F$4:$F$183,MATCH(C1505,Pharma_Retailers!$A$4:$A$183,0)),"")</f>
        <v>46276</v>
      </c>
      <c r="O1505" s="11" t="str">
        <f t="shared" si="47"/>
        <v/>
      </c>
    </row>
    <row r="1506" spans="1:15" x14ac:dyDescent="0.3">
      <c r="A1506" t="s">
        <v>10074</v>
      </c>
      <c r="B1506" s="9">
        <v>45997</v>
      </c>
      <c r="C1506" t="s">
        <v>8505</v>
      </c>
      <c r="D1506" t="s">
        <v>8241</v>
      </c>
      <c r="E1506" t="s">
        <v>8199</v>
      </c>
      <c r="F1506" t="s">
        <v>8200</v>
      </c>
      <c r="G1506">
        <v>88</v>
      </c>
      <c r="H1506">
        <v>0</v>
      </c>
      <c r="I1506">
        <v>28</v>
      </c>
      <c r="J1506">
        <v>2464</v>
      </c>
      <c r="K1506" s="10">
        <f>IFERROR(INDEX(Pharma_Stock!$D$4:$D$51,MATCH(F1506,Pharma_Stock!$B$4:$B$51,0)),"")</f>
        <v>46042</v>
      </c>
      <c r="L1506" s="11" t="str">
        <f t="shared" si="46"/>
        <v/>
      </c>
      <c r="M1506" s="11" t="str">
        <f>INDEX(Pharma_Products!$F$4:$F$15,MATCH(E1506,Pharma_Products!$A$4:$A$15,0))</f>
        <v>-</v>
      </c>
      <c r="N1506" s="10">
        <f>IFERROR(INDEX(Pharma_Retailers!$F$4:$F$183,MATCH(C1506,Pharma_Retailers!$A$4:$A$183,0)),"")</f>
        <v>46608</v>
      </c>
      <c r="O1506" s="11" t="str">
        <f t="shared" si="47"/>
        <v/>
      </c>
    </row>
    <row r="1507" spans="1:15" x14ac:dyDescent="0.3">
      <c r="A1507" t="s">
        <v>10075</v>
      </c>
      <c r="B1507" s="9">
        <v>45997</v>
      </c>
      <c r="C1507" t="s">
        <v>8509</v>
      </c>
      <c r="D1507" t="s">
        <v>8269</v>
      </c>
      <c r="E1507" t="s">
        <v>8204</v>
      </c>
      <c r="F1507" t="s">
        <v>8205</v>
      </c>
      <c r="G1507">
        <v>69</v>
      </c>
      <c r="H1507">
        <v>11</v>
      </c>
      <c r="I1507">
        <v>88</v>
      </c>
      <c r="J1507">
        <v>6072</v>
      </c>
      <c r="K1507" s="10">
        <f>IFERROR(INDEX(Pharma_Stock!$D$4:$D$51,MATCH(F1507,Pharma_Stock!$B$4:$B$51,0)),"")</f>
        <v>46141</v>
      </c>
      <c r="L1507" s="11" t="str">
        <f t="shared" si="46"/>
        <v/>
      </c>
      <c r="M1507" s="11" t="str">
        <f>INDEX(Pharma_Products!$F$4:$F$15,MATCH(E1507,Pharma_Products!$A$4:$A$15,0))</f>
        <v>-</v>
      </c>
      <c r="N1507" s="10">
        <f>IFERROR(INDEX(Pharma_Retailers!$F$4:$F$183,MATCH(C1507,Pharma_Retailers!$A$4:$A$183,0)),"")</f>
        <v>0</v>
      </c>
      <c r="O1507" s="11" t="str">
        <f t="shared" si="47"/>
        <v/>
      </c>
    </row>
    <row r="1508" spans="1:15" x14ac:dyDescent="0.3">
      <c r="A1508" t="s">
        <v>10076</v>
      </c>
      <c r="B1508" s="9">
        <v>45999</v>
      </c>
      <c r="C1508" t="s">
        <v>8486</v>
      </c>
      <c r="D1508" t="s">
        <v>8228</v>
      </c>
      <c r="E1508" t="s">
        <v>8179</v>
      </c>
      <c r="F1508" t="s">
        <v>8182</v>
      </c>
      <c r="G1508">
        <v>33</v>
      </c>
      <c r="H1508">
        <v>0</v>
      </c>
      <c r="I1508">
        <v>85</v>
      </c>
      <c r="J1508">
        <v>2805</v>
      </c>
      <c r="K1508" s="10">
        <f>IFERROR(INDEX(Pharma_Stock!$D$4:$D$51,MATCH(F1508,Pharma_Stock!$B$4:$B$51,0)),"")</f>
        <v>46620</v>
      </c>
      <c r="L1508" s="11" t="str">
        <f t="shared" si="46"/>
        <v/>
      </c>
      <c r="M1508" s="11" t="str">
        <f>INDEX(Pharma_Products!$F$4:$F$15,MATCH(E1508,Pharma_Products!$A$4:$A$15,0))</f>
        <v>Sch H</v>
      </c>
      <c r="N1508" s="10">
        <f>IFERROR(INDEX(Pharma_Retailers!$F$4:$F$183,MATCH(C1508,Pharma_Retailers!$A$4:$A$183,0)),"")</f>
        <v>46320</v>
      </c>
      <c r="O1508" s="11" t="str">
        <f t="shared" si="47"/>
        <v/>
      </c>
    </row>
    <row r="1509" spans="1:15" x14ac:dyDescent="0.3">
      <c r="A1509" t="s">
        <v>10077</v>
      </c>
      <c r="B1509" s="9">
        <v>45999</v>
      </c>
      <c r="C1509" t="s">
        <v>8229</v>
      </c>
      <c r="D1509" t="s">
        <v>8233</v>
      </c>
      <c r="E1509" t="s">
        <v>8164</v>
      </c>
      <c r="F1509" t="s">
        <v>8167</v>
      </c>
      <c r="G1509">
        <v>56</v>
      </c>
      <c r="H1509">
        <v>0</v>
      </c>
      <c r="I1509">
        <v>19</v>
      </c>
      <c r="J1509">
        <v>1064</v>
      </c>
      <c r="K1509" s="10">
        <f>IFERROR(INDEX(Pharma_Stock!$D$4:$D$51,MATCH(F1509,Pharma_Stock!$B$4:$B$51,0)),"")</f>
        <v>46652</v>
      </c>
      <c r="L1509" s="11" t="str">
        <f t="shared" si="46"/>
        <v/>
      </c>
      <c r="M1509" s="11" t="str">
        <f>INDEX(Pharma_Products!$F$4:$F$15,MATCH(E1509,Pharma_Products!$A$4:$A$15,0))</f>
        <v>OTC</v>
      </c>
      <c r="N1509" s="10">
        <f>IFERROR(INDEX(Pharma_Retailers!$F$4:$F$183,MATCH(C1509,Pharma_Retailers!$A$4:$A$183,0)),"")</f>
        <v>46886</v>
      </c>
      <c r="O1509" s="11" t="str">
        <f t="shared" si="47"/>
        <v/>
      </c>
    </row>
    <row r="1510" spans="1:15" x14ac:dyDescent="0.3">
      <c r="A1510" t="s">
        <v>10078</v>
      </c>
      <c r="B1510" s="9">
        <v>45999</v>
      </c>
      <c r="C1510" t="s">
        <v>8311</v>
      </c>
      <c r="D1510" t="s">
        <v>8249</v>
      </c>
      <c r="E1510" t="s">
        <v>8194</v>
      </c>
      <c r="F1510" t="s">
        <v>8196</v>
      </c>
      <c r="G1510">
        <v>197</v>
      </c>
      <c r="H1510">
        <v>0</v>
      </c>
      <c r="I1510">
        <v>105</v>
      </c>
      <c r="J1510">
        <v>20685</v>
      </c>
      <c r="K1510" s="10">
        <f>IFERROR(INDEX(Pharma_Stock!$D$4:$D$51,MATCH(F1510,Pharma_Stock!$B$4:$B$51,0)),"")</f>
        <v>46234</v>
      </c>
      <c r="L1510" s="11" t="str">
        <f t="shared" si="46"/>
        <v/>
      </c>
      <c r="M1510" s="11" t="str">
        <f>INDEX(Pharma_Products!$F$4:$F$15,MATCH(E1510,Pharma_Products!$A$4:$A$15,0))</f>
        <v>-</v>
      </c>
      <c r="N1510" s="10">
        <f>IFERROR(INDEX(Pharma_Retailers!$F$4:$F$183,MATCH(C1510,Pharma_Retailers!$A$4:$A$183,0)),"")</f>
        <v>47382</v>
      </c>
      <c r="O1510" s="11" t="str">
        <f t="shared" si="47"/>
        <v/>
      </c>
    </row>
    <row r="1511" spans="1:15" x14ac:dyDescent="0.3">
      <c r="A1511" t="s">
        <v>10079</v>
      </c>
      <c r="B1511" s="9">
        <v>45999</v>
      </c>
      <c r="C1511" t="s">
        <v>8397</v>
      </c>
      <c r="D1511" t="s">
        <v>8269</v>
      </c>
      <c r="E1511" t="s">
        <v>8204</v>
      </c>
      <c r="F1511" t="s">
        <v>8205</v>
      </c>
      <c r="G1511">
        <v>239</v>
      </c>
      <c r="H1511">
        <v>39</v>
      </c>
      <c r="I1511">
        <v>88</v>
      </c>
      <c r="J1511">
        <v>21032</v>
      </c>
      <c r="K1511" s="10">
        <f>IFERROR(INDEX(Pharma_Stock!$D$4:$D$51,MATCH(F1511,Pharma_Stock!$B$4:$B$51,0)),"")</f>
        <v>46141</v>
      </c>
      <c r="L1511" s="11" t="str">
        <f t="shared" si="46"/>
        <v/>
      </c>
      <c r="M1511" s="11" t="str">
        <f>INDEX(Pharma_Products!$F$4:$F$15,MATCH(E1511,Pharma_Products!$A$4:$A$15,0))</f>
        <v>-</v>
      </c>
      <c r="N1511" s="10">
        <f>IFERROR(INDEX(Pharma_Retailers!$F$4:$F$183,MATCH(C1511,Pharma_Retailers!$A$4:$A$183,0)),"")</f>
        <v>0</v>
      </c>
      <c r="O1511" s="11" t="str">
        <f t="shared" si="47"/>
        <v/>
      </c>
    </row>
    <row r="1512" spans="1:15" x14ac:dyDescent="0.3">
      <c r="A1512" t="s">
        <v>10080</v>
      </c>
      <c r="B1512" s="9">
        <v>45999</v>
      </c>
      <c r="C1512" t="s">
        <v>8498</v>
      </c>
      <c r="D1512" t="s">
        <v>8249</v>
      </c>
      <c r="E1512" t="s">
        <v>8179</v>
      </c>
      <c r="F1512" t="s">
        <v>8180</v>
      </c>
      <c r="G1512">
        <v>117</v>
      </c>
      <c r="H1512">
        <v>0</v>
      </c>
      <c r="I1512">
        <v>85</v>
      </c>
      <c r="J1512">
        <v>9945</v>
      </c>
      <c r="K1512" s="10">
        <f>IFERROR(INDEX(Pharma_Stock!$D$4:$D$51,MATCH(F1512,Pharma_Stock!$B$4:$B$51,0)),"")</f>
        <v>46271</v>
      </c>
      <c r="L1512" s="11" t="str">
        <f t="shared" si="46"/>
        <v/>
      </c>
      <c r="M1512" s="11" t="str">
        <f>INDEX(Pharma_Products!$F$4:$F$15,MATCH(E1512,Pharma_Products!$A$4:$A$15,0))</f>
        <v>Sch H</v>
      </c>
      <c r="N1512" s="10">
        <f>IFERROR(INDEX(Pharma_Retailers!$F$4:$F$183,MATCH(C1512,Pharma_Retailers!$A$4:$A$183,0)),"")</f>
        <v>46735</v>
      </c>
      <c r="O1512" s="11" t="str">
        <f t="shared" si="47"/>
        <v/>
      </c>
    </row>
    <row r="1513" spans="1:15" x14ac:dyDescent="0.3">
      <c r="A1513" t="s">
        <v>10081</v>
      </c>
      <c r="B1513" s="9">
        <v>46000</v>
      </c>
      <c r="C1513" t="s">
        <v>8333</v>
      </c>
      <c r="D1513" t="s">
        <v>8269</v>
      </c>
      <c r="E1513" t="s">
        <v>8204</v>
      </c>
      <c r="F1513" t="s">
        <v>8205</v>
      </c>
      <c r="G1513">
        <v>98</v>
      </c>
      <c r="H1513">
        <v>16</v>
      </c>
      <c r="I1513">
        <v>88</v>
      </c>
      <c r="J1513">
        <v>8624</v>
      </c>
      <c r="K1513" s="10">
        <f>IFERROR(INDEX(Pharma_Stock!$D$4:$D$51,MATCH(F1513,Pharma_Stock!$B$4:$B$51,0)),"")</f>
        <v>46141</v>
      </c>
      <c r="L1513" s="11" t="str">
        <f t="shared" si="46"/>
        <v/>
      </c>
      <c r="M1513" s="11" t="str">
        <f>INDEX(Pharma_Products!$F$4:$F$15,MATCH(E1513,Pharma_Products!$A$4:$A$15,0))</f>
        <v>-</v>
      </c>
      <c r="N1513" s="10">
        <f>IFERROR(INDEX(Pharma_Retailers!$F$4:$F$183,MATCH(C1513,Pharma_Retailers!$A$4:$A$183,0)),"")</f>
        <v>0</v>
      </c>
      <c r="O1513" s="11" t="str">
        <f t="shared" si="47"/>
        <v/>
      </c>
    </row>
    <row r="1514" spans="1:15" x14ac:dyDescent="0.3">
      <c r="A1514" t="s">
        <v>10082</v>
      </c>
      <c r="B1514" s="9">
        <v>46000</v>
      </c>
      <c r="C1514" t="s">
        <v>8267</v>
      </c>
      <c r="D1514" t="s">
        <v>8269</v>
      </c>
      <c r="E1514" t="s">
        <v>8209</v>
      </c>
      <c r="F1514" t="s">
        <v>8211</v>
      </c>
      <c r="G1514">
        <v>239</v>
      </c>
      <c r="H1514">
        <v>0</v>
      </c>
      <c r="I1514">
        <v>30</v>
      </c>
      <c r="J1514">
        <v>7170</v>
      </c>
      <c r="K1514" s="10">
        <f>IFERROR(INDEX(Pharma_Stock!$D$4:$D$51,MATCH(F1514,Pharma_Stock!$B$4:$B$51,0)),"")</f>
        <v>46265</v>
      </c>
      <c r="L1514" s="11" t="str">
        <f t="shared" si="46"/>
        <v/>
      </c>
      <c r="M1514" s="11" t="str">
        <f>INDEX(Pharma_Products!$F$4:$F$15,MATCH(E1514,Pharma_Products!$A$4:$A$15,0))</f>
        <v>-</v>
      </c>
      <c r="N1514" s="10">
        <f>IFERROR(INDEX(Pharma_Retailers!$F$4:$F$183,MATCH(C1514,Pharma_Retailers!$A$4:$A$183,0)),"")</f>
        <v>0</v>
      </c>
      <c r="O1514" s="11" t="str">
        <f t="shared" si="47"/>
        <v/>
      </c>
    </row>
    <row r="1515" spans="1:15" x14ac:dyDescent="0.3">
      <c r="A1515" t="s">
        <v>10083</v>
      </c>
      <c r="B1515" s="9">
        <v>46000</v>
      </c>
      <c r="C1515" t="s">
        <v>8425</v>
      </c>
      <c r="D1515" t="s">
        <v>8233</v>
      </c>
      <c r="E1515" t="s">
        <v>8209</v>
      </c>
      <c r="F1515" t="s">
        <v>8212</v>
      </c>
      <c r="G1515">
        <v>12</v>
      </c>
      <c r="H1515">
        <v>0</v>
      </c>
      <c r="I1515">
        <v>30</v>
      </c>
      <c r="J1515">
        <v>360</v>
      </c>
      <c r="K1515" s="10">
        <f>IFERROR(INDEX(Pharma_Stock!$D$4:$D$51,MATCH(F1515,Pharma_Stock!$B$4:$B$51,0)),"")</f>
        <v>46129</v>
      </c>
      <c r="L1515" s="11" t="str">
        <f t="shared" si="46"/>
        <v/>
      </c>
      <c r="M1515" s="11" t="str">
        <f>INDEX(Pharma_Products!$F$4:$F$15,MATCH(E1515,Pharma_Products!$A$4:$A$15,0))</f>
        <v>-</v>
      </c>
      <c r="N1515" s="10">
        <f>IFERROR(INDEX(Pharma_Retailers!$F$4:$F$183,MATCH(C1515,Pharma_Retailers!$A$4:$A$183,0)),"")</f>
        <v>47324</v>
      </c>
      <c r="O1515" s="11" t="str">
        <f t="shared" si="47"/>
        <v/>
      </c>
    </row>
    <row r="1516" spans="1:15" x14ac:dyDescent="0.3">
      <c r="A1516" t="s">
        <v>10084</v>
      </c>
      <c r="B1516" s="9">
        <v>46000</v>
      </c>
      <c r="C1516" t="s">
        <v>8469</v>
      </c>
      <c r="D1516" t="s">
        <v>8233</v>
      </c>
      <c r="E1516" t="s">
        <v>8199</v>
      </c>
      <c r="F1516" t="s">
        <v>8200</v>
      </c>
      <c r="G1516">
        <v>158</v>
      </c>
      <c r="H1516">
        <v>0</v>
      </c>
      <c r="I1516">
        <v>28</v>
      </c>
      <c r="J1516">
        <v>4424</v>
      </c>
      <c r="K1516" s="10">
        <f>IFERROR(INDEX(Pharma_Stock!$D$4:$D$51,MATCH(F1516,Pharma_Stock!$B$4:$B$51,0)),"")</f>
        <v>46042</v>
      </c>
      <c r="L1516" s="11" t="str">
        <f t="shared" si="46"/>
        <v/>
      </c>
      <c r="M1516" s="11" t="str">
        <f>INDEX(Pharma_Products!$F$4:$F$15,MATCH(E1516,Pharma_Products!$A$4:$A$15,0))</f>
        <v>-</v>
      </c>
      <c r="N1516" s="10">
        <f>IFERROR(INDEX(Pharma_Retailers!$F$4:$F$183,MATCH(C1516,Pharma_Retailers!$A$4:$A$183,0)),"")</f>
        <v>0</v>
      </c>
      <c r="O1516" s="11" t="str">
        <f t="shared" si="47"/>
        <v/>
      </c>
    </row>
    <row r="1517" spans="1:15" x14ac:dyDescent="0.3">
      <c r="A1517" t="s">
        <v>10085</v>
      </c>
      <c r="B1517" s="9">
        <v>46000</v>
      </c>
      <c r="C1517" t="s">
        <v>8417</v>
      </c>
      <c r="D1517" t="s">
        <v>8233</v>
      </c>
      <c r="E1517" t="s">
        <v>8159</v>
      </c>
      <c r="F1517" t="s">
        <v>8160</v>
      </c>
      <c r="G1517">
        <v>182</v>
      </c>
      <c r="H1517">
        <v>0</v>
      </c>
      <c r="I1517">
        <v>72</v>
      </c>
      <c r="J1517">
        <v>13104</v>
      </c>
      <c r="K1517" s="10">
        <f>IFERROR(INDEX(Pharma_Stock!$D$4:$D$51,MATCH(F1517,Pharma_Stock!$B$4:$B$51,0)),"")</f>
        <v>46321</v>
      </c>
      <c r="L1517" s="11" t="str">
        <f t="shared" si="46"/>
        <v/>
      </c>
      <c r="M1517" s="11" t="str">
        <f>INDEX(Pharma_Products!$F$4:$F$15,MATCH(E1517,Pharma_Products!$A$4:$A$15,0))</f>
        <v>Sch H</v>
      </c>
      <c r="N1517" s="10">
        <f>IFERROR(INDEX(Pharma_Retailers!$F$4:$F$183,MATCH(C1517,Pharma_Retailers!$A$4:$A$183,0)),"")</f>
        <v>46855</v>
      </c>
      <c r="O1517" s="11" t="str">
        <f t="shared" si="47"/>
        <v/>
      </c>
    </row>
    <row r="1518" spans="1:15" x14ac:dyDescent="0.3">
      <c r="A1518" t="s">
        <v>10086</v>
      </c>
      <c r="B1518" s="9">
        <v>46000</v>
      </c>
      <c r="C1518" t="s">
        <v>8373</v>
      </c>
      <c r="D1518" t="s">
        <v>8249</v>
      </c>
      <c r="E1518" t="s">
        <v>8174</v>
      </c>
      <c r="F1518" t="s">
        <v>8177</v>
      </c>
      <c r="G1518">
        <v>89</v>
      </c>
      <c r="H1518">
        <v>0</v>
      </c>
      <c r="I1518">
        <v>98</v>
      </c>
      <c r="J1518">
        <v>8722</v>
      </c>
      <c r="K1518" s="10">
        <f>IFERROR(INDEX(Pharma_Stock!$D$4:$D$51,MATCH(F1518,Pharma_Stock!$B$4:$B$51,0)),"")</f>
        <v>46385</v>
      </c>
      <c r="L1518" s="11" t="str">
        <f t="shared" si="46"/>
        <v/>
      </c>
      <c r="M1518" s="11" t="str">
        <f>INDEX(Pharma_Products!$F$4:$F$15,MATCH(E1518,Pharma_Products!$A$4:$A$15,0))</f>
        <v>Sch H</v>
      </c>
      <c r="N1518" s="10">
        <f>IFERROR(INDEX(Pharma_Retailers!$F$4:$F$183,MATCH(C1518,Pharma_Retailers!$A$4:$A$183,0)),"")</f>
        <v>46942</v>
      </c>
      <c r="O1518" s="11" t="str">
        <f t="shared" si="47"/>
        <v/>
      </c>
    </row>
    <row r="1519" spans="1:15" x14ac:dyDescent="0.3">
      <c r="A1519" t="s">
        <v>10087</v>
      </c>
      <c r="B1519" s="9">
        <v>46000</v>
      </c>
      <c r="C1519" t="s">
        <v>8411</v>
      </c>
      <c r="D1519" t="s">
        <v>8233</v>
      </c>
      <c r="E1519" t="s">
        <v>8194</v>
      </c>
      <c r="F1519" t="s">
        <v>8196</v>
      </c>
      <c r="G1519">
        <v>214</v>
      </c>
      <c r="H1519">
        <v>0</v>
      </c>
      <c r="I1519">
        <v>105</v>
      </c>
      <c r="J1519">
        <v>22470</v>
      </c>
      <c r="K1519" s="10">
        <f>IFERROR(INDEX(Pharma_Stock!$D$4:$D$51,MATCH(F1519,Pharma_Stock!$B$4:$B$51,0)),"")</f>
        <v>46234</v>
      </c>
      <c r="L1519" s="11" t="str">
        <f t="shared" si="46"/>
        <v/>
      </c>
      <c r="M1519" s="11" t="str">
        <f>INDEX(Pharma_Products!$F$4:$F$15,MATCH(E1519,Pharma_Products!$A$4:$A$15,0))</f>
        <v>-</v>
      </c>
      <c r="N1519" s="10">
        <f>IFERROR(INDEX(Pharma_Retailers!$F$4:$F$183,MATCH(C1519,Pharma_Retailers!$A$4:$A$183,0)),"")</f>
        <v>0</v>
      </c>
      <c r="O1519" s="11" t="str">
        <f t="shared" si="47"/>
        <v/>
      </c>
    </row>
    <row r="1520" spans="1:15" x14ac:dyDescent="0.3">
      <c r="A1520" t="s">
        <v>10088</v>
      </c>
      <c r="B1520" s="9">
        <v>46001</v>
      </c>
      <c r="C1520" t="s">
        <v>8293</v>
      </c>
      <c r="D1520" t="s">
        <v>8241</v>
      </c>
      <c r="E1520" t="s">
        <v>8153</v>
      </c>
      <c r="F1520" t="s">
        <v>8158</v>
      </c>
      <c r="G1520">
        <v>81</v>
      </c>
      <c r="H1520">
        <v>0</v>
      </c>
      <c r="I1520">
        <v>18.5</v>
      </c>
      <c r="J1520">
        <v>1498.5</v>
      </c>
      <c r="K1520" s="10">
        <f>IFERROR(INDEX(Pharma_Stock!$D$4:$D$51,MATCH(F1520,Pharma_Stock!$B$4:$B$51,0)),"")</f>
        <v>46038</v>
      </c>
      <c r="L1520" s="11" t="str">
        <f t="shared" si="46"/>
        <v/>
      </c>
      <c r="M1520" s="11" t="str">
        <f>INDEX(Pharma_Products!$F$4:$F$15,MATCH(E1520,Pharma_Products!$A$4:$A$15,0))</f>
        <v>Sch H</v>
      </c>
      <c r="N1520" s="10">
        <f>IFERROR(INDEX(Pharma_Retailers!$F$4:$F$183,MATCH(C1520,Pharma_Retailers!$A$4:$A$183,0)),"")</f>
        <v>46538</v>
      </c>
      <c r="O1520" s="11" t="str">
        <f t="shared" si="47"/>
        <v/>
      </c>
    </row>
    <row r="1521" spans="1:15" x14ac:dyDescent="0.3">
      <c r="A1521" t="s">
        <v>10089</v>
      </c>
      <c r="B1521" s="9">
        <v>46001</v>
      </c>
      <c r="C1521" t="s">
        <v>8402</v>
      </c>
      <c r="D1521" t="s">
        <v>8228</v>
      </c>
      <c r="E1521" t="s">
        <v>8184</v>
      </c>
      <c r="F1521" t="s">
        <v>8185</v>
      </c>
      <c r="G1521">
        <v>117</v>
      </c>
      <c r="H1521">
        <v>11</v>
      </c>
      <c r="I1521">
        <v>9</v>
      </c>
      <c r="J1521">
        <v>1053</v>
      </c>
      <c r="K1521" s="10">
        <f>IFERROR(INDEX(Pharma_Stock!$D$4:$D$51,MATCH(F1521,Pharma_Stock!$B$4:$B$51,0)),"")</f>
        <v>46158</v>
      </c>
      <c r="L1521" s="11" t="str">
        <f t="shared" si="46"/>
        <v/>
      </c>
      <c r="M1521" s="11" t="str">
        <f>INDEX(Pharma_Products!$F$4:$F$15,MATCH(E1521,Pharma_Products!$A$4:$A$15,0))</f>
        <v>-</v>
      </c>
      <c r="N1521" s="10">
        <f>IFERROR(INDEX(Pharma_Retailers!$F$4:$F$183,MATCH(C1521,Pharma_Retailers!$A$4:$A$183,0)),"")</f>
        <v>0</v>
      </c>
      <c r="O1521" s="11" t="str">
        <f t="shared" si="47"/>
        <v/>
      </c>
    </row>
    <row r="1522" spans="1:15" x14ac:dyDescent="0.3">
      <c r="A1522" t="s">
        <v>10090</v>
      </c>
      <c r="B1522" s="9">
        <v>46001</v>
      </c>
      <c r="C1522" t="s">
        <v>8470</v>
      </c>
      <c r="D1522" t="s">
        <v>8228</v>
      </c>
      <c r="E1522" t="s">
        <v>8199</v>
      </c>
      <c r="F1522" t="s">
        <v>8200</v>
      </c>
      <c r="G1522">
        <v>232</v>
      </c>
      <c r="H1522">
        <v>0</v>
      </c>
      <c r="I1522">
        <v>28</v>
      </c>
      <c r="J1522">
        <v>6496</v>
      </c>
      <c r="K1522" s="10">
        <f>IFERROR(INDEX(Pharma_Stock!$D$4:$D$51,MATCH(F1522,Pharma_Stock!$B$4:$B$51,0)),"")</f>
        <v>46042</v>
      </c>
      <c r="L1522" s="11" t="str">
        <f t="shared" si="46"/>
        <v/>
      </c>
      <c r="M1522" s="11" t="str">
        <f>INDEX(Pharma_Products!$F$4:$F$15,MATCH(E1522,Pharma_Products!$A$4:$A$15,0))</f>
        <v>-</v>
      </c>
      <c r="N1522" s="10">
        <f>IFERROR(INDEX(Pharma_Retailers!$F$4:$F$183,MATCH(C1522,Pharma_Retailers!$A$4:$A$183,0)),"")</f>
        <v>0</v>
      </c>
      <c r="O1522" s="11" t="str">
        <f t="shared" si="47"/>
        <v/>
      </c>
    </row>
    <row r="1523" spans="1:15" x14ac:dyDescent="0.3">
      <c r="A1523" t="s">
        <v>10091</v>
      </c>
      <c r="B1523" s="9">
        <v>46001</v>
      </c>
      <c r="C1523" t="s">
        <v>8250</v>
      </c>
      <c r="D1523" t="s">
        <v>8249</v>
      </c>
      <c r="E1523" t="s">
        <v>8164</v>
      </c>
      <c r="F1523" t="s">
        <v>8166</v>
      </c>
      <c r="G1523">
        <v>89</v>
      </c>
      <c r="H1523">
        <v>0</v>
      </c>
      <c r="I1523">
        <v>19</v>
      </c>
      <c r="J1523">
        <v>1691</v>
      </c>
      <c r="K1523" s="10">
        <f>IFERROR(INDEX(Pharma_Stock!$D$4:$D$51,MATCH(F1523,Pharma_Stock!$B$4:$B$51,0)),"")</f>
        <v>46409</v>
      </c>
      <c r="L1523" s="11" t="str">
        <f t="shared" si="46"/>
        <v/>
      </c>
      <c r="M1523" s="11" t="str">
        <f>INDEX(Pharma_Products!$F$4:$F$15,MATCH(E1523,Pharma_Products!$A$4:$A$15,0))</f>
        <v>OTC</v>
      </c>
      <c r="N1523" s="10">
        <f>IFERROR(INDEX(Pharma_Retailers!$F$4:$F$183,MATCH(C1523,Pharma_Retailers!$A$4:$A$183,0)),"")</f>
        <v>46738</v>
      </c>
      <c r="O1523" s="11" t="str">
        <f t="shared" si="47"/>
        <v/>
      </c>
    </row>
    <row r="1524" spans="1:15" x14ac:dyDescent="0.3">
      <c r="A1524" t="s">
        <v>10092</v>
      </c>
      <c r="B1524" s="9">
        <v>46001</v>
      </c>
      <c r="C1524" t="s">
        <v>8442</v>
      </c>
      <c r="D1524" t="s">
        <v>8233</v>
      </c>
      <c r="E1524" t="s">
        <v>8204</v>
      </c>
      <c r="F1524" t="s">
        <v>8205</v>
      </c>
      <c r="G1524">
        <v>129</v>
      </c>
      <c r="H1524">
        <v>21</v>
      </c>
      <c r="I1524">
        <v>88</v>
      </c>
      <c r="J1524">
        <v>11352</v>
      </c>
      <c r="K1524" s="10">
        <f>IFERROR(INDEX(Pharma_Stock!$D$4:$D$51,MATCH(F1524,Pharma_Stock!$B$4:$B$51,0)),"")</f>
        <v>46141</v>
      </c>
      <c r="L1524" s="11" t="str">
        <f t="shared" si="46"/>
        <v/>
      </c>
      <c r="M1524" s="11" t="str">
        <f>INDEX(Pharma_Products!$F$4:$F$15,MATCH(E1524,Pharma_Products!$A$4:$A$15,0))</f>
        <v>-</v>
      </c>
      <c r="N1524" s="10">
        <f>IFERROR(INDEX(Pharma_Retailers!$F$4:$F$183,MATCH(C1524,Pharma_Retailers!$A$4:$A$183,0)),"")</f>
        <v>0</v>
      </c>
      <c r="O1524" s="11" t="str">
        <f t="shared" si="47"/>
        <v/>
      </c>
    </row>
    <row r="1525" spans="1:15" x14ac:dyDescent="0.3">
      <c r="A1525" t="s">
        <v>10093</v>
      </c>
      <c r="B1525" s="9">
        <v>46001</v>
      </c>
      <c r="C1525" t="s">
        <v>8450</v>
      </c>
      <c r="D1525" t="s">
        <v>8249</v>
      </c>
      <c r="E1525" t="s">
        <v>8194</v>
      </c>
      <c r="F1525" t="s">
        <v>8195</v>
      </c>
      <c r="G1525">
        <v>163</v>
      </c>
      <c r="H1525">
        <v>0</v>
      </c>
      <c r="I1525">
        <v>105</v>
      </c>
      <c r="J1525">
        <v>17115</v>
      </c>
      <c r="K1525" s="10">
        <f>IFERROR(INDEX(Pharma_Stock!$D$4:$D$51,MATCH(F1525,Pharma_Stock!$B$4:$B$51,0)),"")</f>
        <v>46196</v>
      </c>
      <c r="L1525" s="11" t="str">
        <f t="shared" si="46"/>
        <v/>
      </c>
      <c r="M1525" s="11" t="str">
        <f>INDEX(Pharma_Products!$F$4:$F$15,MATCH(E1525,Pharma_Products!$A$4:$A$15,0))</f>
        <v>-</v>
      </c>
      <c r="N1525" s="10">
        <f>IFERROR(INDEX(Pharma_Retailers!$F$4:$F$183,MATCH(C1525,Pharma_Retailers!$A$4:$A$183,0)),"")</f>
        <v>0</v>
      </c>
      <c r="O1525" s="11" t="str">
        <f t="shared" si="47"/>
        <v/>
      </c>
    </row>
    <row r="1526" spans="1:15" x14ac:dyDescent="0.3">
      <c r="A1526" t="s">
        <v>10094</v>
      </c>
      <c r="B1526" s="9">
        <v>46001</v>
      </c>
      <c r="C1526" t="s">
        <v>8326</v>
      </c>
      <c r="D1526" t="s">
        <v>8241</v>
      </c>
      <c r="E1526" t="s">
        <v>8169</v>
      </c>
      <c r="F1526" t="s">
        <v>8170</v>
      </c>
      <c r="G1526">
        <v>232</v>
      </c>
      <c r="H1526">
        <v>0</v>
      </c>
      <c r="I1526">
        <v>14</v>
      </c>
      <c r="J1526">
        <v>3248</v>
      </c>
      <c r="K1526" s="10">
        <f>IFERROR(INDEX(Pharma_Stock!$D$4:$D$51,MATCH(F1526,Pharma_Stock!$B$4:$B$51,0)),"")</f>
        <v>46624</v>
      </c>
      <c r="L1526" s="11" t="str">
        <f t="shared" si="46"/>
        <v/>
      </c>
      <c r="M1526" s="11" t="str">
        <f>INDEX(Pharma_Products!$F$4:$F$15,MATCH(E1526,Pharma_Products!$A$4:$A$15,0))</f>
        <v>Sch H</v>
      </c>
      <c r="N1526" s="10">
        <f>IFERROR(INDEX(Pharma_Retailers!$F$4:$F$183,MATCH(C1526,Pharma_Retailers!$A$4:$A$183,0)),"")</f>
        <v>46852</v>
      </c>
      <c r="O1526" s="11" t="str">
        <f t="shared" si="47"/>
        <v/>
      </c>
    </row>
    <row r="1527" spans="1:15" x14ac:dyDescent="0.3">
      <c r="A1527" t="s">
        <v>10095</v>
      </c>
      <c r="B1527" s="9">
        <v>46001</v>
      </c>
      <c r="C1527" t="s">
        <v>8259</v>
      </c>
      <c r="D1527" t="s">
        <v>8228</v>
      </c>
      <c r="E1527" t="s">
        <v>8189</v>
      </c>
      <c r="F1527" t="s">
        <v>8190</v>
      </c>
      <c r="G1527">
        <v>51</v>
      </c>
      <c r="H1527">
        <v>4</v>
      </c>
      <c r="I1527">
        <v>12.5</v>
      </c>
      <c r="J1527">
        <v>637.5</v>
      </c>
      <c r="K1527" s="10">
        <f>IFERROR(INDEX(Pharma_Stock!$D$4:$D$51,MATCH(F1527,Pharma_Stock!$B$4:$B$51,0)),"")</f>
        <v>46202</v>
      </c>
      <c r="L1527" s="11" t="str">
        <f t="shared" si="46"/>
        <v/>
      </c>
      <c r="M1527" s="11" t="str">
        <f>INDEX(Pharma_Products!$F$4:$F$15,MATCH(E1527,Pharma_Products!$A$4:$A$15,0))</f>
        <v>-</v>
      </c>
      <c r="N1527" s="10">
        <f>IFERROR(INDEX(Pharma_Retailers!$F$4:$F$183,MATCH(C1527,Pharma_Retailers!$A$4:$A$183,0)),"")</f>
        <v>0</v>
      </c>
      <c r="O1527" s="11" t="str">
        <f t="shared" si="47"/>
        <v/>
      </c>
    </row>
    <row r="1528" spans="1:15" x14ac:dyDescent="0.3">
      <c r="A1528" t="s">
        <v>10096</v>
      </c>
      <c r="B1528" s="9">
        <v>46001</v>
      </c>
      <c r="C1528" t="s">
        <v>8441</v>
      </c>
      <c r="D1528" t="s">
        <v>8233</v>
      </c>
      <c r="E1528" t="s">
        <v>8204</v>
      </c>
      <c r="F1528" t="s">
        <v>8205</v>
      </c>
      <c r="G1528">
        <v>92</v>
      </c>
      <c r="H1528">
        <v>15</v>
      </c>
      <c r="I1528">
        <v>88</v>
      </c>
      <c r="J1528">
        <v>8096</v>
      </c>
      <c r="K1528" s="10">
        <f>IFERROR(INDEX(Pharma_Stock!$D$4:$D$51,MATCH(F1528,Pharma_Stock!$B$4:$B$51,0)),"")</f>
        <v>46141</v>
      </c>
      <c r="L1528" s="11" t="str">
        <f t="shared" si="46"/>
        <v/>
      </c>
      <c r="M1528" s="11" t="str">
        <f>INDEX(Pharma_Products!$F$4:$F$15,MATCH(E1528,Pharma_Products!$A$4:$A$15,0))</f>
        <v>-</v>
      </c>
      <c r="N1528" s="10">
        <f>IFERROR(INDEX(Pharma_Retailers!$F$4:$F$183,MATCH(C1528,Pharma_Retailers!$A$4:$A$183,0)),"")</f>
        <v>0</v>
      </c>
      <c r="O1528" s="11" t="str">
        <f t="shared" si="47"/>
        <v/>
      </c>
    </row>
    <row r="1529" spans="1:15" x14ac:dyDescent="0.3">
      <c r="A1529" t="s">
        <v>10097</v>
      </c>
      <c r="B1529" s="9">
        <v>46001</v>
      </c>
      <c r="C1529" t="s">
        <v>8340</v>
      </c>
      <c r="D1529" t="s">
        <v>8249</v>
      </c>
      <c r="E1529" t="s">
        <v>8209</v>
      </c>
      <c r="F1529" t="s">
        <v>8212</v>
      </c>
      <c r="G1529">
        <v>221</v>
      </c>
      <c r="H1529">
        <v>0</v>
      </c>
      <c r="I1529">
        <v>30</v>
      </c>
      <c r="J1529">
        <v>6630</v>
      </c>
      <c r="K1529" s="10">
        <f>IFERROR(INDEX(Pharma_Stock!$D$4:$D$51,MATCH(F1529,Pharma_Stock!$B$4:$B$51,0)),"")</f>
        <v>46129</v>
      </c>
      <c r="L1529" s="11" t="str">
        <f t="shared" si="46"/>
        <v/>
      </c>
      <c r="M1529" s="11" t="str">
        <f>INDEX(Pharma_Products!$F$4:$F$15,MATCH(E1529,Pharma_Products!$A$4:$A$15,0))</f>
        <v>-</v>
      </c>
      <c r="N1529" s="10">
        <f>IFERROR(INDEX(Pharma_Retailers!$F$4:$F$183,MATCH(C1529,Pharma_Retailers!$A$4:$A$183,0)),"")</f>
        <v>0</v>
      </c>
      <c r="O1529" s="11" t="str">
        <f t="shared" si="47"/>
        <v/>
      </c>
    </row>
    <row r="1530" spans="1:15" x14ac:dyDescent="0.3">
      <c r="A1530" t="s">
        <v>10098</v>
      </c>
      <c r="B1530" s="9">
        <v>46002</v>
      </c>
      <c r="C1530" t="s">
        <v>8514</v>
      </c>
      <c r="D1530" t="s">
        <v>8233</v>
      </c>
      <c r="E1530" t="s">
        <v>8204</v>
      </c>
      <c r="F1530" t="s">
        <v>8205</v>
      </c>
      <c r="G1530">
        <v>36</v>
      </c>
      <c r="H1530">
        <v>6</v>
      </c>
      <c r="I1530">
        <v>88</v>
      </c>
      <c r="J1530">
        <v>3168</v>
      </c>
      <c r="K1530" s="10">
        <f>IFERROR(INDEX(Pharma_Stock!$D$4:$D$51,MATCH(F1530,Pharma_Stock!$B$4:$B$51,0)),"")</f>
        <v>46141</v>
      </c>
      <c r="L1530" s="11" t="str">
        <f t="shared" si="46"/>
        <v/>
      </c>
      <c r="M1530" s="11" t="str">
        <f>INDEX(Pharma_Products!$F$4:$F$15,MATCH(E1530,Pharma_Products!$A$4:$A$15,0))</f>
        <v>-</v>
      </c>
      <c r="N1530" s="10">
        <f>IFERROR(INDEX(Pharma_Retailers!$F$4:$F$183,MATCH(C1530,Pharma_Retailers!$A$4:$A$183,0)),"")</f>
        <v>0</v>
      </c>
      <c r="O1530" s="11" t="str">
        <f t="shared" si="47"/>
        <v/>
      </c>
    </row>
    <row r="1531" spans="1:15" x14ac:dyDescent="0.3">
      <c r="A1531" t="s">
        <v>10099</v>
      </c>
      <c r="B1531" s="9">
        <v>46002</v>
      </c>
      <c r="C1531" t="s">
        <v>8434</v>
      </c>
      <c r="D1531" t="s">
        <v>8269</v>
      </c>
      <c r="E1531" t="s">
        <v>8209</v>
      </c>
      <c r="F1531" t="s">
        <v>8212</v>
      </c>
      <c r="G1531">
        <v>150</v>
      </c>
      <c r="H1531">
        <v>0</v>
      </c>
      <c r="I1531">
        <v>30</v>
      </c>
      <c r="J1531">
        <v>4500</v>
      </c>
      <c r="K1531" s="10">
        <f>IFERROR(INDEX(Pharma_Stock!$D$4:$D$51,MATCH(F1531,Pharma_Stock!$B$4:$B$51,0)),"")</f>
        <v>46129</v>
      </c>
      <c r="L1531" s="11" t="str">
        <f t="shared" si="46"/>
        <v/>
      </c>
      <c r="M1531" s="11" t="str">
        <f>INDEX(Pharma_Products!$F$4:$F$15,MATCH(E1531,Pharma_Products!$A$4:$A$15,0))</f>
        <v>-</v>
      </c>
      <c r="N1531" s="10">
        <f>IFERROR(INDEX(Pharma_Retailers!$F$4:$F$183,MATCH(C1531,Pharma_Retailers!$A$4:$A$183,0)),"")</f>
        <v>0</v>
      </c>
      <c r="O1531" s="11" t="str">
        <f t="shared" si="47"/>
        <v/>
      </c>
    </row>
    <row r="1532" spans="1:15" x14ac:dyDescent="0.3">
      <c r="A1532" t="s">
        <v>10100</v>
      </c>
      <c r="B1532" s="9">
        <v>46002</v>
      </c>
      <c r="C1532" t="s">
        <v>8421</v>
      </c>
      <c r="D1532" t="s">
        <v>8269</v>
      </c>
      <c r="E1532" t="s">
        <v>8194</v>
      </c>
      <c r="F1532" t="s">
        <v>8195</v>
      </c>
      <c r="G1532">
        <v>52</v>
      </c>
      <c r="H1532">
        <v>0</v>
      </c>
      <c r="I1532">
        <v>105</v>
      </c>
      <c r="J1532">
        <v>5460</v>
      </c>
      <c r="K1532" s="10">
        <f>IFERROR(INDEX(Pharma_Stock!$D$4:$D$51,MATCH(F1532,Pharma_Stock!$B$4:$B$51,0)),"")</f>
        <v>46196</v>
      </c>
      <c r="L1532" s="11" t="str">
        <f t="shared" si="46"/>
        <v/>
      </c>
      <c r="M1532" s="11" t="str">
        <f>INDEX(Pharma_Products!$F$4:$F$15,MATCH(E1532,Pharma_Products!$A$4:$A$15,0))</f>
        <v>-</v>
      </c>
      <c r="N1532" s="10">
        <f>IFERROR(INDEX(Pharma_Retailers!$F$4:$F$183,MATCH(C1532,Pharma_Retailers!$A$4:$A$183,0)),"")</f>
        <v>0</v>
      </c>
      <c r="O1532" s="11" t="str">
        <f t="shared" si="47"/>
        <v/>
      </c>
    </row>
    <row r="1533" spans="1:15" x14ac:dyDescent="0.3">
      <c r="A1533" t="s">
        <v>10101</v>
      </c>
      <c r="B1533" s="9">
        <v>46002</v>
      </c>
      <c r="C1533" t="s">
        <v>8439</v>
      </c>
      <c r="D1533" t="s">
        <v>8249</v>
      </c>
      <c r="E1533" t="s">
        <v>8153</v>
      </c>
      <c r="F1533" t="s">
        <v>8156</v>
      </c>
      <c r="G1533">
        <v>95</v>
      </c>
      <c r="H1533">
        <v>0</v>
      </c>
      <c r="I1533">
        <v>18.5</v>
      </c>
      <c r="J1533">
        <v>1757.5</v>
      </c>
      <c r="K1533" s="10">
        <f>IFERROR(INDEX(Pharma_Stock!$D$4:$D$51,MATCH(F1533,Pharma_Stock!$B$4:$B$51,0)),"")</f>
        <v>46468</v>
      </c>
      <c r="L1533" s="11" t="str">
        <f t="shared" si="46"/>
        <v/>
      </c>
      <c r="M1533" s="11" t="str">
        <f>INDEX(Pharma_Products!$F$4:$F$15,MATCH(E1533,Pharma_Products!$A$4:$A$15,0))</f>
        <v>Sch H</v>
      </c>
      <c r="N1533" s="10">
        <f>IFERROR(INDEX(Pharma_Retailers!$F$4:$F$183,MATCH(C1533,Pharma_Retailers!$A$4:$A$183,0)),"")</f>
        <v>46770</v>
      </c>
      <c r="O1533" s="11" t="str">
        <f t="shared" si="47"/>
        <v/>
      </c>
    </row>
    <row r="1534" spans="1:15" x14ac:dyDescent="0.3">
      <c r="A1534" t="s">
        <v>10102</v>
      </c>
      <c r="B1534" s="9">
        <v>46002</v>
      </c>
      <c r="C1534" t="s">
        <v>8245</v>
      </c>
      <c r="D1534" t="s">
        <v>8249</v>
      </c>
      <c r="E1534" t="s">
        <v>8179</v>
      </c>
      <c r="F1534" t="s">
        <v>8181</v>
      </c>
      <c r="G1534">
        <v>91</v>
      </c>
      <c r="H1534">
        <v>0</v>
      </c>
      <c r="I1534">
        <v>85</v>
      </c>
      <c r="J1534">
        <v>7735</v>
      </c>
      <c r="K1534" s="10">
        <f>IFERROR(INDEX(Pharma_Stock!$D$4:$D$51,MATCH(F1534,Pharma_Stock!$B$4:$B$51,0)),"")</f>
        <v>46533</v>
      </c>
      <c r="L1534" s="11" t="str">
        <f t="shared" si="46"/>
        <v/>
      </c>
      <c r="M1534" s="11" t="str">
        <f>INDEX(Pharma_Products!$F$4:$F$15,MATCH(E1534,Pharma_Products!$A$4:$A$15,0))</f>
        <v>Sch H</v>
      </c>
      <c r="N1534" s="10">
        <f>IFERROR(INDEX(Pharma_Retailers!$F$4:$F$183,MATCH(C1534,Pharma_Retailers!$A$4:$A$183,0)),"")</f>
        <v>47053</v>
      </c>
      <c r="O1534" s="11" t="str">
        <f t="shared" si="47"/>
        <v/>
      </c>
    </row>
    <row r="1535" spans="1:15" x14ac:dyDescent="0.3">
      <c r="A1535" t="s">
        <v>10103</v>
      </c>
      <c r="B1535" s="9">
        <v>46002</v>
      </c>
      <c r="C1535" t="s">
        <v>8430</v>
      </c>
      <c r="D1535" t="s">
        <v>8241</v>
      </c>
      <c r="E1535" t="s">
        <v>8194</v>
      </c>
      <c r="F1535" t="s">
        <v>8195</v>
      </c>
      <c r="G1535">
        <v>231</v>
      </c>
      <c r="H1535">
        <v>0</v>
      </c>
      <c r="I1535">
        <v>105</v>
      </c>
      <c r="J1535">
        <v>24255</v>
      </c>
      <c r="K1535" s="10">
        <f>IFERROR(INDEX(Pharma_Stock!$D$4:$D$51,MATCH(F1535,Pharma_Stock!$B$4:$B$51,0)),"")</f>
        <v>46196</v>
      </c>
      <c r="L1535" s="11" t="str">
        <f t="shared" si="46"/>
        <v/>
      </c>
      <c r="M1535" s="11" t="str">
        <f>INDEX(Pharma_Products!$F$4:$F$15,MATCH(E1535,Pharma_Products!$A$4:$A$15,0))</f>
        <v>-</v>
      </c>
      <c r="N1535" s="10">
        <f>IFERROR(INDEX(Pharma_Retailers!$F$4:$F$183,MATCH(C1535,Pharma_Retailers!$A$4:$A$183,0)),"")</f>
        <v>0</v>
      </c>
      <c r="O1535" s="11" t="str">
        <f t="shared" si="47"/>
        <v/>
      </c>
    </row>
    <row r="1536" spans="1:15" x14ac:dyDescent="0.3">
      <c r="A1536" t="s">
        <v>10104</v>
      </c>
      <c r="B1536" s="9">
        <v>46002</v>
      </c>
      <c r="C1536" t="s">
        <v>8433</v>
      </c>
      <c r="D1536" t="s">
        <v>8233</v>
      </c>
      <c r="E1536" t="s">
        <v>8209</v>
      </c>
      <c r="F1536" t="s">
        <v>8211</v>
      </c>
      <c r="G1536">
        <v>54</v>
      </c>
      <c r="H1536">
        <v>0</v>
      </c>
      <c r="I1536">
        <v>30</v>
      </c>
      <c r="J1536">
        <v>1620</v>
      </c>
      <c r="K1536" s="10">
        <f>IFERROR(INDEX(Pharma_Stock!$D$4:$D$51,MATCH(F1536,Pharma_Stock!$B$4:$B$51,0)),"")</f>
        <v>46265</v>
      </c>
      <c r="L1536" s="11" t="str">
        <f t="shared" si="46"/>
        <v/>
      </c>
      <c r="M1536" s="11" t="str">
        <f>INDEX(Pharma_Products!$F$4:$F$15,MATCH(E1536,Pharma_Products!$A$4:$A$15,0))</f>
        <v>-</v>
      </c>
      <c r="N1536" s="10">
        <f>IFERROR(INDEX(Pharma_Retailers!$F$4:$F$183,MATCH(C1536,Pharma_Retailers!$A$4:$A$183,0)),"")</f>
        <v>0</v>
      </c>
      <c r="O1536" s="11" t="str">
        <f t="shared" si="47"/>
        <v/>
      </c>
    </row>
    <row r="1537" spans="1:15" x14ac:dyDescent="0.3">
      <c r="A1537" t="s">
        <v>10105</v>
      </c>
      <c r="B1537" s="9">
        <v>46003</v>
      </c>
      <c r="C1537" t="s">
        <v>8411</v>
      </c>
      <c r="D1537" t="s">
        <v>8233</v>
      </c>
      <c r="E1537" t="s">
        <v>8199</v>
      </c>
      <c r="F1537" t="s">
        <v>8200</v>
      </c>
      <c r="G1537">
        <v>25</v>
      </c>
      <c r="H1537">
        <v>0</v>
      </c>
      <c r="I1537">
        <v>28</v>
      </c>
      <c r="J1537">
        <v>700</v>
      </c>
      <c r="K1537" s="10">
        <f>IFERROR(INDEX(Pharma_Stock!$D$4:$D$51,MATCH(F1537,Pharma_Stock!$B$4:$B$51,0)),"")</f>
        <v>46042</v>
      </c>
      <c r="L1537" s="11" t="str">
        <f t="shared" si="46"/>
        <v/>
      </c>
      <c r="M1537" s="11" t="str">
        <f>INDEX(Pharma_Products!$F$4:$F$15,MATCH(E1537,Pharma_Products!$A$4:$A$15,0))</f>
        <v>-</v>
      </c>
      <c r="N1537" s="10">
        <f>IFERROR(INDEX(Pharma_Retailers!$F$4:$F$183,MATCH(C1537,Pharma_Retailers!$A$4:$A$183,0)),"")</f>
        <v>0</v>
      </c>
      <c r="O1537" s="11" t="str">
        <f t="shared" si="47"/>
        <v/>
      </c>
    </row>
    <row r="1538" spans="1:15" x14ac:dyDescent="0.3">
      <c r="A1538" t="s">
        <v>10106</v>
      </c>
      <c r="B1538" s="9">
        <v>46003</v>
      </c>
      <c r="C1538" t="s">
        <v>8507</v>
      </c>
      <c r="D1538" t="s">
        <v>8269</v>
      </c>
      <c r="E1538" t="s">
        <v>8204</v>
      </c>
      <c r="F1538" t="s">
        <v>8206</v>
      </c>
      <c r="G1538">
        <v>94</v>
      </c>
      <c r="H1538">
        <v>15</v>
      </c>
      <c r="I1538">
        <v>88</v>
      </c>
      <c r="J1538">
        <v>8272</v>
      </c>
      <c r="K1538" s="10">
        <f>IFERROR(INDEX(Pharma_Stock!$D$4:$D$51,MATCH(F1538,Pharma_Stock!$B$4:$B$51,0)),"")</f>
        <v>46287</v>
      </c>
      <c r="L1538" s="11" t="str">
        <f t="shared" si="46"/>
        <v/>
      </c>
      <c r="M1538" s="11" t="str">
        <f>INDEX(Pharma_Products!$F$4:$F$15,MATCH(E1538,Pharma_Products!$A$4:$A$15,0))</f>
        <v>-</v>
      </c>
      <c r="N1538" s="10">
        <f>IFERROR(INDEX(Pharma_Retailers!$F$4:$F$183,MATCH(C1538,Pharma_Retailers!$A$4:$A$183,0)),"")</f>
        <v>0</v>
      </c>
      <c r="O1538" s="11" t="str">
        <f t="shared" si="47"/>
        <v/>
      </c>
    </row>
    <row r="1539" spans="1:15" x14ac:dyDescent="0.3">
      <c r="A1539" t="s">
        <v>10107</v>
      </c>
      <c r="B1539" s="9">
        <v>46003</v>
      </c>
      <c r="C1539" t="s">
        <v>8522</v>
      </c>
      <c r="D1539" t="s">
        <v>8269</v>
      </c>
      <c r="E1539" t="s">
        <v>8184</v>
      </c>
      <c r="F1539" t="s">
        <v>8185</v>
      </c>
      <c r="G1539">
        <v>36</v>
      </c>
      <c r="H1539">
        <v>3</v>
      </c>
      <c r="I1539">
        <v>9</v>
      </c>
      <c r="J1539">
        <v>324</v>
      </c>
      <c r="K1539" s="10">
        <f>IFERROR(INDEX(Pharma_Stock!$D$4:$D$51,MATCH(F1539,Pharma_Stock!$B$4:$B$51,0)),"")</f>
        <v>46158</v>
      </c>
      <c r="L1539" s="11" t="str">
        <f t="shared" si="46"/>
        <v/>
      </c>
      <c r="M1539" s="11" t="str">
        <f>INDEX(Pharma_Products!$F$4:$F$15,MATCH(E1539,Pharma_Products!$A$4:$A$15,0))</f>
        <v>-</v>
      </c>
      <c r="N1539" s="10">
        <f>IFERROR(INDEX(Pharma_Retailers!$F$4:$F$183,MATCH(C1539,Pharma_Retailers!$A$4:$A$183,0)),"")</f>
        <v>0</v>
      </c>
      <c r="O1539" s="11" t="str">
        <f t="shared" si="47"/>
        <v/>
      </c>
    </row>
    <row r="1540" spans="1:15" x14ac:dyDescent="0.3">
      <c r="A1540" t="s">
        <v>10108</v>
      </c>
      <c r="B1540" s="9">
        <v>46004</v>
      </c>
      <c r="C1540" t="s">
        <v>8508</v>
      </c>
      <c r="D1540" t="s">
        <v>8269</v>
      </c>
      <c r="E1540" t="s">
        <v>8209</v>
      </c>
      <c r="F1540" t="s">
        <v>8212</v>
      </c>
      <c r="G1540">
        <v>124</v>
      </c>
      <c r="H1540">
        <v>0</v>
      </c>
      <c r="I1540">
        <v>30</v>
      </c>
      <c r="J1540">
        <v>3720</v>
      </c>
      <c r="K1540" s="10">
        <f>IFERROR(INDEX(Pharma_Stock!$D$4:$D$51,MATCH(F1540,Pharma_Stock!$B$4:$B$51,0)),"")</f>
        <v>46129</v>
      </c>
      <c r="L1540" s="11" t="str">
        <f t="shared" ref="L1540:L1603" si="48">IF(B1540&gt;K1540,"FLAG","")</f>
        <v/>
      </c>
      <c r="M1540" s="11" t="str">
        <f>INDEX(Pharma_Products!$F$4:$F$15,MATCH(E1540,Pharma_Products!$A$4:$A$15,0))</f>
        <v>-</v>
      </c>
      <c r="N1540" s="10">
        <f>IFERROR(INDEX(Pharma_Retailers!$F$4:$F$183,MATCH(C1540,Pharma_Retailers!$A$4:$A$183,0)),"")</f>
        <v>0</v>
      </c>
      <c r="O1540" s="11" t="str">
        <f t="shared" ref="O1540:O1603" si="49">IF(AND(M1540="Sch H",N(N1540)&gt;0,B1540&gt;N1540),"FLAG","")</f>
        <v/>
      </c>
    </row>
    <row r="1541" spans="1:15" x14ac:dyDescent="0.3">
      <c r="A1541" t="s">
        <v>10109</v>
      </c>
      <c r="B1541" s="9">
        <v>46004</v>
      </c>
      <c r="C1541" t="s">
        <v>8453</v>
      </c>
      <c r="D1541" t="s">
        <v>8241</v>
      </c>
      <c r="E1541" t="s">
        <v>8159</v>
      </c>
      <c r="F1541" t="s">
        <v>8161</v>
      </c>
      <c r="G1541">
        <v>114</v>
      </c>
      <c r="H1541">
        <v>0</v>
      </c>
      <c r="I1541">
        <v>72</v>
      </c>
      <c r="J1541">
        <v>8208</v>
      </c>
      <c r="K1541" s="10">
        <f>IFERROR(INDEX(Pharma_Stock!$D$4:$D$51,MATCH(F1541,Pharma_Stock!$B$4:$B$51,0)),"")</f>
        <v>46297</v>
      </c>
      <c r="L1541" s="11" t="str">
        <f t="shared" si="48"/>
        <v/>
      </c>
      <c r="M1541" s="11" t="str">
        <f>INDEX(Pharma_Products!$F$4:$F$15,MATCH(E1541,Pharma_Products!$A$4:$A$15,0))</f>
        <v>Sch H</v>
      </c>
      <c r="N1541" s="10">
        <f>IFERROR(INDEX(Pharma_Retailers!$F$4:$F$183,MATCH(C1541,Pharma_Retailers!$A$4:$A$183,0)),"")</f>
        <v>47464</v>
      </c>
      <c r="O1541" s="11" t="str">
        <f t="shared" si="49"/>
        <v/>
      </c>
    </row>
    <row r="1542" spans="1:15" x14ac:dyDescent="0.3">
      <c r="A1542" t="s">
        <v>10110</v>
      </c>
      <c r="B1542" s="9">
        <v>46004</v>
      </c>
      <c r="C1542" t="s">
        <v>8287</v>
      </c>
      <c r="D1542" t="s">
        <v>8249</v>
      </c>
      <c r="E1542" t="s">
        <v>8189</v>
      </c>
      <c r="F1542" t="s">
        <v>8190</v>
      </c>
      <c r="G1542">
        <v>27</v>
      </c>
      <c r="H1542">
        <v>6</v>
      </c>
      <c r="I1542">
        <v>12.5</v>
      </c>
      <c r="J1542">
        <v>337.5</v>
      </c>
      <c r="K1542" s="10">
        <f>IFERROR(INDEX(Pharma_Stock!$D$4:$D$51,MATCH(F1542,Pharma_Stock!$B$4:$B$51,0)),"")</f>
        <v>46202</v>
      </c>
      <c r="L1542" s="11" t="str">
        <f t="shared" si="48"/>
        <v/>
      </c>
      <c r="M1542" s="11" t="str">
        <f>INDEX(Pharma_Products!$F$4:$F$15,MATCH(E1542,Pharma_Products!$A$4:$A$15,0))</f>
        <v>-</v>
      </c>
      <c r="N1542" s="10">
        <f>IFERROR(INDEX(Pharma_Retailers!$F$4:$F$183,MATCH(C1542,Pharma_Retailers!$A$4:$A$183,0)),"")</f>
        <v>0</v>
      </c>
      <c r="O1542" s="11" t="str">
        <f t="shared" si="49"/>
        <v/>
      </c>
    </row>
    <row r="1543" spans="1:15" x14ac:dyDescent="0.3">
      <c r="A1543" t="s">
        <v>10111</v>
      </c>
      <c r="B1543" s="9">
        <v>46006</v>
      </c>
      <c r="C1543" t="s">
        <v>8380</v>
      </c>
      <c r="D1543" t="s">
        <v>8241</v>
      </c>
      <c r="E1543" t="s">
        <v>8189</v>
      </c>
      <c r="F1543" t="s">
        <v>8190</v>
      </c>
      <c r="G1543">
        <v>226</v>
      </c>
      <c r="H1543">
        <v>18</v>
      </c>
      <c r="I1543">
        <v>12.5</v>
      </c>
      <c r="J1543">
        <v>2825</v>
      </c>
      <c r="K1543" s="10">
        <f>IFERROR(INDEX(Pharma_Stock!$D$4:$D$51,MATCH(F1543,Pharma_Stock!$B$4:$B$51,0)),"")</f>
        <v>46202</v>
      </c>
      <c r="L1543" s="11" t="str">
        <f t="shared" si="48"/>
        <v/>
      </c>
      <c r="M1543" s="11" t="str">
        <f>INDEX(Pharma_Products!$F$4:$F$15,MATCH(E1543,Pharma_Products!$A$4:$A$15,0))</f>
        <v>-</v>
      </c>
      <c r="N1543" s="10">
        <f>IFERROR(INDEX(Pharma_Retailers!$F$4:$F$183,MATCH(C1543,Pharma_Retailers!$A$4:$A$183,0)),"")</f>
        <v>0</v>
      </c>
      <c r="O1543" s="11" t="str">
        <f t="shared" si="49"/>
        <v/>
      </c>
    </row>
    <row r="1544" spans="1:15" x14ac:dyDescent="0.3">
      <c r="A1544" t="s">
        <v>10112</v>
      </c>
      <c r="B1544" s="9">
        <v>46006</v>
      </c>
      <c r="C1544" t="s">
        <v>8482</v>
      </c>
      <c r="D1544" t="s">
        <v>8233</v>
      </c>
      <c r="E1544" t="s">
        <v>8164</v>
      </c>
      <c r="F1544" t="s">
        <v>8166</v>
      </c>
      <c r="G1544">
        <v>168</v>
      </c>
      <c r="H1544">
        <v>0</v>
      </c>
      <c r="I1544">
        <v>19</v>
      </c>
      <c r="J1544">
        <v>3192</v>
      </c>
      <c r="K1544" s="10">
        <f>IFERROR(INDEX(Pharma_Stock!$D$4:$D$51,MATCH(F1544,Pharma_Stock!$B$4:$B$51,0)),"")</f>
        <v>46409</v>
      </c>
      <c r="L1544" s="11" t="str">
        <f t="shared" si="48"/>
        <v/>
      </c>
      <c r="M1544" s="11" t="str">
        <f>INDEX(Pharma_Products!$F$4:$F$15,MATCH(E1544,Pharma_Products!$A$4:$A$15,0))</f>
        <v>OTC</v>
      </c>
      <c r="N1544" s="10">
        <f>IFERROR(INDEX(Pharma_Retailers!$F$4:$F$183,MATCH(C1544,Pharma_Retailers!$A$4:$A$183,0)),"")</f>
        <v>46983</v>
      </c>
      <c r="O1544" s="11" t="str">
        <f t="shared" si="49"/>
        <v/>
      </c>
    </row>
    <row r="1545" spans="1:15" x14ac:dyDescent="0.3">
      <c r="A1545" t="s">
        <v>10113</v>
      </c>
      <c r="B1545" s="9">
        <v>46006</v>
      </c>
      <c r="C1545" t="s">
        <v>8263</v>
      </c>
      <c r="D1545" t="s">
        <v>8228</v>
      </c>
      <c r="E1545" t="s">
        <v>8199</v>
      </c>
      <c r="F1545" t="s">
        <v>8200</v>
      </c>
      <c r="G1545">
        <v>75</v>
      </c>
      <c r="H1545">
        <v>0</v>
      </c>
      <c r="I1545">
        <v>28</v>
      </c>
      <c r="J1545">
        <v>2100</v>
      </c>
      <c r="K1545" s="10">
        <f>IFERROR(INDEX(Pharma_Stock!$D$4:$D$51,MATCH(F1545,Pharma_Stock!$B$4:$B$51,0)),"")</f>
        <v>46042</v>
      </c>
      <c r="L1545" s="11" t="str">
        <f t="shared" si="48"/>
        <v/>
      </c>
      <c r="M1545" s="11" t="str">
        <f>INDEX(Pharma_Products!$F$4:$F$15,MATCH(E1545,Pharma_Products!$A$4:$A$15,0))</f>
        <v>-</v>
      </c>
      <c r="N1545" s="10">
        <f>IFERROR(INDEX(Pharma_Retailers!$F$4:$F$183,MATCH(C1545,Pharma_Retailers!$A$4:$A$183,0)),"")</f>
        <v>0</v>
      </c>
      <c r="O1545" s="11" t="str">
        <f t="shared" si="49"/>
        <v/>
      </c>
    </row>
    <row r="1546" spans="1:15" x14ac:dyDescent="0.3">
      <c r="A1546" t="s">
        <v>10114</v>
      </c>
      <c r="B1546" s="9">
        <v>46006</v>
      </c>
      <c r="C1546" t="s">
        <v>8361</v>
      </c>
      <c r="D1546" t="s">
        <v>8228</v>
      </c>
      <c r="E1546" t="s">
        <v>8189</v>
      </c>
      <c r="F1546" t="s">
        <v>8190</v>
      </c>
      <c r="G1546">
        <v>154</v>
      </c>
      <c r="H1546">
        <v>12</v>
      </c>
      <c r="I1546">
        <v>12.5</v>
      </c>
      <c r="J1546">
        <v>1925</v>
      </c>
      <c r="K1546" s="10">
        <f>IFERROR(INDEX(Pharma_Stock!$D$4:$D$51,MATCH(F1546,Pharma_Stock!$B$4:$B$51,0)),"")</f>
        <v>46202</v>
      </c>
      <c r="L1546" s="11" t="str">
        <f t="shared" si="48"/>
        <v/>
      </c>
      <c r="M1546" s="11" t="str">
        <f>INDEX(Pharma_Products!$F$4:$F$15,MATCH(E1546,Pharma_Products!$A$4:$A$15,0))</f>
        <v>-</v>
      </c>
      <c r="N1546" s="10">
        <f>IFERROR(INDEX(Pharma_Retailers!$F$4:$F$183,MATCH(C1546,Pharma_Retailers!$A$4:$A$183,0)),"")</f>
        <v>47378</v>
      </c>
      <c r="O1546" s="11" t="str">
        <f t="shared" si="49"/>
        <v/>
      </c>
    </row>
    <row r="1547" spans="1:15" x14ac:dyDescent="0.3">
      <c r="A1547" t="s">
        <v>10115</v>
      </c>
      <c r="B1547" s="9">
        <v>46006</v>
      </c>
      <c r="C1547" t="s">
        <v>8455</v>
      </c>
      <c r="D1547" t="s">
        <v>8241</v>
      </c>
      <c r="E1547" t="s">
        <v>8169</v>
      </c>
      <c r="F1547" t="s">
        <v>8172</v>
      </c>
      <c r="G1547">
        <v>82</v>
      </c>
      <c r="H1547">
        <v>0</v>
      </c>
      <c r="I1547">
        <v>14</v>
      </c>
      <c r="J1547">
        <v>1148</v>
      </c>
      <c r="K1547" s="10">
        <f>IFERROR(INDEX(Pharma_Stock!$D$4:$D$51,MATCH(F1547,Pharma_Stock!$B$4:$B$51,0)),"")</f>
        <v>46309</v>
      </c>
      <c r="L1547" s="11" t="str">
        <f t="shared" si="48"/>
        <v/>
      </c>
      <c r="M1547" s="11" t="str">
        <f>INDEX(Pharma_Products!$F$4:$F$15,MATCH(E1547,Pharma_Products!$A$4:$A$15,0))</f>
        <v>Sch H</v>
      </c>
      <c r="N1547" s="10">
        <f>IFERROR(INDEX(Pharma_Retailers!$F$4:$F$183,MATCH(C1547,Pharma_Retailers!$A$4:$A$183,0)),"")</f>
        <v>47257</v>
      </c>
      <c r="O1547" s="11" t="str">
        <f t="shared" si="49"/>
        <v/>
      </c>
    </row>
    <row r="1548" spans="1:15" x14ac:dyDescent="0.3">
      <c r="A1548" t="s">
        <v>10116</v>
      </c>
      <c r="B1548" s="9">
        <v>46006</v>
      </c>
      <c r="C1548" t="s">
        <v>8425</v>
      </c>
      <c r="D1548" t="s">
        <v>8233</v>
      </c>
      <c r="E1548" t="s">
        <v>8194</v>
      </c>
      <c r="F1548" t="s">
        <v>8197</v>
      </c>
      <c r="G1548">
        <v>229</v>
      </c>
      <c r="H1548">
        <v>0</v>
      </c>
      <c r="I1548">
        <v>105</v>
      </c>
      <c r="J1548">
        <v>24045</v>
      </c>
      <c r="K1548" s="10">
        <f>IFERROR(INDEX(Pharma_Stock!$D$4:$D$51,MATCH(F1548,Pharma_Stock!$B$4:$B$51,0)),"")</f>
        <v>46224</v>
      </c>
      <c r="L1548" s="11" t="str">
        <f t="shared" si="48"/>
        <v/>
      </c>
      <c r="M1548" s="11" t="str">
        <f>INDEX(Pharma_Products!$F$4:$F$15,MATCH(E1548,Pharma_Products!$A$4:$A$15,0))</f>
        <v>-</v>
      </c>
      <c r="N1548" s="10">
        <f>IFERROR(INDEX(Pharma_Retailers!$F$4:$F$183,MATCH(C1548,Pharma_Retailers!$A$4:$A$183,0)),"")</f>
        <v>47324</v>
      </c>
      <c r="O1548" s="11" t="str">
        <f t="shared" si="49"/>
        <v/>
      </c>
    </row>
    <row r="1549" spans="1:15" x14ac:dyDescent="0.3">
      <c r="A1549" t="s">
        <v>10117</v>
      </c>
      <c r="B1549" s="9">
        <v>46007</v>
      </c>
      <c r="C1549" t="s">
        <v>8409</v>
      </c>
      <c r="D1549" t="s">
        <v>8233</v>
      </c>
      <c r="E1549" t="s">
        <v>8199</v>
      </c>
      <c r="F1549" t="s">
        <v>8200</v>
      </c>
      <c r="G1549">
        <v>167</v>
      </c>
      <c r="H1549">
        <v>0</v>
      </c>
      <c r="I1549">
        <v>28</v>
      </c>
      <c r="J1549">
        <v>4676</v>
      </c>
      <c r="K1549" s="10">
        <f>IFERROR(INDEX(Pharma_Stock!$D$4:$D$51,MATCH(F1549,Pharma_Stock!$B$4:$B$51,0)),"")</f>
        <v>46042</v>
      </c>
      <c r="L1549" s="11" t="str">
        <f t="shared" si="48"/>
        <v/>
      </c>
      <c r="M1549" s="11" t="str">
        <f>INDEX(Pharma_Products!$F$4:$F$15,MATCH(E1549,Pharma_Products!$A$4:$A$15,0))</f>
        <v>-</v>
      </c>
      <c r="N1549" s="10">
        <f>IFERROR(INDEX(Pharma_Retailers!$F$4:$F$183,MATCH(C1549,Pharma_Retailers!$A$4:$A$183,0)),"")</f>
        <v>0</v>
      </c>
      <c r="O1549" s="11" t="str">
        <f t="shared" si="49"/>
        <v/>
      </c>
    </row>
    <row r="1550" spans="1:15" x14ac:dyDescent="0.3">
      <c r="A1550" t="s">
        <v>10118</v>
      </c>
      <c r="B1550" s="9">
        <v>46007</v>
      </c>
      <c r="C1550" t="s">
        <v>8532</v>
      </c>
      <c r="D1550" t="s">
        <v>8249</v>
      </c>
      <c r="E1550" t="s">
        <v>8153</v>
      </c>
      <c r="F1550" t="s">
        <v>8156</v>
      </c>
      <c r="G1550">
        <v>99</v>
      </c>
      <c r="H1550">
        <v>0</v>
      </c>
      <c r="I1550">
        <v>18.5</v>
      </c>
      <c r="J1550">
        <v>1831.5</v>
      </c>
      <c r="K1550" s="10">
        <f>IFERROR(INDEX(Pharma_Stock!$D$4:$D$51,MATCH(F1550,Pharma_Stock!$B$4:$B$51,0)),"")</f>
        <v>46468</v>
      </c>
      <c r="L1550" s="11" t="str">
        <f t="shared" si="48"/>
        <v/>
      </c>
      <c r="M1550" s="11" t="str">
        <f>INDEX(Pharma_Products!$F$4:$F$15,MATCH(E1550,Pharma_Products!$A$4:$A$15,0))</f>
        <v>Sch H</v>
      </c>
      <c r="N1550" s="10">
        <f>IFERROR(INDEX(Pharma_Retailers!$F$4:$F$183,MATCH(C1550,Pharma_Retailers!$A$4:$A$183,0)),"")</f>
        <v>46527</v>
      </c>
      <c r="O1550" s="11" t="str">
        <f t="shared" si="49"/>
        <v/>
      </c>
    </row>
    <row r="1551" spans="1:15" x14ac:dyDescent="0.3">
      <c r="A1551" t="s">
        <v>10119</v>
      </c>
      <c r="B1551" s="9">
        <v>46007</v>
      </c>
      <c r="C1551" t="s">
        <v>8392</v>
      </c>
      <c r="D1551" t="s">
        <v>8249</v>
      </c>
      <c r="E1551" t="s">
        <v>8209</v>
      </c>
      <c r="F1551" t="s">
        <v>8211</v>
      </c>
      <c r="G1551">
        <v>168</v>
      </c>
      <c r="H1551">
        <v>0</v>
      </c>
      <c r="I1551">
        <v>30</v>
      </c>
      <c r="J1551">
        <v>5040</v>
      </c>
      <c r="K1551" s="10">
        <f>IFERROR(INDEX(Pharma_Stock!$D$4:$D$51,MATCH(F1551,Pharma_Stock!$B$4:$B$51,0)),"")</f>
        <v>46265</v>
      </c>
      <c r="L1551" s="11" t="str">
        <f t="shared" si="48"/>
        <v/>
      </c>
      <c r="M1551" s="11" t="str">
        <f>INDEX(Pharma_Products!$F$4:$F$15,MATCH(E1551,Pharma_Products!$A$4:$A$15,0))</f>
        <v>-</v>
      </c>
      <c r="N1551" s="10">
        <f>IFERROR(INDEX(Pharma_Retailers!$F$4:$F$183,MATCH(C1551,Pharma_Retailers!$A$4:$A$183,0)),"")</f>
        <v>0</v>
      </c>
      <c r="O1551" s="11" t="str">
        <f t="shared" si="49"/>
        <v/>
      </c>
    </row>
    <row r="1552" spans="1:15" x14ac:dyDescent="0.3">
      <c r="A1552" t="s">
        <v>10120</v>
      </c>
      <c r="B1552" s="9">
        <v>46007</v>
      </c>
      <c r="C1552" t="s">
        <v>8469</v>
      </c>
      <c r="D1552" t="s">
        <v>8233</v>
      </c>
      <c r="E1552" t="s">
        <v>8194</v>
      </c>
      <c r="F1552" t="s">
        <v>8195</v>
      </c>
      <c r="G1552">
        <v>229</v>
      </c>
      <c r="H1552">
        <v>0</v>
      </c>
      <c r="I1552">
        <v>105</v>
      </c>
      <c r="J1552">
        <v>24045</v>
      </c>
      <c r="K1552" s="10">
        <f>IFERROR(INDEX(Pharma_Stock!$D$4:$D$51,MATCH(F1552,Pharma_Stock!$B$4:$B$51,0)),"")</f>
        <v>46196</v>
      </c>
      <c r="L1552" s="11" t="str">
        <f t="shared" si="48"/>
        <v/>
      </c>
      <c r="M1552" s="11" t="str">
        <f>INDEX(Pharma_Products!$F$4:$F$15,MATCH(E1552,Pharma_Products!$A$4:$A$15,0))</f>
        <v>-</v>
      </c>
      <c r="N1552" s="10">
        <f>IFERROR(INDEX(Pharma_Retailers!$F$4:$F$183,MATCH(C1552,Pharma_Retailers!$A$4:$A$183,0)),"")</f>
        <v>0</v>
      </c>
      <c r="O1552" s="11" t="str">
        <f t="shared" si="49"/>
        <v/>
      </c>
    </row>
    <row r="1553" spans="1:15" x14ac:dyDescent="0.3">
      <c r="A1553" t="s">
        <v>10121</v>
      </c>
      <c r="B1553" s="9">
        <v>46007</v>
      </c>
      <c r="C1553" t="s">
        <v>8469</v>
      </c>
      <c r="D1553" t="s">
        <v>8233</v>
      </c>
      <c r="E1553" t="s">
        <v>8189</v>
      </c>
      <c r="F1553" t="s">
        <v>8190</v>
      </c>
      <c r="G1553">
        <v>146</v>
      </c>
      <c r="H1553">
        <v>12</v>
      </c>
      <c r="I1553">
        <v>12.5</v>
      </c>
      <c r="J1553">
        <v>1825</v>
      </c>
      <c r="K1553" s="10">
        <f>IFERROR(INDEX(Pharma_Stock!$D$4:$D$51,MATCH(F1553,Pharma_Stock!$B$4:$B$51,0)),"")</f>
        <v>46202</v>
      </c>
      <c r="L1553" s="11" t="str">
        <f t="shared" si="48"/>
        <v/>
      </c>
      <c r="M1553" s="11" t="str">
        <f>INDEX(Pharma_Products!$F$4:$F$15,MATCH(E1553,Pharma_Products!$A$4:$A$15,0))</f>
        <v>-</v>
      </c>
      <c r="N1553" s="10">
        <f>IFERROR(INDEX(Pharma_Retailers!$F$4:$F$183,MATCH(C1553,Pharma_Retailers!$A$4:$A$183,0)),"")</f>
        <v>0</v>
      </c>
      <c r="O1553" s="11" t="str">
        <f t="shared" si="49"/>
        <v/>
      </c>
    </row>
    <row r="1554" spans="1:15" x14ac:dyDescent="0.3">
      <c r="A1554" t="s">
        <v>10122</v>
      </c>
      <c r="B1554" s="9">
        <v>46007</v>
      </c>
      <c r="C1554" t="s">
        <v>8539</v>
      </c>
      <c r="D1554" t="s">
        <v>8269</v>
      </c>
      <c r="E1554" t="s">
        <v>8159</v>
      </c>
      <c r="F1554" t="s">
        <v>8161</v>
      </c>
      <c r="G1554">
        <v>153</v>
      </c>
      <c r="H1554">
        <v>0</v>
      </c>
      <c r="I1554">
        <v>72</v>
      </c>
      <c r="J1554">
        <v>11016</v>
      </c>
      <c r="K1554" s="10">
        <f>IFERROR(INDEX(Pharma_Stock!$D$4:$D$51,MATCH(F1554,Pharma_Stock!$B$4:$B$51,0)),"")</f>
        <v>46297</v>
      </c>
      <c r="L1554" s="11" t="str">
        <f t="shared" si="48"/>
        <v/>
      </c>
      <c r="M1554" s="11" t="str">
        <f>INDEX(Pharma_Products!$F$4:$F$15,MATCH(E1554,Pharma_Products!$A$4:$A$15,0))</f>
        <v>Sch H</v>
      </c>
      <c r="N1554" s="10">
        <f>IFERROR(INDEX(Pharma_Retailers!$F$4:$F$183,MATCH(C1554,Pharma_Retailers!$A$4:$A$183,0)),"")</f>
        <v>47446</v>
      </c>
      <c r="O1554" s="11" t="str">
        <f t="shared" si="49"/>
        <v/>
      </c>
    </row>
    <row r="1555" spans="1:15" x14ac:dyDescent="0.3">
      <c r="A1555" t="s">
        <v>10123</v>
      </c>
      <c r="B1555" s="9">
        <v>46007</v>
      </c>
      <c r="C1555" t="s">
        <v>8525</v>
      </c>
      <c r="D1555" t="s">
        <v>8241</v>
      </c>
      <c r="E1555" t="s">
        <v>8209</v>
      </c>
      <c r="F1555" t="s">
        <v>8212</v>
      </c>
      <c r="G1555">
        <v>151</v>
      </c>
      <c r="H1555">
        <v>0</v>
      </c>
      <c r="I1555">
        <v>30</v>
      </c>
      <c r="J1555">
        <v>4530</v>
      </c>
      <c r="K1555" s="10">
        <f>IFERROR(INDEX(Pharma_Stock!$D$4:$D$51,MATCH(F1555,Pharma_Stock!$B$4:$B$51,0)),"")</f>
        <v>46129</v>
      </c>
      <c r="L1555" s="11" t="str">
        <f t="shared" si="48"/>
        <v/>
      </c>
      <c r="M1555" s="11" t="str">
        <f>INDEX(Pharma_Products!$F$4:$F$15,MATCH(E1555,Pharma_Products!$A$4:$A$15,0))</f>
        <v>-</v>
      </c>
      <c r="N1555" s="10">
        <f>IFERROR(INDEX(Pharma_Retailers!$F$4:$F$183,MATCH(C1555,Pharma_Retailers!$A$4:$A$183,0)),"")</f>
        <v>0</v>
      </c>
      <c r="O1555" s="11" t="str">
        <f t="shared" si="49"/>
        <v/>
      </c>
    </row>
    <row r="1556" spans="1:15" x14ac:dyDescent="0.3">
      <c r="A1556" t="s">
        <v>10124</v>
      </c>
      <c r="B1556" s="9">
        <v>46007</v>
      </c>
      <c r="C1556" t="s">
        <v>8335</v>
      </c>
      <c r="D1556" t="s">
        <v>8249</v>
      </c>
      <c r="E1556" t="s">
        <v>8204</v>
      </c>
      <c r="F1556" t="s">
        <v>8205</v>
      </c>
      <c r="G1556">
        <v>162</v>
      </c>
      <c r="H1556">
        <v>27</v>
      </c>
      <c r="I1556">
        <v>88</v>
      </c>
      <c r="J1556">
        <v>14256</v>
      </c>
      <c r="K1556" s="10">
        <f>IFERROR(INDEX(Pharma_Stock!$D$4:$D$51,MATCH(F1556,Pharma_Stock!$B$4:$B$51,0)),"")</f>
        <v>46141</v>
      </c>
      <c r="L1556" s="11" t="str">
        <f t="shared" si="48"/>
        <v/>
      </c>
      <c r="M1556" s="11" t="str">
        <f>INDEX(Pharma_Products!$F$4:$F$15,MATCH(E1556,Pharma_Products!$A$4:$A$15,0))</f>
        <v>-</v>
      </c>
      <c r="N1556" s="10">
        <f>IFERROR(INDEX(Pharma_Retailers!$F$4:$F$183,MATCH(C1556,Pharma_Retailers!$A$4:$A$183,0)),"")</f>
        <v>0</v>
      </c>
      <c r="O1556" s="11" t="str">
        <f t="shared" si="49"/>
        <v/>
      </c>
    </row>
    <row r="1557" spans="1:15" x14ac:dyDescent="0.3">
      <c r="A1557" t="s">
        <v>10125</v>
      </c>
      <c r="B1557" s="9">
        <v>46008</v>
      </c>
      <c r="C1557" t="s">
        <v>8460</v>
      </c>
      <c r="D1557" t="s">
        <v>8228</v>
      </c>
      <c r="E1557" t="s">
        <v>8199</v>
      </c>
      <c r="F1557" t="s">
        <v>8200</v>
      </c>
      <c r="G1557">
        <v>37</v>
      </c>
      <c r="H1557">
        <v>0</v>
      </c>
      <c r="I1557">
        <v>28</v>
      </c>
      <c r="J1557">
        <v>1036</v>
      </c>
      <c r="K1557" s="10">
        <f>IFERROR(INDEX(Pharma_Stock!$D$4:$D$51,MATCH(F1557,Pharma_Stock!$B$4:$B$51,0)),"")</f>
        <v>46042</v>
      </c>
      <c r="L1557" s="11" t="str">
        <f t="shared" si="48"/>
        <v/>
      </c>
      <c r="M1557" s="11" t="str">
        <f>INDEX(Pharma_Products!$F$4:$F$15,MATCH(E1557,Pharma_Products!$A$4:$A$15,0))</f>
        <v>-</v>
      </c>
      <c r="N1557" s="10">
        <f>IFERROR(INDEX(Pharma_Retailers!$F$4:$F$183,MATCH(C1557,Pharma_Retailers!$A$4:$A$183,0)),"")</f>
        <v>0</v>
      </c>
      <c r="O1557" s="11" t="str">
        <f t="shared" si="49"/>
        <v/>
      </c>
    </row>
    <row r="1558" spans="1:15" x14ac:dyDescent="0.3">
      <c r="A1558" t="s">
        <v>10126</v>
      </c>
      <c r="B1558" s="9">
        <v>46008</v>
      </c>
      <c r="C1558" t="s">
        <v>8515</v>
      </c>
      <c r="D1558" t="s">
        <v>8233</v>
      </c>
      <c r="E1558" t="s">
        <v>8194</v>
      </c>
      <c r="F1558" t="s">
        <v>8195</v>
      </c>
      <c r="G1558">
        <v>211</v>
      </c>
      <c r="H1558">
        <v>0</v>
      </c>
      <c r="I1558">
        <v>105</v>
      </c>
      <c r="J1558">
        <v>22155</v>
      </c>
      <c r="K1558" s="10">
        <f>IFERROR(INDEX(Pharma_Stock!$D$4:$D$51,MATCH(F1558,Pharma_Stock!$B$4:$B$51,0)),"")</f>
        <v>46196</v>
      </c>
      <c r="L1558" s="11" t="str">
        <f t="shared" si="48"/>
        <v/>
      </c>
      <c r="M1558" s="11" t="str">
        <f>INDEX(Pharma_Products!$F$4:$F$15,MATCH(E1558,Pharma_Products!$A$4:$A$15,0))</f>
        <v>-</v>
      </c>
      <c r="N1558" s="10">
        <f>IFERROR(INDEX(Pharma_Retailers!$F$4:$F$183,MATCH(C1558,Pharma_Retailers!$A$4:$A$183,0)),"")</f>
        <v>0</v>
      </c>
      <c r="O1558" s="11" t="str">
        <f t="shared" si="49"/>
        <v/>
      </c>
    </row>
    <row r="1559" spans="1:15" x14ac:dyDescent="0.3">
      <c r="A1559" t="s">
        <v>10127</v>
      </c>
      <c r="B1559" s="9">
        <v>46008</v>
      </c>
      <c r="C1559" t="s">
        <v>8534</v>
      </c>
      <c r="D1559" t="s">
        <v>8269</v>
      </c>
      <c r="E1559" t="s">
        <v>8164</v>
      </c>
      <c r="F1559" t="s">
        <v>8167</v>
      </c>
      <c r="G1559">
        <v>12</v>
      </c>
      <c r="H1559">
        <v>0</v>
      </c>
      <c r="I1559">
        <v>19</v>
      </c>
      <c r="J1559">
        <v>228</v>
      </c>
      <c r="K1559" s="10">
        <f>IFERROR(INDEX(Pharma_Stock!$D$4:$D$51,MATCH(F1559,Pharma_Stock!$B$4:$B$51,0)),"")</f>
        <v>46652</v>
      </c>
      <c r="L1559" s="11" t="str">
        <f t="shared" si="48"/>
        <v/>
      </c>
      <c r="M1559" s="11" t="str">
        <f>INDEX(Pharma_Products!$F$4:$F$15,MATCH(E1559,Pharma_Products!$A$4:$A$15,0))</f>
        <v>OTC</v>
      </c>
      <c r="N1559" s="10">
        <f>IFERROR(INDEX(Pharma_Retailers!$F$4:$F$183,MATCH(C1559,Pharma_Retailers!$A$4:$A$183,0)),"")</f>
        <v>46536</v>
      </c>
      <c r="O1559" s="11" t="str">
        <f t="shared" si="49"/>
        <v/>
      </c>
    </row>
    <row r="1560" spans="1:15" x14ac:dyDescent="0.3">
      <c r="A1560" t="s">
        <v>10128</v>
      </c>
      <c r="B1560" s="9">
        <v>46008</v>
      </c>
      <c r="C1560" t="s">
        <v>8534</v>
      </c>
      <c r="D1560" t="s">
        <v>8269</v>
      </c>
      <c r="E1560" t="s">
        <v>8164</v>
      </c>
      <c r="F1560" t="s">
        <v>8167</v>
      </c>
      <c r="G1560">
        <v>222</v>
      </c>
      <c r="H1560">
        <v>0</v>
      </c>
      <c r="I1560">
        <v>19</v>
      </c>
      <c r="J1560">
        <v>4218</v>
      </c>
      <c r="K1560" s="10">
        <f>IFERROR(INDEX(Pharma_Stock!$D$4:$D$51,MATCH(F1560,Pharma_Stock!$B$4:$B$51,0)),"")</f>
        <v>46652</v>
      </c>
      <c r="L1560" s="11" t="str">
        <f t="shared" si="48"/>
        <v/>
      </c>
      <c r="M1560" s="11" t="str">
        <f>INDEX(Pharma_Products!$F$4:$F$15,MATCH(E1560,Pharma_Products!$A$4:$A$15,0))</f>
        <v>OTC</v>
      </c>
      <c r="N1560" s="10">
        <f>IFERROR(INDEX(Pharma_Retailers!$F$4:$F$183,MATCH(C1560,Pharma_Retailers!$A$4:$A$183,0)),"")</f>
        <v>46536</v>
      </c>
      <c r="O1560" s="11" t="str">
        <f t="shared" si="49"/>
        <v/>
      </c>
    </row>
    <row r="1561" spans="1:15" x14ac:dyDescent="0.3">
      <c r="A1561" t="s">
        <v>9943</v>
      </c>
      <c r="B1561" s="9">
        <v>46008</v>
      </c>
      <c r="C1561" t="s">
        <v>8263</v>
      </c>
      <c r="D1561" t="s">
        <v>8228</v>
      </c>
      <c r="E1561" t="s">
        <v>8184</v>
      </c>
      <c r="F1561" t="s">
        <v>8185</v>
      </c>
      <c r="G1561">
        <v>230</v>
      </c>
      <c r="H1561">
        <v>23</v>
      </c>
      <c r="I1561">
        <v>9</v>
      </c>
      <c r="J1561">
        <v>2070</v>
      </c>
      <c r="K1561" s="10">
        <f>IFERROR(INDEX(Pharma_Stock!$D$4:$D$51,MATCH(F1561,Pharma_Stock!$B$4:$B$51,0)),"")</f>
        <v>46158</v>
      </c>
      <c r="L1561" s="11" t="str">
        <f t="shared" si="48"/>
        <v/>
      </c>
      <c r="M1561" s="11" t="str">
        <f>INDEX(Pharma_Products!$F$4:$F$15,MATCH(E1561,Pharma_Products!$A$4:$A$15,0))</f>
        <v>-</v>
      </c>
      <c r="N1561" s="10">
        <f>IFERROR(INDEX(Pharma_Retailers!$F$4:$F$183,MATCH(C1561,Pharma_Retailers!$A$4:$A$183,0)),"")</f>
        <v>0</v>
      </c>
      <c r="O1561" s="11" t="str">
        <f t="shared" si="49"/>
        <v/>
      </c>
    </row>
    <row r="1562" spans="1:15" x14ac:dyDescent="0.3">
      <c r="A1562" t="s">
        <v>10129</v>
      </c>
      <c r="B1562" s="9">
        <v>46009</v>
      </c>
      <c r="C1562" t="s">
        <v>8238</v>
      </c>
      <c r="D1562" t="s">
        <v>8241</v>
      </c>
      <c r="E1562" t="s">
        <v>8174</v>
      </c>
      <c r="F1562" t="s">
        <v>8175</v>
      </c>
      <c r="G1562">
        <v>184</v>
      </c>
      <c r="H1562">
        <v>0</v>
      </c>
      <c r="I1562">
        <v>98</v>
      </c>
      <c r="J1562">
        <v>18032</v>
      </c>
      <c r="K1562" s="10">
        <f>IFERROR(INDEX(Pharma_Stock!$D$4:$D$51,MATCH(F1562,Pharma_Stock!$B$4:$B$51,0)),"")</f>
        <v>46440</v>
      </c>
      <c r="L1562" s="11" t="str">
        <f t="shared" si="48"/>
        <v/>
      </c>
      <c r="M1562" s="11" t="str">
        <f>INDEX(Pharma_Products!$F$4:$F$15,MATCH(E1562,Pharma_Products!$A$4:$A$15,0))</f>
        <v>Sch H</v>
      </c>
      <c r="N1562" s="10">
        <f>IFERROR(INDEX(Pharma_Retailers!$F$4:$F$183,MATCH(C1562,Pharma_Retailers!$A$4:$A$183,0)),"")</f>
        <v>46414</v>
      </c>
      <c r="O1562" s="11" t="str">
        <f t="shared" si="49"/>
        <v/>
      </c>
    </row>
    <row r="1563" spans="1:15" x14ac:dyDescent="0.3">
      <c r="A1563" t="s">
        <v>10130</v>
      </c>
      <c r="B1563" s="9">
        <v>46009</v>
      </c>
      <c r="C1563" t="s">
        <v>8480</v>
      </c>
      <c r="D1563" t="s">
        <v>8241</v>
      </c>
      <c r="E1563" t="s">
        <v>8184</v>
      </c>
      <c r="F1563" t="s">
        <v>8185</v>
      </c>
      <c r="G1563">
        <v>161</v>
      </c>
      <c r="H1563">
        <v>16</v>
      </c>
      <c r="I1563">
        <v>9</v>
      </c>
      <c r="J1563">
        <v>1449</v>
      </c>
      <c r="K1563" s="10">
        <f>IFERROR(INDEX(Pharma_Stock!$D$4:$D$51,MATCH(F1563,Pharma_Stock!$B$4:$B$51,0)),"")</f>
        <v>46158</v>
      </c>
      <c r="L1563" s="11" t="str">
        <f t="shared" si="48"/>
        <v/>
      </c>
      <c r="M1563" s="11" t="str">
        <f>INDEX(Pharma_Products!$F$4:$F$15,MATCH(E1563,Pharma_Products!$A$4:$A$15,0))</f>
        <v>-</v>
      </c>
      <c r="N1563" s="10">
        <f>IFERROR(INDEX(Pharma_Retailers!$F$4:$F$183,MATCH(C1563,Pharma_Retailers!$A$4:$A$183,0)),"")</f>
        <v>0</v>
      </c>
      <c r="O1563" s="11" t="str">
        <f t="shared" si="49"/>
        <v/>
      </c>
    </row>
    <row r="1564" spans="1:15" x14ac:dyDescent="0.3">
      <c r="A1564" t="s">
        <v>10131</v>
      </c>
      <c r="B1564" s="9">
        <v>46009</v>
      </c>
      <c r="C1564" t="s">
        <v>8238</v>
      </c>
      <c r="D1564" t="s">
        <v>8241</v>
      </c>
      <c r="E1564" t="s">
        <v>8169</v>
      </c>
      <c r="F1564" t="s">
        <v>8171</v>
      </c>
      <c r="G1564">
        <v>101</v>
      </c>
      <c r="H1564">
        <v>0</v>
      </c>
      <c r="I1564">
        <v>14</v>
      </c>
      <c r="J1564">
        <v>1414</v>
      </c>
      <c r="K1564" s="10">
        <f>IFERROR(INDEX(Pharma_Stock!$D$4:$D$51,MATCH(F1564,Pharma_Stock!$B$4:$B$51,0)),"")</f>
        <v>46575</v>
      </c>
      <c r="L1564" s="11" t="str">
        <f t="shared" si="48"/>
        <v/>
      </c>
      <c r="M1564" s="11" t="str">
        <f>INDEX(Pharma_Products!$F$4:$F$15,MATCH(E1564,Pharma_Products!$A$4:$A$15,0))</f>
        <v>Sch H</v>
      </c>
      <c r="N1564" s="10">
        <f>IFERROR(INDEX(Pharma_Retailers!$F$4:$F$183,MATCH(C1564,Pharma_Retailers!$A$4:$A$183,0)),"")</f>
        <v>46414</v>
      </c>
      <c r="O1564" s="11" t="str">
        <f t="shared" si="49"/>
        <v/>
      </c>
    </row>
    <row r="1565" spans="1:15" x14ac:dyDescent="0.3">
      <c r="A1565" t="s">
        <v>10132</v>
      </c>
      <c r="B1565" s="9">
        <v>46009</v>
      </c>
      <c r="C1565" t="s">
        <v>8534</v>
      </c>
      <c r="D1565" t="s">
        <v>8269</v>
      </c>
      <c r="E1565" t="s">
        <v>8179</v>
      </c>
      <c r="F1565" t="s">
        <v>8181</v>
      </c>
      <c r="G1565">
        <v>199</v>
      </c>
      <c r="H1565">
        <v>0</v>
      </c>
      <c r="I1565">
        <v>85</v>
      </c>
      <c r="J1565">
        <v>16915</v>
      </c>
      <c r="K1565" s="10">
        <f>IFERROR(INDEX(Pharma_Stock!$D$4:$D$51,MATCH(F1565,Pharma_Stock!$B$4:$B$51,0)),"")</f>
        <v>46533</v>
      </c>
      <c r="L1565" s="11" t="str">
        <f t="shared" si="48"/>
        <v/>
      </c>
      <c r="M1565" s="11" t="str">
        <f>INDEX(Pharma_Products!$F$4:$F$15,MATCH(E1565,Pharma_Products!$A$4:$A$15,0))</f>
        <v>Sch H</v>
      </c>
      <c r="N1565" s="10">
        <f>IFERROR(INDEX(Pharma_Retailers!$F$4:$F$183,MATCH(C1565,Pharma_Retailers!$A$4:$A$183,0)),"")</f>
        <v>46536</v>
      </c>
      <c r="O1565" s="11" t="str">
        <f t="shared" si="49"/>
        <v/>
      </c>
    </row>
    <row r="1566" spans="1:15" x14ac:dyDescent="0.3">
      <c r="A1566" t="s">
        <v>10133</v>
      </c>
      <c r="B1566" s="9">
        <v>46009</v>
      </c>
      <c r="C1566" t="s">
        <v>8488</v>
      </c>
      <c r="D1566" t="s">
        <v>8249</v>
      </c>
      <c r="E1566" t="s">
        <v>8153</v>
      </c>
      <c r="F1566" t="s">
        <v>8154</v>
      </c>
      <c r="G1566">
        <v>153</v>
      </c>
      <c r="H1566">
        <v>0</v>
      </c>
      <c r="I1566">
        <v>18.5</v>
      </c>
      <c r="J1566">
        <v>2830.5</v>
      </c>
      <c r="K1566" s="10">
        <f>IFERROR(INDEX(Pharma_Stock!$D$4:$D$51,MATCH(F1566,Pharma_Stock!$B$4:$B$51,0)),"")</f>
        <v>46439</v>
      </c>
      <c r="L1566" s="11" t="str">
        <f t="shared" si="48"/>
        <v/>
      </c>
      <c r="M1566" s="11" t="str">
        <f>INDEX(Pharma_Products!$F$4:$F$15,MATCH(E1566,Pharma_Products!$A$4:$A$15,0))</f>
        <v>Sch H</v>
      </c>
      <c r="N1566" s="10">
        <f>IFERROR(INDEX(Pharma_Retailers!$F$4:$F$183,MATCH(C1566,Pharma_Retailers!$A$4:$A$183,0)),"")</f>
        <v>46276</v>
      </c>
      <c r="O1566" s="11" t="str">
        <f t="shared" si="49"/>
        <v/>
      </c>
    </row>
    <row r="1567" spans="1:15" x14ac:dyDescent="0.3">
      <c r="A1567" t="s">
        <v>10134</v>
      </c>
      <c r="B1567" s="9">
        <v>46009</v>
      </c>
      <c r="C1567" t="s">
        <v>8287</v>
      </c>
      <c r="D1567" t="s">
        <v>8249</v>
      </c>
      <c r="E1567" t="s">
        <v>8194</v>
      </c>
      <c r="F1567" t="s">
        <v>8195</v>
      </c>
      <c r="G1567">
        <v>57</v>
      </c>
      <c r="H1567">
        <v>0</v>
      </c>
      <c r="I1567">
        <v>105</v>
      </c>
      <c r="J1567">
        <v>5985</v>
      </c>
      <c r="K1567" s="10">
        <f>IFERROR(INDEX(Pharma_Stock!$D$4:$D$51,MATCH(F1567,Pharma_Stock!$B$4:$B$51,0)),"")</f>
        <v>46196</v>
      </c>
      <c r="L1567" s="11" t="str">
        <f t="shared" si="48"/>
        <v/>
      </c>
      <c r="M1567" s="11" t="str">
        <f>INDEX(Pharma_Products!$F$4:$F$15,MATCH(E1567,Pharma_Products!$A$4:$A$15,0))</f>
        <v>-</v>
      </c>
      <c r="N1567" s="10">
        <f>IFERROR(INDEX(Pharma_Retailers!$F$4:$F$183,MATCH(C1567,Pharma_Retailers!$A$4:$A$183,0)),"")</f>
        <v>0</v>
      </c>
      <c r="O1567" s="11" t="str">
        <f t="shared" si="49"/>
        <v/>
      </c>
    </row>
    <row r="1568" spans="1:15" x14ac:dyDescent="0.3">
      <c r="A1568" t="s">
        <v>10135</v>
      </c>
      <c r="B1568" s="9">
        <v>46010</v>
      </c>
      <c r="C1568" t="s">
        <v>8536</v>
      </c>
      <c r="D1568" t="s">
        <v>8241</v>
      </c>
      <c r="E1568" t="s">
        <v>8194</v>
      </c>
      <c r="F1568" t="s">
        <v>8195</v>
      </c>
      <c r="G1568">
        <v>55</v>
      </c>
      <c r="H1568">
        <v>0</v>
      </c>
      <c r="I1568">
        <v>105</v>
      </c>
      <c r="J1568">
        <v>5775</v>
      </c>
      <c r="K1568" s="10">
        <f>IFERROR(INDEX(Pharma_Stock!$D$4:$D$51,MATCH(F1568,Pharma_Stock!$B$4:$B$51,0)),"")</f>
        <v>46196</v>
      </c>
      <c r="L1568" s="11" t="str">
        <f t="shared" si="48"/>
        <v/>
      </c>
      <c r="M1568" s="11" t="str">
        <f>INDEX(Pharma_Products!$F$4:$F$15,MATCH(E1568,Pharma_Products!$A$4:$A$15,0))</f>
        <v>-</v>
      </c>
      <c r="N1568" s="10">
        <f>IFERROR(INDEX(Pharma_Retailers!$F$4:$F$183,MATCH(C1568,Pharma_Retailers!$A$4:$A$183,0)),"")</f>
        <v>0</v>
      </c>
      <c r="O1568" s="11" t="str">
        <f t="shared" si="49"/>
        <v/>
      </c>
    </row>
    <row r="1569" spans="1:15" x14ac:dyDescent="0.3">
      <c r="A1569" t="s">
        <v>10136</v>
      </c>
      <c r="B1569" s="9">
        <v>46010</v>
      </c>
      <c r="C1569" t="s">
        <v>8523</v>
      </c>
      <c r="D1569" t="s">
        <v>8241</v>
      </c>
      <c r="E1569" t="s">
        <v>8159</v>
      </c>
      <c r="F1569" t="s">
        <v>8162</v>
      </c>
      <c r="G1569">
        <v>97</v>
      </c>
      <c r="H1569">
        <v>0</v>
      </c>
      <c r="I1569">
        <v>72</v>
      </c>
      <c r="J1569">
        <v>6984</v>
      </c>
      <c r="K1569" s="10">
        <f>IFERROR(INDEX(Pharma_Stock!$D$4:$D$51,MATCH(F1569,Pharma_Stock!$B$4:$B$51,0)),"")</f>
        <v>46494</v>
      </c>
      <c r="L1569" s="11" t="str">
        <f t="shared" si="48"/>
        <v/>
      </c>
      <c r="M1569" s="11" t="str">
        <f>INDEX(Pharma_Products!$F$4:$F$15,MATCH(E1569,Pharma_Products!$A$4:$A$15,0))</f>
        <v>Sch H</v>
      </c>
      <c r="N1569" s="10">
        <f>IFERROR(INDEX(Pharma_Retailers!$F$4:$F$183,MATCH(C1569,Pharma_Retailers!$A$4:$A$183,0)),"")</f>
        <v>46639</v>
      </c>
      <c r="O1569" s="11" t="str">
        <f t="shared" si="49"/>
        <v/>
      </c>
    </row>
    <row r="1570" spans="1:15" x14ac:dyDescent="0.3">
      <c r="A1570" t="s">
        <v>10137</v>
      </c>
      <c r="B1570" s="9">
        <v>46010</v>
      </c>
      <c r="C1570" t="s">
        <v>8347</v>
      </c>
      <c r="D1570" t="s">
        <v>8233</v>
      </c>
      <c r="E1570" t="s">
        <v>8189</v>
      </c>
      <c r="F1570" t="s">
        <v>8190</v>
      </c>
      <c r="G1570">
        <v>59</v>
      </c>
      <c r="H1570">
        <v>4</v>
      </c>
      <c r="I1570">
        <v>12.5</v>
      </c>
      <c r="J1570">
        <v>737.5</v>
      </c>
      <c r="K1570" s="10">
        <f>IFERROR(INDEX(Pharma_Stock!$D$4:$D$51,MATCH(F1570,Pharma_Stock!$B$4:$B$51,0)),"")</f>
        <v>46202</v>
      </c>
      <c r="L1570" s="11" t="str">
        <f t="shared" si="48"/>
        <v/>
      </c>
      <c r="M1570" s="11" t="str">
        <f>INDEX(Pharma_Products!$F$4:$F$15,MATCH(E1570,Pharma_Products!$A$4:$A$15,0))</f>
        <v>-</v>
      </c>
      <c r="N1570" s="10">
        <f>IFERROR(INDEX(Pharma_Retailers!$F$4:$F$183,MATCH(C1570,Pharma_Retailers!$A$4:$A$183,0)),"")</f>
        <v>0</v>
      </c>
      <c r="O1570" s="11" t="str">
        <f t="shared" si="49"/>
        <v/>
      </c>
    </row>
    <row r="1571" spans="1:15" x14ac:dyDescent="0.3">
      <c r="A1571" t="s">
        <v>10138</v>
      </c>
      <c r="B1571" s="9">
        <v>46010</v>
      </c>
      <c r="C1571" t="s">
        <v>8293</v>
      </c>
      <c r="D1571" t="s">
        <v>8241</v>
      </c>
      <c r="E1571" t="s">
        <v>8204</v>
      </c>
      <c r="F1571" t="s">
        <v>8206</v>
      </c>
      <c r="G1571">
        <v>197</v>
      </c>
      <c r="H1571">
        <v>32</v>
      </c>
      <c r="I1571">
        <v>88</v>
      </c>
      <c r="J1571">
        <v>17336</v>
      </c>
      <c r="K1571" s="10">
        <f>IFERROR(INDEX(Pharma_Stock!$D$4:$D$51,MATCH(F1571,Pharma_Stock!$B$4:$B$51,0)),"")</f>
        <v>46287</v>
      </c>
      <c r="L1571" s="11" t="str">
        <f t="shared" si="48"/>
        <v/>
      </c>
      <c r="M1571" s="11" t="str">
        <f>INDEX(Pharma_Products!$F$4:$F$15,MATCH(E1571,Pharma_Products!$A$4:$A$15,0))</f>
        <v>-</v>
      </c>
      <c r="N1571" s="10">
        <f>IFERROR(INDEX(Pharma_Retailers!$F$4:$F$183,MATCH(C1571,Pharma_Retailers!$A$4:$A$183,0)),"")</f>
        <v>46538</v>
      </c>
      <c r="O1571" s="11" t="str">
        <f t="shared" si="49"/>
        <v/>
      </c>
    </row>
    <row r="1572" spans="1:15" x14ac:dyDescent="0.3">
      <c r="A1572" t="s">
        <v>10139</v>
      </c>
      <c r="B1572" s="9">
        <v>46010</v>
      </c>
      <c r="C1572" t="s">
        <v>8465</v>
      </c>
      <c r="D1572" t="s">
        <v>8249</v>
      </c>
      <c r="E1572" t="s">
        <v>8194</v>
      </c>
      <c r="F1572" t="s">
        <v>8195</v>
      </c>
      <c r="G1572">
        <v>217</v>
      </c>
      <c r="H1572">
        <v>0</v>
      </c>
      <c r="I1572">
        <v>105</v>
      </c>
      <c r="J1572">
        <v>22785</v>
      </c>
      <c r="K1572" s="10">
        <f>IFERROR(INDEX(Pharma_Stock!$D$4:$D$51,MATCH(F1572,Pharma_Stock!$B$4:$B$51,0)),"")</f>
        <v>46196</v>
      </c>
      <c r="L1572" s="11" t="str">
        <f t="shared" si="48"/>
        <v/>
      </c>
      <c r="M1572" s="11" t="str">
        <f>INDEX(Pharma_Products!$F$4:$F$15,MATCH(E1572,Pharma_Products!$A$4:$A$15,0))</f>
        <v>-</v>
      </c>
      <c r="N1572" s="10">
        <f>IFERROR(INDEX(Pharma_Retailers!$F$4:$F$183,MATCH(C1572,Pharma_Retailers!$A$4:$A$183,0)),"")</f>
        <v>0</v>
      </c>
      <c r="O1572" s="11" t="str">
        <f t="shared" si="49"/>
        <v/>
      </c>
    </row>
    <row r="1573" spans="1:15" x14ac:dyDescent="0.3">
      <c r="A1573" t="s">
        <v>10140</v>
      </c>
      <c r="B1573" s="9">
        <v>46010</v>
      </c>
      <c r="C1573" t="s">
        <v>8242</v>
      </c>
      <c r="D1573" t="s">
        <v>8233</v>
      </c>
      <c r="E1573" t="s">
        <v>8209</v>
      </c>
      <c r="F1573" t="s">
        <v>8212</v>
      </c>
      <c r="G1573">
        <v>235</v>
      </c>
      <c r="H1573">
        <v>0</v>
      </c>
      <c r="I1573">
        <v>30</v>
      </c>
      <c r="J1573">
        <v>7050</v>
      </c>
      <c r="K1573" s="10">
        <f>IFERROR(INDEX(Pharma_Stock!$D$4:$D$51,MATCH(F1573,Pharma_Stock!$B$4:$B$51,0)),"")</f>
        <v>46129</v>
      </c>
      <c r="L1573" s="11" t="str">
        <f t="shared" si="48"/>
        <v/>
      </c>
      <c r="M1573" s="11" t="str">
        <f>INDEX(Pharma_Products!$F$4:$F$15,MATCH(E1573,Pharma_Products!$A$4:$A$15,0))</f>
        <v>-</v>
      </c>
      <c r="N1573" s="10">
        <f>IFERROR(INDEX(Pharma_Retailers!$F$4:$F$183,MATCH(C1573,Pharma_Retailers!$A$4:$A$183,0)),"")</f>
        <v>0</v>
      </c>
      <c r="O1573" s="11" t="str">
        <f t="shared" si="49"/>
        <v/>
      </c>
    </row>
    <row r="1574" spans="1:15" x14ac:dyDescent="0.3">
      <c r="A1574" t="s">
        <v>10141</v>
      </c>
      <c r="B1574" s="9">
        <v>46011</v>
      </c>
      <c r="C1574" t="s">
        <v>8529</v>
      </c>
      <c r="D1574" t="s">
        <v>8249</v>
      </c>
      <c r="E1574" t="s">
        <v>8189</v>
      </c>
      <c r="F1574" t="s">
        <v>8190</v>
      </c>
      <c r="G1574">
        <v>212</v>
      </c>
      <c r="H1574">
        <v>51</v>
      </c>
      <c r="I1574">
        <v>12.5</v>
      </c>
      <c r="J1574">
        <v>2650</v>
      </c>
      <c r="K1574" s="10">
        <f>IFERROR(INDEX(Pharma_Stock!$D$4:$D$51,MATCH(F1574,Pharma_Stock!$B$4:$B$51,0)),"")</f>
        <v>46202</v>
      </c>
      <c r="L1574" s="11" t="str">
        <f t="shared" si="48"/>
        <v/>
      </c>
      <c r="M1574" s="11" t="str">
        <f>INDEX(Pharma_Products!$F$4:$F$15,MATCH(E1574,Pharma_Products!$A$4:$A$15,0))</f>
        <v>-</v>
      </c>
      <c r="N1574" s="10">
        <f>IFERROR(INDEX(Pharma_Retailers!$F$4:$F$183,MATCH(C1574,Pharma_Retailers!$A$4:$A$183,0)),"")</f>
        <v>0</v>
      </c>
      <c r="O1574" s="11" t="str">
        <f t="shared" si="49"/>
        <v/>
      </c>
    </row>
    <row r="1575" spans="1:15" x14ac:dyDescent="0.3">
      <c r="A1575" t="s">
        <v>10142</v>
      </c>
      <c r="B1575" s="9">
        <v>46011</v>
      </c>
      <c r="C1575" t="s">
        <v>8340</v>
      </c>
      <c r="D1575" t="s">
        <v>8249</v>
      </c>
      <c r="E1575" t="s">
        <v>8194</v>
      </c>
      <c r="F1575" t="s">
        <v>8196</v>
      </c>
      <c r="G1575">
        <v>177</v>
      </c>
      <c r="H1575">
        <v>0</v>
      </c>
      <c r="I1575">
        <v>105</v>
      </c>
      <c r="J1575">
        <v>18585</v>
      </c>
      <c r="K1575" s="10">
        <f>IFERROR(INDEX(Pharma_Stock!$D$4:$D$51,MATCH(F1575,Pharma_Stock!$B$4:$B$51,0)),"")</f>
        <v>46234</v>
      </c>
      <c r="L1575" s="11" t="str">
        <f t="shared" si="48"/>
        <v/>
      </c>
      <c r="M1575" s="11" t="str">
        <f>INDEX(Pharma_Products!$F$4:$F$15,MATCH(E1575,Pharma_Products!$A$4:$A$15,0))</f>
        <v>-</v>
      </c>
      <c r="N1575" s="10">
        <f>IFERROR(INDEX(Pharma_Retailers!$F$4:$F$183,MATCH(C1575,Pharma_Retailers!$A$4:$A$183,0)),"")</f>
        <v>0</v>
      </c>
      <c r="O1575" s="11" t="str">
        <f t="shared" si="49"/>
        <v/>
      </c>
    </row>
    <row r="1576" spans="1:15" x14ac:dyDescent="0.3">
      <c r="A1576" t="s">
        <v>10143</v>
      </c>
      <c r="B1576" s="9">
        <v>46011</v>
      </c>
      <c r="C1576" t="s">
        <v>8331</v>
      </c>
      <c r="D1576" t="s">
        <v>8249</v>
      </c>
      <c r="E1576" t="s">
        <v>8169</v>
      </c>
      <c r="F1576" t="s">
        <v>8170</v>
      </c>
      <c r="G1576">
        <v>27</v>
      </c>
      <c r="H1576">
        <v>0</v>
      </c>
      <c r="I1576">
        <v>14</v>
      </c>
      <c r="J1576">
        <v>378</v>
      </c>
      <c r="K1576" s="10">
        <f>IFERROR(INDEX(Pharma_Stock!$D$4:$D$51,MATCH(F1576,Pharma_Stock!$B$4:$B$51,0)),"")</f>
        <v>46624</v>
      </c>
      <c r="L1576" s="11" t="str">
        <f t="shared" si="48"/>
        <v/>
      </c>
      <c r="M1576" s="11" t="str">
        <f>INDEX(Pharma_Products!$F$4:$F$15,MATCH(E1576,Pharma_Products!$A$4:$A$15,0))</f>
        <v>Sch H</v>
      </c>
      <c r="N1576" s="10">
        <f>IFERROR(INDEX(Pharma_Retailers!$F$4:$F$183,MATCH(C1576,Pharma_Retailers!$A$4:$A$183,0)),"")</f>
        <v>47338</v>
      </c>
      <c r="O1576" s="11" t="str">
        <f t="shared" si="49"/>
        <v/>
      </c>
    </row>
    <row r="1577" spans="1:15" x14ac:dyDescent="0.3">
      <c r="A1577" t="s">
        <v>10144</v>
      </c>
      <c r="B1577" s="9">
        <v>46011</v>
      </c>
      <c r="C1577" t="s">
        <v>8427</v>
      </c>
      <c r="D1577" t="s">
        <v>8233</v>
      </c>
      <c r="E1577" t="s">
        <v>8204</v>
      </c>
      <c r="F1577" t="s">
        <v>8205</v>
      </c>
      <c r="G1577">
        <v>228</v>
      </c>
      <c r="H1577">
        <v>38</v>
      </c>
      <c r="I1577">
        <v>88</v>
      </c>
      <c r="J1577">
        <v>20064</v>
      </c>
      <c r="K1577" s="10">
        <f>IFERROR(INDEX(Pharma_Stock!$D$4:$D$51,MATCH(F1577,Pharma_Stock!$B$4:$B$51,0)),"")</f>
        <v>46141</v>
      </c>
      <c r="L1577" s="11" t="str">
        <f t="shared" si="48"/>
        <v/>
      </c>
      <c r="M1577" s="11" t="str">
        <f>INDEX(Pharma_Products!$F$4:$F$15,MATCH(E1577,Pharma_Products!$A$4:$A$15,0))</f>
        <v>-</v>
      </c>
      <c r="N1577" s="10">
        <f>IFERROR(INDEX(Pharma_Retailers!$F$4:$F$183,MATCH(C1577,Pharma_Retailers!$A$4:$A$183,0)),"")</f>
        <v>0</v>
      </c>
      <c r="O1577" s="11" t="str">
        <f t="shared" si="49"/>
        <v/>
      </c>
    </row>
    <row r="1578" spans="1:15" x14ac:dyDescent="0.3">
      <c r="A1578" t="s">
        <v>10145</v>
      </c>
      <c r="B1578" s="9">
        <v>46011</v>
      </c>
      <c r="C1578" t="s">
        <v>8513</v>
      </c>
      <c r="D1578" t="s">
        <v>8228</v>
      </c>
      <c r="E1578" t="s">
        <v>8189</v>
      </c>
      <c r="F1578" t="s">
        <v>8190</v>
      </c>
      <c r="G1578">
        <v>231</v>
      </c>
      <c r="H1578">
        <v>19</v>
      </c>
      <c r="I1578">
        <v>12.5</v>
      </c>
      <c r="J1578">
        <v>2887.5</v>
      </c>
      <c r="K1578" s="10">
        <f>IFERROR(INDEX(Pharma_Stock!$D$4:$D$51,MATCH(F1578,Pharma_Stock!$B$4:$B$51,0)),"")</f>
        <v>46202</v>
      </c>
      <c r="L1578" s="11" t="str">
        <f t="shared" si="48"/>
        <v/>
      </c>
      <c r="M1578" s="11" t="str">
        <f>INDEX(Pharma_Products!$F$4:$F$15,MATCH(E1578,Pharma_Products!$A$4:$A$15,0))</f>
        <v>-</v>
      </c>
      <c r="N1578" s="10">
        <f>IFERROR(INDEX(Pharma_Retailers!$F$4:$F$183,MATCH(C1578,Pharma_Retailers!$A$4:$A$183,0)),"")</f>
        <v>0</v>
      </c>
      <c r="O1578" s="11" t="str">
        <f t="shared" si="49"/>
        <v/>
      </c>
    </row>
    <row r="1579" spans="1:15" x14ac:dyDescent="0.3">
      <c r="A1579" t="s">
        <v>10146</v>
      </c>
      <c r="B1579" s="9">
        <v>46011</v>
      </c>
      <c r="C1579" t="s">
        <v>8393</v>
      </c>
      <c r="D1579" t="s">
        <v>8249</v>
      </c>
      <c r="E1579" t="s">
        <v>8189</v>
      </c>
      <c r="F1579" t="s">
        <v>8190</v>
      </c>
      <c r="G1579">
        <v>197</v>
      </c>
      <c r="H1579">
        <v>48</v>
      </c>
      <c r="I1579">
        <v>12.5</v>
      </c>
      <c r="J1579">
        <v>2462.5</v>
      </c>
      <c r="K1579" s="10">
        <f>IFERROR(INDEX(Pharma_Stock!$D$4:$D$51,MATCH(F1579,Pharma_Stock!$B$4:$B$51,0)),"")</f>
        <v>46202</v>
      </c>
      <c r="L1579" s="11" t="str">
        <f t="shared" si="48"/>
        <v/>
      </c>
      <c r="M1579" s="11" t="str">
        <f>INDEX(Pharma_Products!$F$4:$F$15,MATCH(E1579,Pharma_Products!$A$4:$A$15,0))</f>
        <v>-</v>
      </c>
      <c r="N1579" s="10">
        <f>IFERROR(INDEX(Pharma_Retailers!$F$4:$F$183,MATCH(C1579,Pharma_Retailers!$A$4:$A$183,0)),"")</f>
        <v>0</v>
      </c>
      <c r="O1579" s="11" t="str">
        <f t="shared" si="49"/>
        <v/>
      </c>
    </row>
    <row r="1580" spans="1:15" x14ac:dyDescent="0.3">
      <c r="A1580" t="s">
        <v>10147</v>
      </c>
      <c r="B1580" s="9">
        <v>46011</v>
      </c>
      <c r="C1580" t="s">
        <v>8463</v>
      </c>
      <c r="D1580" t="s">
        <v>8233</v>
      </c>
      <c r="E1580" t="s">
        <v>8159</v>
      </c>
      <c r="F1580" t="s">
        <v>8160</v>
      </c>
      <c r="G1580">
        <v>109</v>
      </c>
      <c r="H1580">
        <v>0</v>
      </c>
      <c r="I1580">
        <v>72</v>
      </c>
      <c r="J1580">
        <v>7848</v>
      </c>
      <c r="K1580" s="10">
        <f>IFERROR(INDEX(Pharma_Stock!$D$4:$D$51,MATCH(F1580,Pharma_Stock!$B$4:$B$51,0)),"")</f>
        <v>46321</v>
      </c>
      <c r="L1580" s="11" t="str">
        <f t="shared" si="48"/>
        <v/>
      </c>
      <c r="M1580" s="11" t="str">
        <f>INDEX(Pharma_Products!$F$4:$F$15,MATCH(E1580,Pharma_Products!$A$4:$A$15,0))</f>
        <v>Sch H</v>
      </c>
      <c r="N1580" s="10">
        <f>IFERROR(INDEX(Pharma_Retailers!$F$4:$F$183,MATCH(C1580,Pharma_Retailers!$A$4:$A$183,0)),"")</f>
        <v>47304</v>
      </c>
      <c r="O1580" s="11" t="str">
        <f t="shared" si="49"/>
        <v/>
      </c>
    </row>
    <row r="1581" spans="1:15" x14ac:dyDescent="0.3">
      <c r="A1581" t="s">
        <v>10148</v>
      </c>
      <c r="B1581" s="9">
        <v>46011</v>
      </c>
      <c r="C1581" t="s">
        <v>8350</v>
      </c>
      <c r="D1581" t="s">
        <v>8233</v>
      </c>
      <c r="E1581" t="s">
        <v>8164</v>
      </c>
      <c r="F1581" t="s">
        <v>8167</v>
      </c>
      <c r="G1581">
        <v>195</v>
      </c>
      <c r="H1581">
        <v>0</v>
      </c>
      <c r="I1581">
        <v>19</v>
      </c>
      <c r="J1581">
        <v>3705</v>
      </c>
      <c r="K1581" s="10">
        <f>IFERROR(INDEX(Pharma_Stock!$D$4:$D$51,MATCH(F1581,Pharma_Stock!$B$4:$B$51,0)),"")</f>
        <v>46652</v>
      </c>
      <c r="L1581" s="11" t="str">
        <f t="shared" si="48"/>
        <v/>
      </c>
      <c r="M1581" s="11" t="str">
        <f>INDEX(Pharma_Products!$F$4:$F$15,MATCH(E1581,Pharma_Products!$A$4:$A$15,0))</f>
        <v>OTC</v>
      </c>
      <c r="N1581" s="10">
        <f>IFERROR(INDEX(Pharma_Retailers!$F$4:$F$183,MATCH(C1581,Pharma_Retailers!$A$4:$A$183,0)),"")</f>
        <v>46919</v>
      </c>
      <c r="O1581" s="11" t="str">
        <f t="shared" si="49"/>
        <v/>
      </c>
    </row>
    <row r="1582" spans="1:15" x14ac:dyDescent="0.3">
      <c r="A1582" t="s">
        <v>10149</v>
      </c>
      <c r="B1582" s="9">
        <v>46013</v>
      </c>
      <c r="C1582" t="s">
        <v>8287</v>
      </c>
      <c r="D1582" t="s">
        <v>8249</v>
      </c>
      <c r="E1582" t="s">
        <v>8204</v>
      </c>
      <c r="F1582" t="s">
        <v>8205</v>
      </c>
      <c r="G1582">
        <v>163</v>
      </c>
      <c r="H1582">
        <v>27</v>
      </c>
      <c r="I1582">
        <v>88</v>
      </c>
      <c r="J1582">
        <v>14344</v>
      </c>
      <c r="K1582" s="10">
        <f>IFERROR(INDEX(Pharma_Stock!$D$4:$D$51,MATCH(F1582,Pharma_Stock!$B$4:$B$51,0)),"")</f>
        <v>46141</v>
      </c>
      <c r="L1582" s="11" t="str">
        <f t="shared" si="48"/>
        <v/>
      </c>
      <c r="M1582" s="11" t="str">
        <f>INDEX(Pharma_Products!$F$4:$F$15,MATCH(E1582,Pharma_Products!$A$4:$A$15,0))</f>
        <v>-</v>
      </c>
      <c r="N1582" s="10">
        <f>IFERROR(INDEX(Pharma_Retailers!$F$4:$F$183,MATCH(C1582,Pharma_Retailers!$A$4:$A$183,0)),"")</f>
        <v>0</v>
      </c>
      <c r="O1582" s="11" t="str">
        <f t="shared" si="49"/>
        <v/>
      </c>
    </row>
    <row r="1583" spans="1:15" x14ac:dyDescent="0.3">
      <c r="A1583" t="s">
        <v>10150</v>
      </c>
      <c r="B1583" s="9">
        <v>46013</v>
      </c>
      <c r="C1583" t="s">
        <v>8536</v>
      </c>
      <c r="D1583" t="s">
        <v>8241</v>
      </c>
      <c r="E1583" t="s">
        <v>8189</v>
      </c>
      <c r="F1583" t="s">
        <v>8190</v>
      </c>
      <c r="G1583">
        <v>159</v>
      </c>
      <c r="H1583">
        <v>13</v>
      </c>
      <c r="I1583">
        <v>12.5</v>
      </c>
      <c r="J1583">
        <v>1987.5</v>
      </c>
      <c r="K1583" s="10">
        <f>IFERROR(INDEX(Pharma_Stock!$D$4:$D$51,MATCH(F1583,Pharma_Stock!$B$4:$B$51,0)),"")</f>
        <v>46202</v>
      </c>
      <c r="L1583" s="11" t="str">
        <f t="shared" si="48"/>
        <v/>
      </c>
      <c r="M1583" s="11" t="str">
        <f>INDEX(Pharma_Products!$F$4:$F$15,MATCH(E1583,Pharma_Products!$A$4:$A$15,0))</f>
        <v>-</v>
      </c>
      <c r="N1583" s="10">
        <f>IFERROR(INDEX(Pharma_Retailers!$F$4:$F$183,MATCH(C1583,Pharma_Retailers!$A$4:$A$183,0)),"")</f>
        <v>0</v>
      </c>
      <c r="O1583" s="11" t="str">
        <f t="shared" si="49"/>
        <v/>
      </c>
    </row>
    <row r="1584" spans="1:15" x14ac:dyDescent="0.3">
      <c r="A1584" t="s">
        <v>10151</v>
      </c>
      <c r="B1584" s="9">
        <v>46013</v>
      </c>
      <c r="C1584" t="s">
        <v>8536</v>
      </c>
      <c r="D1584" t="s">
        <v>8241</v>
      </c>
      <c r="E1584" t="s">
        <v>8199</v>
      </c>
      <c r="F1584" t="s">
        <v>8200</v>
      </c>
      <c r="G1584">
        <v>14</v>
      </c>
      <c r="H1584">
        <v>0</v>
      </c>
      <c r="I1584">
        <v>28</v>
      </c>
      <c r="J1584">
        <v>392</v>
      </c>
      <c r="K1584" s="10">
        <f>IFERROR(INDEX(Pharma_Stock!$D$4:$D$51,MATCH(F1584,Pharma_Stock!$B$4:$B$51,0)),"")</f>
        <v>46042</v>
      </c>
      <c r="L1584" s="11" t="str">
        <f t="shared" si="48"/>
        <v/>
      </c>
      <c r="M1584" s="11" t="str">
        <f>INDEX(Pharma_Products!$F$4:$F$15,MATCH(E1584,Pharma_Products!$A$4:$A$15,0))</f>
        <v>-</v>
      </c>
      <c r="N1584" s="10">
        <f>IFERROR(INDEX(Pharma_Retailers!$F$4:$F$183,MATCH(C1584,Pharma_Retailers!$A$4:$A$183,0)),"")</f>
        <v>0</v>
      </c>
      <c r="O1584" s="11" t="str">
        <f t="shared" si="49"/>
        <v/>
      </c>
    </row>
    <row r="1585" spans="1:15" x14ac:dyDescent="0.3">
      <c r="A1585" t="s">
        <v>10152</v>
      </c>
      <c r="B1585" s="9">
        <v>46013</v>
      </c>
      <c r="C1585" t="s">
        <v>8474</v>
      </c>
      <c r="D1585" t="s">
        <v>8269</v>
      </c>
      <c r="E1585" t="s">
        <v>8199</v>
      </c>
      <c r="F1585" t="s">
        <v>8200</v>
      </c>
      <c r="G1585">
        <v>121</v>
      </c>
      <c r="H1585">
        <v>0</v>
      </c>
      <c r="I1585">
        <v>28</v>
      </c>
      <c r="J1585">
        <v>3388</v>
      </c>
      <c r="K1585" s="10">
        <f>IFERROR(INDEX(Pharma_Stock!$D$4:$D$51,MATCH(F1585,Pharma_Stock!$B$4:$B$51,0)),"")</f>
        <v>46042</v>
      </c>
      <c r="L1585" s="11" t="str">
        <f t="shared" si="48"/>
        <v/>
      </c>
      <c r="M1585" s="11" t="str">
        <f>INDEX(Pharma_Products!$F$4:$F$15,MATCH(E1585,Pharma_Products!$A$4:$A$15,0))</f>
        <v>-</v>
      </c>
      <c r="N1585" s="10">
        <f>IFERROR(INDEX(Pharma_Retailers!$F$4:$F$183,MATCH(C1585,Pharma_Retailers!$A$4:$A$183,0)),"")</f>
        <v>46382</v>
      </c>
      <c r="O1585" s="11" t="str">
        <f t="shared" si="49"/>
        <v/>
      </c>
    </row>
    <row r="1586" spans="1:15" x14ac:dyDescent="0.3">
      <c r="A1586" t="s">
        <v>10153</v>
      </c>
      <c r="B1586" s="9">
        <v>46013</v>
      </c>
      <c r="C1586" t="s">
        <v>8419</v>
      </c>
      <c r="D1586" t="s">
        <v>8269</v>
      </c>
      <c r="E1586" t="s">
        <v>8164</v>
      </c>
      <c r="F1586" t="s">
        <v>8165</v>
      </c>
      <c r="G1586">
        <v>217</v>
      </c>
      <c r="H1586">
        <v>0</v>
      </c>
      <c r="I1586">
        <v>19</v>
      </c>
      <c r="J1586">
        <v>4123</v>
      </c>
      <c r="K1586" s="10">
        <f>IFERROR(INDEX(Pharma_Stock!$D$4:$D$51,MATCH(F1586,Pharma_Stock!$B$4:$B$51,0)),"")</f>
        <v>46275</v>
      </c>
      <c r="L1586" s="11" t="str">
        <f t="shared" si="48"/>
        <v/>
      </c>
      <c r="M1586" s="11" t="str">
        <f>INDEX(Pharma_Products!$F$4:$F$15,MATCH(E1586,Pharma_Products!$A$4:$A$15,0))</f>
        <v>OTC</v>
      </c>
      <c r="N1586" s="10">
        <f>IFERROR(INDEX(Pharma_Retailers!$F$4:$F$183,MATCH(C1586,Pharma_Retailers!$A$4:$A$183,0)),"")</f>
        <v>46557</v>
      </c>
      <c r="O1586" s="11" t="str">
        <f t="shared" si="49"/>
        <v/>
      </c>
    </row>
    <row r="1587" spans="1:15" x14ac:dyDescent="0.3">
      <c r="A1587" t="s">
        <v>10154</v>
      </c>
      <c r="B1587" s="9">
        <v>46014</v>
      </c>
      <c r="C1587" t="s">
        <v>8229</v>
      </c>
      <c r="D1587" t="s">
        <v>8233</v>
      </c>
      <c r="E1587" t="s">
        <v>8179</v>
      </c>
      <c r="F1587" t="s">
        <v>8180</v>
      </c>
      <c r="G1587">
        <v>39</v>
      </c>
      <c r="H1587">
        <v>0</v>
      </c>
      <c r="I1587">
        <v>85</v>
      </c>
      <c r="J1587">
        <v>3315</v>
      </c>
      <c r="K1587" s="10">
        <f>IFERROR(INDEX(Pharma_Stock!$D$4:$D$51,MATCH(F1587,Pharma_Stock!$B$4:$B$51,0)),"")</f>
        <v>46271</v>
      </c>
      <c r="L1587" s="11" t="str">
        <f t="shared" si="48"/>
        <v/>
      </c>
      <c r="M1587" s="11" t="str">
        <f>INDEX(Pharma_Products!$F$4:$F$15,MATCH(E1587,Pharma_Products!$A$4:$A$15,0))</f>
        <v>Sch H</v>
      </c>
      <c r="N1587" s="10">
        <f>IFERROR(INDEX(Pharma_Retailers!$F$4:$F$183,MATCH(C1587,Pharma_Retailers!$A$4:$A$183,0)),"")</f>
        <v>46886</v>
      </c>
      <c r="O1587" s="11" t="str">
        <f t="shared" si="49"/>
        <v/>
      </c>
    </row>
    <row r="1588" spans="1:15" x14ac:dyDescent="0.3">
      <c r="A1588" t="s">
        <v>10155</v>
      </c>
      <c r="B1588" s="9">
        <v>46014</v>
      </c>
      <c r="C1588" t="s">
        <v>8295</v>
      </c>
      <c r="D1588" t="s">
        <v>8233</v>
      </c>
      <c r="E1588" t="s">
        <v>8209</v>
      </c>
      <c r="F1588" t="s">
        <v>8212</v>
      </c>
      <c r="G1588">
        <v>173</v>
      </c>
      <c r="H1588">
        <v>0</v>
      </c>
      <c r="I1588">
        <v>30</v>
      </c>
      <c r="J1588">
        <v>5190</v>
      </c>
      <c r="K1588" s="10">
        <f>IFERROR(INDEX(Pharma_Stock!$D$4:$D$51,MATCH(F1588,Pharma_Stock!$B$4:$B$51,0)),"")</f>
        <v>46129</v>
      </c>
      <c r="L1588" s="11" t="str">
        <f t="shared" si="48"/>
        <v/>
      </c>
      <c r="M1588" s="11" t="str">
        <f>INDEX(Pharma_Products!$F$4:$F$15,MATCH(E1588,Pharma_Products!$A$4:$A$15,0))</f>
        <v>-</v>
      </c>
      <c r="N1588" s="10">
        <f>IFERROR(INDEX(Pharma_Retailers!$F$4:$F$183,MATCH(C1588,Pharma_Retailers!$A$4:$A$183,0)),"")</f>
        <v>0</v>
      </c>
      <c r="O1588" s="11" t="str">
        <f t="shared" si="49"/>
        <v/>
      </c>
    </row>
    <row r="1589" spans="1:15" x14ac:dyDescent="0.3">
      <c r="A1589" t="s">
        <v>10156</v>
      </c>
      <c r="B1589" s="9">
        <v>46014</v>
      </c>
      <c r="C1589" t="s">
        <v>8270</v>
      </c>
      <c r="D1589" t="s">
        <v>8249</v>
      </c>
      <c r="E1589" t="s">
        <v>8169</v>
      </c>
      <c r="F1589" t="s">
        <v>8170</v>
      </c>
      <c r="G1589">
        <v>116</v>
      </c>
      <c r="H1589">
        <v>0</v>
      </c>
      <c r="I1589">
        <v>14</v>
      </c>
      <c r="J1589">
        <v>1624</v>
      </c>
      <c r="K1589" s="10">
        <f>IFERROR(INDEX(Pharma_Stock!$D$4:$D$51,MATCH(F1589,Pharma_Stock!$B$4:$B$51,0)),"")</f>
        <v>46624</v>
      </c>
      <c r="L1589" s="11" t="str">
        <f t="shared" si="48"/>
        <v/>
      </c>
      <c r="M1589" s="11" t="str">
        <f>INDEX(Pharma_Products!$F$4:$F$15,MATCH(E1589,Pharma_Products!$A$4:$A$15,0))</f>
        <v>Sch H</v>
      </c>
      <c r="N1589" s="10">
        <f>IFERROR(INDEX(Pharma_Retailers!$F$4:$F$183,MATCH(C1589,Pharma_Retailers!$A$4:$A$183,0)),"")</f>
        <v>46548</v>
      </c>
      <c r="O1589" s="11" t="str">
        <f t="shared" si="49"/>
        <v/>
      </c>
    </row>
    <row r="1590" spans="1:15" x14ac:dyDescent="0.3">
      <c r="A1590" t="s">
        <v>10157</v>
      </c>
      <c r="B1590" s="9">
        <v>46014</v>
      </c>
      <c r="C1590" t="s">
        <v>8457</v>
      </c>
      <c r="D1590" t="s">
        <v>8249</v>
      </c>
      <c r="E1590" t="s">
        <v>8184</v>
      </c>
      <c r="F1590" t="s">
        <v>8185</v>
      </c>
      <c r="G1590">
        <v>19</v>
      </c>
      <c r="H1590">
        <v>1</v>
      </c>
      <c r="I1590">
        <v>9</v>
      </c>
      <c r="J1590">
        <v>171</v>
      </c>
      <c r="K1590" s="10">
        <f>IFERROR(INDEX(Pharma_Stock!$D$4:$D$51,MATCH(F1590,Pharma_Stock!$B$4:$B$51,0)),"")</f>
        <v>46158</v>
      </c>
      <c r="L1590" s="11" t="str">
        <f t="shared" si="48"/>
        <v/>
      </c>
      <c r="M1590" s="11" t="str">
        <f>INDEX(Pharma_Products!$F$4:$F$15,MATCH(E1590,Pharma_Products!$A$4:$A$15,0))</f>
        <v>-</v>
      </c>
      <c r="N1590" s="10">
        <f>IFERROR(INDEX(Pharma_Retailers!$F$4:$F$183,MATCH(C1590,Pharma_Retailers!$A$4:$A$183,0)),"")</f>
        <v>0</v>
      </c>
      <c r="O1590" s="11" t="str">
        <f t="shared" si="49"/>
        <v/>
      </c>
    </row>
    <row r="1591" spans="1:15" x14ac:dyDescent="0.3">
      <c r="A1591" t="s">
        <v>10158</v>
      </c>
      <c r="B1591" s="9">
        <v>46014</v>
      </c>
      <c r="C1591" t="s">
        <v>8383</v>
      </c>
      <c r="D1591" t="s">
        <v>8269</v>
      </c>
      <c r="E1591" t="s">
        <v>8194</v>
      </c>
      <c r="F1591" t="s">
        <v>8197</v>
      </c>
      <c r="G1591">
        <v>11</v>
      </c>
      <c r="H1591">
        <v>0</v>
      </c>
      <c r="I1591">
        <v>105</v>
      </c>
      <c r="J1591">
        <v>1155</v>
      </c>
      <c r="K1591" s="10">
        <f>IFERROR(INDEX(Pharma_Stock!$D$4:$D$51,MATCH(F1591,Pharma_Stock!$B$4:$B$51,0)),"")</f>
        <v>46224</v>
      </c>
      <c r="L1591" s="11" t="str">
        <f t="shared" si="48"/>
        <v/>
      </c>
      <c r="M1591" s="11" t="str">
        <f>INDEX(Pharma_Products!$F$4:$F$15,MATCH(E1591,Pharma_Products!$A$4:$A$15,0))</f>
        <v>-</v>
      </c>
      <c r="N1591" s="10">
        <f>IFERROR(INDEX(Pharma_Retailers!$F$4:$F$183,MATCH(C1591,Pharma_Retailers!$A$4:$A$183,0)),"")</f>
        <v>0</v>
      </c>
      <c r="O1591" s="11" t="str">
        <f t="shared" si="49"/>
        <v/>
      </c>
    </row>
    <row r="1592" spans="1:15" x14ac:dyDescent="0.3">
      <c r="A1592" t="s">
        <v>10159</v>
      </c>
      <c r="B1592" s="9">
        <v>46014</v>
      </c>
      <c r="C1592" t="s">
        <v>8254</v>
      </c>
      <c r="D1592" t="s">
        <v>8228</v>
      </c>
      <c r="E1592" t="s">
        <v>8189</v>
      </c>
      <c r="F1592" t="s">
        <v>8190</v>
      </c>
      <c r="G1592">
        <v>89</v>
      </c>
      <c r="H1592">
        <v>7</v>
      </c>
      <c r="I1592">
        <v>12.5</v>
      </c>
      <c r="J1592">
        <v>1112.5</v>
      </c>
      <c r="K1592" s="10">
        <f>IFERROR(INDEX(Pharma_Stock!$D$4:$D$51,MATCH(F1592,Pharma_Stock!$B$4:$B$51,0)),"")</f>
        <v>46202</v>
      </c>
      <c r="L1592" s="11" t="str">
        <f t="shared" si="48"/>
        <v/>
      </c>
      <c r="M1592" s="11" t="str">
        <f>INDEX(Pharma_Products!$F$4:$F$15,MATCH(E1592,Pharma_Products!$A$4:$A$15,0))</f>
        <v>-</v>
      </c>
      <c r="N1592" s="10">
        <f>IFERROR(INDEX(Pharma_Retailers!$F$4:$F$183,MATCH(C1592,Pharma_Retailers!$A$4:$A$183,0)),"")</f>
        <v>0</v>
      </c>
      <c r="O1592" s="11" t="str">
        <f t="shared" si="49"/>
        <v/>
      </c>
    </row>
    <row r="1593" spans="1:15" x14ac:dyDescent="0.3">
      <c r="A1593" t="s">
        <v>10160</v>
      </c>
      <c r="B1593" s="9">
        <v>46015</v>
      </c>
      <c r="C1593" t="s">
        <v>8481</v>
      </c>
      <c r="D1593" t="s">
        <v>8233</v>
      </c>
      <c r="E1593" t="s">
        <v>8184</v>
      </c>
      <c r="F1593" t="s">
        <v>8185</v>
      </c>
      <c r="G1593">
        <v>165</v>
      </c>
      <c r="H1593">
        <v>16</v>
      </c>
      <c r="I1593">
        <v>9</v>
      </c>
      <c r="J1593">
        <v>1485</v>
      </c>
      <c r="K1593" s="10">
        <f>IFERROR(INDEX(Pharma_Stock!$D$4:$D$51,MATCH(F1593,Pharma_Stock!$B$4:$B$51,0)),"")</f>
        <v>46158</v>
      </c>
      <c r="L1593" s="11" t="str">
        <f t="shared" si="48"/>
        <v/>
      </c>
      <c r="M1593" s="11" t="str">
        <f>INDEX(Pharma_Products!$F$4:$F$15,MATCH(E1593,Pharma_Products!$A$4:$A$15,0))</f>
        <v>-</v>
      </c>
      <c r="N1593" s="10">
        <f>IFERROR(INDEX(Pharma_Retailers!$F$4:$F$183,MATCH(C1593,Pharma_Retailers!$A$4:$A$183,0)),"")</f>
        <v>0</v>
      </c>
      <c r="O1593" s="11" t="str">
        <f t="shared" si="49"/>
        <v/>
      </c>
    </row>
    <row r="1594" spans="1:15" x14ac:dyDescent="0.3">
      <c r="A1594" t="s">
        <v>10161</v>
      </c>
      <c r="B1594" s="9">
        <v>46015</v>
      </c>
      <c r="C1594" t="s">
        <v>8471</v>
      </c>
      <c r="D1594" t="s">
        <v>8241</v>
      </c>
      <c r="E1594" t="s">
        <v>8184</v>
      </c>
      <c r="F1594" t="s">
        <v>8185</v>
      </c>
      <c r="G1594">
        <v>147</v>
      </c>
      <c r="H1594">
        <v>14</v>
      </c>
      <c r="I1594">
        <v>9</v>
      </c>
      <c r="J1594">
        <v>1323</v>
      </c>
      <c r="K1594" s="10">
        <f>IFERROR(INDEX(Pharma_Stock!$D$4:$D$51,MATCH(F1594,Pharma_Stock!$B$4:$B$51,0)),"")</f>
        <v>46158</v>
      </c>
      <c r="L1594" s="11" t="str">
        <f t="shared" si="48"/>
        <v/>
      </c>
      <c r="M1594" s="11" t="str">
        <f>INDEX(Pharma_Products!$F$4:$F$15,MATCH(E1594,Pharma_Products!$A$4:$A$15,0))</f>
        <v>-</v>
      </c>
      <c r="N1594" s="10">
        <f>IFERROR(INDEX(Pharma_Retailers!$F$4:$F$183,MATCH(C1594,Pharma_Retailers!$A$4:$A$183,0)),"")</f>
        <v>0</v>
      </c>
      <c r="O1594" s="11" t="str">
        <f t="shared" si="49"/>
        <v/>
      </c>
    </row>
    <row r="1595" spans="1:15" x14ac:dyDescent="0.3">
      <c r="A1595" t="s">
        <v>10162</v>
      </c>
      <c r="B1595" s="9">
        <v>46015</v>
      </c>
      <c r="C1595" t="s">
        <v>8498</v>
      </c>
      <c r="D1595" t="s">
        <v>8249</v>
      </c>
      <c r="E1595" t="s">
        <v>8169</v>
      </c>
      <c r="F1595" t="s">
        <v>8170</v>
      </c>
      <c r="G1595">
        <v>154</v>
      </c>
      <c r="H1595">
        <v>0</v>
      </c>
      <c r="I1595">
        <v>14</v>
      </c>
      <c r="J1595">
        <v>2156</v>
      </c>
      <c r="K1595" s="10">
        <f>IFERROR(INDEX(Pharma_Stock!$D$4:$D$51,MATCH(F1595,Pharma_Stock!$B$4:$B$51,0)),"")</f>
        <v>46624</v>
      </c>
      <c r="L1595" s="11" t="str">
        <f t="shared" si="48"/>
        <v/>
      </c>
      <c r="M1595" s="11" t="str">
        <f>INDEX(Pharma_Products!$F$4:$F$15,MATCH(E1595,Pharma_Products!$A$4:$A$15,0))</f>
        <v>Sch H</v>
      </c>
      <c r="N1595" s="10">
        <f>IFERROR(INDEX(Pharma_Retailers!$F$4:$F$183,MATCH(C1595,Pharma_Retailers!$A$4:$A$183,0)),"")</f>
        <v>46735</v>
      </c>
      <c r="O1595" s="11" t="str">
        <f t="shared" si="49"/>
        <v/>
      </c>
    </row>
    <row r="1596" spans="1:15" x14ac:dyDescent="0.3">
      <c r="A1596" t="s">
        <v>10163</v>
      </c>
      <c r="B1596" s="9">
        <v>46015</v>
      </c>
      <c r="C1596" t="s">
        <v>8284</v>
      </c>
      <c r="D1596" t="s">
        <v>8241</v>
      </c>
      <c r="E1596" t="s">
        <v>8164</v>
      </c>
      <c r="F1596" t="s">
        <v>8165</v>
      </c>
      <c r="G1596">
        <v>114</v>
      </c>
      <c r="H1596">
        <v>0</v>
      </c>
      <c r="I1596">
        <v>19</v>
      </c>
      <c r="J1596">
        <v>2166</v>
      </c>
      <c r="K1596" s="10">
        <f>IFERROR(INDEX(Pharma_Stock!$D$4:$D$51,MATCH(F1596,Pharma_Stock!$B$4:$B$51,0)),"")</f>
        <v>46275</v>
      </c>
      <c r="L1596" s="11" t="str">
        <f t="shared" si="48"/>
        <v/>
      </c>
      <c r="M1596" s="11" t="str">
        <f>INDEX(Pharma_Products!$F$4:$F$15,MATCH(E1596,Pharma_Products!$A$4:$A$15,0))</f>
        <v>OTC</v>
      </c>
      <c r="N1596" s="10">
        <f>IFERROR(INDEX(Pharma_Retailers!$F$4:$F$183,MATCH(C1596,Pharma_Retailers!$A$4:$A$183,0)),"")</f>
        <v>47328</v>
      </c>
      <c r="O1596" s="11" t="str">
        <f t="shared" si="49"/>
        <v/>
      </c>
    </row>
    <row r="1597" spans="1:15" x14ac:dyDescent="0.3">
      <c r="A1597" t="s">
        <v>10164</v>
      </c>
      <c r="B1597" s="9">
        <v>46015</v>
      </c>
      <c r="C1597" t="s">
        <v>8515</v>
      </c>
      <c r="D1597" t="s">
        <v>8233</v>
      </c>
      <c r="E1597" t="s">
        <v>8189</v>
      </c>
      <c r="F1597" t="s">
        <v>8190</v>
      </c>
      <c r="G1597">
        <v>102</v>
      </c>
      <c r="H1597">
        <v>8</v>
      </c>
      <c r="I1597">
        <v>12.5</v>
      </c>
      <c r="J1597">
        <v>1275</v>
      </c>
      <c r="K1597" s="10">
        <f>IFERROR(INDEX(Pharma_Stock!$D$4:$D$51,MATCH(F1597,Pharma_Stock!$B$4:$B$51,0)),"")</f>
        <v>46202</v>
      </c>
      <c r="L1597" s="11" t="str">
        <f t="shared" si="48"/>
        <v/>
      </c>
      <c r="M1597" s="11" t="str">
        <f>INDEX(Pharma_Products!$F$4:$F$15,MATCH(E1597,Pharma_Products!$A$4:$A$15,0))</f>
        <v>-</v>
      </c>
      <c r="N1597" s="10">
        <f>IFERROR(INDEX(Pharma_Retailers!$F$4:$F$183,MATCH(C1597,Pharma_Retailers!$A$4:$A$183,0)),"")</f>
        <v>0</v>
      </c>
      <c r="O1597" s="11" t="str">
        <f t="shared" si="49"/>
        <v/>
      </c>
    </row>
    <row r="1598" spans="1:15" x14ac:dyDescent="0.3">
      <c r="A1598" t="s">
        <v>10165</v>
      </c>
      <c r="B1598" s="9">
        <v>46015</v>
      </c>
      <c r="C1598" t="s">
        <v>8539</v>
      </c>
      <c r="D1598" t="s">
        <v>8269</v>
      </c>
      <c r="E1598" t="s">
        <v>8159</v>
      </c>
      <c r="F1598" t="s">
        <v>8160</v>
      </c>
      <c r="G1598">
        <v>48</v>
      </c>
      <c r="H1598">
        <v>0</v>
      </c>
      <c r="I1598">
        <v>72</v>
      </c>
      <c r="J1598">
        <v>3456</v>
      </c>
      <c r="K1598" s="10">
        <f>IFERROR(INDEX(Pharma_Stock!$D$4:$D$51,MATCH(F1598,Pharma_Stock!$B$4:$B$51,0)),"")</f>
        <v>46321</v>
      </c>
      <c r="L1598" s="11" t="str">
        <f t="shared" si="48"/>
        <v/>
      </c>
      <c r="M1598" s="11" t="str">
        <f>INDEX(Pharma_Products!$F$4:$F$15,MATCH(E1598,Pharma_Products!$A$4:$A$15,0))</f>
        <v>Sch H</v>
      </c>
      <c r="N1598" s="10">
        <f>IFERROR(INDEX(Pharma_Retailers!$F$4:$F$183,MATCH(C1598,Pharma_Retailers!$A$4:$A$183,0)),"")</f>
        <v>47446</v>
      </c>
      <c r="O1598" s="11" t="str">
        <f t="shared" si="49"/>
        <v/>
      </c>
    </row>
    <row r="1599" spans="1:15" x14ac:dyDescent="0.3">
      <c r="A1599" t="s">
        <v>10166</v>
      </c>
      <c r="B1599" s="9">
        <v>46015</v>
      </c>
      <c r="C1599" t="s">
        <v>8393</v>
      </c>
      <c r="D1599" t="s">
        <v>8249</v>
      </c>
      <c r="E1599" t="s">
        <v>8194</v>
      </c>
      <c r="F1599" t="s">
        <v>8196</v>
      </c>
      <c r="G1599">
        <v>218</v>
      </c>
      <c r="H1599">
        <v>0</v>
      </c>
      <c r="I1599">
        <v>105</v>
      </c>
      <c r="J1599">
        <v>22890</v>
      </c>
      <c r="K1599" s="10">
        <f>IFERROR(INDEX(Pharma_Stock!$D$4:$D$51,MATCH(F1599,Pharma_Stock!$B$4:$B$51,0)),"")</f>
        <v>46234</v>
      </c>
      <c r="L1599" s="11" t="str">
        <f t="shared" si="48"/>
        <v/>
      </c>
      <c r="M1599" s="11" t="str">
        <f>INDEX(Pharma_Products!$F$4:$F$15,MATCH(E1599,Pharma_Products!$A$4:$A$15,0))</f>
        <v>-</v>
      </c>
      <c r="N1599" s="10">
        <f>IFERROR(INDEX(Pharma_Retailers!$F$4:$F$183,MATCH(C1599,Pharma_Retailers!$A$4:$A$183,0)),"")</f>
        <v>0</v>
      </c>
      <c r="O1599" s="11" t="str">
        <f t="shared" si="49"/>
        <v/>
      </c>
    </row>
    <row r="1600" spans="1:15" x14ac:dyDescent="0.3">
      <c r="A1600" t="s">
        <v>10167</v>
      </c>
      <c r="B1600" s="9">
        <v>46016</v>
      </c>
      <c r="C1600" t="s">
        <v>8324</v>
      </c>
      <c r="D1600" t="s">
        <v>8241</v>
      </c>
      <c r="E1600" t="s">
        <v>8189</v>
      </c>
      <c r="F1600" t="s">
        <v>8190</v>
      </c>
      <c r="G1600">
        <v>62</v>
      </c>
      <c r="H1600">
        <v>5</v>
      </c>
      <c r="I1600">
        <v>12.5</v>
      </c>
      <c r="J1600">
        <v>775</v>
      </c>
      <c r="K1600" s="10">
        <f>IFERROR(INDEX(Pharma_Stock!$D$4:$D$51,MATCH(F1600,Pharma_Stock!$B$4:$B$51,0)),"")</f>
        <v>46202</v>
      </c>
      <c r="L1600" s="11" t="str">
        <f t="shared" si="48"/>
        <v/>
      </c>
      <c r="M1600" s="11" t="str">
        <f>INDEX(Pharma_Products!$F$4:$F$15,MATCH(E1600,Pharma_Products!$A$4:$A$15,0))</f>
        <v>-</v>
      </c>
      <c r="N1600" s="10">
        <f>IFERROR(INDEX(Pharma_Retailers!$F$4:$F$183,MATCH(C1600,Pharma_Retailers!$A$4:$A$183,0)),"")</f>
        <v>0</v>
      </c>
      <c r="O1600" s="11" t="str">
        <f t="shared" si="49"/>
        <v/>
      </c>
    </row>
    <row r="1601" spans="1:15" x14ac:dyDescent="0.3">
      <c r="A1601" t="s">
        <v>10168</v>
      </c>
      <c r="B1601" s="9">
        <v>46016</v>
      </c>
      <c r="C1601" t="s">
        <v>8417</v>
      </c>
      <c r="D1601" t="s">
        <v>8233</v>
      </c>
      <c r="E1601" t="s">
        <v>8164</v>
      </c>
      <c r="F1601" t="s">
        <v>8167</v>
      </c>
      <c r="G1601">
        <v>198</v>
      </c>
      <c r="H1601">
        <v>0</v>
      </c>
      <c r="I1601">
        <v>19</v>
      </c>
      <c r="J1601">
        <v>3762</v>
      </c>
      <c r="K1601" s="10">
        <f>IFERROR(INDEX(Pharma_Stock!$D$4:$D$51,MATCH(F1601,Pharma_Stock!$B$4:$B$51,0)),"")</f>
        <v>46652</v>
      </c>
      <c r="L1601" s="11" t="str">
        <f t="shared" si="48"/>
        <v/>
      </c>
      <c r="M1601" s="11" t="str">
        <f>INDEX(Pharma_Products!$F$4:$F$15,MATCH(E1601,Pharma_Products!$A$4:$A$15,0))</f>
        <v>OTC</v>
      </c>
      <c r="N1601" s="10">
        <f>IFERROR(INDEX(Pharma_Retailers!$F$4:$F$183,MATCH(C1601,Pharma_Retailers!$A$4:$A$183,0)),"")</f>
        <v>46855</v>
      </c>
      <c r="O1601" s="11" t="str">
        <f t="shared" si="49"/>
        <v/>
      </c>
    </row>
    <row r="1602" spans="1:15" x14ac:dyDescent="0.3">
      <c r="A1602" t="s">
        <v>10169</v>
      </c>
      <c r="B1602" s="9">
        <v>46016</v>
      </c>
      <c r="C1602" t="s">
        <v>8493</v>
      </c>
      <c r="D1602" t="s">
        <v>8249</v>
      </c>
      <c r="E1602" t="s">
        <v>8209</v>
      </c>
      <c r="F1602" t="s">
        <v>8211</v>
      </c>
      <c r="G1602">
        <v>87</v>
      </c>
      <c r="H1602">
        <v>0</v>
      </c>
      <c r="I1602">
        <v>30</v>
      </c>
      <c r="J1602">
        <v>2610</v>
      </c>
      <c r="K1602" s="10">
        <f>IFERROR(INDEX(Pharma_Stock!$D$4:$D$51,MATCH(F1602,Pharma_Stock!$B$4:$B$51,0)),"")</f>
        <v>46265</v>
      </c>
      <c r="L1602" s="11" t="str">
        <f t="shared" si="48"/>
        <v/>
      </c>
      <c r="M1602" s="11" t="str">
        <f>INDEX(Pharma_Products!$F$4:$F$15,MATCH(E1602,Pharma_Products!$A$4:$A$15,0))</f>
        <v>-</v>
      </c>
      <c r="N1602" s="10">
        <f>IFERROR(INDEX(Pharma_Retailers!$F$4:$F$183,MATCH(C1602,Pharma_Retailers!$A$4:$A$183,0)),"")</f>
        <v>46579</v>
      </c>
      <c r="O1602" s="11" t="str">
        <f t="shared" si="49"/>
        <v/>
      </c>
    </row>
    <row r="1603" spans="1:15" x14ac:dyDescent="0.3">
      <c r="A1603" t="s">
        <v>10170</v>
      </c>
      <c r="B1603" s="9">
        <v>46016</v>
      </c>
      <c r="C1603" t="s">
        <v>8229</v>
      </c>
      <c r="D1603" t="s">
        <v>8233</v>
      </c>
      <c r="E1603" t="s">
        <v>8179</v>
      </c>
      <c r="F1603" t="s">
        <v>8181</v>
      </c>
      <c r="G1603">
        <v>203</v>
      </c>
      <c r="H1603">
        <v>0</v>
      </c>
      <c r="I1603">
        <v>85</v>
      </c>
      <c r="J1603">
        <v>17255</v>
      </c>
      <c r="K1603" s="10">
        <f>IFERROR(INDEX(Pharma_Stock!$D$4:$D$51,MATCH(F1603,Pharma_Stock!$B$4:$B$51,0)),"")</f>
        <v>46533</v>
      </c>
      <c r="L1603" s="11" t="str">
        <f t="shared" si="48"/>
        <v/>
      </c>
      <c r="M1603" s="11" t="str">
        <f>INDEX(Pharma_Products!$F$4:$F$15,MATCH(E1603,Pharma_Products!$A$4:$A$15,0))</f>
        <v>Sch H</v>
      </c>
      <c r="N1603" s="10">
        <f>IFERROR(INDEX(Pharma_Retailers!$F$4:$F$183,MATCH(C1603,Pharma_Retailers!$A$4:$A$183,0)),"")</f>
        <v>46886</v>
      </c>
      <c r="O1603" s="11" t="str">
        <f t="shared" si="49"/>
        <v/>
      </c>
    </row>
    <row r="1604" spans="1:15" x14ac:dyDescent="0.3">
      <c r="A1604" t="s">
        <v>10171</v>
      </c>
      <c r="B1604" s="9">
        <v>46016</v>
      </c>
      <c r="C1604" t="s">
        <v>8413</v>
      </c>
      <c r="D1604" t="s">
        <v>8228</v>
      </c>
      <c r="E1604" t="s">
        <v>8194</v>
      </c>
      <c r="F1604" t="s">
        <v>8195</v>
      </c>
      <c r="G1604">
        <v>208</v>
      </c>
      <c r="H1604">
        <v>0</v>
      </c>
      <c r="I1604">
        <v>105</v>
      </c>
      <c r="J1604">
        <v>21840</v>
      </c>
      <c r="K1604" s="10">
        <f>IFERROR(INDEX(Pharma_Stock!$D$4:$D$51,MATCH(F1604,Pharma_Stock!$B$4:$B$51,0)),"")</f>
        <v>46196</v>
      </c>
      <c r="L1604" s="11" t="str">
        <f t="shared" ref="L1604:L1667" si="50">IF(B1604&gt;K1604,"FLAG","")</f>
        <v/>
      </c>
      <c r="M1604" s="11" t="str">
        <f>INDEX(Pharma_Products!$F$4:$F$15,MATCH(E1604,Pharma_Products!$A$4:$A$15,0))</f>
        <v>-</v>
      </c>
      <c r="N1604" s="10">
        <f>IFERROR(INDEX(Pharma_Retailers!$F$4:$F$183,MATCH(C1604,Pharma_Retailers!$A$4:$A$183,0)),"")</f>
        <v>0</v>
      </c>
      <c r="O1604" s="11" t="str">
        <f t="shared" ref="O1604:O1667" si="51">IF(AND(M1604="Sch H",N(N1604)&gt;0,B1604&gt;N1604),"FLAG","")</f>
        <v/>
      </c>
    </row>
    <row r="1605" spans="1:15" x14ac:dyDescent="0.3">
      <c r="A1605" t="s">
        <v>10172</v>
      </c>
      <c r="B1605" s="9">
        <v>46016</v>
      </c>
      <c r="C1605" t="s">
        <v>8505</v>
      </c>
      <c r="D1605" t="s">
        <v>8241</v>
      </c>
      <c r="E1605" t="s">
        <v>8164</v>
      </c>
      <c r="F1605" t="s">
        <v>8166</v>
      </c>
      <c r="G1605">
        <v>62</v>
      </c>
      <c r="H1605">
        <v>0</v>
      </c>
      <c r="I1605">
        <v>19</v>
      </c>
      <c r="J1605">
        <v>1178</v>
      </c>
      <c r="K1605" s="10">
        <f>IFERROR(INDEX(Pharma_Stock!$D$4:$D$51,MATCH(F1605,Pharma_Stock!$B$4:$B$51,0)),"")</f>
        <v>46409</v>
      </c>
      <c r="L1605" s="11" t="str">
        <f t="shared" si="50"/>
        <v/>
      </c>
      <c r="M1605" s="11" t="str">
        <f>INDEX(Pharma_Products!$F$4:$F$15,MATCH(E1605,Pharma_Products!$A$4:$A$15,0))</f>
        <v>OTC</v>
      </c>
      <c r="N1605" s="10">
        <f>IFERROR(INDEX(Pharma_Retailers!$F$4:$F$183,MATCH(C1605,Pharma_Retailers!$A$4:$A$183,0)),"")</f>
        <v>46608</v>
      </c>
      <c r="O1605" s="11" t="str">
        <f t="shared" si="51"/>
        <v/>
      </c>
    </row>
    <row r="1606" spans="1:15" x14ac:dyDescent="0.3">
      <c r="A1606" t="s">
        <v>10173</v>
      </c>
      <c r="B1606" s="9">
        <v>46016</v>
      </c>
      <c r="C1606" t="s">
        <v>8242</v>
      </c>
      <c r="D1606" t="s">
        <v>8233</v>
      </c>
      <c r="E1606" t="s">
        <v>8204</v>
      </c>
      <c r="F1606" t="s">
        <v>8205</v>
      </c>
      <c r="G1606">
        <v>143</v>
      </c>
      <c r="H1606">
        <v>23</v>
      </c>
      <c r="I1606">
        <v>88</v>
      </c>
      <c r="J1606">
        <v>12584</v>
      </c>
      <c r="K1606" s="10">
        <f>IFERROR(INDEX(Pharma_Stock!$D$4:$D$51,MATCH(F1606,Pharma_Stock!$B$4:$B$51,0)),"")</f>
        <v>46141</v>
      </c>
      <c r="L1606" s="11" t="str">
        <f t="shared" si="50"/>
        <v/>
      </c>
      <c r="M1606" s="11" t="str">
        <f>INDEX(Pharma_Products!$F$4:$F$15,MATCH(E1606,Pharma_Products!$A$4:$A$15,0))</f>
        <v>-</v>
      </c>
      <c r="N1606" s="10">
        <f>IFERROR(INDEX(Pharma_Retailers!$F$4:$F$183,MATCH(C1606,Pharma_Retailers!$A$4:$A$183,0)),"")</f>
        <v>0</v>
      </c>
      <c r="O1606" s="11" t="str">
        <f t="shared" si="51"/>
        <v/>
      </c>
    </row>
    <row r="1607" spans="1:15" x14ac:dyDescent="0.3">
      <c r="A1607" t="s">
        <v>10174</v>
      </c>
      <c r="B1607" s="9">
        <v>46017</v>
      </c>
      <c r="C1607" t="s">
        <v>8532</v>
      </c>
      <c r="D1607" t="s">
        <v>8249</v>
      </c>
      <c r="E1607" t="s">
        <v>8159</v>
      </c>
      <c r="F1607" t="s">
        <v>8161</v>
      </c>
      <c r="G1607">
        <v>192</v>
      </c>
      <c r="H1607">
        <v>0</v>
      </c>
      <c r="I1607">
        <v>72</v>
      </c>
      <c r="J1607">
        <v>13824</v>
      </c>
      <c r="K1607" s="10">
        <f>IFERROR(INDEX(Pharma_Stock!$D$4:$D$51,MATCH(F1607,Pharma_Stock!$B$4:$B$51,0)),"")</f>
        <v>46297</v>
      </c>
      <c r="L1607" s="11" t="str">
        <f t="shared" si="50"/>
        <v/>
      </c>
      <c r="M1607" s="11" t="str">
        <f>INDEX(Pharma_Products!$F$4:$F$15,MATCH(E1607,Pharma_Products!$A$4:$A$15,0))</f>
        <v>Sch H</v>
      </c>
      <c r="N1607" s="10">
        <f>IFERROR(INDEX(Pharma_Retailers!$F$4:$F$183,MATCH(C1607,Pharma_Retailers!$A$4:$A$183,0)),"")</f>
        <v>46527</v>
      </c>
      <c r="O1607" s="11" t="str">
        <f t="shared" si="51"/>
        <v/>
      </c>
    </row>
    <row r="1608" spans="1:15" x14ac:dyDescent="0.3">
      <c r="A1608" t="s">
        <v>10175</v>
      </c>
      <c r="B1608" s="9">
        <v>46017</v>
      </c>
      <c r="C1608" t="s">
        <v>8515</v>
      </c>
      <c r="D1608" t="s">
        <v>8233</v>
      </c>
      <c r="E1608" t="s">
        <v>8184</v>
      </c>
      <c r="F1608" t="s">
        <v>8185</v>
      </c>
      <c r="G1608">
        <v>69</v>
      </c>
      <c r="H1608">
        <v>6</v>
      </c>
      <c r="I1608">
        <v>9</v>
      </c>
      <c r="J1608">
        <v>621</v>
      </c>
      <c r="K1608" s="10">
        <f>IFERROR(INDEX(Pharma_Stock!$D$4:$D$51,MATCH(F1608,Pharma_Stock!$B$4:$B$51,0)),"")</f>
        <v>46158</v>
      </c>
      <c r="L1608" s="11" t="str">
        <f t="shared" si="50"/>
        <v/>
      </c>
      <c r="M1608" s="11" t="str">
        <f>INDEX(Pharma_Products!$F$4:$F$15,MATCH(E1608,Pharma_Products!$A$4:$A$15,0))</f>
        <v>-</v>
      </c>
      <c r="N1608" s="10">
        <f>IFERROR(INDEX(Pharma_Retailers!$F$4:$F$183,MATCH(C1608,Pharma_Retailers!$A$4:$A$183,0)),"")</f>
        <v>0</v>
      </c>
      <c r="O1608" s="11" t="str">
        <f t="shared" si="51"/>
        <v/>
      </c>
    </row>
    <row r="1609" spans="1:15" x14ac:dyDescent="0.3">
      <c r="A1609" t="s">
        <v>10176</v>
      </c>
      <c r="B1609" s="9">
        <v>46017</v>
      </c>
      <c r="C1609" t="s">
        <v>8295</v>
      </c>
      <c r="D1609" t="s">
        <v>8233</v>
      </c>
      <c r="E1609" t="s">
        <v>8194</v>
      </c>
      <c r="F1609" t="s">
        <v>8195</v>
      </c>
      <c r="G1609">
        <v>168</v>
      </c>
      <c r="H1609">
        <v>0</v>
      </c>
      <c r="I1609">
        <v>105</v>
      </c>
      <c r="J1609">
        <v>17640</v>
      </c>
      <c r="K1609" s="10">
        <f>IFERROR(INDEX(Pharma_Stock!$D$4:$D$51,MATCH(F1609,Pharma_Stock!$B$4:$B$51,0)),"")</f>
        <v>46196</v>
      </c>
      <c r="L1609" s="11" t="str">
        <f t="shared" si="50"/>
        <v/>
      </c>
      <c r="M1609" s="11" t="str">
        <f>INDEX(Pharma_Products!$F$4:$F$15,MATCH(E1609,Pharma_Products!$A$4:$A$15,0))</f>
        <v>-</v>
      </c>
      <c r="N1609" s="10">
        <f>IFERROR(INDEX(Pharma_Retailers!$F$4:$F$183,MATCH(C1609,Pharma_Retailers!$A$4:$A$183,0)),"")</f>
        <v>0</v>
      </c>
      <c r="O1609" s="11" t="str">
        <f t="shared" si="51"/>
        <v/>
      </c>
    </row>
    <row r="1610" spans="1:15" x14ac:dyDescent="0.3">
      <c r="A1610" t="s">
        <v>10177</v>
      </c>
      <c r="B1610" s="9">
        <v>46017</v>
      </c>
      <c r="C1610" t="s">
        <v>8353</v>
      </c>
      <c r="D1610" t="s">
        <v>8249</v>
      </c>
      <c r="E1610" t="s">
        <v>8204</v>
      </c>
      <c r="F1610" t="s">
        <v>8206</v>
      </c>
      <c r="G1610">
        <v>148</v>
      </c>
      <c r="H1610">
        <v>24</v>
      </c>
      <c r="I1610">
        <v>88</v>
      </c>
      <c r="J1610">
        <v>13024</v>
      </c>
      <c r="K1610" s="10">
        <f>IFERROR(INDEX(Pharma_Stock!$D$4:$D$51,MATCH(F1610,Pharma_Stock!$B$4:$B$51,0)),"")</f>
        <v>46287</v>
      </c>
      <c r="L1610" s="11" t="str">
        <f t="shared" si="50"/>
        <v/>
      </c>
      <c r="M1610" s="11" t="str">
        <f>INDEX(Pharma_Products!$F$4:$F$15,MATCH(E1610,Pharma_Products!$A$4:$A$15,0))</f>
        <v>-</v>
      </c>
      <c r="N1610" s="10">
        <f>IFERROR(INDEX(Pharma_Retailers!$F$4:$F$183,MATCH(C1610,Pharma_Retailers!$A$4:$A$183,0)),"")</f>
        <v>0</v>
      </c>
      <c r="O1610" s="11" t="str">
        <f t="shared" si="51"/>
        <v/>
      </c>
    </row>
    <row r="1611" spans="1:15" x14ac:dyDescent="0.3">
      <c r="A1611" t="s">
        <v>10178</v>
      </c>
      <c r="B1611" s="9">
        <v>46017</v>
      </c>
      <c r="C1611" t="s">
        <v>8259</v>
      </c>
      <c r="D1611" t="s">
        <v>8228</v>
      </c>
      <c r="E1611" t="s">
        <v>8204</v>
      </c>
      <c r="F1611" t="s">
        <v>8206</v>
      </c>
      <c r="G1611">
        <v>11</v>
      </c>
      <c r="H1611">
        <v>1</v>
      </c>
      <c r="I1611">
        <v>88</v>
      </c>
      <c r="J1611">
        <v>968</v>
      </c>
      <c r="K1611" s="10">
        <f>IFERROR(INDEX(Pharma_Stock!$D$4:$D$51,MATCH(F1611,Pharma_Stock!$B$4:$B$51,0)),"")</f>
        <v>46287</v>
      </c>
      <c r="L1611" s="11" t="str">
        <f t="shared" si="50"/>
        <v/>
      </c>
      <c r="M1611" s="11" t="str">
        <f>INDEX(Pharma_Products!$F$4:$F$15,MATCH(E1611,Pharma_Products!$A$4:$A$15,0))</f>
        <v>-</v>
      </c>
      <c r="N1611" s="10">
        <f>IFERROR(INDEX(Pharma_Retailers!$F$4:$F$183,MATCH(C1611,Pharma_Retailers!$A$4:$A$183,0)),"")</f>
        <v>0</v>
      </c>
      <c r="O1611" s="11" t="str">
        <f t="shared" si="51"/>
        <v/>
      </c>
    </row>
    <row r="1612" spans="1:15" x14ac:dyDescent="0.3">
      <c r="A1612" t="s">
        <v>10179</v>
      </c>
      <c r="B1612" s="9">
        <v>46017</v>
      </c>
      <c r="C1612" t="s">
        <v>8386</v>
      </c>
      <c r="D1612" t="s">
        <v>8228</v>
      </c>
      <c r="E1612" t="s">
        <v>8194</v>
      </c>
      <c r="F1612" t="s">
        <v>8196</v>
      </c>
      <c r="G1612">
        <v>13</v>
      </c>
      <c r="H1612">
        <v>0</v>
      </c>
      <c r="I1612">
        <v>105</v>
      </c>
      <c r="J1612">
        <v>1365</v>
      </c>
      <c r="K1612" s="10">
        <f>IFERROR(INDEX(Pharma_Stock!$D$4:$D$51,MATCH(F1612,Pharma_Stock!$B$4:$B$51,0)),"")</f>
        <v>46234</v>
      </c>
      <c r="L1612" s="11" t="str">
        <f t="shared" si="50"/>
        <v/>
      </c>
      <c r="M1612" s="11" t="str">
        <f>INDEX(Pharma_Products!$F$4:$F$15,MATCH(E1612,Pharma_Products!$A$4:$A$15,0))</f>
        <v>-</v>
      </c>
      <c r="N1612" s="10">
        <f>IFERROR(INDEX(Pharma_Retailers!$F$4:$F$183,MATCH(C1612,Pharma_Retailers!$A$4:$A$183,0)),"")</f>
        <v>46915</v>
      </c>
      <c r="O1612" s="11" t="str">
        <f t="shared" si="51"/>
        <v/>
      </c>
    </row>
    <row r="1613" spans="1:15" x14ac:dyDescent="0.3">
      <c r="A1613" t="s">
        <v>10180</v>
      </c>
      <c r="B1613" s="9">
        <v>46017</v>
      </c>
      <c r="C1613" t="s">
        <v>8451</v>
      </c>
      <c r="D1613" t="s">
        <v>8269</v>
      </c>
      <c r="E1613" t="s">
        <v>8164</v>
      </c>
      <c r="F1613" t="s">
        <v>8167</v>
      </c>
      <c r="G1613">
        <v>101</v>
      </c>
      <c r="H1613">
        <v>0</v>
      </c>
      <c r="I1613">
        <v>19</v>
      </c>
      <c r="J1613">
        <v>1919</v>
      </c>
      <c r="K1613" s="10">
        <f>IFERROR(INDEX(Pharma_Stock!$D$4:$D$51,MATCH(F1613,Pharma_Stock!$B$4:$B$51,0)),"")</f>
        <v>46652</v>
      </c>
      <c r="L1613" s="11" t="str">
        <f t="shared" si="50"/>
        <v/>
      </c>
      <c r="M1613" s="11" t="str">
        <f>INDEX(Pharma_Products!$F$4:$F$15,MATCH(E1613,Pharma_Products!$A$4:$A$15,0))</f>
        <v>OTC</v>
      </c>
      <c r="N1613" s="10">
        <f>IFERROR(INDEX(Pharma_Retailers!$F$4:$F$183,MATCH(C1613,Pharma_Retailers!$A$4:$A$183,0)),"")</f>
        <v>47036</v>
      </c>
      <c r="O1613" s="11" t="str">
        <f t="shared" si="51"/>
        <v/>
      </c>
    </row>
    <row r="1614" spans="1:15" x14ac:dyDescent="0.3">
      <c r="A1614" t="s">
        <v>10181</v>
      </c>
      <c r="B1614" s="9">
        <v>46018</v>
      </c>
      <c r="C1614" t="s">
        <v>8394</v>
      </c>
      <c r="D1614" t="s">
        <v>8228</v>
      </c>
      <c r="E1614" t="s">
        <v>8199</v>
      </c>
      <c r="F1614" t="s">
        <v>8200</v>
      </c>
      <c r="G1614">
        <v>149</v>
      </c>
      <c r="H1614">
        <v>0</v>
      </c>
      <c r="I1614">
        <v>28</v>
      </c>
      <c r="J1614">
        <v>4172</v>
      </c>
      <c r="K1614" s="10">
        <f>IFERROR(INDEX(Pharma_Stock!$D$4:$D$51,MATCH(F1614,Pharma_Stock!$B$4:$B$51,0)),"")</f>
        <v>46042</v>
      </c>
      <c r="L1614" s="11" t="str">
        <f t="shared" si="50"/>
        <v/>
      </c>
      <c r="M1614" s="11" t="str">
        <f>INDEX(Pharma_Products!$F$4:$F$15,MATCH(E1614,Pharma_Products!$A$4:$A$15,0))</f>
        <v>-</v>
      </c>
      <c r="N1614" s="10">
        <f>IFERROR(INDEX(Pharma_Retailers!$F$4:$F$183,MATCH(C1614,Pharma_Retailers!$A$4:$A$183,0)),"")</f>
        <v>0</v>
      </c>
      <c r="O1614" s="11" t="str">
        <f t="shared" si="51"/>
        <v/>
      </c>
    </row>
    <row r="1615" spans="1:15" x14ac:dyDescent="0.3">
      <c r="A1615" t="s">
        <v>10182</v>
      </c>
      <c r="B1615" s="9">
        <v>46018</v>
      </c>
      <c r="C1615" t="s">
        <v>8516</v>
      </c>
      <c r="D1615" t="s">
        <v>8233</v>
      </c>
      <c r="E1615" t="s">
        <v>8169</v>
      </c>
      <c r="F1615" t="s">
        <v>8170</v>
      </c>
      <c r="G1615">
        <v>106</v>
      </c>
      <c r="H1615">
        <v>0</v>
      </c>
      <c r="I1615">
        <v>14</v>
      </c>
      <c r="J1615">
        <v>1484</v>
      </c>
      <c r="K1615" s="10">
        <f>IFERROR(INDEX(Pharma_Stock!$D$4:$D$51,MATCH(F1615,Pharma_Stock!$B$4:$B$51,0)),"")</f>
        <v>46624</v>
      </c>
      <c r="L1615" s="11" t="str">
        <f t="shared" si="50"/>
        <v/>
      </c>
      <c r="M1615" s="11" t="str">
        <f>INDEX(Pharma_Products!$F$4:$F$15,MATCH(E1615,Pharma_Products!$A$4:$A$15,0))</f>
        <v>Sch H</v>
      </c>
      <c r="N1615" s="10">
        <f>IFERROR(INDEX(Pharma_Retailers!$F$4:$F$183,MATCH(C1615,Pharma_Retailers!$A$4:$A$183,0)),"")</f>
        <v>46690</v>
      </c>
      <c r="O1615" s="11" t="str">
        <f t="shared" si="51"/>
        <v/>
      </c>
    </row>
    <row r="1616" spans="1:15" x14ac:dyDescent="0.3">
      <c r="A1616" t="s">
        <v>10183</v>
      </c>
      <c r="B1616" s="9">
        <v>46018</v>
      </c>
      <c r="C1616" t="s">
        <v>8369</v>
      </c>
      <c r="D1616" t="s">
        <v>8228</v>
      </c>
      <c r="E1616" t="s">
        <v>8209</v>
      </c>
      <c r="F1616" t="s">
        <v>8212</v>
      </c>
      <c r="G1616">
        <v>50</v>
      </c>
      <c r="H1616">
        <v>0</v>
      </c>
      <c r="I1616">
        <v>30</v>
      </c>
      <c r="J1616">
        <v>1500</v>
      </c>
      <c r="K1616" s="10">
        <f>IFERROR(INDEX(Pharma_Stock!$D$4:$D$51,MATCH(F1616,Pharma_Stock!$B$4:$B$51,0)),"")</f>
        <v>46129</v>
      </c>
      <c r="L1616" s="11" t="str">
        <f t="shared" si="50"/>
        <v/>
      </c>
      <c r="M1616" s="11" t="str">
        <f>INDEX(Pharma_Products!$F$4:$F$15,MATCH(E1616,Pharma_Products!$A$4:$A$15,0))</f>
        <v>-</v>
      </c>
      <c r="N1616" s="10">
        <f>IFERROR(INDEX(Pharma_Retailers!$F$4:$F$183,MATCH(C1616,Pharma_Retailers!$A$4:$A$183,0)),"")</f>
        <v>46872</v>
      </c>
      <c r="O1616" s="11" t="str">
        <f t="shared" si="51"/>
        <v/>
      </c>
    </row>
    <row r="1617" spans="1:15" x14ac:dyDescent="0.3">
      <c r="A1617" t="s">
        <v>10184</v>
      </c>
      <c r="B1617" s="9">
        <v>46018</v>
      </c>
      <c r="C1617" t="s">
        <v>8234</v>
      </c>
      <c r="D1617" t="s">
        <v>8233</v>
      </c>
      <c r="E1617" t="s">
        <v>8164</v>
      </c>
      <c r="F1617" t="s">
        <v>8167</v>
      </c>
      <c r="G1617">
        <v>24</v>
      </c>
      <c r="H1617">
        <v>0</v>
      </c>
      <c r="I1617">
        <v>19</v>
      </c>
      <c r="J1617">
        <v>456</v>
      </c>
      <c r="K1617" s="10">
        <f>IFERROR(INDEX(Pharma_Stock!$D$4:$D$51,MATCH(F1617,Pharma_Stock!$B$4:$B$51,0)),"")</f>
        <v>46652</v>
      </c>
      <c r="L1617" s="11" t="str">
        <f t="shared" si="50"/>
        <v/>
      </c>
      <c r="M1617" s="11" t="str">
        <f>INDEX(Pharma_Products!$F$4:$F$15,MATCH(E1617,Pharma_Products!$A$4:$A$15,0))</f>
        <v>OTC</v>
      </c>
      <c r="N1617" s="10">
        <f>IFERROR(INDEX(Pharma_Retailers!$F$4:$F$183,MATCH(C1617,Pharma_Retailers!$A$4:$A$183,0)),"")</f>
        <v>46882</v>
      </c>
      <c r="O1617" s="11" t="str">
        <f t="shared" si="51"/>
        <v/>
      </c>
    </row>
    <row r="1618" spans="1:15" x14ac:dyDescent="0.3">
      <c r="A1618" t="s">
        <v>10185</v>
      </c>
      <c r="B1618" s="9">
        <v>46018</v>
      </c>
      <c r="C1618" t="s">
        <v>8505</v>
      </c>
      <c r="D1618" t="s">
        <v>8241</v>
      </c>
      <c r="E1618" t="s">
        <v>8174</v>
      </c>
      <c r="F1618" t="s">
        <v>8175</v>
      </c>
      <c r="G1618">
        <v>233</v>
      </c>
      <c r="H1618">
        <v>0</v>
      </c>
      <c r="I1618">
        <v>98</v>
      </c>
      <c r="J1618">
        <v>22834</v>
      </c>
      <c r="K1618" s="10">
        <f>IFERROR(INDEX(Pharma_Stock!$D$4:$D$51,MATCH(F1618,Pharma_Stock!$B$4:$B$51,0)),"")</f>
        <v>46440</v>
      </c>
      <c r="L1618" s="11" t="str">
        <f t="shared" si="50"/>
        <v/>
      </c>
      <c r="M1618" s="11" t="str">
        <f>INDEX(Pharma_Products!$F$4:$F$15,MATCH(E1618,Pharma_Products!$A$4:$A$15,0))</f>
        <v>Sch H</v>
      </c>
      <c r="N1618" s="10">
        <f>IFERROR(INDEX(Pharma_Retailers!$F$4:$F$183,MATCH(C1618,Pharma_Retailers!$A$4:$A$183,0)),"")</f>
        <v>46608</v>
      </c>
      <c r="O1618" s="11" t="str">
        <f t="shared" si="51"/>
        <v/>
      </c>
    </row>
    <row r="1619" spans="1:15" x14ac:dyDescent="0.3">
      <c r="A1619" t="s">
        <v>9659</v>
      </c>
      <c r="B1619" s="9">
        <v>46018</v>
      </c>
      <c r="C1619" t="s">
        <v>8433</v>
      </c>
      <c r="D1619" t="s">
        <v>8233</v>
      </c>
      <c r="E1619" t="s">
        <v>8194</v>
      </c>
      <c r="F1619" t="s">
        <v>8196</v>
      </c>
      <c r="G1619">
        <v>197</v>
      </c>
      <c r="H1619">
        <v>0</v>
      </c>
      <c r="I1619">
        <v>105</v>
      </c>
      <c r="J1619">
        <v>20685</v>
      </c>
      <c r="K1619" s="10">
        <f>IFERROR(INDEX(Pharma_Stock!$D$4:$D$51,MATCH(F1619,Pharma_Stock!$B$4:$B$51,0)),"")</f>
        <v>46234</v>
      </c>
      <c r="L1619" s="11" t="str">
        <f t="shared" si="50"/>
        <v/>
      </c>
      <c r="M1619" s="11" t="str">
        <f>INDEX(Pharma_Products!$F$4:$F$15,MATCH(E1619,Pharma_Products!$A$4:$A$15,0))</f>
        <v>-</v>
      </c>
      <c r="N1619" s="10">
        <f>IFERROR(INDEX(Pharma_Retailers!$F$4:$F$183,MATCH(C1619,Pharma_Retailers!$A$4:$A$183,0)),"")</f>
        <v>0</v>
      </c>
      <c r="O1619" s="11" t="str">
        <f t="shared" si="51"/>
        <v/>
      </c>
    </row>
    <row r="1620" spans="1:15" x14ac:dyDescent="0.3">
      <c r="A1620" t="s">
        <v>10186</v>
      </c>
      <c r="B1620" s="9">
        <v>46018</v>
      </c>
      <c r="C1620" t="s">
        <v>8453</v>
      </c>
      <c r="D1620" t="s">
        <v>8241</v>
      </c>
      <c r="E1620" t="s">
        <v>8164</v>
      </c>
      <c r="F1620" t="s">
        <v>8166</v>
      </c>
      <c r="G1620">
        <v>62</v>
      </c>
      <c r="H1620">
        <v>0</v>
      </c>
      <c r="I1620">
        <v>19</v>
      </c>
      <c r="J1620">
        <v>1178</v>
      </c>
      <c r="K1620" s="10">
        <f>IFERROR(INDEX(Pharma_Stock!$D$4:$D$51,MATCH(F1620,Pharma_Stock!$B$4:$B$51,0)),"")</f>
        <v>46409</v>
      </c>
      <c r="L1620" s="11" t="str">
        <f t="shared" si="50"/>
        <v/>
      </c>
      <c r="M1620" s="11" t="str">
        <f>INDEX(Pharma_Products!$F$4:$F$15,MATCH(E1620,Pharma_Products!$A$4:$A$15,0))</f>
        <v>OTC</v>
      </c>
      <c r="N1620" s="10">
        <f>IFERROR(INDEX(Pharma_Retailers!$F$4:$F$183,MATCH(C1620,Pharma_Retailers!$A$4:$A$183,0)),"")</f>
        <v>47464</v>
      </c>
      <c r="O1620" s="11" t="str">
        <f t="shared" si="51"/>
        <v/>
      </c>
    </row>
    <row r="1621" spans="1:15" x14ac:dyDescent="0.3">
      <c r="A1621" t="s">
        <v>10187</v>
      </c>
      <c r="B1621" s="9">
        <v>46018</v>
      </c>
      <c r="C1621" t="s">
        <v>8516</v>
      </c>
      <c r="D1621" t="s">
        <v>8233</v>
      </c>
      <c r="E1621" t="s">
        <v>8179</v>
      </c>
      <c r="F1621" t="s">
        <v>8180</v>
      </c>
      <c r="G1621">
        <v>110</v>
      </c>
      <c r="H1621">
        <v>0</v>
      </c>
      <c r="I1621">
        <v>85</v>
      </c>
      <c r="J1621">
        <v>9350</v>
      </c>
      <c r="K1621" s="10">
        <f>IFERROR(INDEX(Pharma_Stock!$D$4:$D$51,MATCH(F1621,Pharma_Stock!$B$4:$B$51,0)),"")</f>
        <v>46271</v>
      </c>
      <c r="L1621" s="11" t="str">
        <f t="shared" si="50"/>
        <v/>
      </c>
      <c r="M1621" s="11" t="str">
        <f>INDEX(Pharma_Products!$F$4:$F$15,MATCH(E1621,Pharma_Products!$A$4:$A$15,0))</f>
        <v>Sch H</v>
      </c>
      <c r="N1621" s="10">
        <f>IFERROR(INDEX(Pharma_Retailers!$F$4:$F$183,MATCH(C1621,Pharma_Retailers!$A$4:$A$183,0)),"")</f>
        <v>46690</v>
      </c>
      <c r="O1621" s="11" t="str">
        <f t="shared" si="51"/>
        <v/>
      </c>
    </row>
    <row r="1622" spans="1:15" x14ac:dyDescent="0.3">
      <c r="A1622" t="s">
        <v>10188</v>
      </c>
      <c r="B1622" s="9">
        <v>46018</v>
      </c>
      <c r="C1622" t="s">
        <v>8250</v>
      </c>
      <c r="D1622" t="s">
        <v>8249</v>
      </c>
      <c r="E1622" t="s">
        <v>8179</v>
      </c>
      <c r="F1622" t="s">
        <v>8182</v>
      </c>
      <c r="G1622">
        <v>189</v>
      </c>
      <c r="H1622">
        <v>0</v>
      </c>
      <c r="I1622">
        <v>85</v>
      </c>
      <c r="J1622">
        <v>16065</v>
      </c>
      <c r="K1622" s="10">
        <f>IFERROR(INDEX(Pharma_Stock!$D$4:$D$51,MATCH(F1622,Pharma_Stock!$B$4:$B$51,0)),"")</f>
        <v>46620</v>
      </c>
      <c r="L1622" s="11" t="str">
        <f t="shared" si="50"/>
        <v/>
      </c>
      <c r="M1622" s="11" t="str">
        <f>INDEX(Pharma_Products!$F$4:$F$15,MATCH(E1622,Pharma_Products!$A$4:$A$15,0))</f>
        <v>Sch H</v>
      </c>
      <c r="N1622" s="10">
        <f>IFERROR(INDEX(Pharma_Retailers!$F$4:$F$183,MATCH(C1622,Pharma_Retailers!$A$4:$A$183,0)),"")</f>
        <v>46738</v>
      </c>
      <c r="O1622" s="11" t="str">
        <f t="shared" si="51"/>
        <v/>
      </c>
    </row>
    <row r="1623" spans="1:15" x14ac:dyDescent="0.3">
      <c r="A1623" t="s">
        <v>10189</v>
      </c>
      <c r="B1623" s="9">
        <v>46018</v>
      </c>
      <c r="C1623" t="s">
        <v>8361</v>
      </c>
      <c r="D1623" t="s">
        <v>8228</v>
      </c>
      <c r="E1623" t="s">
        <v>8153</v>
      </c>
      <c r="F1623" t="s">
        <v>8157</v>
      </c>
      <c r="G1623">
        <v>190</v>
      </c>
      <c r="H1623">
        <v>0</v>
      </c>
      <c r="I1623">
        <v>18.5</v>
      </c>
      <c r="J1623">
        <v>3515</v>
      </c>
      <c r="K1623" s="10">
        <f>IFERROR(INDEX(Pharma_Stock!$D$4:$D$51,MATCH(F1623,Pharma_Stock!$B$4:$B$51,0)),"")</f>
        <v>46500</v>
      </c>
      <c r="L1623" s="11" t="str">
        <f t="shared" si="50"/>
        <v/>
      </c>
      <c r="M1623" s="11" t="str">
        <f>INDEX(Pharma_Products!$F$4:$F$15,MATCH(E1623,Pharma_Products!$A$4:$A$15,0))</f>
        <v>Sch H</v>
      </c>
      <c r="N1623" s="10">
        <f>IFERROR(INDEX(Pharma_Retailers!$F$4:$F$183,MATCH(C1623,Pharma_Retailers!$A$4:$A$183,0)),"")</f>
        <v>47378</v>
      </c>
      <c r="O1623" s="11" t="str">
        <f t="shared" si="51"/>
        <v/>
      </c>
    </row>
    <row r="1624" spans="1:15" x14ac:dyDescent="0.3">
      <c r="A1624" t="s">
        <v>10190</v>
      </c>
      <c r="B1624" s="9">
        <v>46018</v>
      </c>
      <c r="C1624" t="s">
        <v>8455</v>
      </c>
      <c r="D1624" t="s">
        <v>8241</v>
      </c>
      <c r="E1624" t="s">
        <v>8204</v>
      </c>
      <c r="F1624" t="s">
        <v>8205</v>
      </c>
      <c r="G1624">
        <v>140</v>
      </c>
      <c r="H1624">
        <v>23</v>
      </c>
      <c r="I1624">
        <v>88</v>
      </c>
      <c r="J1624">
        <v>12320</v>
      </c>
      <c r="K1624" s="10">
        <f>IFERROR(INDEX(Pharma_Stock!$D$4:$D$51,MATCH(F1624,Pharma_Stock!$B$4:$B$51,0)),"")</f>
        <v>46141</v>
      </c>
      <c r="L1624" s="11" t="str">
        <f t="shared" si="50"/>
        <v/>
      </c>
      <c r="M1624" s="11" t="str">
        <f>INDEX(Pharma_Products!$F$4:$F$15,MATCH(E1624,Pharma_Products!$A$4:$A$15,0))</f>
        <v>-</v>
      </c>
      <c r="N1624" s="10">
        <f>IFERROR(INDEX(Pharma_Retailers!$F$4:$F$183,MATCH(C1624,Pharma_Retailers!$A$4:$A$183,0)),"")</f>
        <v>47257</v>
      </c>
      <c r="O1624" s="11" t="str">
        <f t="shared" si="51"/>
        <v/>
      </c>
    </row>
    <row r="1625" spans="1:15" x14ac:dyDescent="0.3">
      <c r="A1625" t="s">
        <v>10191</v>
      </c>
      <c r="B1625" s="9">
        <v>46020</v>
      </c>
      <c r="C1625" t="s">
        <v>8364</v>
      </c>
      <c r="D1625" t="s">
        <v>8241</v>
      </c>
      <c r="E1625" t="s">
        <v>8204</v>
      </c>
      <c r="F1625" t="s">
        <v>8206</v>
      </c>
      <c r="G1625">
        <v>152</v>
      </c>
      <c r="H1625">
        <v>25</v>
      </c>
      <c r="I1625">
        <v>88</v>
      </c>
      <c r="J1625">
        <v>13376</v>
      </c>
      <c r="K1625" s="10">
        <f>IFERROR(INDEX(Pharma_Stock!$D$4:$D$51,MATCH(F1625,Pharma_Stock!$B$4:$B$51,0)),"")</f>
        <v>46287</v>
      </c>
      <c r="L1625" s="11" t="str">
        <f t="shared" si="50"/>
        <v/>
      </c>
      <c r="M1625" s="11" t="str">
        <f>INDEX(Pharma_Products!$F$4:$F$15,MATCH(E1625,Pharma_Products!$A$4:$A$15,0))</f>
        <v>-</v>
      </c>
      <c r="N1625" s="10">
        <f>IFERROR(INDEX(Pharma_Retailers!$F$4:$F$183,MATCH(C1625,Pharma_Retailers!$A$4:$A$183,0)),"")</f>
        <v>0</v>
      </c>
      <c r="O1625" s="11" t="str">
        <f t="shared" si="51"/>
        <v/>
      </c>
    </row>
    <row r="1626" spans="1:15" x14ac:dyDescent="0.3">
      <c r="A1626" t="s">
        <v>10192</v>
      </c>
      <c r="B1626" s="9">
        <v>46020</v>
      </c>
      <c r="C1626" t="s">
        <v>8287</v>
      </c>
      <c r="D1626" t="s">
        <v>8249</v>
      </c>
      <c r="E1626" t="s">
        <v>8204</v>
      </c>
      <c r="F1626" t="s">
        <v>8205</v>
      </c>
      <c r="G1626">
        <v>170</v>
      </c>
      <c r="H1626">
        <v>28</v>
      </c>
      <c r="I1626">
        <v>88</v>
      </c>
      <c r="J1626">
        <v>14960</v>
      </c>
      <c r="K1626" s="10">
        <f>IFERROR(INDEX(Pharma_Stock!$D$4:$D$51,MATCH(F1626,Pharma_Stock!$B$4:$B$51,0)),"")</f>
        <v>46141</v>
      </c>
      <c r="L1626" s="11" t="str">
        <f t="shared" si="50"/>
        <v/>
      </c>
      <c r="M1626" s="11" t="str">
        <f>INDEX(Pharma_Products!$F$4:$F$15,MATCH(E1626,Pharma_Products!$A$4:$A$15,0))</f>
        <v>-</v>
      </c>
      <c r="N1626" s="10">
        <f>IFERROR(INDEX(Pharma_Retailers!$F$4:$F$183,MATCH(C1626,Pharma_Retailers!$A$4:$A$183,0)),"")</f>
        <v>0</v>
      </c>
      <c r="O1626" s="11" t="str">
        <f t="shared" si="51"/>
        <v/>
      </c>
    </row>
    <row r="1627" spans="1:15" x14ac:dyDescent="0.3">
      <c r="A1627" t="s">
        <v>10193</v>
      </c>
      <c r="B1627" s="9">
        <v>46020</v>
      </c>
      <c r="C1627" t="s">
        <v>8373</v>
      </c>
      <c r="D1627" t="s">
        <v>8249</v>
      </c>
      <c r="E1627" t="s">
        <v>8189</v>
      </c>
      <c r="F1627" t="s">
        <v>8190</v>
      </c>
      <c r="G1627">
        <v>76</v>
      </c>
      <c r="H1627">
        <v>18</v>
      </c>
      <c r="I1627">
        <v>12.5</v>
      </c>
      <c r="J1627">
        <v>950</v>
      </c>
      <c r="K1627" s="10">
        <f>IFERROR(INDEX(Pharma_Stock!$D$4:$D$51,MATCH(F1627,Pharma_Stock!$B$4:$B$51,0)),"")</f>
        <v>46202</v>
      </c>
      <c r="L1627" s="11" t="str">
        <f t="shared" si="50"/>
        <v/>
      </c>
      <c r="M1627" s="11" t="str">
        <f>INDEX(Pharma_Products!$F$4:$F$15,MATCH(E1627,Pharma_Products!$A$4:$A$15,0))</f>
        <v>-</v>
      </c>
      <c r="N1627" s="10">
        <f>IFERROR(INDEX(Pharma_Retailers!$F$4:$F$183,MATCH(C1627,Pharma_Retailers!$A$4:$A$183,0)),"")</f>
        <v>46942</v>
      </c>
      <c r="O1627" s="11" t="str">
        <f t="shared" si="51"/>
        <v/>
      </c>
    </row>
    <row r="1628" spans="1:15" x14ac:dyDescent="0.3">
      <c r="A1628" t="s">
        <v>10194</v>
      </c>
      <c r="B1628" s="9">
        <v>46020</v>
      </c>
      <c r="C1628" t="s">
        <v>8358</v>
      </c>
      <c r="D1628" t="s">
        <v>8269</v>
      </c>
      <c r="E1628" t="s">
        <v>8209</v>
      </c>
      <c r="F1628" t="s">
        <v>8212</v>
      </c>
      <c r="G1628">
        <v>29</v>
      </c>
      <c r="H1628">
        <v>0</v>
      </c>
      <c r="I1628">
        <v>30</v>
      </c>
      <c r="J1628">
        <v>870</v>
      </c>
      <c r="K1628" s="10">
        <f>IFERROR(INDEX(Pharma_Stock!$D$4:$D$51,MATCH(F1628,Pharma_Stock!$B$4:$B$51,0)),"")</f>
        <v>46129</v>
      </c>
      <c r="L1628" s="11" t="str">
        <f t="shared" si="50"/>
        <v/>
      </c>
      <c r="M1628" s="11" t="str">
        <f>INDEX(Pharma_Products!$F$4:$F$15,MATCH(E1628,Pharma_Products!$A$4:$A$15,0))</f>
        <v>-</v>
      </c>
      <c r="N1628" s="10">
        <f>IFERROR(INDEX(Pharma_Retailers!$F$4:$F$183,MATCH(C1628,Pharma_Retailers!$A$4:$A$183,0)),"")</f>
        <v>0</v>
      </c>
      <c r="O1628" s="11" t="str">
        <f t="shared" si="51"/>
        <v/>
      </c>
    </row>
    <row r="1629" spans="1:15" x14ac:dyDescent="0.3">
      <c r="A1629" t="s">
        <v>10195</v>
      </c>
      <c r="B1629" s="9">
        <v>46020</v>
      </c>
      <c r="C1629" t="s">
        <v>8304</v>
      </c>
      <c r="D1629" t="s">
        <v>8241</v>
      </c>
      <c r="E1629" t="s">
        <v>8159</v>
      </c>
      <c r="F1629" t="s">
        <v>8160</v>
      </c>
      <c r="G1629">
        <v>58</v>
      </c>
      <c r="H1629">
        <v>0</v>
      </c>
      <c r="I1629">
        <v>72</v>
      </c>
      <c r="J1629">
        <v>4176</v>
      </c>
      <c r="K1629" s="10">
        <f>IFERROR(INDEX(Pharma_Stock!$D$4:$D$51,MATCH(F1629,Pharma_Stock!$B$4:$B$51,0)),"")</f>
        <v>46321</v>
      </c>
      <c r="L1629" s="11" t="str">
        <f t="shared" si="50"/>
        <v/>
      </c>
      <c r="M1629" s="11" t="str">
        <f>INDEX(Pharma_Products!$F$4:$F$15,MATCH(E1629,Pharma_Products!$A$4:$A$15,0))</f>
        <v>Sch H</v>
      </c>
      <c r="N1629" s="10">
        <f>IFERROR(INDEX(Pharma_Retailers!$F$4:$F$183,MATCH(C1629,Pharma_Retailers!$A$4:$A$183,0)),"")</f>
        <v>47445</v>
      </c>
      <c r="O1629" s="11" t="str">
        <f t="shared" si="51"/>
        <v/>
      </c>
    </row>
    <row r="1630" spans="1:15" x14ac:dyDescent="0.3">
      <c r="A1630" t="s">
        <v>10196</v>
      </c>
      <c r="B1630" s="9">
        <v>46020</v>
      </c>
      <c r="C1630" t="s">
        <v>8500</v>
      </c>
      <c r="D1630" t="s">
        <v>8228</v>
      </c>
      <c r="E1630" t="s">
        <v>8153</v>
      </c>
      <c r="F1630" t="s">
        <v>8157</v>
      </c>
      <c r="G1630">
        <v>72</v>
      </c>
      <c r="H1630">
        <v>0</v>
      </c>
      <c r="I1630">
        <v>18.5</v>
      </c>
      <c r="J1630">
        <v>1332</v>
      </c>
      <c r="K1630" s="10">
        <f>IFERROR(INDEX(Pharma_Stock!$D$4:$D$51,MATCH(F1630,Pharma_Stock!$B$4:$B$51,0)),"")</f>
        <v>46500</v>
      </c>
      <c r="L1630" s="11" t="str">
        <f t="shared" si="50"/>
        <v/>
      </c>
      <c r="M1630" s="11" t="str">
        <f>INDEX(Pharma_Products!$F$4:$F$15,MATCH(E1630,Pharma_Products!$A$4:$A$15,0))</f>
        <v>Sch H</v>
      </c>
      <c r="N1630" s="10">
        <f>IFERROR(INDEX(Pharma_Retailers!$F$4:$F$183,MATCH(C1630,Pharma_Retailers!$A$4:$A$183,0)),"")</f>
        <v>46794</v>
      </c>
      <c r="O1630" s="11" t="str">
        <f t="shared" si="51"/>
        <v/>
      </c>
    </row>
    <row r="1631" spans="1:15" x14ac:dyDescent="0.3">
      <c r="A1631" t="s">
        <v>10197</v>
      </c>
      <c r="B1631" s="9">
        <v>46020</v>
      </c>
      <c r="C1631" t="s">
        <v>8509</v>
      </c>
      <c r="D1631" t="s">
        <v>8269</v>
      </c>
      <c r="E1631" t="s">
        <v>8204</v>
      </c>
      <c r="F1631" t="s">
        <v>8205</v>
      </c>
      <c r="G1631">
        <v>10</v>
      </c>
      <c r="H1631">
        <v>1</v>
      </c>
      <c r="I1631">
        <v>88</v>
      </c>
      <c r="J1631">
        <v>880</v>
      </c>
      <c r="K1631" s="10">
        <f>IFERROR(INDEX(Pharma_Stock!$D$4:$D$51,MATCH(F1631,Pharma_Stock!$B$4:$B$51,0)),"")</f>
        <v>46141</v>
      </c>
      <c r="L1631" s="11" t="str">
        <f t="shared" si="50"/>
        <v/>
      </c>
      <c r="M1631" s="11" t="str">
        <f>INDEX(Pharma_Products!$F$4:$F$15,MATCH(E1631,Pharma_Products!$A$4:$A$15,0))</f>
        <v>-</v>
      </c>
      <c r="N1631" s="10">
        <f>IFERROR(INDEX(Pharma_Retailers!$F$4:$F$183,MATCH(C1631,Pharma_Retailers!$A$4:$A$183,0)),"")</f>
        <v>0</v>
      </c>
      <c r="O1631" s="11" t="str">
        <f t="shared" si="51"/>
        <v/>
      </c>
    </row>
    <row r="1632" spans="1:15" x14ac:dyDescent="0.3">
      <c r="A1632" t="s">
        <v>10198</v>
      </c>
      <c r="B1632" s="9">
        <v>46021</v>
      </c>
      <c r="C1632" t="s">
        <v>8495</v>
      </c>
      <c r="D1632" t="s">
        <v>8249</v>
      </c>
      <c r="E1632" t="s">
        <v>8164</v>
      </c>
      <c r="F1632" t="s">
        <v>8165</v>
      </c>
      <c r="G1632">
        <v>223</v>
      </c>
      <c r="H1632">
        <v>0</v>
      </c>
      <c r="I1632">
        <v>19</v>
      </c>
      <c r="J1632">
        <v>4237</v>
      </c>
      <c r="K1632" s="10">
        <f>IFERROR(INDEX(Pharma_Stock!$D$4:$D$51,MATCH(F1632,Pharma_Stock!$B$4:$B$51,0)),"")</f>
        <v>46275</v>
      </c>
      <c r="L1632" s="11" t="str">
        <f t="shared" si="50"/>
        <v/>
      </c>
      <c r="M1632" s="11" t="str">
        <f>INDEX(Pharma_Products!$F$4:$F$15,MATCH(E1632,Pharma_Products!$A$4:$A$15,0))</f>
        <v>OTC</v>
      </c>
      <c r="N1632" s="10">
        <f>IFERROR(INDEX(Pharma_Retailers!$F$4:$F$183,MATCH(C1632,Pharma_Retailers!$A$4:$A$183,0)),"")</f>
        <v>46890</v>
      </c>
      <c r="O1632" s="11" t="str">
        <f t="shared" si="51"/>
        <v/>
      </c>
    </row>
    <row r="1633" spans="1:15" x14ac:dyDescent="0.3">
      <c r="A1633" t="s">
        <v>10199</v>
      </c>
      <c r="B1633" s="9">
        <v>46021</v>
      </c>
      <c r="C1633" t="s">
        <v>8472</v>
      </c>
      <c r="D1633" t="s">
        <v>8241</v>
      </c>
      <c r="E1633" t="s">
        <v>8164</v>
      </c>
      <c r="F1633" t="s">
        <v>8167</v>
      </c>
      <c r="G1633">
        <v>69</v>
      </c>
      <c r="H1633">
        <v>0</v>
      </c>
      <c r="I1633">
        <v>19</v>
      </c>
      <c r="J1633">
        <v>1311</v>
      </c>
      <c r="K1633" s="10">
        <f>IFERROR(INDEX(Pharma_Stock!$D$4:$D$51,MATCH(F1633,Pharma_Stock!$B$4:$B$51,0)),"")</f>
        <v>46652</v>
      </c>
      <c r="L1633" s="11" t="str">
        <f t="shared" si="50"/>
        <v/>
      </c>
      <c r="M1633" s="11" t="str">
        <f>INDEX(Pharma_Products!$F$4:$F$15,MATCH(E1633,Pharma_Products!$A$4:$A$15,0))</f>
        <v>OTC</v>
      </c>
      <c r="N1633" s="10">
        <f>IFERROR(INDEX(Pharma_Retailers!$F$4:$F$183,MATCH(C1633,Pharma_Retailers!$A$4:$A$183,0)),"")</f>
        <v>47392</v>
      </c>
      <c r="O1633" s="11" t="str">
        <f t="shared" si="51"/>
        <v/>
      </c>
    </row>
    <row r="1634" spans="1:15" x14ac:dyDescent="0.3">
      <c r="A1634" t="s">
        <v>10200</v>
      </c>
      <c r="B1634" s="9">
        <v>46021</v>
      </c>
      <c r="C1634" t="s">
        <v>8455</v>
      </c>
      <c r="D1634" t="s">
        <v>8241</v>
      </c>
      <c r="E1634" t="s">
        <v>8169</v>
      </c>
      <c r="F1634" t="s">
        <v>8171</v>
      </c>
      <c r="G1634">
        <v>122</v>
      </c>
      <c r="H1634">
        <v>0</v>
      </c>
      <c r="I1634">
        <v>14</v>
      </c>
      <c r="J1634">
        <v>1708</v>
      </c>
      <c r="K1634" s="10">
        <f>IFERROR(INDEX(Pharma_Stock!$D$4:$D$51,MATCH(F1634,Pharma_Stock!$B$4:$B$51,0)),"")</f>
        <v>46575</v>
      </c>
      <c r="L1634" s="11" t="str">
        <f t="shared" si="50"/>
        <v/>
      </c>
      <c r="M1634" s="11" t="str">
        <f>INDEX(Pharma_Products!$F$4:$F$15,MATCH(E1634,Pharma_Products!$A$4:$A$15,0))</f>
        <v>Sch H</v>
      </c>
      <c r="N1634" s="10">
        <f>IFERROR(INDEX(Pharma_Retailers!$F$4:$F$183,MATCH(C1634,Pharma_Retailers!$A$4:$A$183,0)),"")</f>
        <v>47257</v>
      </c>
      <c r="O1634" s="11" t="str">
        <f t="shared" si="51"/>
        <v/>
      </c>
    </row>
    <row r="1635" spans="1:15" x14ac:dyDescent="0.3">
      <c r="A1635" t="s">
        <v>10201</v>
      </c>
      <c r="B1635" s="9">
        <v>46021</v>
      </c>
      <c r="C1635" t="s">
        <v>8314</v>
      </c>
      <c r="D1635" t="s">
        <v>8241</v>
      </c>
      <c r="E1635" t="s">
        <v>8199</v>
      </c>
      <c r="F1635" t="s">
        <v>8200</v>
      </c>
      <c r="G1635">
        <v>175</v>
      </c>
      <c r="H1635">
        <v>0</v>
      </c>
      <c r="I1635">
        <v>28</v>
      </c>
      <c r="J1635">
        <v>4900</v>
      </c>
      <c r="K1635" s="10">
        <f>IFERROR(INDEX(Pharma_Stock!$D$4:$D$51,MATCH(F1635,Pharma_Stock!$B$4:$B$51,0)),"")</f>
        <v>46042</v>
      </c>
      <c r="L1635" s="11" t="str">
        <f t="shared" si="50"/>
        <v/>
      </c>
      <c r="M1635" s="11" t="str">
        <f>INDEX(Pharma_Products!$F$4:$F$15,MATCH(E1635,Pharma_Products!$A$4:$A$15,0))</f>
        <v>-</v>
      </c>
      <c r="N1635" s="10">
        <f>IFERROR(INDEX(Pharma_Retailers!$F$4:$F$183,MATCH(C1635,Pharma_Retailers!$A$4:$A$183,0)),"")</f>
        <v>47017</v>
      </c>
      <c r="O1635" s="11" t="str">
        <f t="shared" si="51"/>
        <v/>
      </c>
    </row>
    <row r="1636" spans="1:15" x14ac:dyDescent="0.3">
      <c r="A1636" t="s">
        <v>10202</v>
      </c>
      <c r="B1636" s="9">
        <v>46021</v>
      </c>
      <c r="C1636" t="s">
        <v>8288</v>
      </c>
      <c r="D1636" t="s">
        <v>8228</v>
      </c>
      <c r="E1636" t="s">
        <v>8184</v>
      </c>
      <c r="F1636" t="s">
        <v>8185</v>
      </c>
      <c r="G1636">
        <v>141</v>
      </c>
      <c r="H1636">
        <v>14</v>
      </c>
      <c r="I1636">
        <v>9</v>
      </c>
      <c r="J1636">
        <v>1269</v>
      </c>
      <c r="K1636" s="10">
        <f>IFERROR(INDEX(Pharma_Stock!$D$4:$D$51,MATCH(F1636,Pharma_Stock!$B$4:$B$51,0)),"")</f>
        <v>46158</v>
      </c>
      <c r="L1636" s="11" t="str">
        <f t="shared" si="50"/>
        <v/>
      </c>
      <c r="M1636" s="11" t="str">
        <f>INDEX(Pharma_Products!$F$4:$F$15,MATCH(E1636,Pharma_Products!$A$4:$A$15,0))</f>
        <v>-</v>
      </c>
      <c r="N1636" s="10">
        <f>IFERROR(INDEX(Pharma_Retailers!$F$4:$F$183,MATCH(C1636,Pharma_Retailers!$A$4:$A$183,0)),"")</f>
        <v>0</v>
      </c>
      <c r="O1636" s="11" t="str">
        <f t="shared" si="51"/>
        <v/>
      </c>
    </row>
    <row r="1637" spans="1:15" x14ac:dyDescent="0.3">
      <c r="A1637" t="s">
        <v>10203</v>
      </c>
      <c r="B1637" s="9">
        <v>46021</v>
      </c>
      <c r="C1637" t="s">
        <v>8482</v>
      </c>
      <c r="D1637" t="s">
        <v>8233</v>
      </c>
      <c r="E1637" t="s">
        <v>8159</v>
      </c>
      <c r="F1637" t="s">
        <v>8161</v>
      </c>
      <c r="G1637">
        <v>122</v>
      </c>
      <c r="H1637">
        <v>0</v>
      </c>
      <c r="I1637">
        <v>72</v>
      </c>
      <c r="J1637">
        <v>8784</v>
      </c>
      <c r="K1637" s="10">
        <f>IFERROR(INDEX(Pharma_Stock!$D$4:$D$51,MATCH(F1637,Pharma_Stock!$B$4:$B$51,0)),"")</f>
        <v>46297</v>
      </c>
      <c r="L1637" s="11" t="str">
        <f t="shared" si="50"/>
        <v/>
      </c>
      <c r="M1637" s="11" t="str">
        <f>INDEX(Pharma_Products!$F$4:$F$15,MATCH(E1637,Pharma_Products!$A$4:$A$15,0))</f>
        <v>Sch H</v>
      </c>
      <c r="N1637" s="10">
        <f>IFERROR(INDEX(Pharma_Retailers!$F$4:$F$183,MATCH(C1637,Pharma_Retailers!$A$4:$A$183,0)),"")</f>
        <v>46983</v>
      </c>
      <c r="O1637" s="11" t="str">
        <f t="shared" si="51"/>
        <v/>
      </c>
    </row>
    <row r="1638" spans="1:15" x14ac:dyDescent="0.3">
      <c r="A1638" t="s">
        <v>10204</v>
      </c>
      <c r="B1638" s="9">
        <v>46021</v>
      </c>
      <c r="C1638" t="s">
        <v>8414</v>
      </c>
      <c r="D1638" t="s">
        <v>8228</v>
      </c>
      <c r="E1638" t="s">
        <v>8194</v>
      </c>
      <c r="F1638" t="s">
        <v>8197</v>
      </c>
      <c r="G1638">
        <v>12</v>
      </c>
      <c r="H1638">
        <v>0</v>
      </c>
      <c r="I1638">
        <v>105</v>
      </c>
      <c r="J1638">
        <v>1260</v>
      </c>
      <c r="K1638" s="10">
        <f>IFERROR(INDEX(Pharma_Stock!$D$4:$D$51,MATCH(F1638,Pharma_Stock!$B$4:$B$51,0)),"")</f>
        <v>46224</v>
      </c>
      <c r="L1638" s="11" t="str">
        <f t="shared" si="50"/>
        <v/>
      </c>
      <c r="M1638" s="11" t="str">
        <f>INDEX(Pharma_Products!$F$4:$F$15,MATCH(E1638,Pharma_Products!$A$4:$A$15,0))</f>
        <v>-</v>
      </c>
      <c r="N1638" s="10">
        <f>IFERROR(INDEX(Pharma_Retailers!$F$4:$F$183,MATCH(C1638,Pharma_Retailers!$A$4:$A$183,0)),"")</f>
        <v>0</v>
      </c>
      <c r="O1638" s="11" t="str">
        <f t="shared" si="51"/>
        <v/>
      </c>
    </row>
    <row r="1639" spans="1:15" x14ac:dyDescent="0.3">
      <c r="A1639" t="s">
        <v>10205</v>
      </c>
      <c r="B1639" s="9">
        <v>46021</v>
      </c>
      <c r="C1639" t="s">
        <v>8277</v>
      </c>
      <c r="D1639" t="s">
        <v>8249</v>
      </c>
      <c r="E1639" t="s">
        <v>8153</v>
      </c>
      <c r="F1639" t="s">
        <v>8157</v>
      </c>
      <c r="G1639">
        <v>75</v>
      </c>
      <c r="H1639">
        <v>0</v>
      </c>
      <c r="I1639">
        <v>18.5</v>
      </c>
      <c r="J1639">
        <v>1387.5</v>
      </c>
      <c r="K1639" s="10">
        <f>IFERROR(INDEX(Pharma_Stock!$D$4:$D$51,MATCH(F1639,Pharma_Stock!$B$4:$B$51,0)),"")</f>
        <v>46500</v>
      </c>
      <c r="L1639" s="11" t="str">
        <f t="shared" si="50"/>
        <v/>
      </c>
      <c r="M1639" s="11" t="str">
        <f>INDEX(Pharma_Products!$F$4:$F$15,MATCH(E1639,Pharma_Products!$A$4:$A$15,0))</f>
        <v>Sch H</v>
      </c>
      <c r="N1639" s="10">
        <f>IFERROR(INDEX(Pharma_Retailers!$F$4:$F$183,MATCH(C1639,Pharma_Retailers!$A$4:$A$183,0)),"")</f>
        <v>46229</v>
      </c>
      <c r="O1639" s="11" t="str">
        <f t="shared" si="51"/>
        <v/>
      </c>
    </row>
    <row r="1640" spans="1:15" x14ac:dyDescent="0.3">
      <c r="A1640" t="s">
        <v>10206</v>
      </c>
      <c r="B1640" s="9">
        <v>46021</v>
      </c>
      <c r="C1640" t="s">
        <v>8263</v>
      </c>
      <c r="D1640" t="s">
        <v>8228</v>
      </c>
      <c r="E1640" t="s">
        <v>8209</v>
      </c>
      <c r="F1640" t="s">
        <v>8211</v>
      </c>
      <c r="G1640">
        <v>66</v>
      </c>
      <c r="H1640">
        <v>0</v>
      </c>
      <c r="I1640">
        <v>30</v>
      </c>
      <c r="J1640">
        <v>1980</v>
      </c>
      <c r="K1640" s="10">
        <f>IFERROR(INDEX(Pharma_Stock!$D$4:$D$51,MATCH(F1640,Pharma_Stock!$B$4:$B$51,0)),"")</f>
        <v>46265</v>
      </c>
      <c r="L1640" s="11" t="str">
        <f t="shared" si="50"/>
        <v/>
      </c>
      <c r="M1640" s="11" t="str">
        <f>INDEX(Pharma_Products!$F$4:$F$15,MATCH(E1640,Pharma_Products!$A$4:$A$15,0))</f>
        <v>-</v>
      </c>
      <c r="N1640" s="10">
        <f>IFERROR(INDEX(Pharma_Retailers!$F$4:$F$183,MATCH(C1640,Pharma_Retailers!$A$4:$A$183,0)),"")</f>
        <v>0</v>
      </c>
      <c r="O1640" s="11" t="str">
        <f t="shared" si="51"/>
        <v/>
      </c>
    </row>
    <row r="1641" spans="1:15" x14ac:dyDescent="0.3">
      <c r="A1641" t="s">
        <v>10207</v>
      </c>
      <c r="B1641" s="9">
        <v>46021</v>
      </c>
      <c r="C1641" t="s">
        <v>8245</v>
      </c>
      <c r="D1641" t="s">
        <v>8249</v>
      </c>
      <c r="E1641" t="s">
        <v>8169</v>
      </c>
      <c r="F1641" t="s">
        <v>8171</v>
      </c>
      <c r="G1641">
        <v>173</v>
      </c>
      <c r="H1641">
        <v>0</v>
      </c>
      <c r="I1641">
        <v>14</v>
      </c>
      <c r="J1641">
        <v>2422</v>
      </c>
      <c r="K1641" s="10">
        <f>IFERROR(INDEX(Pharma_Stock!$D$4:$D$51,MATCH(F1641,Pharma_Stock!$B$4:$B$51,0)),"")</f>
        <v>46575</v>
      </c>
      <c r="L1641" s="11" t="str">
        <f t="shared" si="50"/>
        <v/>
      </c>
      <c r="M1641" s="11" t="str">
        <f>INDEX(Pharma_Products!$F$4:$F$15,MATCH(E1641,Pharma_Products!$A$4:$A$15,0))</f>
        <v>Sch H</v>
      </c>
      <c r="N1641" s="10">
        <f>IFERROR(INDEX(Pharma_Retailers!$F$4:$F$183,MATCH(C1641,Pharma_Retailers!$A$4:$A$183,0)),"")</f>
        <v>47053</v>
      </c>
      <c r="O1641" s="11" t="str">
        <f t="shared" si="51"/>
        <v/>
      </c>
    </row>
    <row r="1642" spans="1:15" x14ac:dyDescent="0.3">
      <c r="A1642" t="s">
        <v>10208</v>
      </c>
      <c r="B1642" s="9">
        <v>46021</v>
      </c>
      <c r="C1642" t="s">
        <v>8435</v>
      </c>
      <c r="D1642" t="s">
        <v>8249</v>
      </c>
      <c r="E1642" t="s">
        <v>8159</v>
      </c>
      <c r="F1642" t="s">
        <v>8160</v>
      </c>
      <c r="G1642">
        <v>16</v>
      </c>
      <c r="H1642">
        <v>0</v>
      </c>
      <c r="I1642">
        <v>72</v>
      </c>
      <c r="J1642">
        <v>1152</v>
      </c>
      <c r="K1642" s="10">
        <f>IFERROR(INDEX(Pharma_Stock!$D$4:$D$51,MATCH(F1642,Pharma_Stock!$B$4:$B$51,0)),"")</f>
        <v>46321</v>
      </c>
      <c r="L1642" s="11" t="str">
        <f t="shared" si="50"/>
        <v/>
      </c>
      <c r="M1642" s="11" t="str">
        <f>INDEX(Pharma_Products!$F$4:$F$15,MATCH(E1642,Pharma_Products!$A$4:$A$15,0))</f>
        <v>Sch H</v>
      </c>
      <c r="N1642" s="10">
        <f>IFERROR(INDEX(Pharma_Retailers!$F$4:$F$183,MATCH(C1642,Pharma_Retailers!$A$4:$A$183,0)),"")</f>
        <v>46326</v>
      </c>
      <c r="O1642" s="11" t="str">
        <f t="shared" si="51"/>
        <v/>
      </c>
    </row>
    <row r="1643" spans="1:15" x14ac:dyDescent="0.3">
      <c r="A1643" t="s">
        <v>10209</v>
      </c>
      <c r="B1643" s="9">
        <v>46021</v>
      </c>
      <c r="C1643" t="s">
        <v>8313</v>
      </c>
      <c r="D1643" t="s">
        <v>8249</v>
      </c>
      <c r="E1643" t="s">
        <v>8184</v>
      </c>
      <c r="F1643" t="s">
        <v>8185</v>
      </c>
      <c r="G1643">
        <v>105</v>
      </c>
      <c r="H1643">
        <v>10</v>
      </c>
      <c r="I1643">
        <v>9</v>
      </c>
      <c r="J1643">
        <v>945</v>
      </c>
      <c r="K1643" s="10">
        <f>IFERROR(INDEX(Pharma_Stock!$D$4:$D$51,MATCH(F1643,Pharma_Stock!$B$4:$B$51,0)),"")</f>
        <v>46158</v>
      </c>
      <c r="L1643" s="11" t="str">
        <f t="shared" si="50"/>
        <v/>
      </c>
      <c r="M1643" s="11" t="str">
        <f>INDEX(Pharma_Products!$F$4:$F$15,MATCH(E1643,Pharma_Products!$A$4:$A$15,0))</f>
        <v>-</v>
      </c>
      <c r="N1643" s="10">
        <f>IFERROR(INDEX(Pharma_Retailers!$F$4:$F$183,MATCH(C1643,Pharma_Retailers!$A$4:$A$183,0)),"")</f>
        <v>0</v>
      </c>
      <c r="O1643" s="11" t="str">
        <f t="shared" si="51"/>
        <v/>
      </c>
    </row>
    <row r="1644" spans="1:15" x14ac:dyDescent="0.3">
      <c r="A1644" t="s">
        <v>10210</v>
      </c>
      <c r="B1644" s="9">
        <v>46022</v>
      </c>
      <c r="C1644" t="s">
        <v>8275</v>
      </c>
      <c r="D1644" t="s">
        <v>8269</v>
      </c>
      <c r="E1644" t="s">
        <v>8174</v>
      </c>
      <c r="F1644" t="s">
        <v>8176</v>
      </c>
      <c r="G1644">
        <v>22</v>
      </c>
      <c r="H1644">
        <v>0</v>
      </c>
      <c r="I1644">
        <v>98</v>
      </c>
      <c r="J1644">
        <v>2156</v>
      </c>
      <c r="K1644" s="10">
        <f>IFERROR(INDEX(Pharma_Stock!$D$4:$D$51,MATCH(F1644,Pharma_Stock!$B$4:$B$51,0)),"")</f>
        <v>46628</v>
      </c>
      <c r="L1644" s="11" t="str">
        <f t="shared" si="50"/>
        <v/>
      </c>
      <c r="M1644" s="11" t="str">
        <f>INDEX(Pharma_Products!$F$4:$F$15,MATCH(E1644,Pharma_Products!$A$4:$A$15,0))</f>
        <v>Sch H</v>
      </c>
      <c r="N1644" s="10">
        <f>IFERROR(INDEX(Pharma_Retailers!$F$4:$F$183,MATCH(C1644,Pharma_Retailers!$A$4:$A$183,0)),"")</f>
        <v>46657</v>
      </c>
      <c r="O1644" s="11" t="str">
        <f t="shared" si="51"/>
        <v/>
      </c>
    </row>
    <row r="1645" spans="1:15" x14ac:dyDescent="0.3">
      <c r="A1645" t="s">
        <v>10211</v>
      </c>
      <c r="B1645" s="9">
        <v>46022</v>
      </c>
      <c r="C1645" t="s">
        <v>8474</v>
      </c>
      <c r="D1645" t="s">
        <v>8269</v>
      </c>
      <c r="E1645" t="s">
        <v>8164</v>
      </c>
      <c r="F1645" t="s">
        <v>8166</v>
      </c>
      <c r="G1645">
        <v>92</v>
      </c>
      <c r="H1645">
        <v>0</v>
      </c>
      <c r="I1645">
        <v>19</v>
      </c>
      <c r="J1645">
        <v>1748</v>
      </c>
      <c r="K1645" s="10">
        <f>IFERROR(INDEX(Pharma_Stock!$D$4:$D$51,MATCH(F1645,Pharma_Stock!$B$4:$B$51,0)),"")</f>
        <v>46409</v>
      </c>
      <c r="L1645" s="11" t="str">
        <f t="shared" si="50"/>
        <v/>
      </c>
      <c r="M1645" s="11" t="str">
        <f>INDEX(Pharma_Products!$F$4:$F$15,MATCH(E1645,Pharma_Products!$A$4:$A$15,0))</f>
        <v>OTC</v>
      </c>
      <c r="N1645" s="10">
        <f>IFERROR(INDEX(Pharma_Retailers!$F$4:$F$183,MATCH(C1645,Pharma_Retailers!$A$4:$A$183,0)),"")</f>
        <v>46382</v>
      </c>
      <c r="O1645" s="11" t="str">
        <f t="shared" si="51"/>
        <v/>
      </c>
    </row>
    <row r="1646" spans="1:15" x14ac:dyDescent="0.3">
      <c r="A1646" t="s">
        <v>10212</v>
      </c>
      <c r="B1646" s="9">
        <v>46022</v>
      </c>
      <c r="C1646" t="s">
        <v>8431</v>
      </c>
      <c r="D1646" t="s">
        <v>8241</v>
      </c>
      <c r="E1646" t="s">
        <v>8179</v>
      </c>
      <c r="F1646" t="s">
        <v>8180</v>
      </c>
      <c r="G1646">
        <v>12</v>
      </c>
      <c r="H1646">
        <v>0</v>
      </c>
      <c r="I1646">
        <v>85</v>
      </c>
      <c r="J1646">
        <v>1020</v>
      </c>
      <c r="K1646" s="10">
        <f>IFERROR(INDEX(Pharma_Stock!$D$4:$D$51,MATCH(F1646,Pharma_Stock!$B$4:$B$51,0)),"")</f>
        <v>46271</v>
      </c>
      <c r="L1646" s="11" t="str">
        <f t="shared" si="50"/>
        <v/>
      </c>
      <c r="M1646" s="11" t="str">
        <f>INDEX(Pharma_Products!$F$4:$F$15,MATCH(E1646,Pharma_Products!$A$4:$A$15,0))</f>
        <v>Sch H</v>
      </c>
      <c r="N1646" s="10">
        <f>IFERROR(INDEX(Pharma_Retailers!$F$4:$F$183,MATCH(C1646,Pharma_Retailers!$A$4:$A$183,0)),"")</f>
        <v>45792</v>
      </c>
      <c r="O1646" s="11" t="str">
        <f t="shared" si="51"/>
        <v>FLAG</v>
      </c>
    </row>
    <row r="1647" spans="1:15" x14ac:dyDescent="0.3">
      <c r="A1647" t="s">
        <v>10213</v>
      </c>
      <c r="B1647" s="9">
        <v>46022</v>
      </c>
      <c r="C1647" t="s">
        <v>8333</v>
      </c>
      <c r="D1647" t="s">
        <v>8269</v>
      </c>
      <c r="E1647" t="s">
        <v>8184</v>
      </c>
      <c r="F1647" t="s">
        <v>8185</v>
      </c>
      <c r="G1647">
        <v>212</v>
      </c>
      <c r="H1647">
        <v>21</v>
      </c>
      <c r="I1647">
        <v>9</v>
      </c>
      <c r="J1647">
        <v>1908</v>
      </c>
      <c r="K1647" s="10">
        <f>IFERROR(INDEX(Pharma_Stock!$D$4:$D$51,MATCH(F1647,Pharma_Stock!$B$4:$B$51,0)),"")</f>
        <v>46158</v>
      </c>
      <c r="L1647" s="11" t="str">
        <f t="shared" si="50"/>
        <v/>
      </c>
      <c r="M1647" s="11" t="str">
        <f>INDEX(Pharma_Products!$F$4:$F$15,MATCH(E1647,Pharma_Products!$A$4:$A$15,0))</f>
        <v>-</v>
      </c>
      <c r="N1647" s="10">
        <f>IFERROR(INDEX(Pharma_Retailers!$F$4:$F$183,MATCH(C1647,Pharma_Retailers!$A$4:$A$183,0)),"")</f>
        <v>0</v>
      </c>
      <c r="O1647" s="11" t="str">
        <f t="shared" si="51"/>
        <v/>
      </c>
    </row>
    <row r="1648" spans="1:15" x14ac:dyDescent="0.3">
      <c r="A1648" t="s">
        <v>10214</v>
      </c>
      <c r="B1648" s="9">
        <v>46022</v>
      </c>
      <c r="C1648" t="s">
        <v>8394</v>
      </c>
      <c r="D1648" t="s">
        <v>8228</v>
      </c>
      <c r="E1648" t="s">
        <v>8184</v>
      </c>
      <c r="F1648" t="s">
        <v>8185</v>
      </c>
      <c r="G1648">
        <v>51</v>
      </c>
      <c r="H1648">
        <v>5</v>
      </c>
      <c r="I1648">
        <v>9</v>
      </c>
      <c r="J1648">
        <v>459</v>
      </c>
      <c r="K1648" s="10">
        <f>IFERROR(INDEX(Pharma_Stock!$D$4:$D$51,MATCH(F1648,Pharma_Stock!$B$4:$B$51,0)),"")</f>
        <v>46158</v>
      </c>
      <c r="L1648" s="11" t="str">
        <f t="shared" si="50"/>
        <v/>
      </c>
      <c r="M1648" s="11" t="str">
        <f>INDEX(Pharma_Products!$F$4:$F$15,MATCH(E1648,Pharma_Products!$A$4:$A$15,0))</f>
        <v>-</v>
      </c>
      <c r="N1648" s="10">
        <f>IFERROR(INDEX(Pharma_Retailers!$F$4:$F$183,MATCH(C1648,Pharma_Retailers!$A$4:$A$183,0)),"")</f>
        <v>0</v>
      </c>
      <c r="O1648" s="11" t="str">
        <f t="shared" si="51"/>
        <v/>
      </c>
    </row>
    <row r="1649" spans="1:15" x14ac:dyDescent="0.3">
      <c r="A1649" t="s">
        <v>10215</v>
      </c>
      <c r="B1649" s="9">
        <v>46022</v>
      </c>
      <c r="C1649" t="s">
        <v>8481</v>
      </c>
      <c r="D1649" t="s">
        <v>8233</v>
      </c>
      <c r="E1649" t="s">
        <v>8189</v>
      </c>
      <c r="F1649" t="s">
        <v>8190</v>
      </c>
      <c r="G1649">
        <v>115</v>
      </c>
      <c r="H1649">
        <v>9</v>
      </c>
      <c r="I1649">
        <v>12.5</v>
      </c>
      <c r="J1649">
        <v>1437.5</v>
      </c>
      <c r="K1649" s="10">
        <f>IFERROR(INDEX(Pharma_Stock!$D$4:$D$51,MATCH(F1649,Pharma_Stock!$B$4:$B$51,0)),"")</f>
        <v>46202</v>
      </c>
      <c r="L1649" s="11" t="str">
        <f t="shared" si="50"/>
        <v/>
      </c>
      <c r="M1649" s="11" t="str">
        <f>INDEX(Pharma_Products!$F$4:$F$15,MATCH(E1649,Pharma_Products!$A$4:$A$15,0))</f>
        <v>-</v>
      </c>
      <c r="N1649" s="10">
        <f>IFERROR(INDEX(Pharma_Retailers!$F$4:$F$183,MATCH(C1649,Pharma_Retailers!$A$4:$A$183,0)),"")</f>
        <v>0</v>
      </c>
      <c r="O1649" s="11" t="str">
        <f t="shared" si="51"/>
        <v/>
      </c>
    </row>
    <row r="1650" spans="1:15" x14ac:dyDescent="0.3">
      <c r="A1650" t="s">
        <v>10216</v>
      </c>
      <c r="B1650" s="9">
        <v>46022</v>
      </c>
      <c r="C1650" t="s">
        <v>8425</v>
      </c>
      <c r="D1650" t="s">
        <v>8233</v>
      </c>
      <c r="E1650" t="s">
        <v>8164</v>
      </c>
      <c r="F1650" t="s">
        <v>8165</v>
      </c>
      <c r="G1650">
        <v>204</v>
      </c>
      <c r="H1650">
        <v>0</v>
      </c>
      <c r="I1650">
        <v>19</v>
      </c>
      <c r="J1650">
        <v>3876</v>
      </c>
      <c r="K1650" s="10">
        <f>IFERROR(INDEX(Pharma_Stock!$D$4:$D$51,MATCH(F1650,Pharma_Stock!$B$4:$B$51,0)),"")</f>
        <v>46275</v>
      </c>
      <c r="L1650" s="11" t="str">
        <f t="shared" si="50"/>
        <v/>
      </c>
      <c r="M1650" s="11" t="str">
        <f>INDEX(Pharma_Products!$F$4:$F$15,MATCH(E1650,Pharma_Products!$A$4:$A$15,0))</f>
        <v>OTC</v>
      </c>
      <c r="N1650" s="10">
        <f>IFERROR(INDEX(Pharma_Retailers!$F$4:$F$183,MATCH(C1650,Pharma_Retailers!$A$4:$A$183,0)),"")</f>
        <v>47324</v>
      </c>
      <c r="O1650" s="11" t="str">
        <f t="shared" si="51"/>
        <v/>
      </c>
    </row>
    <row r="1651" spans="1:15" x14ac:dyDescent="0.3">
      <c r="A1651" t="s">
        <v>10217</v>
      </c>
      <c r="B1651" s="9">
        <v>46022</v>
      </c>
      <c r="C1651" t="s">
        <v>8288</v>
      </c>
      <c r="D1651" t="s">
        <v>8228</v>
      </c>
      <c r="E1651" t="s">
        <v>8189</v>
      </c>
      <c r="F1651" t="s">
        <v>8190</v>
      </c>
      <c r="G1651">
        <v>181</v>
      </c>
      <c r="H1651">
        <v>15</v>
      </c>
      <c r="I1651">
        <v>12.5</v>
      </c>
      <c r="J1651">
        <v>2262.5</v>
      </c>
      <c r="K1651" s="10">
        <f>IFERROR(INDEX(Pharma_Stock!$D$4:$D$51,MATCH(F1651,Pharma_Stock!$B$4:$B$51,0)),"")</f>
        <v>46202</v>
      </c>
      <c r="L1651" s="11" t="str">
        <f t="shared" si="50"/>
        <v/>
      </c>
      <c r="M1651" s="11" t="str">
        <f>INDEX(Pharma_Products!$F$4:$F$15,MATCH(E1651,Pharma_Products!$A$4:$A$15,0))</f>
        <v>-</v>
      </c>
      <c r="N1651" s="10">
        <f>IFERROR(INDEX(Pharma_Retailers!$F$4:$F$183,MATCH(C1651,Pharma_Retailers!$A$4:$A$183,0)),"")</f>
        <v>0</v>
      </c>
      <c r="O1651" s="11" t="str">
        <f t="shared" si="51"/>
        <v/>
      </c>
    </row>
    <row r="1652" spans="1:15" x14ac:dyDescent="0.3">
      <c r="A1652" t="s">
        <v>10218</v>
      </c>
      <c r="B1652" s="9">
        <v>46022</v>
      </c>
      <c r="C1652" t="s">
        <v>8511</v>
      </c>
      <c r="D1652" t="s">
        <v>8241</v>
      </c>
      <c r="E1652" t="s">
        <v>8174</v>
      </c>
      <c r="F1652" t="s">
        <v>8177</v>
      </c>
      <c r="G1652">
        <v>38</v>
      </c>
      <c r="H1652">
        <v>0</v>
      </c>
      <c r="I1652">
        <v>98</v>
      </c>
      <c r="J1652">
        <v>3724</v>
      </c>
      <c r="K1652" s="10">
        <f>IFERROR(INDEX(Pharma_Stock!$D$4:$D$51,MATCH(F1652,Pharma_Stock!$B$4:$B$51,0)),"")</f>
        <v>46385</v>
      </c>
      <c r="L1652" s="11" t="str">
        <f t="shared" si="50"/>
        <v/>
      </c>
      <c r="M1652" s="11" t="str">
        <f>INDEX(Pharma_Products!$F$4:$F$15,MATCH(E1652,Pharma_Products!$A$4:$A$15,0))</f>
        <v>Sch H</v>
      </c>
      <c r="N1652" s="10">
        <f>IFERROR(INDEX(Pharma_Retailers!$F$4:$F$183,MATCH(C1652,Pharma_Retailers!$A$4:$A$183,0)),"")</f>
        <v>46958</v>
      </c>
      <c r="O1652" s="11" t="str">
        <f t="shared" si="51"/>
        <v/>
      </c>
    </row>
    <row r="1653" spans="1:15" x14ac:dyDescent="0.3">
      <c r="A1653" t="s">
        <v>10219</v>
      </c>
      <c r="B1653" s="9">
        <v>46022</v>
      </c>
      <c r="C1653" t="s">
        <v>8430</v>
      </c>
      <c r="D1653" t="s">
        <v>8241</v>
      </c>
      <c r="E1653" t="s">
        <v>8209</v>
      </c>
      <c r="F1653" t="s">
        <v>8211</v>
      </c>
      <c r="G1653">
        <v>238</v>
      </c>
      <c r="H1653">
        <v>0</v>
      </c>
      <c r="I1653">
        <v>30</v>
      </c>
      <c r="J1653">
        <v>7140</v>
      </c>
      <c r="K1653" s="10">
        <f>IFERROR(INDEX(Pharma_Stock!$D$4:$D$51,MATCH(F1653,Pharma_Stock!$B$4:$B$51,0)),"")</f>
        <v>46265</v>
      </c>
      <c r="L1653" s="11" t="str">
        <f t="shared" si="50"/>
        <v/>
      </c>
      <c r="M1653" s="11" t="str">
        <f>INDEX(Pharma_Products!$F$4:$F$15,MATCH(E1653,Pharma_Products!$A$4:$A$15,0))</f>
        <v>-</v>
      </c>
      <c r="N1653" s="10">
        <f>IFERROR(INDEX(Pharma_Retailers!$F$4:$F$183,MATCH(C1653,Pharma_Retailers!$A$4:$A$183,0)),"")</f>
        <v>0</v>
      </c>
      <c r="O1653" s="11" t="str">
        <f t="shared" si="51"/>
        <v/>
      </c>
    </row>
    <row r="1654" spans="1:15" x14ac:dyDescent="0.3">
      <c r="A1654" t="s">
        <v>10220</v>
      </c>
      <c r="B1654" s="9">
        <v>46023</v>
      </c>
      <c r="C1654" t="s">
        <v>8383</v>
      </c>
      <c r="D1654" t="s">
        <v>8269</v>
      </c>
      <c r="E1654" t="s">
        <v>8189</v>
      </c>
      <c r="F1654" t="s">
        <v>8190</v>
      </c>
      <c r="G1654">
        <v>237</v>
      </c>
      <c r="H1654">
        <v>0</v>
      </c>
      <c r="I1654">
        <v>12.5</v>
      </c>
      <c r="J1654">
        <v>2962.5</v>
      </c>
      <c r="K1654" s="10">
        <f>IFERROR(INDEX(Pharma_Stock!$D$4:$D$51,MATCH(F1654,Pharma_Stock!$B$4:$B$51,0)),"")</f>
        <v>46202</v>
      </c>
      <c r="L1654" s="11" t="str">
        <f t="shared" si="50"/>
        <v/>
      </c>
      <c r="M1654" s="11" t="str">
        <f>INDEX(Pharma_Products!$F$4:$F$15,MATCH(E1654,Pharma_Products!$A$4:$A$15,0))</f>
        <v>-</v>
      </c>
      <c r="N1654" s="10">
        <f>IFERROR(INDEX(Pharma_Retailers!$F$4:$F$183,MATCH(C1654,Pharma_Retailers!$A$4:$A$183,0)),"")</f>
        <v>0</v>
      </c>
      <c r="O1654" s="11" t="str">
        <f t="shared" si="51"/>
        <v/>
      </c>
    </row>
    <row r="1655" spans="1:15" x14ac:dyDescent="0.3">
      <c r="A1655" t="s">
        <v>10221</v>
      </c>
      <c r="B1655" s="9">
        <v>46023</v>
      </c>
      <c r="C1655" t="s">
        <v>8261</v>
      </c>
      <c r="D1655" t="s">
        <v>8249</v>
      </c>
      <c r="E1655" t="s">
        <v>8204</v>
      </c>
      <c r="F1655" t="s">
        <v>8206</v>
      </c>
      <c r="G1655">
        <v>161</v>
      </c>
      <c r="H1655">
        <v>26</v>
      </c>
      <c r="I1655">
        <v>88</v>
      </c>
      <c r="J1655">
        <v>14168</v>
      </c>
      <c r="K1655" s="10">
        <f>IFERROR(INDEX(Pharma_Stock!$D$4:$D$51,MATCH(F1655,Pharma_Stock!$B$4:$B$51,0)),"")</f>
        <v>46287</v>
      </c>
      <c r="L1655" s="11" t="str">
        <f t="shared" si="50"/>
        <v/>
      </c>
      <c r="M1655" s="11" t="str">
        <f>INDEX(Pharma_Products!$F$4:$F$15,MATCH(E1655,Pharma_Products!$A$4:$A$15,0))</f>
        <v>-</v>
      </c>
      <c r="N1655" s="10">
        <f>IFERROR(INDEX(Pharma_Retailers!$F$4:$F$183,MATCH(C1655,Pharma_Retailers!$A$4:$A$183,0)),"")</f>
        <v>0</v>
      </c>
      <c r="O1655" s="11" t="str">
        <f t="shared" si="51"/>
        <v/>
      </c>
    </row>
    <row r="1656" spans="1:15" x14ac:dyDescent="0.3">
      <c r="A1656" t="s">
        <v>10222</v>
      </c>
      <c r="B1656" s="9">
        <v>46023</v>
      </c>
      <c r="C1656" t="s">
        <v>8538</v>
      </c>
      <c r="D1656" t="s">
        <v>8233</v>
      </c>
      <c r="E1656" t="s">
        <v>8184</v>
      </c>
      <c r="F1656" t="s">
        <v>8185</v>
      </c>
      <c r="G1656">
        <v>171</v>
      </c>
      <c r="H1656">
        <v>17</v>
      </c>
      <c r="I1656">
        <v>9</v>
      </c>
      <c r="J1656">
        <v>1539</v>
      </c>
      <c r="K1656" s="10">
        <f>IFERROR(INDEX(Pharma_Stock!$D$4:$D$51,MATCH(F1656,Pharma_Stock!$B$4:$B$51,0)),"")</f>
        <v>46158</v>
      </c>
      <c r="L1656" s="11" t="str">
        <f t="shared" si="50"/>
        <v/>
      </c>
      <c r="M1656" s="11" t="str">
        <f>INDEX(Pharma_Products!$F$4:$F$15,MATCH(E1656,Pharma_Products!$A$4:$A$15,0))</f>
        <v>-</v>
      </c>
      <c r="N1656" s="10">
        <f>IFERROR(INDEX(Pharma_Retailers!$F$4:$F$183,MATCH(C1656,Pharma_Retailers!$A$4:$A$183,0)),"")</f>
        <v>0</v>
      </c>
      <c r="O1656" s="11" t="str">
        <f t="shared" si="51"/>
        <v/>
      </c>
    </row>
    <row r="1657" spans="1:15" x14ac:dyDescent="0.3">
      <c r="A1657" t="s">
        <v>10223</v>
      </c>
      <c r="B1657" s="9">
        <v>46023</v>
      </c>
      <c r="C1657" t="s">
        <v>8500</v>
      </c>
      <c r="D1657" t="s">
        <v>8228</v>
      </c>
      <c r="E1657" t="s">
        <v>8159</v>
      </c>
      <c r="F1657" t="s">
        <v>8160</v>
      </c>
      <c r="G1657">
        <v>184</v>
      </c>
      <c r="H1657">
        <v>0</v>
      </c>
      <c r="I1657">
        <v>72</v>
      </c>
      <c r="J1657">
        <v>13248</v>
      </c>
      <c r="K1657" s="10">
        <f>IFERROR(INDEX(Pharma_Stock!$D$4:$D$51,MATCH(F1657,Pharma_Stock!$B$4:$B$51,0)),"")</f>
        <v>46321</v>
      </c>
      <c r="L1657" s="11" t="str">
        <f t="shared" si="50"/>
        <v/>
      </c>
      <c r="M1657" s="11" t="str">
        <f>INDEX(Pharma_Products!$F$4:$F$15,MATCH(E1657,Pharma_Products!$A$4:$A$15,0))</f>
        <v>Sch H</v>
      </c>
      <c r="N1657" s="10">
        <f>IFERROR(INDEX(Pharma_Retailers!$F$4:$F$183,MATCH(C1657,Pharma_Retailers!$A$4:$A$183,0)),"")</f>
        <v>46794</v>
      </c>
      <c r="O1657" s="11" t="str">
        <f t="shared" si="51"/>
        <v/>
      </c>
    </row>
    <row r="1658" spans="1:15" x14ac:dyDescent="0.3">
      <c r="A1658" t="s">
        <v>10224</v>
      </c>
      <c r="B1658" s="9">
        <v>46023</v>
      </c>
      <c r="C1658" t="s">
        <v>8493</v>
      </c>
      <c r="D1658" t="s">
        <v>8249</v>
      </c>
      <c r="E1658" t="s">
        <v>8164</v>
      </c>
      <c r="F1658" t="s">
        <v>8167</v>
      </c>
      <c r="G1658">
        <v>179</v>
      </c>
      <c r="H1658">
        <v>0</v>
      </c>
      <c r="I1658">
        <v>19</v>
      </c>
      <c r="J1658">
        <v>3401</v>
      </c>
      <c r="K1658" s="10">
        <f>IFERROR(INDEX(Pharma_Stock!$D$4:$D$51,MATCH(F1658,Pharma_Stock!$B$4:$B$51,0)),"")</f>
        <v>46652</v>
      </c>
      <c r="L1658" s="11" t="str">
        <f t="shared" si="50"/>
        <v/>
      </c>
      <c r="M1658" s="11" t="str">
        <f>INDEX(Pharma_Products!$F$4:$F$15,MATCH(E1658,Pharma_Products!$A$4:$A$15,0))</f>
        <v>OTC</v>
      </c>
      <c r="N1658" s="10">
        <f>IFERROR(INDEX(Pharma_Retailers!$F$4:$F$183,MATCH(C1658,Pharma_Retailers!$A$4:$A$183,0)),"")</f>
        <v>46579</v>
      </c>
      <c r="O1658" s="11" t="str">
        <f t="shared" si="51"/>
        <v/>
      </c>
    </row>
    <row r="1659" spans="1:15" x14ac:dyDescent="0.3">
      <c r="A1659" t="s">
        <v>10225</v>
      </c>
      <c r="B1659" s="9">
        <v>46023</v>
      </c>
      <c r="C1659" t="s">
        <v>8511</v>
      </c>
      <c r="D1659" t="s">
        <v>8241</v>
      </c>
      <c r="E1659" t="s">
        <v>8164</v>
      </c>
      <c r="F1659" t="s">
        <v>8165</v>
      </c>
      <c r="G1659">
        <v>233</v>
      </c>
      <c r="H1659">
        <v>0</v>
      </c>
      <c r="I1659">
        <v>19</v>
      </c>
      <c r="J1659">
        <v>4427</v>
      </c>
      <c r="K1659" s="10">
        <f>IFERROR(INDEX(Pharma_Stock!$D$4:$D$51,MATCH(F1659,Pharma_Stock!$B$4:$B$51,0)),"")</f>
        <v>46275</v>
      </c>
      <c r="L1659" s="11" t="str">
        <f t="shared" si="50"/>
        <v/>
      </c>
      <c r="M1659" s="11" t="str">
        <f>INDEX(Pharma_Products!$F$4:$F$15,MATCH(E1659,Pharma_Products!$A$4:$A$15,0))</f>
        <v>OTC</v>
      </c>
      <c r="N1659" s="10">
        <f>IFERROR(INDEX(Pharma_Retailers!$F$4:$F$183,MATCH(C1659,Pharma_Retailers!$A$4:$A$183,0)),"")</f>
        <v>46958</v>
      </c>
      <c r="O1659" s="11" t="str">
        <f t="shared" si="51"/>
        <v/>
      </c>
    </row>
    <row r="1660" spans="1:15" x14ac:dyDescent="0.3">
      <c r="A1660" t="s">
        <v>10226</v>
      </c>
      <c r="B1660" s="9">
        <v>46023</v>
      </c>
      <c r="C1660" t="s">
        <v>8431</v>
      </c>
      <c r="D1660" t="s">
        <v>8241</v>
      </c>
      <c r="E1660" t="s">
        <v>8174</v>
      </c>
      <c r="F1660" t="s">
        <v>8175</v>
      </c>
      <c r="G1660">
        <v>16</v>
      </c>
      <c r="H1660">
        <v>0</v>
      </c>
      <c r="I1660">
        <v>98</v>
      </c>
      <c r="J1660">
        <v>1568</v>
      </c>
      <c r="K1660" s="10">
        <f>IFERROR(INDEX(Pharma_Stock!$D$4:$D$51,MATCH(F1660,Pharma_Stock!$B$4:$B$51,0)),"")</f>
        <v>46440</v>
      </c>
      <c r="L1660" s="11" t="str">
        <f t="shared" si="50"/>
        <v/>
      </c>
      <c r="M1660" s="11" t="str">
        <f>INDEX(Pharma_Products!$F$4:$F$15,MATCH(E1660,Pharma_Products!$A$4:$A$15,0))</f>
        <v>Sch H</v>
      </c>
      <c r="N1660" s="10">
        <f>IFERROR(INDEX(Pharma_Retailers!$F$4:$F$183,MATCH(C1660,Pharma_Retailers!$A$4:$A$183,0)),"")</f>
        <v>45792</v>
      </c>
      <c r="O1660" s="11" t="str">
        <f t="shared" si="51"/>
        <v>FLAG</v>
      </c>
    </row>
    <row r="1661" spans="1:15" x14ac:dyDescent="0.3">
      <c r="A1661" t="s">
        <v>10227</v>
      </c>
      <c r="B1661" s="9">
        <v>46023</v>
      </c>
      <c r="C1661" t="s">
        <v>8509</v>
      </c>
      <c r="D1661" t="s">
        <v>8269</v>
      </c>
      <c r="E1661" t="s">
        <v>8199</v>
      </c>
      <c r="F1661" t="s">
        <v>8200</v>
      </c>
      <c r="G1661">
        <v>168</v>
      </c>
      <c r="H1661">
        <v>0</v>
      </c>
      <c r="I1661">
        <v>28</v>
      </c>
      <c r="J1661">
        <v>4704</v>
      </c>
      <c r="K1661" s="10">
        <f>IFERROR(INDEX(Pharma_Stock!$D$4:$D$51,MATCH(F1661,Pharma_Stock!$B$4:$B$51,0)),"")</f>
        <v>46042</v>
      </c>
      <c r="L1661" s="11" t="str">
        <f t="shared" si="50"/>
        <v/>
      </c>
      <c r="M1661" s="11" t="str">
        <f>INDEX(Pharma_Products!$F$4:$F$15,MATCH(E1661,Pharma_Products!$A$4:$A$15,0))</f>
        <v>-</v>
      </c>
      <c r="N1661" s="10">
        <f>IFERROR(INDEX(Pharma_Retailers!$F$4:$F$183,MATCH(C1661,Pharma_Retailers!$A$4:$A$183,0)),"")</f>
        <v>0</v>
      </c>
      <c r="O1661" s="11" t="str">
        <f t="shared" si="51"/>
        <v/>
      </c>
    </row>
    <row r="1662" spans="1:15" x14ac:dyDescent="0.3">
      <c r="A1662" t="s">
        <v>10228</v>
      </c>
      <c r="B1662" s="9">
        <v>46023</v>
      </c>
      <c r="C1662" t="s">
        <v>8415</v>
      </c>
      <c r="D1662" t="s">
        <v>8269</v>
      </c>
      <c r="E1662" t="s">
        <v>8159</v>
      </c>
      <c r="F1662" t="s">
        <v>8161</v>
      </c>
      <c r="G1662">
        <v>209</v>
      </c>
      <c r="H1662">
        <v>0</v>
      </c>
      <c r="I1662">
        <v>72</v>
      </c>
      <c r="J1662">
        <v>15048</v>
      </c>
      <c r="K1662" s="10">
        <f>IFERROR(INDEX(Pharma_Stock!$D$4:$D$51,MATCH(F1662,Pharma_Stock!$B$4:$B$51,0)),"")</f>
        <v>46297</v>
      </c>
      <c r="L1662" s="11" t="str">
        <f t="shared" si="50"/>
        <v/>
      </c>
      <c r="M1662" s="11" t="str">
        <f>INDEX(Pharma_Products!$F$4:$F$15,MATCH(E1662,Pharma_Products!$A$4:$A$15,0))</f>
        <v>Sch H</v>
      </c>
      <c r="N1662" s="10">
        <f>IFERROR(INDEX(Pharma_Retailers!$F$4:$F$183,MATCH(C1662,Pharma_Retailers!$A$4:$A$183,0)),"")</f>
        <v>46864</v>
      </c>
      <c r="O1662" s="11" t="str">
        <f t="shared" si="51"/>
        <v/>
      </c>
    </row>
    <row r="1663" spans="1:15" x14ac:dyDescent="0.3">
      <c r="A1663" t="s">
        <v>10229</v>
      </c>
      <c r="B1663" s="9">
        <v>46023</v>
      </c>
      <c r="C1663" t="s">
        <v>8360</v>
      </c>
      <c r="D1663" t="s">
        <v>8241</v>
      </c>
      <c r="E1663" t="s">
        <v>8189</v>
      </c>
      <c r="F1663" t="s">
        <v>8190</v>
      </c>
      <c r="G1663">
        <v>81</v>
      </c>
      <c r="H1663">
        <v>0</v>
      </c>
      <c r="I1663">
        <v>12.5</v>
      </c>
      <c r="J1663">
        <v>1012.5</v>
      </c>
      <c r="K1663" s="10">
        <f>IFERROR(INDEX(Pharma_Stock!$D$4:$D$51,MATCH(F1663,Pharma_Stock!$B$4:$B$51,0)),"")</f>
        <v>46202</v>
      </c>
      <c r="L1663" s="11" t="str">
        <f t="shared" si="50"/>
        <v/>
      </c>
      <c r="M1663" s="11" t="str">
        <f>INDEX(Pharma_Products!$F$4:$F$15,MATCH(E1663,Pharma_Products!$A$4:$A$15,0))</f>
        <v>-</v>
      </c>
      <c r="N1663" s="10">
        <f>IFERROR(INDEX(Pharma_Retailers!$F$4:$F$183,MATCH(C1663,Pharma_Retailers!$A$4:$A$183,0)),"")</f>
        <v>0</v>
      </c>
      <c r="O1663" s="11" t="str">
        <f t="shared" si="51"/>
        <v/>
      </c>
    </row>
    <row r="1664" spans="1:15" x14ac:dyDescent="0.3">
      <c r="A1664" t="s">
        <v>10230</v>
      </c>
      <c r="B1664" s="9">
        <v>46024</v>
      </c>
      <c r="C1664" t="s">
        <v>8469</v>
      </c>
      <c r="D1664" t="s">
        <v>8233</v>
      </c>
      <c r="E1664" t="s">
        <v>8209</v>
      </c>
      <c r="F1664" t="s">
        <v>8211</v>
      </c>
      <c r="G1664">
        <v>43</v>
      </c>
      <c r="H1664">
        <v>0</v>
      </c>
      <c r="I1664">
        <v>30</v>
      </c>
      <c r="J1664">
        <v>1290</v>
      </c>
      <c r="K1664" s="10">
        <f>IFERROR(INDEX(Pharma_Stock!$D$4:$D$51,MATCH(F1664,Pharma_Stock!$B$4:$B$51,0)),"")</f>
        <v>46265</v>
      </c>
      <c r="L1664" s="11" t="str">
        <f t="shared" si="50"/>
        <v/>
      </c>
      <c r="M1664" s="11" t="str">
        <f>INDEX(Pharma_Products!$F$4:$F$15,MATCH(E1664,Pharma_Products!$A$4:$A$15,0))</f>
        <v>-</v>
      </c>
      <c r="N1664" s="10">
        <f>IFERROR(INDEX(Pharma_Retailers!$F$4:$F$183,MATCH(C1664,Pharma_Retailers!$A$4:$A$183,0)),"")</f>
        <v>0</v>
      </c>
      <c r="O1664" s="11" t="str">
        <f t="shared" si="51"/>
        <v/>
      </c>
    </row>
    <row r="1665" spans="1:15" x14ac:dyDescent="0.3">
      <c r="A1665" t="s">
        <v>10231</v>
      </c>
      <c r="B1665" s="9">
        <v>46024</v>
      </c>
      <c r="C1665" t="s">
        <v>8511</v>
      </c>
      <c r="D1665" t="s">
        <v>8241</v>
      </c>
      <c r="E1665" t="s">
        <v>8174</v>
      </c>
      <c r="F1665" t="s">
        <v>8176</v>
      </c>
      <c r="G1665">
        <v>218</v>
      </c>
      <c r="H1665">
        <v>0</v>
      </c>
      <c r="I1665">
        <v>98</v>
      </c>
      <c r="J1665">
        <v>21364</v>
      </c>
      <c r="K1665" s="10">
        <f>IFERROR(INDEX(Pharma_Stock!$D$4:$D$51,MATCH(F1665,Pharma_Stock!$B$4:$B$51,0)),"")</f>
        <v>46628</v>
      </c>
      <c r="L1665" s="11" t="str">
        <f t="shared" si="50"/>
        <v/>
      </c>
      <c r="M1665" s="11" t="str">
        <f>INDEX(Pharma_Products!$F$4:$F$15,MATCH(E1665,Pharma_Products!$A$4:$A$15,0))</f>
        <v>Sch H</v>
      </c>
      <c r="N1665" s="10">
        <f>IFERROR(INDEX(Pharma_Retailers!$F$4:$F$183,MATCH(C1665,Pharma_Retailers!$A$4:$A$183,0)),"")</f>
        <v>46958</v>
      </c>
      <c r="O1665" s="11" t="str">
        <f t="shared" si="51"/>
        <v/>
      </c>
    </row>
    <row r="1666" spans="1:15" x14ac:dyDescent="0.3">
      <c r="A1666" t="s">
        <v>10232</v>
      </c>
      <c r="B1666" s="9">
        <v>46024</v>
      </c>
      <c r="C1666" t="s">
        <v>8396</v>
      </c>
      <c r="D1666" t="s">
        <v>8249</v>
      </c>
      <c r="E1666" t="s">
        <v>8184</v>
      </c>
      <c r="F1666" t="s">
        <v>8185</v>
      </c>
      <c r="G1666">
        <v>58</v>
      </c>
      <c r="H1666">
        <v>5</v>
      </c>
      <c r="I1666">
        <v>9</v>
      </c>
      <c r="J1666">
        <v>522</v>
      </c>
      <c r="K1666" s="10">
        <f>IFERROR(INDEX(Pharma_Stock!$D$4:$D$51,MATCH(F1666,Pharma_Stock!$B$4:$B$51,0)),"")</f>
        <v>46158</v>
      </c>
      <c r="L1666" s="11" t="str">
        <f t="shared" si="50"/>
        <v/>
      </c>
      <c r="M1666" s="11" t="str">
        <f>INDEX(Pharma_Products!$F$4:$F$15,MATCH(E1666,Pharma_Products!$A$4:$A$15,0))</f>
        <v>-</v>
      </c>
      <c r="N1666" s="10">
        <f>IFERROR(INDEX(Pharma_Retailers!$F$4:$F$183,MATCH(C1666,Pharma_Retailers!$A$4:$A$183,0)),"")</f>
        <v>0</v>
      </c>
      <c r="O1666" s="11" t="str">
        <f t="shared" si="51"/>
        <v/>
      </c>
    </row>
    <row r="1667" spans="1:15" x14ac:dyDescent="0.3">
      <c r="A1667" t="s">
        <v>10233</v>
      </c>
      <c r="B1667" s="9">
        <v>46025</v>
      </c>
      <c r="C1667" t="s">
        <v>8375</v>
      </c>
      <c r="D1667" t="s">
        <v>8228</v>
      </c>
      <c r="E1667" t="s">
        <v>8189</v>
      </c>
      <c r="F1667" t="s">
        <v>8190</v>
      </c>
      <c r="G1667">
        <v>49</v>
      </c>
      <c r="H1667">
        <v>0</v>
      </c>
      <c r="I1667">
        <v>12.5</v>
      </c>
      <c r="J1667">
        <v>612.5</v>
      </c>
      <c r="K1667" s="10">
        <f>IFERROR(INDEX(Pharma_Stock!$D$4:$D$51,MATCH(F1667,Pharma_Stock!$B$4:$B$51,0)),"")</f>
        <v>46202</v>
      </c>
      <c r="L1667" s="11" t="str">
        <f t="shared" si="50"/>
        <v/>
      </c>
      <c r="M1667" s="11" t="str">
        <f>INDEX(Pharma_Products!$F$4:$F$15,MATCH(E1667,Pharma_Products!$A$4:$A$15,0))</f>
        <v>-</v>
      </c>
      <c r="N1667" s="10">
        <f>IFERROR(INDEX(Pharma_Retailers!$F$4:$F$183,MATCH(C1667,Pharma_Retailers!$A$4:$A$183,0)),"")</f>
        <v>47459</v>
      </c>
      <c r="O1667" s="11" t="str">
        <f t="shared" si="51"/>
        <v/>
      </c>
    </row>
    <row r="1668" spans="1:15" x14ac:dyDescent="0.3">
      <c r="A1668" t="s">
        <v>10234</v>
      </c>
      <c r="B1668" s="9">
        <v>46025</v>
      </c>
      <c r="C1668" t="s">
        <v>8284</v>
      </c>
      <c r="D1668" t="s">
        <v>8241</v>
      </c>
      <c r="E1668" t="s">
        <v>8159</v>
      </c>
      <c r="F1668" t="s">
        <v>8160</v>
      </c>
      <c r="G1668">
        <v>123</v>
      </c>
      <c r="H1668">
        <v>0</v>
      </c>
      <c r="I1668">
        <v>72</v>
      </c>
      <c r="J1668">
        <v>8856</v>
      </c>
      <c r="K1668" s="10">
        <f>IFERROR(INDEX(Pharma_Stock!$D$4:$D$51,MATCH(F1668,Pharma_Stock!$B$4:$B$51,0)),"")</f>
        <v>46321</v>
      </c>
      <c r="L1668" s="11" t="str">
        <f t="shared" ref="L1668:L1731" si="52">IF(B1668&gt;K1668,"FLAG","")</f>
        <v/>
      </c>
      <c r="M1668" s="11" t="str">
        <f>INDEX(Pharma_Products!$F$4:$F$15,MATCH(E1668,Pharma_Products!$A$4:$A$15,0))</f>
        <v>Sch H</v>
      </c>
      <c r="N1668" s="10">
        <f>IFERROR(INDEX(Pharma_Retailers!$F$4:$F$183,MATCH(C1668,Pharma_Retailers!$A$4:$A$183,0)),"")</f>
        <v>47328</v>
      </c>
      <c r="O1668" s="11" t="str">
        <f t="shared" ref="O1668:O1731" si="53">IF(AND(M1668="Sch H",N(N1668)&gt;0,B1668&gt;N1668),"FLAG","")</f>
        <v/>
      </c>
    </row>
    <row r="1669" spans="1:15" x14ac:dyDescent="0.3">
      <c r="A1669" t="s">
        <v>10235</v>
      </c>
      <c r="B1669" s="9">
        <v>46025</v>
      </c>
      <c r="C1669" t="s">
        <v>8280</v>
      </c>
      <c r="D1669" t="s">
        <v>8241</v>
      </c>
      <c r="E1669" t="s">
        <v>8189</v>
      </c>
      <c r="F1669" t="s">
        <v>8190</v>
      </c>
      <c r="G1669">
        <v>149</v>
      </c>
      <c r="H1669">
        <v>0</v>
      </c>
      <c r="I1669">
        <v>12.5</v>
      </c>
      <c r="J1669">
        <v>1862.5</v>
      </c>
      <c r="K1669" s="10">
        <f>IFERROR(INDEX(Pharma_Stock!$D$4:$D$51,MATCH(F1669,Pharma_Stock!$B$4:$B$51,0)),"")</f>
        <v>46202</v>
      </c>
      <c r="L1669" s="11" t="str">
        <f t="shared" si="52"/>
        <v/>
      </c>
      <c r="M1669" s="11" t="str">
        <f>INDEX(Pharma_Products!$F$4:$F$15,MATCH(E1669,Pharma_Products!$A$4:$A$15,0))</f>
        <v>-</v>
      </c>
      <c r="N1669" s="10">
        <f>IFERROR(INDEX(Pharma_Retailers!$F$4:$F$183,MATCH(C1669,Pharma_Retailers!$A$4:$A$183,0)),"")</f>
        <v>0</v>
      </c>
      <c r="O1669" s="11" t="str">
        <f t="shared" si="53"/>
        <v/>
      </c>
    </row>
    <row r="1670" spans="1:15" x14ac:dyDescent="0.3">
      <c r="A1670" t="s">
        <v>10236</v>
      </c>
      <c r="B1670" s="9">
        <v>46027</v>
      </c>
      <c r="C1670" t="s">
        <v>8455</v>
      </c>
      <c r="D1670" t="s">
        <v>8241</v>
      </c>
      <c r="E1670" t="s">
        <v>8174</v>
      </c>
      <c r="F1670" t="s">
        <v>8176</v>
      </c>
      <c r="G1670">
        <v>15</v>
      </c>
      <c r="H1670">
        <v>0</v>
      </c>
      <c r="I1670">
        <v>98</v>
      </c>
      <c r="J1670">
        <v>1470</v>
      </c>
      <c r="K1670" s="10">
        <f>IFERROR(INDEX(Pharma_Stock!$D$4:$D$51,MATCH(F1670,Pharma_Stock!$B$4:$B$51,0)),"")</f>
        <v>46628</v>
      </c>
      <c r="L1670" s="11" t="str">
        <f t="shared" si="52"/>
        <v/>
      </c>
      <c r="M1670" s="11" t="str">
        <f>INDEX(Pharma_Products!$F$4:$F$15,MATCH(E1670,Pharma_Products!$A$4:$A$15,0))</f>
        <v>Sch H</v>
      </c>
      <c r="N1670" s="10">
        <f>IFERROR(INDEX(Pharma_Retailers!$F$4:$F$183,MATCH(C1670,Pharma_Retailers!$A$4:$A$183,0)),"")</f>
        <v>47257</v>
      </c>
      <c r="O1670" s="11" t="str">
        <f t="shared" si="53"/>
        <v/>
      </c>
    </row>
    <row r="1671" spans="1:15" x14ac:dyDescent="0.3">
      <c r="A1671" t="s">
        <v>10237</v>
      </c>
      <c r="B1671" s="9">
        <v>46027</v>
      </c>
      <c r="C1671" t="s">
        <v>8480</v>
      </c>
      <c r="D1671" t="s">
        <v>8241</v>
      </c>
      <c r="E1671" t="s">
        <v>8204</v>
      </c>
      <c r="F1671" t="s">
        <v>8205</v>
      </c>
      <c r="G1671">
        <v>92</v>
      </c>
      <c r="H1671">
        <v>15</v>
      </c>
      <c r="I1671">
        <v>88</v>
      </c>
      <c r="J1671">
        <v>8096</v>
      </c>
      <c r="K1671" s="10">
        <f>IFERROR(INDEX(Pharma_Stock!$D$4:$D$51,MATCH(F1671,Pharma_Stock!$B$4:$B$51,0)),"")</f>
        <v>46141</v>
      </c>
      <c r="L1671" s="11" t="str">
        <f t="shared" si="52"/>
        <v/>
      </c>
      <c r="M1671" s="11" t="str">
        <f>INDEX(Pharma_Products!$F$4:$F$15,MATCH(E1671,Pharma_Products!$A$4:$A$15,0))</f>
        <v>-</v>
      </c>
      <c r="N1671" s="10">
        <f>IFERROR(INDEX(Pharma_Retailers!$F$4:$F$183,MATCH(C1671,Pharma_Retailers!$A$4:$A$183,0)),"")</f>
        <v>0</v>
      </c>
      <c r="O1671" s="11" t="str">
        <f t="shared" si="53"/>
        <v/>
      </c>
    </row>
    <row r="1672" spans="1:15" x14ac:dyDescent="0.3">
      <c r="A1672" t="s">
        <v>10238</v>
      </c>
      <c r="B1672" s="9">
        <v>46027</v>
      </c>
      <c r="C1672" t="s">
        <v>8486</v>
      </c>
      <c r="D1672" t="s">
        <v>8228</v>
      </c>
      <c r="E1672" t="s">
        <v>8179</v>
      </c>
      <c r="F1672" t="s">
        <v>8181</v>
      </c>
      <c r="G1672">
        <v>109</v>
      </c>
      <c r="H1672">
        <v>0</v>
      </c>
      <c r="I1672">
        <v>85</v>
      </c>
      <c r="J1672">
        <v>9265</v>
      </c>
      <c r="K1672" s="10">
        <f>IFERROR(INDEX(Pharma_Stock!$D$4:$D$51,MATCH(F1672,Pharma_Stock!$B$4:$B$51,0)),"")</f>
        <v>46533</v>
      </c>
      <c r="L1672" s="11" t="str">
        <f t="shared" si="52"/>
        <v/>
      </c>
      <c r="M1672" s="11" t="str">
        <f>INDEX(Pharma_Products!$F$4:$F$15,MATCH(E1672,Pharma_Products!$A$4:$A$15,0))</f>
        <v>Sch H</v>
      </c>
      <c r="N1672" s="10">
        <f>IFERROR(INDEX(Pharma_Retailers!$F$4:$F$183,MATCH(C1672,Pharma_Retailers!$A$4:$A$183,0)),"")</f>
        <v>46320</v>
      </c>
      <c r="O1672" s="11" t="str">
        <f t="shared" si="53"/>
        <v/>
      </c>
    </row>
    <row r="1673" spans="1:15" x14ac:dyDescent="0.3">
      <c r="A1673" t="s">
        <v>10239</v>
      </c>
      <c r="B1673" s="9">
        <v>46027</v>
      </c>
      <c r="C1673" t="s">
        <v>8359</v>
      </c>
      <c r="D1673" t="s">
        <v>8249</v>
      </c>
      <c r="E1673" t="s">
        <v>8199</v>
      </c>
      <c r="F1673" t="s">
        <v>8200</v>
      </c>
      <c r="G1673">
        <v>79</v>
      </c>
      <c r="H1673">
        <v>0</v>
      </c>
      <c r="I1673">
        <v>28</v>
      </c>
      <c r="J1673">
        <v>2212</v>
      </c>
      <c r="K1673" s="10">
        <f>IFERROR(INDEX(Pharma_Stock!$D$4:$D$51,MATCH(F1673,Pharma_Stock!$B$4:$B$51,0)),"")</f>
        <v>46042</v>
      </c>
      <c r="L1673" s="11" t="str">
        <f t="shared" si="52"/>
        <v/>
      </c>
      <c r="M1673" s="11" t="str">
        <f>INDEX(Pharma_Products!$F$4:$F$15,MATCH(E1673,Pharma_Products!$A$4:$A$15,0))</f>
        <v>-</v>
      </c>
      <c r="N1673" s="10">
        <f>IFERROR(INDEX(Pharma_Retailers!$F$4:$F$183,MATCH(C1673,Pharma_Retailers!$A$4:$A$183,0)),"")</f>
        <v>0</v>
      </c>
      <c r="O1673" s="11" t="str">
        <f t="shared" si="53"/>
        <v/>
      </c>
    </row>
    <row r="1674" spans="1:15" x14ac:dyDescent="0.3">
      <c r="A1674" t="s">
        <v>10240</v>
      </c>
      <c r="B1674" s="9">
        <v>46027</v>
      </c>
      <c r="C1674" t="s">
        <v>8409</v>
      </c>
      <c r="D1674" t="s">
        <v>8233</v>
      </c>
      <c r="E1674" t="s">
        <v>8204</v>
      </c>
      <c r="F1674" t="s">
        <v>8205</v>
      </c>
      <c r="G1674">
        <v>12</v>
      </c>
      <c r="H1674">
        <v>2</v>
      </c>
      <c r="I1674">
        <v>88</v>
      </c>
      <c r="J1674">
        <v>1056</v>
      </c>
      <c r="K1674" s="10">
        <f>IFERROR(INDEX(Pharma_Stock!$D$4:$D$51,MATCH(F1674,Pharma_Stock!$B$4:$B$51,0)),"")</f>
        <v>46141</v>
      </c>
      <c r="L1674" s="11" t="str">
        <f t="shared" si="52"/>
        <v/>
      </c>
      <c r="M1674" s="11" t="str">
        <f>INDEX(Pharma_Products!$F$4:$F$15,MATCH(E1674,Pharma_Products!$A$4:$A$15,0))</f>
        <v>-</v>
      </c>
      <c r="N1674" s="10">
        <f>IFERROR(INDEX(Pharma_Retailers!$F$4:$F$183,MATCH(C1674,Pharma_Retailers!$A$4:$A$183,0)),"")</f>
        <v>0</v>
      </c>
      <c r="O1674" s="11" t="str">
        <f t="shared" si="53"/>
        <v/>
      </c>
    </row>
    <row r="1675" spans="1:15" x14ac:dyDescent="0.3">
      <c r="A1675" t="s">
        <v>10241</v>
      </c>
      <c r="B1675" s="9">
        <v>46027</v>
      </c>
      <c r="C1675" t="s">
        <v>8513</v>
      </c>
      <c r="D1675" t="s">
        <v>8228</v>
      </c>
      <c r="E1675" t="s">
        <v>8204</v>
      </c>
      <c r="F1675" t="s">
        <v>8206</v>
      </c>
      <c r="G1675">
        <v>47</v>
      </c>
      <c r="H1675">
        <v>7</v>
      </c>
      <c r="I1675">
        <v>88</v>
      </c>
      <c r="J1675">
        <v>4136</v>
      </c>
      <c r="K1675" s="10">
        <f>IFERROR(INDEX(Pharma_Stock!$D$4:$D$51,MATCH(F1675,Pharma_Stock!$B$4:$B$51,0)),"")</f>
        <v>46287</v>
      </c>
      <c r="L1675" s="11" t="str">
        <f t="shared" si="52"/>
        <v/>
      </c>
      <c r="M1675" s="11" t="str">
        <f>INDEX(Pharma_Products!$F$4:$F$15,MATCH(E1675,Pharma_Products!$A$4:$A$15,0))</f>
        <v>-</v>
      </c>
      <c r="N1675" s="10">
        <f>IFERROR(INDEX(Pharma_Retailers!$F$4:$F$183,MATCH(C1675,Pharma_Retailers!$A$4:$A$183,0)),"")</f>
        <v>0</v>
      </c>
      <c r="O1675" s="11" t="str">
        <f t="shared" si="53"/>
        <v/>
      </c>
    </row>
    <row r="1676" spans="1:15" x14ac:dyDescent="0.3">
      <c r="A1676" t="s">
        <v>10242</v>
      </c>
      <c r="B1676" s="9">
        <v>46027</v>
      </c>
      <c r="C1676" t="s">
        <v>8384</v>
      </c>
      <c r="D1676" t="s">
        <v>8269</v>
      </c>
      <c r="E1676" t="s">
        <v>8159</v>
      </c>
      <c r="F1676" t="s">
        <v>8162</v>
      </c>
      <c r="G1676">
        <v>140</v>
      </c>
      <c r="H1676">
        <v>0</v>
      </c>
      <c r="I1676">
        <v>72</v>
      </c>
      <c r="J1676">
        <v>10080</v>
      </c>
      <c r="K1676" s="10">
        <f>IFERROR(INDEX(Pharma_Stock!$D$4:$D$51,MATCH(F1676,Pharma_Stock!$B$4:$B$51,0)),"")</f>
        <v>46494</v>
      </c>
      <c r="L1676" s="11" t="str">
        <f t="shared" si="52"/>
        <v/>
      </c>
      <c r="M1676" s="11" t="str">
        <f>INDEX(Pharma_Products!$F$4:$F$15,MATCH(E1676,Pharma_Products!$A$4:$A$15,0))</f>
        <v>Sch H</v>
      </c>
      <c r="N1676" s="10">
        <f>IFERROR(INDEX(Pharma_Retailers!$F$4:$F$183,MATCH(C1676,Pharma_Retailers!$A$4:$A$183,0)),"")</f>
        <v>47245</v>
      </c>
      <c r="O1676" s="11" t="str">
        <f t="shared" si="53"/>
        <v/>
      </c>
    </row>
    <row r="1677" spans="1:15" x14ac:dyDescent="0.3">
      <c r="A1677" t="s">
        <v>10243</v>
      </c>
      <c r="B1677" s="9">
        <v>46027</v>
      </c>
      <c r="C1677" t="s">
        <v>8470</v>
      </c>
      <c r="D1677" t="s">
        <v>8228</v>
      </c>
      <c r="E1677" t="s">
        <v>8184</v>
      </c>
      <c r="F1677" t="s">
        <v>8185</v>
      </c>
      <c r="G1677">
        <v>43</v>
      </c>
      <c r="H1677">
        <v>4</v>
      </c>
      <c r="I1677">
        <v>9</v>
      </c>
      <c r="J1677">
        <v>387</v>
      </c>
      <c r="K1677" s="10">
        <f>IFERROR(INDEX(Pharma_Stock!$D$4:$D$51,MATCH(F1677,Pharma_Stock!$B$4:$B$51,0)),"")</f>
        <v>46158</v>
      </c>
      <c r="L1677" s="11" t="str">
        <f t="shared" si="52"/>
        <v/>
      </c>
      <c r="M1677" s="11" t="str">
        <f>INDEX(Pharma_Products!$F$4:$F$15,MATCH(E1677,Pharma_Products!$A$4:$A$15,0))</f>
        <v>-</v>
      </c>
      <c r="N1677" s="10">
        <f>IFERROR(INDEX(Pharma_Retailers!$F$4:$F$183,MATCH(C1677,Pharma_Retailers!$A$4:$A$183,0)),"")</f>
        <v>0</v>
      </c>
      <c r="O1677" s="11" t="str">
        <f t="shared" si="53"/>
        <v/>
      </c>
    </row>
    <row r="1678" spans="1:15" x14ac:dyDescent="0.3">
      <c r="A1678" t="s">
        <v>10244</v>
      </c>
      <c r="B1678" s="9">
        <v>46028</v>
      </c>
      <c r="C1678" t="s">
        <v>8368</v>
      </c>
      <c r="D1678" t="s">
        <v>8233</v>
      </c>
      <c r="E1678" t="s">
        <v>8194</v>
      </c>
      <c r="F1678" t="s">
        <v>8195</v>
      </c>
      <c r="G1678">
        <v>40</v>
      </c>
      <c r="H1678">
        <v>0</v>
      </c>
      <c r="I1678">
        <v>105</v>
      </c>
      <c r="J1678">
        <v>4200</v>
      </c>
      <c r="K1678" s="10">
        <f>IFERROR(INDEX(Pharma_Stock!$D$4:$D$51,MATCH(F1678,Pharma_Stock!$B$4:$B$51,0)),"")</f>
        <v>46196</v>
      </c>
      <c r="L1678" s="11" t="str">
        <f t="shared" si="52"/>
        <v/>
      </c>
      <c r="M1678" s="11" t="str">
        <f>INDEX(Pharma_Products!$F$4:$F$15,MATCH(E1678,Pharma_Products!$A$4:$A$15,0))</f>
        <v>-</v>
      </c>
      <c r="N1678" s="10">
        <f>IFERROR(INDEX(Pharma_Retailers!$F$4:$F$183,MATCH(C1678,Pharma_Retailers!$A$4:$A$183,0)),"")</f>
        <v>0</v>
      </c>
      <c r="O1678" s="11" t="str">
        <f t="shared" si="53"/>
        <v/>
      </c>
    </row>
    <row r="1679" spans="1:15" x14ac:dyDescent="0.3">
      <c r="A1679" t="s">
        <v>10245</v>
      </c>
      <c r="B1679" s="9">
        <v>46028</v>
      </c>
      <c r="C1679" t="s">
        <v>8520</v>
      </c>
      <c r="D1679" t="s">
        <v>8241</v>
      </c>
      <c r="E1679" t="s">
        <v>8209</v>
      </c>
      <c r="F1679" t="s">
        <v>8211</v>
      </c>
      <c r="G1679">
        <v>197</v>
      </c>
      <c r="H1679">
        <v>0</v>
      </c>
      <c r="I1679">
        <v>30</v>
      </c>
      <c r="J1679">
        <v>5910</v>
      </c>
      <c r="K1679" s="10">
        <f>IFERROR(INDEX(Pharma_Stock!$D$4:$D$51,MATCH(F1679,Pharma_Stock!$B$4:$B$51,0)),"")</f>
        <v>46265</v>
      </c>
      <c r="L1679" s="11" t="str">
        <f t="shared" si="52"/>
        <v/>
      </c>
      <c r="M1679" s="11" t="str">
        <f>INDEX(Pharma_Products!$F$4:$F$15,MATCH(E1679,Pharma_Products!$A$4:$A$15,0))</f>
        <v>-</v>
      </c>
      <c r="N1679" s="10">
        <f>IFERROR(INDEX(Pharma_Retailers!$F$4:$F$183,MATCH(C1679,Pharma_Retailers!$A$4:$A$183,0)),"")</f>
        <v>0</v>
      </c>
      <c r="O1679" s="11" t="str">
        <f t="shared" si="53"/>
        <v/>
      </c>
    </row>
    <row r="1680" spans="1:15" x14ac:dyDescent="0.3">
      <c r="A1680" t="s">
        <v>10246</v>
      </c>
      <c r="B1680" s="9">
        <v>46028</v>
      </c>
      <c r="C1680" t="s">
        <v>8444</v>
      </c>
      <c r="D1680" t="s">
        <v>8228</v>
      </c>
      <c r="E1680" t="s">
        <v>8184</v>
      </c>
      <c r="F1680" t="s">
        <v>8185</v>
      </c>
      <c r="G1680">
        <v>10</v>
      </c>
      <c r="H1680">
        <v>1</v>
      </c>
      <c r="I1680">
        <v>9</v>
      </c>
      <c r="J1680">
        <v>90</v>
      </c>
      <c r="K1680" s="10">
        <f>IFERROR(INDEX(Pharma_Stock!$D$4:$D$51,MATCH(F1680,Pharma_Stock!$B$4:$B$51,0)),"")</f>
        <v>46158</v>
      </c>
      <c r="L1680" s="11" t="str">
        <f t="shared" si="52"/>
        <v/>
      </c>
      <c r="M1680" s="11" t="str">
        <f>INDEX(Pharma_Products!$F$4:$F$15,MATCH(E1680,Pharma_Products!$A$4:$A$15,0))</f>
        <v>-</v>
      </c>
      <c r="N1680" s="10">
        <f>IFERROR(INDEX(Pharma_Retailers!$F$4:$F$183,MATCH(C1680,Pharma_Retailers!$A$4:$A$183,0)),"")</f>
        <v>0</v>
      </c>
      <c r="O1680" s="11" t="str">
        <f t="shared" si="53"/>
        <v/>
      </c>
    </row>
    <row r="1681" spans="1:15" x14ac:dyDescent="0.3">
      <c r="A1681" t="s">
        <v>10247</v>
      </c>
      <c r="B1681" s="9">
        <v>46028</v>
      </c>
      <c r="C1681" t="s">
        <v>8528</v>
      </c>
      <c r="D1681" t="s">
        <v>8249</v>
      </c>
      <c r="E1681" t="s">
        <v>8184</v>
      </c>
      <c r="F1681" t="s">
        <v>8185</v>
      </c>
      <c r="G1681">
        <v>46</v>
      </c>
      <c r="H1681">
        <v>4</v>
      </c>
      <c r="I1681">
        <v>9</v>
      </c>
      <c r="J1681">
        <v>414</v>
      </c>
      <c r="K1681" s="10">
        <f>IFERROR(INDEX(Pharma_Stock!$D$4:$D$51,MATCH(F1681,Pharma_Stock!$B$4:$B$51,0)),"")</f>
        <v>46158</v>
      </c>
      <c r="L1681" s="11" t="str">
        <f t="shared" si="52"/>
        <v/>
      </c>
      <c r="M1681" s="11" t="str">
        <f>INDEX(Pharma_Products!$F$4:$F$15,MATCH(E1681,Pharma_Products!$A$4:$A$15,0))</f>
        <v>-</v>
      </c>
      <c r="N1681" s="10">
        <f>IFERROR(INDEX(Pharma_Retailers!$F$4:$F$183,MATCH(C1681,Pharma_Retailers!$A$4:$A$183,0)),"")</f>
        <v>0</v>
      </c>
      <c r="O1681" s="11" t="str">
        <f t="shared" si="53"/>
        <v/>
      </c>
    </row>
    <row r="1682" spans="1:15" x14ac:dyDescent="0.3">
      <c r="A1682" t="s">
        <v>10248</v>
      </c>
      <c r="B1682" s="9">
        <v>46028</v>
      </c>
      <c r="C1682" t="s">
        <v>8455</v>
      </c>
      <c r="D1682" t="s">
        <v>8241</v>
      </c>
      <c r="E1682" t="s">
        <v>8194</v>
      </c>
      <c r="F1682" t="s">
        <v>8196</v>
      </c>
      <c r="G1682">
        <v>233</v>
      </c>
      <c r="H1682">
        <v>0</v>
      </c>
      <c r="I1682">
        <v>105</v>
      </c>
      <c r="J1682">
        <v>24465</v>
      </c>
      <c r="K1682" s="10">
        <f>IFERROR(INDEX(Pharma_Stock!$D$4:$D$51,MATCH(F1682,Pharma_Stock!$B$4:$B$51,0)),"")</f>
        <v>46234</v>
      </c>
      <c r="L1682" s="11" t="str">
        <f t="shared" si="52"/>
        <v/>
      </c>
      <c r="M1682" s="11" t="str">
        <f>INDEX(Pharma_Products!$F$4:$F$15,MATCH(E1682,Pharma_Products!$A$4:$A$15,0))</f>
        <v>-</v>
      </c>
      <c r="N1682" s="10">
        <f>IFERROR(INDEX(Pharma_Retailers!$F$4:$F$183,MATCH(C1682,Pharma_Retailers!$A$4:$A$183,0)),"")</f>
        <v>47257</v>
      </c>
      <c r="O1682" s="11" t="str">
        <f t="shared" si="53"/>
        <v/>
      </c>
    </row>
    <row r="1683" spans="1:15" x14ac:dyDescent="0.3">
      <c r="A1683" t="s">
        <v>10249</v>
      </c>
      <c r="B1683" s="9">
        <v>46028</v>
      </c>
      <c r="C1683" t="s">
        <v>8478</v>
      </c>
      <c r="D1683" t="s">
        <v>8228</v>
      </c>
      <c r="E1683" t="s">
        <v>8159</v>
      </c>
      <c r="F1683" t="s">
        <v>8160</v>
      </c>
      <c r="G1683">
        <v>236</v>
      </c>
      <c r="H1683">
        <v>0</v>
      </c>
      <c r="I1683">
        <v>72</v>
      </c>
      <c r="J1683">
        <v>16992</v>
      </c>
      <c r="K1683" s="10">
        <f>IFERROR(INDEX(Pharma_Stock!$D$4:$D$51,MATCH(F1683,Pharma_Stock!$B$4:$B$51,0)),"")</f>
        <v>46321</v>
      </c>
      <c r="L1683" s="11" t="str">
        <f t="shared" si="52"/>
        <v/>
      </c>
      <c r="M1683" s="11" t="str">
        <f>INDEX(Pharma_Products!$F$4:$F$15,MATCH(E1683,Pharma_Products!$A$4:$A$15,0))</f>
        <v>Sch H</v>
      </c>
      <c r="N1683" s="10">
        <f>IFERROR(INDEX(Pharma_Retailers!$F$4:$F$183,MATCH(C1683,Pharma_Retailers!$A$4:$A$183,0)),"")</f>
        <v>46565</v>
      </c>
      <c r="O1683" s="11" t="str">
        <f t="shared" si="53"/>
        <v/>
      </c>
    </row>
    <row r="1684" spans="1:15" x14ac:dyDescent="0.3">
      <c r="A1684" t="s">
        <v>10250</v>
      </c>
      <c r="B1684" s="9">
        <v>46028</v>
      </c>
      <c r="C1684" t="s">
        <v>8493</v>
      </c>
      <c r="D1684" t="s">
        <v>8249</v>
      </c>
      <c r="E1684" t="s">
        <v>8159</v>
      </c>
      <c r="F1684" t="s">
        <v>8160</v>
      </c>
      <c r="G1684">
        <v>155</v>
      </c>
      <c r="H1684">
        <v>0</v>
      </c>
      <c r="I1684">
        <v>72</v>
      </c>
      <c r="J1684">
        <v>11160</v>
      </c>
      <c r="K1684" s="10">
        <f>IFERROR(INDEX(Pharma_Stock!$D$4:$D$51,MATCH(F1684,Pharma_Stock!$B$4:$B$51,0)),"")</f>
        <v>46321</v>
      </c>
      <c r="L1684" s="11" t="str">
        <f t="shared" si="52"/>
        <v/>
      </c>
      <c r="M1684" s="11" t="str">
        <f>INDEX(Pharma_Products!$F$4:$F$15,MATCH(E1684,Pharma_Products!$A$4:$A$15,0))</f>
        <v>Sch H</v>
      </c>
      <c r="N1684" s="10">
        <f>IFERROR(INDEX(Pharma_Retailers!$F$4:$F$183,MATCH(C1684,Pharma_Retailers!$A$4:$A$183,0)),"")</f>
        <v>46579</v>
      </c>
      <c r="O1684" s="11" t="str">
        <f t="shared" si="53"/>
        <v/>
      </c>
    </row>
    <row r="1685" spans="1:15" x14ac:dyDescent="0.3">
      <c r="A1685" t="s">
        <v>10251</v>
      </c>
      <c r="B1685" s="9">
        <v>46029</v>
      </c>
      <c r="C1685" t="s">
        <v>8403</v>
      </c>
      <c r="D1685" t="s">
        <v>8241</v>
      </c>
      <c r="E1685" t="s">
        <v>8164</v>
      </c>
      <c r="F1685" t="s">
        <v>8165</v>
      </c>
      <c r="G1685">
        <v>233</v>
      </c>
      <c r="H1685">
        <v>0</v>
      </c>
      <c r="I1685">
        <v>19</v>
      </c>
      <c r="J1685">
        <v>4427</v>
      </c>
      <c r="K1685" s="10">
        <f>IFERROR(INDEX(Pharma_Stock!$D$4:$D$51,MATCH(F1685,Pharma_Stock!$B$4:$B$51,0)),"")</f>
        <v>46275</v>
      </c>
      <c r="L1685" s="11" t="str">
        <f t="shared" si="52"/>
        <v/>
      </c>
      <c r="M1685" s="11" t="str">
        <f>INDEX(Pharma_Products!$F$4:$F$15,MATCH(E1685,Pharma_Products!$A$4:$A$15,0))</f>
        <v>OTC</v>
      </c>
      <c r="N1685" s="10">
        <f>IFERROR(INDEX(Pharma_Retailers!$F$4:$F$183,MATCH(C1685,Pharma_Retailers!$A$4:$A$183,0)),"")</f>
        <v>45930</v>
      </c>
      <c r="O1685" s="11" t="str">
        <f t="shared" si="53"/>
        <v/>
      </c>
    </row>
    <row r="1686" spans="1:15" x14ac:dyDescent="0.3">
      <c r="A1686" t="s">
        <v>10252</v>
      </c>
      <c r="B1686" s="9">
        <v>46029</v>
      </c>
      <c r="C1686" t="s">
        <v>8528</v>
      </c>
      <c r="D1686" t="s">
        <v>8249</v>
      </c>
      <c r="E1686" t="s">
        <v>8194</v>
      </c>
      <c r="F1686" t="s">
        <v>8195</v>
      </c>
      <c r="G1686">
        <v>171</v>
      </c>
      <c r="H1686">
        <v>0</v>
      </c>
      <c r="I1686">
        <v>105</v>
      </c>
      <c r="J1686">
        <v>17955</v>
      </c>
      <c r="K1686" s="10">
        <f>IFERROR(INDEX(Pharma_Stock!$D$4:$D$51,MATCH(F1686,Pharma_Stock!$B$4:$B$51,0)),"")</f>
        <v>46196</v>
      </c>
      <c r="L1686" s="11" t="str">
        <f t="shared" si="52"/>
        <v/>
      </c>
      <c r="M1686" s="11" t="str">
        <f>INDEX(Pharma_Products!$F$4:$F$15,MATCH(E1686,Pharma_Products!$A$4:$A$15,0))</f>
        <v>-</v>
      </c>
      <c r="N1686" s="10">
        <f>IFERROR(INDEX(Pharma_Retailers!$F$4:$F$183,MATCH(C1686,Pharma_Retailers!$A$4:$A$183,0)),"")</f>
        <v>0</v>
      </c>
      <c r="O1686" s="11" t="str">
        <f t="shared" si="53"/>
        <v/>
      </c>
    </row>
    <row r="1687" spans="1:15" x14ac:dyDescent="0.3">
      <c r="A1687" t="s">
        <v>10253</v>
      </c>
      <c r="B1687" s="9">
        <v>46029</v>
      </c>
      <c r="C1687" t="s">
        <v>8413</v>
      </c>
      <c r="D1687" t="s">
        <v>8228</v>
      </c>
      <c r="E1687" t="s">
        <v>8199</v>
      </c>
      <c r="F1687" t="s">
        <v>8200</v>
      </c>
      <c r="G1687">
        <v>116</v>
      </c>
      <c r="H1687">
        <v>0</v>
      </c>
      <c r="I1687">
        <v>28</v>
      </c>
      <c r="J1687">
        <v>3248</v>
      </c>
      <c r="K1687" s="10">
        <f>IFERROR(INDEX(Pharma_Stock!$D$4:$D$51,MATCH(F1687,Pharma_Stock!$B$4:$B$51,0)),"")</f>
        <v>46042</v>
      </c>
      <c r="L1687" s="11" t="str">
        <f t="shared" si="52"/>
        <v/>
      </c>
      <c r="M1687" s="11" t="str">
        <f>INDEX(Pharma_Products!$F$4:$F$15,MATCH(E1687,Pharma_Products!$A$4:$A$15,0))</f>
        <v>-</v>
      </c>
      <c r="N1687" s="10">
        <f>IFERROR(INDEX(Pharma_Retailers!$F$4:$F$183,MATCH(C1687,Pharma_Retailers!$A$4:$A$183,0)),"")</f>
        <v>0</v>
      </c>
      <c r="O1687" s="11" t="str">
        <f t="shared" si="53"/>
        <v/>
      </c>
    </row>
    <row r="1688" spans="1:15" x14ac:dyDescent="0.3">
      <c r="A1688" t="s">
        <v>10254</v>
      </c>
      <c r="B1688" s="9">
        <v>46029</v>
      </c>
      <c r="C1688" t="s">
        <v>8234</v>
      </c>
      <c r="D1688" t="s">
        <v>8233</v>
      </c>
      <c r="E1688" t="s">
        <v>8179</v>
      </c>
      <c r="F1688" t="s">
        <v>8181</v>
      </c>
      <c r="G1688">
        <v>91</v>
      </c>
      <c r="H1688">
        <v>0</v>
      </c>
      <c r="I1688">
        <v>85</v>
      </c>
      <c r="J1688">
        <v>7735</v>
      </c>
      <c r="K1688" s="10">
        <f>IFERROR(INDEX(Pharma_Stock!$D$4:$D$51,MATCH(F1688,Pharma_Stock!$B$4:$B$51,0)),"")</f>
        <v>46533</v>
      </c>
      <c r="L1688" s="11" t="str">
        <f t="shared" si="52"/>
        <v/>
      </c>
      <c r="M1688" s="11" t="str">
        <f>INDEX(Pharma_Products!$F$4:$F$15,MATCH(E1688,Pharma_Products!$A$4:$A$15,0))</f>
        <v>Sch H</v>
      </c>
      <c r="N1688" s="10">
        <f>IFERROR(INDEX(Pharma_Retailers!$F$4:$F$183,MATCH(C1688,Pharma_Retailers!$A$4:$A$183,0)),"")</f>
        <v>46882</v>
      </c>
      <c r="O1688" s="11" t="str">
        <f t="shared" si="53"/>
        <v/>
      </c>
    </row>
    <row r="1689" spans="1:15" x14ac:dyDescent="0.3">
      <c r="A1689" t="s">
        <v>10255</v>
      </c>
      <c r="B1689" s="9">
        <v>46029</v>
      </c>
      <c r="C1689" t="s">
        <v>8340</v>
      </c>
      <c r="D1689" t="s">
        <v>8249</v>
      </c>
      <c r="E1689" t="s">
        <v>8184</v>
      </c>
      <c r="F1689" t="s">
        <v>8185</v>
      </c>
      <c r="G1689">
        <v>31</v>
      </c>
      <c r="H1689">
        <v>0</v>
      </c>
      <c r="I1689">
        <v>9</v>
      </c>
      <c r="J1689">
        <v>279</v>
      </c>
      <c r="K1689" s="10">
        <f>IFERROR(INDEX(Pharma_Stock!$D$4:$D$51,MATCH(F1689,Pharma_Stock!$B$4:$B$51,0)),"")</f>
        <v>46158</v>
      </c>
      <c r="L1689" s="11" t="str">
        <f t="shared" si="52"/>
        <v/>
      </c>
      <c r="M1689" s="11" t="str">
        <f>INDEX(Pharma_Products!$F$4:$F$15,MATCH(E1689,Pharma_Products!$A$4:$A$15,0))</f>
        <v>-</v>
      </c>
      <c r="N1689" s="10">
        <f>IFERROR(INDEX(Pharma_Retailers!$F$4:$F$183,MATCH(C1689,Pharma_Retailers!$A$4:$A$183,0)),"")</f>
        <v>0</v>
      </c>
      <c r="O1689" s="11" t="str">
        <f t="shared" si="53"/>
        <v/>
      </c>
    </row>
    <row r="1690" spans="1:15" x14ac:dyDescent="0.3">
      <c r="A1690" t="s">
        <v>10256</v>
      </c>
      <c r="B1690" s="9">
        <v>46029</v>
      </c>
      <c r="C1690" t="s">
        <v>8414</v>
      </c>
      <c r="D1690" t="s">
        <v>8228</v>
      </c>
      <c r="E1690" t="s">
        <v>8209</v>
      </c>
      <c r="F1690" t="s">
        <v>8212</v>
      </c>
      <c r="G1690">
        <v>93</v>
      </c>
      <c r="H1690">
        <v>0</v>
      </c>
      <c r="I1690">
        <v>30</v>
      </c>
      <c r="J1690">
        <v>2790</v>
      </c>
      <c r="K1690" s="10">
        <f>IFERROR(INDEX(Pharma_Stock!$D$4:$D$51,MATCH(F1690,Pharma_Stock!$B$4:$B$51,0)),"")</f>
        <v>46129</v>
      </c>
      <c r="L1690" s="11" t="str">
        <f t="shared" si="52"/>
        <v/>
      </c>
      <c r="M1690" s="11" t="str">
        <f>INDEX(Pharma_Products!$F$4:$F$15,MATCH(E1690,Pharma_Products!$A$4:$A$15,0))</f>
        <v>-</v>
      </c>
      <c r="N1690" s="10">
        <f>IFERROR(INDEX(Pharma_Retailers!$F$4:$F$183,MATCH(C1690,Pharma_Retailers!$A$4:$A$183,0)),"")</f>
        <v>0</v>
      </c>
      <c r="O1690" s="11" t="str">
        <f t="shared" si="53"/>
        <v/>
      </c>
    </row>
    <row r="1691" spans="1:15" x14ac:dyDescent="0.3">
      <c r="A1691" t="s">
        <v>10257</v>
      </c>
      <c r="B1691" s="9">
        <v>46029</v>
      </c>
      <c r="C1691" t="s">
        <v>8405</v>
      </c>
      <c r="D1691" t="s">
        <v>8233</v>
      </c>
      <c r="E1691" t="s">
        <v>8174</v>
      </c>
      <c r="F1691" t="s">
        <v>8176</v>
      </c>
      <c r="G1691">
        <v>67</v>
      </c>
      <c r="H1691">
        <v>0</v>
      </c>
      <c r="I1691">
        <v>98</v>
      </c>
      <c r="J1691">
        <v>6566</v>
      </c>
      <c r="K1691" s="10">
        <f>IFERROR(INDEX(Pharma_Stock!$D$4:$D$51,MATCH(F1691,Pharma_Stock!$B$4:$B$51,0)),"")</f>
        <v>46628</v>
      </c>
      <c r="L1691" s="11" t="str">
        <f t="shared" si="52"/>
        <v/>
      </c>
      <c r="M1691" s="11" t="str">
        <f>INDEX(Pharma_Products!$F$4:$F$15,MATCH(E1691,Pharma_Products!$A$4:$A$15,0))</f>
        <v>Sch H</v>
      </c>
      <c r="N1691" s="10">
        <f>IFERROR(INDEX(Pharma_Retailers!$F$4:$F$183,MATCH(C1691,Pharma_Retailers!$A$4:$A$183,0)),"")</f>
        <v>47414</v>
      </c>
      <c r="O1691" s="11" t="str">
        <f t="shared" si="53"/>
        <v/>
      </c>
    </row>
    <row r="1692" spans="1:15" x14ac:dyDescent="0.3">
      <c r="A1692" t="s">
        <v>10258</v>
      </c>
      <c r="B1692" s="9">
        <v>46029</v>
      </c>
      <c r="C1692" t="s">
        <v>8500</v>
      </c>
      <c r="D1692" t="s">
        <v>8228</v>
      </c>
      <c r="E1692" t="s">
        <v>8153</v>
      </c>
      <c r="F1692" t="s">
        <v>8154</v>
      </c>
      <c r="G1692">
        <v>37</v>
      </c>
      <c r="H1692">
        <v>0</v>
      </c>
      <c r="I1692">
        <v>18.5</v>
      </c>
      <c r="J1692">
        <v>684.5</v>
      </c>
      <c r="K1692" s="10">
        <f>IFERROR(INDEX(Pharma_Stock!$D$4:$D$51,MATCH(F1692,Pharma_Stock!$B$4:$B$51,0)),"")</f>
        <v>46439</v>
      </c>
      <c r="L1692" s="11" t="str">
        <f t="shared" si="52"/>
        <v/>
      </c>
      <c r="M1692" s="11" t="str">
        <f>INDEX(Pharma_Products!$F$4:$F$15,MATCH(E1692,Pharma_Products!$A$4:$A$15,0))</f>
        <v>Sch H</v>
      </c>
      <c r="N1692" s="10">
        <f>IFERROR(INDEX(Pharma_Retailers!$F$4:$F$183,MATCH(C1692,Pharma_Retailers!$A$4:$A$183,0)),"")</f>
        <v>46794</v>
      </c>
      <c r="O1692" s="11" t="str">
        <f t="shared" si="53"/>
        <v/>
      </c>
    </row>
    <row r="1693" spans="1:15" x14ac:dyDescent="0.3">
      <c r="A1693" t="s">
        <v>10259</v>
      </c>
      <c r="B1693" s="9">
        <v>46029</v>
      </c>
      <c r="C1693" t="s">
        <v>8358</v>
      </c>
      <c r="D1693" t="s">
        <v>8269</v>
      </c>
      <c r="E1693" t="s">
        <v>8184</v>
      </c>
      <c r="F1693" t="s">
        <v>8185</v>
      </c>
      <c r="G1693">
        <v>38</v>
      </c>
      <c r="H1693">
        <v>3</v>
      </c>
      <c r="I1693">
        <v>9</v>
      </c>
      <c r="J1693">
        <v>342</v>
      </c>
      <c r="K1693" s="10">
        <f>IFERROR(INDEX(Pharma_Stock!$D$4:$D$51,MATCH(F1693,Pharma_Stock!$B$4:$B$51,0)),"")</f>
        <v>46158</v>
      </c>
      <c r="L1693" s="11" t="str">
        <f t="shared" si="52"/>
        <v/>
      </c>
      <c r="M1693" s="11" t="str">
        <f>INDEX(Pharma_Products!$F$4:$F$15,MATCH(E1693,Pharma_Products!$A$4:$A$15,0))</f>
        <v>-</v>
      </c>
      <c r="N1693" s="10">
        <f>IFERROR(INDEX(Pharma_Retailers!$F$4:$F$183,MATCH(C1693,Pharma_Retailers!$A$4:$A$183,0)),"")</f>
        <v>0</v>
      </c>
      <c r="O1693" s="11" t="str">
        <f t="shared" si="53"/>
        <v/>
      </c>
    </row>
    <row r="1694" spans="1:15" x14ac:dyDescent="0.3">
      <c r="A1694" t="s">
        <v>10260</v>
      </c>
      <c r="B1694" s="9">
        <v>46029</v>
      </c>
      <c r="C1694" t="s">
        <v>8331</v>
      </c>
      <c r="D1694" t="s">
        <v>8249</v>
      </c>
      <c r="E1694" t="s">
        <v>8174</v>
      </c>
      <c r="F1694" t="s">
        <v>8177</v>
      </c>
      <c r="G1694">
        <v>63</v>
      </c>
      <c r="H1694">
        <v>0</v>
      </c>
      <c r="I1694">
        <v>98</v>
      </c>
      <c r="J1694">
        <v>6174</v>
      </c>
      <c r="K1694" s="10">
        <f>IFERROR(INDEX(Pharma_Stock!$D$4:$D$51,MATCH(F1694,Pharma_Stock!$B$4:$B$51,0)),"")</f>
        <v>46385</v>
      </c>
      <c r="L1694" s="11" t="str">
        <f t="shared" si="52"/>
        <v/>
      </c>
      <c r="M1694" s="11" t="str">
        <f>INDEX(Pharma_Products!$F$4:$F$15,MATCH(E1694,Pharma_Products!$A$4:$A$15,0))</f>
        <v>Sch H</v>
      </c>
      <c r="N1694" s="10">
        <f>IFERROR(INDEX(Pharma_Retailers!$F$4:$F$183,MATCH(C1694,Pharma_Retailers!$A$4:$A$183,0)),"")</f>
        <v>47338</v>
      </c>
      <c r="O1694" s="11" t="str">
        <f t="shared" si="53"/>
        <v/>
      </c>
    </row>
    <row r="1695" spans="1:15" x14ac:dyDescent="0.3">
      <c r="A1695" t="s">
        <v>10261</v>
      </c>
      <c r="B1695" s="9">
        <v>46030</v>
      </c>
      <c r="C1695" t="s">
        <v>8534</v>
      </c>
      <c r="D1695" t="s">
        <v>8269</v>
      </c>
      <c r="E1695" t="s">
        <v>8174</v>
      </c>
      <c r="F1695" t="s">
        <v>8177</v>
      </c>
      <c r="G1695">
        <v>184</v>
      </c>
      <c r="H1695">
        <v>0</v>
      </c>
      <c r="I1695">
        <v>98</v>
      </c>
      <c r="J1695">
        <v>18032</v>
      </c>
      <c r="K1695" s="10">
        <f>IFERROR(INDEX(Pharma_Stock!$D$4:$D$51,MATCH(F1695,Pharma_Stock!$B$4:$B$51,0)),"")</f>
        <v>46385</v>
      </c>
      <c r="L1695" s="11" t="str">
        <f t="shared" si="52"/>
        <v/>
      </c>
      <c r="M1695" s="11" t="str">
        <f>INDEX(Pharma_Products!$F$4:$F$15,MATCH(E1695,Pharma_Products!$A$4:$A$15,0))</f>
        <v>Sch H</v>
      </c>
      <c r="N1695" s="10">
        <f>IFERROR(INDEX(Pharma_Retailers!$F$4:$F$183,MATCH(C1695,Pharma_Retailers!$A$4:$A$183,0)),"")</f>
        <v>46536</v>
      </c>
      <c r="O1695" s="11" t="str">
        <f t="shared" si="53"/>
        <v/>
      </c>
    </row>
    <row r="1696" spans="1:15" x14ac:dyDescent="0.3">
      <c r="A1696" t="s">
        <v>10262</v>
      </c>
      <c r="B1696" s="9">
        <v>46030</v>
      </c>
      <c r="C1696" t="s">
        <v>8265</v>
      </c>
      <c r="D1696" t="s">
        <v>8241</v>
      </c>
      <c r="E1696" t="s">
        <v>8194</v>
      </c>
      <c r="F1696" t="s">
        <v>8197</v>
      </c>
      <c r="G1696">
        <v>26</v>
      </c>
      <c r="H1696">
        <v>0</v>
      </c>
      <c r="I1696">
        <v>105</v>
      </c>
      <c r="J1696">
        <v>2730</v>
      </c>
      <c r="K1696" s="10">
        <f>IFERROR(INDEX(Pharma_Stock!$D$4:$D$51,MATCH(F1696,Pharma_Stock!$B$4:$B$51,0)),"")</f>
        <v>46224</v>
      </c>
      <c r="L1696" s="11" t="str">
        <f t="shared" si="52"/>
        <v/>
      </c>
      <c r="M1696" s="11" t="str">
        <f>INDEX(Pharma_Products!$F$4:$F$15,MATCH(E1696,Pharma_Products!$A$4:$A$15,0))</f>
        <v>-</v>
      </c>
      <c r="N1696" s="10">
        <f>IFERROR(INDEX(Pharma_Retailers!$F$4:$F$183,MATCH(C1696,Pharma_Retailers!$A$4:$A$183,0)),"")</f>
        <v>0</v>
      </c>
      <c r="O1696" s="11" t="str">
        <f t="shared" si="53"/>
        <v/>
      </c>
    </row>
    <row r="1697" spans="1:15" x14ac:dyDescent="0.3">
      <c r="A1697" t="s">
        <v>10263</v>
      </c>
      <c r="B1697" s="9">
        <v>46030</v>
      </c>
      <c r="C1697" t="s">
        <v>8423</v>
      </c>
      <c r="D1697" t="s">
        <v>8233</v>
      </c>
      <c r="E1697" t="s">
        <v>8169</v>
      </c>
      <c r="F1697" t="s">
        <v>8170</v>
      </c>
      <c r="G1697">
        <v>178</v>
      </c>
      <c r="H1697">
        <v>0</v>
      </c>
      <c r="I1697">
        <v>14</v>
      </c>
      <c r="J1697">
        <v>2492</v>
      </c>
      <c r="K1697" s="10">
        <f>IFERROR(INDEX(Pharma_Stock!$D$4:$D$51,MATCH(F1697,Pharma_Stock!$B$4:$B$51,0)),"")</f>
        <v>46624</v>
      </c>
      <c r="L1697" s="11" t="str">
        <f t="shared" si="52"/>
        <v/>
      </c>
      <c r="M1697" s="11" t="str">
        <f>INDEX(Pharma_Products!$F$4:$F$15,MATCH(E1697,Pharma_Products!$A$4:$A$15,0))</f>
        <v>Sch H</v>
      </c>
      <c r="N1697" s="10">
        <f>IFERROR(INDEX(Pharma_Retailers!$F$4:$F$183,MATCH(C1697,Pharma_Retailers!$A$4:$A$183,0)),"")</f>
        <v>46761</v>
      </c>
      <c r="O1697" s="11" t="str">
        <f t="shared" si="53"/>
        <v/>
      </c>
    </row>
    <row r="1698" spans="1:15" x14ac:dyDescent="0.3">
      <c r="A1698" t="s">
        <v>10264</v>
      </c>
      <c r="B1698" s="9">
        <v>46030</v>
      </c>
      <c r="C1698" t="s">
        <v>8469</v>
      </c>
      <c r="D1698" t="s">
        <v>8233</v>
      </c>
      <c r="E1698" t="s">
        <v>8204</v>
      </c>
      <c r="F1698" t="s">
        <v>8205</v>
      </c>
      <c r="G1698">
        <v>45</v>
      </c>
      <c r="H1698">
        <v>7</v>
      </c>
      <c r="I1698">
        <v>88</v>
      </c>
      <c r="J1698">
        <v>3960</v>
      </c>
      <c r="K1698" s="10">
        <f>IFERROR(INDEX(Pharma_Stock!$D$4:$D$51,MATCH(F1698,Pharma_Stock!$B$4:$B$51,0)),"")</f>
        <v>46141</v>
      </c>
      <c r="L1698" s="11" t="str">
        <f t="shared" si="52"/>
        <v/>
      </c>
      <c r="M1698" s="11" t="str">
        <f>INDEX(Pharma_Products!$F$4:$F$15,MATCH(E1698,Pharma_Products!$A$4:$A$15,0))</f>
        <v>-</v>
      </c>
      <c r="N1698" s="10">
        <f>IFERROR(INDEX(Pharma_Retailers!$F$4:$F$183,MATCH(C1698,Pharma_Retailers!$A$4:$A$183,0)),"")</f>
        <v>0</v>
      </c>
      <c r="O1698" s="11" t="str">
        <f t="shared" si="53"/>
        <v/>
      </c>
    </row>
    <row r="1699" spans="1:15" x14ac:dyDescent="0.3">
      <c r="A1699" t="s">
        <v>10265</v>
      </c>
      <c r="B1699" s="9">
        <v>46030</v>
      </c>
      <c r="C1699" t="s">
        <v>8307</v>
      </c>
      <c r="D1699" t="s">
        <v>8249</v>
      </c>
      <c r="E1699" t="s">
        <v>8184</v>
      </c>
      <c r="F1699" t="s">
        <v>8185</v>
      </c>
      <c r="G1699">
        <v>67</v>
      </c>
      <c r="H1699">
        <v>6</v>
      </c>
      <c r="I1699">
        <v>9</v>
      </c>
      <c r="J1699">
        <v>603</v>
      </c>
      <c r="K1699" s="10">
        <f>IFERROR(INDEX(Pharma_Stock!$D$4:$D$51,MATCH(F1699,Pharma_Stock!$B$4:$B$51,0)),"")</f>
        <v>46158</v>
      </c>
      <c r="L1699" s="11" t="str">
        <f t="shared" si="52"/>
        <v/>
      </c>
      <c r="M1699" s="11" t="str">
        <f>INDEX(Pharma_Products!$F$4:$F$15,MATCH(E1699,Pharma_Products!$A$4:$A$15,0))</f>
        <v>-</v>
      </c>
      <c r="N1699" s="10">
        <f>IFERROR(INDEX(Pharma_Retailers!$F$4:$F$183,MATCH(C1699,Pharma_Retailers!$A$4:$A$183,0)),"")</f>
        <v>0</v>
      </c>
      <c r="O1699" s="11" t="str">
        <f t="shared" si="53"/>
        <v/>
      </c>
    </row>
    <row r="1700" spans="1:15" x14ac:dyDescent="0.3">
      <c r="A1700" t="s">
        <v>10266</v>
      </c>
      <c r="B1700" s="9">
        <v>46031</v>
      </c>
      <c r="C1700" t="s">
        <v>8493</v>
      </c>
      <c r="D1700" t="s">
        <v>8249</v>
      </c>
      <c r="E1700" t="s">
        <v>8164</v>
      </c>
      <c r="F1700" t="s">
        <v>8167</v>
      </c>
      <c r="G1700">
        <v>106</v>
      </c>
      <c r="H1700">
        <v>0</v>
      </c>
      <c r="I1700">
        <v>19</v>
      </c>
      <c r="J1700">
        <v>2014</v>
      </c>
      <c r="K1700" s="10">
        <f>IFERROR(INDEX(Pharma_Stock!$D$4:$D$51,MATCH(F1700,Pharma_Stock!$B$4:$B$51,0)),"")</f>
        <v>46652</v>
      </c>
      <c r="L1700" s="11" t="str">
        <f t="shared" si="52"/>
        <v/>
      </c>
      <c r="M1700" s="11" t="str">
        <f>INDEX(Pharma_Products!$F$4:$F$15,MATCH(E1700,Pharma_Products!$A$4:$A$15,0))</f>
        <v>OTC</v>
      </c>
      <c r="N1700" s="10">
        <f>IFERROR(INDEX(Pharma_Retailers!$F$4:$F$183,MATCH(C1700,Pharma_Retailers!$A$4:$A$183,0)),"")</f>
        <v>46579</v>
      </c>
      <c r="O1700" s="11" t="str">
        <f t="shared" si="53"/>
        <v/>
      </c>
    </row>
    <row r="1701" spans="1:15" x14ac:dyDescent="0.3">
      <c r="A1701" t="s">
        <v>10267</v>
      </c>
      <c r="B1701" s="9">
        <v>46031</v>
      </c>
      <c r="C1701" t="s">
        <v>8287</v>
      </c>
      <c r="D1701" t="s">
        <v>8249</v>
      </c>
      <c r="E1701" t="s">
        <v>8204</v>
      </c>
      <c r="F1701" t="s">
        <v>8206</v>
      </c>
      <c r="G1701">
        <v>163</v>
      </c>
      <c r="H1701">
        <v>27</v>
      </c>
      <c r="I1701">
        <v>88</v>
      </c>
      <c r="J1701">
        <v>14344</v>
      </c>
      <c r="K1701" s="10">
        <f>IFERROR(INDEX(Pharma_Stock!$D$4:$D$51,MATCH(F1701,Pharma_Stock!$B$4:$B$51,0)),"")</f>
        <v>46287</v>
      </c>
      <c r="L1701" s="11" t="str">
        <f t="shared" si="52"/>
        <v/>
      </c>
      <c r="M1701" s="11" t="str">
        <f>INDEX(Pharma_Products!$F$4:$F$15,MATCH(E1701,Pharma_Products!$A$4:$A$15,0))</f>
        <v>-</v>
      </c>
      <c r="N1701" s="10">
        <f>IFERROR(INDEX(Pharma_Retailers!$F$4:$F$183,MATCH(C1701,Pharma_Retailers!$A$4:$A$183,0)),"")</f>
        <v>0</v>
      </c>
      <c r="O1701" s="11" t="str">
        <f t="shared" si="53"/>
        <v/>
      </c>
    </row>
    <row r="1702" spans="1:15" x14ac:dyDescent="0.3">
      <c r="A1702" t="s">
        <v>10268</v>
      </c>
      <c r="B1702" s="9">
        <v>46031</v>
      </c>
      <c r="C1702" t="s">
        <v>8421</v>
      </c>
      <c r="D1702" t="s">
        <v>8269</v>
      </c>
      <c r="E1702" t="s">
        <v>8209</v>
      </c>
      <c r="F1702" t="s">
        <v>8212</v>
      </c>
      <c r="G1702">
        <v>57</v>
      </c>
      <c r="H1702">
        <v>0</v>
      </c>
      <c r="I1702">
        <v>30</v>
      </c>
      <c r="J1702">
        <v>1710</v>
      </c>
      <c r="K1702" s="10">
        <f>IFERROR(INDEX(Pharma_Stock!$D$4:$D$51,MATCH(F1702,Pharma_Stock!$B$4:$B$51,0)),"")</f>
        <v>46129</v>
      </c>
      <c r="L1702" s="11" t="str">
        <f t="shared" si="52"/>
        <v/>
      </c>
      <c r="M1702" s="11" t="str">
        <f>INDEX(Pharma_Products!$F$4:$F$15,MATCH(E1702,Pharma_Products!$A$4:$A$15,0))</f>
        <v>-</v>
      </c>
      <c r="N1702" s="10">
        <f>IFERROR(INDEX(Pharma_Retailers!$F$4:$F$183,MATCH(C1702,Pharma_Retailers!$A$4:$A$183,0)),"")</f>
        <v>0</v>
      </c>
      <c r="O1702" s="11" t="str">
        <f t="shared" si="53"/>
        <v/>
      </c>
    </row>
    <row r="1703" spans="1:15" x14ac:dyDescent="0.3">
      <c r="A1703" t="s">
        <v>10269</v>
      </c>
      <c r="B1703" s="9">
        <v>46031</v>
      </c>
      <c r="C1703" t="s">
        <v>8476</v>
      </c>
      <c r="D1703" t="s">
        <v>8249</v>
      </c>
      <c r="E1703" t="s">
        <v>8159</v>
      </c>
      <c r="F1703" t="s">
        <v>8161</v>
      </c>
      <c r="G1703">
        <v>105</v>
      </c>
      <c r="H1703">
        <v>0</v>
      </c>
      <c r="I1703">
        <v>72</v>
      </c>
      <c r="J1703">
        <v>7560</v>
      </c>
      <c r="K1703" s="10">
        <f>IFERROR(INDEX(Pharma_Stock!$D$4:$D$51,MATCH(F1703,Pharma_Stock!$B$4:$B$51,0)),"")</f>
        <v>46297</v>
      </c>
      <c r="L1703" s="11" t="str">
        <f t="shared" si="52"/>
        <v/>
      </c>
      <c r="M1703" s="11" t="str">
        <f>INDEX(Pharma_Products!$F$4:$F$15,MATCH(E1703,Pharma_Products!$A$4:$A$15,0))</f>
        <v>Sch H</v>
      </c>
      <c r="N1703" s="10">
        <f>IFERROR(INDEX(Pharma_Retailers!$F$4:$F$183,MATCH(C1703,Pharma_Retailers!$A$4:$A$183,0)),"")</f>
        <v>46653</v>
      </c>
      <c r="O1703" s="11" t="str">
        <f t="shared" si="53"/>
        <v/>
      </c>
    </row>
    <row r="1704" spans="1:15" x14ac:dyDescent="0.3">
      <c r="A1704" t="s">
        <v>10270</v>
      </c>
      <c r="B1704" s="9">
        <v>46031</v>
      </c>
      <c r="C1704" t="s">
        <v>8360</v>
      </c>
      <c r="D1704" t="s">
        <v>8241</v>
      </c>
      <c r="E1704" t="s">
        <v>8194</v>
      </c>
      <c r="F1704" t="s">
        <v>8195</v>
      </c>
      <c r="G1704">
        <v>214</v>
      </c>
      <c r="H1704">
        <v>0</v>
      </c>
      <c r="I1704">
        <v>105</v>
      </c>
      <c r="J1704">
        <v>22470</v>
      </c>
      <c r="K1704" s="10">
        <f>IFERROR(INDEX(Pharma_Stock!$D$4:$D$51,MATCH(F1704,Pharma_Stock!$B$4:$B$51,0)),"")</f>
        <v>46196</v>
      </c>
      <c r="L1704" s="11" t="str">
        <f t="shared" si="52"/>
        <v/>
      </c>
      <c r="M1704" s="11" t="str">
        <f>INDEX(Pharma_Products!$F$4:$F$15,MATCH(E1704,Pharma_Products!$A$4:$A$15,0))</f>
        <v>-</v>
      </c>
      <c r="N1704" s="10">
        <f>IFERROR(INDEX(Pharma_Retailers!$F$4:$F$183,MATCH(C1704,Pharma_Retailers!$A$4:$A$183,0)),"")</f>
        <v>0</v>
      </c>
      <c r="O1704" s="11" t="str">
        <f t="shared" si="53"/>
        <v/>
      </c>
    </row>
    <row r="1705" spans="1:15" x14ac:dyDescent="0.3">
      <c r="A1705" t="s">
        <v>10271</v>
      </c>
      <c r="B1705" s="9">
        <v>46031</v>
      </c>
      <c r="C1705" t="s">
        <v>8402</v>
      </c>
      <c r="D1705" t="s">
        <v>8228</v>
      </c>
      <c r="E1705" t="s">
        <v>8184</v>
      </c>
      <c r="F1705" t="s">
        <v>8185</v>
      </c>
      <c r="G1705">
        <v>190</v>
      </c>
      <c r="H1705">
        <v>19</v>
      </c>
      <c r="I1705">
        <v>9</v>
      </c>
      <c r="J1705">
        <v>1710</v>
      </c>
      <c r="K1705" s="10">
        <f>IFERROR(INDEX(Pharma_Stock!$D$4:$D$51,MATCH(F1705,Pharma_Stock!$B$4:$B$51,0)),"")</f>
        <v>46158</v>
      </c>
      <c r="L1705" s="11" t="str">
        <f t="shared" si="52"/>
        <v/>
      </c>
      <c r="M1705" s="11" t="str">
        <f>INDEX(Pharma_Products!$F$4:$F$15,MATCH(E1705,Pharma_Products!$A$4:$A$15,0))</f>
        <v>-</v>
      </c>
      <c r="N1705" s="10">
        <f>IFERROR(INDEX(Pharma_Retailers!$F$4:$F$183,MATCH(C1705,Pharma_Retailers!$A$4:$A$183,0)),"")</f>
        <v>0</v>
      </c>
      <c r="O1705" s="11" t="str">
        <f t="shared" si="53"/>
        <v/>
      </c>
    </row>
    <row r="1706" spans="1:15" x14ac:dyDescent="0.3">
      <c r="A1706" t="s">
        <v>10272</v>
      </c>
      <c r="B1706" s="9">
        <v>46031</v>
      </c>
      <c r="C1706" t="s">
        <v>8521</v>
      </c>
      <c r="D1706" t="s">
        <v>8241</v>
      </c>
      <c r="E1706" t="s">
        <v>8199</v>
      </c>
      <c r="F1706" t="s">
        <v>8200</v>
      </c>
      <c r="G1706">
        <v>91</v>
      </c>
      <c r="H1706">
        <v>0</v>
      </c>
      <c r="I1706">
        <v>28</v>
      </c>
      <c r="J1706">
        <v>2548</v>
      </c>
      <c r="K1706" s="10">
        <f>IFERROR(INDEX(Pharma_Stock!$D$4:$D$51,MATCH(F1706,Pharma_Stock!$B$4:$B$51,0)),"")</f>
        <v>46042</v>
      </c>
      <c r="L1706" s="11" t="str">
        <f t="shared" si="52"/>
        <v/>
      </c>
      <c r="M1706" s="11" t="str">
        <f>INDEX(Pharma_Products!$F$4:$F$15,MATCH(E1706,Pharma_Products!$A$4:$A$15,0))</f>
        <v>-</v>
      </c>
      <c r="N1706" s="10">
        <f>IFERROR(INDEX(Pharma_Retailers!$F$4:$F$183,MATCH(C1706,Pharma_Retailers!$A$4:$A$183,0)),"")</f>
        <v>0</v>
      </c>
      <c r="O1706" s="11" t="str">
        <f t="shared" si="53"/>
        <v/>
      </c>
    </row>
    <row r="1707" spans="1:15" x14ac:dyDescent="0.3">
      <c r="A1707" t="s">
        <v>10273</v>
      </c>
      <c r="B1707" s="9">
        <v>46031</v>
      </c>
      <c r="C1707" t="s">
        <v>8412</v>
      </c>
      <c r="D1707" t="s">
        <v>8228</v>
      </c>
      <c r="E1707" t="s">
        <v>8184</v>
      </c>
      <c r="F1707" t="s">
        <v>8185</v>
      </c>
      <c r="G1707">
        <v>117</v>
      </c>
      <c r="H1707">
        <v>11</v>
      </c>
      <c r="I1707">
        <v>9</v>
      </c>
      <c r="J1707">
        <v>1053</v>
      </c>
      <c r="K1707" s="10">
        <f>IFERROR(INDEX(Pharma_Stock!$D$4:$D$51,MATCH(F1707,Pharma_Stock!$B$4:$B$51,0)),"")</f>
        <v>46158</v>
      </c>
      <c r="L1707" s="11" t="str">
        <f t="shared" si="52"/>
        <v/>
      </c>
      <c r="M1707" s="11" t="str">
        <f>INDEX(Pharma_Products!$F$4:$F$15,MATCH(E1707,Pharma_Products!$A$4:$A$15,0))</f>
        <v>-</v>
      </c>
      <c r="N1707" s="10">
        <f>IFERROR(INDEX(Pharma_Retailers!$F$4:$F$183,MATCH(C1707,Pharma_Retailers!$A$4:$A$183,0)),"")</f>
        <v>0</v>
      </c>
      <c r="O1707" s="11" t="str">
        <f t="shared" si="53"/>
        <v/>
      </c>
    </row>
    <row r="1708" spans="1:15" x14ac:dyDescent="0.3">
      <c r="A1708" t="s">
        <v>10274</v>
      </c>
      <c r="B1708" s="9">
        <v>46031</v>
      </c>
      <c r="C1708" t="s">
        <v>8329</v>
      </c>
      <c r="D1708" t="s">
        <v>8233</v>
      </c>
      <c r="E1708" t="s">
        <v>8174</v>
      </c>
      <c r="F1708" t="s">
        <v>8176</v>
      </c>
      <c r="G1708">
        <v>31</v>
      </c>
      <c r="H1708">
        <v>0</v>
      </c>
      <c r="I1708">
        <v>98</v>
      </c>
      <c r="J1708">
        <v>3038</v>
      </c>
      <c r="K1708" s="10">
        <f>IFERROR(INDEX(Pharma_Stock!$D$4:$D$51,MATCH(F1708,Pharma_Stock!$B$4:$B$51,0)),"")</f>
        <v>46628</v>
      </c>
      <c r="L1708" s="11" t="str">
        <f t="shared" si="52"/>
        <v/>
      </c>
      <c r="M1708" s="11" t="str">
        <f>INDEX(Pharma_Products!$F$4:$F$15,MATCH(E1708,Pharma_Products!$A$4:$A$15,0))</f>
        <v>Sch H</v>
      </c>
      <c r="N1708" s="10">
        <f>IFERROR(INDEX(Pharma_Retailers!$F$4:$F$183,MATCH(C1708,Pharma_Retailers!$A$4:$A$183,0)),"")</f>
        <v>47035</v>
      </c>
      <c r="O1708" s="11" t="str">
        <f t="shared" si="53"/>
        <v/>
      </c>
    </row>
    <row r="1709" spans="1:15" x14ac:dyDescent="0.3">
      <c r="A1709" t="s">
        <v>10275</v>
      </c>
      <c r="B1709" s="9">
        <v>46031</v>
      </c>
      <c r="C1709" t="s">
        <v>8323</v>
      </c>
      <c r="D1709" t="s">
        <v>8249</v>
      </c>
      <c r="E1709" t="s">
        <v>8209</v>
      </c>
      <c r="F1709" t="s">
        <v>8211</v>
      </c>
      <c r="G1709">
        <v>178</v>
      </c>
      <c r="H1709">
        <v>0</v>
      </c>
      <c r="I1709">
        <v>30</v>
      </c>
      <c r="J1709">
        <v>5340</v>
      </c>
      <c r="K1709" s="10">
        <f>IFERROR(INDEX(Pharma_Stock!$D$4:$D$51,MATCH(F1709,Pharma_Stock!$B$4:$B$51,0)),"")</f>
        <v>46265</v>
      </c>
      <c r="L1709" s="11" t="str">
        <f t="shared" si="52"/>
        <v/>
      </c>
      <c r="M1709" s="11" t="str">
        <f>INDEX(Pharma_Products!$F$4:$F$15,MATCH(E1709,Pharma_Products!$A$4:$A$15,0))</f>
        <v>-</v>
      </c>
      <c r="N1709" s="10">
        <f>IFERROR(INDEX(Pharma_Retailers!$F$4:$F$183,MATCH(C1709,Pharma_Retailers!$A$4:$A$183,0)),"")</f>
        <v>0</v>
      </c>
      <c r="O1709" s="11" t="str">
        <f t="shared" si="53"/>
        <v/>
      </c>
    </row>
    <row r="1710" spans="1:15" x14ac:dyDescent="0.3">
      <c r="A1710" t="s">
        <v>10276</v>
      </c>
      <c r="B1710" s="9">
        <v>46031</v>
      </c>
      <c r="C1710" t="s">
        <v>8280</v>
      </c>
      <c r="D1710" t="s">
        <v>8241</v>
      </c>
      <c r="E1710" t="s">
        <v>8209</v>
      </c>
      <c r="F1710" t="s">
        <v>8211</v>
      </c>
      <c r="G1710">
        <v>202</v>
      </c>
      <c r="H1710">
        <v>0</v>
      </c>
      <c r="I1710">
        <v>30</v>
      </c>
      <c r="J1710">
        <v>6060</v>
      </c>
      <c r="K1710" s="10">
        <f>IFERROR(INDEX(Pharma_Stock!$D$4:$D$51,MATCH(F1710,Pharma_Stock!$B$4:$B$51,0)),"")</f>
        <v>46265</v>
      </c>
      <c r="L1710" s="11" t="str">
        <f t="shared" si="52"/>
        <v/>
      </c>
      <c r="M1710" s="11" t="str">
        <f>INDEX(Pharma_Products!$F$4:$F$15,MATCH(E1710,Pharma_Products!$A$4:$A$15,0))</f>
        <v>-</v>
      </c>
      <c r="N1710" s="10">
        <f>IFERROR(INDEX(Pharma_Retailers!$F$4:$F$183,MATCH(C1710,Pharma_Retailers!$A$4:$A$183,0)),"")</f>
        <v>0</v>
      </c>
      <c r="O1710" s="11" t="str">
        <f t="shared" si="53"/>
        <v/>
      </c>
    </row>
    <row r="1711" spans="1:15" x14ac:dyDescent="0.3">
      <c r="A1711" t="s">
        <v>10277</v>
      </c>
      <c r="B1711" s="9">
        <v>46031</v>
      </c>
      <c r="C1711" t="s">
        <v>8280</v>
      </c>
      <c r="D1711" t="s">
        <v>8241</v>
      </c>
      <c r="E1711" t="s">
        <v>8209</v>
      </c>
      <c r="F1711" t="s">
        <v>8212</v>
      </c>
      <c r="G1711">
        <v>222</v>
      </c>
      <c r="H1711">
        <v>0</v>
      </c>
      <c r="I1711">
        <v>30</v>
      </c>
      <c r="J1711">
        <v>6660</v>
      </c>
      <c r="K1711" s="10">
        <f>IFERROR(INDEX(Pharma_Stock!$D$4:$D$51,MATCH(F1711,Pharma_Stock!$B$4:$B$51,0)),"")</f>
        <v>46129</v>
      </c>
      <c r="L1711" s="11" t="str">
        <f t="shared" si="52"/>
        <v/>
      </c>
      <c r="M1711" s="11" t="str">
        <f>INDEX(Pharma_Products!$F$4:$F$15,MATCH(E1711,Pharma_Products!$A$4:$A$15,0))</f>
        <v>-</v>
      </c>
      <c r="N1711" s="10">
        <f>IFERROR(INDEX(Pharma_Retailers!$F$4:$F$183,MATCH(C1711,Pharma_Retailers!$A$4:$A$183,0)),"")</f>
        <v>0</v>
      </c>
      <c r="O1711" s="11" t="str">
        <f t="shared" si="53"/>
        <v/>
      </c>
    </row>
    <row r="1712" spans="1:15" x14ac:dyDescent="0.3">
      <c r="A1712" t="s">
        <v>10278</v>
      </c>
      <c r="B1712" s="9">
        <v>46031</v>
      </c>
      <c r="C1712" t="s">
        <v>8386</v>
      </c>
      <c r="D1712" t="s">
        <v>8228</v>
      </c>
      <c r="E1712" t="s">
        <v>8209</v>
      </c>
      <c r="F1712" t="s">
        <v>8212</v>
      </c>
      <c r="G1712">
        <v>140</v>
      </c>
      <c r="H1712">
        <v>0</v>
      </c>
      <c r="I1712">
        <v>30</v>
      </c>
      <c r="J1712">
        <v>4200</v>
      </c>
      <c r="K1712" s="10">
        <f>IFERROR(INDEX(Pharma_Stock!$D$4:$D$51,MATCH(F1712,Pharma_Stock!$B$4:$B$51,0)),"")</f>
        <v>46129</v>
      </c>
      <c r="L1712" s="11" t="str">
        <f t="shared" si="52"/>
        <v/>
      </c>
      <c r="M1712" s="11" t="str">
        <f>INDEX(Pharma_Products!$F$4:$F$15,MATCH(E1712,Pharma_Products!$A$4:$A$15,0))</f>
        <v>-</v>
      </c>
      <c r="N1712" s="10">
        <f>IFERROR(INDEX(Pharma_Retailers!$F$4:$F$183,MATCH(C1712,Pharma_Retailers!$A$4:$A$183,0)),"")</f>
        <v>46915</v>
      </c>
      <c r="O1712" s="11" t="str">
        <f t="shared" si="53"/>
        <v/>
      </c>
    </row>
    <row r="1713" spans="1:15" x14ac:dyDescent="0.3">
      <c r="A1713" t="s">
        <v>10279</v>
      </c>
      <c r="B1713" s="9">
        <v>46032</v>
      </c>
      <c r="C1713" t="s">
        <v>8311</v>
      </c>
      <c r="D1713" t="s">
        <v>8249</v>
      </c>
      <c r="E1713" t="s">
        <v>8179</v>
      </c>
      <c r="F1713" t="s">
        <v>8182</v>
      </c>
      <c r="G1713">
        <v>164</v>
      </c>
      <c r="H1713">
        <v>0</v>
      </c>
      <c r="I1713">
        <v>85</v>
      </c>
      <c r="J1713">
        <v>13940</v>
      </c>
      <c r="K1713" s="10">
        <f>IFERROR(INDEX(Pharma_Stock!$D$4:$D$51,MATCH(F1713,Pharma_Stock!$B$4:$B$51,0)),"")</f>
        <v>46620</v>
      </c>
      <c r="L1713" s="11" t="str">
        <f t="shared" si="52"/>
        <v/>
      </c>
      <c r="M1713" s="11" t="str">
        <f>INDEX(Pharma_Products!$F$4:$F$15,MATCH(E1713,Pharma_Products!$A$4:$A$15,0))</f>
        <v>Sch H</v>
      </c>
      <c r="N1713" s="10">
        <f>IFERROR(INDEX(Pharma_Retailers!$F$4:$F$183,MATCH(C1713,Pharma_Retailers!$A$4:$A$183,0)),"")</f>
        <v>47382</v>
      </c>
      <c r="O1713" s="11" t="str">
        <f t="shared" si="53"/>
        <v/>
      </c>
    </row>
    <row r="1714" spans="1:15" x14ac:dyDescent="0.3">
      <c r="A1714" t="s">
        <v>10280</v>
      </c>
      <c r="B1714" s="9">
        <v>46032</v>
      </c>
      <c r="C1714" t="s">
        <v>8529</v>
      </c>
      <c r="D1714" t="s">
        <v>8249</v>
      </c>
      <c r="E1714" t="s">
        <v>8209</v>
      </c>
      <c r="F1714" t="s">
        <v>8212</v>
      </c>
      <c r="G1714">
        <v>109</v>
      </c>
      <c r="H1714">
        <v>0</v>
      </c>
      <c r="I1714">
        <v>30</v>
      </c>
      <c r="J1714">
        <v>3270</v>
      </c>
      <c r="K1714" s="10">
        <f>IFERROR(INDEX(Pharma_Stock!$D$4:$D$51,MATCH(F1714,Pharma_Stock!$B$4:$B$51,0)),"")</f>
        <v>46129</v>
      </c>
      <c r="L1714" s="11" t="str">
        <f t="shared" si="52"/>
        <v/>
      </c>
      <c r="M1714" s="11" t="str">
        <f>INDEX(Pharma_Products!$F$4:$F$15,MATCH(E1714,Pharma_Products!$A$4:$A$15,0))</f>
        <v>-</v>
      </c>
      <c r="N1714" s="10">
        <f>IFERROR(INDEX(Pharma_Retailers!$F$4:$F$183,MATCH(C1714,Pharma_Retailers!$A$4:$A$183,0)),"")</f>
        <v>0</v>
      </c>
      <c r="O1714" s="11" t="str">
        <f t="shared" si="53"/>
        <v/>
      </c>
    </row>
    <row r="1715" spans="1:15" x14ac:dyDescent="0.3">
      <c r="A1715" t="s">
        <v>10281</v>
      </c>
      <c r="B1715" s="9">
        <v>46032</v>
      </c>
      <c r="C1715" t="s">
        <v>8410</v>
      </c>
      <c r="D1715" t="s">
        <v>8249</v>
      </c>
      <c r="E1715" t="s">
        <v>8199</v>
      </c>
      <c r="F1715" t="s">
        <v>8200</v>
      </c>
      <c r="G1715">
        <v>16</v>
      </c>
      <c r="H1715">
        <v>0</v>
      </c>
      <c r="I1715">
        <v>28</v>
      </c>
      <c r="J1715">
        <v>448</v>
      </c>
      <c r="K1715" s="10">
        <f>IFERROR(INDEX(Pharma_Stock!$D$4:$D$51,MATCH(F1715,Pharma_Stock!$B$4:$B$51,0)),"")</f>
        <v>46042</v>
      </c>
      <c r="L1715" s="11" t="str">
        <f t="shared" si="52"/>
        <v/>
      </c>
      <c r="M1715" s="11" t="str">
        <f>INDEX(Pharma_Products!$F$4:$F$15,MATCH(E1715,Pharma_Products!$A$4:$A$15,0))</f>
        <v>-</v>
      </c>
      <c r="N1715" s="10">
        <f>IFERROR(INDEX(Pharma_Retailers!$F$4:$F$183,MATCH(C1715,Pharma_Retailers!$A$4:$A$183,0)),"")</f>
        <v>0</v>
      </c>
      <c r="O1715" s="11" t="str">
        <f t="shared" si="53"/>
        <v/>
      </c>
    </row>
    <row r="1716" spans="1:15" x14ac:dyDescent="0.3">
      <c r="A1716" t="s">
        <v>10282</v>
      </c>
      <c r="B1716" s="9">
        <v>46032</v>
      </c>
      <c r="C1716" t="s">
        <v>8511</v>
      </c>
      <c r="D1716" t="s">
        <v>8241</v>
      </c>
      <c r="E1716" t="s">
        <v>8174</v>
      </c>
      <c r="F1716" t="s">
        <v>8176</v>
      </c>
      <c r="G1716">
        <v>105</v>
      </c>
      <c r="H1716">
        <v>0</v>
      </c>
      <c r="I1716">
        <v>98</v>
      </c>
      <c r="J1716">
        <v>10290</v>
      </c>
      <c r="K1716" s="10">
        <f>IFERROR(INDEX(Pharma_Stock!$D$4:$D$51,MATCH(F1716,Pharma_Stock!$B$4:$B$51,0)),"")</f>
        <v>46628</v>
      </c>
      <c r="L1716" s="11" t="str">
        <f t="shared" si="52"/>
        <v/>
      </c>
      <c r="M1716" s="11" t="str">
        <f>INDEX(Pharma_Products!$F$4:$F$15,MATCH(E1716,Pharma_Products!$A$4:$A$15,0))</f>
        <v>Sch H</v>
      </c>
      <c r="N1716" s="10">
        <f>IFERROR(INDEX(Pharma_Retailers!$F$4:$F$183,MATCH(C1716,Pharma_Retailers!$A$4:$A$183,0)),"")</f>
        <v>46958</v>
      </c>
      <c r="O1716" s="11" t="str">
        <f t="shared" si="53"/>
        <v/>
      </c>
    </row>
    <row r="1717" spans="1:15" x14ac:dyDescent="0.3">
      <c r="A1717" t="s">
        <v>10283</v>
      </c>
      <c r="B1717" s="9">
        <v>46032</v>
      </c>
      <c r="C1717" t="s">
        <v>8343</v>
      </c>
      <c r="D1717" t="s">
        <v>8228</v>
      </c>
      <c r="E1717" t="s">
        <v>8199</v>
      </c>
      <c r="F1717" t="s">
        <v>8200</v>
      </c>
      <c r="G1717">
        <v>172</v>
      </c>
      <c r="H1717">
        <v>0</v>
      </c>
      <c r="I1717">
        <v>28</v>
      </c>
      <c r="J1717">
        <v>4816</v>
      </c>
      <c r="K1717" s="10">
        <f>IFERROR(INDEX(Pharma_Stock!$D$4:$D$51,MATCH(F1717,Pharma_Stock!$B$4:$B$51,0)),"")</f>
        <v>46042</v>
      </c>
      <c r="L1717" s="11" t="str">
        <f t="shared" si="52"/>
        <v/>
      </c>
      <c r="M1717" s="11" t="str">
        <f>INDEX(Pharma_Products!$F$4:$F$15,MATCH(E1717,Pharma_Products!$A$4:$A$15,0))</f>
        <v>-</v>
      </c>
      <c r="N1717" s="10">
        <f>IFERROR(INDEX(Pharma_Retailers!$F$4:$F$183,MATCH(C1717,Pharma_Retailers!$A$4:$A$183,0)),"")</f>
        <v>0</v>
      </c>
      <c r="O1717" s="11" t="str">
        <f t="shared" si="53"/>
        <v/>
      </c>
    </row>
    <row r="1718" spans="1:15" x14ac:dyDescent="0.3">
      <c r="A1718" t="s">
        <v>10284</v>
      </c>
      <c r="B1718" s="9">
        <v>46034</v>
      </c>
      <c r="C1718" t="s">
        <v>8428</v>
      </c>
      <c r="D1718" t="s">
        <v>8228</v>
      </c>
      <c r="E1718" t="s">
        <v>8204</v>
      </c>
      <c r="F1718" t="s">
        <v>8205</v>
      </c>
      <c r="G1718">
        <v>99</v>
      </c>
      <c r="H1718">
        <v>16</v>
      </c>
      <c r="I1718">
        <v>88</v>
      </c>
      <c r="J1718">
        <v>8712</v>
      </c>
      <c r="K1718" s="10">
        <f>IFERROR(INDEX(Pharma_Stock!$D$4:$D$51,MATCH(F1718,Pharma_Stock!$B$4:$B$51,0)),"")</f>
        <v>46141</v>
      </c>
      <c r="L1718" s="11" t="str">
        <f t="shared" si="52"/>
        <v/>
      </c>
      <c r="M1718" s="11" t="str">
        <f>INDEX(Pharma_Products!$F$4:$F$15,MATCH(E1718,Pharma_Products!$A$4:$A$15,0))</f>
        <v>-</v>
      </c>
      <c r="N1718" s="10">
        <f>IFERROR(INDEX(Pharma_Retailers!$F$4:$F$183,MATCH(C1718,Pharma_Retailers!$A$4:$A$183,0)),"")</f>
        <v>0</v>
      </c>
      <c r="O1718" s="11" t="str">
        <f t="shared" si="53"/>
        <v/>
      </c>
    </row>
    <row r="1719" spans="1:15" x14ac:dyDescent="0.3">
      <c r="A1719" t="s">
        <v>10285</v>
      </c>
      <c r="B1719" s="9">
        <v>46034</v>
      </c>
      <c r="C1719" t="s">
        <v>8453</v>
      </c>
      <c r="D1719" t="s">
        <v>8241</v>
      </c>
      <c r="E1719" t="s">
        <v>8159</v>
      </c>
      <c r="F1719" t="s">
        <v>8162</v>
      </c>
      <c r="G1719">
        <v>230</v>
      </c>
      <c r="H1719">
        <v>0</v>
      </c>
      <c r="I1719">
        <v>72</v>
      </c>
      <c r="J1719">
        <v>16560</v>
      </c>
      <c r="K1719" s="10">
        <f>IFERROR(INDEX(Pharma_Stock!$D$4:$D$51,MATCH(F1719,Pharma_Stock!$B$4:$B$51,0)),"")</f>
        <v>46494</v>
      </c>
      <c r="L1719" s="11" t="str">
        <f t="shared" si="52"/>
        <v/>
      </c>
      <c r="M1719" s="11" t="str">
        <f>INDEX(Pharma_Products!$F$4:$F$15,MATCH(E1719,Pharma_Products!$A$4:$A$15,0))</f>
        <v>Sch H</v>
      </c>
      <c r="N1719" s="10">
        <f>IFERROR(INDEX(Pharma_Retailers!$F$4:$F$183,MATCH(C1719,Pharma_Retailers!$A$4:$A$183,0)),"")</f>
        <v>47464</v>
      </c>
      <c r="O1719" s="11" t="str">
        <f t="shared" si="53"/>
        <v/>
      </c>
    </row>
    <row r="1720" spans="1:15" x14ac:dyDescent="0.3">
      <c r="A1720" t="s">
        <v>10286</v>
      </c>
      <c r="B1720" s="9">
        <v>46034</v>
      </c>
      <c r="C1720" t="s">
        <v>8466</v>
      </c>
      <c r="D1720" t="s">
        <v>8269</v>
      </c>
      <c r="E1720" t="s">
        <v>8159</v>
      </c>
      <c r="F1720" t="s">
        <v>8162</v>
      </c>
      <c r="G1720">
        <v>57</v>
      </c>
      <c r="H1720">
        <v>0</v>
      </c>
      <c r="I1720">
        <v>72</v>
      </c>
      <c r="J1720">
        <v>4104</v>
      </c>
      <c r="K1720" s="10">
        <f>IFERROR(INDEX(Pharma_Stock!$D$4:$D$51,MATCH(F1720,Pharma_Stock!$B$4:$B$51,0)),"")</f>
        <v>46494</v>
      </c>
      <c r="L1720" s="11" t="str">
        <f t="shared" si="52"/>
        <v/>
      </c>
      <c r="M1720" s="11" t="str">
        <f>INDEX(Pharma_Products!$F$4:$F$15,MATCH(E1720,Pharma_Products!$A$4:$A$15,0))</f>
        <v>Sch H</v>
      </c>
      <c r="N1720" s="10">
        <f>IFERROR(INDEX(Pharma_Retailers!$F$4:$F$183,MATCH(C1720,Pharma_Retailers!$A$4:$A$183,0)),"")</f>
        <v>47144</v>
      </c>
      <c r="O1720" s="11" t="str">
        <f t="shared" si="53"/>
        <v/>
      </c>
    </row>
    <row r="1721" spans="1:15" x14ac:dyDescent="0.3">
      <c r="A1721" t="s">
        <v>10287</v>
      </c>
      <c r="B1721" s="9">
        <v>46034</v>
      </c>
      <c r="C1721" t="s">
        <v>8534</v>
      </c>
      <c r="D1721" t="s">
        <v>8269</v>
      </c>
      <c r="E1721" t="s">
        <v>8164</v>
      </c>
      <c r="F1721" t="s">
        <v>8165</v>
      </c>
      <c r="G1721">
        <v>115</v>
      </c>
      <c r="H1721">
        <v>0</v>
      </c>
      <c r="I1721">
        <v>19</v>
      </c>
      <c r="J1721">
        <v>2185</v>
      </c>
      <c r="K1721" s="10">
        <f>IFERROR(INDEX(Pharma_Stock!$D$4:$D$51,MATCH(F1721,Pharma_Stock!$B$4:$B$51,0)),"")</f>
        <v>46275</v>
      </c>
      <c r="L1721" s="11" t="str">
        <f t="shared" si="52"/>
        <v/>
      </c>
      <c r="M1721" s="11" t="str">
        <f>INDEX(Pharma_Products!$F$4:$F$15,MATCH(E1721,Pharma_Products!$A$4:$A$15,0))</f>
        <v>OTC</v>
      </c>
      <c r="N1721" s="10">
        <f>IFERROR(INDEX(Pharma_Retailers!$F$4:$F$183,MATCH(C1721,Pharma_Retailers!$A$4:$A$183,0)),"")</f>
        <v>46536</v>
      </c>
      <c r="O1721" s="11" t="str">
        <f t="shared" si="53"/>
        <v/>
      </c>
    </row>
    <row r="1722" spans="1:15" x14ac:dyDescent="0.3">
      <c r="A1722" t="s">
        <v>10288</v>
      </c>
      <c r="B1722" s="9">
        <v>46034</v>
      </c>
      <c r="C1722" t="s">
        <v>8365</v>
      </c>
      <c r="D1722" t="s">
        <v>8233</v>
      </c>
      <c r="E1722" t="s">
        <v>8204</v>
      </c>
      <c r="F1722" t="s">
        <v>8205</v>
      </c>
      <c r="G1722">
        <v>165</v>
      </c>
      <c r="H1722">
        <v>27</v>
      </c>
      <c r="I1722">
        <v>88</v>
      </c>
      <c r="J1722">
        <v>14520</v>
      </c>
      <c r="K1722" s="10">
        <f>IFERROR(INDEX(Pharma_Stock!$D$4:$D$51,MATCH(F1722,Pharma_Stock!$B$4:$B$51,0)),"")</f>
        <v>46141</v>
      </c>
      <c r="L1722" s="11" t="str">
        <f t="shared" si="52"/>
        <v/>
      </c>
      <c r="M1722" s="11" t="str">
        <f>INDEX(Pharma_Products!$F$4:$F$15,MATCH(E1722,Pharma_Products!$A$4:$A$15,0))</f>
        <v>-</v>
      </c>
      <c r="N1722" s="10">
        <f>IFERROR(INDEX(Pharma_Retailers!$F$4:$F$183,MATCH(C1722,Pharma_Retailers!$A$4:$A$183,0)),"")</f>
        <v>0</v>
      </c>
      <c r="O1722" s="11" t="str">
        <f t="shared" si="53"/>
        <v/>
      </c>
    </row>
    <row r="1723" spans="1:15" x14ac:dyDescent="0.3">
      <c r="A1723" t="s">
        <v>10289</v>
      </c>
      <c r="B1723" s="9">
        <v>46034</v>
      </c>
      <c r="C1723" t="s">
        <v>8476</v>
      </c>
      <c r="D1723" t="s">
        <v>8249</v>
      </c>
      <c r="E1723" t="s">
        <v>8189</v>
      </c>
      <c r="F1723" t="s">
        <v>8190</v>
      </c>
      <c r="G1723">
        <v>91</v>
      </c>
      <c r="H1723">
        <v>0</v>
      </c>
      <c r="I1723">
        <v>12.5</v>
      </c>
      <c r="J1723">
        <v>1137.5</v>
      </c>
      <c r="K1723" s="10">
        <f>IFERROR(INDEX(Pharma_Stock!$D$4:$D$51,MATCH(F1723,Pharma_Stock!$B$4:$B$51,0)),"")</f>
        <v>46202</v>
      </c>
      <c r="L1723" s="11" t="str">
        <f t="shared" si="52"/>
        <v/>
      </c>
      <c r="M1723" s="11" t="str">
        <f>INDEX(Pharma_Products!$F$4:$F$15,MATCH(E1723,Pharma_Products!$A$4:$A$15,0))</f>
        <v>-</v>
      </c>
      <c r="N1723" s="10">
        <f>IFERROR(INDEX(Pharma_Retailers!$F$4:$F$183,MATCH(C1723,Pharma_Retailers!$A$4:$A$183,0)),"")</f>
        <v>46653</v>
      </c>
      <c r="O1723" s="11" t="str">
        <f t="shared" si="53"/>
        <v/>
      </c>
    </row>
    <row r="1724" spans="1:15" x14ac:dyDescent="0.3">
      <c r="A1724" t="s">
        <v>10290</v>
      </c>
      <c r="B1724" s="9">
        <v>46034</v>
      </c>
      <c r="C1724" t="s">
        <v>8347</v>
      </c>
      <c r="D1724" t="s">
        <v>8233</v>
      </c>
      <c r="E1724" t="s">
        <v>8204</v>
      </c>
      <c r="F1724" t="s">
        <v>8206</v>
      </c>
      <c r="G1724">
        <v>172</v>
      </c>
      <c r="H1724">
        <v>28</v>
      </c>
      <c r="I1724">
        <v>88</v>
      </c>
      <c r="J1724">
        <v>15136</v>
      </c>
      <c r="K1724" s="10">
        <f>IFERROR(INDEX(Pharma_Stock!$D$4:$D$51,MATCH(F1724,Pharma_Stock!$B$4:$B$51,0)),"")</f>
        <v>46287</v>
      </c>
      <c r="L1724" s="11" t="str">
        <f t="shared" si="52"/>
        <v/>
      </c>
      <c r="M1724" s="11" t="str">
        <f>INDEX(Pharma_Products!$F$4:$F$15,MATCH(E1724,Pharma_Products!$A$4:$A$15,0))</f>
        <v>-</v>
      </c>
      <c r="N1724" s="10">
        <f>IFERROR(INDEX(Pharma_Retailers!$F$4:$F$183,MATCH(C1724,Pharma_Retailers!$A$4:$A$183,0)),"")</f>
        <v>0</v>
      </c>
      <c r="O1724" s="11" t="str">
        <f t="shared" si="53"/>
        <v/>
      </c>
    </row>
    <row r="1725" spans="1:15" x14ac:dyDescent="0.3">
      <c r="A1725" t="s">
        <v>10291</v>
      </c>
      <c r="B1725" s="9">
        <v>46035</v>
      </c>
      <c r="C1725" t="s">
        <v>8521</v>
      </c>
      <c r="D1725" t="s">
        <v>8241</v>
      </c>
      <c r="E1725" t="s">
        <v>8209</v>
      </c>
      <c r="F1725" t="s">
        <v>8212</v>
      </c>
      <c r="G1725">
        <v>177</v>
      </c>
      <c r="H1725">
        <v>0</v>
      </c>
      <c r="I1725">
        <v>30</v>
      </c>
      <c r="J1725">
        <v>5310</v>
      </c>
      <c r="K1725" s="10">
        <f>IFERROR(INDEX(Pharma_Stock!$D$4:$D$51,MATCH(F1725,Pharma_Stock!$B$4:$B$51,0)),"")</f>
        <v>46129</v>
      </c>
      <c r="L1725" s="11" t="str">
        <f t="shared" si="52"/>
        <v/>
      </c>
      <c r="M1725" s="11" t="str">
        <f>INDEX(Pharma_Products!$F$4:$F$15,MATCH(E1725,Pharma_Products!$A$4:$A$15,0))</f>
        <v>-</v>
      </c>
      <c r="N1725" s="10">
        <f>IFERROR(INDEX(Pharma_Retailers!$F$4:$F$183,MATCH(C1725,Pharma_Retailers!$A$4:$A$183,0)),"")</f>
        <v>0</v>
      </c>
      <c r="O1725" s="11" t="str">
        <f t="shared" si="53"/>
        <v/>
      </c>
    </row>
    <row r="1726" spans="1:15" x14ac:dyDescent="0.3">
      <c r="A1726" t="s">
        <v>10292</v>
      </c>
      <c r="B1726" s="9">
        <v>46035</v>
      </c>
      <c r="C1726" t="s">
        <v>8380</v>
      </c>
      <c r="D1726" t="s">
        <v>8241</v>
      </c>
      <c r="E1726" t="s">
        <v>8189</v>
      </c>
      <c r="F1726" t="s">
        <v>8190</v>
      </c>
      <c r="G1726">
        <v>119</v>
      </c>
      <c r="H1726">
        <v>0</v>
      </c>
      <c r="I1726">
        <v>12.5</v>
      </c>
      <c r="J1726">
        <v>1487.5</v>
      </c>
      <c r="K1726" s="10">
        <f>IFERROR(INDEX(Pharma_Stock!$D$4:$D$51,MATCH(F1726,Pharma_Stock!$B$4:$B$51,0)),"")</f>
        <v>46202</v>
      </c>
      <c r="L1726" s="11" t="str">
        <f t="shared" si="52"/>
        <v/>
      </c>
      <c r="M1726" s="11" t="str">
        <f>INDEX(Pharma_Products!$F$4:$F$15,MATCH(E1726,Pharma_Products!$A$4:$A$15,0))</f>
        <v>-</v>
      </c>
      <c r="N1726" s="10">
        <f>IFERROR(INDEX(Pharma_Retailers!$F$4:$F$183,MATCH(C1726,Pharma_Retailers!$A$4:$A$183,0)),"")</f>
        <v>0</v>
      </c>
      <c r="O1726" s="11" t="str">
        <f t="shared" si="53"/>
        <v/>
      </c>
    </row>
    <row r="1727" spans="1:15" x14ac:dyDescent="0.3">
      <c r="A1727" t="s">
        <v>10293</v>
      </c>
      <c r="B1727" s="9">
        <v>46035</v>
      </c>
      <c r="C1727" t="s">
        <v>8238</v>
      </c>
      <c r="D1727" t="s">
        <v>8241</v>
      </c>
      <c r="E1727" t="s">
        <v>8153</v>
      </c>
      <c r="F1727" t="s">
        <v>8156</v>
      </c>
      <c r="G1727">
        <v>170</v>
      </c>
      <c r="H1727">
        <v>0</v>
      </c>
      <c r="I1727">
        <v>18.5</v>
      </c>
      <c r="J1727">
        <v>3145</v>
      </c>
      <c r="K1727" s="10">
        <f>IFERROR(INDEX(Pharma_Stock!$D$4:$D$51,MATCH(F1727,Pharma_Stock!$B$4:$B$51,0)),"")</f>
        <v>46468</v>
      </c>
      <c r="L1727" s="11" t="str">
        <f t="shared" si="52"/>
        <v/>
      </c>
      <c r="M1727" s="11" t="str">
        <f>INDEX(Pharma_Products!$F$4:$F$15,MATCH(E1727,Pharma_Products!$A$4:$A$15,0))</f>
        <v>Sch H</v>
      </c>
      <c r="N1727" s="10">
        <f>IFERROR(INDEX(Pharma_Retailers!$F$4:$F$183,MATCH(C1727,Pharma_Retailers!$A$4:$A$183,0)),"")</f>
        <v>46414</v>
      </c>
      <c r="O1727" s="11" t="str">
        <f t="shared" si="53"/>
        <v/>
      </c>
    </row>
    <row r="1728" spans="1:15" x14ac:dyDescent="0.3">
      <c r="A1728" t="s">
        <v>10294</v>
      </c>
      <c r="B1728" s="9">
        <v>46037</v>
      </c>
      <c r="C1728" t="s">
        <v>8516</v>
      </c>
      <c r="D1728" t="s">
        <v>8233</v>
      </c>
      <c r="E1728" t="s">
        <v>8153</v>
      </c>
      <c r="F1728" t="s">
        <v>8156</v>
      </c>
      <c r="G1728">
        <v>157</v>
      </c>
      <c r="H1728">
        <v>0</v>
      </c>
      <c r="I1728">
        <v>18.5</v>
      </c>
      <c r="J1728">
        <v>2904.5</v>
      </c>
      <c r="K1728" s="10">
        <f>IFERROR(INDEX(Pharma_Stock!$D$4:$D$51,MATCH(F1728,Pharma_Stock!$B$4:$B$51,0)),"")</f>
        <v>46468</v>
      </c>
      <c r="L1728" s="11" t="str">
        <f t="shared" si="52"/>
        <v/>
      </c>
      <c r="M1728" s="11" t="str">
        <f>INDEX(Pharma_Products!$F$4:$F$15,MATCH(E1728,Pharma_Products!$A$4:$A$15,0))</f>
        <v>Sch H</v>
      </c>
      <c r="N1728" s="10">
        <f>IFERROR(INDEX(Pharma_Retailers!$F$4:$F$183,MATCH(C1728,Pharma_Retailers!$A$4:$A$183,0)),"")</f>
        <v>46690</v>
      </c>
      <c r="O1728" s="11" t="str">
        <f t="shared" si="53"/>
        <v/>
      </c>
    </row>
    <row r="1729" spans="1:15" x14ac:dyDescent="0.3">
      <c r="A1729" t="s">
        <v>10295</v>
      </c>
      <c r="B1729" s="9">
        <v>46037</v>
      </c>
      <c r="C1729" t="s">
        <v>8508</v>
      </c>
      <c r="D1729" t="s">
        <v>8269</v>
      </c>
      <c r="E1729" t="s">
        <v>8184</v>
      </c>
      <c r="F1729" t="s">
        <v>8185</v>
      </c>
      <c r="G1729">
        <v>204</v>
      </c>
      <c r="H1729">
        <v>20</v>
      </c>
      <c r="I1729">
        <v>9</v>
      </c>
      <c r="J1729">
        <v>1836</v>
      </c>
      <c r="K1729" s="10">
        <f>IFERROR(INDEX(Pharma_Stock!$D$4:$D$51,MATCH(F1729,Pharma_Stock!$B$4:$B$51,0)),"")</f>
        <v>46158</v>
      </c>
      <c r="L1729" s="11" t="str">
        <f t="shared" si="52"/>
        <v/>
      </c>
      <c r="M1729" s="11" t="str">
        <f>INDEX(Pharma_Products!$F$4:$F$15,MATCH(E1729,Pharma_Products!$A$4:$A$15,0))</f>
        <v>-</v>
      </c>
      <c r="N1729" s="10">
        <f>IFERROR(INDEX(Pharma_Retailers!$F$4:$F$183,MATCH(C1729,Pharma_Retailers!$A$4:$A$183,0)),"")</f>
        <v>0</v>
      </c>
      <c r="O1729" s="11" t="str">
        <f t="shared" si="53"/>
        <v/>
      </c>
    </row>
    <row r="1730" spans="1:15" x14ac:dyDescent="0.3">
      <c r="A1730" t="s">
        <v>10296</v>
      </c>
      <c r="B1730" s="9">
        <v>46037</v>
      </c>
      <c r="C1730" t="s">
        <v>8242</v>
      </c>
      <c r="D1730" t="s">
        <v>8233</v>
      </c>
      <c r="E1730" t="s">
        <v>8204</v>
      </c>
      <c r="F1730" t="s">
        <v>8206</v>
      </c>
      <c r="G1730">
        <v>130</v>
      </c>
      <c r="H1730">
        <v>21</v>
      </c>
      <c r="I1730">
        <v>88</v>
      </c>
      <c r="J1730">
        <v>11440</v>
      </c>
      <c r="K1730" s="10">
        <f>IFERROR(INDEX(Pharma_Stock!$D$4:$D$51,MATCH(F1730,Pharma_Stock!$B$4:$B$51,0)),"")</f>
        <v>46287</v>
      </c>
      <c r="L1730" s="11" t="str">
        <f t="shared" si="52"/>
        <v/>
      </c>
      <c r="M1730" s="11" t="str">
        <f>INDEX(Pharma_Products!$F$4:$F$15,MATCH(E1730,Pharma_Products!$A$4:$A$15,0))</f>
        <v>-</v>
      </c>
      <c r="N1730" s="10">
        <f>IFERROR(INDEX(Pharma_Retailers!$F$4:$F$183,MATCH(C1730,Pharma_Retailers!$A$4:$A$183,0)),"")</f>
        <v>0</v>
      </c>
      <c r="O1730" s="11" t="str">
        <f t="shared" si="53"/>
        <v/>
      </c>
    </row>
    <row r="1731" spans="1:15" x14ac:dyDescent="0.3">
      <c r="A1731" t="s">
        <v>10297</v>
      </c>
      <c r="B1731" s="9">
        <v>46037</v>
      </c>
      <c r="C1731" t="s">
        <v>8447</v>
      </c>
      <c r="D1731" t="s">
        <v>8269</v>
      </c>
      <c r="E1731" t="s">
        <v>8184</v>
      </c>
      <c r="F1731" t="s">
        <v>8185</v>
      </c>
      <c r="G1731">
        <v>177</v>
      </c>
      <c r="H1731">
        <v>17</v>
      </c>
      <c r="I1731">
        <v>9</v>
      </c>
      <c r="J1731">
        <v>1593</v>
      </c>
      <c r="K1731" s="10">
        <f>IFERROR(INDEX(Pharma_Stock!$D$4:$D$51,MATCH(F1731,Pharma_Stock!$B$4:$B$51,0)),"")</f>
        <v>46158</v>
      </c>
      <c r="L1731" s="11" t="str">
        <f t="shared" si="52"/>
        <v/>
      </c>
      <c r="M1731" s="11" t="str">
        <f>INDEX(Pharma_Products!$F$4:$F$15,MATCH(E1731,Pharma_Products!$A$4:$A$15,0))</f>
        <v>-</v>
      </c>
      <c r="N1731" s="10">
        <f>IFERROR(INDEX(Pharma_Retailers!$F$4:$F$183,MATCH(C1731,Pharma_Retailers!$A$4:$A$183,0)),"")</f>
        <v>0</v>
      </c>
      <c r="O1731" s="11" t="str">
        <f t="shared" si="53"/>
        <v/>
      </c>
    </row>
    <row r="1732" spans="1:15" x14ac:dyDescent="0.3">
      <c r="A1732" t="s">
        <v>10298</v>
      </c>
      <c r="B1732" s="9">
        <v>46037</v>
      </c>
      <c r="C1732" t="s">
        <v>8380</v>
      </c>
      <c r="D1732" t="s">
        <v>8241</v>
      </c>
      <c r="E1732" t="s">
        <v>8194</v>
      </c>
      <c r="F1732" t="s">
        <v>8196</v>
      </c>
      <c r="G1732">
        <v>164</v>
      </c>
      <c r="H1732">
        <v>0</v>
      </c>
      <c r="I1732">
        <v>105</v>
      </c>
      <c r="J1732">
        <v>17220</v>
      </c>
      <c r="K1732" s="10">
        <f>IFERROR(INDEX(Pharma_Stock!$D$4:$D$51,MATCH(F1732,Pharma_Stock!$B$4:$B$51,0)),"")</f>
        <v>46234</v>
      </c>
      <c r="L1732" s="11" t="str">
        <f t="shared" ref="L1732:L1795" si="54">IF(B1732&gt;K1732,"FLAG","")</f>
        <v/>
      </c>
      <c r="M1732" s="11" t="str">
        <f>INDEX(Pharma_Products!$F$4:$F$15,MATCH(E1732,Pharma_Products!$A$4:$A$15,0))</f>
        <v>-</v>
      </c>
      <c r="N1732" s="10">
        <f>IFERROR(INDEX(Pharma_Retailers!$F$4:$F$183,MATCH(C1732,Pharma_Retailers!$A$4:$A$183,0)),"")</f>
        <v>0</v>
      </c>
      <c r="O1732" s="11" t="str">
        <f t="shared" ref="O1732:O1795" si="55">IF(AND(M1732="Sch H",N(N1732)&gt;0,B1732&gt;N1732),"FLAG","")</f>
        <v/>
      </c>
    </row>
    <row r="1733" spans="1:15" x14ac:dyDescent="0.3">
      <c r="A1733" t="s">
        <v>10299</v>
      </c>
      <c r="B1733" s="9">
        <v>46037</v>
      </c>
      <c r="C1733" t="s">
        <v>8441</v>
      </c>
      <c r="D1733" t="s">
        <v>8233</v>
      </c>
      <c r="E1733" t="s">
        <v>8199</v>
      </c>
      <c r="F1733" t="s">
        <v>8200</v>
      </c>
      <c r="G1733">
        <v>124</v>
      </c>
      <c r="H1733">
        <v>0</v>
      </c>
      <c r="I1733">
        <v>28</v>
      </c>
      <c r="J1733">
        <v>3472</v>
      </c>
      <c r="K1733" s="10">
        <f>IFERROR(INDEX(Pharma_Stock!$D$4:$D$51,MATCH(F1733,Pharma_Stock!$B$4:$B$51,0)),"")</f>
        <v>46042</v>
      </c>
      <c r="L1733" s="11" t="str">
        <f t="shared" si="54"/>
        <v/>
      </c>
      <c r="M1733" s="11" t="str">
        <f>INDEX(Pharma_Products!$F$4:$F$15,MATCH(E1733,Pharma_Products!$A$4:$A$15,0))</f>
        <v>-</v>
      </c>
      <c r="N1733" s="10">
        <f>IFERROR(INDEX(Pharma_Retailers!$F$4:$F$183,MATCH(C1733,Pharma_Retailers!$A$4:$A$183,0)),"")</f>
        <v>0</v>
      </c>
      <c r="O1733" s="11" t="str">
        <f t="shared" si="55"/>
        <v/>
      </c>
    </row>
    <row r="1734" spans="1:15" x14ac:dyDescent="0.3">
      <c r="A1734" t="s">
        <v>10300</v>
      </c>
      <c r="B1734" s="9">
        <v>46037</v>
      </c>
      <c r="C1734" t="s">
        <v>8393</v>
      </c>
      <c r="D1734" t="s">
        <v>8249</v>
      </c>
      <c r="E1734" t="s">
        <v>8209</v>
      </c>
      <c r="F1734" t="s">
        <v>8211</v>
      </c>
      <c r="G1734">
        <v>40</v>
      </c>
      <c r="H1734">
        <v>0</v>
      </c>
      <c r="I1734">
        <v>30</v>
      </c>
      <c r="J1734">
        <v>1200</v>
      </c>
      <c r="K1734" s="10">
        <f>IFERROR(INDEX(Pharma_Stock!$D$4:$D$51,MATCH(F1734,Pharma_Stock!$B$4:$B$51,0)),"")</f>
        <v>46265</v>
      </c>
      <c r="L1734" s="11" t="str">
        <f t="shared" si="54"/>
        <v/>
      </c>
      <c r="M1734" s="11" t="str">
        <f>INDEX(Pharma_Products!$F$4:$F$15,MATCH(E1734,Pharma_Products!$A$4:$A$15,0))</f>
        <v>-</v>
      </c>
      <c r="N1734" s="10">
        <f>IFERROR(INDEX(Pharma_Retailers!$F$4:$F$183,MATCH(C1734,Pharma_Retailers!$A$4:$A$183,0)),"")</f>
        <v>0</v>
      </c>
      <c r="O1734" s="11" t="str">
        <f t="shared" si="55"/>
        <v/>
      </c>
    </row>
    <row r="1735" spans="1:15" x14ac:dyDescent="0.3">
      <c r="A1735" t="s">
        <v>10301</v>
      </c>
      <c r="B1735" s="9">
        <v>46037</v>
      </c>
      <c r="C1735" t="s">
        <v>8476</v>
      </c>
      <c r="D1735" t="s">
        <v>8249</v>
      </c>
      <c r="E1735" t="s">
        <v>8189</v>
      </c>
      <c r="F1735" t="s">
        <v>8190</v>
      </c>
      <c r="G1735">
        <v>101</v>
      </c>
      <c r="H1735">
        <v>0</v>
      </c>
      <c r="I1735">
        <v>12.5</v>
      </c>
      <c r="J1735">
        <v>1262.5</v>
      </c>
      <c r="K1735" s="10">
        <f>IFERROR(INDEX(Pharma_Stock!$D$4:$D$51,MATCH(F1735,Pharma_Stock!$B$4:$B$51,0)),"")</f>
        <v>46202</v>
      </c>
      <c r="L1735" s="11" t="str">
        <f t="shared" si="54"/>
        <v/>
      </c>
      <c r="M1735" s="11" t="str">
        <f>INDEX(Pharma_Products!$F$4:$F$15,MATCH(E1735,Pharma_Products!$A$4:$A$15,0))</f>
        <v>-</v>
      </c>
      <c r="N1735" s="10">
        <f>IFERROR(INDEX(Pharma_Retailers!$F$4:$F$183,MATCH(C1735,Pharma_Retailers!$A$4:$A$183,0)),"")</f>
        <v>46653</v>
      </c>
      <c r="O1735" s="11" t="str">
        <f t="shared" si="55"/>
        <v/>
      </c>
    </row>
    <row r="1736" spans="1:15" x14ac:dyDescent="0.3">
      <c r="A1736" t="s">
        <v>10302</v>
      </c>
      <c r="B1736" s="9">
        <v>46037</v>
      </c>
      <c r="C1736" t="s">
        <v>8442</v>
      </c>
      <c r="D1736" t="s">
        <v>8233</v>
      </c>
      <c r="E1736" t="s">
        <v>8199</v>
      </c>
      <c r="F1736" t="s">
        <v>8200</v>
      </c>
      <c r="G1736">
        <v>152</v>
      </c>
      <c r="H1736">
        <v>0</v>
      </c>
      <c r="I1736">
        <v>28</v>
      </c>
      <c r="J1736">
        <v>4256</v>
      </c>
      <c r="K1736" s="10">
        <f>IFERROR(INDEX(Pharma_Stock!$D$4:$D$51,MATCH(F1736,Pharma_Stock!$B$4:$B$51,0)),"")</f>
        <v>46042</v>
      </c>
      <c r="L1736" s="11" t="str">
        <f t="shared" si="54"/>
        <v/>
      </c>
      <c r="M1736" s="11" t="str">
        <f>INDEX(Pharma_Products!$F$4:$F$15,MATCH(E1736,Pharma_Products!$A$4:$A$15,0))</f>
        <v>-</v>
      </c>
      <c r="N1736" s="10">
        <f>IFERROR(INDEX(Pharma_Retailers!$F$4:$F$183,MATCH(C1736,Pharma_Retailers!$A$4:$A$183,0)),"")</f>
        <v>0</v>
      </c>
      <c r="O1736" s="11" t="str">
        <f t="shared" si="55"/>
        <v/>
      </c>
    </row>
    <row r="1737" spans="1:15" x14ac:dyDescent="0.3">
      <c r="A1737" t="s">
        <v>10303</v>
      </c>
      <c r="B1737" s="9">
        <v>46037</v>
      </c>
      <c r="C1737" t="s">
        <v>8521</v>
      </c>
      <c r="D1737" t="s">
        <v>8241</v>
      </c>
      <c r="E1737" t="s">
        <v>8209</v>
      </c>
      <c r="F1737" t="s">
        <v>8212</v>
      </c>
      <c r="G1737">
        <v>91</v>
      </c>
      <c r="H1737">
        <v>0</v>
      </c>
      <c r="I1737">
        <v>30</v>
      </c>
      <c r="J1737">
        <v>2730</v>
      </c>
      <c r="K1737" s="10">
        <f>IFERROR(INDEX(Pharma_Stock!$D$4:$D$51,MATCH(F1737,Pharma_Stock!$B$4:$B$51,0)),"")</f>
        <v>46129</v>
      </c>
      <c r="L1737" s="11" t="str">
        <f t="shared" si="54"/>
        <v/>
      </c>
      <c r="M1737" s="11" t="str">
        <f>INDEX(Pharma_Products!$F$4:$F$15,MATCH(E1737,Pharma_Products!$A$4:$A$15,0))</f>
        <v>-</v>
      </c>
      <c r="N1737" s="10">
        <f>IFERROR(INDEX(Pharma_Retailers!$F$4:$F$183,MATCH(C1737,Pharma_Retailers!$A$4:$A$183,0)),"")</f>
        <v>0</v>
      </c>
      <c r="O1737" s="11" t="str">
        <f t="shared" si="55"/>
        <v/>
      </c>
    </row>
    <row r="1738" spans="1:15" x14ac:dyDescent="0.3">
      <c r="A1738" t="s">
        <v>10304</v>
      </c>
      <c r="B1738" s="9">
        <v>46038</v>
      </c>
      <c r="C1738" t="s">
        <v>8410</v>
      </c>
      <c r="D1738" t="s">
        <v>8249</v>
      </c>
      <c r="E1738" t="s">
        <v>8209</v>
      </c>
      <c r="F1738" t="s">
        <v>8212</v>
      </c>
      <c r="G1738">
        <v>209</v>
      </c>
      <c r="H1738">
        <v>0</v>
      </c>
      <c r="I1738">
        <v>30</v>
      </c>
      <c r="J1738">
        <v>6270</v>
      </c>
      <c r="K1738" s="10">
        <f>IFERROR(INDEX(Pharma_Stock!$D$4:$D$51,MATCH(F1738,Pharma_Stock!$B$4:$B$51,0)),"")</f>
        <v>46129</v>
      </c>
      <c r="L1738" s="11" t="str">
        <f t="shared" si="54"/>
        <v/>
      </c>
      <c r="M1738" s="11" t="str">
        <f>INDEX(Pharma_Products!$F$4:$F$15,MATCH(E1738,Pharma_Products!$A$4:$A$15,0))</f>
        <v>-</v>
      </c>
      <c r="N1738" s="10">
        <f>IFERROR(INDEX(Pharma_Retailers!$F$4:$F$183,MATCH(C1738,Pharma_Retailers!$A$4:$A$183,0)),"")</f>
        <v>0</v>
      </c>
      <c r="O1738" s="11" t="str">
        <f t="shared" si="55"/>
        <v/>
      </c>
    </row>
    <row r="1739" spans="1:15" x14ac:dyDescent="0.3">
      <c r="A1739" t="s">
        <v>10305</v>
      </c>
      <c r="B1739" s="9">
        <v>46038</v>
      </c>
      <c r="C1739" t="s">
        <v>8280</v>
      </c>
      <c r="D1739" t="s">
        <v>8241</v>
      </c>
      <c r="E1739" t="s">
        <v>8209</v>
      </c>
      <c r="F1739" t="s">
        <v>8211</v>
      </c>
      <c r="G1739">
        <v>116</v>
      </c>
      <c r="H1739">
        <v>0</v>
      </c>
      <c r="I1739">
        <v>30</v>
      </c>
      <c r="J1739">
        <v>3480</v>
      </c>
      <c r="K1739" s="10">
        <f>IFERROR(INDEX(Pharma_Stock!$D$4:$D$51,MATCH(F1739,Pharma_Stock!$B$4:$B$51,0)),"")</f>
        <v>46265</v>
      </c>
      <c r="L1739" s="11" t="str">
        <f t="shared" si="54"/>
        <v/>
      </c>
      <c r="M1739" s="11" t="str">
        <f>INDEX(Pharma_Products!$F$4:$F$15,MATCH(E1739,Pharma_Products!$A$4:$A$15,0))</f>
        <v>-</v>
      </c>
      <c r="N1739" s="10">
        <f>IFERROR(INDEX(Pharma_Retailers!$F$4:$F$183,MATCH(C1739,Pharma_Retailers!$A$4:$A$183,0)),"")</f>
        <v>0</v>
      </c>
      <c r="O1739" s="11" t="str">
        <f t="shared" si="55"/>
        <v/>
      </c>
    </row>
    <row r="1740" spans="1:15" x14ac:dyDescent="0.3">
      <c r="A1740" t="s">
        <v>10306</v>
      </c>
      <c r="B1740" s="9">
        <v>46038</v>
      </c>
      <c r="C1740" t="s">
        <v>8451</v>
      </c>
      <c r="D1740" t="s">
        <v>8269</v>
      </c>
      <c r="E1740" t="s">
        <v>8179</v>
      </c>
      <c r="F1740" t="s">
        <v>8180</v>
      </c>
      <c r="G1740">
        <v>162</v>
      </c>
      <c r="H1740">
        <v>0</v>
      </c>
      <c r="I1740">
        <v>85</v>
      </c>
      <c r="J1740">
        <v>13770</v>
      </c>
      <c r="K1740" s="10">
        <f>IFERROR(INDEX(Pharma_Stock!$D$4:$D$51,MATCH(F1740,Pharma_Stock!$B$4:$B$51,0)),"")</f>
        <v>46271</v>
      </c>
      <c r="L1740" s="11" t="str">
        <f t="shared" si="54"/>
        <v/>
      </c>
      <c r="M1740" s="11" t="str">
        <f>INDEX(Pharma_Products!$F$4:$F$15,MATCH(E1740,Pharma_Products!$A$4:$A$15,0))</f>
        <v>Sch H</v>
      </c>
      <c r="N1740" s="10">
        <f>IFERROR(INDEX(Pharma_Retailers!$F$4:$F$183,MATCH(C1740,Pharma_Retailers!$A$4:$A$183,0)),"")</f>
        <v>47036</v>
      </c>
      <c r="O1740" s="11" t="str">
        <f t="shared" si="55"/>
        <v/>
      </c>
    </row>
    <row r="1741" spans="1:15" x14ac:dyDescent="0.3">
      <c r="A1741" t="s">
        <v>10307</v>
      </c>
      <c r="B1741" s="9">
        <v>46038</v>
      </c>
      <c r="C1741" t="s">
        <v>8411</v>
      </c>
      <c r="D1741" t="s">
        <v>8233</v>
      </c>
      <c r="E1741" t="s">
        <v>8194</v>
      </c>
      <c r="F1741" t="s">
        <v>8196</v>
      </c>
      <c r="G1741">
        <v>213</v>
      </c>
      <c r="H1741">
        <v>0</v>
      </c>
      <c r="I1741">
        <v>105</v>
      </c>
      <c r="J1741">
        <v>22365</v>
      </c>
      <c r="K1741" s="10">
        <f>IFERROR(INDEX(Pharma_Stock!$D$4:$D$51,MATCH(F1741,Pharma_Stock!$B$4:$B$51,0)),"")</f>
        <v>46234</v>
      </c>
      <c r="L1741" s="11" t="str">
        <f t="shared" si="54"/>
        <v/>
      </c>
      <c r="M1741" s="11" t="str">
        <f>INDEX(Pharma_Products!$F$4:$F$15,MATCH(E1741,Pharma_Products!$A$4:$A$15,0))</f>
        <v>-</v>
      </c>
      <c r="N1741" s="10">
        <f>IFERROR(INDEX(Pharma_Retailers!$F$4:$F$183,MATCH(C1741,Pharma_Retailers!$A$4:$A$183,0)),"")</f>
        <v>0</v>
      </c>
      <c r="O1741" s="11" t="str">
        <f t="shared" si="55"/>
        <v/>
      </c>
    </row>
    <row r="1742" spans="1:15" x14ac:dyDescent="0.3">
      <c r="A1742" t="s">
        <v>10308</v>
      </c>
      <c r="B1742" s="9">
        <v>46039</v>
      </c>
      <c r="C1742" t="s">
        <v>8322</v>
      </c>
      <c r="D1742" t="s">
        <v>8233</v>
      </c>
      <c r="E1742" t="s">
        <v>8184</v>
      </c>
      <c r="F1742" t="s">
        <v>8185</v>
      </c>
      <c r="G1742">
        <v>154</v>
      </c>
      <c r="H1742">
        <v>15</v>
      </c>
      <c r="I1742">
        <v>9</v>
      </c>
      <c r="J1742">
        <v>1386</v>
      </c>
      <c r="K1742" s="10">
        <f>IFERROR(INDEX(Pharma_Stock!$D$4:$D$51,MATCH(F1742,Pharma_Stock!$B$4:$B$51,0)),"")</f>
        <v>46158</v>
      </c>
      <c r="L1742" s="11" t="str">
        <f t="shared" si="54"/>
        <v/>
      </c>
      <c r="M1742" s="11" t="str">
        <f>INDEX(Pharma_Products!$F$4:$F$15,MATCH(E1742,Pharma_Products!$A$4:$A$15,0))</f>
        <v>-</v>
      </c>
      <c r="N1742" s="10">
        <f>IFERROR(INDEX(Pharma_Retailers!$F$4:$F$183,MATCH(C1742,Pharma_Retailers!$A$4:$A$183,0)),"")</f>
        <v>0</v>
      </c>
      <c r="O1742" s="11" t="str">
        <f t="shared" si="55"/>
        <v/>
      </c>
    </row>
    <row r="1743" spans="1:15" x14ac:dyDescent="0.3">
      <c r="A1743" t="s">
        <v>10309</v>
      </c>
      <c r="B1743" s="9">
        <v>46039</v>
      </c>
      <c r="C1743" t="s">
        <v>8414</v>
      </c>
      <c r="D1743" t="s">
        <v>8228</v>
      </c>
      <c r="E1743" t="s">
        <v>8194</v>
      </c>
      <c r="F1743" t="s">
        <v>8196</v>
      </c>
      <c r="G1743">
        <v>35</v>
      </c>
      <c r="H1743">
        <v>0</v>
      </c>
      <c r="I1743">
        <v>105</v>
      </c>
      <c r="J1743">
        <v>3675</v>
      </c>
      <c r="K1743" s="10">
        <f>IFERROR(INDEX(Pharma_Stock!$D$4:$D$51,MATCH(F1743,Pharma_Stock!$B$4:$B$51,0)),"")</f>
        <v>46234</v>
      </c>
      <c r="L1743" s="11" t="str">
        <f t="shared" si="54"/>
        <v/>
      </c>
      <c r="M1743" s="11" t="str">
        <f>INDEX(Pharma_Products!$F$4:$F$15,MATCH(E1743,Pharma_Products!$A$4:$A$15,0))</f>
        <v>-</v>
      </c>
      <c r="N1743" s="10">
        <f>IFERROR(INDEX(Pharma_Retailers!$F$4:$F$183,MATCH(C1743,Pharma_Retailers!$A$4:$A$183,0)),"")</f>
        <v>0</v>
      </c>
      <c r="O1743" s="11" t="str">
        <f t="shared" si="55"/>
        <v/>
      </c>
    </row>
    <row r="1744" spans="1:15" x14ac:dyDescent="0.3">
      <c r="A1744" t="s">
        <v>10310</v>
      </c>
      <c r="B1744" s="9">
        <v>46039</v>
      </c>
      <c r="C1744" t="s">
        <v>8433</v>
      </c>
      <c r="D1744" t="s">
        <v>8233</v>
      </c>
      <c r="E1744" t="s">
        <v>8184</v>
      </c>
      <c r="F1744" t="s">
        <v>8185</v>
      </c>
      <c r="G1744">
        <v>174</v>
      </c>
      <c r="H1744">
        <v>17</v>
      </c>
      <c r="I1744">
        <v>9</v>
      </c>
      <c r="J1744">
        <v>1566</v>
      </c>
      <c r="K1744" s="10">
        <f>IFERROR(INDEX(Pharma_Stock!$D$4:$D$51,MATCH(F1744,Pharma_Stock!$B$4:$B$51,0)),"")</f>
        <v>46158</v>
      </c>
      <c r="L1744" s="11" t="str">
        <f t="shared" si="54"/>
        <v/>
      </c>
      <c r="M1744" s="11" t="str">
        <f>INDEX(Pharma_Products!$F$4:$F$15,MATCH(E1744,Pharma_Products!$A$4:$A$15,0))</f>
        <v>-</v>
      </c>
      <c r="N1744" s="10">
        <f>IFERROR(INDEX(Pharma_Retailers!$F$4:$F$183,MATCH(C1744,Pharma_Retailers!$A$4:$A$183,0)),"")</f>
        <v>0</v>
      </c>
      <c r="O1744" s="11" t="str">
        <f t="shared" si="55"/>
        <v/>
      </c>
    </row>
    <row r="1745" spans="1:15" x14ac:dyDescent="0.3">
      <c r="A1745" t="s">
        <v>10311</v>
      </c>
      <c r="B1745" s="9">
        <v>46039</v>
      </c>
      <c r="C1745" t="s">
        <v>8462</v>
      </c>
      <c r="D1745" t="s">
        <v>8249</v>
      </c>
      <c r="E1745" t="s">
        <v>8204</v>
      </c>
      <c r="F1745" t="s">
        <v>8206</v>
      </c>
      <c r="G1745">
        <v>58</v>
      </c>
      <c r="H1745">
        <v>9</v>
      </c>
      <c r="I1745">
        <v>88</v>
      </c>
      <c r="J1745">
        <v>5104</v>
      </c>
      <c r="K1745" s="10">
        <f>IFERROR(INDEX(Pharma_Stock!$D$4:$D$51,MATCH(F1745,Pharma_Stock!$B$4:$B$51,0)),"")</f>
        <v>46287</v>
      </c>
      <c r="L1745" s="11" t="str">
        <f t="shared" si="54"/>
        <v/>
      </c>
      <c r="M1745" s="11" t="str">
        <f>INDEX(Pharma_Products!$F$4:$F$15,MATCH(E1745,Pharma_Products!$A$4:$A$15,0))</f>
        <v>-</v>
      </c>
      <c r="N1745" s="10">
        <f>IFERROR(INDEX(Pharma_Retailers!$F$4:$F$183,MATCH(C1745,Pharma_Retailers!$A$4:$A$183,0)),"")</f>
        <v>0</v>
      </c>
      <c r="O1745" s="11" t="str">
        <f t="shared" si="55"/>
        <v/>
      </c>
    </row>
    <row r="1746" spans="1:15" x14ac:dyDescent="0.3">
      <c r="A1746" t="s">
        <v>10312</v>
      </c>
      <c r="B1746" s="9">
        <v>46039</v>
      </c>
      <c r="C1746" t="s">
        <v>8519</v>
      </c>
      <c r="D1746" t="s">
        <v>8228</v>
      </c>
      <c r="E1746" t="s">
        <v>8199</v>
      </c>
      <c r="F1746" t="s">
        <v>8200</v>
      </c>
      <c r="G1746">
        <v>191</v>
      </c>
      <c r="H1746">
        <v>0</v>
      </c>
      <c r="I1746">
        <v>28</v>
      </c>
      <c r="J1746">
        <v>5348</v>
      </c>
      <c r="K1746" s="10">
        <f>IFERROR(INDEX(Pharma_Stock!$D$4:$D$51,MATCH(F1746,Pharma_Stock!$B$4:$B$51,0)),"")</f>
        <v>46042</v>
      </c>
      <c r="L1746" s="11" t="str">
        <f t="shared" si="54"/>
        <v/>
      </c>
      <c r="M1746" s="11" t="str">
        <f>INDEX(Pharma_Products!$F$4:$F$15,MATCH(E1746,Pharma_Products!$A$4:$A$15,0))</f>
        <v>-</v>
      </c>
      <c r="N1746" s="10">
        <f>IFERROR(INDEX(Pharma_Retailers!$F$4:$F$183,MATCH(C1746,Pharma_Retailers!$A$4:$A$183,0)),"")</f>
        <v>0</v>
      </c>
      <c r="O1746" s="11" t="str">
        <f t="shared" si="55"/>
        <v/>
      </c>
    </row>
    <row r="1747" spans="1:15" x14ac:dyDescent="0.3">
      <c r="A1747" t="s">
        <v>10313</v>
      </c>
      <c r="B1747" s="9">
        <v>46041</v>
      </c>
      <c r="C1747" t="s">
        <v>8284</v>
      </c>
      <c r="D1747" t="s">
        <v>8241</v>
      </c>
      <c r="E1747" t="s">
        <v>8153</v>
      </c>
      <c r="F1747" t="s">
        <v>8154</v>
      </c>
      <c r="G1747">
        <v>69</v>
      </c>
      <c r="H1747">
        <v>0</v>
      </c>
      <c r="I1747">
        <v>18.5</v>
      </c>
      <c r="J1747">
        <v>1276.5</v>
      </c>
      <c r="K1747" s="10">
        <f>IFERROR(INDEX(Pharma_Stock!$D$4:$D$51,MATCH(F1747,Pharma_Stock!$B$4:$B$51,0)),"")</f>
        <v>46439</v>
      </c>
      <c r="L1747" s="11" t="str">
        <f t="shared" si="54"/>
        <v/>
      </c>
      <c r="M1747" s="11" t="str">
        <f>INDEX(Pharma_Products!$F$4:$F$15,MATCH(E1747,Pharma_Products!$A$4:$A$15,0))</f>
        <v>Sch H</v>
      </c>
      <c r="N1747" s="10">
        <f>IFERROR(INDEX(Pharma_Retailers!$F$4:$F$183,MATCH(C1747,Pharma_Retailers!$A$4:$A$183,0)),"")</f>
        <v>47328</v>
      </c>
      <c r="O1747" s="11" t="str">
        <f t="shared" si="55"/>
        <v/>
      </c>
    </row>
    <row r="1748" spans="1:15" x14ac:dyDescent="0.3">
      <c r="A1748" t="s">
        <v>9642</v>
      </c>
      <c r="B1748" s="9">
        <v>46041</v>
      </c>
      <c r="C1748" t="s">
        <v>8304</v>
      </c>
      <c r="D1748" t="s">
        <v>8241</v>
      </c>
      <c r="E1748" t="s">
        <v>8153</v>
      </c>
      <c r="F1748" t="s">
        <v>8156</v>
      </c>
      <c r="G1748">
        <v>138</v>
      </c>
      <c r="H1748">
        <v>0</v>
      </c>
      <c r="I1748">
        <v>18.5</v>
      </c>
      <c r="J1748">
        <v>2553</v>
      </c>
      <c r="K1748" s="10">
        <f>IFERROR(INDEX(Pharma_Stock!$D$4:$D$51,MATCH(F1748,Pharma_Stock!$B$4:$B$51,0)),"")</f>
        <v>46468</v>
      </c>
      <c r="L1748" s="11" t="str">
        <f t="shared" si="54"/>
        <v/>
      </c>
      <c r="M1748" s="11" t="str">
        <f>INDEX(Pharma_Products!$F$4:$F$15,MATCH(E1748,Pharma_Products!$A$4:$A$15,0))</f>
        <v>Sch H</v>
      </c>
      <c r="N1748" s="10">
        <f>IFERROR(INDEX(Pharma_Retailers!$F$4:$F$183,MATCH(C1748,Pharma_Retailers!$A$4:$A$183,0)),"")</f>
        <v>47445</v>
      </c>
      <c r="O1748" s="11" t="str">
        <f t="shared" si="55"/>
        <v/>
      </c>
    </row>
    <row r="1749" spans="1:15" x14ac:dyDescent="0.3">
      <c r="A1749" t="s">
        <v>10314</v>
      </c>
      <c r="B1749" s="9">
        <v>46041</v>
      </c>
      <c r="C1749" t="s">
        <v>8307</v>
      </c>
      <c r="D1749" t="s">
        <v>8249</v>
      </c>
      <c r="E1749" t="s">
        <v>8189</v>
      </c>
      <c r="F1749" t="s">
        <v>8190</v>
      </c>
      <c r="G1749">
        <v>59</v>
      </c>
      <c r="H1749">
        <v>0</v>
      </c>
      <c r="I1749">
        <v>12.5</v>
      </c>
      <c r="J1749">
        <v>737.5</v>
      </c>
      <c r="K1749" s="10">
        <f>IFERROR(INDEX(Pharma_Stock!$D$4:$D$51,MATCH(F1749,Pharma_Stock!$B$4:$B$51,0)),"")</f>
        <v>46202</v>
      </c>
      <c r="L1749" s="11" t="str">
        <f t="shared" si="54"/>
        <v/>
      </c>
      <c r="M1749" s="11" t="str">
        <f>INDEX(Pharma_Products!$F$4:$F$15,MATCH(E1749,Pharma_Products!$A$4:$A$15,0))</f>
        <v>-</v>
      </c>
      <c r="N1749" s="10">
        <f>IFERROR(INDEX(Pharma_Retailers!$F$4:$F$183,MATCH(C1749,Pharma_Retailers!$A$4:$A$183,0)),"")</f>
        <v>0</v>
      </c>
      <c r="O1749" s="11" t="str">
        <f t="shared" si="55"/>
        <v/>
      </c>
    </row>
    <row r="1750" spans="1:15" x14ac:dyDescent="0.3">
      <c r="A1750" t="s">
        <v>10315</v>
      </c>
      <c r="B1750" s="9">
        <v>46041</v>
      </c>
      <c r="C1750" t="s">
        <v>8462</v>
      </c>
      <c r="D1750" t="s">
        <v>8249</v>
      </c>
      <c r="E1750" t="s">
        <v>8204</v>
      </c>
      <c r="F1750" t="s">
        <v>8206</v>
      </c>
      <c r="G1750">
        <v>237</v>
      </c>
      <c r="H1750">
        <v>39</v>
      </c>
      <c r="I1750">
        <v>88</v>
      </c>
      <c r="J1750">
        <v>20856</v>
      </c>
      <c r="K1750" s="10">
        <f>IFERROR(INDEX(Pharma_Stock!$D$4:$D$51,MATCH(F1750,Pharma_Stock!$B$4:$B$51,0)),"")</f>
        <v>46287</v>
      </c>
      <c r="L1750" s="11" t="str">
        <f t="shared" si="54"/>
        <v/>
      </c>
      <c r="M1750" s="11" t="str">
        <f>INDEX(Pharma_Products!$F$4:$F$15,MATCH(E1750,Pharma_Products!$A$4:$A$15,0))</f>
        <v>-</v>
      </c>
      <c r="N1750" s="10">
        <f>IFERROR(INDEX(Pharma_Retailers!$F$4:$F$183,MATCH(C1750,Pharma_Retailers!$A$4:$A$183,0)),"")</f>
        <v>0</v>
      </c>
      <c r="O1750" s="11" t="str">
        <f t="shared" si="55"/>
        <v/>
      </c>
    </row>
    <row r="1751" spans="1:15" x14ac:dyDescent="0.3">
      <c r="A1751" t="s">
        <v>10316</v>
      </c>
      <c r="B1751" s="9">
        <v>46041</v>
      </c>
      <c r="C1751" t="s">
        <v>8497</v>
      </c>
      <c r="D1751" t="s">
        <v>8241</v>
      </c>
      <c r="E1751" t="s">
        <v>8189</v>
      </c>
      <c r="F1751" t="s">
        <v>8190</v>
      </c>
      <c r="G1751">
        <v>66</v>
      </c>
      <c r="H1751">
        <v>0</v>
      </c>
      <c r="I1751">
        <v>12.5</v>
      </c>
      <c r="J1751">
        <v>825</v>
      </c>
      <c r="K1751" s="10">
        <f>IFERROR(INDEX(Pharma_Stock!$D$4:$D$51,MATCH(F1751,Pharma_Stock!$B$4:$B$51,0)),"")</f>
        <v>46202</v>
      </c>
      <c r="L1751" s="11" t="str">
        <f t="shared" si="54"/>
        <v/>
      </c>
      <c r="M1751" s="11" t="str">
        <f>INDEX(Pharma_Products!$F$4:$F$15,MATCH(E1751,Pharma_Products!$A$4:$A$15,0))</f>
        <v>-</v>
      </c>
      <c r="N1751" s="10">
        <f>IFERROR(INDEX(Pharma_Retailers!$F$4:$F$183,MATCH(C1751,Pharma_Retailers!$A$4:$A$183,0)),"")</f>
        <v>0</v>
      </c>
      <c r="O1751" s="11" t="str">
        <f t="shared" si="55"/>
        <v/>
      </c>
    </row>
    <row r="1752" spans="1:15" x14ac:dyDescent="0.3">
      <c r="A1752" t="s">
        <v>10317</v>
      </c>
      <c r="B1752" s="9">
        <v>46041</v>
      </c>
      <c r="C1752" t="s">
        <v>8523</v>
      </c>
      <c r="D1752" t="s">
        <v>8241</v>
      </c>
      <c r="E1752" t="s">
        <v>8153</v>
      </c>
      <c r="F1752" t="s">
        <v>8157</v>
      </c>
      <c r="G1752">
        <v>35</v>
      </c>
      <c r="H1752">
        <v>0</v>
      </c>
      <c r="I1752">
        <v>18.5</v>
      </c>
      <c r="J1752">
        <v>647.5</v>
      </c>
      <c r="K1752" s="10">
        <f>IFERROR(INDEX(Pharma_Stock!$D$4:$D$51,MATCH(F1752,Pharma_Stock!$B$4:$B$51,0)),"")</f>
        <v>46500</v>
      </c>
      <c r="L1752" s="11" t="str">
        <f t="shared" si="54"/>
        <v/>
      </c>
      <c r="M1752" s="11" t="str">
        <f>INDEX(Pharma_Products!$F$4:$F$15,MATCH(E1752,Pharma_Products!$A$4:$A$15,0))</f>
        <v>Sch H</v>
      </c>
      <c r="N1752" s="10">
        <f>IFERROR(INDEX(Pharma_Retailers!$F$4:$F$183,MATCH(C1752,Pharma_Retailers!$A$4:$A$183,0)),"")</f>
        <v>46639</v>
      </c>
      <c r="O1752" s="11" t="str">
        <f t="shared" si="55"/>
        <v/>
      </c>
    </row>
    <row r="1753" spans="1:15" x14ac:dyDescent="0.3">
      <c r="A1753" t="s">
        <v>10318</v>
      </c>
      <c r="B1753" s="9">
        <v>46041</v>
      </c>
      <c r="C1753" t="s">
        <v>8337</v>
      </c>
      <c r="D1753" t="s">
        <v>8269</v>
      </c>
      <c r="E1753" t="s">
        <v>8159</v>
      </c>
      <c r="F1753" t="s">
        <v>8160</v>
      </c>
      <c r="G1753">
        <v>92</v>
      </c>
      <c r="H1753">
        <v>0</v>
      </c>
      <c r="I1753">
        <v>72</v>
      </c>
      <c r="J1753">
        <v>6624</v>
      </c>
      <c r="K1753" s="10">
        <f>IFERROR(INDEX(Pharma_Stock!$D$4:$D$51,MATCH(F1753,Pharma_Stock!$B$4:$B$51,0)),"")</f>
        <v>46321</v>
      </c>
      <c r="L1753" s="11" t="str">
        <f t="shared" si="54"/>
        <v/>
      </c>
      <c r="M1753" s="11" t="str">
        <f>INDEX(Pharma_Products!$F$4:$F$15,MATCH(E1753,Pharma_Products!$A$4:$A$15,0))</f>
        <v>Sch H</v>
      </c>
      <c r="N1753" s="10">
        <f>IFERROR(INDEX(Pharma_Retailers!$F$4:$F$183,MATCH(C1753,Pharma_Retailers!$A$4:$A$183,0)),"")</f>
        <v>46268</v>
      </c>
      <c r="O1753" s="11" t="str">
        <f t="shared" si="55"/>
        <v/>
      </c>
    </row>
    <row r="1754" spans="1:15" x14ac:dyDescent="0.3">
      <c r="A1754" t="s">
        <v>10319</v>
      </c>
      <c r="B1754" s="9">
        <v>46041</v>
      </c>
      <c r="C1754" t="s">
        <v>8430</v>
      </c>
      <c r="D1754" t="s">
        <v>8241</v>
      </c>
      <c r="E1754" t="s">
        <v>8199</v>
      </c>
      <c r="F1754" t="s">
        <v>8200</v>
      </c>
      <c r="G1754">
        <v>198</v>
      </c>
      <c r="H1754">
        <v>0</v>
      </c>
      <c r="I1754">
        <v>28</v>
      </c>
      <c r="J1754">
        <v>5544</v>
      </c>
      <c r="K1754" s="10">
        <f>IFERROR(INDEX(Pharma_Stock!$D$4:$D$51,MATCH(F1754,Pharma_Stock!$B$4:$B$51,0)),"")</f>
        <v>46042</v>
      </c>
      <c r="L1754" s="11" t="str">
        <f t="shared" si="54"/>
        <v/>
      </c>
      <c r="M1754" s="11" t="str">
        <f>INDEX(Pharma_Products!$F$4:$F$15,MATCH(E1754,Pharma_Products!$A$4:$A$15,0))</f>
        <v>-</v>
      </c>
      <c r="N1754" s="10">
        <f>IFERROR(INDEX(Pharma_Retailers!$F$4:$F$183,MATCH(C1754,Pharma_Retailers!$A$4:$A$183,0)),"")</f>
        <v>0</v>
      </c>
      <c r="O1754" s="11" t="str">
        <f t="shared" si="55"/>
        <v/>
      </c>
    </row>
    <row r="1755" spans="1:15" x14ac:dyDescent="0.3">
      <c r="A1755" t="s">
        <v>10320</v>
      </c>
      <c r="B1755" s="9">
        <v>46041</v>
      </c>
      <c r="C1755" t="s">
        <v>8347</v>
      </c>
      <c r="D1755" t="s">
        <v>8233</v>
      </c>
      <c r="E1755" t="s">
        <v>8209</v>
      </c>
      <c r="F1755" t="s">
        <v>8211</v>
      </c>
      <c r="G1755">
        <v>128</v>
      </c>
      <c r="H1755">
        <v>0</v>
      </c>
      <c r="I1755">
        <v>30</v>
      </c>
      <c r="J1755">
        <v>3840</v>
      </c>
      <c r="K1755" s="10">
        <f>IFERROR(INDEX(Pharma_Stock!$D$4:$D$51,MATCH(F1755,Pharma_Stock!$B$4:$B$51,0)),"")</f>
        <v>46265</v>
      </c>
      <c r="L1755" s="11" t="str">
        <f t="shared" si="54"/>
        <v/>
      </c>
      <c r="M1755" s="11" t="str">
        <f>INDEX(Pharma_Products!$F$4:$F$15,MATCH(E1755,Pharma_Products!$A$4:$A$15,0))</f>
        <v>-</v>
      </c>
      <c r="N1755" s="10">
        <f>IFERROR(INDEX(Pharma_Retailers!$F$4:$F$183,MATCH(C1755,Pharma_Retailers!$A$4:$A$183,0)),"")</f>
        <v>0</v>
      </c>
      <c r="O1755" s="11" t="str">
        <f t="shared" si="55"/>
        <v/>
      </c>
    </row>
    <row r="1756" spans="1:15" x14ac:dyDescent="0.3">
      <c r="A1756" t="s">
        <v>10321</v>
      </c>
      <c r="B1756" s="9">
        <v>46041</v>
      </c>
      <c r="C1756" t="s">
        <v>8359</v>
      </c>
      <c r="D1756" t="s">
        <v>8249</v>
      </c>
      <c r="E1756" t="s">
        <v>8199</v>
      </c>
      <c r="F1756" t="s">
        <v>8200</v>
      </c>
      <c r="G1756">
        <v>209</v>
      </c>
      <c r="H1756">
        <v>0</v>
      </c>
      <c r="I1756">
        <v>28</v>
      </c>
      <c r="J1756">
        <v>5852</v>
      </c>
      <c r="K1756" s="10">
        <f>IFERROR(INDEX(Pharma_Stock!$D$4:$D$51,MATCH(F1756,Pharma_Stock!$B$4:$B$51,0)),"")</f>
        <v>46042</v>
      </c>
      <c r="L1756" s="11" t="str">
        <f t="shared" si="54"/>
        <v/>
      </c>
      <c r="M1756" s="11" t="str">
        <f>INDEX(Pharma_Products!$F$4:$F$15,MATCH(E1756,Pharma_Products!$A$4:$A$15,0))</f>
        <v>-</v>
      </c>
      <c r="N1756" s="10">
        <f>IFERROR(INDEX(Pharma_Retailers!$F$4:$F$183,MATCH(C1756,Pharma_Retailers!$A$4:$A$183,0)),"")</f>
        <v>0</v>
      </c>
      <c r="O1756" s="11" t="str">
        <f t="shared" si="55"/>
        <v/>
      </c>
    </row>
    <row r="1757" spans="1:15" x14ac:dyDescent="0.3">
      <c r="A1757" t="s">
        <v>10322</v>
      </c>
      <c r="B1757" s="9">
        <v>46042</v>
      </c>
      <c r="C1757" t="s">
        <v>8375</v>
      </c>
      <c r="D1757" t="s">
        <v>8228</v>
      </c>
      <c r="E1757" t="s">
        <v>8153</v>
      </c>
      <c r="F1757" t="s">
        <v>8157</v>
      </c>
      <c r="G1757">
        <v>118</v>
      </c>
      <c r="H1757">
        <v>0</v>
      </c>
      <c r="I1757">
        <v>18.5</v>
      </c>
      <c r="J1757">
        <v>2183</v>
      </c>
      <c r="K1757" s="10">
        <f>IFERROR(INDEX(Pharma_Stock!$D$4:$D$51,MATCH(F1757,Pharma_Stock!$B$4:$B$51,0)),"")</f>
        <v>46500</v>
      </c>
      <c r="L1757" s="11" t="str">
        <f t="shared" si="54"/>
        <v/>
      </c>
      <c r="M1757" s="11" t="str">
        <f>INDEX(Pharma_Products!$F$4:$F$15,MATCH(E1757,Pharma_Products!$A$4:$A$15,0))</f>
        <v>Sch H</v>
      </c>
      <c r="N1757" s="10">
        <f>IFERROR(INDEX(Pharma_Retailers!$F$4:$F$183,MATCH(C1757,Pharma_Retailers!$A$4:$A$183,0)),"")</f>
        <v>47459</v>
      </c>
      <c r="O1757" s="11" t="str">
        <f t="shared" si="55"/>
        <v/>
      </c>
    </row>
    <row r="1758" spans="1:15" x14ac:dyDescent="0.3">
      <c r="A1758" t="s">
        <v>10323</v>
      </c>
      <c r="B1758" s="9">
        <v>46042</v>
      </c>
      <c r="C1758" t="s">
        <v>8347</v>
      </c>
      <c r="D1758" t="s">
        <v>8233</v>
      </c>
      <c r="E1758" t="s">
        <v>8209</v>
      </c>
      <c r="F1758" t="s">
        <v>8211</v>
      </c>
      <c r="G1758">
        <v>151</v>
      </c>
      <c r="H1758">
        <v>0</v>
      </c>
      <c r="I1758">
        <v>30</v>
      </c>
      <c r="J1758">
        <v>4530</v>
      </c>
      <c r="K1758" s="10">
        <f>IFERROR(INDEX(Pharma_Stock!$D$4:$D$51,MATCH(F1758,Pharma_Stock!$B$4:$B$51,0)),"")</f>
        <v>46265</v>
      </c>
      <c r="L1758" s="11" t="str">
        <f t="shared" si="54"/>
        <v/>
      </c>
      <c r="M1758" s="11" t="str">
        <f>INDEX(Pharma_Products!$F$4:$F$15,MATCH(E1758,Pharma_Products!$A$4:$A$15,0))</f>
        <v>-</v>
      </c>
      <c r="N1758" s="10">
        <f>IFERROR(INDEX(Pharma_Retailers!$F$4:$F$183,MATCH(C1758,Pharma_Retailers!$A$4:$A$183,0)),"")</f>
        <v>0</v>
      </c>
      <c r="O1758" s="11" t="str">
        <f t="shared" si="55"/>
        <v/>
      </c>
    </row>
    <row r="1759" spans="1:15" x14ac:dyDescent="0.3">
      <c r="A1759" t="s">
        <v>10324</v>
      </c>
      <c r="B1759" s="9">
        <v>46043</v>
      </c>
      <c r="C1759" t="s">
        <v>8529</v>
      </c>
      <c r="D1759" t="s">
        <v>8249</v>
      </c>
      <c r="E1759" t="s">
        <v>8209</v>
      </c>
      <c r="F1759" t="s">
        <v>8212</v>
      </c>
      <c r="G1759">
        <v>235</v>
      </c>
      <c r="H1759">
        <v>0</v>
      </c>
      <c r="I1759">
        <v>30</v>
      </c>
      <c r="J1759">
        <v>7050</v>
      </c>
      <c r="K1759" s="10">
        <f>IFERROR(INDEX(Pharma_Stock!$D$4:$D$51,MATCH(F1759,Pharma_Stock!$B$4:$B$51,0)),"")</f>
        <v>46129</v>
      </c>
      <c r="L1759" s="11" t="str">
        <f t="shared" si="54"/>
        <v/>
      </c>
      <c r="M1759" s="11" t="str">
        <f>INDEX(Pharma_Products!$F$4:$F$15,MATCH(E1759,Pharma_Products!$A$4:$A$15,0))</f>
        <v>-</v>
      </c>
      <c r="N1759" s="10">
        <f>IFERROR(INDEX(Pharma_Retailers!$F$4:$F$183,MATCH(C1759,Pharma_Retailers!$A$4:$A$183,0)),"")</f>
        <v>0</v>
      </c>
      <c r="O1759" s="11" t="str">
        <f t="shared" si="55"/>
        <v/>
      </c>
    </row>
    <row r="1760" spans="1:15" x14ac:dyDescent="0.3">
      <c r="A1760" t="s">
        <v>10325</v>
      </c>
      <c r="B1760" s="9">
        <v>46043</v>
      </c>
      <c r="C1760" t="s">
        <v>8411</v>
      </c>
      <c r="D1760" t="s">
        <v>8233</v>
      </c>
      <c r="E1760" t="s">
        <v>8189</v>
      </c>
      <c r="F1760" t="s">
        <v>8190</v>
      </c>
      <c r="G1760">
        <v>198</v>
      </c>
      <c r="H1760">
        <v>0</v>
      </c>
      <c r="I1760">
        <v>12.5</v>
      </c>
      <c r="J1760">
        <v>2475</v>
      </c>
      <c r="K1760" s="10">
        <f>IFERROR(INDEX(Pharma_Stock!$D$4:$D$51,MATCH(F1760,Pharma_Stock!$B$4:$B$51,0)),"")</f>
        <v>46202</v>
      </c>
      <c r="L1760" s="11" t="str">
        <f t="shared" si="54"/>
        <v/>
      </c>
      <c r="M1760" s="11" t="str">
        <f>INDEX(Pharma_Products!$F$4:$F$15,MATCH(E1760,Pharma_Products!$A$4:$A$15,0))</f>
        <v>-</v>
      </c>
      <c r="N1760" s="10">
        <f>IFERROR(INDEX(Pharma_Retailers!$F$4:$F$183,MATCH(C1760,Pharma_Retailers!$A$4:$A$183,0)),"")</f>
        <v>0</v>
      </c>
      <c r="O1760" s="11" t="str">
        <f t="shared" si="55"/>
        <v/>
      </c>
    </row>
    <row r="1761" spans="1:15" x14ac:dyDescent="0.3">
      <c r="A1761" t="s">
        <v>10326</v>
      </c>
      <c r="B1761" s="9">
        <v>46044</v>
      </c>
      <c r="C1761" t="s">
        <v>8442</v>
      </c>
      <c r="D1761" t="s">
        <v>8233</v>
      </c>
      <c r="E1761" t="s">
        <v>8189</v>
      </c>
      <c r="F1761" t="s">
        <v>8190</v>
      </c>
      <c r="G1761">
        <v>239</v>
      </c>
      <c r="H1761">
        <v>0</v>
      </c>
      <c r="I1761">
        <v>12.5</v>
      </c>
      <c r="J1761">
        <v>2987.5</v>
      </c>
      <c r="K1761" s="10">
        <f>IFERROR(INDEX(Pharma_Stock!$D$4:$D$51,MATCH(F1761,Pharma_Stock!$B$4:$B$51,0)),"")</f>
        <v>46202</v>
      </c>
      <c r="L1761" s="11" t="str">
        <f t="shared" si="54"/>
        <v/>
      </c>
      <c r="M1761" s="11" t="str">
        <f>INDEX(Pharma_Products!$F$4:$F$15,MATCH(E1761,Pharma_Products!$A$4:$A$15,0))</f>
        <v>-</v>
      </c>
      <c r="N1761" s="10">
        <f>IFERROR(INDEX(Pharma_Retailers!$F$4:$F$183,MATCH(C1761,Pharma_Retailers!$A$4:$A$183,0)),"")</f>
        <v>0</v>
      </c>
      <c r="O1761" s="11" t="str">
        <f t="shared" si="55"/>
        <v/>
      </c>
    </row>
    <row r="1762" spans="1:15" x14ac:dyDescent="0.3">
      <c r="A1762" t="s">
        <v>10327</v>
      </c>
      <c r="B1762" s="9">
        <v>46044</v>
      </c>
      <c r="C1762" t="s">
        <v>8519</v>
      </c>
      <c r="D1762" t="s">
        <v>8228</v>
      </c>
      <c r="E1762" t="s">
        <v>8209</v>
      </c>
      <c r="F1762" t="s">
        <v>8211</v>
      </c>
      <c r="G1762">
        <v>93</v>
      </c>
      <c r="H1762">
        <v>0</v>
      </c>
      <c r="I1762">
        <v>30</v>
      </c>
      <c r="J1762">
        <v>2790</v>
      </c>
      <c r="K1762" s="10">
        <f>IFERROR(INDEX(Pharma_Stock!$D$4:$D$51,MATCH(F1762,Pharma_Stock!$B$4:$B$51,0)),"")</f>
        <v>46265</v>
      </c>
      <c r="L1762" s="11" t="str">
        <f t="shared" si="54"/>
        <v/>
      </c>
      <c r="M1762" s="11" t="str">
        <f>INDEX(Pharma_Products!$F$4:$F$15,MATCH(E1762,Pharma_Products!$A$4:$A$15,0))</f>
        <v>-</v>
      </c>
      <c r="N1762" s="10">
        <f>IFERROR(INDEX(Pharma_Retailers!$F$4:$F$183,MATCH(C1762,Pharma_Retailers!$A$4:$A$183,0)),"")</f>
        <v>0</v>
      </c>
      <c r="O1762" s="11" t="str">
        <f t="shared" si="55"/>
        <v/>
      </c>
    </row>
    <row r="1763" spans="1:15" x14ac:dyDescent="0.3">
      <c r="A1763" t="s">
        <v>10328</v>
      </c>
      <c r="B1763" s="9">
        <v>46044</v>
      </c>
      <c r="C1763" t="s">
        <v>8431</v>
      </c>
      <c r="D1763" t="s">
        <v>8241</v>
      </c>
      <c r="E1763" t="s">
        <v>8164</v>
      </c>
      <c r="F1763" t="s">
        <v>8167</v>
      </c>
      <c r="G1763">
        <v>61</v>
      </c>
      <c r="H1763">
        <v>0</v>
      </c>
      <c r="I1763">
        <v>19</v>
      </c>
      <c r="J1763">
        <v>1159</v>
      </c>
      <c r="K1763" s="10">
        <f>IFERROR(INDEX(Pharma_Stock!$D$4:$D$51,MATCH(F1763,Pharma_Stock!$B$4:$B$51,0)),"")</f>
        <v>46652</v>
      </c>
      <c r="L1763" s="11" t="str">
        <f t="shared" si="54"/>
        <v/>
      </c>
      <c r="M1763" s="11" t="str">
        <f>INDEX(Pharma_Products!$F$4:$F$15,MATCH(E1763,Pharma_Products!$A$4:$A$15,0))</f>
        <v>OTC</v>
      </c>
      <c r="N1763" s="10">
        <f>IFERROR(INDEX(Pharma_Retailers!$F$4:$F$183,MATCH(C1763,Pharma_Retailers!$A$4:$A$183,0)),"")</f>
        <v>45792</v>
      </c>
      <c r="O1763" s="11" t="str">
        <f t="shared" si="55"/>
        <v/>
      </c>
    </row>
    <row r="1764" spans="1:15" x14ac:dyDescent="0.3">
      <c r="A1764" t="s">
        <v>10329</v>
      </c>
      <c r="B1764" s="9">
        <v>46044</v>
      </c>
      <c r="C1764" t="s">
        <v>8451</v>
      </c>
      <c r="D1764" t="s">
        <v>8269</v>
      </c>
      <c r="E1764" t="s">
        <v>8153</v>
      </c>
      <c r="F1764" t="s">
        <v>8156</v>
      </c>
      <c r="G1764">
        <v>233</v>
      </c>
      <c r="H1764">
        <v>0</v>
      </c>
      <c r="I1764">
        <v>18.5</v>
      </c>
      <c r="J1764">
        <v>4310.5</v>
      </c>
      <c r="K1764" s="10">
        <f>IFERROR(INDEX(Pharma_Stock!$D$4:$D$51,MATCH(F1764,Pharma_Stock!$B$4:$B$51,0)),"")</f>
        <v>46468</v>
      </c>
      <c r="L1764" s="11" t="str">
        <f t="shared" si="54"/>
        <v/>
      </c>
      <c r="M1764" s="11" t="str">
        <f>INDEX(Pharma_Products!$F$4:$F$15,MATCH(E1764,Pharma_Products!$A$4:$A$15,0))</f>
        <v>Sch H</v>
      </c>
      <c r="N1764" s="10">
        <f>IFERROR(INDEX(Pharma_Retailers!$F$4:$F$183,MATCH(C1764,Pharma_Retailers!$A$4:$A$183,0)),"")</f>
        <v>47036</v>
      </c>
      <c r="O1764" s="11" t="str">
        <f t="shared" si="55"/>
        <v/>
      </c>
    </row>
    <row r="1765" spans="1:15" x14ac:dyDescent="0.3">
      <c r="A1765" t="s">
        <v>10330</v>
      </c>
      <c r="B1765" s="9">
        <v>46044</v>
      </c>
      <c r="C1765" t="s">
        <v>8392</v>
      </c>
      <c r="D1765" t="s">
        <v>8249</v>
      </c>
      <c r="E1765" t="s">
        <v>8184</v>
      </c>
      <c r="F1765" t="s">
        <v>8185</v>
      </c>
      <c r="G1765">
        <v>214</v>
      </c>
      <c r="H1765">
        <v>21</v>
      </c>
      <c r="I1765">
        <v>9</v>
      </c>
      <c r="J1765">
        <v>1926</v>
      </c>
      <c r="K1765" s="10">
        <f>IFERROR(INDEX(Pharma_Stock!$D$4:$D$51,MATCH(F1765,Pharma_Stock!$B$4:$B$51,0)),"")</f>
        <v>46158</v>
      </c>
      <c r="L1765" s="11" t="str">
        <f t="shared" si="54"/>
        <v/>
      </c>
      <c r="M1765" s="11" t="str">
        <f>INDEX(Pharma_Products!$F$4:$F$15,MATCH(E1765,Pharma_Products!$A$4:$A$15,0))</f>
        <v>-</v>
      </c>
      <c r="N1765" s="10">
        <f>IFERROR(INDEX(Pharma_Retailers!$F$4:$F$183,MATCH(C1765,Pharma_Retailers!$A$4:$A$183,0)),"")</f>
        <v>0</v>
      </c>
      <c r="O1765" s="11" t="str">
        <f t="shared" si="55"/>
        <v/>
      </c>
    </row>
    <row r="1766" spans="1:15" x14ac:dyDescent="0.3">
      <c r="A1766" t="s">
        <v>10331</v>
      </c>
      <c r="B1766" s="9">
        <v>46044</v>
      </c>
      <c r="C1766" t="s">
        <v>8234</v>
      </c>
      <c r="D1766" t="s">
        <v>8233</v>
      </c>
      <c r="E1766" t="s">
        <v>8153</v>
      </c>
      <c r="F1766" t="s">
        <v>8157</v>
      </c>
      <c r="G1766">
        <v>186</v>
      </c>
      <c r="H1766">
        <v>0</v>
      </c>
      <c r="I1766">
        <v>18.5</v>
      </c>
      <c r="J1766">
        <v>3441</v>
      </c>
      <c r="K1766" s="10">
        <f>IFERROR(INDEX(Pharma_Stock!$D$4:$D$51,MATCH(F1766,Pharma_Stock!$B$4:$B$51,0)),"")</f>
        <v>46500</v>
      </c>
      <c r="L1766" s="11" t="str">
        <f t="shared" si="54"/>
        <v/>
      </c>
      <c r="M1766" s="11" t="str">
        <f>INDEX(Pharma_Products!$F$4:$F$15,MATCH(E1766,Pharma_Products!$A$4:$A$15,0))</f>
        <v>Sch H</v>
      </c>
      <c r="N1766" s="10">
        <f>IFERROR(INDEX(Pharma_Retailers!$F$4:$F$183,MATCH(C1766,Pharma_Retailers!$A$4:$A$183,0)),"")</f>
        <v>46882</v>
      </c>
      <c r="O1766" s="11" t="str">
        <f t="shared" si="55"/>
        <v/>
      </c>
    </row>
    <row r="1767" spans="1:15" x14ac:dyDescent="0.3">
      <c r="A1767" t="s">
        <v>10332</v>
      </c>
      <c r="B1767" s="9">
        <v>46044</v>
      </c>
      <c r="C1767" t="s">
        <v>8423</v>
      </c>
      <c r="D1767" t="s">
        <v>8233</v>
      </c>
      <c r="E1767" t="s">
        <v>8169</v>
      </c>
      <c r="F1767" t="s">
        <v>8170</v>
      </c>
      <c r="G1767">
        <v>25</v>
      </c>
      <c r="H1767">
        <v>0</v>
      </c>
      <c r="I1767">
        <v>14</v>
      </c>
      <c r="J1767">
        <v>350</v>
      </c>
      <c r="K1767" s="10">
        <f>IFERROR(INDEX(Pharma_Stock!$D$4:$D$51,MATCH(F1767,Pharma_Stock!$B$4:$B$51,0)),"")</f>
        <v>46624</v>
      </c>
      <c r="L1767" s="11" t="str">
        <f t="shared" si="54"/>
        <v/>
      </c>
      <c r="M1767" s="11" t="str">
        <f>INDEX(Pharma_Products!$F$4:$F$15,MATCH(E1767,Pharma_Products!$A$4:$A$15,0))</f>
        <v>Sch H</v>
      </c>
      <c r="N1767" s="10">
        <f>IFERROR(INDEX(Pharma_Retailers!$F$4:$F$183,MATCH(C1767,Pharma_Retailers!$A$4:$A$183,0)),"")</f>
        <v>46761</v>
      </c>
      <c r="O1767" s="11" t="str">
        <f t="shared" si="55"/>
        <v/>
      </c>
    </row>
    <row r="1768" spans="1:15" x14ac:dyDescent="0.3">
      <c r="A1768" t="s">
        <v>10333</v>
      </c>
      <c r="B1768" s="9">
        <v>46045</v>
      </c>
      <c r="C1768" t="s">
        <v>8484</v>
      </c>
      <c r="D1768" t="s">
        <v>8241</v>
      </c>
      <c r="E1768" t="s">
        <v>8174</v>
      </c>
      <c r="F1768" t="s">
        <v>8175</v>
      </c>
      <c r="G1768">
        <v>116</v>
      </c>
      <c r="H1768">
        <v>0</v>
      </c>
      <c r="I1768">
        <v>98</v>
      </c>
      <c r="J1768">
        <v>11368</v>
      </c>
      <c r="K1768" s="10">
        <f>IFERROR(INDEX(Pharma_Stock!$D$4:$D$51,MATCH(F1768,Pharma_Stock!$B$4:$B$51,0)),"")</f>
        <v>46440</v>
      </c>
      <c r="L1768" s="11" t="str">
        <f t="shared" si="54"/>
        <v/>
      </c>
      <c r="M1768" s="11" t="str">
        <f>INDEX(Pharma_Products!$F$4:$F$15,MATCH(E1768,Pharma_Products!$A$4:$A$15,0))</f>
        <v>Sch H</v>
      </c>
      <c r="N1768" s="10">
        <f>IFERROR(INDEX(Pharma_Retailers!$F$4:$F$183,MATCH(C1768,Pharma_Retailers!$A$4:$A$183,0)),"")</f>
        <v>47241</v>
      </c>
      <c r="O1768" s="11" t="str">
        <f t="shared" si="55"/>
        <v/>
      </c>
    </row>
    <row r="1769" spans="1:15" x14ac:dyDescent="0.3">
      <c r="A1769" t="s">
        <v>10334</v>
      </c>
      <c r="B1769" s="9">
        <v>46045</v>
      </c>
      <c r="C1769" t="s">
        <v>8532</v>
      </c>
      <c r="D1769" t="s">
        <v>8249</v>
      </c>
      <c r="E1769" t="s">
        <v>8194</v>
      </c>
      <c r="F1769" t="s">
        <v>8197</v>
      </c>
      <c r="G1769">
        <v>53</v>
      </c>
      <c r="H1769">
        <v>0</v>
      </c>
      <c r="I1769">
        <v>105</v>
      </c>
      <c r="J1769">
        <v>5565</v>
      </c>
      <c r="K1769" s="10">
        <f>IFERROR(INDEX(Pharma_Stock!$D$4:$D$51,MATCH(F1769,Pharma_Stock!$B$4:$B$51,0)),"")</f>
        <v>46224</v>
      </c>
      <c r="L1769" s="11" t="str">
        <f t="shared" si="54"/>
        <v/>
      </c>
      <c r="M1769" s="11" t="str">
        <f>INDEX(Pharma_Products!$F$4:$F$15,MATCH(E1769,Pharma_Products!$A$4:$A$15,0))</f>
        <v>-</v>
      </c>
      <c r="N1769" s="10">
        <f>IFERROR(INDEX(Pharma_Retailers!$F$4:$F$183,MATCH(C1769,Pharma_Retailers!$A$4:$A$183,0)),"")</f>
        <v>46527</v>
      </c>
      <c r="O1769" s="11" t="str">
        <f t="shared" si="55"/>
        <v/>
      </c>
    </row>
    <row r="1770" spans="1:15" x14ac:dyDescent="0.3">
      <c r="A1770" t="s">
        <v>10335</v>
      </c>
      <c r="B1770" s="9">
        <v>46045</v>
      </c>
      <c r="C1770" t="s">
        <v>8359</v>
      </c>
      <c r="D1770" t="s">
        <v>8249</v>
      </c>
      <c r="E1770" t="s">
        <v>8194</v>
      </c>
      <c r="F1770" t="s">
        <v>8195</v>
      </c>
      <c r="G1770">
        <v>177</v>
      </c>
      <c r="H1770">
        <v>0</v>
      </c>
      <c r="I1770">
        <v>105</v>
      </c>
      <c r="J1770">
        <v>18585</v>
      </c>
      <c r="K1770" s="10">
        <f>IFERROR(INDEX(Pharma_Stock!$D$4:$D$51,MATCH(F1770,Pharma_Stock!$B$4:$B$51,0)),"")</f>
        <v>46196</v>
      </c>
      <c r="L1770" s="11" t="str">
        <f t="shared" si="54"/>
        <v/>
      </c>
      <c r="M1770" s="11" t="str">
        <f>INDEX(Pharma_Products!$F$4:$F$15,MATCH(E1770,Pharma_Products!$A$4:$A$15,0))</f>
        <v>-</v>
      </c>
      <c r="N1770" s="10">
        <f>IFERROR(INDEX(Pharma_Retailers!$F$4:$F$183,MATCH(C1770,Pharma_Retailers!$A$4:$A$183,0)),"")</f>
        <v>0</v>
      </c>
      <c r="O1770" s="11" t="str">
        <f t="shared" si="55"/>
        <v/>
      </c>
    </row>
    <row r="1771" spans="1:15" x14ac:dyDescent="0.3">
      <c r="A1771" t="s">
        <v>10336</v>
      </c>
      <c r="B1771" s="9">
        <v>46045</v>
      </c>
      <c r="C1771" t="s">
        <v>8384</v>
      </c>
      <c r="D1771" t="s">
        <v>8269</v>
      </c>
      <c r="E1771" t="s">
        <v>8169</v>
      </c>
      <c r="F1771" t="s">
        <v>8170</v>
      </c>
      <c r="G1771">
        <v>143</v>
      </c>
      <c r="H1771">
        <v>0</v>
      </c>
      <c r="I1771">
        <v>14</v>
      </c>
      <c r="J1771">
        <v>2002</v>
      </c>
      <c r="K1771" s="10">
        <f>IFERROR(INDEX(Pharma_Stock!$D$4:$D$51,MATCH(F1771,Pharma_Stock!$B$4:$B$51,0)),"")</f>
        <v>46624</v>
      </c>
      <c r="L1771" s="11" t="str">
        <f t="shared" si="54"/>
        <v/>
      </c>
      <c r="M1771" s="11" t="str">
        <f>INDEX(Pharma_Products!$F$4:$F$15,MATCH(E1771,Pharma_Products!$A$4:$A$15,0))</f>
        <v>Sch H</v>
      </c>
      <c r="N1771" s="10">
        <f>IFERROR(INDEX(Pharma_Retailers!$F$4:$F$183,MATCH(C1771,Pharma_Retailers!$A$4:$A$183,0)),"")</f>
        <v>47245</v>
      </c>
      <c r="O1771" s="11" t="str">
        <f t="shared" si="55"/>
        <v/>
      </c>
    </row>
    <row r="1772" spans="1:15" x14ac:dyDescent="0.3">
      <c r="A1772" t="s">
        <v>10337</v>
      </c>
      <c r="B1772" s="9">
        <v>46046</v>
      </c>
      <c r="C1772" t="s">
        <v>8359</v>
      </c>
      <c r="D1772" t="s">
        <v>8249</v>
      </c>
      <c r="E1772" t="s">
        <v>8184</v>
      </c>
      <c r="F1772" t="s">
        <v>8185</v>
      </c>
      <c r="G1772">
        <v>134</v>
      </c>
      <c r="H1772">
        <v>13</v>
      </c>
      <c r="I1772">
        <v>9</v>
      </c>
      <c r="J1772">
        <v>1206</v>
      </c>
      <c r="K1772" s="10">
        <f>IFERROR(INDEX(Pharma_Stock!$D$4:$D$51,MATCH(F1772,Pharma_Stock!$B$4:$B$51,0)),"")</f>
        <v>46158</v>
      </c>
      <c r="L1772" s="11" t="str">
        <f t="shared" si="54"/>
        <v/>
      </c>
      <c r="M1772" s="11" t="str">
        <f>INDEX(Pharma_Products!$F$4:$F$15,MATCH(E1772,Pharma_Products!$A$4:$A$15,0))</f>
        <v>-</v>
      </c>
      <c r="N1772" s="10">
        <f>IFERROR(INDEX(Pharma_Retailers!$F$4:$F$183,MATCH(C1772,Pharma_Retailers!$A$4:$A$183,0)),"")</f>
        <v>0</v>
      </c>
      <c r="O1772" s="11" t="str">
        <f t="shared" si="55"/>
        <v/>
      </c>
    </row>
    <row r="1773" spans="1:15" x14ac:dyDescent="0.3">
      <c r="A1773" t="s">
        <v>10338</v>
      </c>
      <c r="B1773" s="9">
        <v>46046</v>
      </c>
      <c r="C1773" t="s">
        <v>8421</v>
      </c>
      <c r="D1773" t="s">
        <v>8269</v>
      </c>
      <c r="E1773" t="s">
        <v>8194</v>
      </c>
      <c r="F1773" t="s">
        <v>8195</v>
      </c>
      <c r="G1773">
        <v>108</v>
      </c>
      <c r="H1773">
        <v>0</v>
      </c>
      <c r="I1773">
        <v>105</v>
      </c>
      <c r="J1773">
        <v>11340</v>
      </c>
      <c r="K1773" s="10">
        <f>IFERROR(INDEX(Pharma_Stock!$D$4:$D$51,MATCH(F1773,Pharma_Stock!$B$4:$B$51,0)),"")</f>
        <v>46196</v>
      </c>
      <c r="L1773" s="11" t="str">
        <f t="shared" si="54"/>
        <v/>
      </c>
      <c r="M1773" s="11" t="str">
        <f>INDEX(Pharma_Products!$F$4:$F$15,MATCH(E1773,Pharma_Products!$A$4:$A$15,0))</f>
        <v>-</v>
      </c>
      <c r="N1773" s="10">
        <f>IFERROR(INDEX(Pharma_Retailers!$F$4:$F$183,MATCH(C1773,Pharma_Retailers!$A$4:$A$183,0)),"")</f>
        <v>0</v>
      </c>
      <c r="O1773" s="11" t="str">
        <f t="shared" si="55"/>
        <v/>
      </c>
    </row>
    <row r="1774" spans="1:15" x14ac:dyDescent="0.3">
      <c r="A1774" t="s">
        <v>10339</v>
      </c>
      <c r="B1774" s="9">
        <v>46046</v>
      </c>
      <c r="C1774" t="s">
        <v>8410</v>
      </c>
      <c r="D1774" t="s">
        <v>8249</v>
      </c>
      <c r="E1774" t="s">
        <v>8194</v>
      </c>
      <c r="F1774" t="s">
        <v>8197</v>
      </c>
      <c r="G1774">
        <v>91</v>
      </c>
      <c r="H1774">
        <v>0</v>
      </c>
      <c r="I1774">
        <v>105</v>
      </c>
      <c r="J1774">
        <v>9555</v>
      </c>
      <c r="K1774" s="10">
        <f>IFERROR(INDEX(Pharma_Stock!$D$4:$D$51,MATCH(F1774,Pharma_Stock!$B$4:$B$51,0)),"")</f>
        <v>46224</v>
      </c>
      <c r="L1774" s="11" t="str">
        <f t="shared" si="54"/>
        <v/>
      </c>
      <c r="M1774" s="11" t="str">
        <f>INDEX(Pharma_Products!$F$4:$F$15,MATCH(E1774,Pharma_Products!$A$4:$A$15,0))</f>
        <v>-</v>
      </c>
      <c r="N1774" s="10">
        <f>IFERROR(INDEX(Pharma_Retailers!$F$4:$F$183,MATCH(C1774,Pharma_Retailers!$A$4:$A$183,0)),"")</f>
        <v>0</v>
      </c>
      <c r="O1774" s="11" t="str">
        <f t="shared" si="55"/>
        <v/>
      </c>
    </row>
    <row r="1775" spans="1:15" x14ac:dyDescent="0.3">
      <c r="A1775" t="s">
        <v>10340</v>
      </c>
      <c r="B1775" s="9">
        <v>46046</v>
      </c>
      <c r="C1775" t="s">
        <v>8441</v>
      </c>
      <c r="D1775" t="s">
        <v>8233</v>
      </c>
      <c r="E1775" t="s">
        <v>8204</v>
      </c>
      <c r="F1775" t="s">
        <v>8206</v>
      </c>
      <c r="G1775">
        <v>84</v>
      </c>
      <c r="H1775">
        <v>14</v>
      </c>
      <c r="I1775">
        <v>88</v>
      </c>
      <c r="J1775">
        <v>7392</v>
      </c>
      <c r="K1775" s="10">
        <f>IFERROR(INDEX(Pharma_Stock!$D$4:$D$51,MATCH(F1775,Pharma_Stock!$B$4:$B$51,0)),"")</f>
        <v>46287</v>
      </c>
      <c r="L1775" s="11" t="str">
        <f t="shared" si="54"/>
        <v/>
      </c>
      <c r="M1775" s="11" t="str">
        <f>INDEX(Pharma_Products!$F$4:$F$15,MATCH(E1775,Pharma_Products!$A$4:$A$15,0))</f>
        <v>-</v>
      </c>
      <c r="N1775" s="10">
        <f>IFERROR(INDEX(Pharma_Retailers!$F$4:$F$183,MATCH(C1775,Pharma_Retailers!$A$4:$A$183,0)),"")</f>
        <v>0</v>
      </c>
      <c r="O1775" s="11" t="str">
        <f t="shared" si="55"/>
        <v/>
      </c>
    </row>
    <row r="1776" spans="1:15" x14ac:dyDescent="0.3">
      <c r="A1776" t="s">
        <v>10341</v>
      </c>
      <c r="B1776" s="9">
        <v>46046</v>
      </c>
      <c r="C1776" t="s">
        <v>8492</v>
      </c>
      <c r="D1776" t="s">
        <v>8269</v>
      </c>
      <c r="E1776" t="s">
        <v>8194</v>
      </c>
      <c r="F1776" t="s">
        <v>8197</v>
      </c>
      <c r="G1776">
        <v>168</v>
      </c>
      <c r="H1776">
        <v>0</v>
      </c>
      <c r="I1776">
        <v>105</v>
      </c>
      <c r="J1776">
        <v>17640</v>
      </c>
      <c r="K1776" s="10">
        <f>IFERROR(INDEX(Pharma_Stock!$D$4:$D$51,MATCH(F1776,Pharma_Stock!$B$4:$B$51,0)),"")</f>
        <v>46224</v>
      </c>
      <c r="L1776" s="11" t="str">
        <f t="shared" si="54"/>
        <v/>
      </c>
      <c r="M1776" s="11" t="str">
        <f>INDEX(Pharma_Products!$F$4:$F$15,MATCH(E1776,Pharma_Products!$A$4:$A$15,0))</f>
        <v>-</v>
      </c>
      <c r="N1776" s="10">
        <f>IFERROR(INDEX(Pharma_Retailers!$F$4:$F$183,MATCH(C1776,Pharma_Retailers!$A$4:$A$183,0)),"")</f>
        <v>0</v>
      </c>
      <c r="O1776" s="11" t="str">
        <f t="shared" si="55"/>
        <v/>
      </c>
    </row>
    <row r="1777" spans="1:15" x14ac:dyDescent="0.3">
      <c r="A1777" t="s">
        <v>10342</v>
      </c>
      <c r="B1777" s="9">
        <v>46046</v>
      </c>
      <c r="C1777" t="s">
        <v>8430</v>
      </c>
      <c r="D1777" t="s">
        <v>8241</v>
      </c>
      <c r="E1777" t="s">
        <v>8204</v>
      </c>
      <c r="F1777" t="s">
        <v>8206</v>
      </c>
      <c r="G1777">
        <v>182</v>
      </c>
      <c r="H1777">
        <v>30</v>
      </c>
      <c r="I1777">
        <v>88</v>
      </c>
      <c r="J1777">
        <v>16016</v>
      </c>
      <c r="K1777" s="10">
        <f>IFERROR(INDEX(Pharma_Stock!$D$4:$D$51,MATCH(F1777,Pharma_Stock!$B$4:$B$51,0)),"")</f>
        <v>46287</v>
      </c>
      <c r="L1777" s="11" t="str">
        <f t="shared" si="54"/>
        <v/>
      </c>
      <c r="M1777" s="11" t="str">
        <f>INDEX(Pharma_Products!$F$4:$F$15,MATCH(E1777,Pharma_Products!$A$4:$A$15,0))</f>
        <v>-</v>
      </c>
      <c r="N1777" s="10">
        <f>IFERROR(INDEX(Pharma_Retailers!$F$4:$F$183,MATCH(C1777,Pharma_Retailers!$A$4:$A$183,0)),"")</f>
        <v>0</v>
      </c>
      <c r="O1777" s="11" t="str">
        <f t="shared" si="55"/>
        <v/>
      </c>
    </row>
    <row r="1778" spans="1:15" x14ac:dyDescent="0.3">
      <c r="A1778" t="s">
        <v>10343</v>
      </c>
      <c r="B1778" s="9">
        <v>46046</v>
      </c>
      <c r="C1778" t="s">
        <v>8364</v>
      </c>
      <c r="D1778" t="s">
        <v>8241</v>
      </c>
      <c r="E1778" t="s">
        <v>8194</v>
      </c>
      <c r="F1778" t="s">
        <v>8197</v>
      </c>
      <c r="G1778">
        <v>75</v>
      </c>
      <c r="H1778">
        <v>0</v>
      </c>
      <c r="I1778">
        <v>105</v>
      </c>
      <c r="J1778">
        <v>7875</v>
      </c>
      <c r="K1778" s="10">
        <f>IFERROR(INDEX(Pharma_Stock!$D$4:$D$51,MATCH(F1778,Pharma_Stock!$B$4:$B$51,0)),"")</f>
        <v>46224</v>
      </c>
      <c r="L1778" s="11" t="str">
        <f t="shared" si="54"/>
        <v/>
      </c>
      <c r="M1778" s="11" t="str">
        <f>INDEX(Pharma_Products!$F$4:$F$15,MATCH(E1778,Pharma_Products!$A$4:$A$15,0))</f>
        <v>-</v>
      </c>
      <c r="N1778" s="10">
        <f>IFERROR(INDEX(Pharma_Retailers!$F$4:$F$183,MATCH(C1778,Pharma_Retailers!$A$4:$A$183,0)),"")</f>
        <v>0</v>
      </c>
      <c r="O1778" s="11" t="str">
        <f t="shared" si="55"/>
        <v/>
      </c>
    </row>
    <row r="1779" spans="1:15" x14ac:dyDescent="0.3">
      <c r="A1779" t="s">
        <v>10344</v>
      </c>
      <c r="B1779" s="9">
        <v>46046</v>
      </c>
      <c r="C1779" t="s">
        <v>8375</v>
      </c>
      <c r="D1779" t="s">
        <v>8228</v>
      </c>
      <c r="E1779" t="s">
        <v>8159</v>
      </c>
      <c r="F1779" t="s">
        <v>8162</v>
      </c>
      <c r="G1779">
        <v>18</v>
      </c>
      <c r="H1779">
        <v>0</v>
      </c>
      <c r="I1779">
        <v>72</v>
      </c>
      <c r="J1779">
        <v>1296</v>
      </c>
      <c r="K1779" s="10">
        <f>IFERROR(INDEX(Pharma_Stock!$D$4:$D$51,MATCH(F1779,Pharma_Stock!$B$4:$B$51,0)),"")</f>
        <v>46494</v>
      </c>
      <c r="L1779" s="11" t="str">
        <f t="shared" si="54"/>
        <v/>
      </c>
      <c r="M1779" s="11" t="str">
        <f>INDEX(Pharma_Products!$F$4:$F$15,MATCH(E1779,Pharma_Products!$A$4:$A$15,0))</f>
        <v>Sch H</v>
      </c>
      <c r="N1779" s="10">
        <f>IFERROR(INDEX(Pharma_Retailers!$F$4:$F$183,MATCH(C1779,Pharma_Retailers!$A$4:$A$183,0)),"")</f>
        <v>47459</v>
      </c>
      <c r="O1779" s="11" t="str">
        <f t="shared" si="55"/>
        <v/>
      </c>
    </row>
    <row r="1780" spans="1:15" x14ac:dyDescent="0.3">
      <c r="A1780" t="s">
        <v>10345</v>
      </c>
      <c r="B1780" s="9">
        <v>46046</v>
      </c>
      <c r="C1780" t="s">
        <v>8451</v>
      </c>
      <c r="D1780" t="s">
        <v>8269</v>
      </c>
      <c r="E1780" t="s">
        <v>8194</v>
      </c>
      <c r="F1780" t="s">
        <v>8196</v>
      </c>
      <c r="G1780">
        <v>45</v>
      </c>
      <c r="H1780">
        <v>0</v>
      </c>
      <c r="I1780">
        <v>105</v>
      </c>
      <c r="J1780">
        <v>4725</v>
      </c>
      <c r="K1780" s="10">
        <f>IFERROR(INDEX(Pharma_Stock!$D$4:$D$51,MATCH(F1780,Pharma_Stock!$B$4:$B$51,0)),"")</f>
        <v>46234</v>
      </c>
      <c r="L1780" s="11" t="str">
        <f t="shared" si="54"/>
        <v/>
      </c>
      <c r="M1780" s="11" t="str">
        <f>INDEX(Pharma_Products!$F$4:$F$15,MATCH(E1780,Pharma_Products!$A$4:$A$15,0))</f>
        <v>-</v>
      </c>
      <c r="N1780" s="10">
        <f>IFERROR(INDEX(Pharma_Retailers!$F$4:$F$183,MATCH(C1780,Pharma_Retailers!$A$4:$A$183,0)),"")</f>
        <v>47036</v>
      </c>
      <c r="O1780" s="11" t="str">
        <f t="shared" si="55"/>
        <v/>
      </c>
    </row>
    <row r="1781" spans="1:15" x14ac:dyDescent="0.3">
      <c r="A1781" t="s">
        <v>10346</v>
      </c>
      <c r="B1781" s="9">
        <v>46046</v>
      </c>
      <c r="C1781" t="s">
        <v>8450</v>
      </c>
      <c r="D1781" t="s">
        <v>8249</v>
      </c>
      <c r="E1781" t="s">
        <v>8204</v>
      </c>
      <c r="F1781" t="s">
        <v>8206</v>
      </c>
      <c r="G1781">
        <v>42</v>
      </c>
      <c r="H1781">
        <v>7</v>
      </c>
      <c r="I1781">
        <v>88</v>
      </c>
      <c r="J1781">
        <v>3696</v>
      </c>
      <c r="K1781" s="10">
        <f>IFERROR(INDEX(Pharma_Stock!$D$4:$D$51,MATCH(F1781,Pharma_Stock!$B$4:$B$51,0)),"")</f>
        <v>46287</v>
      </c>
      <c r="L1781" s="11" t="str">
        <f t="shared" si="54"/>
        <v/>
      </c>
      <c r="M1781" s="11" t="str">
        <f>INDEX(Pharma_Products!$F$4:$F$15,MATCH(E1781,Pharma_Products!$A$4:$A$15,0))</f>
        <v>-</v>
      </c>
      <c r="N1781" s="10">
        <f>IFERROR(INDEX(Pharma_Retailers!$F$4:$F$183,MATCH(C1781,Pharma_Retailers!$A$4:$A$183,0)),"")</f>
        <v>0</v>
      </c>
      <c r="O1781" s="11" t="str">
        <f t="shared" si="55"/>
        <v/>
      </c>
    </row>
    <row r="1782" spans="1:15" x14ac:dyDescent="0.3">
      <c r="A1782" t="s">
        <v>10347</v>
      </c>
      <c r="B1782" s="9">
        <v>46046</v>
      </c>
      <c r="C1782" t="s">
        <v>8442</v>
      </c>
      <c r="D1782" t="s">
        <v>8233</v>
      </c>
      <c r="E1782" t="s">
        <v>8189</v>
      </c>
      <c r="F1782" t="s">
        <v>8190</v>
      </c>
      <c r="G1782">
        <v>22</v>
      </c>
      <c r="H1782">
        <v>0</v>
      </c>
      <c r="I1782">
        <v>12.5</v>
      </c>
      <c r="J1782">
        <v>275</v>
      </c>
      <c r="K1782" s="10">
        <f>IFERROR(INDEX(Pharma_Stock!$D$4:$D$51,MATCH(F1782,Pharma_Stock!$B$4:$B$51,0)),"")</f>
        <v>46202</v>
      </c>
      <c r="L1782" s="11" t="str">
        <f t="shared" si="54"/>
        <v/>
      </c>
      <c r="M1782" s="11" t="str">
        <f>INDEX(Pharma_Products!$F$4:$F$15,MATCH(E1782,Pharma_Products!$A$4:$A$15,0))</f>
        <v>-</v>
      </c>
      <c r="N1782" s="10">
        <f>IFERROR(INDEX(Pharma_Retailers!$F$4:$F$183,MATCH(C1782,Pharma_Retailers!$A$4:$A$183,0)),"")</f>
        <v>0</v>
      </c>
      <c r="O1782" s="11" t="str">
        <f t="shared" si="55"/>
        <v/>
      </c>
    </row>
    <row r="1783" spans="1:15" x14ac:dyDescent="0.3">
      <c r="A1783" t="s">
        <v>10348</v>
      </c>
      <c r="B1783" s="9">
        <v>46049</v>
      </c>
      <c r="C1783" t="s">
        <v>8371</v>
      </c>
      <c r="D1783" t="s">
        <v>8233</v>
      </c>
      <c r="E1783" t="s">
        <v>8194</v>
      </c>
      <c r="F1783" t="s">
        <v>8197</v>
      </c>
      <c r="G1783">
        <v>147</v>
      </c>
      <c r="H1783">
        <v>0</v>
      </c>
      <c r="I1783">
        <v>105</v>
      </c>
      <c r="J1783">
        <v>15435</v>
      </c>
      <c r="K1783" s="10">
        <f>IFERROR(INDEX(Pharma_Stock!$D$4:$D$51,MATCH(F1783,Pharma_Stock!$B$4:$B$51,0)),"")</f>
        <v>46224</v>
      </c>
      <c r="L1783" s="11" t="str">
        <f t="shared" si="54"/>
        <v/>
      </c>
      <c r="M1783" s="11" t="str">
        <f>INDEX(Pharma_Products!$F$4:$F$15,MATCH(E1783,Pharma_Products!$A$4:$A$15,0))</f>
        <v>-</v>
      </c>
      <c r="N1783" s="10">
        <f>IFERROR(INDEX(Pharma_Retailers!$F$4:$F$183,MATCH(C1783,Pharma_Retailers!$A$4:$A$183,0)),"")</f>
        <v>0</v>
      </c>
      <c r="O1783" s="11" t="str">
        <f t="shared" si="55"/>
        <v/>
      </c>
    </row>
    <row r="1784" spans="1:15" x14ac:dyDescent="0.3">
      <c r="A1784" t="s">
        <v>10349</v>
      </c>
      <c r="B1784" s="9">
        <v>46049</v>
      </c>
      <c r="C1784" t="s">
        <v>8313</v>
      </c>
      <c r="D1784" t="s">
        <v>8249</v>
      </c>
      <c r="E1784" t="s">
        <v>8189</v>
      </c>
      <c r="F1784" t="s">
        <v>8190</v>
      </c>
      <c r="G1784">
        <v>136</v>
      </c>
      <c r="H1784">
        <v>0</v>
      </c>
      <c r="I1784">
        <v>12.5</v>
      </c>
      <c r="J1784">
        <v>1700</v>
      </c>
      <c r="K1784" s="10">
        <f>IFERROR(INDEX(Pharma_Stock!$D$4:$D$51,MATCH(F1784,Pharma_Stock!$B$4:$B$51,0)),"")</f>
        <v>46202</v>
      </c>
      <c r="L1784" s="11" t="str">
        <f t="shared" si="54"/>
        <v/>
      </c>
      <c r="M1784" s="11" t="str">
        <f>INDEX(Pharma_Products!$F$4:$F$15,MATCH(E1784,Pharma_Products!$A$4:$A$15,0))</f>
        <v>-</v>
      </c>
      <c r="N1784" s="10">
        <f>IFERROR(INDEX(Pharma_Retailers!$F$4:$F$183,MATCH(C1784,Pharma_Retailers!$A$4:$A$183,0)),"")</f>
        <v>0</v>
      </c>
      <c r="O1784" s="11" t="str">
        <f t="shared" si="55"/>
        <v/>
      </c>
    </row>
    <row r="1785" spans="1:15" x14ac:dyDescent="0.3">
      <c r="A1785" t="s">
        <v>10350</v>
      </c>
      <c r="B1785" s="9">
        <v>46049</v>
      </c>
      <c r="C1785" t="s">
        <v>8466</v>
      </c>
      <c r="D1785" t="s">
        <v>8269</v>
      </c>
      <c r="E1785" t="s">
        <v>8179</v>
      </c>
      <c r="F1785" t="s">
        <v>8182</v>
      </c>
      <c r="G1785">
        <v>15</v>
      </c>
      <c r="H1785">
        <v>0</v>
      </c>
      <c r="I1785">
        <v>85</v>
      </c>
      <c r="J1785">
        <v>1275</v>
      </c>
      <c r="K1785" s="10">
        <f>IFERROR(INDEX(Pharma_Stock!$D$4:$D$51,MATCH(F1785,Pharma_Stock!$B$4:$B$51,0)),"")</f>
        <v>46620</v>
      </c>
      <c r="L1785" s="11" t="str">
        <f t="shared" si="54"/>
        <v/>
      </c>
      <c r="M1785" s="11" t="str">
        <f>INDEX(Pharma_Products!$F$4:$F$15,MATCH(E1785,Pharma_Products!$A$4:$A$15,0))</f>
        <v>Sch H</v>
      </c>
      <c r="N1785" s="10">
        <f>IFERROR(INDEX(Pharma_Retailers!$F$4:$F$183,MATCH(C1785,Pharma_Retailers!$A$4:$A$183,0)),"")</f>
        <v>47144</v>
      </c>
      <c r="O1785" s="11" t="str">
        <f t="shared" si="55"/>
        <v/>
      </c>
    </row>
    <row r="1786" spans="1:15" x14ac:dyDescent="0.3">
      <c r="A1786" t="s">
        <v>10351</v>
      </c>
      <c r="B1786" s="9">
        <v>46049</v>
      </c>
      <c r="C1786" t="s">
        <v>8359</v>
      </c>
      <c r="D1786" t="s">
        <v>8249</v>
      </c>
      <c r="E1786" t="s">
        <v>8194</v>
      </c>
      <c r="F1786" t="s">
        <v>8195</v>
      </c>
      <c r="G1786">
        <v>82</v>
      </c>
      <c r="H1786">
        <v>0</v>
      </c>
      <c r="I1786">
        <v>105</v>
      </c>
      <c r="J1786">
        <v>8610</v>
      </c>
      <c r="K1786" s="10">
        <f>IFERROR(INDEX(Pharma_Stock!$D$4:$D$51,MATCH(F1786,Pharma_Stock!$B$4:$B$51,0)),"")</f>
        <v>46196</v>
      </c>
      <c r="L1786" s="11" t="str">
        <f t="shared" si="54"/>
        <v/>
      </c>
      <c r="M1786" s="11" t="str">
        <f>INDEX(Pharma_Products!$F$4:$F$15,MATCH(E1786,Pharma_Products!$A$4:$A$15,0))</f>
        <v>-</v>
      </c>
      <c r="N1786" s="10">
        <f>IFERROR(INDEX(Pharma_Retailers!$F$4:$F$183,MATCH(C1786,Pharma_Retailers!$A$4:$A$183,0)),"")</f>
        <v>0</v>
      </c>
      <c r="O1786" s="11" t="str">
        <f t="shared" si="55"/>
        <v/>
      </c>
    </row>
    <row r="1787" spans="1:15" x14ac:dyDescent="0.3">
      <c r="A1787" t="s">
        <v>10352</v>
      </c>
      <c r="B1787" s="9">
        <v>46049</v>
      </c>
      <c r="C1787" t="s">
        <v>8277</v>
      </c>
      <c r="D1787" t="s">
        <v>8249</v>
      </c>
      <c r="E1787" t="s">
        <v>8169</v>
      </c>
      <c r="F1787" t="s">
        <v>8171</v>
      </c>
      <c r="G1787">
        <v>227</v>
      </c>
      <c r="H1787">
        <v>0</v>
      </c>
      <c r="I1787">
        <v>14</v>
      </c>
      <c r="J1787">
        <v>3178</v>
      </c>
      <c r="K1787" s="10">
        <f>IFERROR(INDEX(Pharma_Stock!$D$4:$D$51,MATCH(F1787,Pharma_Stock!$B$4:$B$51,0)),"")</f>
        <v>46575</v>
      </c>
      <c r="L1787" s="11" t="str">
        <f t="shared" si="54"/>
        <v/>
      </c>
      <c r="M1787" s="11" t="str">
        <f>INDEX(Pharma_Products!$F$4:$F$15,MATCH(E1787,Pharma_Products!$A$4:$A$15,0))</f>
        <v>Sch H</v>
      </c>
      <c r="N1787" s="10">
        <f>IFERROR(INDEX(Pharma_Retailers!$F$4:$F$183,MATCH(C1787,Pharma_Retailers!$A$4:$A$183,0)),"")</f>
        <v>46229</v>
      </c>
      <c r="O1787" s="11" t="str">
        <f t="shared" si="55"/>
        <v/>
      </c>
    </row>
    <row r="1788" spans="1:15" x14ac:dyDescent="0.3">
      <c r="A1788" t="s">
        <v>10353</v>
      </c>
      <c r="B1788" s="9">
        <v>46049</v>
      </c>
      <c r="C1788" t="s">
        <v>8347</v>
      </c>
      <c r="D1788" t="s">
        <v>8233</v>
      </c>
      <c r="E1788" t="s">
        <v>8184</v>
      </c>
      <c r="F1788" t="s">
        <v>8185</v>
      </c>
      <c r="G1788">
        <v>165</v>
      </c>
      <c r="H1788">
        <v>16</v>
      </c>
      <c r="I1788">
        <v>9</v>
      </c>
      <c r="J1788">
        <v>1485</v>
      </c>
      <c r="K1788" s="10">
        <f>IFERROR(INDEX(Pharma_Stock!$D$4:$D$51,MATCH(F1788,Pharma_Stock!$B$4:$B$51,0)),"")</f>
        <v>46158</v>
      </c>
      <c r="L1788" s="11" t="str">
        <f t="shared" si="54"/>
        <v/>
      </c>
      <c r="M1788" s="11" t="str">
        <f>INDEX(Pharma_Products!$F$4:$F$15,MATCH(E1788,Pharma_Products!$A$4:$A$15,0))</f>
        <v>-</v>
      </c>
      <c r="N1788" s="10">
        <f>IFERROR(INDEX(Pharma_Retailers!$F$4:$F$183,MATCH(C1788,Pharma_Retailers!$A$4:$A$183,0)),"")</f>
        <v>0</v>
      </c>
      <c r="O1788" s="11" t="str">
        <f t="shared" si="55"/>
        <v/>
      </c>
    </row>
    <row r="1789" spans="1:15" x14ac:dyDescent="0.3">
      <c r="A1789" t="s">
        <v>10354</v>
      </c>
      <c r="B1789" s="9">
        <v>46049</v>
      </c>
      <c r="C1789" t="s">
        <v>8360</v>
      </c>
      <c r="D1789" t="s">
        <v>8241</v>
      </c>
      <c r="E1789" t="s">
        <v>8184</v>
      </c>
      <c r="F1789" t="s">
        <v>8185</v>
      </c>
      <c r="G1789">
        <v>232</v>
      </c>
      <c r="H1789">
        <v>23</v>
      </c>
      <c r="I1789">
        <v>9</v>
      </c>
      <c r="J1789">
        <v>2088</v>
      </c>
      <c r="K1789" s="10">
        <f>IFERROR(INDEX(Pharma_Stock!$D$4:$D$51,MATCH(F1789,Pharma_Stock!$B$4:$B$51,0)),"")</f>
        <v>46158</v>
      </c>
      <c r="L1789" s="11" t="str">
        <f t="shared" si="54"/>
        <v/>
      </c>
      <c r="M1789" s="11" t="str">
        <f>INDEX(Pharma_Products!$F$4:$F$15,MATCH(E1789,Pharma_Products!$A$4:$A$15,0))</f>
        <v>-</v>
      </c>
      <c r="N1789" s="10">
        <f>IFERROR(INDEX(Pharma_Retailers!$F$4:$F$183,MATCH(C1789,Pharma_Retailers!$A$4:$A$183,0)),"")</f>
        <v>0</v>
      </c>
      <c r="O1789" s="11" t="str">
        <f t="shared" si="55"/>
        <v/>
      </c>
    </row>
    <row r="1790" spans="1:15" x14ac:dyDescent="0.3">
      <c r="A1790" t="s">
        <v>10355</v>
      </c>
      <c r="B1790" s="9">
        <v>46050</v>
      </c>
      <c r="C1790" t="s">
        <v>8393</v>
      </c>
      <c r="D1790" t="s">
        <v>8249</v>
      </c>
      <c r="E1790" t="s">
        <v>8189</v>
      </c>
      <c r="F1790" t="s">
        <v>8190</v>
      </c>
      <c r="G1790">
        <v>120</v>
      </c>
      <c r="H1790">
        <v>0</v>
      </c>
      <c r="I1790">
        <v>12.5</v>
      </c>
      <c r="J1790">
        <v>1500</v>
      </c>
      <c r="K1790" s="10">
        <f>IFERROR(INDEX(Pharma_Stock!$D$4:$D$51,MATCH(F1790,Pharma_Stock!$B$4:$B$51,0)),"")</f>
        <v>46202</v>
      </c>
      <c r="L1790" s="11" t="str">
        <f t="shared" si="54"/>
        <v/>
      </c>
      <c r="M1790" s="11" t="str">
        <f>INDEX(Pharma_Products!$F$4:$F$15,MATCH(E1790,Pharma_Products!$A$4:$A$15,0))</f>
        <v>-</v>
      </c>
      <c r="N1790" s="10">
        <f>IFERROR(INDEX(Pharma_Retailers!$F$4:$F$183,MATCH(C1790,Pharma_Retailers!$A$4:$A$183,0)),"")</f>
        <v>0</v>
      </c>
      <c r="O1790" s="11" t="str">
        <f t="shared" si="55"/>
        <v/>
      </c>
    </row>
    <row r="1791" spans="1:15" x14ac:dyDescent="0.3">
      <c r="A1791" t="s">
        <v>10356</v>
      </c>
      <c r="B1791" s="9">
        <v>46050</v>
      </c>
      <c r="C1791" t="s">
        <v>8316</v>
      </c>
      <c r="D1791" t="s">
        <v>8269</v>
      </c>
      <c r="E1791" t="s">
        <v>8189</v>
      </c>
      <c r="F1791" t="s">
        <v>8190</v>
      </c>
      <c r="G1791">
        <v>98</v>
      </c>
      <c r="H1791">
        <v>0</v>
      </c>
      <c r="I1791">
        <v>12.5</v>
      </c>
      <c r="J1791">
        <v>1225</v>
      </c>
      <c r="K1791" s="10">
        <f>IFERROR(INDEX(Pharma_Stock!$D$4:$D$51,MATCH(F1791,Pharma_Stock!$B$4:$B$51,0)),"")</f>
        <v>46202</v>
      </c>
      <c r="L1791" s="11" t="str">
        <f t="shared" si="54"/>
        <v/>
      </c>
      <c r="M1791" s="11" t="str">
        <f>INDEX(Pharma_Products!$F$4:$F$15,MATCH(E1791,Pharma_Products!$A$4:$A$15,0))</f>
        <v>-</v>
      </c>
      <c r="N1791" s="10">
        <f>IFERROR(INDEX(Pharma_Retailers!$F$4:$F$183,MATCH(C1791,Pharma_Retailers!$A$4:$A$183,0)),"")</f>
        <v>46921</v>
      </c>
      <c r="O1791" s="11" t="str">
        <f t="shared" si="55"/>
        <v/>
      </c>
    </row>
    <row r="1792" spans="1:15" x14ac:dyDescent="0.3">
      <c r="A1792" t="s">
        <v>10357</v>
      </c>
      <c r="B1792" s="9">
        <v>46050</v>
      </c>
      <c r="C1792" t="s">
        <v>8309</v>
      </c>
      <c r="D1792" t="s">
        <v>8249</v>
      </c>
      <c r="E1792" t="s">
        <v>8189</v>
      </c>
      <c r="F1792" t="s">
        <v>8190</v>
      </c>
      <c r="G1792">
        <v>141</v>
      </c>
      <c r="H1792">
        <v>0</v>
      </c>
      <c r="I1792">
        <v>12.5</v>
      </c>
      <c r="J1792">
        <v>1762.5</v>
      </c>
      <c r="K1792" s="10">
        <f>IFERROR(INDEX(Pharma_Stock!$D$4:$D$51,MATCH(F1792,Pharma_Stock!$B$4:$B$51,0)),"")</f>
        <v>46202</v>
      </c>
      <c r="L1792" s="11" t="str">
        <f t="shared" si="54"/>
        <v/>
      </c>
      <c r="M1792" s="11" t="str">
        <f>INDEX(Pharma_Products!$F$4:$F$15,MATCH(E1792,Pharma_Products!$A$4:$A$15,0))</f>
        <v>-</v>
      </c>
      <c r="N1792" s="10">
        <f>IFERROR(INDEX(Pharma_Retailers!$F$4:$F$183,MATCH(C1792,Pharma_Retailers!$A$4:$A$183,0)),"")</f>
        <v>0</v>
      </c>
      <c r="O1792" s="11" t="str">
        <f t="shared" si="55"/>
        <v/>
      </c>
    </row>
    <row r="1793" spans="1:15" x14ac:dyDescent="0.3">
      <c r="A1793" t="s">
        <v>10358</v>
      </c>
      <c r="B1793" s="9">
        <v>46050</v>
      </c>
      <c r="C1793" t="s">
        <v>8378</v>
      </c>
      <c r="D1793" t="s">
        <v>8249</v>
      </c>
      <c r="E1793" t="s">
        <v>8174</v>
      </c>
      <c r="F1793" t="s">
        <v>8176</v>
      </c>
      <c r="G1793">
        <v>216</v>
      </c>
      <c r="H1793">
        <v>0</v>
      </c>
      <c r="I1793">
        <v>98</v>
      </c>
      <c r="J1793">
        <v>21168</v>
      </c>
      <c r="K1793" s="10">
        <f>IFERROR(INDEX(Pharma_Stock!$D$4:$D$51,MATCH(F1793,Pharma_Stock!$B$4:$B$51,0)),"")</f>
        <v>46628</v>
      </c>
      <c r="L1793" s="11" t="str">
        <f t="shared" si="54"/>
        <v/>
      </c>
      <c r="M1793" s="11" t="str">
        <f>INDEX(Pharma_Products!$F$4:$F$15,MATCH(E1793,Pharma_Products!$A$4:$A$15,0))</f>
        <v>Sch H</v>
      </c>
      <c r="N1793" s="10">
        <f>IFERROR(INDEX(Pharma_Retailers!$F$4:$F$183,MATCH(C1793,Pharma_Retailers!$A$4:$A$183,0)),"")</f>
        <v>46829</v>
      </c>
      <c r="O1793" s="11" t="str">
        <f t="shared" si="55"/>
        <v/>
      </c>
    </row>
    <row r="1794" spans="1:15" x14ac:dyDescent="0.3">
      <c r="A1794" t="s">
        <v>10359</v>
      </c>
      <c r="B1794" s="9">
        <v>46050</v>
      </c>
      <c r="C1794" t="s">
        <v>8531</v>
      </c>
      <c r="D1794" t="s">
        <v>8233</v>
      </c>
      <c r="E1794" t="s">
        <v>8189</v>
      </c>
      <c r="F1794" t="s">
        <v>8190</v>
      </c>
      <c r="G1794">
        <v>55</v>
      </c>
      <c r="H1794">
        <v>0</v>
      </c>
      <c r="I1794">
        <v>12.5</v>
      </c>
      <c r="J1794">
        <v>687.5</v>
      </c>
      <c r="K1794" s="10">
        <f>IFERROR(INDEX(Pharma_Stock!$D$4:$D$51,MATCH(F1794,Pharma_Stock!$B$4:$B$51,0)),"")</f>
        <v>46202</v>
      </c>
      <c r="L1794" s="11" t="str">
        <f t="shared" si="54"/>
        <v/>
      </c>
      <c r="M1794" s="11" t="str">
        <f>INDEX(Pharma_Products!$F$4:$F$15,MATCH(E1794,Pharma_Products!$A$4:$A$15,0))</f>
        <v>-</v>
      </c>
      <c r="N1794" s="10">
        <f>IFERROR(INDEX(Pharma_Retailers!$F$4:$F$183,MATCH(C1794,Pharma_Retailers!$A$4:$A$183,0)),"")</f>
        <v>0</v>
      </c>
      <c r="O1794" s="11" t="str">
        <f t="shared" si="55"/>
        <v/>
      </c>
    </row>
    <row r="1795" spans="1:15" x14ac:dyDescent="0.3">
      <c r="A1795" t="s">
        <v>10360</v>
      </c>
      <c r="B1795" s="9">
        <v>46051</v>
      </c>
      <c r="C1795" t="s">
        <v>8366</v>
      </c>
      <c r="D1795" t="s">
        <v>8249</v>
      </c>
      <c r="E1795" t="s">
        <v>8179</v>
      </c>
      <c r="F1795" t="s">
        <v>8181</v>
      </c>
      <c r="G1795">
        <v>81</v>
      </c>
      <c r="H1795">
        <v>0</v>
      </c>
      <c r="I1795">
        <v>85</v>
      </c>
      <c r="J1795">
        <v>6885</v>
      </c>
      <c r="K1795" s="10">
        <f>IFERROR(INDEX(Pharma_Stock!$D$4:$D$51,MATCH(F1795,Pharma_Stock!$B$4:$B$51,0)),"")</f>
        <v>46533</v>
      </c>
      <c r="L1795" s="11" t="str">
        <f t="shared" si="54"/>
        <v/>
      </c>
      <c r="M1795" s="11" t="str">
        <f>INDEX(Pharma_Products!$F$4:$F$15,MATCH(E1795,Pharma_Products!$A$4:$A$15,0))</f>
        <v>Sch H</v>
      </c>
      <c r="N1795" s="10">
        <f>IFERROR(INDEX(Pharma_Retailers!$F$4:$F$183,MATCH(C1795,Pharma_Retailers!$A$4:$A$183,0)),"")</f>
        <v>47218</v>
      </c>
      <c r="O1795" s="11" t="str">
        <f t="shared" si="55"/>
        <v/>
      </c>
    </row>
    <row r="1796" spans="1:15" x14ac:dyDescent="0.3">
      <c r="A1796" t="s">
        <v>10361</v>
      </c>
      <c r="B1796" s="9">
        <v>46051</v>
      </c>
      <c r="C1796" t="s">
        <v>8415</v>
      </c>
      <c r="D1796" t="s">
        <v>8269</v>
      </c>
      <c r="E1796" t="s">
        <v>8164</v>
      </c>
      <c r="F1796" t="s">
        <v>8167</v>
      </c>
      <c r="G1796">
        <v>27</v>
      </c>
      <c r="H1796">
        <v>0</v>
      </c>
      <c r="I1796">
        <v>19</v>
      </c>
      <c r="J1796">
        <v>513</v>
      </c>
      <c r="K1796" s="10">
        <f>IFERROR(INDEX(Pharma_Stock!$D$4:$D$51,MATCH(F1796,Pharma_Stock!$B$4:$B$51,0)),"")</f>
        <v>46652</v>
      </c>
      <c r="L1796" s="11" t="str">
        <f t="shared" ref="L1796:L1859" si="56">IF(B1796&gt;K1796,"FLAG","")</f>
        <v/>
      </c>
      <c r="M1796" s="11" t="str">
        <f>INDEX(Pharma_Products!$F$4:$F$15,MATCH(E1796,Pharma_Products!$A$4:$A$15,0))</f>
        <v>OTC</v>
      </c>
      <c r="N1796" s="10">
        <f>IFERROR(INDEX(Pharma_Retailers!$F$4:$F$183,MATCH(C1796,Pharma_Retailers!$A$4:$A$183,0)),"")</f>
        <v>46864</v>
      </c>
      <c r="O1796" s="11" t="str">
        <f t="shared" ref="O1796:O1859" si="57">IF(AND(M1796="Sch H",N(N1796)&gt;0,B1796&gt;N1796),"FLAG","")</f>
        <v/>
      </c>
    </row>
    <row r="1797" spans="1:15" x14ac:dyDescent="0.3">
      <c r="A1797" t="s">
        <v>10362</v>
      </c>
      <c r="B1797" s="9">
        <v>46051</v>
      </c>
      <c r="C1797" t="s">
        <v>8523</v>
      </c>
      <c r="D1797" t="s">
        <v>8241</v>
      </c>
      <c r="E1797" t="s">
        <v>8179</v>
      </c>
      <c r="F1797" t="s">
        <v>8180</v>
      </c>
      <c r="G1797">
        <v>91</v>
      </c>
      <c r="H1797">
        <v>0</v>
      </c>
      <c r="I1797">
        <v>85</v>
      </c>
      <c r="J1797">
        <v>7735</v>
      </c>
      <c r="K1797" s="10">
        <f>IFERROR(INDEX(Pharma_Stock!$D$4:$D$51,MATCH(F1797,Pharma_Stock!$B$4:$B$51,0)),"")</f>
        <v>46271</v>
      </c>
      <c r="L1797" s="11" t="str">
        <f t="shared" si="56"/>
        <v/>
      </c>
      <c r="M1797" s="11" t="str">
        <f>INDEX(Pharma_Products!$F$4:$F$15,MATCH(E1797,Pharma_Products!$A$4:$A$15,0))</f>
        <v>Sch H</v>
      </c>
      <c r="N1797" s="10">
        <f>IFERROR(INDEX(Pharma_Retailers!$F$4:$F$183,MATCH(C1797,Pharma_Retailers!$A$4:$A$183,0)),"")</f>
        <v>46639</v>
      </c>
      <c r="O1797" s="11" t="str">
        <f t="shared" si="57"/>
        <v/>
      </c>
    </row>
    <row r="1798" spans="1:15" x14ac:dyDescent="0.3">
      <c r="A1798" t="s">
        <v>10363</v>
      </c>
      <c r="B1798" s="9">
        <v>46051</v>
      </c>
      <c r="C1798" t="s">
        <v>8428</v>
      </c>
      <c r="D1798" t="s">
        <v>8228</v>
      </c>
      <c r="E1798" t="s">
        <v>8184</v>
      </c>
      <c r="F1798" t="s">
        <v>8185</v>
      </c>
      <c r="G1798">
        <v>233</v>
      </c>
      <c r="H1798">
        <v>23</v>
      </c>
      <c r="I1798">
        <v>9</v>
      </c>
      <c r="J1798">
        <v>2097</v>
      </c>
      <c r="K1798" s="10">
        <f>IFERROR(INDEX(Pharma_Stock!$D$4:$D$51,MATCH(F1798,Pharma_Stock!$B$4:$B$51,0)),"")</f>
        <v>46158</v>
      </c>
      <c r="L1798" s="11" t="str">
        <f t="shared" si="56"/>
        <v/>
      </c>
      <c r="M1798" s="11" t="str">
        <f>INDEX(Pharma_Products!$F$4:$F$15,MATCH(E1798,Pharma_Products!$A$4:$A$15,0))</f>
        <v>-</v>
      </c>
      <c r="N1798" s="10">
        <f>IFERROR(INDEX(Pharma_Retailers!$F$4:$F$183,MATCH(C1798,Pharma_Retailers!$A$4:$A$183,0)),"")</f>
        <v>0</v>
      </c>
      <c r="O1798" s="11" t="str">
        <f t="shared" si="57"/>
        <v/>
      </c>
    </row>
    <row r="1799" spans="1:15" x14ac:dyDescent="0.3">
      <c r="A1799" t="s">
        <v>9816</v>
      </c>
      <c r="B1799" s="9">
        <v>46052</v>
      </c>
      <c r="C1799" t="s">
        <v>8478</v>
      </c>
      <c r="D1799" t="s">
        <v>8228</v>
      </c>
      <c r="E1799" t="s">
        <v>8153</v>
      </c>
      <c r="F1799" t="s">
        <v>8158</v>
      </c>
      <c r="G1799">
        <v>47</v>
      </c>
      <c r="H1799">
        <v>0</v>
      </c>
      <c r="I1799">
        <v>18.5</v>
      </c>
      <c r="J1799">
        <v>869.5</v>
      </c>
      <c r="K1799" s="10">
        <f>IFERROR(INDEX(Pharma_Stock!$D$4:$D$51,MATCH(F1799,Pharma_Stock!$B$4:$B$51,0)),"")</f>
        <v>46038</v>
      </c>
      <c r="L1799" s="11" t="str">
        <f t="shared" si="56"/>
        <v>FLAG</v>
      </c>
      <c r="M1799" s="11" t="str">
        <f>INDEX(Pharma_Products!$F$4:$F$15,MATCH(E1799,Pharma_Products!$A$4:$A$15,0))</f>
        <v>Sch H</v>
      </c>
      <c r="N1799" s="10">
        <f>IFERROR(INDEX(Pharma_Retailers!$F$4:$F$183,MATCH(C1799,Pharma_Retailers!$A$4:$A$183,0)),"")</f>
        <v>46565</v>
      </c>
      <c r="O1799" s="11" t="str">
        <f t="shared" si="57"/>
        <v/>
      </c>
    </row>
    <row r="1800" spans="1:15" x14ac:dyDescent="0.3">
      <c r="A1800" t="s">
        <v>10364</v>
      </c>
      <c r="B1800" s="9">
        <v>46052</v>
      </c>
      <c r="C1800" t="s">
        <v>8528</v>
      </c>
      <c r="D1800" t="s">
        <v>8249</v>
      </c>
      <c r="E1800" t="s">
        <v>8209</v>
      </c>
      <c r="F1800" t="s">
        <v>8212</v>
      </c>
      <c r="G1800">
        <v>39</v>
      </c>
      <c r="H1800">
        <v>0</v>
      </c>
      <c r="I1800">
        <v>30</v>
      </c>
      <c r="J1800">
        <v>1170</v>
      </c>
      <c r="K1800" s="10">
        <f>IFERROR(INDEX(Pharma_Stock!$D$4:$D$51,MATCH(F1800,Pharma_Stock!$B$4:$B$51,0)),"")</f>
        <v>46129</v>
      </c>
      <c r="L1800" s="11" t="str">
        <f t="shared" si="56"/>
        <v/>
      </c>
      <c r="M1800" s="11" t="str">
        <f>INDEX(Pharma_Products!$F$4:$F$15,MATCH(E1800,Pharma_Products!$A$4:$A$15,0))</f>
        <v>-</v>
      </c>
      <c r="N1800" s="10">
        <f>IFERROR(INDEX(Pharma_Retailers!$F$4:$F$183,MATCH(C1800,Pharma_Retailers!$A$4:$A$183,0)),"")</f>
        <v>0</v>
      </c>
      <c r="O1800" s="11" t="str">
        <f t="shared" si="57"/>
        <v/>
      </c>
    </row>
    <row r="1801" spans="1:15" x14ac:dyDescent="0.3">
      <c r="A1801" t="s">
        <v>10365</v>
      </c>
      <c r="B1801" s="9">
        <v>46052</v>
      </c>
      <c r="C1801" t="s">
        <v>8486</v>
      </c>
      <c r="D1801" t="s">
        <v>8228</v>
      </c>
      <c r="E1801" t="s">
        <v>8169</v>
      </c>
      <c r="F1801" t="s">
        <v>8172</v>
      </c>
      <c r="G1801">
        <v>60</v>
      </c>
      <c r="H1801">
        <v>0</v>
      </c>
      <c r="I1801">
        <v>14</v>
      </c>
      <c r="J1801">
        <v>840</v>
      </c>
      <c r="K1801" s="10">
        <f>IFERROR(INDEX(Pharma_Stock!$D$4:$D$51,MATCH(F1801,Pharma_Stock!$B$4:$B$51,0)),"")</f>
        <v>46309</v>
      </c>
      <c r="L1801" s="11" t="str">
        <f t="shared" si="56"/>
        <v/>
      </c>
      <c r="M1801" s="11" t="str">
        <f>INDEX(Pharma_Products!$F$4:$F$15,MATCH(E1801,Pharma_Products!$A$4:$A$15,0))</f>
        <v>Sch H</v>
      </c>
      <c r="N1801" s="10">
        <f>IFERROR(INDEX(Pharma_Retailers!$F$4:$F$183,MATCH(C1801,Pharma_Retailers!$A$4:$A$183,0)),"")</f>
        <v>46320</v>
      </c>
      <c r="O1801" s="11" t="str">
        <f t="shared" si="57"/>
        <v/>
      </c>
    </row>
    <row r="1802" spans="1:15" x14ac:dyDescent="0.3">
      <c r="A1802" t="s">
        <v>10366</v>
      </c>
      <c r="B1802" s="9">
        <v>46052</v>
      </c>
      <c r="C1802" t="s">
        <v>8441</v>
      </c>
      <c r="D1802" t="s">
        <v>8233</v>
      </c>
      <c r="E1802" t="s">
        <v>8209</v>
      </c>
      <c r="F1802" t="s">
        <v>8211</v>
      </c>
      <c r="G1802">
        <v>210</v>
      </c>
      <c r="H1802">
        <v>0</v>
      </c>
      <c r="I1802">
        <v>30</v>
      </c>
      <c r="J1802">
        <v>6300</v>
      </c>
      <c r="K1802" s="10">
        <f>IFERROR(INDEX(Pharma_Stock!$D$4:$D$51,MATCH(F1802,Pharma_Stock!$B$4:$B$51,0)),"")</f>
        <v>46265</v>
      </c>
      <c r="L1802" s="11" t="str">
        <f t="shared" si="56"/>
        <v/>
      </c>
      <c r="M1802" s="11" t="str">
        <f>INDEX(Pharma_Products!$F$4:$F$15,MATCH(E1802,Pharma_Products!$A$4:$A$15,0))</f>
        <v>-</v>
      </c>
      <c r="N1802" s="10">
        <f>IFERROR(INDEX(Pharma_Retailers!$F$4:$F$183,MATCH(C1802,Pharma_Retailers!$A$4:$A$183,0)),"")</f>
        <v>0</v>
      </c>
      <c r="O1802" s="11" t="str">
        <f t="shared" si="57"/>
        <v/>
      </c>
    </row>
    <row r="1803" spans="1:15" x14ac:dyDescent="0.3">
      <c r="A1803" t="s">
        <v>10367</v>
      </c>
      <c r="B1803" s="9">
        <v>46052</v>
      </c>
      <c r="C1803" t="s">
        <v>8491</v>
      </c>
      <c r="D1803" t="s">
        <v>8241</v>
      </c>
      <c r="E1803" t="s">
        <v>8184</v>
      </c>
      <c r="F1803" t="s">
        <v>8185</v>
      </c>
      <c r="G1803">
        <v>181</v>
      </c>
      <c r="H1803">
        <v>18</v>
      </c>
      <c r="I1803">
        <v>9</v>
      </c>
      <c r="J1803">
        <v>1629</v>
      </c>
      <c r="K1803" s="10">
        <f>IFERROR(INDEX(Pharma_Stock!$D$4:$D$51,MATCH(F1803,Pharma_Stock!$B$4:$B$51,0)),"")</f>
        <v>46158</v>
      </c>
      <c r="L1803" s="11" t="str">
        <f t="shared" si="56"/>
        <v/>
      </c>
      <c r="M1803" s="11" t="str">
        <f>INDEX(Pharma_Products!$F$4:$F$15,MATCH(E1803,Pharma_Products!$A$4:$A$15,0))</f>
        <v>-</v>
      </c>
      <c r="N1803" s="10">
        <f>IFERROR(INDEX(Pharma_Retailers!$F$4:$F$183,MATCH(C1803,Pharma_Retailers!$A$4:$A$183,0)),"")</f>
        <v>0</v>
      </c>
      <c r="O1803" s="11" t="str">
        <f t="shared" si="57"/>
        <v/>
      </c>
    </row>
    <row r="1804" spans="1:15" x14ac:dyDescent="0.3">
      <c r="A1804" t="s">
        <v>10368</v>
      </c>
      <c r="B1804" s="9">
        <v>46053</v>
      </c>
      <c r="C1804" t="s">
        <v>8319</v>
      </c>
      <c r="D1804" t="s">
        <v>8228</v>
      </c>
      <c r="E1804" t="s">
        <v>8189</v>
      </c>
      <c r="F1804" t="s">
        <v>8190</v>
      </c>
      <c r="G1804">
        <v>144</v>
      </c>
      <c r="H1804">
        <v>0</v>
      </c>
      <c r="I1804">
        <v>12.5</v>
      </c>
      <c r="J1804">
        <v>1800</v>
      </c>
      <c r="K1804" s="10">
        <f>IFERROR(INDEX(Pharma_Stock!$D$4:$D$51,MATCH(F1804,Pharma_Stock!$B$4:$B$51,0)),"")</f>
        <v>46202</v>
      </c>
      <c r="L1804" s="11" t="str">
        <f t="shared" si="56"/>
        <v/>
      </c>
      <c r="M1804" s="11" t="str">
        <f>INDEX(Pharma_Products!$F$4:$F$15,MATCH(E1804,Pharma_Products!$A$4:$A$15,0))</f>
        <v>-</v>
      </c>
      <c r="N1804" s="10">
        <f>IFERROR(INDEX(Pharma_Retailers!$F$4:$F$183,MATCH(C1804,Pharma_Retailers!$A$4:$A$183,0)),"")</f>
        <v>46924</v>
      </c>
      <c r="O1804" s="11" t="str">
        <f t="shared" si="57"/>
        <v/>
      </c>
    </row>
    <row r="1805" spans="1:15" x14ac:dyDescent="0.3">
      <c r="A1805" t="s">
        <v>10369</v>
      </c>
      <c r="B1805" s="9">
        <v>46053</v>
      </c>
      <c r="C1805" t="s">
        <v>8384</v>
      </c>
      <c r="D1805" t="s">
        <v>8269</v>
      </c>
      <c r="E1805" t="s">
        <v>8164</v>
      </c>
      <c r="F1805" t="s">
        <v>8166</v>
      </c>
      <c r="G1805">
        <v>60</v>
      </c>
      <c r="H1805">
        <v>0</v>
      </c>
      <c r="I1805">
        <v>19</v>
      </c>
      <c r="J1805">
        <v>1140</v>
      </c>
      <c r="K1805" s="10">
        <f>IFERROR(INDEX(Pharma_Stock!$D$4:$D$51,MATCH(F1805,Pharma_Stock!$B$4:$B$51,0)),"")</f>
        <v>46409</v>
      </c>
      <c r="L1805" s="11" t="str">
        <f t="shared" si="56"/>
        <v/>
      </c>
      <c r="M1805" s="11" t="str">
        <f>INDEX(Pharma_Products!$F$4:$F$15,MATCH(E1805,Pharma_Products!$A$4:$A$15,0))</f>
        <v>OTC</v>
      </c>
      <c r="N1805" s="10">
        <f>IFERROR(INDEX(Pharma_Retailers!$F$4:$F$183,MATCH(C1805,Pharma_Retailers!$A$4:$A$183,0)),"")</f>
        <v>47245</v>
      </c>
      <c r="O1805" s="11" t="str">
        <f t="shared" si="57"/>
        <v/>
      </c>
    </row>
    <row r="1806" spans="1:15" x14ac:dyDescent="0.3">
      <c r="A1806" t="s">
        <v>10370</v>
      </c>
      <c r="B1806" s="9">
        <v>46053</v>
      </c>
      <c r="C1806" t="s">
        <v>8322</v>
      </c>
      <c r="D1806" t="s">
        <v>8233</v>
      </c>
      <c r="E1806" t="s">
        <v>8204</v>
      </c>
      <c r="F1806" t="s">
        <v>8205</v>
      </c>
      <c r="G1806">
        <v>103</v>
      </c>
      <c r="H1806">
        <v>17</v>
      </c>
      <c r="I1806">
        <v>88</v>
      </c>
      <c r="J1806">
        <v>9064</v>
      </c>
      <c r="K1806" s="10">
        <f>IFERROR(INDEX(Pharma_Stock!$D$4:$D$51,MATCH(F1806,Pharma_Stock!$B$4:$B$51,0)),"")</f>
        <v>46141</v>
      </c>
      <c r="L1806" s="11" t="str">
        <f t="shared" si="56"/>
        <v/>
      </c>
      <c r="M1806" s="11" t="str">
        <f>INDEX(Pharma_Products!$F$4:$F$15,MATCH(E1806,Pharma_Products!$A$4:$A$15,0))</f>
        <v>-</v>
      </c>
      <c r="N1806" s="10">
        <f>IFERROR(INDEX(Pharma_Retailers!$F$4:$F$183,MATCH(C1806,Pharma_Retailers!$A$4:$A$183,0)),"")</f>
        <v>0</v>
      </c>
      <c r="O1806" s="11" t="str">
        <f t="shared" si="57"/>
        <v/>
      </c>
    </row>
    <row r="1807" spans="1:15" x14ac:dyDescent="0.3">
      <c r="A1807" t="s">
        <v>10371</v>
      </c>
      <c r="B1807" s="9">
        <v>46053</v>
      </c>
      <c r="C1807" t="s">
        <v>8298</v>
      </c>
      <c r="D1807" t="s">
        <v>8269</v>
      </c>
      <c r="E1807" t="s">
        <v>8194</v>
      </c>
      <c r="F1807" t="s">
        <v>8195</v>
      </c>
      <c r="G1807">
        <v>76</v>
      </c>
      <c r="H1807">
        <v>0</v>
      </c>
      <c r="I1807">
        <v>105</v>
      </c>
      <c r="J1807">
        <v>7980</v>
      </c>
      <c r="K1807" s="10">
        <f>IFERROR(INDEX(Pharma_Stock!$D$4:$D$51,MATCH(F1807,Pharma_Stock!$B$4:$B$51,0)),"")</f>
        <v>46196</v>
      </c>
      <c r="L1807" s="11" t="str">
        <f t="shared" si="56"/>
        <v/>
      </c>
      <c r="M1807" s="11" t="str">
        <f>INDEX(Pharma_Products!$F$4:$F$15,MATCH(E1807,Pharma_Products!$A$4:$A$15,0))</f>
        <v>-</v>
      </c>
      <c r="N1807" s="10">
        <f>IFERROR(INDEX(Pharma_Retailers!$F$4:$F$183,MATCH(C1807,Pharma_Retailers!$A$4:$A$183,0)),"")</f>
        <v>0</v>
      </c>
      <c r="O1807" s="11" t="str">
        <f t="shared" si="57"/>
        <v/>
      </c>
    </row>
    <row r="1808" spans="1:15" x14ac:dyDescent="0.3">
      <c r="A1808" t="s">
        <v>10372</v>
      </c>
      <c r="B1808" s="9">
        <v>46053</v>
      </c>
      <c r="C1808" t="s">
        <v>8522</v>
      </c>
      <c r="D1808" t="s">
        <v>8269</v>
      </c>
      <c r="E1808" t="s">
        <v>8209</v>
      </c>
      <c r="F1808" t="s">
        <v>8211</v>
      </c>
      <c r="G1808">
        <v>159</v>
      </c>
      <c r="H1808">
        <v>0</v>
      </c>
      <c r="I1808">
        <v>30</v>
      </c>
      <c r="J1808">
        <v>4770</v>
      </c>
      <c r="K1808" s="10">
        <f>IFERROR(INDEX(Pharma_Stock!$D$4:$D$51,MATCH(F1808,Pharma_Stock!$B$4:$B$51,0)),"")</f>
        <v>46265</v>
      </c>
      <c r="L1808" s="11" t="str">
        <f t="shared" si="56"/>
        <v/>
      </c>
      <c r="M1808" s="11" t="str">
        <f>INDEX(Pharma_Products!$F$4:$F$15,MATCH(E1808,Pharma_Products!$A$4:$A$15,0))</f>
        <v>-</v>
      </c>
      <c r="N1808" s="10">
        <f>IFERROR(INDEX(Pharma_Retailers!$F$4:$F$183,MATCH(C1808,Pharma_Retailers!$A$4:$A$183,0)),"")</f>
        <v>0</v>
      </c>
      <c r="O1808" s="11" t="str">
        <f t="shared" si="57"/>
        <v/>
      </c>
    </row>
    <row r="1809" spans="1:15" x14ac:dyDescent="0.3">
      <c r="A1809" t="s">
        <v>10373</v>
      </c>
      <c r="B1809" s="9">
        <v>46053</v>
      </c>
      <c r="C1809" t="s">
        <v>8428</v>
      </c>
      <c r="D1809" t="s">
        <v>8228</v>
      </c>
      <c r="E1809" t="s">
        <v>8184</v>
      </c>
      <c r="F1809" t="s">
        <v>8185</v>
      </c>
      <c r="G1809">
        <v>240</v>
      </c>
      <c r="H1809">
        <v>24</v>
      </c>
      <c r="I1809">
        <v>9</v>
      </c>
      <c r="J1809">
        <v>2160</v>
      </c>
      <c r="K1809" s="10">
        <f>IFERROR(INDEX(Pharma_Stock!$D$4:$D$51,MATCH(F1809,Pharma_Stock!$B$4:$B$51,0)),"")</f>
        <v>46158</v>
      </c>
      <c r="L1809" s="11" t="str">
        <f t="shared" si="56"/>
        <v/>
      </c>
      <c r="M1809" s="11" t="str">
        <f>INDEX(Pharma_Products!$F$4:$F$15,MATCH(E1809,Pharma_Products!$A$4:$A$15,0))</f>
        <v>-</v>
      </c>
      <c r="N1809" s="10">
        <f>IFERROR(INDEX(Pharma_Retailers!$F$4:$F$183,MATCH(C1809,Pharma_Retailers!$A$4:$A$183,0)),"")</f>
        <v>0</v>
      </c>
      <c r="O1809" s="11" t="str">
        <f t="shared" si="57"/>
        <v/>
      </c>
    </row>
    <row r="1810" spans="1:15" x14ac:dyDescent="0.3">
      <c r="A1810" t="s">
        <v>10374</v>
      </c>
      <c r="B1810" s="9">
        <v>46053</v>
      </c>
      <c r="C1810" t="s">
        <v>8488</v>
      </c>
      <c r="D1810" t="s">
        <v>8249</v>
      </c>
      <c r="E1810" t="s">
        <v>8169</v>
      </c>
      <c r="F1810" t="s">
        <v>8170</v>
      </c>
      <c r="G1810">
        <v>211</v>
      </c>
      <c r="H1810">
        <v>0</v>
      </c>
      <c r="I1810">
        <v>14</v>
      </c>
      <c r="J1810">
        <v>2954</v>
      </c>
      <c r="K1810" s="10">
        <f>IFERROR(INDEX(Pharma_Stock!$D$4:$D$51,MATCH(F1810,Pharma_Stock!$B$4:$B$51,0)),"")</f>
        <v>46624</v>
      </c>
      <c r="L1810" s="11" t="str">
        <f t="shared" si="56"/>
        <v/>
      </c>
      <c r="M1810" s="11" t="str">
        <f>INDEX(Pharma_Products!$F$4:$F$15,MATCH(E1810,Pharma_Products!$A$4:$A$15,0))</f>
        <v>Sch H</v>
      </c>
      <c r="N1810" s="10">
        <f>IFERROR(INDEX(Pharma_Retailers!$F$4:$F$183,MATCH(C1810,Pharma_Retailers!$A$4:$A$183,0)),"")</f>
        <v>46276</v>
      </c>
      <c r="O1810" s="11" t="str">
        <f t="shared" si="57"/>
        <v/>
      </c>
    </row>
    <row r="1811" spans="1:15" x14ac:dyDescent="0.3">
      <c r="A1811" t="s">
        <v>10375</v>
      </c>
      <c r="B1811" s="9">
        <v>46053</v>
      </c>
      <c r="C1811" t="s">
        <v>8358</v>
      </c>
      <c r="D1811" t="s">
        <v>8269</v>
      </c>
      <c r="E1811" t="s">
        <v>8209</v>
      </c>
      <c r="F1811" t="s">
        <v>8212</v>
      </c>
      <c r="G1811">
        <v>54</v>
      </c>
      <c r="H1811">
        <v>0</v>
      </c>
      <c r="I1811">
        <v>30</v>
      </c>
      <c r="J1811">
        <v>1620</v>
      </c>
      <c r="K1811" s="10">
        <f>IFERROR(INDEX(Pharma_Stock!$D$4:$D$51,MATCH(F1811,Pharma_Stock!$B$4:$B$51,0)),"")</f>
        <v>46129</v>
      </c>
      <c r="L1811" s="11" t="str">
        <f t="shared" si="56"/>
        <v/>
      </c>
      <c r="M1811" s="11" t="str">
        <f>INDEX(Pharma_Products!$F$4:$F$15,MATCH(E1811,Pharma_Products!$A$4:$A$15,0))</f>
        <v>-</v>
      </c>
      <c r="N1811" s="10">
        <f>IFERROR(INDEX(Pharma_Retailers!$F$4:$F$183,MATCH(C1811,Pharma_Retailers!$A$4:$A$183,0)),"")</f>
        <v>0</v>
      </c>
      <c r="O1811" s="11" t="str">
        <f t="shared" si="57"/>
        <v/>
      </c>
    </row>
    <row r="1812" spans="1:15" x14ac:dyDescent="0.3">
      <c r="A1812" t="s">
        <v>10376</v>
      </c>
      <c r="B1812" s="9">
        <v>46055</v>
      </c>
      <c r="C1812" t="s">
        <v>8488</v>
      </c>
      <c r="D1812" t="s">
        <v>8249</v>
      </c>
      <c r="E1812" t="s">
        <v>8179</v>
      </c>
      <c r="F1812" t="s">
        <v>8182</v>
      </c>
      <c r="G1812">
        <v>17</v>
      </c>
      <c r="H1812">
        <v>0</v>
      </c>
      <c r="I1812">
        <v>85</v>
      </c>
      <c r="J1812">
        <v>1445</v>
      </c>
      <c r="K1812" s="10">
        <f>IFERROR(INDEX(Pharma_Stock!$D$4:$D$51,MATCH(F1812,Pharma_Stock!$B$4:$B$51,0)),"")</f>
        <v>46620</v>
      </c>
      <c r="L1812" s="11" t="str">
        <f t="shared" si="56"/>
        <v/>
      </c>
      <c r="M1812" s="11" t="str">
        <f>INDEX(Pharma_Products!$F$4:$F$15,MATCH(E1812,Pharma_Products!$A$4:$A$15,0))</f>
        <v>Sch H</v>
      </c>
      <c r="N1812" s="10">
        <f>IFERROR(INDEX(Pharma_Retailers!$F$4:$F$183,MATCH(C1812,Pharma_Retailers!$A$4:$A$183,0)),"")</f>
        <v>46276</v>
      </c>
      <c r="O1812" s="11" t="str">
        <f t="shared" si="57"/>
        <v/>
      </c>
    </row>
    <row r="1813" spans="1:15" x14ac:dyDescent="0.3">
      <c r="A1813" t="s">
        <v>10377</v>
      </c>
      <c r="B1813" s="9">
        <v>46055</v>
      </c>
      <c r="C1813" t="s">
        <v>8368</v>
      </c>
      <c r="D1813" t="s">
        <v>8233</v>
      </c>
      <c r="E1813" t="s">
        <v>8194</v>
      </c>
      <c r="F1813" t="s">
        <v>8196</v>
      </c>
      <c r="G1813">
        <v>199</v>
      </c>
      <c r="H1813">
        <v>0</v>
      </c>
      <c r="I1813">
        <v>105</v>
      </c>
      <c r="J1813">
        <v>20895</v>
      </c>
      <c r="K1813" s="10">
        <f>IFERROR(INDEX(Pharma_Stock!$D$4:$D$51,MATCH(F1813,Pharma_Stock!$B$4:$B$51,0)),"")</f>
        <v>46234</v>
      </c>
      <c r="L1813" s="11" t="str">
        <f t="shared" si="56"/>
        <v/>
      </c>
      <c r="M1813" s="11" t="str">
        <f>INDEX(Pharma_Products!$F$4:$F$15,MATCH(E1813,Pharma_Products!$A$4:$A$15,0))</f>
        <v>-</v>
      </c>
      <c r="N1813" s="10">
        <f>IFERROR(INDEX(Pharma_Retailers!$F$4:$F$183,MATCH(C1813,Pharma_Retailers!$A$4:$A$183,0)),"")</f>
        <v>0</v>
      </c>
      <c r="O1813" s="11" t="str">
        <f t="shared" si="57"/>
        <v/>
      </c>
    </row>
    <row r="1814" spans="1:15" x14ac:dyDescent="0.3">
      <c r="A1814" t="s">
        <v>10378</v>
      </c>
      <c r="B1814" s="9">
        <v>46055</v>
      </c>
      <c r="C1814" t="s">
        <v>8526</v>
      </c>
      <c r="D1814" t="s">
        <v>8269</v>
      </c>
      <c r="E1814" t="s">
        <v>8169</v>
      </c>
      <c r="F1814" t="s">
        <v>8172</v>
      </c>
      <c r="G1814">
        <v>54</v>
      </c>
      <c r="H1814">
        <v>0</v>
      </c>
      <c r="I1814">
        <v>14</v>
      </c>
      <c r="J1814">
        <v>756</v>
      </c>
      <c r="K1814" s="10">
        <f>IFERROR(INDEX(Pharma_Stock!$D$4:$D$51,MATCH(F1814,Pharma_Stock!$B$4:$B$51,0)),"")</f>
        <v>46309</v>
      </c>
      <c r="L1814" s="11" t="str">
        <f t="shared" si="56"/>
        <v/>
      </c>
      <c r="M1814" s="11" t="str">
        <f>INDEX(Pharma_Products!$F$4:$F$15,MATCH(E1814,Pharma_Products!$A$4:$A$15,0))</f>
        <v>Sch H</v>
      </c>
      <c r="N1814" s="10">
        <f>IFERROR(INDEX(Pharma_Retailers!$F$4:$F$183,MATCH(C1814,Pharma_Retailers!$A$4:$A$183,0)),"")</f>
        <v>47018</v>
      </c>
      <c r="O1814" s="11" t="str">
        <f t="shared" si="57"/>
        <v/>
      </c>
    </row>
    <row r="1815" spans="1:15" x14ac:dyDescent="0.3">
      <c r="A1815" t="s">
        <v>10379</v>
      </c>
      <c r="B1815" s="9">
        <v>46055</v>
      </c>
      <c r="C1815" t="s">
        <v>8482</v>
      </c>
      <c r="D1815" t="s">
        <v>8233</v>
      </c>
      <c r="E1815" t="s">
        <v>8204</v>
      </c>
      <c r="F1815" t="s">
        <v>8206</v>
      </c>
      <c r="G1815">
        <v>160</v>
      </c>
      <c r="H1815">
        <v>26</v>
      </c>
      <c r="I1815">
        <v>88</v>
      </c>
      <c r="J1815">
        <v>14080</v>
      </c>
      <c r="K1815" s="10">
        <f>IFERROR(INDEX(Pharma_Stock!$D$4:$D$51,MATCH(F1815,Pharma_Stock!$B$4:$B$51,0)),"")</f>
        <v>46287</v>
      </c>
      <c r="L1815" s="11" t="str">
        <f t="shared" si="56"/>
        <v/>
      </c>
      <c r="M1815" s="11" t="str">
        <f>INDEX(Pharma_Products!$F$4:$F$15,MATCH(E1815,Pharma_Products!$A$4:$A$15,0))</f>
        <v>-</v>
      </c>
      <c r="N1815" s="10">
        <f>IFERROR(INDEX(Pharma_Retailers!$F$4:$F$183,MATCH(C1815,Pharma_Retailers!$A$4:$A$183,0)),"")</f>
        <v>46983</v>
      </c>
      <c r="O1815" s="11" t="str">
        <f t="shared" si="57"/>
        <v/>
      </c>
    </row>
    <row r="1816" spans="1:15" x14ac:dyDescent="0.3">
      <c r="A1816" t="s">
        <v>10380</v>
      </c>
      <c r="B1816" s="9">
        <v>46055</v>
      </c>
      <c r="C1816" t="s">
        <v>8495</v>
      </c>
      <c r="D1816" t="s">
        <v>8249</v>
      </c>
      <c r="E1816" t="s">
        <v>8164</v>
      </c>
      <c r="F1816" t="s">
        <v>8165</v>
      </c>
      <c r="G1816">
        <v>28</v>
      </c>
      <c r="H1816">
        <v>0</v>
      </c>
      <c r="I1816">
        <v>19</v>
      </c>
      <c r="J1816">
        <v>532</v>
      </c>
      <c r="K1816" s="10">
        <f>IFERROR(INDEX(Pharma_Stock!$D$4:$D$51,MATCH(F1816,Pharma_Stock!$B$4:$B$51,0)),"")</f>
        <v>46275</v>
      </c>
      <c r="L1816" s="11" t="str">
        <f t="shared" si="56"/>
        <v/>
      </c>
      <c r="M1816" s="11" t="str">
        <f>INDEX(Pharma_Products!$F$4:$F$15,MATCH(E1816,Pharma_Products!$A$4:$A$15,0))</f>
        <v>OTC</v>
      </c>
      <c r="N1816" s="10">
        <f>IFERROR(INDEX(Pharma_Retailers!$F$4:$F$183,MATCH(C1816,Pharma_Retailers!$A$4:$A$183,0)),"")</f>
        <v>46890</v>
      </c>
      <c r="O1816" s="11" t="str">
        <f t="shared" si="57"/>
        <v/>
      </c>
    </row>
    <row r="1817" spans="1:15" x14ac:dyDescent="0.3">
      <c r="A1817" t="s">
        <v>10381</v>
      </c>
      <c r="B1817" s="9">
        <v>46055</v>
      </c>
      <c r="C1817" t="s">
        <v>8541</v>
      </c>
      <c r="D1817" t="s">
        <v>8233</v>
      </c>
      <c r="E1817" t="s">
        <v>8184</v>
      </c>
      <c r="F1817" t="s">
        <v>8185</v>
      </c>
      <c r="G1817">
        <v>152</v>
      </c>
      <c r="H1817">
        <v>15</v>
      </c>
      <c r="I1817">
        <v>9</v>
      </c>
      <c r="J1817">
        <v>1368</v>
      </c>
      <c r="K1817" s="10">
        <f>IFERROR(INDEX(Pharma_Stock!$D$4:$D$51,MATCH(F1817,Pharma_Stock!$B$4:$B$51,0)),"")</f>
        <v>46158</v>
      </c>
      <c r="L1817" s="11" t="str">
        <f t="shared" si="56"/>
        <v/>
      </c>
      <c r="M1817" s="11" t="str">
        <f>INDEX(Pharma_Products!$F$4:$F$15,MATCH(E1817,Pharma_Products!$A$4:$A$15,0))</f>
        <v>-</v>
      </c>
      <c r="N1817" s="10">
        <f>IFERROR(INDEX(Pharma_Retailers!$F$4:$F$183,MATCH(C1817,Pharma_Retailers!$A$4:$A$183,0)),"")</f>
        <v>47414</v>
      </c>
      <c r="O1817" s="11" t="str">
        <f t="shared" si="57"/>
        <v/>
      </c>
    </row>
    <row r="1818" spans="1:15" x14ac:dyDescent="0.3">
      <c r="A1818" t="s">
        <v>10382</v>
      </c>
      <c r="B1818" s="9">
        <v>46055</v>
      </c>
      <c r="C1818" t="s">
        <v>8480</v>
      </c>
      <c r="D1818" t="s">
        <v>8241</v>
      </c>
      <c r="E1818" t="s">
        <v>8189</v>
      </c>
      <c r="F1818" t="s">
        <v>8190</v>
      </c>
      <c r="G1818">
        <v>53</v>
      </c>
      <c r="H1818">
        <v>0</v>
      </c>
      <c r="I1818">
        <v>12.5</v>
      </c>
      <c r="J1818">
        <v>662.5</v>
      </c>
      <c r="K1818" s="10">
        <f>IFERROR(INDEX(Pharma_Stock!$D$4:$D$51,MATCH(F1818,Pharma_Stock!$B$4:$B$51,0)),"")</f>
        <v>46202</v>
      </c>
      <c r="L1818" s="11" t="str">
        <f t="shared" si="56"/>
        <v/>
      </c>
      <c r="M1818" s="11" t="str">
        <f>INDEX(Pharma_Products!$F$4:$F$15,MATCH(E1818,Pharma_Products!$A$4:$A$15,0))</f>
        <v>-</v>
      </c>
      <c r="N1818" s="10">
        <f>IFERROR(INDEX(Pharma_Retailers!$F$4:$F$183,MATCH(C1818,Pharma_Retailers!$A$4:$A$183,0)),"")</f>
        <v>0</v>
      </c>
      <c r="O1818" s="11" t="str">
        <f t="shared" si="57"/>
        <v/>
      </c>
    </row>
    <row r="1819" spans="1:15" x14ac:dyDescent="0.3">
      <c r="A1819" t="s">
        <v>10383</v>
      </c>
      <c r="B1819" s="9">
        <v>46056</v>
      </c>
      <c r="C1819" t="s">
        <v>8290</v>
      </c>
      <c r="D1819" t="s">
        <v>8249</v>
      </c>
      <c r="E1819" t="s">
        <v>8153</v>
      </c>
      <c r="F1819" t="s">
        <v>8154</v>
      </c>
      <c r="G1819">
        <v>167</v>
      </c>
      <c r="H1819">
        <v>0</v>
      </c>
      <c r="I1819">
        <v>18.5</v>
      </c>
      <c r="J1819">
        <v>3089.5</v>
      </c>
      <c r="K1819" s="10">
        <f>IFERROR(INDEX(Pharma_Stock!$D$4:$D$51,MATCH(F1819,Pharma_Stock!$B$4:$B$51,0)),"")</f>
        <v>46439</v>
      </c>
      <c r="L1819" s="11" t="str">
        <f t="shared" si="56"/>
        <v/>
      </c>
      <c r="M1819" s="11" t="str">
        <f>INDEX(Pharma_Products!$F$4:$F$15,MATCH(E1819,Pharma_Products!$A$4:$A$15,0))</f>
        <v>Sch H</v>
      </c>
      <c r="N1819" s="10">
        <f>IFERROR(INDEX(Pharma_Retailers!$F$4:$F$183,MATCH(C1819,Pharma_Retailers!$A$4:$A$183,0)),"")</f>
        <v>46468</v>
      </c>
      <c r="O1819" s="11" t="str">
        <f t="shared" si="57"/>
        <v/>
      </c>
    </row>
    <row r="1820" spans="1:15" x14ac:dyDescent="0.3">
      <c r="A1820" t="s">
        <v>10384</v>
      </c>
      <c r="B1820" s="9">
        <v>46056</v>
      </c>
      <c r="C1820" t="s">
        <v>8539</v>
      </c>
      <c r="D1820" t="s">
        <v>8269</v>
      </c>
      <c r="E1820" t="s">
        <v>8174</v>
      </c>
      <c r="F1820" t="s">
        <v>8175</v>
      </c>
      <c r="G1820">
        <v>180</v>
      </c>
      <c r="H1820">
        <v>0</v>
      </c>
      <c r="I1820">
        <v>98</v>
      </c>
      <c r="J1820">
        <v>17640</v>
      </c>
      <c r="K1820" s="10">
        <f>IFERROR(INDEX(Pharma_Stock!$D$4:$D$51,MATCH(F1820,Pharma_Stock!$B$4:$B$51,0)),"")</f>
        <v>46440</v>
      </c>
      <c r="L1820" s="11" t="str">
        <f t="shared" si="56"/>
        <v/>
      </c>
      <c r="M1820" s="11" t="str">
        <f>INDEX(Pharma_Products!$F$4:$F$15,MATCH(E1820,Pharma_Products!$A$4:$A$15,0))</f>
        <v>Sch H</v>
      </c>
      <c r="N1820" s="10">
        <f>IFERROR(INDEX(Pharma_Retailers!$F$4:$F$183,MATCH(C1820,Pharma_Retailers!$A$4:$A$183,0)),"")</f>
        <v>47446</v>
      </c>
      <c r="O1820" s="11" t="str">
        <f t="shared" si="57"/>
        <v/>
      </c>
    </row>
    <row r="1821" spans="1:15" x14ac:dyDescent="0.3">
      <c r="A1821" t="s">
        <v>10385</v>
      </c>
      <c r="B1821" s="9">
        <v>46056</v>
      </c>
      <c r="C1821" t="s">
        <v>8469</v>
      </c>
      <c r="D1821" t="s">
        <v>8233</v>
      </c>
      <c r="E1821" t="s">
        <v>8184</v>
      </c>
      <c r="F1821" t="s">
        <v>8185</v>
      </c>
      <c r="G1821">
        <v>93</v>
      </c>
      <c r="H1821">
        <v>9</v>
      </c>
      <c r="I1821">
        <v>9</v>
      </c>
      <c r="J1821">
        <v>837</v>
      </c>
      <c r="K1821" s="10">
        <f>IFERROR(INDEX(Pharma_Stock!$D$4:$D$51,MATCH(F1821,Pharma_Stock!$B$4:$B$51,0)),"")</f>
        <v>46158</v>
      </c>
      <c r="L1821" s="11" t="str">
        <f t="shared" si="56"/>
        <v/>
      </c>
      <c r="M1821" s="11" t="str">
        <f>INDEX(Pharma_Products!$F$4:$F$15,MATCH(E1821,Pharma_Products!$A$4:$A$15,0))</f>
        <v>-</v>
      </c>
      <c r="N1821" s="10">
        <f>IFERROR(INDEX(Pharma_Retailers!$F$4:$F$183,MATCH(C1821,Pharma_Retailers!$A$4:$A$183,0)),"")</f>
        <v>0</v>
      </c>
      <c r="O1821" s="11" t="str">
        <f t="shared" si="57"/>
        <v/>
      </c>
    </row>
    <row r="1822" spans="1:15" x14ac:dyDescent="0.3">
      <c r="A1822" t="s">
        <v>9503</v>
      </c>
      <c r="B1822" s="9">
        <v>46056</v>
      </c>
      <c r="C1822" t="s">
        <v>8503</v>
      </c>
      <c r="D1822" t="s">
        <v>8249</v>
      </c>
      <c r="E1822" t="s">
        <v>8153</v>
      </c>
      <c r="F1822" t="s">
        <v>8156</v>
      </c>
      <c r="G1822">
        <v>19</v>
      </c>
      <c r="H1822">
        <v>0</v>
      </c>
      <c r="I1822">
        <v>18.5</v>
      </c>
      <c r="J1822">
        <v>351.5</v>
      </c>
      <c r="K1822" s="10">
        <f>IFERROR(INDEX(Pharma_Stock!$D$4:$D$51,MATCH(F1822,Pharma_Stock!$B$4:$B$51,0)),"")</f>
        <v>46468</v>
      </c>
      <c r="L1822" s="11" t="str">
        <f t="shared" si="56"/>
        <v/>
      </c>
      <c r="M1822" s="11" t="str">
        <f>INDEX(Pharma_Products!$F$4:$F$15,MATCH(E1822,Pharma_Products!$A$4:$A$15,0))</f>
        <v>Sch H</v>
      </c>
      <c r="N1822" s="10">
        <f>IFERROR(INDEX(Pharma_Retailers!$F$4:$F$183,MATCH(C1822,Pharma_Retailers!$A$4:$A$183,0)),"")</f>
        <v>46489</v>
      </c>
      <c r="O1822" s="11" t="str">
        <f t="shared" si="57"/>
        <v/>
      </c>
    </row>
    <row r="1823" spans="1:15" x14ac:dyDescent="0.3">
      <c r="A1823" t="s">
        <v>10386</v>
      </c>
      <c r="B1823" s="9">
        <v>46056</v>
      </c>
      <c r="C1823" t="s">
        <v>8375</v>
      </c>
      <c r="D1823" t="s">
        <v>8228</v>
      </c>
      <c r="E1823" t="s">
        <v>8159</v>
      </c>
      <c r="F1823" t="s">
        <v>8161</v>
      </c>
      <c r="G1823">
        <v>155</v>
      </c>
      <c r="H1823">
        <v>0</v>
      </c>
      <c r="I1823">
        <v>72</v>
      </c>
      <c r="J1823">
        <v>11160</v>
      </c>
      <c r="K1823" s="10">
        <f>IFERROR(INDEX(Pharma_Stock!$D$4:$D$51,MATCH(F1823,Pharma_Stock!$B$4:$B$51,0)),"")</f>
        <v>46297</v>
      </c>
      <c r="L1823" s="11" t="str">
        <f t="shared" si="56"/>
        <v/>
      </c>
      <c r="M1823" s="11" t="str">
        <f>INDEX(Pharma_Products!$F$4:$F$15,MATCH(E1823,Pharma_Products!$A$4:$A$15,0))</f>
        <v>Sch H</v>
      </c>
      <c r="N1823" s="10">
        <f>IFERROR(INDEX(Pharma_Retailers!$F$4:$F$183,MATCH(C1823,Pharma_Retailers!$A$4:$A$183,0)),"")</f>
        <v>47459</v>
      </c>
      <c r="O1823" s="11" t="str">
        <f t="shared" si="57"/>
        <v/>
      </c>
    </row>
    <row r="1824" spans="1:15" x14ac:dyDescent="0.3">
      <c r="A1824" t="s">
        <v>10387</v>
      </c>
      <c r="B1824" s="9">
        <v>46056</v>
      </c>
      <c r="C1824" t="s">
        <v>8223</v>
      </c>
      <c r="D1824" t="s">
        <v>8228</v>
      </c>
      <c r="E1824" t="s">
        <v>8169</v>
      </c>
      <c r="F1824" t="s">
        <v>8172</v>
      </c>
      <c r="G1824">
        <v>163</v>
      </c>
      <c r="H1824">
        <v>0</v>
      </c>
      <c r="I1824">
        <v>14</v>
      </c>
      <c r="J1824">
        <v>2282</v>
      </c>
      <c r="K1824" s="10">
        <f>IFERROR(INDEX(Pharma_Stock!$D$4:$D$51,MATCH(F1824,Pharma_Stock!$B$4:$B$51,0)),"")</f>
        <v>46309</v>
      </c>
      <c r="L1824" s="11" t="str">
        <f t="shared" si="56"/>
        <v/>
      </c>
      <c r="M1824" s="11" t="str">
        <f>INDEX(Pharma_Products!$F$4:$F$15,MATCH(E1824,Pharma_Products!$A$4:$A$15,0))</f>
        <v>Sch H</v>
      </c>
      <c r="N1824" s="10">
        <f>IFERROR(INDEX(Pharma_Retailers!$F$4:$F$183,MATCH(C1824,Pharma_Retailers!$A$4:$A$183,0)),"")</f>
        <v>46877</v>
      </c>
      <c r="O1824" s="11" t="str">
        <f t="shared" si="57"/>
        <v/>
      </c>
    </row>
    <row r="1825" spans="1:15" x14ac:dyDescent="0.3">
      <c r="A1825" t="s">
        <v>10388</v>
      </c>
      <c r="B1825" s="9">
        <v>46057</v>
      </c>
      <c r="C1825" t="s">
        <v>8388</v>
      </c>
      <c r="D1825" t="s">
        <v>8241</v>
      </c>
      <c r="E1825" t="s">
        <v>8153</v>
      </c>
      <c r="F1825" t="s">
        <v>8157</v>
      </c>
      <c r="G1825">
        <v>28</v>
      </c>
      <c r="H1825">
        <v>0</v>
      </c>
      <c r="I1825">
        <v>18.5</v>
      </c>
      <c r="J1825">
        <v>518</v>
      </c>
      <c r="K1825" s="10">
        <f>IFERROR(INDEX(Pharma_Stock!$D$4:$D$51,MATCH(F1825,Pharma_Stock!$B$4:$B$51,0)),"")</f>
        <v>46500</v>
      </c>
      <c r="L1825" s="11" t="str">
        <f t="shared" si="56"/>
        <v/>
      </c>
      <c r="M1825" s="11" t="str">
        <f>INDEX(Pharma_Products!$F$4:$F$15,MATCH(E1825,Pharma_Products!$A$4:$A$15,0))</f>
        <v>Sch H</v>
      </c>
      <c r="N1825" s="10">
        <f>IFERROR(INDEX(Pharma_Retailers!$F$4:$F$183,MATCH(C1825,Pharma_Retailers!$A$4:$A$183,0)),"")</f>
        <v>46564</v>
      </c>
      <c r="O1825" s="11" t="str">
        <f t="shared" si="57"/>
        <v/>
      </c>
    </row>
    <row r="1826" spans="1:15" x14ac:dyDescent="0.3">
      <c r="A1826" t="s">
        <v>10389</v>
      </c>
      <c r="B1826" s="9">
        <v>46057</v>
      </c>
      <c r="C1826" t="s">
        <v>8245</v>
      </c>
      <c r="D1826" t="s">
        <v>8249</v>
      </c>
      <c r="E1826" t="s">
        <v>8189</v>
      </c>
      <c r="F1826" t="s">
        <v>8190</v>
      </c>
      <c r="G1826">
        <v>29</v>
      </c>
      <c r="H1826">
        <v>0</v>
      </c>
      <c r="I1826">
        <v>12.5</v>
      </c>
      <c r="J1826">
        <v>362.5</v>
      </c>
      <c r="K1826" s="10">
        <f>IFERROR(INDEX(Pharma_Stock!$D$4:$D$51,MATCH(F1826,Pharma_Stock!$B$4:$B$51,0)),"")</f>
        <v>46202</v>
      </c>
      <c r="L1826" s="11" t="str">
        <f t="shared" si="56"/>
        <v/>
      </c>
      <c r="M1826" s="11" t="str">
        <f>INDEX(Pharma_Products!$F$4:$F$15,MATCH(E1826,Pharma_Products!$A$4:$A$15,0))</f>
        <v>-</v>
      </c>
      <c r="N1826" s="10">
        <f>IFERROR(INDEX(Pharma_Retailers!$F$4:$F$183,MATCH(C1826,Pharma_Retailers!$A$4:$A$183,0)),"")</f>
        <v>47053</v>
      </c>
      <c r="O1826" s="11" t="str">
        <f t="shared" si="57"/>
        <v/>
      </c>
    </row>
    <row r="1827" spans="1:15" x14ac:dyDescent="0.3">
      <c r="A1827" t="s">
        <v>10390</v>
      </c>
      <c r="B1827" s="9">
        <v>46057</v>
      </c>
      <c r="C1827" t="s">
        <v>8326</v>
      </c>
      <c r="D1827" t="s">
        <v>8241</v>
      </c>
      <c r="E1827" t="s">
        <v>8204</v>
      </c>
      <c r="F1827" t="s">
        <v>8206</v>
      </c>
      <c r="G1827">
        <v>197</v>
      </c>
      <c r="H1827">
        <v>32</v>
      </c>
      <c r="I1827">
        <v>88</v>
      </c>
      <c r="J1827">
        <v>17336</v>
      </c>
      <c r="K1827" s="10">
        <f>IFERROR(INDEX(Pharma_Stock!$D$4:$D$51,MATCH(F1827,Pharma_Stock!$B$4:$B$51,0)),"")</f>
        <v>46287</v>
      </c>
      <c r="L1827" s="11" t="str">
        <f t="shared" si="56"/>
        <v/>
      </c>
      <c r="M1827" s="11" t="str">
        <f>INDEX(Pharma_Products!$F$4:$F$15,MATCH(E1827,Pharma_Products!$A$4:$A$15,0))</f>
        <v>-</v>
      </c>
      <c r="N1827" s="10">
        <f>IFERROR(INDEX(Pharma_Retailers!$F$4:$F$183,MATCH(C1827,Pharma_Retailers!$A$4:$A$183,0)),"")</f>
        <v>46852</v>
      </c>
      <c r="O1827" s="11" t="str">
        <f t="shared" si="57"/>
        <v/>
      </c>
    </row>
    <row r="1828" spans="1:15" x14ac:dyDescent="0.3">
      <c r="A1828" t="s">
        <v>10391</v>
      </c>
      <c r="B1828" s="9">
        <v>46057</v>
      </c>
      <c r="C1828" t="s">
        <v>8309</v>
      </c>
      <c r="D1828" t="s">
        <v>8249</v>
      </c>
      <c r="E1828" t="s">
        <v>8194</v>
      </c>
      <c r="F1828" t="s">
        <v>8195</v>
      </c>
      <c r="G1828">
        <v>58</v>
      </c>
      <c r="H1828">
        <v>0</v>
      </c>
      <c r="I1828">
        <v>105</v>
      </c>
      <c r="J1828">
        <v>6090</v>
      </c>
      <c r="K1828" s="10">
        <f>IFERROR(INDEX(Pharma_Stock!$D$4:$D$51,MATCH(F1828,Pharma_Stock!$B$4:$B$51,0)),"")</f>
        <v>46196</v>
      </c>
      <c r="L1828" s="11" t="str">
        <f t="shared" si="56"/>
        <v/>
      </c>
      <c r="M1828" s="11" t="str">
        <f>INDEX(Pharma_Products!$F$4:$F$15,MATCH(E1828,Pharma_Products!$A$4:$A$15,0))</f>
        <v>-</v>
      </c>
      <c r="N1828" s="10">
        <f>IFERROR(INDEX(Pharma_Retailers!$F$4:$F$183,MATCH(C1828,Pharma_Retailers!$A$4:$A$183,0)),"")</f>
        <v>0</v>
      </c>
      <c r="O1828" s="11" t="str">
        <f t="shared" si="57"/>
        <v/>
      </c>
    </row>
    <row r="1829" spans="1:15" x14ac:dyDescent="0.3">
      <c r="A1829" t="s">
        <v>10392</v>
      </c>
      <c r="B1829" s="9">
        <v>46057</v>
      </c>
      <c r="C1829" t="s">
        <v>8333</v>
      </c>
      <c r="D1829" t="s">
        <v>8269</v>
      </c>
      <c r="E1829" t="s">
        <v>8204</v>
      </c>
      <c r="F1829" t="s">
        <v>8206</v>
      </c>
      <c r="G1829">
        <v>92</v>
      </c>
      <c r="H1829">
        <v>15</v>
      </c>
      <c r="I1829">
        <v>88</v>
      </c>
      <c r="J1829">
        <v>8096</v>
      </c>
      <c r="K1829" s="10">
        <f>IFERROR(INDEX(Pharma_Stock!$D$4:$D$51,MATCH(F1829,Pharma_Stock!$B$4:$B$51,0)),"")</f>
        <v>46287</v>
      </c>
      <c r="L1829" s="11" t="str">
        <f t="shared" si="56"/>
        <v/>
      </c>
      <c r="M1829" s="11" t="str">
        <f>INDEX(Pharma_Products!$F$4:$F$15,MATCH(E1829,Pharma_Products!$A$4:$A$15,0))</f>
        <v>-</v>
      </c>
      <c r="N1829" s="10">
        <f>IFERROR(INDEX(Pharma_Retailers!$F$4:$F$183,MATCH(C1829,Pharma_Retailers!$A$4:$A$183,0)),"")</f>
        <v>0</v>
      </c>
      <c r="O1829" s="11" t="str">
        <f t="shared" si="57"/>
        <v/>
      </c>
    </row>
    <row r="1830" spans="1:15" x14ac:dyDescent="0.3">
      <c r="A1830" t="s">
        <v>10393</v>
      </c>
      <c r="B1830" s="9">
        <v>46058</v>
      </c>
      <c r="C1830" t="s">
        <v>8277</v>
      </c>
      <c r="D1830" t="s">
        <v>8249</v>
      </c>
      <c r="E1830" t="s">
        <v>8153</v>
      </c>
      <c r="F1830" t="s">
        <v>8156</v>
      </c>
      <c r="G1830">
        <v>114</v>
      </c>
      <c r="H1830">
        <v>0</v>
      </c>
      <c r="I1830">
        <v>18.5</v>
      </c>
      <c r="J1830">
        <v>2109</v>
      </c>
      <c r="K1830" s="10">
        <f>IFERROR(INDEX(Pharma_Stock!$D$4:$D$51,MATCH(F1830,Pharma_Stock!$B$4:$B$51,0)),"")</f>
        <v>46468</v>
      </c>
      <c r="L1830" s="11" t="str">
        <f t="shared" si="56"/>
        <v/>
      </c>
      <c r="M1830" s="11" t="str">
        <f>INDEX(Pharma_Products!$F$4:$F$15,MATCH(E1830,Pharma_Products!$A$4:$A$15,0))</f>
        <v>Sch H</v>
      </c>
      <c r="N1830" s="10">
        <f>IFERROR(INDEX(Pharma_Retailers!$F$4:$F$183,MATCH(C1830,Pharma_Retailers!$A$4:$A$183,0)),"")</f>
        <v>46229</v>
      </c>
      <c r="O1830" s="11" t="str">
        <f t="shared" si="57"/>
        <v/>
      </c>
    </row>
    <row r="1831" spans="1:15" x14ac:dyDescent="0.3">
      <c r="A1831" t="s">
        <v>10394</v>
      </c>
      <c r="B1831" s="9">
        <v>46058</v>
      </c>
      <c r="C1831" t="s">
        <v>8491</v>
      </c>
      <c r="D1831" t="s">
        <v>8241</v>
      </c>
      <c r="E1831" t="s">
        <v>8189</v>
      </c>
      <c r="F1831" t="s">
        <v>8190</v>
      </c>
      <c r="G1831">
        <v>60</v>
      </c>
      <c r="H1831">
        <v>0</v>
      </c>
      <c r="I1831">
        <v>12.5</v>
      </c>
      <c r="J1831">
        <v>750</v>
      </c>
      <c r="K1831" s="10">
        <f>IFERROR(INDEX(Pharma_Stock!$D$4:$D$51,MATCH(F1831,Pharma_Stock!$B$4:$B$51,0)),"")</f>
        <v>46202</v>
      </c>
      <c r="L1831" s="11" t="str">
        <f t="shared" si="56"/>
        <v/>
      </c>
      <c r="M1831" s="11" t="str">
        <f>INDEX(Pharma_Products!$F$4:$F$15,MATCH(E1831,Pharma_Products!$A$4:$A$15,0))</f>
        <v>-</v>
      </c>
      <c r="N1831" s="10">
        <f>IFERROR(INDEX(Pharma_Retailers!$F$4:$F$183,MATCH(C1831,Pharma_Retailers!$A$4:$A$183,0)),"")</f>
        <v>0</v>
      </c>
      <c r="O1831" s="11" t="str">
        <f t="shared" si="57"/>
        <v/>
      </c>
    </row>
    <row r="1832" spans="1:15" x14ac:dyDescent="0.3">
      <c r="A1832" t="s">
        <v>10395</v>
      </c>
      <c r="B1832" s="9">
        <v>46058</v>
      </c>
      <c r="C1832" t="s">
        <v>8520</v>
      </c>
      <c r="D1832" t="s">
        <v>8241</v>
      </c>
      <c r="E1832" t="s">
        <v>8209</v>
      </c>
      <c r="F1832" t="s">
        <v>8211</v>
      </c>
      <c r="G1832">
        <v>161</v>
      </c>
      <c r="H1832">
        <v>0</v>
      </c>
      <c r="I1832">
        <v>30</v>
      </c>
      <c r="J1832">
        <v>4830</v>
      </c>
      <c r="K1832" s="10">
        <f>IFERROR(INDEX(Pharma_Stock!$D$4:$D$51,MATCH(F1832,Pharma_Stock!$B$4:$B$51,0)),"")</f>
        <v>46265</v>
      </c>
      <c r="L1832" s="11" t="str">
        <f t="shared" si="56"/>
        <v/>
      </c>
      <c r="M1832" s="11" t="str">
        <f>INDEX(Pharma_Products!$F$4:$F$15,MATCH(E1832,Pharma_Products!$A$4:$A$15,0))</f>
        <v>-</v>
      </c>
      <c r="N1832" s="10">
        <f>IFERROR(INDEX(Pharma_Retailers!$F$4:$F$183,MATCH(C1832,Pharma_Retailers!$A$4:$A$183,0)),"")</f>
        <v>0</v>
      </c>
      <c r="O1832" s="11" t="str">
        <f t="shared" si="57"/>
        <v/>
      </c>
    </row>
    <row r="1833" spans="1:15" x14ac:dyDescent="0.3">
      <c r="A1833" t="s">
        <v>10396</v>
      </c>
      <c r="B1833" s="9">
        <v>46058</v>
      </c>
      <c r="C1833" t="s">
        <v>8528</v>
      </c>
      <c r="D1833" t="s">
        <v>8249</v>
      </c>
      <c r="E1833" t="s">
        <v>8204</v>
      </c>
      <c r="F1833" t="s">
        <v>8206</v>
      </c>
      <c r="G1833">
        <v>67</v>
      </c>
      <c r="H1833">
        <v>11</v>
      </c>
      <c r="I1833">
        <v>88</v>
      </c>
      <c r="J1833">
        <v>5896</v>
      </c>
      <c r="K1833" s="10">
        <f>IFERROR(INDEX(Pharma_Stock!$D$4:$D$51,MATCH(F1833,Pharma_Stock!$B$4:$B$51,0)),"")</f>
        <v>46287</v>
      </c>
      <c r="L1833" s="11" t="str">
        <f t="shared" si="56"/>
        <v/>
      </c>
      <c r="M1833" s="11" t="str">
        <f>INDEX(Pharma_Products!$F$4:$F$15,MATCH(E1833,Pharma_Products!$A$4:$A$15,0))</f>
        <v>-</v>
      </c>
      <c r="N1833" s="10">
        <f>IFERROR(INDEX(Pharma_Retailers!$F$4:$F$183,MATCH(C1833,Pharma_Retailers!$A$4:$A$183,0)),"")</f>
        <v>0</v>
      </c>
      <c r="O1833" s="11" t="str">
        <f t="shared" si="57"/>
        <v/>
      </c>
    </row>
    <row r="1834" spans="1:15" x14ac:dyDescent="0.3">
      <c r="A1834" t="s">
        <v>10397</v>
      </c>
      <c r="B1834" s="9">
        <v>46058</v>
      </c>
      <c r="C1834" t="s">
        <v>8341</v>
      </c>
      <c r="D1834" t="s">
        <v>8269</v>
      </c>
      <c r="E1834" t="s">
        <v>8164</v>
      </c>
      <c r="F1834" t="s">
        <v>8166</v>
      </c>
      <c r="G1834">
        <v>226</v>
      </c>
      <c r="H1834">
        <v>0</v>
      </c>
      <c r="I1834">
        <v>19</v>
      </c>
      <c r="J1834">
        <v>4294</v>
      </c>
      <c r="K1834" s="10">
        <f>IFERROR(INDEX(Pharma_Stock!$D$4:$D$51,MATCH(F1834,Pharma_Stock!$B$4:$B$51,0)),"")</f>
        <v>46409</v>
      </c>
      <c r="L1834" s="11" t="str">
        <f t="shared" si="56"/>
        <v/>
      </c>
      <c r="M1834" s="11" t="str">
        <f>INDEX(Pharma_Products!$F$4:$F$15,MATCH(E1834,Pharma_Products!$A$4:$A$15,0))</f>
        <v>OTC</v>
      </c>
      <c r="N1834" s="10">
        <f>IFERROR(INDEX(Pharma_Retailers!$F$4:$F$183,MATCH(C1834,Pharma_Retailers!$A$4:$A$183,0)),"")</f>
        <v>45869</v>
      </c>
      <c r="O1834" s="11" t="str">
        <f t="shared" si="57"/>
        <v/>
      </c>
    </row>
    <row r="1835" spans="1:15" x14ac:dyDescent="0.3">
      <c r="A1835" t="s">
        <v>10398</v>
      </c>
      <c r="B1835" s="9">
        <v>46058</v>
      </c>
      <c r="C1835" t="s">
        <v>8395</v>
      </c>
      <c r="D1835" t="s">
        <v>8269</v>
      </c>
      <c r="E1835" t="s">
        <v>8209</v>
      </c>
      <c r="F1835" t="s">
        <v>8212</v>
      </c>
      <c r="G1835">
        <v>84</v>
      </c>
      <c r="H1835">
        <v>0</v>
      </c>
      <c r="I1835">
        <v>30</v>
      </c>
      <c r="J1835">
        <v>2520</v>
      </c>
      <c r="K1835" s="10">
        <f>IFERROR(INDEX(Pharma_Stock!$D$4:$D$51,MATCH(F1835,Pharma_Stock!$B$4:$B$51,0)),"")</f>
        <v>46129</v>
      </c>
      <c r="L1835" s="11" t="str">
        <f t="shared" si="56"/>
        <v/>
      </c>
      <c r="M1835" s="11" t="str">
        <f>INDEX(Pharma_Products!$F$4:$F$15,MATCH(E1835,Pharma_Products!$A$4:$A$15,0))</f>
        <v>-</v>
      </c>
      <c r="N1835" s="10">
        <f>IFERROR(INDEX(Pharma_Retailers!$F$4:$F$183,MATCH(C1835,Pharma_Retailers!$A$4:$A$183,0)),"")</f>
        <v>0</v>
      </c>
      <c r="O1835" s="11" t="str">
        <f t="shared" si="57"/>
        <v/>
      </c>
    </row>
    <row r="1836" spans="1:15" x14ac:dyDescent="0.3">
      <c r="A1836" t="s">
        <v>10399</v>
      </c>
      <c r="B1836" s="9">
        <v>46059</v>
      </c>
      <c r="C1836" t="s">
        <v>8383</v>
      </c>
      <c r="D1836" t="s">
        <v>8269</v>
      </c>
      <c r="E1836" t="s">
        <v>8184</v>
      </c>
      <c r="F1836" t="s">
        <v>8185</v>
      </c>
      <c r="G1836">
        <v>160</v>
      </c>
      <c r="H1836">
        <v>16</v>
      </c>
      <c r="I1836">
        <v>9</v>
      </c>
      <c r="J1836">
        <v>1440</v>
      </c>
      <c r="K1836" s="10">
        <f>IFERROR(INDEX(Pharma_Stock!$D$4:$D$51,MATCH(F1836,Pharma_Stock!$B$4:$B$51,0)),"")</f>
        <v>46158</v>
      </c>
      <c r="L1836" s="11" t="str">
        <f t="shared" si="56"/>
        <v/>
      </c>
      <c r="M1836" s="11" t="str">
        <f>INDEX(Pharma_Products!$F$4:$F$15,MATCH(E1836,Pharma_Products!$A$4:$A$15,0))</f>
        <v>-</v>
      </c>
      <c r="N1836" s="10">
        <f>IFERROR(INDEX(Pharma_Retailers!$F$4:$F$183,MATCH(C1836,Pharma_Retailers!$A$4:$A$183,0)),"")</f>
        <v>0</v>
      </c>
      <c r="O1836" s="11" t="str">
        <f t="shared" si="57"/>
        <v/>
      </c>
    </row>
    <row r="1837" spans="1:15" x14ac:dyDescent="0.3">
      <c r="A1837" t="s">
        <v>10400</v>
      </c>
      <c r="B1837" s="9">
        <v>46059</v>
      </c>
      <c r="C1837" t="s">
        <v>8325</v>
      </c>
      <c r="D1837" t="s">
        <v>8233</v>
      </c>
      <c r="E1837" t="s">
        <v>8184</v>
      </c>
      <c r="F1837" t="s">
        <v>8185</v>
      </c>
      <c r="G1837">
        <v>37</v>
      </c>
      <c r="H1837">
        <v>3</v>
      </c>
      <c r="I1837">
        <v>9</v>
      </c>
      <c r="J1837">
        <v>333</v>
      </c>
      <c r="K1837" s="10">
        <f>IFERROR(INDEX(Pharma_Stock!$D$4:$D$51,MATCH(F1837,Pharma_Stock!$B$4:$B$51,0)),"")</f>
        <v>46158</v>
      </c>
      <c r="L1837" s="11" t="str">
        <f t="shared" si="56"/>
        <v/>
      </c>
      <c r="M1837" s="11" t="str">
        <f>INDEX(Pharma_Products!$F$4:$F$15,MATCH(E1837,Pharma_Products!$A$4:$A$15,0))</f>
        <v>-</v>
      </c>
      <c r="N1837" s="10">
        <f>IFERROR(INDEX(Pharma_Retailers!$F$4:$F$183,MATCH(C1837,Pharma_Retailers!$A$4:$A$183,0)),"")</f>
        <v>0</v>
      </c>
      <c r="O1837" s="11" t="str">
        <f t="shared" si="57"/>
        <v/>
      </c>
    </row>
    <row r="1838" spans="1:15" x14ac:dyDescent="0.3">
      <c r="A1838" t="s">
        <v>10401</v>
      </c>
      <c r="B1838" s="9">
        <v>46059</v>
      </c>
      <c r="C1838" t="s">
        <v>8472</v>
      </c>
      <c r="D1838" t="s">
        <v>8241</v>
      </c>
      <c r="E1838" t="s">
        <v>8189</v>
      </c>
      <c r="F1838" t="s">
        <v>8190</v>
      </c>
      <c r="G1838">
        <v>27</v>
      </c>
      <c r="H1838">
        <v>0</v>
      </c>
      <c r="I1838">
        <v>12.5</v>
      </c>
      <c r="J1838">
        <v>337.5</v>
      </c>
      <c r="K1838" s="10">
        <f>IFERROR(INDEX(Pharma_Stock!$D$4:$D$51,MATCH(F1838,Pharma_Stock!$B$4:$B$51,0)),"")</f>
        <v>46202</v>
      </c>
      <c r="L1838" s="11" t="str">
        <f t="shared" si="56"/>
        <v/>
      </c>
      <c r="M1838" s="11" t="str">
        <f>INDEX(Pharma_Products!$F$4:$F$15,MATCH(E1838,Pharma_Products!$A$4:$A$15,0))</f>
        <v>-</v>
      </c>
      <c r="N1838" s="10">
        <f>IFERROR(INDEX(Pharma_Retailers!$F$4:$F$183,MATCH(C1838,Pharma_Retailers!$A$4:$A$183,0)),"")</f>
        <v>47392</v>
      </c>
      <c r="O1838" s="11" t="str">
        <f t="shared" si="57"/>
        <v/>
      </c>
    </row>
    <row r="1839" spans="1:15" x14ac:dyDescent="0.3">
      <c r="A1839" t="s">
        <v>10402</v>
      </c>
      <c r="B1839" s="9">
        <v>46059</v>
      </c>
      <c r="C1839" t="s">
        <v>8455</v>
      </c>
      <c r="D1839" t="s">
        <v>8241</v>
      </c>
      <c r="E1839" t="s">
        <v>8174</v>
      </c>
      <c r="F1839" t="s">
        <v>8175</v>
      </c>
      <c r="G1839">
        <v>240</v>
      </c>
      <c r="H1839">
        <v>0</v>
      </c>
      <c r="I1839">
        <v>98</v>
      </c>
      <c r="J1839">
        <v>23520</v>
      </c>
      <c r="K1839" s="10">
        <f>IFERROR(INDEX(Pharma_Stock!$D$4:$D$51,MATCH(F1839,Pharma_Stock!$B$4:$B$51,0)),"")</f>
        <v>46440</v>
      </c>
      <c r="L1839" s="11" t="str">
        <f t="shared" si="56"/>
        <v/>
      </c>
      <c r="M1839" s="11" t="str">
        <f>INDEX(Pharma_Products!$F$4:$F$15,MATCH(E1839,Pharma_Products!$A$4:$A$15,0))</f>
        <v>Sch H</v>
      </c>
      <c r="N1839" s="10">
        <f>IFERROR(INDEX(Pharma_Retailers!$F$4:$F$183,MATCH(C1839,Pharma_Retailers!$A$4:$A$183,0)),"")</f>
        <v>47257</v>
      </c>
      <c r="O1839" s="11" t="str">
        <f t="shared" si="57"/>
        <v/>
      </c>
    </row>
    <row r="1840" spans="1:15" x14ac:dyDescent="0.3">
      <c r="A1840" t="s">
        <v>10403</v>
      </c>
      <c r="B1840" s="9">
        <v>46060</v>
      </c>
      <c r="C1840" t="s">
        <v>8396</v>
      </c>
      <c r="D1840" t="s">
        <v>8249</v>
      </c>
      <c r="E1840" t="s">
        <v>8204</v>
      </c>
      <c r="F1840" t="s">
        <v>8205</v>
      </c>
      <c r="G1840">
        <v>45</v>
      </c>
      <c r="H1840">
        <v>7</v>
      </c>
      <c r="I1840">
        <v>88</v>
      </c>
      <c r="J1840">
        <v>3960</v>
      </c>
      <c r="K1840" s="10">
        <f>IFERROR(INDEX(Pharma_Stock!$D$4:$D$51,MATCH(F1840,Pharma_Stock!$B$4:$B$51,0)),"")</f>
        <v>46141</v>
      </c>
      <c r="L1840" s="11" t="str">
        <f t="shared" si="56"/>
        <v/>
      </c>
      <c r="M1840" s="11" t="str">
        <f>INDEX(Pharma_Products!$F$4:$F$15,MATCH(E1840,Pharma_Products!$A$4:$A$15,0))</f>
        <v>-</v>
      </c>
      <c r="N1840" s="10">
        <f>IFERROR(INDEX(Pharma_Retailers!$F$4:$F$183,MATCH(C1840,Pharma_Retailers!$A$4:$A$183,0)),"")</f>
        <v>0</v>
      </c>
      <c r="O1840" s="11" t="str">
        <f t="shared" si="57"/>
        <v/>
      </c>
    </row>
    <row r="1841" spans="1:15" x14ac:dyDescent="0.3">
      <c r="A1841" t="s">
        <v>9010</v>
      </c>
      <c r="B1841" s="9">
        <v>46060</v>
      </c>
      <c r="C1841" t="s">
        <v>8341</v>
      </c>
      <c r="D1841" t="s">
        <v>8269</v>
      </c>
      <c r="E1841" t="s">
        <v>8174</v>
      </c>
      <c r="F1841" t="s">
        <v>8177</v>
      </c>
      <c r="G1841">
        <v>99</v>
      </c>
      <c r="H1841">
        <v>0</v>
      </c>
      <c r="I1841">
        <v>98</v>
      </c>
      <c r="J1841">
        <v>9702</v>
      </c>
      <c r="K1841" s="10">
        <f>IFERROR(INDEX(Pharma_Stock!$D$4:$D$51,MATCH(F1841,Pharma_Stock!$B$4:$B$51,0)),"")</f>
        <v>46385</v>
      </c>
      <c r="L1841" s="11" t="str">
        <f t="shared" si="56"/>
        <v/>
      </c>
      <c r="M1841" s="11" t="str">
        <f>INDEX(Pharma_Products!$F$4:$F$15,MATCH(E1841,Pharma_Products!$A$4:$A$15,0))</f>
        <v>Sch H</v>
      </c>
      <c r="N1841" s="10">
        <f>IFERROR(INDEX(Pharma_Retailers!$F$4:$F$183,MATCH(C1841,Pharma_Retailers!$A$4:$A$183,0)),"")</f>
        <v>45869</v>
      </c>
      <c r="O1841" s="11" t="str">
        <f t="shared" si="57"/>
        <v>FLAG</v>
      </c>
    </row>
    <row r="1842" spans="1:15" x14ac:dyDescent="0.3">
      <c r="A1842" t="s">
        <v>10404</v>
      </c>
      <c r="B1842" s="9">
        <v>46060</v>
      </c>
      <c r="C1842" t="s">
        <v>8270</v>
      </c>
      <c r="D1842" t="s">
        <v>8249</v>
      </c>
      <c r="E1842" t="s">
        <v>8174</v>
      </c>
      <c r="F1842" t="s">
        <v>8176</v>
      </c>
      <c r="G1842">
        <v>194</v>
      </c>
      <c r="H1842">
        <v>0</v>
      </c>
      <c r="I1842">
        <v>98</v>
      </c>
      <c r="J1842">
        <v>19012</v>
      </c>
      <c r="K1842" s="10">
        <f>IFERROR(INDEX(Pharma_Stock!$D$4:$D$51,MATCH(F1842,Pharma_Stock!$B$4:$B$51,0)),"")</f>
        <v>46628</v>
      </c>
      <c r="L1842" s="11" t="str">
        <f t="shared" si="56"/>
        <v/>
      </c>
      <c r="M1842" s="11" t="str">
        <f>INDEX(Pharma_Products!$F$4:$F$15,MATCH(E1842,Pharma_Products!$A$4:$A$15,0))</f>
        <v>Sch H</v>
      </c>
      <c r="N1842" s="10">
        <f>IFERROR(INDEX(Pharma_Retailers!$F$4:$F$183,MATCH(C1842,Pharma_Retailers!$A$4:$A$183,0)),"")</f>
        <v>46548</v>
      </c>
      <c r="O1842" s="11" t="str">
        <f t="shared" si="57"/>
        <v/>
      </c>
    </row>
    <row r="1843" spans="1:15" x14ac:dyDescent="0.3">
      <c r="A1843" t="s">
        <v>10405</v>
      </c>
      <c r="B1843" s="9">
        <v>46060</v>
      </c>
      <c r="C1843" t="s">
        <v>8421</v>
      </c>
      <c r="D1843" t="s">
        <v>8269</v>
      </c>
      <c r="E1843" t="s">
        <v>8209</v>
      </c>
      <c r="F1843" t="s">
        <v>8211</v>
      </c>
      <c r="G1843">
        <v>206</v>
      </c>
      <c r="H1843">
        <v>0</v>
      </c>
      <c r="I1843">
        <v>30</v>
      </c>
      <c r="J1843">
        <v>6180</v>
      </c>
      <c r="K1843" s="10">
        <f>IFERROR(INDEX(Pharma_Stock!$D$4:$D$51,MATCH(F1843,Pharma_Stock!$B$4:$B$51,0)),"")</f>
        <v>46265</v>
      </c>
      <c r="L1843" s="11" t="str">
        <f t="shared" si="56"/>
        <v/>
      </c>
      <c r="M1843" s="11" t="str">
        <f>INDEX(Pharma_Products!$F$4:$F$15,MATCH(E1843,Pharma_Products!$A$4:$A$15,0))</f>
        <v>-</v>
      </c>
      <c r="N1843" s="10">
        <f>IFERROR(INDEX(Pharma_Retailers!$F$4:$F$183,MATCH(C1843,Pharma_Retailers!$A$4:$A$183,0)),"")</f>
        <v>0</v>
      </c>
      <c r="O1843" s="11" t="str">
        <f t="shared" si="57"/>
        <v/>
      </c>
    </row>
    <row r="1844" spans="1:15" x14ac:dyDescent="0.3">
      <c r="A1844" t="s">
        <v>10406</v>
      </c>
      <c r="B1844" s="9">
        <v>46062</v>
      </c>
      <c r="C1844" t="s">
        <v>8421</v>
      </c>
      <c r="D1844" t="s">
        <v>8269</v>
      </c>
      <c r="E1844" t="s">
        <v>8209</v>
      </c>
      <c r="F1844" t="s">
        <v>8212</v>
      </c>
      <c r="G1844">
        <v>216</v>
      </c>
      <c r="H1844">
        <v>0</v>
      </c>
      <c r="I1844">
        <v>30</v>
      </c>
      <c r="J1844">
        <v>6480</v>
      </c>
      <c r="K1844" s="10">
        <f>IFERROR(INDEX(Pharma_Stock!$D$4:$D$51,MATCH(F1844,Pharma_Stock!$B$4:$B$51,0)),"")</f>
        <v>46129</v>
      </c>
      <c r="L1844" s="11" t="str">
        <f t="shared" si="56"/>
        <v/>
      </c>
      <c r="M1844" s="11" t="str">
        <f>INDEX(Pharma_Products!$F$4:$F$15,MATCH(E1844,Pharma_Products!$A$4:$A$15,0))</f>
        <v>-</v>
      </c>
      <c r="N1844" s="10">
        <f>IFERROR(INDEX(Pharma_Retailers!$F$4:$F$183,MATCH(C1844,Pharma_Retailers!$A$4:$A$183,0)),"")</f>
        <v>0</v>
      </c>
      <c r="O1844" s="11" t="str">
        <f t="shared" si="57"/>
        <v/>
      </c>
    </row>
    <row r="1845" spans="1:15" x14ac:dyDescent="0.3">
      <c r="A1845" t="s">
        <v>10407</v>
      </c>
      <c r="B1845" s="9">
        <v>46062</v>
      </c>
      <c r="C1845" t="s">
        <v>8254</v>
      </c>
      <c r="D1845" t="s">
        <v>8228</v>
      </c>
      <c r="E1845" t="s">
        <v>8209</v>
      </c>
      <c r="F1845" t="s">
        <v>8211</v>
      </c>
      <c r="G1845">
        <v>78</v>
      </c>
      <c r="H1845">
        <v>0</v>
      </c>
      <c r="I1845">
        <v>30</v>
      </c>
      <c r="J1845">
        <v>2340</v>
      </c>
      <c r="K1845" s="10">
        <f>IFERROR(INDEX(Pharma_Stock!$D$4:$D$51,MATCH(F1845,Pharma_Stock!$B$4:$B$51,0)),"")</f>
        <v>46265</v>
      </c>
      <c r="L1845" s="11" t="str">
        <f t="shared" si="56"/>
        <v/>
      </c>
      <c r="M1845" s="11" t="str">
        <f>INDEX(Pharma_Products!$F$4:$F$15,MATCH(E1845,Pharma_Products!$A$4:$A$15,0))</f>
        <v>-</v>
      </c>
      <c r="N1845" s="10">
        <f>IFERROR(INDEX(Pharma_Retailers!$F$4:$F$183,MATCH(C1845,Pharma_Retailers!$A$4:$A$183,0)),"")</f>
        <v>0</v>
      </c>
      <c r="O1845" s="11" t="str">
        <f t="shared" si="57"/>
        <v/>
      </c>
    </row>
    <row r="1846" spans="1:15" x14ac:dyDescent="0.3">
      <c r="A1846" t="s">
        <v>10408</v>
      </c>
      <c r="B1846" s="9">
        <v>46062</v>
      </c>
      <c r="C1846" t="s">
        <v>8532</v>
      </c>
      <c r="D1846" t="s">
        <v>8249</v>
      </c>
      <c r="E1846" t="s">
        <v>8174</v>
      </c>
      <c r="F1846" t="s">
        <v>8176</v>
      </c>
      <c r="G1846">
        <v>109</v>
      </c>
      <c r="H1846">
        <v>0</v>
      </c>
      <c r="I1846">
        <v>98</v>
      </c>
      <c r="J1846">
        <v>10682</v>
      </c>
      <c r="K1846" s="10">
        <f>IFERROR(INDEX(Pharma_Stock!$D$4:$D$51,MATCH(F1846,Pharma_Stock!$B$4:$B$51,0)),"")</f>
        <v>46628</v>
      </c>
      <c r="L1846" s="11" t="str">
        <f t="shared" si="56"/>
        <v/>
      </c>
      <c r="M1846" s="11" t="str">
        <f>INDEX(Pharma_Products!$F$4:$F$15,MATCH(E1846,Pharma_Products!$A$4:$A$15,0))</f>
        <v>Sch H</v>
      </c>
      <c r="N1846" s="10">
        <f>IFERROR(INDEX(Pharma_Retailers!$F$4:$F$183,MATCH(C1846,Pharma_Retailers!$A$4:$A$183,0)),"")</f>
        <v>46527</v>
      </c>
      <c r="O1846" s="11" t="str">
        <f t="shared" si="57"/>
        <v/>
      </c>
    </row>
    <row r="1847" spans="1:15" x14ac:dyDescent="0.3">
      <c r="A1847" t="s">
        <v>10409</v>
      </c>
      <c r="B1847" s="9">
        <v>46062</v>
      </c>
      <c r="C1847" t="s">
        <v>8337</v>
      </c>
      <c r="D1847" t="s">
        <v>8269</v>
      </c>
      <c r="E1847" t="s">
        <v>8159</v>
      </c>
      <c r="F1847" t="s">
        <v>8162</v>
      </c>
      <c r="G1847">
        <v>168</v>
      </c>
      <c r="H1847">
        <v>0</v>
      </c>
      <c r="I1847">
        <v>72</v>
      </c>
      <c r="J1847">
        <v>12096</v>
      </c>
      <c r="K1847" s="10">
        <f>IFERROR(INDEX(Pharma_Stock!$D$4:$D$51,MATCH(F1847,Pharma_Stock!$B$4:$B$51,0)),"")</f>
        <v>46494</v>
      </c>
      <c r="L1847" s="11" t="str">
        <f t="shared" si="56"/>
        <v/>
      </c>
      <c r="M1847" s="11" t="str">
        <f>INDEX(Pharma_Products!$F$4:$F$15,MATCH(E1847,Pharma_Products!$A$4:$A$15,0))</f>
        <v>Sch H</v>
      </c>
      <c r="N1847" s="10">
        <f>IFERROR(INDEX(Pharma_Retailers!$F$4:$F$183,MATCH(C1847,Pharma_Retailers!$A$4:$A$183,0)),"")</f>
        <v>46268</v>
      </c>
      <c r="O1847" s="11" t="str">
        <f t="shared" si="57"/>
        <v/>
      </c>
    </row>
    <row r="1848" spans="1:15" x14ac:dyDescent="0.3">
      <c r="A1848" t="s">
        <v>10410</v>
      </c>
      <c r="B1848" s="9">
        <v>46062</v>
      </c>
      <c r="C1848" t="s">
        <v>8414</v>
      </c>
      <c r="D1848" t="s">
        <v>8228</v>
      </c>
      <c r="E1848" t="s">
        <v>8184</v>
      </c>
      <c r="F1848" t="s">
        <v>8185</v>
      </c>
      <c r="G1848">
        <v>46</v>
      </c>
      <c r="H1848">
        <v>4</v>
      </c>
      <c r="I1848">
        <v>9</v>
      </c>
      <c r="J1848">
        <v>414</v>
      </c>
      <c r="K1848" s="10">
        <f>IFERROR(INDEX(Pharma_Stock!$D$4:$D$51,MATCH(F1848,Pharma_Stock!$B$4:$B$51,0)),"")</f>
        <v>46158</v>
      </c>
      <c r="L1848" s="11" t="str">
        <f t="shared" si="56"/>
        <v/>
      </c>
      <c r="M1848" s="11" t="str">
        <f>INDEX(Pharma_Products!$F$4:$F$15,MATCH(E1848,Pharma_Products!$A$4:$A$15,0))</f>
        <v>-</v>
      </c>
      <c r="N1848" s="10">
        <f>IFERROR(INDEX(Pharma_Retailers!$F$4:$F$183,MATCH(C1848,Pharma_Retailers!$A$4:$A$183,0)),"")</f>
        <v>0</v>
      </c>
      <c r="O1848" s="11" t="str">
        <f t="shared" si="57"/>
        <v/>
      </c>
    </row>
    <row r="1849" spans="1:15" x14ac:dyDescent="0.3">
      <c r="A1849" t="s">
        <v>10411</v>
      </c>
      <c r="B1849" s="9">
        <v>46062</v>
      </c>
      <c r="C1849" t="s">
        <v>8488</v>
      </c>
      <c r="D1849" t="s">
        <v>8249</v>
      </c>
      <c r="E1849" t="s">
        <v>8164</v>
      </c>
      <c r="F1849" t="s">
        <v>8165</v>
      </c>
      <c r="G1849">
        <v>25</v>
      </c>
      <c r="H1849">
        <v>0</v>
      </c>
      <c r="I1849">
        <v>19</v>
      </c>
      <c r="J1849">
        <v>475</v>
      </c>
      <c r="K1849" s="10">
        <f>IFERROR(INDEX(Pharma_Stock!$D$4:$D$51,MATCH(F1849,Pharma_Stock!$B$4:$B$51,0)),"")</f>
        <v>46275</v>
      </c>
      <c r="L1849" s="11" t="str">
        <f t="shared" si="56"/>
        <v/>
      </c>
      <c r="M1849" s="11" t="str">
        <f>INDEX(Pharma_Products!$F$4:$F$15,MATCH(E1849,Pharma_Products!$A$4:$A$15,0))</f>
        <v>OTC</v>
      </c>
      <c r="N1849" s="10">
        <f>IFERROR(INDEX(Pharma_Retailers!$F$4:$F$183,MATCH(C1849,Pharma_Retailers!$A$4:$A$183,0)),"")</f>
        <v>46276</v>
      </c>
      <c r="O1849" s="11" t="str">
        <f t="shared" si="57"/>
        <v/>
      </c>
    </row>
    <row r="1850" spans="1:15" x14ac:dyDescent="0.3">
      <c r="A1850" t="s">
        <v>10412</v>
      </c>
      <c r="B1850" s="9">
        <v>46062</v>
      </c>
      <c r="C1850" t="s">
        <v>8447</v>
      </c>
      <c r="D1850" t="s">
        <v>8269</v>
      </c>
      <c r="E1850" t="s">
        <v>8209</v>
      </c>
      <c r="F1850" t="s">
        <v>8211</v>
      </c>
      <c r="G1850">
        <v>164</v>
      </c>
      <c r="H1850">
        <v>0</v>
      </c>
      <c r="I1850">
        <v>30</v>
      </c>
      <c r="J1850">
        <v>4920</v>
      </c>
      <c r="K1850" s="10">
        <f>IFERROR(INDEX(Pharma_Stock!$D$4:$D$51,MATCH(F1850,Pharma_Stock!$B$4:$B$51,0)),"")</f>
        <v>46265</v>
      </c>
      <c r="L1850" s="11" t="str">
        <f t="shared" si="56"/>
        <v/>
      </c>
      <c r="M1850" s="11" t="str">
        <f>INDEX(Pharma_Products!$F$4:$F$15,MATCH(E1850,Pharma_Products!$A$4:$A$15,0))</f>
        <v>-</v>
      </c>
      <c r="N1850" s="10">
        <f>IFERROR(INDEX(Pharma_Retailers!$F$4:$F$183,MATCH(C1850,Pharma_Retailers!$A$4:$A$183,0)),"")</f>
        <v>0</v>
      </c>
      <c r="O1850" s="11" t="str">
        <f t="shared" si="57"/>
        <v/>
      </c>
    </row>
    <row r="1851" spans="1:15" x14ac:dyDescent="0.3">
      <c r="A1851" t="s">
        <v>10413</v>
      </c>
      <c r="B1851" s="9">
        <v>46063</v>
      </c>
      <c r="C1851" t="s">
        <v>8400</v>
      </c>
      <c r="D1851" t="s">
        <v>8228</v>
      </c>
      <c r="E1851" t="s">
        <v>8153</v>
      </c>
      <c r="F1851" t="s">
        <v>8156</v>
      </c>
      <c r="G1851">
        <v>44</v>
      </c>
      <c r="H1851">
        <v>0</v>
      </c>
      <c r="I1851">
        <v>18.5</v>
      </c>
      <c r="J1851">
        <v>814</v>
      </c>
      <c r="K1851" s="10">
        <f>IFERROR(INDEX(Pharma_Stock!$D$4:$D$51,MATCH(F1851,Pharma_Stock!$B$4:$B$51,0)),"")</f>
        <v>46468</v>
      </c>
      <c r="L1851" s="11" t="str">
        <f t="shared" si="56"/>
        <v/>
      </c>
      <c r="M1851" s="11" t="str">
        <f>INDEX(Pharma_Products!$F$4:$F$15,MATCH(E1851,Pharma_Products!$A$4:$A$15,0))</f>
        <v>Sch H</v>
      </c>
      <c r="N1851" s="10">
        <f>IFERROR(INDEX(Pharma_Retailers!$F$4:$F$183,MATCH(C1851,Pharma_Retailers!$A$4:$A$183,0)),"")</f>
        <v>47451</v>
      </c>
      <c r="O1851" s="11" t="str">
        <f t="shared" si="57"/>
        <v/>
      </c>
    </row>
    <row r="1852" spans="1:15" x14ac:dyDescent="0.3">
      <c r="A1852" t="s">
        <v>10414</v>
      </c>
      <c r="B1852" s="9">
        <v>46063</v>
      </c>
      <c r="C1852" t="s">
        <v>8256</v>
      </c>
      <c r="D1852" t="s">
        <v>8228</v>
      </c>
      <c r="E1852" t="s">
        <v>8153</v>
      </c>
      <c r="F1852" t="s">
        <v>8157</v>
      </c>
      <c r="G1852">
        <v>19</v>
      </c>
      <c r="H1852">
        <v>0</v>
      </c>
      <c r="I1852">
        <v>18.5</v>
      </c>
      <c r="J1852">
        <v>351.5</v>
      </c>
      <c r="K1852" s="10">
        <f>IFERROR(INDEX(Pharma_Stock!$D$4:$D$51,MATCH(F1852,Pharma_Stock!$B$4:$B$51,0)),"")</f>
        <v>46500</v>
      </c>
      <c r="L1852" s="11" t="str">
        <f t="shared" si="56"/>
        <v/>
      </c>
      <c r="M1852" s="11" t="str">
        <f>INDEX(Pharma_Products!$F$4:$F$15,MATCH(E1852,Pharma_Products!$A$4:$A$15,0))</f>
        <v>Sch H</v>
      </c>
      <c r="N1852" s="10">
        <f>IFERROR(INDEX(Pharma_Retailers!$F$4:$F$183,MATCH(C1852,Pharma_Retailers!$A$4:$A$183,0)),"")</f>
        <v>47283</v>
      </c>
      <c r="O1852" s="11" t="str">
        <f t="shared" si="57"/>
        <v/>
      </c>
    </row>
    <row r="1853" spans="1:15" x14ac:dyDescent="0.3">
      <c r="A1853" t="s">
        <v>10415</v>
      </c>
      <c r="B1853" s="9">
        <v>46063</v>
      </c>
      <c r="C1853" t="s">
        <v>8275</v>
      </c>
      <c r="D1853" t="s">
        <v>8269</v>
      </c>
      <c r="E1853" t="s">
        <v>8164</v>
      </c>
      <c r="F1853" t="s">
        <v>8165</v>
      </c>
      <c r="G1853">
        <v>18</v>
      </c>
      <c r="H1853">
        <v>0</v>
      </c>
      <c r="I1853">
        <v>19</v>
      </c>
      <c r="J1853">
        <v>342</v>
      </c>
      <c r="K1853" s="10">
        <f>IFERROR(INDEX(Pharma_Stock!$D$4:$D$51,MATCH(F1853,Pharma_Stock!$B$4:$B$51,0)),"")</f>
        <v>46275</v>
      </c>
      <c r="L1853" s="11" t="str">
        <f t="shared" si="56"/>
        <v/>
      </c>
      <c r="M1853" s="11" t="str">
        <f>INDEX(Pharma_Products!$F$4:$F$15,MATCH(E1853,Pharma_Products!$A$4:$A$15,0))</f>
        <v>OTC</v>
      </c>
      <c r="N1853" s="10">
        <f>IFERROR(INDEX(Pharma_Retailers!$F$4:$F$183,MATCH(C1853,Pharma_Retailers!$A$4:$A$183,0)),"")</f>
        <v>46657</v>
      </c>
      <c r="O1853" s="11" t="str">
        <f t="shared" si="57"/>
        <v/>
      </c>
    </row>
    <row r="1854" spans="1:15" x14ac:dyDescent="0.3">
      <c r="A1854" t="s">
        <v>10416</v>
      </c>
      <c r="B1854" s="9">
        <v>46063</v>
      </c>
      <c r="C1854" t="s">
        <v>8400</v>
      </c>
      <c r="D1854" t="s">
        <v>8228</v>
      </c>
      <c r="E1854" t="s">
        <v>8164</v>
      </c>
      <c r="F1854" t="s">
        <v>8166</v>
      </c>
      <c r="G1854">
        <v>16</v>
      </c>
      <c r="H1854">
        <v>0</v>
      </c>
      <c r="I1854">
        <v>19</v>
      </c>
      <c r="J1854">
        <v>304</v>
      </c>
      <c r="K1854" s="10">
        <f>IFERROR(INDEX(Pharma_Stock!$D$4:$D$51,MATCH(F1854,Pharma_Stock!$B$4:$B$51,0)),"")</f>
        <v>46409</v>
      </c>
      <c r="L1854" s="11" t="str">
        <f t="shared" si="56"/>
        <v/>
      </c>
      <c r="M1854" s="11" t="str">
        <f>INDEX(Pharma_Products!$F$4:$F$15,MATCH(E1854,Pharma_Products!$A$4:$A$15,0))</f>
        <v>OTC</v>
      </c>
      <c r="N1854" s="10">
        <f>IFERROR(INDEX(Pharma_Retailers!$F$4:$F$183,MATCH(C1854,Pharma_Retailers!$A$4:$A$183,0)),"")</f>
        <v>47451</v>
      </c>
      <c r="O1854" s="11" t="str">
        <f t="shared" si="57"/>
        <v/>
      </c>
    </row>
    <row r="1855" spans="1:15" x14ac:dyDescent="0.3">
      <c r="A1855" t="s">
        <v>10417</v>
      </c>
      <c r="B1855" s="9">
        <v>46063</v>
      </c>
      <c r="C1855" t="s">
        <v>8493</v>
      </c>
      <c r="D1855" t="s">
        <v>8249</v>
      </c>
      <c r="E1855" t="s">
        <v>8164</v>
      </c>
      <c r="F1855" t="s">
        <v>8167</v>
      </c>
      <c r="G1855">
        <v>98</v>
      </c>
      <c r="H1855">
        <v>0</v>
      </c>
      <c r="I1855">
        <v>19</v>
      </c>
      <c r="J1855">
        <v>1862</v>
      </c>
      <c r="K1855" s="10">
        <f>IFERROR(INDEX(Pharma_Stock!$D$4:$D$51,MATCH(F1855,Pharma_Stock!$B$4:$B$51,0)),"")</f>
        <v>46652</v>
      </c>
      <c r="L1855" s="11" t="str">
        <f t="shared" si="56"/>
        <v/>
      </c>
      <c r="M1855" s="11" t="str">
        <f>INDEX(Pharma_Products!$F$4:$F$15,MATCH(E1855,Pharma_Products!$A$4:$A$15,0))</f>
        <v>OTC</v>
      </c>
      <c r="N1855" s="10">
        <f>IFERROR(INDEX(Pharma_Retailers!$F$4:$F$183,MATCH(C1855,Pharma_Retailers!$A$4:$A$183,0)),"")</f>
        <v>46579</v>
      </c>
      <c r="O1855" s="11" t="str">
        <f t="shared" si="57"/>
        <v/>
      </c>
    </row>
    <row r="1856" spans="1:15" x14ac:dyDescent="0.3">
      <c r="A1856" t="s">
        <v>10418</v>
      </c>
      <c r="B1856" s="9">
        <v>46063</v>
      </c>
      <c r="C1856" t="s">
        <v>8287</v>
      </c>
      <c r="D1856" t="s">
        <v>8249</v>
      </c>
      <c r="E1856" t="s">
        <v>8209</v>
      </c>
      <c r="F1856" t="s">
        <v>8211</v>
      </c>
      <c r="G1856">
        <v>40</v>
      </c>
      <c r="H1856">
        <v>0</v>
      </c>
      <c r="I1856">
        <v>30</v>
      </c>
      <c r="J1856">
        <v>1200</v>
      </c>
      <c r="K1856" s="10">
        <f>IFERROR(INDEX(Pharma_Stock!$D$4:$D$51,MATCH(F1856,Pharma_Stock!$B$4:$B$51,0)),"")</f>
        <v>46265</v>
      </c>
      <c r="L1856" s="11" t="str">
        <f t="shared" si="56"/>
        <v/>
      </c>
      <c r="M1856" s="11" t="str">
        <f>INDEX(Pharma_Products!$F$4:$F$15,MATCH(E1856,Pharma_Products!$A$4:$A$15,0))</f>
        <v>-</v>
      </c>
      <c r="N1856" s="10">
        <f>IFERROR(INDEX(Pharma_Retailers!$F$4:$F$183,MATCH(C1856,Pharma_Retailers!$A$4:$A$183,0)),"")</f>
        <v>0</v>
      </c>
      <c r="O1856" s="11" t="str">
        <f t="shared" si="57"/>
        <v/>
      </c>
    </row>
    <row r="1857" spans="1:15" x14ac:dyDescent="0.3">
      <c r="A1857" t="s">
        <v>10419</v>
      </c>
      <c r="B1857" s="9">
        <v>46063</v>
      </c>
      <c r="C1857" t="s">
        <v>8445</v>
      </c>
      <c r="D1857" t="s">
        <v>8233</v>
      </c>
      <c r="E1857" t="s">
        <v>8184</v>
      </c>
      <c r="F1857" t="s">
        <v>8185</v>
      </c>
      <c r="G1857">
        <v>15</v>
      </c>
      <c r="H1857">
        <v>1</v>
      </c>
      <c r="I1857">
        <v>9</v>
      </c>
      <c r="J1857">
        <v>135</v>
      </c>
      <c r="K1857" s="10">
        <f>IFERROR(INDEX(Pharma_Stock!$D$4:$D$51,MATCH(F1857,Pharma_Stock!$B$4:$B$51,0)),"")</f>
        <v>46158</v>
      </c>
      <c r="L1857" s="11" t="str">
        <f t="shared" si="56"/>
        <v/>
      </c>
      <c r="M1857" s="11" t="str">
        <f>INDEX(Pharma_Products!$F$4:$F$15,MATCH(E1857,Pharma_Products!$A$4:$A$15,0))</f>
        <v>-</v>
      </c>
      <c r="N1857" s="10">
        <f>IFERROR(INDEX(Pharma_Retailers!$F$4:$F$183,MATCH(C1857,Pharma_Retailers!$A$4:$A$183,0)),"")</f>
        <v>47419</v>
      </c>
      <c r="O1857" s="11" t="str">
        <f t="shared" si="57"/>
        <v/>
      </c>
    </row>
    <row r="1858" spans="1:15" x14ac:dyDescent="0.3">
      <c r="A1858" t="s">
        <v>10420</v>
      </c>
      <c r="B1858" s="9">
        <v>46063</v>
      </c>
      <c r="C1858" t="s">
        <v>8435</v>
      </c>
      <c r="D1858" t="s">
        <v>8249</v>
      </c>
      <c r="E1858" t="s">
        <v>8174</v>
      </c>
      <c r="F1858" t="s">
        <v>8177</v>
      </c>
      <c r="G1858">
        <v>59</v>
      </c>
      <c r="H1858">
        <v>0</v>
      </c>
      <c r="I1858">
        <v>98</v>
      </c>
      <c r="J1858">
        <v>5782</v>
      </c>
      <c r="K1858" s="10">
        <f>IFERROR(INDEX(Pharma_Stock!$D$4:$D$51,MATCH(F1858,Pharma_Stock!$B$4:$B$51,0)),"")</f>
        <v>46385</v>
      </c>
      <c r="L1858" s="11" t="str">
        <f t="shared" si="56"/>
        <v/>
      </c>
      <c r="M1858" s="11" t="str">
        <f>INDEX(Pharma_Products!$F$4:$F$15,MATCH(E1858,Pharma_Products!$A$4:$A$15,0))</f>
        <v>Sch H</v>
      </c>
      <c r="N1858" s="10">
        <f>IFERROR(INDEX(Pharma_Retailers!$F$4:$F$183,MATCH(C1858,Pharma_Retailers!$A$4:$A$183,0)),"")</f>
        <v>46326</v>
      </c>
      <c r="O1858" s="11" t="str">
        <f t="shared" si="57"/>
        <v/>
      </c>
    </row>
    <row r="1859" spans="1:15" x14ac:dyDescent="0.3">
      <c r="A1859" t="s">
        <v>10421</v>
      </c>
      <c r="B1859" s="9">
        <v>46063</v>
      </c>
      <c r="C1859" t="s">
        <v>8356</v>
      </c>
      <c r="D1859" t="s">
        <v>8269</v>
      </c>
      <c r="E1859" t="s">
        <v>8209</v>
      </c>
      <c r="F1859" t="s">
        <v>8212</v>
      </c>
      <c r="G1859">
        <v>103</v>
      </c>
      <c r="H1859">
        <v>0</v>
      </c>
      <c r="I1859">
        <v>30</v>
      </c>
      <c r="J1859">
        <v>3090</v>
      </c>
      <c r="K1859" s="10">
        <f>IFERROR(INDEX(Pharma_Stock!$D$4:$D$51,MATCH(F1859,Pharma_Stock!$B$4:$B$51,0)),"")</f>
        <v>46129</v>
      </c>
      <c r="L1859" s="11" t="str">
        <f t="shared" si="56"/>
        <v/>
      </c>
      <c r="M1859" s="11" t="str">
        <f>INDEX(Pharma_Products!$F$4:$F$15,MATCH(E1859,Pharma_Products!$A$4:$A$15,0))</f>
        <v>-</v>
      </c>
      <c r="N1859" s="10">
        <f>IFERROR(INDEX(Pharma_Retailers!$F$4:$F$183,MATCH(C1859,Pharma_Retailers!$A$4:$A$183,0)),"")</f>
        <v>0</v>
      </c>
      <c r="O1859" s="11" t="str">
        <f t="shared" si="57"/>
        <v/>
      </c>
    </row>
    <row r="1860" spans="1:15" x14ac:dyDescent="0.3">
      <c r="A1860" t="s">
        <v>10422</v>
      </c>
      <c r="B1860" s="9">
        <v>46064</v>
      </c>
      <c r="C1860" t="s">
        <v>8482</v>
      </c>
      <c r="D1860" t="s">
        <v>8233</v>
      </c>
      <c r="E1860" t="s">
        <v>8164</v>
      </c>
      <c r="F1860" t="s">
        <v>8166</v>
      </c>
      <c r="G1860">
        <v>126</v>
      </c>
      <c r="H1860">
        <v>0</v>
      </c>
      <c r="I1860">
        <v>19</v>
      </c>
      <c r="J1860">
        <v>2394</v>
      </c>
      <c r="K1860" s="10">
        <f>IFERROR(INDEX(Pharma_Stock!$D$4:$D$51,MATCH(F1860,Pharma_Stock!$B$4:$B$51,0)),"")</f>
        <v>46409</v>
      </c>
      <c r="L1860" s="11" t="str">
        <f t="shared" ref="L1860:L1923" si="58">IF(B1860&gt;K1860,"FLAG","")</f>
        <v/>
      </c>
      <c r="M1860" s="11" t="str">
        <f>INDEX(Pharma_Products!$F$4:$F$15,MATCH(E1860,Pharma_Products!$A$4:$A$15,0))</f>
        <v>OTC</v>
      </c>
      <c r="N1860" s="10">
        <f>IFERROR(INDEX(Pharma_Retailers!$F$4:$F$183,MATCH(C1860,Pharma_Retailers!$A$4:$A$183,0)),"")</f>
        <v>46983</v>
      </c>
      <c r="O1860" s="11" t="str">
        <f t="shared" ref="O1860:O1923" si="59">IF(AND(M1860="Sch H",N(N1860)&gt;0,B1860&gt;N1860),"FLAG","")</f>
        <v/>
      </c>
    </row>
    <row r="1861" spans="1:15" x14ac:dyDescent="0.3">
      <c r="A1861" t="s">
        <v>10423</v>
      </c>
      <c r="B1861" s="9">
        <v>46064</v>
      </c>
      <c r="C1861" t="s">
        <v>8355</v>
      </c>
      <c r="D1861" t="s">
        <v>8249</v>
      </c>
      <c r="E1861" t="s">
        <v>8189</v>
      </c>
      <c r="F1861" t="s">
        <v>8190</v>
      </c>
      <c r="G1861">
        <v>118</v>
      </c>
      <c r="H1861">
        <v>0</v>
      </c>
      <c r="I1861">
        <v>12.5</v>
      </c>
      <c r="J1861">
        <v>1475</v>
      </c>
      <c r="K1861" s="10">
        <f>IFERROR(INDEX(Pharma_Stock!$D$4:$D$51,MATCH(F1861,Pharma_Stock!$B$4:$B$51,0)),"")</f>
        <v>46202</v>
      </c>
      <c r="L1861" s="11" t="str">
        <f t="shared" si="58"/>
        <v/>
      </c>
      <c r="M1861" s="11" t="str">
        <f>INDEX(Pharma_Products!$F$4:$F$15,MATCH(E1861,Pharma_Products!$A$4:$A$15,0))</f>
        <v>-</v>
      </c>
      <c r="N1861" s="10">
        <f>IFERROR(INDEX(Pharma_Retailers!$F$4:$F$183,MATCH(C1861,Pharma_Retailers!$A$4:$A$183,0)),"")</f>
        <v>0</v>
      </c>
      <c r="O1861" s="11" t="str">
        <f t="shared" si="59"/>
        <v/>
      </c>
    </row>
    <row r="1862" spans="1:15" x14ac:dyDescent="0.3">
      <c r="A1862" t="s">
        <v>10424</v>
      </c>
      <c r="B1862" s="9">
        <v>46064</v>
      </c>
      <c r="C1862" t="s">
        <v>8290</v>
      </c>
      <c r="D1862" t="s">
        <v>8249</v>
      </c>
      <c r="E1862" t="s">
        <v>8169</v>
      </c>
      <c r="F1862" t="s">
        <v>8170</v>
      </c>
      <c r="G1862">
        <v>125</v>
      </c>
      <c r="H1862">
        <v>0</v>
      </c>
      <c r="I1862">
        <v>14</v>
      </c>
      <c r="J1862">
        <v>1750</v>
      </c>
      <c r="K1862" s="10">
        <f>IFERROR(INDEX(Pharma_Stock!$D$4:$D$51,MATCH(F1862,Pharma_Stock!$B$4:$B$51,0)),"")</f>
        <v>46624</v>
      </c>
      <c r="L1862" s="11" t="str">
        <f t="shared" si="58"/>
        <v/>
      </c>
      <c r="M1862" s="11" t="str">
        <f>INDEX(Pharma_Products!$F$4:$F$15,MATCH(E1862,Pharma_Products!$A$4:$A$15,0))</f>
        <v>Sch H</v>
      </c>
      <c r="N1862" s="10">
        <f>IFERROR(INDEX(Pharma_Retailers!$F$4:$F$183,MATCH(C1862,Pharma_Retailers!$A$4:$A$183,0)),"")</f>
        <v>46468</v>
      </c>
      <c r="O1862" s="11" t="str">
        <f t="shared" si="59"/>
        <v/>
      </c>
    </row>
    <row r="1863" spans="1:15" x14ac:dyDescent="0.3">
      <c r="A1863" t="s">
        <v>10425</v>
      </c>
      <c r="B1863" s="9">
        <v>46064</v>
      </c>
      <c r="C1863" t="s">
        <v>8516</v>
      </c>
      <c r="D1863" t="s">
        <v>8233</v>
      </c>
      <c r="E1863" t="s">
        <v>8159</v>
      </c>
      <c r="F1863" t="s">
        <v>8162</v>
      </c>
      <c r="G1863">
        <v>165</v>
      </c>
      <c r="H1863">
        <v>0</v>
      </c>
      <c r="I1863">
        <v>72</v>
      </c>
      <c r="J1863">
        <v>11880</v>
      </c>
      <c r="K1863" s="10">
        <f>IFERROR(INDEX(Pharma_Stock!$D$4:$D$51,MATCH(F1863,Pharma_Stock!$B$4:$B$51,0)),"")</f>
        <v>46494</v>
      </c>
      <c r="L1863" s="11" t="str">
        <f t="shared" si="58"/>
        <v/>
      </c>
      <c r="M1863" s="11" t="str">
        <f>INDEX(Pharma_Products!$F$4:$F$15,MATCH(E1863,Pharma_Products!$A$4:$A$15,0))</f>
        <v>Sch H</v>
      </c>
      <c r="N1863" s="10">
        <f>IFERROR(INDEX(Pharma_Retailers!$F$4:$F$183,MATCH(C1863,Pharma_Retailers!$A$4:$A$183,0)),"")</f>
        <v>46690</v>
      </c>
      <c r="O1863" s="11" t="str">
        <f t="shared" si="59"/>
        <v/>
      </c>
    </row>
    <row r="1864" spans="1:15" x14ac:dyDescent="0.3">
      <c r="A1864" t="s">
        <v>10426</v>
      </c>
      <c r="B1864" s="9">
        <v>46064</v>
      </c>
      <c r="C1864" t="s">
        <v>8280</v>
      </c>
      <c r="D1864" t="s">
        <v>8241</v>
      </c>
      <c r="E1864" t="s">
        <v>8204</v>
      </c>
      <c r="F1864" t="s">
        <v>8205</v>
      </c>
      <c r="G1864">
        <v>96</v>
      </c>
      <c r="H1864">
        <v>16</v>
      </c>
      <c r="I1864">
        <v>88</v>
      </c>
      <c r="J1864">
        <v>8448</v>
      </c>
      <c r="K1864" s="10">
        <f>IFERROR(INDEX(Pharma_Stock!$D$4:$D$51,MATCH(F1864,Pharma_Stock!$B$4:$B$51,0)),"")</f>
        <v>46141</v>
      </c>
      <c r="L1864" s="11" t="str">
        <f t="shared" si="58"/>
        <v/>
      </c>
      <c r="M1864" s="11" t="str">
        <f>INDEX(Pharma_Products!$F$4:$F$15,MATCH(E1864,Pharma_Products!$A$4:$A$15,0))</f>
        <v>-</v>
      </c>
      <c r="N1864" s="10">
        <f>IFERROR(INDEX(Pharma_Retailers!$F$4:$F$183,MATCH(C1864,Pharma_Retailers!$A$4:$A$183,0)),"")</f>
        <v>0</v>
      </c>
      <c r="O1864" s="11" t="str">
        <f t="shared" si="59"/>
        <v/>
      </c>
    </row>
    <row r="1865" spans="1:15" x14ac:dyDescent="0.3">
      <c r="A1865" t="s">
        <v>10427</v>
      </c>
      <c r="B1865" s="9">
        <v>46064</v>
      </c>
      <c r="C1865" t="s">
        <v>8515</v>
      </c>
      <c r="D1865" t="s">
        <v>8233</v>
      </c>
      <c r="E1865" t="s">
        <v>8204</v>
      </c>
      <c r="F1865" t="s">
        <v>8205</v>
      </c>
      <c r="G1865">
        <v>216</v>
      </c>
      <c r="H1865">
        <v>36</v>
      </c>
      <c r="I1865">
        <v>88</v>
      </c>
      <c r="J1865">
        <v>19008</v>
      </c>
      <c r="K1865" s="10">
        <f>IFERROR(INDEX(Pharma_Stock!$D$4:$D$51,MATCH(F1865,Pharma_Stock!$B$4:$B$51,0)),"")</f>
        <v>46141</v>
      </c>
      <c r="L1865" s="11" t="str">
        <f t="shared" si="58"/>
        <v/>
      </c>
      <c r="M1865" s="11" t="str">
        <f>INDEX(Pharma_Products!$F$4:$F$15,MATCH(E1865,Pharma_Products!$A$4:$A$15,0))</f>
        <v>-</v>
      </c>
      <c r="N1865" s="10">
        <f>IFERROR(INDEX(Pharma_Retailers!$F$4:$F$183,MATCH(C1865,Pharma_Retailers!$A$4:$A$183,0)),"")</f>
        <v>0</v>
      </c>
      <c r="O1865" s="11" t="str">
        <f t="shared" si="59"/>
        <v/>
      </c>
    </row>
    <row r="1866" spans="1:15" x14ac:dyDescent="0.3">
      <c r="A1866" t="s">
        <v>10428</v>
      </c>
      <c r="B1866" s="9">
        <v>46064</v>
      </c>
      <c r="C1866" t="s">
        <v>8301</v>
      </c>
      <c r="D1866" t="s">
        <v>8228</v>
      </c>
      <c r="E1866" t="s">
        <v>8174</v>
      </c>
      <c r="F1866" t="s">
        <v>8175</v>
      </c>
      <c r="G1866">
        <v>216</v>
      </c>
      <c r="H1866">
        <v>0</v>
      </c>
      <c r="I1866">
        <v>98</v>
      </c>
      <c r="J1866">
        <v>21168</v>
      </c>
      <c r="K1866" s="10">
        <f>IFERROR(INDEX(Pharma_Stock!$D$4:$D$51,MATCH(F1866,Pharma_Stock!$B$4:$B$51,0)),"")</f>
        <v>46440</v>
      </c>
      <c r="L1866" s="11" t="str">
        <f t="shared" si="58"/>
        <v/>
      </c>
      <c r="M1866" s="11" t="str">
        <f>INDEX(Pharma_Products!$F$4:$F$15,MATCH(E1866,Pharma_Products!$A$4:$A$15,0))</f>
        <v>Sch H</v>
      </c>
      <c r="N1866" s="10">
        <f>IFERROR(INDEX(Pharma_Retailers!$F$4:$F$183,MATCH(C1866,Pharma_Retailers!$A$4:$A$183,0)),"")</f>
        <v>46245</v>
      </c>
      <c r="O1866" s="11" t="str">
        <f t="shared" si="59"/>
        <v/>
      </c>
    </row>
    <row r="1867" spans="1:15" x14ac:dyDescent="0.3">
      <c r="A1867" t="s">
        <v>10429</v>
      </c>
      <c r="B1867" s="9">
        <v>46065</v>
      </c>
      <c r="C1867" t="s">
        <v>8520</v>
      </c>
      <c r="D1867" t="s">
        <v>8241</v>
      </c>
      <c r="E1867" t="s">
        <v>8153</v>
      </c>
      <c r="F1867" t="s">
        <v>8158</v>
      </c>
      <c r="G1867">
        <v>127</v>
      </c>
      <c r="H1867">
        <v>0</v>
      </c>
      <c r="I1867">
        <v>18.5</v>
      </c>
      <c r="J1867">
        <v>2349.5</v>
      </c>
      <c r="K1867" s="10">
        <f>IFERROR(INDEX(Pharma_Stock!$D$4:$D$51,MATCH(F1867,Pharma_Stock!$B$4:$B$51,0)),"")</f>
        <v>46038</v>
      </c>
      <c r="L1867" s="11" t="str">
        <f t="shared" si="58"/>
        <v>FLAG</v>
      </c>
      <c r="M1867" s="11" t="str">
        <f>INDEX(Pharma_Products!$F$4:$F$15,MATCH(E1867,Pharma_Products!$A$4:$A$15,0))</f>
        <v>Sch H</v>
      </c>
      <c r="N1867" s="10">
        <f>IFERROR(INDEX(Pharma_Retailers!$F$4:$F$183,MATCH(C1867,Pharma_Retailers!$A$4:$A$183,0)),"")</f>
        <v>0</v>
      </c>
      <c r="O1867" s="11" t="str">
        <f t="shared" si="59"/>
        <v/>
      </c>
    </row>
    <row r="1868" spans="1:15" x14ac:dyDescent="0.3">
      <c r="A1868" t="s">
        <v>10430</v>
      </c>
      <c r="B1868" s="9">
        <v>46065</v>
      </c>
      <c r="C1868" t="s">
        <v>8325</v>
      </c>
      <c r="D1868" t="s">
        <v>8233</v>
      </c>
      <c r="E1868" t="s">
        <v>8204</v>
      </c>
      <c r="F1868" t="s">
        <v>8205</v>
      </c>
      <c r="G1868">
        <v>159</v>
      </c>
      <c r="H1868">
        <v>26</v>
      </c>
      <c r="I1868">
        <v>88</v>
      </c>
      <c r="J1868">
        <v>13992</v>
      </c>
      <c r="K1868" s="10">
        <f>IFERROR(INDEX(Pharma_Stock!$D$4:$D$51,MATCH(F1868,Pharma_Stock!$B$4:$B$51,0)),"")</f>
        <v>46141</v>
      </c>
      <c r="L1868" s="11" t="str">
        <f t="shared" si="58"/>
        <v/>
      </c>
      <c r="M1868" s="11" t="str">
        <f>INDEX(Pharma_Products!$F$4:$F$15,MATCH(E1868,Pharma_Products!$A$4:$A$15,0))</f>
        <v>-</v>
      </c>
      <c r="N1868" s="10">
        <f>IFERROR(INDEX(Pharma_Retailers!$F$4:$F$183,MATCH(C1868,Pharma_Retailers!$A$4:$A$183,0)),"")</f>
        <v>0</v>
      </c>
      <c r="O1868" s="11" t="str">
        <f t="shared" si="59"/>
        <v/>
      </c>
    </row>
    <row r="1869" spans="1:15" x14ac:dyDescent="0.3">
      <c r="A1869" t="s">
        <v>10431</v>
      </c>
      <c r="B1869" s="9">
        <v>46065</v>
      </c>
      <c r="C1869" t="s">
        <v>8466</v>
      </c>
      <c r="D1869" t="s">
        <v>8269</v>
      </c>
      <c r="E1869" t="s">
        <v>8153</v>
      </c>
      <c r="F1869" t="s">
        <v>8154</v>
      </c>
      <c r="G1869">
        <v>10</v>
      </c>
      <c r="H1869">
        <v>0</v>
      </c>
      <c r="I1869">
        <v>18.5</v>
      </c>
      <c r="J1869">
        <v>185</v>
      </c>
      <c r="K1869" s="10">
        <f>IFERROR(INDEX(Pharma_Stock!$D$4:$D$51,MATCH(F1869,Pharma_Stock!$B$4:$B$51,0)),"")</f>
        <v>46439</v>
      </c>
      <c r="L1869" s="11" t="str">
        <f t="shared" si="58"/>
        <v/>
      </c>
      <c r="M1869" s="11" t="str">
        <f>INDEX(Pharma_Products!$F$4:$F$15,MATCH(E1869,Pharma_Products!$A$4:$A$15,0))</f>
        <v>Sch H</v>
      </c>
      <c r="N1869" s="10">
        <f>IFERROR(INDEX(Pharma_Retailers!$F$4:$F$183,MATCH(C1869,Pharma_Retailers!$A$4:$A$183,0)),"")</f>
        <v>47144</v>
      </c>
      <c r="O1869" s="11" t="str">
        <f t="shared" si="59"/>
        <v/>
      </c>
    </row>
    <row r="1870" spans="1:15" x14ac:dyDescent="0.3">
      <c r="A1870" t="s">
        <v>10432</v>
      </c>
      <c r="B1870" s="9">
        <v>46065</v>
      </c>
      <c r="C1870" t="s">
        <v>8497</v>
      </c>
      <c r="D1870" t="s">
        <v>8241</v>
      </c>
      <c r="E1870" t="s">
        <v>8184</v>
      </c>
      <c r="F1870" t="s">
        <v>8185</v>
      </c>
      <c r="G1870">
        <v>138</v>
      </c>
      <c r="H1870">
        <v>0</v>
      </c>
      <c r="I1870">
        <v>9</v>
      </c>
      <c r="J1870">
        <v>1242</v>
      </c>
      <c r="K1870" s="10">
        <f>IFERROR(INDEX(Pharma_Stock!$D$4:$D$51,MATCH(F1870,Pharma_Stock!$B$4:$B$51,0)),"")</f>
        <v>46158</v>
      </c>
      <c r="L1870" s="11" t="str">
        <f t="shared" si="58"/>
        <v/>
      </c>
      <c r="M1870" s="11" t="str">
        <f>INDEX(Pharma_Products!$F$4:$F$15,MATCH(E1870,Pharma_Products!$A$4:$A$15,0))</f>
        <v>-</v>
      </c>
      <c r="N1870" s="10">
        <f>IFERROR(INDEX(Pharma_Retailers!$F$4:$F$183,MATCH(C1870,Pharma_Retailers!$A$4:$A$183,0)),"")</f>
        <v>0</v>
      </c>
      <c r="O1870" s="11" t="str">
        <f t="shared" si="59"/>
        <v/>
      </c>
    </row>
    <row r="1871" spans="1:15" x14ac:dyDescent="0.3">
      <c r="A1871" t="s">
        <v>10433</v>
      </c>
      <c r="B1871" s="9">
        <v>46065</v>
      </c>
      <c r="C1871" t="s">
        <v>8397</v>
      </c>
      <c r="D1871" t="s">
        <v>8269</v>
      </c>
      <c r="E1871" t="s">
        <v>8194</v>
      </c>
      <c r="F1871" t="s">
        <v>8197</v>
      </c>
      <c r="G1871">
        <v>47</v>
      </c>
      <c r="H1871">
        <v>0</v>
      </c>
      <c r="I1871">
        <v>105</v>
      </c>
      <c r="J1871">
        <v>4935</v>
      </c>
      <c r="K1871" s="10">
        <f>IFERROR(INDEX(Pharma_Stock!$D$4:$D$51,MATCH(F1871,Pharma_Stock!$B$4:$B$51,0)),"")</f>
        <v>46224</v>
      </c>
      <c r="L1871" s="11" t="str">
        <f t="shared" si="58"/>
        <v/>
      </c>
      <c r="M1871" s="11" t="str">
        <f>INDEX(Pharma_Products!$F$4:$F$15,MATCH(E1871,Pharma_Products!$A$4:$A$15,0))</f>
        <v>-</v>
      </c>
      <c r="N1871" s="10">
        <f>IFERROR(INDEX(Pharma_Retailers!$F$4:$F$183,MATCH(C1871,Pharma_Retailers!$A$4:$A$183,0)),"")</f>
        <v>0</v>
      </c>
      <c r="O1871" s="11" t="str">
        <f t="shared" si="59"/>
        <v/>
      </c>
    </row>
    <row r="1872" spans="1:15" x14ac:dyDescent="0.3">
      <c r="A1872" t="s">
        <v>10434</v>
      </c>
      <c r="B1872" s="9">
        <v>46066</v>
      </c>
      <c r="C1872" t="s">
        <v>8502</v>
      </c>
      <c r="D1872" t="s">
        <v>8249</v>
      </c>
      <c r="E1872" t="s">
        <v>8209</v>
      </c>
      <c r="F1872" t="s">
        <v>8211</v>
      </c>
      <c r="G1872">
        <v>178</v>
      </c>
      <c r="H1872">
        <v>0</v>
      </c>
      <c r="I1872">
        <v>30</v>
      </c>
      <c r="J1872">
        <v>5340</v>
      </c>
      <c r="K1872" s="10">
        <f>IFERROR(INDEX(Pharma_Stock!$D$4:$D$51,MATCH(F1872,Pharma_Stock!$B$4:$B$51,0)),"")</f>
        <v>46265</v>
      </c>
      <c r="L1872" s="11" t="str">
        <f t="shared" si="58"/>
        <v/>
      </c>
      <c r="M1872" s="11" t="str">
        <f>INDEX(Pharma_Products!$F$4:$F$15,MATCH(E1872,Pharma_Products!$A$4:$A$15,0))</f>
        <v>-</v>
      </c>
      <c r="N1872" s="10">
        <f>IFERROR(INDEX(Pharma_Retailers!$F$4:$F$183,MATCH(C1872,Pharma_Retailers!$A$4:$A$183,0)),"")</f>
        <v>0</v>
      </c>
      <c r="O1872" s="11" t="str">
        <f t="shared" si="59"/>
        <v/>
      </c>
    </row>
    <row r="1873" spans="1:15" x14ac:dyDescent="0.3">
      <c r="A1873" t="s">
        <v>10435</v>
      </c>
      <c r="B1873" s="9">
        <v>46066</v>
      </c>
      <c r="C1873" t="s">
        <v>8245</v>
      </c>
      <c r="D1873" t="s">
        <v>8249</v>
      </c>
      <c r="E1873" t="s">
        <v>8164</v>
      </c>
      <c r="F1873" t="s">
        <v>8166</v>
      </c>
      <c r="G1873">
        <v>121</v>
      </c>
      <c r="H1873">
        <v>0</v>
      </c>
      <c r="I1873">
        <v>19</v>
      </c>
      <c r="J1873">
        <v>2299</v>
      </c>
      <c r="K1873" s="10">
        <f>IFERROR(INDEX(Pharma_Stock!$D$4:$D$51,MATCH(F1873,Pharma_Stock!$B$4:$B$51,0)),"")</f>
        <v>46409</v>
      </c>
      <c r="L1873" s="11" t="str">
        <f t="shared" si="58"/>
        <v/>
      </c>
      <c r="M1873" s="11" t="str">
        <f>INDEX(Pharma_Products!$F$4:$F$15,MATCH(E1873,Pharma_Products!$A$4:$A$15,0))</f>
        <v>OTC</v>
      </c>
      <c r="N1873" s="10">
        <f>IFERROR(INDEX(Pharma_Retailers!$F$4:$F$183,MATCH(C1873,Pharma_Retailers!$A$4:$A$183,0)),"")</f>
        <v>47053</v>
      </c>
      <c r="O1873" s="11" t="str">
        <f t="shared" si="59"/>
        <v/>
      </c>
    </row>
    <row r="1874" spans="1:15" x14ac:dyDescent="0.3">
      <c r="A1874" t="s">
        <v>10436</v>
      </c>
      <c r="B1874" s="9">
        <v>46067</v>
      </c>
      <c r="C1874" t="s">
        <v>8478</v>
      </c>
      <c r="D1874" t="s">
        <v>8228</v>
      </c>
      <c r="E1874" t="s">
        <v>8169</v>
      </c>
      <c r="F1874" t="s">
        <v>8170</v>
      </c>
      <c r="G1874">
        <v>38</v>
      </c>
      <c r="H1874">
        <v>0</v>
      </c>
      <c r="I1874">
        <v>14</v>
      </c>
      <c r="J1874">
        <v>532</v>
      </c>
      <c r="K1874" s="10">
        <f>IFERROR(INDEX(Pharma_Stock!$D$4:$D$51,MATCH(F1874,Pharma_Stock!$B$4:$B$51,0)),"")</f>
        <v>46624</v>
      </c>
      <c r="L1874" s="11" t="str">
        <f t="shared" si="58"/>
        <v/>
      </c>
      <c r="M1874" s="11" t="str">
        <f>INDEX(Pharma_Products!$F$4:$F$15,MATCH(E1874,Pharma_Products!$A$4:$A$15,0))</f>
        <v>Sch H</v>
      </c>
      <c r="N1874" s="10">
        <f>IFERROR(INDEX(Pharma_Retailers!$F$4:$F$183,MATCH(C1874,Pharma_Retailers!$A$4:$A$183,0)),"")</f>
        <v>46565</v>
      </c>
      <c r="O1874" s="11" t="str">
        <f t="shared" si="59"/>
        <v/>
      </c>
    </row>
    <row r="1875" spans="1:15" x14ac:dyDescent="0.3">
      <c r="A1875" t="s">
        <v>10437</v>
      </c>
      <c r="B1875" s="9">
        <v>46067</v>
      </c>
      <c r="C1875" t="s">
        <v>8254</v>
      </c>
      <c r="D1875" t="s">
        <v>8228</v>
      </c>
      <c r="E1875" t="s">
        <v>8189</v>
      </c>
      <c r="F1875" t="s">
        <v>8190</v>
      </c>
      <c r="G1875">
        <v>80</v>
      </c>
      <c r="H1875">
        <v>0</v>
      </c>
      <c r="I1875">
        <v>12.5</v>
      </c>
      <c r="J1875">
        <v>1000</v>
      </c>
      <c r="K1875" s="10">
        <f>IFERROR(INDEX(Pharma_Stock!$D$4:$D$51,MATCH(F1875,Pharma_Stock!$B$4:$B$51,0)),"")</f>
        <v>46202</v>
      </c>
      <c r="L1875" s="11" t="str">
        <f t="shared" si="58"/>
        <v/>
      </c>
      <c r="M1875" s="11" t="str">
        <f>INDEX(Pharma_Products!$F$4:$F$15,MATCH(E1875,Pharma_Products!$A$4:$A$15,0))</f>
        <v>-</v>
      </c>
      <c r="N1875" s="10">
        <f>IFERROR(INDEX(Pharma_Retailers!$F$4:$F$183,MATCH(C1875,Pharma_Retailers!$A$4:$A$183,0)),"")</f>
        <v>0</v>
      </c>
      <c r="O1875" s="11" t="str">
        <f t="shared" si="59"/>
        <v/>
      </c>
    </row>
    <row r="1876" spans="1:15" x14ac:dyDescent="0.3">
      <c r="A1876" t="s">
        <v>10438</v>
      </c>
      <c r="B1876" s="9">
        <v>46067</v>
      </c>
      <c r="C1876" t="s">
        <v>8382</v>
      </c>
      <c r="D1876" t="s">
        <v>8249</v>
      </c>
      <c r="E1876" t="s">
        <v>8189</v>
      </c>
      <c r="F1876" t="s">
        <v>8190</v>
      </c>
      <c r="G1876">
        <v>36</v>
      </c>
      <c r="H1876">
        <v>0</v>
      </c>
      <c r="I1876">
        <v>12.5</v>
      </c>
      <c r="J1876">
        <v>450</v>
      </c>
      <c r="K1876" s="10">
        <f>IFERROR(INDEX(Pharma_Stock!$D$4:$D$51,MATCH(F1876,Pharma_Stock!$B$4:$B$51,0)),"")</f>
        <v>46202</v>
      </c>
      <c r="L1876" s="11" t="str">
        <f t="shared" si="58"/>
        <v/>
      </c>
      <c r="M1876" s="11" t="str">
        <f>INDEX(Pharma_Products!$F$4:$F$15,MATCH(E1876,Pharma_Products!$A$4:$A$15,0))</f>
        <v>-</v>
      </c>
      <c r="N1876" s="10">
        <f>IFERROR(INDEX(Pharma_Retailers!$F$4:$F$183,MATCH(C1876,Pharma_Retailers!$A$4:$A$183,0)),"")</f>
        <v>0</v>
      </c>
      <c r="O1876" s="11" t="str">
        <f t="shared" si="59"/>
        <v/>
      </c>
    </row>
    <row r="1877" spans="1:15" x14ac:dyDescent="0.3">
      <c r="A1877" t="s">
        <v>10439</v>
      </c>
      <c r="B1877" s="9">
        <v>46067</v>
      </c>
      <c r="C1877" t="s">
        <v>8261</v>
      </c>
      <c r="D1877" t="s">
        <v>8249</v>
      </c>
      <c r="E1877" t="s">
        <v>8189</v>
      </c>
      <c r="F1877" t="s">
        <v>8190</v>
      </c>
      <c r="G1877">
        <v>130</v>
      </c>
      <c r="H1877">
        <v>0</v>
      </c>
      <c r="I1877">
        <v>12.5</v>
      </c>
      <c r="J1877">
        <v>1625</v>
      </c>
      <c r="K1877" s="10">
        <f>IFERROR(INDEX(Pharma_Stock!$D$4:$D$51,MATCH(F1877,Pharma_Stock!$B$4:$B$51,0)),"")</f>
        <v>46202</v>
      </c>
      <c r="L1877" s="11" t="str">
        <f t="shared" si="58"/>
        <v/>
      </c>
      <c r="M1877" s="11" t="str">
        <f>INDEX(Pharma_Products!$F$4:$F$15,MATCH(E1877,Pharma_Products!$A$4:$A$15,0))</f>
        <v>-</v>
      </c>
      <c r="N1877" s="10">
        <f>IFERROR(INDEX(Pharma_Retailers!$F$4:$F$183,MATCH(C1877,Pharma_Retailers!$A$4:$A$183,0)),"")</f>
        <v>0</v>
      </c>
      <c r="O1877" s="11" t="str">
        <f t="shared" si="59"/>
        <v/>
      </c>
    </row>
    <row r="1878" spans="1:15" x14ac:dyDescent="0.3">
      <c r="A1878" t="s">
        <v>10440</v>
      </c>
      <c r="B1878" s="9">
        <v>46069</v>
      </c>
      <c r="C1878" t="s">
        <v>8298</v>
      </c>
      <c r="D1878" t="s">
        <v>8269</v>
      </c>
      <c r="E1878" t="s">
        <v>8209</v>
      </c>
      <c r="F1878" t="s">
        <v>8212</v>
      </c>
      <c r="G1878">
        <v>119</v>
      </c>
      <c r="H1878">
        <v>0</v>
      </c>
      <c r="I1878">
        <v>30</v>
      </c>
      <c r="J1878">
        <v>3570</v>
      </c>
      <c r="K1878" s="10">
        <f>IFERROR(INDEX(Pharma_Stock!$D$4:$D$51,MATCH(F1878,Pharma_Stock!$B$4:$B$51,0)),"")</f>
        <v>46129</v>
      </c>
      <c r="L1878" s="11" t="str">
        <f t="shared" si="58"/>
        <v/>
      </c>
      <c r="M1878" s="11" t="str">
        <f>INDEX(Pharma_Products!$F$4:$F$15,MATCH(E1878,Pharma_Products!$A$4:$A$15,0))</f>
        <v>-</v>
      </c>
      <c r="N1878" s="10">
        <f>IFERROR(INDEX(Pharma_Retailers!$F$4:$F$183,MATCH(C1878,Pharma_Retailers!$A$4:$A$183,0)),"")</f>
        <v>0</v>
      </c>
      <c r="O1878" s="11" t="str">
        <f t="shared" si="59"/>
        <v/>
      </c>
    </row>
    <row r="1879" spans="1:15" x14ac:dyDescent="0.3">
      <c r="A1879" t="s">
        <v>10441</v>
      </c>
      <c r="B1879" s="9">
        <v>46069</v>
      </c>
      <c r="C1879" t="s">
        <v>8476</v>
      </c>
      <c r="D1879" t="s">
        <v>8249</v>
      </c>
      <c r="E1879" t="s">
        <v>8159</v>
      </c>
      <c r="F1879" t="s">
        <v>8162</v>
      </c>
      <c r="G1879">
        <v>36</v>
      </c>
      <c r="H1879">
        <v>0</v>
      </c>
      <c r="I1879">
        <v>72</v>
      </c>
      <c r="J1879">
        <v>2592</v>
      </c>
      <c r="K1879" s="10">
        <f>IFERROR(INDEX(Pharma_Stock!$D$4:$D$51,MATCH(F1879,Pharma_Stock!$B$4:$B$51,0)),"")</f>
        <v>46494</v>
      </c>
      <c r="L1879" s="11" t="str">
        <f t="shared" si="58"/>
        <v/>
      </c>
      <c r="M1879" s="11" t="str">
        <f>INDEX(Pharma_Products!$F$4:$F$15,MATCH(E1879,Pharma_Products!$A$4:$A$15,0))</f>
        <v>Sch H</v>
      </c>
      <c r="N1879" s="10">
        <f>IFERROR(INDEX(Pharma_Retailers!$F$4:$F$183,MATCH(C1879,Pharma_Retailers!$A$4:$A$183,0)),"")</f>
        <v>46653</v>
      </c>
      <c r="O1879" s="11" t="str">
        <f t="shared" si="59"/>
        <v/>
      </c>
    </row>
    <row r="1880" spans="1:15" x14ac:dyDescent="0.3">
      <c r="A1880" t="s">
        <v>10442</v>
      </c>
      <c r="B1880" s="9">
        <v>46069</v>
      </c>
      <c r="C1880" t="s">
        <v>8250</v>
      </c>
      <c r="D1880" t="s">
        <v>8249</v>
      </c>
      <c r="E1880" t="s">
        <v>8164</v>
      </c>
      <c r="F1880" t="s">
        <v>8167</v>
      </c>
      <c r="G1880">
        <v>200</v>
      </c>
      <c r="H1880">
        <v>0</v>
      </c>
      <c r="I1880">
        <v>19</v>
      </c>
      <c r="J1880">
        <v>3800</v>
      </c>
      <c r="K1880" s="10">
        <f>IFERROR(INDEX(Pharma_Stock!$D$4:$D$51,MATCH(F1880,Pharma_Stock!$B$4:$B$51,0)),"")</f>
        <v>46652</v>
      </c>
      <c r="L1880" s="11" t="str">
        <f t="shared" si="58"/>
        <v/>
      </c>
      <c r="M1880" s="11" t="str">
        <f>INDEX(Pharma_Products!$F$4:$F$15,MATCH(E1880,Pharma_Products!$A$4:$A$15,0))</f>
        <v>OTC</v>
      </c>
      <c r="N1880" s="10">
        <f>IFERROR(INDEX(Pharma_Retailers!$F$4:$F$183,MATCH(C1880,Pharma_Retailers!$A$4:$A$183,0)),"")</f>
        <v>46738</v>
      </c>
      <c r="O1880" s="11" t="str">
        <f t="shared" si="59"/>
        <v/>
      </c>
    </row>
    <row r="1881" spans="1:15" x14ac:dyDescent="0.3">
      <c r="A1881" t="s">
        <v>10443</v>
      </c>
      <c r="B1881" s="9">
        <v>46069</v>
      </c>
      <c r="C1881" t="s">
        <v>8486</v>
      </c>
      <c r="D1881" t="s">
        <v>8228</v>
      </c>
      <c r="E1881" t="s">
        <v>8179</v>
      </c>
      <c r="F1881" t="s">
        <v>8182</v>
      </c>
      <c r="G1881">
        <v>231</v>
      </c>
      <c r="H1881">
        <v>0</v>
      </c>
      <c r="I1881">
        <v>85</v>
      </c>
      <c r="J1881">
        <v>19635</v>
      </c>
      <c r="K1881" s="10">
        <f>IFERROR(INDEX(Pharma_Stock!$D$4:$D$51,MATCH(F1881,Pharma_Stock!$B$4:$B$51,0)),"")</f>
        <v>46620</v>
      </c>
      <c r="L1881" s="11" t="str">
        <f t="shared" si="58"/>
        <v/>
      </c>
      <c r="M1881" s="11" t="str">
        <f>INDEX(Pharma_Products!$F$4:$F$15,MATCH(E1881,Pharma_Products!$A$4:$A$15,0))</f>
        <v>Sch H</v>
      </c>
      <c r="N1881" s="10">
        <f>IFERROR(INDEX(Pharma_Retailers!$F$4:$F$183,MATCH(C1881,Pharma_Retailers!$A$4:$A$183,0)),"")</f>
        <v>46320</v>
      </c>
      <c r="O1881" s="11" t="str">
        <f t="shared" si="59"/>
        <v/>
      </c>
    </row>
    <row r="1882" spans="1:15" x14ac:dyDescent="0.3">
      <c r="A1882" t="s">
        <v>10444</v>
      </c>
      <c r="B1882" s="9">
        <v>46069</v>
      </c>
      <c r="C1882" t="s">
        <v>8369</v>
      </c>
      <c r="D1882" t="s">
        <v>8228</v>
      </c>
      <c r="E1882" t="s">
        <v>8179</v>
      </c>
      <c r="F1882" t="s">
        <v>8182</v>
      </c>
      <c r="G1882">
        <v>151</v>
      </c>
      <c r="H1882">
        <v>0</v>
      </c>
      <c r="I1882">
        <v>85</v>
      </c>
      <c r="J1882">
        <v>12835</v>
      </c>
      <c r="K1882" s="10">
        <f>IFERROR(INDEX(Pharma_Stock!$D$4:$D$51,MATCH(F1882,Pharma_Stock!$B$4:$B$51,0)),"")</f>
        <v>46620</v>
      </c>
      <c r="L1882" s="11" t="str">
        <f t="shared" si="58"/>
        <v/>
      </c>
      <c r="M1882" s="11" t="str">
        <f>INDEX(Pharma_Products!$F$4:$F$15,MATCH(E1882,Pharma_Products!$A$4:$A$15,0))</f>
        <v>Sch H</v>
      </c>
      <c r="N1882" s="10">
        <f>IFERROR(INDEX(Pharma_Retailers!$F$4:$F$183,MATCH(C1882,Pharma_Retailers!$A$4:$A$183,0)),"")</f>
        <v>46872</v>
      </c>
      <c r="O1882" s="11" t="str">
        <f t="shared" si="59"/>
        <v/>
      </c>
    </row>
    <row r="1883" spans="1:15" x14ac:dyDescent="0.3">
      <c r="A1883" t="s">
        <v>10445</v>
      </c>
      <c r="B1883" s="9">
        <v>46069</v>
      </c>
      <c r="C1883" t="s">
        <v>8532</v>
      </c>
      <c r="D1883" t="s">
        <v>8249</v>
      </c>
      <c r="E1883" t="s">
        <v>8164</v>
      </c>
      <c r="F1883" t="s">
        <v>8166</v>
      </c>
      <c r="G1883">
        <v>17</v>
      </c>
      <c r="H1883">
        <v>0</v>
      </c>
      <c r="I1883">
        <v>19</v>
      </c>
      <c r="J1883">
        <v>323</v>
      </c>
      <c r="K1883" s="10">
        <f>IFERROR(INDEX(Pharma_Stock!$D$4:$D$51,MATCH(F1883,Pharma_Stock!$B$4:$B$51,0)),"")</f>
        <v>46409</v>
      </c>
      <c r="L1883" s="11" t="str">
        <f t="shared" si="58"/>
        <v/>
      </c>
      <c r="M1883" s="11" t="str">
        <f>INDEX(Pharma_Products!$F$4:$F$15,MATCH(E1883,Pharma_Products!$A$4:$A$15,0))</f>
        <v>OTC</v>
      </c>
      <c r="N1883" s="10">
        <f>IFERROR(INDEX(Pharma_Retailers!$F$4:$F$183,MATCH(C1883,Pharma_Retailers!$A$4:$A$183,0)),"")</f>
        <v>46527</v>
      </c>
      <c r="O1883" s="11" t="str">
        <f t="shared" si="59"/>
        <v/>
      </c>
    </row>
    <row r="1884" spans="1:15" x14ac:dyDescent="0.3">
      <c r="A1884" t="s">
        <v>10446</v>
      </c>
      <c r="B1884" s="9">
        <v>46070</v>
      </c>
      <c r="C1884" t="s">
        <v>8348</v>
      </c>
      <c r="D1884" t="s">
        <v>8269</v>
      </c>
      <c r="E1884" t="s">
        <v>8159</v>
      </c>
      <c r="F1884" t="s">
        <v>8162</v>
      </c>
      <c r="G1884">
        <v>156</v>
      </c>
      <c r="H1884">
        <v>0</v>
      </c>
      <c r="I1884">
        <v>72</v>
      </c>
      <c r="J1884">
        <v>11232</v>
      </c>
      <c r="K1884" s="10">
        <f>IFERROR(INDEX(Pharma_Stock!$D$4:$D$51,MATCH(F1884,Pharma_Stock!$B$4:$B$51,0)),"")</f>
        <v>46494</v>
      </c>
      <c r="L1884" s="11" t="str">
        <f t="shared" si="58"/>
        <v/>
      </c>
      <c r="M1884" s="11" t="str">
        <f>INDEX(Pharma_Products!$F$4:$F$15,MATCH(E1884,Pharma_Products!$A$4:$A$15,0))</f>
        <v>Sch H</v>
      </c>
      <c r="N1884" s="10">
        <f>IFERROR(INDEX(Pharma_Retailers!$F$4:$F$183,MATCH(C1884,Pharma_Retailers!$A$4:$A$183,0)),"")</f>
        <v>46536</v>
      </c>
      <c r="O1884" s="11" t="str">
        <f t="shared" si="59"/>
        <v/>
      </c>
    </row>
    <row r="1885" spans="1:15" x14ac:dyDescent="0.3">
      <c r="A1885" t="s">
        <v>10447</v>
      </c>
      <c r="B1885" s="9">
        <v>46070</v>
      </c>
      <c r="C1885" t="s">
        <v>8469</v>
      </c>
      <c r="D1885" t="s">
        <v>8233</v>
      </c>
      <c r="E1885" t="s">
        <v>8194</v>
      </c>
      <c r="F1885" t="s">
        <v>8197</v>
      </c>
      <c r="G1885">
        <v>109</v>
      </c>
      <c r="H1885">
        <v>0</v>
      </c>
      <c r="I1885">
        <v>105</v>
      </c>
      <c r="J1885">
        <v>11445</v>
      </c>
      <c r="K1885" s="10">
        <f>IFERROR(INDEX(Pharma_Stock!$D$4:$D$51,MATCH(F1885,Pharma_Stock!$B$4:$B$51,0)),"")</f>
        <v>46224</v>
      </c>
      <c r="L1885" s="11" t="str">
        <f t="shared" si="58"/>
        <v/>
      </c>
      <c r="M1885" s="11" t="str">
        <f>INDEX(Pharma_Products!$F$4:$F$15,MATCH(E1885,Pharma_Products!$A$4:$A$15,0))</f>
        <v>-</v>
      </c>
      <c r="N1885" s="10">
        <f>IFERROR(INDEX(Pharma_Retailers!$F$4:$F$183,MATCH(C1885,Pharma_Retailers!$A$4:$A$183,0)),"")</f>
        <v>0</v>
      </c>
      <c r="O1885" s="11" t="str">
        <f t="shared" si="59"/>
        <v/>
      </c>
    </row>
    <row r="1886" spans="1:15" x14ac:dyDescent="0.3">
      <c r="A1886" t="s">
        <v>10448</v>
      </c>
      <c r="B1886" s="9">
        <v>46070</v>
      </c>
      <c r="C1886" t="s">
        <v>8397</v>
      </c>
      <c r="D1886" t="s">
        <v>8269</v>
      </c>
      <c r="E1886" t="s">
        <v>8209</v>
      </c>
      <c r="F1886" t="s">
        <v>8211</v>
      </c>
      <c r="G1886">
        <v>28</v>
      </c>
      <c r="H1886">
        <v>0</v>
      </c>
      <c r="I1886">
        <v>30</v>
      </c>
      <c r="J1886">
        <v>840</v>
      </c>
      <c r="K1886" s="10">
        <f>IFERROR(INDEX(Pharma_Stock!$D$4:$D$51,MATCH(F1886,Pharma_Stock!$B$4:$B$51,0)),"")</f>
        <v>46265</v>
      </c>
      <c r="L1886" s="11" t="str">
        <f t="shared" si="58"/>
        <v/>
      </c>
      <c r="M1886" s="11" t="str">
        <f>INDEX(Pharma_Products!$F$4:$F$15,MATCH(E1886,Pharma_Products!$A$4:$A$15,0))</f>
        <v>-</v>
      </c>
      <c r="N1886" s="10">
        <f>IFERROR(INDEX(Pharma_Retailers!$F$4:$F$183,MATCH(C1886,Pharma_Retailers!$A$4:$A$183,0)),"")</f>
        <v>0</v>
      </c>
      <c r="O1886" s="11" t="str">
        <f t="shared" si="59"/>
        <v/>
      </c>
    </row>
    <row r="1887" spans="1:15" x14ac:dyDescent="0.3">
      <c r="A1887" t="s">
        <v>10449</v>
      </c>
      <c r="B1887" s="9">
        <v>46070</v>
      </c>
      <c r="C1887" t="s">
        <v>8481</v>
      </c>
      <c r="D1887" t="s">
        <v>8233</v>
      </c>
      <c r="E1887" t="s">
        <v>8194</v>
      </c>
      <c r="F1887" t="s">
        <v>8197</v>
      </c>
      <c r="G1887">
        <v>112</v>
      </c>
      <c r="H1887">
        <v>0</v>
      </c>
      <c r="I1887">
        <v>105</v>
      </c>
      <c r="J1887">
        <v>11760</v>
      </c>
      <c r="K1887" s="10">
        <f>IFERROR(INDEX(Pharma_Stock!$D$4:$D$51,MATCH(F1887,Pharma_Stock!$B$4:$B$51,0)),"")</f>
        <v>46224</v>
      </c>
      <c r="L1887" s="11" t="str">
        <f t="shared" si="58"/>
        <v/>
      </c>
      <c r="M1887" s="11" t="str">
        <f>INDEX(Pharma_Products!$F$4:$F$15,MATCH(E1887,Pharma_Products!$A$4:$A$15,0))</f>
        <v>-</v>
      </c>
      <c r="N1887" s="10">
        <f>IFERROR(INDEX(Pharma_Retailers!$F$4:$F$183,MATCH(C1887,Pharma_Retailers!$A$4:$A$183,0)),"")</f>
        <v>0</v>
      </c>
      <c r="O1887" s="11" t="str">
        <f t="shared" si="59"/>
        <v/>
      </c>
    </row>
    <row r="1888" spans="1:15" x14ac:dyDescent="0.3">
      <c r="A1888" t="s">
        <v>10450</v>
      </c>
      <c r="B1888" s="9">
        <v>46071</v>
      </c>
      <c r="C1888" t="s">
        <v>8314</v>
      </c>
      <c r="D1888" t="s">
        <v>8241</v>
      </c>
      <c r="E1888" t="s">
        <v>8179</v>
      </c>
      <c r="F1888" t="s">
        <v>8182</v>
      </c>
      <c r="G1888">
        <v>233</v>
      </c>
      <c r="H1888">
        <v>0</v>
      </c>
      <c r="I1888">
        <v>85</v>
      </c>
      <c r="J1888">
        <v>19805</v>
      </c>
      <c r="K1888" s="10">
        <f>IFERROR(INDEX(Pharma_Stock!$D$4:$D$51,MATCH(F1888,Pharma_Stock!$B$4:$B$51,0)),"")</f>
        <v>46620</v>
      </c>
      <c r="L1888" s="11" t="str">
        <f t="shared" si="58"/>
        <v/>
      </c>
      <c r="M1888" s="11" t="str">
        <f>INDEX(Pharma_Products!$F$4:$F$15,MATCH(E1888,Pharma_Products!$A$4:$A$15,0))</f>
        <v>Sch H</v>
      </c>
      <c r="N1888" s="10">
        <f>IFERROR(INDEX(Pharma_Retailers!$F$4:$F$183,MATCH(C1888,Pharma_Retailers!$A$4:$A$183,0)),"")</f>
        <v>47017</v>
      </c>
      <c r="O1888" s="11" t="str">
        <f t="shared" si="59"/>
        <v/>
      </c>
    </row>
    <row r="1889" spans="1:15" x14ac:dyDescent="0.3">
      <c r="A1889" t="s">
        <v>10451</v>
      </c>
      <c r="B1889" s="9">
        <v>46071</v>
      </c>
      <c r="C1889" t="s">
        <v>8403</v>
      </c>
      <c r="D1889" t="s">
        <v>8241</v>
      </c>
      <c r="E1889" t="s">
        <v>8159</v>
      </c>
      <c r="F1889" t="s">
        <v>8161</v>
      </c>
      <c r="G1889">
        <v>40</v>
      </c>
      <c r="H1889">
        <v>0</v>
      </c>
      <c r="I1889">
        <v>72</v>
      </c>
      <c r="J1889">
        <v>2880</v>
      </c>
      <c r="K1889" s="10">
        <f>IFERROR(INDEX(Pharma_Stock!$D$4:$D$51,MATCH(F1889,Pharma_Stock!$B$4:$B$51,0)),"")</f>
        <v>46297</v>
      </c>
      <c r="L1889" s="11" t="str">
        <f t="shared" si="58"/>
        <v/>
      </c>
      <c r="M1889" s="11" t="str">
        <f>INDEX(Pharma_Products!$F$4:$F$15,MATCH(E1889,Pharma_Products!$A$4:$A$15,0))</f>
        <v>Sch H</v>
      </c>
      <c r="N1889" s="10">
        <f>IFERROR(INDEX(Pharma_Retailers!$F$4:$F$183,MATCH(C1889,Pharma_Retailers!$A$4:$A$183,0)),"")</f>
        <v>45930</v>
      </c>
      <c r="O1889" s="11" t="str">
        <f t="shared" si="59"/>
        <v>FLAG</v>
      </c>
    </row>
    <row r="1890" spans="1:15" x14ac:dyDescent="0.3">
      <c r="A1890" t="s">
        <v>10452</v>
      </c>
      <c r="B1890" s="9">
        <v>46071</v>
      </c>
      <c r="C1890" t="s">
        <v>8337</v>
      </c>
      <c r="D1890" t="s">
        <v>8269</v>
      </c>
      <c r="E1890" t="s">
        <v>8159</v>
      </c>
      <c r="F1890" t="s">
        <v>8160</v>
      </c>
      <c r="G1890">
        <v>72</v>
      </c>
      <c r="H1890">
        <v>0</v>
      </c>
      <c r="I1890">
        <v>72</v>
      </c>
      <c r="J1890">
        <v>5184</v>
      </c>
      <c r="K1890" s="10">
        <f>IFERROR(INDEX(Pharma_Stock!$D$4:$D$51,MATCH(F1890,Pharma_Stock!$B$4:$B$51,0)),"")</f>
        <v>46321</v>
      </c>
      <c r="L1890" s="11" t="str">
        <f t="shared" si="58"/>
        <v/>
      </c>
      <c r="M1890" s="11" t="str">
        <f>INDEX(Pharma_Products!$F$4:$F$15,MATCH(E1890,Pharma_Products!$A$4:$A$15,0))</f>
        <v>Sch H</v>
      </c>
      <c r="N1890" s="10">
        <f>IFERROR(INDEX(Pharma_Retailers!$F$4:$F$183,MATCH(C1890,Pharma_Retailers!$A$4:$A$183,0)),"")</f>
        <v>46268</v>
      </c>
      <c r="O1890" s="11" t="str">
        <f t="shared" si="59"/>
        <v/>
      </c>
    </row>
    <row r="1891" spans="1:15" x14ac:dyDescent="0.3">
      <c r="A1891" t="s">
        <v>10453</v>
      </c>
      <c r="B1891" s="9">
        <v>46071</v>
      </c>
      <c r="C1891" t="s">
        <v>8522</v>
      </c>
      <c r="D1891" t="s">
        <v>8269</v>
      </c>
      <c r="E1891" t="s">
        <v>8189</v>
      </c>
      <c r="F1891" t="s">
        <v>8190</v>
      </c>
      <c r="G1891">
        <v>150</v>
      </c>
      <c r="H1891">
        <v>0</v>
      </c>
      <c r="I1891">
        <v>12.5</v>
      </c>
      <c r="J1891">
        <v>1875</v>
      </c>
      <c r="K1891" s="10">
        <f>IFERROR(INDEX(Pharma_Stock!$D$4:$D$51,MATCH(F1891,Pharma_Stock!$B$4:$B$51,0)),"")</f>
        <v>46202</v>
      </c>
      <c r="L1891" s="11" t="str">
        <f t="shared" si="58"/>
        <v/>
      </c>
      <c r="M1891" s="11" t="str">
        <f>INDEX(Pharma_Products!$F$4:$F$15,MATCH(E1891,Pharma_Products!$A$4:$A$15,0))</f>
        <v>-</v>
      </c>
      <c r="N1891" s="10">
        <f>IFERROR(INDEX(Pharma_Retailers!$F$4:$F$183,MATCH(C1891,Pharma_Retailers!$A$4:$A$183,0)),"")</f>
        <v>0</v>
      </c>
      <c r="O1891" s="11" t="str">
        <f t="shared" si="59"/>
        <v/>
      </c>
    </row>
    <row r="1892" spans="1:15" x14ac:dyDescent="0.3">
      <c r="A1892" t="s">
        <v>10454</v>
      </c>
      <c r="B1892" s="9">
        <v>46072</v>
      </c>
      <c r="C1892" t="s">
        <v>8463</v>
      </c>
      <c r="D1892" t="s">
        <v>8233</v>
      </c>
      <c r="E1892" t="s">
        <v>8189</v>
      </c>
      <c r="F1892" t="s">
        <v>8190</v>
      </c>
      <c r="G1892">
        <v>57</v>
      </c>
      <c r="H1892">
        <v>0</v>
      </c>
      <c r="I1892">
        <v>12.5</v>
      </c>
      <c r="J1892">
        <v>712.5</v>
      </c>
      <c r="K1892" s="10">
        <f>IFERROR(INDEX(Pharma_Stock!$D$4:$D$51,MATCH(F1892,Pharma_Stock!$B$4:$B$51,0)),"")</f>
        <v>46202</v>
      </c>
      <c r="L1892" s="11" t="str">
        <f t="shared" si="58"/>
        <v/>
      </c>
      <c r="M1892" s="11" t="str">
        <f>INDEX(Pharma_Products!$F$4:$F$15,MATCH(E1892,Pharma_Products!$A$4:$A$15,0))</f>
        <v>-</v>
      </c>
      <c r="N1892" s="10">
        <f>IFERROR(INDEX(Pharma_Retailers!$F$4:$F$183,MATCH(C1892,Pharma_Retailers!$A$4:$A$183,0)),"")</f>
        <v>47304</v>
      </c>
      <c r="O1892" s="11" t="str">
        <f t="shared" si="59"/>
        <v/>
      </c>
    </row>
    <row r="1893" spans="1:15" x14ac:dyDescent="0.3">
      <c r="A1893" t="s">
        <v>10455</v>
      </c>
      <c r="B1893" s="9">
        <v>46072</v>
      </c>
      <c r="C1893" t="s">
        <v>8531</v>
      </c>
      <c r="D1893" t="s">
        <v>8233</v>
      </c>
      <c r="E1893" t="s">
        <v>8184</v>
      </c>
      <c r="F1893" t="s">
        <v>8185</v>
      </c>
      <c r="G1893">
        <v>173</v>
      </c>
      <c r="H1893">
        <v>17</v>
      </c>
      <c r="I1893">
        <v>9</v>
      </c>
      <c r="J1893">
        <v>1557</v>
      </c>
      <c r="K1893" s="10">
        <f>IFERROR(INDEX(Pharma_Stock!$D$4:$D$51,MATCH(F1893,Pharma_Stock!$B$4:$B$51,0)),"")</f>
        <v>46158</v>
      </c>
      <c r="L1893" s="11" t="str">
        <f t="shared" si="58"/>
        <v/>
      </c>
      <c r="M1893" s="11" t="str">
        <f>INDEX(Pharma_Products!$F$4:$F$15,MATCH(E1893,Pharma_Products!$A$4:$A$15,0))</f>
        <v>-</v>
      </c>
      <c r="N1893" s="10">
        <f>IFERROR(INDEX(Pharma_Retailers!$F$4:$F$183,MATCH(C1893,Pharma_Retailers!$A$4:$A$183,0)),"")</f>
        <v>0</v>
      </c>
      <c r="O1893" s="11" t="str">
        <f t="shared" si="59"/>
        <v/>
      </c>
    </row>
    <row r="1894" spans="1:15" x14ac:dyDescent="0.3">
      <c r="A1894" t="s">
        <v>10456</v>
      </c>
      <c r="B1894" s="9">
        <v>46072</v>
      </c>
      <c r="C1894" t="s">
        <v>8259</v>
      </c>
      <c r="D1894" t="s">
        <v>8228</v>
      </c>
      <c r="E1894" t="s">
        <v>8209</v>
      </c>
      <c r="F1894" t="s">
        <v>8212</v>
      </c>
      <c r="G1894">
        <v>126</v>
      </c>
      <c r="H1894">
        <v>0</v>
      </c>
      <c r="I1894">
        <v>30</v>
      </c>
      <c r="J1894">
        <v>3780</v>
      </c>
      <c r="K1894" s="10">
        <f>IFERROR(INDEX(Pharma_Stock!$D$4:$D$51,MATCH(F1894,Pharma_Stock!$B$4:$B$51,0)),"")</f>
        <v>46129</v>
      </c>
      <c r="L1894" s="11" t="str">
        <f t="shared" si="58"/>
        <v/>
      </c>
      <c r="M1894" s="11" t="str">
        <f>INDEX(Pharma_Products!$F$4:$F$15,MATCH(E1894,Pharma_Products!$A$4:$A$15,0))</f>
        <v>-</v>
      </c>
      <c r="N1894" s="10">
        <f>IFERROR(INDEX(Pharma_Retailers!$F$4:$F$183,MATCH(C1894,Pharma_Retailers!$A$4:$A$183,0)),"")</f>
        <v>0</v>
      </c>
      <c r="O1894" s="11" t="str">
        <f t="shared" si="59"/>
        <v/>
      </c>
    </row>
    <row r="1895" spans="1:15" x14ac:dyDescent="0.3">
      <c r="A1895" t="s">
        <v>10457</v>
      </c>
      <c r="B1895" s="9">
        <v>46072</v>
      </c>
      <c r="C1895" t="s">
        <v>8358</v>
      </c>
      <c r="D1895" t="s">
        <v>8269</v>
      </c>
      <c r="E1895" t="s">
        <v>8204</v>
      </c>
      <c r="F1895" t="s">
        <v>8206</v>
      </c>
      <c r="G1895">
        <v>186</v>
      </c>
      <c r="H1895">
        <v>31</v>
      </c>
      <c r="I1895">
        <v>88</v>
      </c>
      <c r="J1895">
        <v>16368</v>
      </c>
      <c r="K1895" s="10">
        <f>IFERROR(INDEX(Pharma_Stock!$D$4:$D$51,MATCH(F1895,Pharma_Stock!$B$4:$B$51,0)),"")</f>
        <v>46287</v>
      </c>
      <c r="L1895" s="11" t="str">
        <f t="shared" si="58"/>
        <v/>
      </c>
      <c r="M1895" s="11" t="str">
        <f>INDEX(Pharma_Products!$F$4:$F$15,MATCH(E1895,Pharma_Products!$A$4:$A$15,0))</f>
        <v>-</v>
      </c>
      <c r="N1895" s="10">
        <f>IFERROR(INDEX(Pharma_Retailers!$F$4:$F$183,MATCH(C1895,Pharma_Retailers!$A$4:$A$183,0)),"")</f>
        <v>0</v>
      </c>
      <c r="O1895" s="11" t="str">
        <f t="shared" si="59"/>
        <v/>
      </c>
    </row>
    <row r="1896" spans="1:15" x14ac:dyDescent="0.3">
      <c r="A1896" t="s">
        <v>10458</v>
      </c>
      <c r="B1896" s="9">
        <v>46073</v>
      </c>
      <c r="C1896" t="s">
        <v>8265</v>
      </c>
      <c r="D1896" t="s">
        <v>8241</v>
      </c>
      <c r="E1896" t="s">
        <v>8204</v>
      </c>
      <c r="F1896" t="s">
        <v>8205</v>
      </c>
      <c r="G1896">
        <v>203</v>
      </c>
      <c r="H1896">
        <v>33</v>
      </c>
      <c r="I1896">
        <v>88</v>
      </c>
      <c r="J1896">
        <v>17864</v>
      </c>
      <c r="K1896" s="10">
        <f>IFERROR(INDEX(Pharma_Stock!$D$4:$D$51,MATCH(F1896,Pharma_Stock!$B$4:$B$51,0)),"")</f>
        <v>46141</v>
      </c>
      <c r="L1896" s="11" t="str">
        <f t="shared" si="58"/>
        <v/>
      </c>
      <c r="M1896" s="11" t="str">
        <f>INDEX(Pharma_Products!$F$4:$F$15,MATCH(E1896,Pharma_Products!$A$4:$A$15,0))</f>
        <v>-</v>
      </c>
      <c r="N1896" s="10">
        <f>IFERROR(INDEX(Pharma_Retailers!$F$4:$F$183,MATCH(C1896,Pharma_Retailers!$A$4:$A$183,0)),"")</f>
        <v>0</v>
      </c>
      <c r="O1896" s="11" t="str">
        <f t="shared" si="59"/>
        <v/>
      </c>
    </row>
    <row r="1897" spans="1:15" x14ac:dyDescent="0.3">
      <c r="A1897" t="s">
        <v>10459</v>
      </c>
      <c r="B1897" s="9">
        <v>46073</v>
      </c>
      <c r="C1897" t="s">
        <v>8331</v>
      </c>
      <c r="D1897" t="s">
        <v>8249</v>
      </c>
      <c r="E1897" t="s">
        <v>8169</v>
      </c>
      <c r="F1897" t="s">
        <v>8170</v>
      </c>
      <c r="G1897">
        <v>57</v>
      </c>
      <c r="H1897">
        <v>0</v>
      </c>
      <c r="I1897">
        <v>14</v>
      </c>
      <c r="J1897">
        <v>798</v>
      </c>
      <c r="K1897" s="10">
        <f>IFERROR(INDEX(Pharma_Stock!$D$4:$D$51,MATCH(F1897,Pharma_Stock!$B$4:$B$51,0)),"")</f>
        <v>46624</v>
      </c>
      <c r="L1897" s="11" t="str">
        <f t="shared" si="58"/>
        <v/>
      </c>
      <c r="M1897" s="11" t="str">
        <f>INDEX(Pharma_Products!$F$4:$F$15,MATCH(E1897,Pharma_Products!$A$4:$A$15,0))</f>
        <v>Sch H</v>
      </c>
      <c r="N1897" s="10">
        <f>IFERROR(INDEX(Pharma_Retailers!$F$4:$F$183,MATCH(C1897,Pharma_Retailers!$A$4:$A$183,0)),"")</f>
        <v>47338</v>
      </c>
      <c r="O1897" s="11" t="str">
        <f t="shared" si="59"/>
        <v/>
      </c>
    </row>
    <row r="1898" spans="1:15" x14ac:dyDescent="0.3">
      <c r="A1898" t="s">
        <v>10460</v>
      </c>
      <c r="B1898" s="9">
        <v>46073</v>
      </c>
      <c r="C1898" t="s">
        <v>8482</v>
      </c>
      <c r="D1898" t="s">
        <v>8233</v>
      </c>
      <c r="E1898" t="s">
        <v>8184</v>
      </c>
      <c r="F1898" t="s">
        <v>8185</v>
      </c>
      <c r="G1898">
        <v>187</v>
      </c>
      <c r="H1898">
        <v>18</v>
      </c>
      <c r="I1898">
        <v>9</v>
      </c>
      <c r="J1898">
        <v>1683</v>
      </c>
      <c r="K1898" s="10">
        <f>IFERROR(INDEX(Pharma_Stock!$D$4:$D$51,MATCH(F1898,Pharma_Stock!$B$4:$B$51,0)),"")</f>
        <v>46158</v>
      </c>
      <c r="L1898" s="11" t="str">
        <f t="shared" si="58"/>
        <v/>
      </c>
      <c r="M1898" s="11" t="str">
        <f>INDEX(Pharma_Products!$F$4:$F$15,MATCH(E1898,Pharma_Products!$A$4:$A$15,0))</f>
        <v>-</v>
      </c>
      <c r="N1898" s="10">
        <f>IFERROR(INDEX(Pharma_Retailers!$F$4:$F$183,MATCH(C1898,Pharma_Retailers!$A$4:$A$183,0)),"")</f>
        <v>46983</v>
      </c>
      <c r="O1898" s="11" t="str">
        <f t="shared" si="59"/>
        <v/>
      </c>
    </row>
    <row r="1899" spans="1:15" x14ac:dyDescent="0.3">
      <c r="A1899" t="s">
        <v>10461</v>
      </c>
      <c r="B1899" s="9">
        <v>46073</v>
      </c>
      <c r="C1899" t="s">
        <v>8486</v>
      </c>
      <c r="D1899" t="s">
        <v>8228</v>
      </c>
      <c r="E1899" t="s">
        <v>8179</v>
      </c>
      <c r="F1899" t="s">
        <v>8182</v>
      </c>
      <c r="G1899">
        <v>14</v>
      </c>
      <c r="H1899">
        <v>0</v>
      </c>
      <c r="I1899">
        <v>85</v>
      </c>
      <c r="J1899">
        <v>1190</v>
      </c>
      <c r="K1899" s="10">
        <f>IFERROR(INDEX(Pharma_Stock!$D$4:$D$51,MATCH(F1899,Pharma_Stock!$B$4:$B$51,0)),"")</f>
        <v>46620</v>
      </c>
      <c r="L1899" s="11" t="str">
        <f t="shared" si="58"/>
        <v/>
      </c>
      <c r="M1899" s="11" t="str">
        <f>INDEX(Pharma_Products!$F$4:$F$15,MATCH(E1899,Pharma_Products!$A$4:$A$15,0))</f>
        <v>Sch H</v>
      </c>
      <c r="N1899" s="10">
        <f>IFERROR(INDEX(Pharma_Retailers!$F$4:$F$183,MATCH(C1899,Pharma_Retailers!$A$4:$A$183,0)),"")</f>
        <v>46320</v>
      </c>
      <c r="O1899" s="11" t="str">
        <f t="shared" si="59"/>
        <v/>
      </c>
    </row>
    <row r="1900" spans="1:15" x14ac:dyDescent="0.3">
      <c r="A1900" t="s">
        <v>10462</v>
      </c>
      <c r="B1900" s="9">
        <v>46073</v>
      </c>
      <c r="C1900" t="s">
        <v>8261</v>
      </c>
      <c r="D1900" t="s">
        <v>8249</v>
      </c>
      <c r="E1900" t="s">
        <v>8184</v>
      </c>
      <c r="F1900" t="s">
        <v>8185</v>
      </c>
      <c r="G1900">
        <v>108</v>
      </c>
      <c r="H1900">
        <v>10</v>
      </c>
      <c r="I1900">
        <v>9</v>
      </c>
      <c r="J1900">
        <v>972</v>
      </c>
      <c r="K1900" s="10">
        <f>IFERROR(INDEX(Pharma_Stock!$D$4:$D$51,MATCH(F1900,Pharma_Stock!$B$4:$B$51,0)),"")</f>
        <v>46158</v>
      </c>
      <c r="L1900" s="11" t="str">
        <f t="shared" si="58"/>
        <v/>
      </c>
      <c r="M1900" s="11" t="str">
        <f>INDEX(Pharma_Products!$F$4:$F$15,MATCH(E1900,Pharma_Products!$A$4:$A$15,0))</f>
        <v>-</v>
      </c>
      <c r="N1900" s="10">
        <f>IFERROR(INDEX(Pharma_Retailers!$F$4:$F$183,MATCH(C1900,Pharma_Retailers!$A$4:$A$183,0)),"")</f>
        <v>0</v>
      </c>
      <c r="O1900" s="11" t="str">
        <f t="shared" si="59"/>
        <v/>
      </c>
    </row>
    <row r="1901" spans="1:15" x14ac:dyDescent="0.3">
      <c r="A1901" t="s">
        <v>10463</v>
      </c>
      <c r="B1901" s="9">
        <v>46073</v>
      </c>
      <c r="C1901" t="s">
        <v>8409</v>
      </c>
      <c r="D1901" t="s">
        <v>8233</v>
      </c>
      <c r="E1901" t="s">
        <v>8194</v>
      </c>
      <c r="F1901" t="s">
        <v>8195</v>
      </c>
      <c r="G1901">
        <v>175</v>
      </c>
      <c r="H1901">
        <v>0</v>
      </c>
      <c r="I1901">
        <v>105</v>
      </c>
      <c r="J1901">
        <v>18375</v>
      </c>
      <c r="K1901" s="10">
        <f>IFERROR(INDEX(Pharma_Stock!$D$4:$D$51,MATCH(F1901,Pharma_Stock!$B$4:$B$51,0)),"")</f>
        <v>46196</v>
      </c>
      <c r="L1901" s="11" t="str">
        <f t="shared" si="58"/>
        <v/>
      </c>
      <c r="M1901" s="11" t="str">
        <f>INDEX(Pharma_Products!$F$4:$F$15,MATCH(E1901,Pharma_Products!$A$4:$A$15,0))</f>
        <v>-</v>
      </c>
      <c r="N1901" s="10">
        <f>IFERROR(INDEX(Pharma_Retailers!$F$4:$F$183,MATCH(C1901,Pharma_Retailers!$A$4:$A$183,0)),"")</f>
        <v>0</v>
      </c>
      <c r="O1901" s="11" t="str">
        <f t="shared" si="59"/>
        <v/>
      </c>
    </row>
    <row r="1902" spans="1:15" x14ac:dyDescent="0.3">
      <c r="A1902" t="s">
        <v>10464</v>
      </c>
      <c r="B1902" s="9">
        <v>46074</v>
      </c>
      <c r="C1902" t="s">
        <v>8491</v>
      </c>
      <c r="D1902" t="s">
        <v>8241</v>
      </c>
      <c r="E1902" t="s">
        <v>8184</v>
      </c>
      <c r="F1902" t="s">
        <v>8185</v>
      </c>
      <c r="G1902">
        <v>206</v>
      </c>
      <c r="H1902">
        <v>20</v>
      </c>
      <c r="I1902">
        <v>9</v>
      </c>
      <c r="J1902">
        <v>1854</v>
      </c>
      <c r="K1902" s="10">
        <f>IFERROR(INDEX(Pharma_Stock!$D$4:$D$51,MATCH(F1902,Pharma_Stock!$B$4:$B$51,0)),"")</f>
        <v>46158</v>
      </c>
      <c r="L1902" s="11" t="str">
        <f t="shared" si="58"/>
        <v/>
      </c>
      <c r="M1902" s="11" t="str">
        <f>INDEX(Pharma_Products!$F$4:$F$15,MATCH(E1902,Pharma_Products!$A$4:$A$15,0))</f>
        <v>-</v>
      </c>
      <c r="N1902" s="10">
        <f>IFERROR(INDEX(Pharma_Retailers!$F$4:$F$183,MATCH(C1902,Pharma_Retailers!$A$4:$A$183,0)),"")</f>
        <v>0</v>
      </c>
      <c r="O1902" s="11" t="str">
        <f t="shared" si="59"/>
        <v/>
      </c>
    </row>
    <row r="1903" spans="1:15" x14ac:dyDescent="0.3">
      <c r="A1903" t="s">
        <v>10465</v>
      </c>
      <c r="B1903" s="9">
        <v>46074</v>
      </c>
      <c r="C1903" t="s">
        <v>8519</v>
      </c>
      <c r="D1903" t="s">
        <v>8228</v>
      </c>
      <c r="E1903" t="s">
        <v>8194</v>
      </c>
      <c r="F1903" t="s">
        <v>8195</v>
      </c>
      <c r="G1903">
        <v>224</v>
      </c>
      <c r="H1903">
        <v>0</v>
      </c>
      <c r="I1903">
        <v>105</v>
      </c>
      <c r="J1903">
        <v>23520</v>
      </c>
      <c r="K1903" s="10">
        <f>IFERROR(INDEX(Pharma_Stock!$D$4:$D$51,MATCH(F1903,Pharma_Stock!$B$4:$B$51,0)),"")</f>
        <v>46196</v>
      </c>
      <c r="L1903" s="11" t="str">
        <f t="shared" si="58"/>
        <v/>
      </c>
      <c r="M1903" s="11" t="str">
        <f>INDEX(Pharma_Products!$F$4:$F$15,MATCH(E1903,Pharma_Products!$A$4:$A$15,0))</f>
        <v>-</v>
      </c>
      <c r="N1903" s="10">
        <f>IFERROR(INDEX(Pharma_Retailers!$F$4:$F$183,MATCH(C1903,Pharma_Retailers!$A$4:$A$183,0)),"")</f>
        <v>0</v>
      </c>
      <c r="O1903" s="11" t="str">
        <f t="shared" si="59"/>
        <v/>
      </c>
    </row>
    <row r="1904" spans="1:15" x14ac:dyDescent="0.3">
      <c r="A1904" t="s">
        <v>10466</v>
      </c>
      <c r="B1904" s="9">
        <v>46074</v>
      </c>
      <c r="C1904" t="s">
        <v>8532</v>
      </c>
      <c r="D1904" t="s">
        <v>8249</v>
      </c>
      <c r="E1904" t="s">
        <v>8194</v>
      </c>
      <c r="F1904" t="s">
        <v>8195</v>
      </c>
      <c r="G1904">
        <v>17</v>
      </c>
      <c r="H1904">
        <v>0</v>
      </c>
      <c r="I1904">
        <v>105</v>
      </c>
      <c r="J1904">
        <v>1785</v>
      </c>
      <c r="K1904" s="10">
        <f>IFERROR(INDEX(Pharma_Stock!$D$4:$D$51,MATCH(F1904,Pharma_Stock!$B$4:$B$51,0)),"")</f>
        <v>46196</v>
      </c>
      <c r="L1904" s="11" t="str">
        <f t="shared" si="58"/>
        <v/>
      </c>
      <c r="M1904" s="11" t="str">
        <f>INDEX(Pharma_Products!$F$4:$F$15,MATCH(E1904,Pharma_Products!$A$4:$A$15,0))</f>
        <v>-</v>
      </c>
      <c r="N1904" s="10">
        <f>IFERROR(INDEX(Pharma_Retailers!$F$4:$F$183,MATCH(C1904,Pharma_Retailers!$A$4:$A$183,0)),"")</f>
        <v>46527</v>
      </c>
      <c r="O1904" s="11" t="str">
        <f t="shared" si="59"/>
        <v/>
      </c>
    </row>
    <row r="1905" spans="1:15" x14ac:dyDescent="0.3">
      <c r="A1905" t="s">
        <v>10467</v>
      </c>
      <c r="B1905" s="9">
        <v>46074</v>
      </c>
      <c r="C1905" t="s">
        <v>8275</v>
      </c>
      <c r="D1905" t="s">
        <v>8269</v>
      </c>
      <c r="E1905" t="s">
        <v>8159</v>
      </c>
      <c r="F1905" t="s">
        <v>8160</v>
      </c>
      <c r="G1905">
        <v>88</v>
      </c>
      <c r="H1905">
        <v>0</v>
      </c>
      <c r="I1905">
        <v>72</v>
      </c>
      <c r="J1905">
        <v>6336</v>
      </c>
      <c r="K1905" s="10">
        <f>IFERROR(INDEX(Pharma_Stock!$D$4:$D$51,MATCH(F1905,Pharma_Stock!$B$4:$B$51,0)),"")</f>
        <v>46321</v>
      </c>
      <c r="L1905" s="11" t="str">
        <f t="shared" si="58"/>
        <v/>
      </c>
      <c r="M1905" s="11" t="str">
        <f>INDEX(Pharma_Products!$F$4:$F$15,MATCH(E1905,Pharma_Products!$A$4:$A$15,0))</f>
        <v>Sch H</v>
      </c>
      <c r="N1905" s="10">
        <f>IFERROR(INDEX(Pharma_Retailers!$F$4:$F$183,MATCH(C1905,Pharma_Retailers!$A$4:$A$183,0)),"")</f>
        <v>46657</v>
      </c>
      <c r="O1905" s="11" t="str">
        <f t="shared" si="59"/>
        <v/>
      </c>
    </row>
    <row r="1906" spans="1:15" x14ac:dyDescent="0.3">
      <c r="A1906" t="s">
        <v>10468</v>
      </c>
      <c r="B1906" s="9">
        <v>46074</v>
      </c>
      <c r="C1906" t="s">
        <v>8275</v>
      </c>
      <c r="D1906" t="s">
        <v>8269</v>
      </c>
      <c r="E1906" t="s">
        <v>8153</v>
      </c>
      <c r="F1906" t="s">
        <v>8156</v>
      </c>
      <c r="G1906">
        <v>187</v>
      </c>
      <c r="H1906">
        <v>0</v>
      </c>
      <c r="I1906">
        <v>18.5</v>
      </c>
      <c r="J1906">
        <v>3459.5</v>
      </c>
      <c r="K1906" s="10">
        <f>IFERROR(INDEX(Pharma_Stock!$D$4:$D$51,MATCH(F1906,Pharma_Stock!$B$4:$B$51,0)),"")</f>
        <v>46468</v>
      </c>
      <c r="L1906" s="11" t="str">
        <f t="shared" si="58"/>
        <v/>
      </c>
      <c r="M1906" s="11" t="str">
        <f>INDEX(Pharma_Products!$F$4:$F$15,MATCH(E1906,Pharma_Products!$A$4:$A$15,0))</f>
        <v>Sch H</v>
      </c>
      <c r="N1906" s="10">
        <f>IFERROR(INDEX(Pharma_Retailers!$F$4:$F$183,MATCH(C1906,Pharma_Retailers!$A$4:$A$183,0)),"")</f>
        <v>46657</v>
      </c>
      <c r="O1906" s="11" t="str">
        <f t="shared" si="59"/>
        <v/>
      </c>
    </row>
    <row r="1907" spans="1:15" x14ac:dyDescent="0.3">
      <c r="A1907" t="s">
        <v>10469</v>
      </c>
      <c r="B1907" s="9">
        <v>46074</v>
      </c>
      <c r="C1907" t="s">
        <v>8514</v>
      </c>
      <c r="D1907" t="s">
        <v>8233</v>
      </c>
      <c r="E1907" t="s">
        <v>8189</v>
      </c>
      <c r="F1907" t="s">
        <v>8190</v>
      </c>
      <c r="G1907">
        <v>169</v>
      </c>
      <c r="H1907">
        <v>0</v>
      </c>
      <c r="I1907">
        <v>12.5</v>
      </c>
      <c r="J1907">
        <v>2112.5</v>
      </c>
      <c r="K1907" s="10">
        <f>IFERROR(INDEX(Pharma_Stock!$D$4:$D$51,MATCH(F1907,Pharma_Stock!$B$4:$B$51,0)),"")</f>
        <v>46202</v>
      </c>
      <c r="L1907" s="11" t="str">
        <f t="shared" si="58"/>
        <v/>
      </c>
      <c r="M1907" s="11" t="str">
        <f>INDEX(Pharma_Products!$F$4:$F$15,MATCH(E1907,Pharma_Products!$A$4:$A$15,0))</f>
        <v>-</v>
      </c>
      <c r="N1907" s="10">
        <f>IFERROR(INDEX(Pharma_Retailers!$F$4:$F$183,MATCH(C1907,Pharma_Retailers!$A$4:$A$183,0)),"")</f>
        <v>0</v>
      </c>
      <c r="O1907" s="11" t="str">
        <f t="shared" si="59"/>
        <v/>
      </c>
    </row>
    <row r="1908" spans="1:15" x14ac:dyDescent="0.3">
      <c r="A1908" t="s">
        <v>10470</v>
      </c>
      <c r="B1908" s="9">
        <v>46074</v>
      </c>
      <c r="C1908" t="s">
        <v>8528</v>
      </c>
      <c r="D1908" t="s">
        <v>8249</v>
      </c>
      <c r="E1908" t="s">
        <v>8189</v>
      </c>
      <c r="F1908" t="s">
        <v>8190</v>
      </c>
      <c r="G1908">
        <v>55</v>
      </c>
      <c r="H1908">
        <v>0</v>
      </c>
      <c r="I1908">
        <v>12.5</v>
      </c>
      <c r="J1908">
        <v>687.5</v>
      </c>
      <c r="K1908" s="10">
        <f>IFERROR(INDEX(Pharma_Stock!$D$4:$D$51,MATCH(F1908,Pharma_Stock!$B$4:$B$51,0)),"")</f>
        <v>46202</v>
      </c>
      <c r="L1908" s="11" t="str">
        <f t="shared" si="58"/>
        <v/>
      </c>
      <c r="M1908" s="11" t="str">
        <f>INDEX(Pharma_Products!$F$4:$F$15,MATCH(E1908,Pharma_Products!$A$4:$A$15,0))</f>
        <v>-</v>
      </c>
      <c r="N1908" s="10">
        <f>IFERROR(INDEX(Pharma_Retailers!$F$4:$F$183,MATCH(C1908,Pharma_Retailers!$A$4:$A$183,0)),"")</f>
        <v>0</v>
      </c>
      <c r="O1908" s="11" t="str">
        <f t="shared" si="59"/>
        <v/>
      </c>
    </row>
    <row r="1909" spans="1:15" x14ac:dyDescent="0.3">
      <c r="A1909" t="s">
        <v>10471</v>
      </c>
      <c r="B1909" s="9">
        <v>46074</v>
      </c>
      <c r="C1909" t="s">
        <v>8277</v>
      </c>
      <c r="D1909" t="s">
        <v>8249</v>
      </c>
      <c r="E1909" t="s">
        <v>8179</v>
      </c>
      <c r="F1909" t="s">
        <v>8180</v>
      </c>
      <c r="G1909">
        <v>152</v>
      </c>
      <c r="H1909">
        <v>0</v>
      </c>
      <c r="I1909">
        <v>85</v>
      </c>
      <c r="J1909">
        <v>12920</v>
      </c>
      <c r="K1909" s="10">
        <f>IFERROR(INDEX(Pharma_Stock!$D$4:$D$51,MATCH(F1909,Pharma_Stock!$B$4:$B$51,0)),"")</f>
        <v>46271</v>
      </c>
      <c r="L1909" s="11" t="str">
        <f t="shared" si="58"/>
        <v/>
      </c>
      <c r="M1909" s="11" t="str">
        <f>INDEX(Pharma_Products!$F$4:$F$15,MATCH(E1909,Pharma_Products!$A$4:$A$15,0))</f>
        <v>Sch H</v>
      </c>
      <c r="N1909" s="10">
        <f>IFERROR(INDEX(Pharma_Retailers!$F$4:$F$183,MATCH(C1909,Pharma_Retailers!$A$4:$A$183,0)),"")</f>
        <v>46229</v>
      </c>
      <c r="O1909" s="11" t="str">
        <f t="shared" si="59"/>
        <v/>
      </c>
    </row>
    <row r="1910" spans="1:15" x14ac:dyDescent="0.3">
      <c r="A1910" t="s">
        <v>10472</v>
      </c>
      <c r="B1910" s="9">
        <v>46074</v>
      </c>
      <c r="C1910" t="s">
        <v>8531</v>
      </c>
      <c r="D1910" t="s">
        <v>8233</v>
      </c>
      <c r="E1910" t="s">
        <v>8209</v>
      </c>
      <c r="F1910" t="s">
        <v>8212</v>
      </c>
      <c r="G1910">
        <v>71</v>
      </c>
      <c r="H1910">
        <v>0</v>
      </c>
      <c r="I1910">
        <v>30</v>
      </c>
      <c r="J1910">
        <v>2130</v>
      </c>
      <c r="K1910" s="10">
        <f>IFERROR(INDEX(Pharma_Stock!$D$4:$D$51,MATCH(F1910,Pharma_Stock!$B$4:$B$51,0)),"")</f>
        <v>46129</v>
      </c>
      <c r="L1910" s="11" t="str">
        <f t="shared" si="58"/>
        <v/>
      </c>
      <c r="M1910" s="11" t="str">
        <f>INDEX(Pharma_Products!$F$4:$F$15,MATCH(E1910,Pharma_Products!$A$4:$A$15,0))</f>
        <v>-</v>
      </c>
      <c r="N1910" s="10">
        <f>IFERROR(INDEX(Pharma_Retailers!$F$4:$F$183,MATCH(C1910,Pharma_Retailers!$A$4:$A$183,0)),"")</f>
        <v>0</v>
      </c>
      <c r="O1910" s="11" t="str">
        <f t="shared" si="59"/>
        <v/>
      </c>
    </row>
    <row r="1911" spans="1:15" x14ac:dyDescent="0.3">
      <c r="A1911" t="s">
        <v>10473</v>
      </c>
      <c r="B1911" s="9">
        <v>46074</v>
      </c>
      <c r="C1911" t="s">
        <v>8380</v>
      </c>
      <c r="D1911" t="s">
        <v>8241</v>
      </c>
      <c r="E1911" t="s">
        <v>8209</v>
      </c>
      <c r="F1911" t="s">
        <v>8212</v>
      </c>
      <c r="G1911">
        <v>214</v>
      </c>
      <c r="H1911">
        <v>0</v>
      </c>
      <c r="I1911">
        <v>30</v>
      </c>
      <c r="J1911">
        <v>6420</v>
      </c>
      <c r="K1911" s="10">
        <f>IFERROR(INDEX(Pharma_Stock!$D$4:$D$51,MATCH(F1911,Pharma_Stock!$B$4:$B$51,0)),"")</f>
        <v>46129</v>
      </c>
      <c r="L1911" s="11" t="str">
        <f t="shared" si="58"/>
        <v/>
      </c>
      <c r="M1911" s="11" t="str">
        <f>INDEX(Pharma_Products!$F$4:$F$15,MATCH(E1911,Pharma_Products!$A$4:$A$15,0))</f>
        <v>-</v>
      </c>
      <c r="N1911" s="10">
        <f>IFERROR(INDEX(Pharma_Retailers!$F$4:$F$183,MATCH(C1911,Pharma_Retailers!$A$4:$A$183,0)),"")</f>
        <v>0</v>
      </c>
      <c r="O1911" s="11" t="str">
        <f t="shared" si="59"/>
        <v/>
      </c>
    </row>
    <row r="1912" spans="1:15" x14ac:dyDescent="0.3">
      <c r="A1912" t="s">
        <v>10474</v>
      </c>
      <c r="B1912" s="9">
        <v>46076</v>
      </c>
      <c r="C1912" t="s">
        <v>8348</v>
      </c>
      <c r="D1912" t="s">
        <v>8269</v>
      </c>
      <c r="E1912" t="s">
        <v>8169</v>
      </c>
      <c r="F1912" t="s">
        <v>8170</v>
      </c>
      <c r="G1912">
        <v>204</v>
      </c>
      <c r="H1912">
        <v>0</v>
      </c>
      <c r="I1912">
        <v>14</v>
      </c>
      <c r="J1912">
        <v>2856</v>
      </c>
      <c r="K1912" s="10">
        <f>IFERROR(INDEX(Pharma_Stock!$D$4:$D$51,MATCH(F1912,Pharma_Stock!$B$4:$B$51,0)),"")</f>
        <v>46624</v>
      </c>
      <c r="L1912" s="11" t="str">
        <f t="shared" si="58"/>
        <v/>
      </c>
      <c r="M1912" s="11" t="str">
        <f>INDEX(Pharma_Products!$F$4:$F$15,MATCH(E1912,Pharma_Products!$A$4:$A$15,0))</f>
        <v>Sch H</v>
      </c>
      <c r="N1912" s="10">
        <f>IFERROR(INDEX(Pharma_Retailers!$F$4:$F$183,MATCH(C1912,Pharma_Retailers!$A$4:$A$183,0)),"")</f>
        <v>46536</v>
      </c>
      <c r="O1912" s="11" t="str">
        <f t="shared" si="59"/>
        <v/>
      </c>
    </row>
    <row r="1913" spans="1:15" x14ac:dyDescent="0.3">
      <c r="A1913" t="s">
        <v>10475</v>
      </c>
      <c r="B1913" s="9">
        <v>46076</v>
      </c>
      <c r="C1913" t="s">
        <v>8497</v>
      </c>
      <c r="D1913" t="s">
        <v>8241</v>
      </c>
      <c r="E1913" t="s">
        <v>8189</v>
      </c>
      <c r="F1913" t="s">
        <v>8190</v>
      </c>
      <c r="G1913">
        <v>210</v>
      </c>
      <c r="H1913">
        <v>0</v>
      </c>
      <c r="I1913">
        <v>12.5</v>
      </c>
      <c r="J1913">
        <v>2625</v>
      </c>
      <c r="K1913" s="10">
        <f>IFERROR(INDEX(Pharma_Stock!$D$4:$D$51,MATCH(F1913,Pharma_Stock!$B$4:$B$51,0)),"")</f>
        <v>46202</v>
      </c>
      <c r="L1913" s="11" t="str">
        <f t="shared" si="58"/>
        <v/>
      </c>
      <c r="M1913" s="11" t="str">
        <f>INDEX(Pharma_Products!$F$4:$F$15,MATCH(E1913,Pharma_Products!$A$4:$A$15,0))</f>
        <v>-</v>
      </c>
      <c r="N1913" s="10">
        <f>IFERROR(INDEX(Pharma_Retailers!$F$4:$F$183,MATCH(C1913,Pharma_Retailers!$A$4:$A$183,0)),"")</f>
        <v>0</v>
      </c>
      <c r="O1913" s="11" t="str">
        <f t="shared" si="59"/>
        <v/>
      </c>
    </row>
    <row r="1914" spans="1:15" x14ac:dyDescent="0.3">
      <c r="A1914" t="s">
        <v>10476</v>
      </c>
      <c r="B1914" s="9">
        <v>46076</v>
      </c>
      <c r="C1914" t="s">
        <v>8525</v>
      </c>
      <c r="D1914" t="s">
        <v>8241</v>
      </c>
      <c r="E1914" t="s">
        <v>8204</v>
      </c>
      <c r="F1914" t="s">
        <v>8206</v>
      </c>
      <c r="G1914">
        <v>111</v>
      </c>
      <c r="H1914">
        <v>18</v>
      </c>
      <c r="I1914">
        <v>88</v>
      </c>
      <c r="J1914">
        <v>9768</v>
      </c>
      <c r="K1914" s="10">
        <f>IFERROR(INDEX(Pharma_Stock!$D$4:$D$51,MATCH(F1914,Pharma_Stock!$B$4:$B$51,0)),"")</f>
        <v>46287</v>
      </c>
      <c r="L1914" s="11" t="str">
        <f t="shared" si="58"/>
        <v/>
      </c>
      <c r="M1914" s="11" t="str">
        <f>INDEX(Pharma_Products!$F$4:$F$15,MATCH(E1914,Pharma_Products!$A$4:$A$15,0))</f>
        <v>-</v>
      </c>
      <c r="N1914" s="10">
        <f>IFERROR(INDEX(Pharma_Retailers!$F$4:$F$183,MATCH(C1914,Pharma_Retailers!$A$4:$A$183,0)),"")</f>
        <v>0</v>
      </c>
      <c r="O1914" s="11" t="str">
        <f t="shared" si="59"/>
        <v/>
      </c>
    </row>
    <row r="1915" spans="1:15" x14ac:dyDescent="0.3">
      <c r="A1915" t="s">
        <v>10477</v>
      </c>
      <c r="B1915" s="9">
        <v>46076</v>
      </c>
      <c r="C1915" t="s">
        <v>8455</v>
      </c>
      <c r="D1915" t="s">
        <v>8241</v>
      </c>
      <c r="E1915" t="s">
        <v>8209</v>
      </c>
      <c r="F1915" t="s">
        <v>8211</v>
      </c>
      <c r="G1915">
        <v>71</v>
      </c>
      <c r="H1915">
        <v>0</v>
      </c>
      <c r="I1915">
        <v>30</v>
      </c>
      <c r="J1915">
        <v>2130</v>
      </c>
      <c r="K1915" s="10">
        <f>IFERROR(INDEX(Pharma_Stock!$D$4:$D$51,MATCH(F1915,Pharma_Stock!$B$4:$B$51,0)),"")</f>
        <v>46265</v>
      </c>
      <c r="L1915" s="11" t="str">
        <f t="shared" si="58"/>
        <v/>
      </c>
      <c r="M1915" s="11" t="str">
        <f>INDEX(Pharma_Products!$F$4:$F$15,MATCH(E1915,Pharma_Products!$A$4:$A$15,0))</f>
        <v>-</v>
      </c>
      <c r="N1915" s="10">
        <f>IFERROR(INDEX(Pharma_Retailers!$F$4:$F$183,MATCH(C1915,Pharma_Retailers!$A$4:$A$183,0)),"")</f>
        <v>47257</v>
      </c>
      <c r="O1915" s="11" t="str">
        <f t="shared" si="59"/>
        <v/>
      </c>
    </row>
    <row r="1916" spans="1:15" x14ac:dyDescent="0.3">
      <c r="A1916" t="s">
        <v>10478</v>
      </c>
      <c r="B1916" s="9">
        <v>46076</v>
      </c>
      <c r="C1916" t="s">
        <v>8538</v>
      </c>
      <c r="D1916" t="s">
        <v>8233</v>
      </c>
      <c r="E1916" t="s">
        <v>8204</v>
      </c>
      <c r="F1916" t="s">
        <v>8205</v>
      </c>
      <c r="G1916">
        <v>231</v>
      </c>
      <c r="H1916">
        <v>38</v>
      </c>
      <c r="I1916">
        <v>88</v>
      </c>
      <c r="J1916">
        <v>20328</v>
      </c>
      <c r="K1916" s="10">
        <f>IFERROR(INDEX(Pharma_Stock!$D$4:$D$51,MATCH(F1916,Pharma_Stock!$B$4:$B$51,0)),"")</f>
        <v>46141</v>
      </c>
      <c r="L1916" s="11" t="str">
        <f t="shared" si="58"/>
        <v/>
      </c>
      <c r="M1916" s="11" t="str">
        <f>INDEX(Pharma_Products!$F$4:$F$15,MATCH(E1916,Pharma_Products!$A$4:$A$15,0))</f>
        <v>-</v>
      </c>
      <c r="N1916" s="10">
        <f>IFERROR(INDEX(Pharma_Retailers!$F$4:$F$183,MATCH(C1916,Pharma_Retailers!$A$4:$A$183,0)),"")</f>
        <v>0</v>
      </c>
      <c r="O1916" s="11" t="str">
        <f t="shared" si="59"/>
        <v/>
      </c>
    </row>
    <row r="1917" spans="1:15" x14ac:dyDescent="0.3">
      <c r="A1917" t="s">
        <v>10479</v>
      </c>
      <c r="B1917" s="9">
        <v>46076</v>
      </c>
      <c r="C1917" t="s">
        <v>8293</v>
      </c>
      <c r="D1917" t="s">
        <v>8241</v>
      </c>
      <c r="E1917" t="s">
        <v>8153</v>
      </c>
      <c r="F1917" t="s">
        <v>8156</v>
      </c>
      <c r="G1917">
        <v>59</v>
      </c>
      <c r="H1917">
        <v>0</v>
      </c>
      <c r="I1917">
        <v>18.5</v>
      </c>
      <c r="J1917">
        <v>1091.5</v>
      </c>
      <c r="K1917" s="10">
        <f>IFERROR(INDEX(Pharma_Stock!$D$4:$D$51,MATCH(F1917,Pharma_Stock!$B$4:$B$51,0)),"")</f>
        <v>46468</v>
      </c>
      <c r="L1917" s="11" t="str">
        <f t="shared" si="58"/>
        <v/>
      </c>
      <c r="M1917" s="11" t="str">
        <f>INDEX(Pharma_Products!$F$4:$F$15,MATCH(E1917,Pharma_Products!$A$4:$A$15,0))</f>
        <v>Sch H</v>
      </c>
      <c r="N1917" s="10">
        <f>IFERROR(INDEX(Pharma_Retailers!$F$4:$F$183,MATCH(C1917,Pharma_Retailers!$A$4:$A$183,0)),"")</f>
        <v>46538</v>
      </c>
      <c r="O1917" s="11" t="str">
        <f t="shared" si="59"/>
        <v/>
      </c>
    </row>
    <row r="1918" spans="1:15" x14ac:dyDescent="0.3">
      <c r="A1918" t="s">
        <v>10480</v>
      </c>
      <c r="B1918" s="9">
        <v>46076</v>
      </c>
      <c r="C1918" t="s">
        <v>8301</v>
      </c>
      <c r="D1918" t="s">
        <v>8228</v>
      </c>
      <c r="E1918" t="s">
        <v>8159</v>
      </c>
      <c r="F1918" t="s">
        <v>8161</v>
      </c>
      <c r="G1918">
        <v>233</v>
      </c>
      <c r="H1918">
        <v>0</v>
      </c>
      <c r="I1918">
        <v>72</v>
      </c>
      <c r="J1918">
        <v>16776</v>
      </c>
      <c r="K1918" s="10">
        <f>IFERROR(INDEX(Pharma_Stock!$D$4:$D$51,MATCH(F1918,Pharma_Stock!$B$4:$B$51,0)),"")</f>
        <v>46297</v>
      </c>
      <c r="L1918" s="11" t="str">
        <f t="shared" si="58"/>
        <v/>
      </c>
      <c r="M1918" s="11" t="str">
        <f>INDEX(Pharma_Products!$F$4:$F$15,MATCH(E1918,Pharma_Products!$A$4:$A$15,0))</f>
        <v>Sch H</v>
      </c>
      <c r="N1918" s="10">
        <f>IFERROR(INDEX(Pharma_Retailers!$F$4:$F$183,MATCH(C1918,Pharma_Retailers!$A$4:$A$183,0)),"")</f>
        <v>46245</v>
      </c>
      <c r="O1918" s="11" t="str">
        <f t="shared" si="59"/>
        <v/>
      </c>
    </row>
    <row r="1919" spans="1:15" x14ac:dyDescent="0.3">
      <c r="A1919" t="s">
        <v>10481</v>
      </c>
      <c r="B1919" s="9">
        <v>46077</v>
      </c>
      <c r="C1919" t="s">
        <v>8405</v>
      </c>
      <c r="D1919" t="s">
        <v>8233</v>
      </c>
      <c r="E1919" t="s">
        <v>8174</v>
      </c>
      <c r="F1919" t="s">
        <v>8175</v>
      </c>
      <c r="G1919">
        <v>39</v>
      </c>
      <c r="H1919">
        <v>0</v>
      </c>
      <c r="I1919">
        <v>98</v>
      </c>
      <c r="J1919">
        <v>3822</v>
      </c>
      <c r="K1919" s="10">
        <f>IFERROR(INDEX(Pharma_Stock!$D$4:$D$51,MATCH(F1919,Pharma_Stock!$B$4:$B$51,0)),"")</f>
        <v>46440</v>
      </c>
      <c r="L1919" s="11" t="str">
        <f t="shared" si="58"/>
        <v/>
      </c>
      <c r="M1919" s="11" t="str">
        <f>INDEX(Pharma_Products!$F$4:$F$15,MATCH(E1919,Pharma_Products!$A$4:$A$15,0))</f>
        <v>Sch H</v>
      </c>
      <c r="N1919" s="10">
        <f>IFERROR(INDEX(Pharma_Retailers!$F$4:$F$183,MATCH(C1919,Pharma_Retailers!$A$4:$A$183,0)),"")</f>
        <v>47414</v>
      </c>
      <c r="O1919" s="11" t="str">
        <f t="shared" si="59"/>
        <v/>
      </c>
    </row>
    <row r="1920" spans="1:15" x14ac:dyDescent="0.3">
      <c r="A1920" t="s">
        <v>10482</v>
      </c>
      <c r="B1920" s="9">
        <v>46077</v>
      </c>
      <c r="C1920" t="s">
        <v>8528</v>
      </c>
      <c r="D1920" t="s">
        <v>8249</v>
      </c>
      <c r="E1920" t="s">
        <v>8194</v>
      </c>
      <c r="F1920" t="s">
        <v>8195</v>
      </c>
      <c r="G1920">
        <v>121</v>
      </c>
      <c r="H1920">
        <v>0</v>
      </c>
      <c r="I1920">
        <v>105</v>
      </c>
      <c r="J1920">
        <v>12705</v>
      </c>
      <c r="K1920" s="10">
        <f>IFERROR(INDEX(Pharma_Stock!$D$4:$D$51,MATCH(F1920,Pharma_Stock!$B$4:$B$51,0)),"")</f>
        <v>46196</v>
      </c>
      <c r="L1920" s="11" t="str">
        <f t="shared" si="58"/>
        <v/>
      </c>
      <c r="M1920" s="11" t="str">
        <f>INDEX(Pharma_Products!$F$4:$F$15,MATCH(E1920,Pharma_Products!$A$4:$A$15,0))</f>
        <v>-</v>
      </c>
      <c r="N1920" s="10">
        <f>IFERROR(INDEX(Pharma_Retailers!$F$4:$F$183,MATCH(C1920,Pharma_Retailers!$A$4:$A$183,0)),"")</f>
        <v>0</v>
      </c>
      <c r="O1920" s="11" t="str">
        <f t="shared" si="59"/>
        <v/>
      </c>
    </row>
    <row r="1921" spans="1:15" x14ac:dyDescent="0.3">
      <c r="A1921" t="s">
        <v>10483</v>
      </c>
      <c r="B1921" s="9">
        <v>46077</v>
      </c>
      <c r="C1921" t="s">
        <v>8515</v>
      </c>
      <c r="D1921" t="s">
        <v>8233</v>
      </c>
      <c r="E1921" t="s">
        <v>8209</v>
      </c>
      <c r="F1921" t="s">
        <v>8211</v>
      </c>
      <c r="G1921">
        <v>54</v>
      </c>
      <c r="H1921">
        <v>0</v>
      </c>
      <c r="I1921">
        <v>30</v>
      </c>
      <c r="J1921">
        <v>1620</v>
      </c>
      <c r="K1921" s="10">
        <f>IFERROR(INDEX(Pharma_Stock!$D$4:$D$51,MATCH(F1921,Pharma_Stock!$B$4:$B$51,0)),"")</f>
        <v>46265</v>
      </c>
      <c r="L1921" s="11" t="str">
        <f t="shared" si="58"/>
        <v/>
      </c>
      <c r="M1921" s="11" t="str">
        <f>INDEX(Pharma_Products!$F$4:$F$15,MATCH(E1921,Pharma_Products!$A$4:$A$15,0))</f>
        <v>-</v>
      </c>
      <c r="N1921" s="10">
        <f>IFERROR(INDEX(Pharma_Retailers!$F$4:$F$183,MATCH(C1921,Pharma_Retailers!$A$4:$A$183,0)),"")</f>
        <v>0</v>
      </c>
      <c r="O1921" s="11" t="str">
        <f t="shared" si="59"/>
        <v/>
      </c>
    </row>
    <row r="1922" spans="1:15" x14ac:dyDescent="0.3">
      <c r="A1922" t="s">
        <v>10484</v>
      </c>
      <c r="B1922" s="9">
        <v>46077</v>
      </c>
      <c r="C1922" t="s">
        <v>8541</v>
      </c>
      <c r="D1922" t="s">
        <v>8233</v>
      </c>
      <c r="E1922" t="s">
        <v>8164</v>
      </c>
      <c r="F1922" t="s">
        <v>8167</v>
      </c>
      <c r="G1922">
        <v>112</v>
      </c>
      <c r="H1922">
        <v>0</v>
      </c>
      <c r="I1922">
        <v>19</v>
      </c>
      <c r="J1922">
        <v>2128</v>
      </c>
      <c r="K1922" s="10">
        <f>IFERROR(INDEX(Pharma_Stock!$D$4:$D$51,MATCH(F1922,Pharma_Stock!$B$4:$B$51,0)),"")</f>
        <v>46652</v>
      </c>
      <c r="L1922" s="11" t="str">
        <f t="shared" si="58"/>
        <v/>
      </c>
      <c r="M1922" s="11" t="str">
        <f>INDEX(Pharma_Products!$F$4:$F$15,MATCH(E1922,Pharma_Products!$A$4:$A$15,0))</f>
        <v>OTC</v>
      </c>
      <c r="N1922" s="10">
        <f>IFERROR(INDEX(Pharma_Retailers!$F$4:$F$183,MATCH(C1922,Pharma_Retailers!$A$4:$A$183,0)),"")</f>
        <v>47414</v>
      </c>
      <c r="O1922" s="11" t="str">
        <f t="shared" si="59"/>
        <v/>
      </c>
    </row>
    <row r="1923" spans="1:15" x14ac:dyDescent="0.3">
      <c r="A1923" t="s">
        <v>10485</v>
      </c>
      <c r="B1923" s="9">
        <v>46077</v>
      </c>
      <c r="C1923" t="s">
        <v>8442</v>
      </c>
      <c r="D1923" t="s">
        <v>8233</v>
      </c>
      <c r="E1923" t="s">
        <v>8209</v>
      </c>
      <c r="F1923" t="s">
        <v>8211</v>
      </c>
      <c r="G1923">
        <v>148</v>
      </c>
      <c r="H1923">
        <v>0</v>
      </c>
      <c r="I1923">
        <v>30</v>
      </c>
      <c r="J1923">
        <v>4440</v>
      </c>
      <c r="K1923" s="10">
        <f>IFERROR(INDEX(Pharma_Stock!$D$4:$D$51,MATCH(F1923,Pharma_Stock!$B$4:$B$51,0)),"")</f>
        <v>46265</v>
      </c>
      <c r="L1923" s="11" t="str">
        <f t="shared" si="58"/>
        <v/>
      </c>
      <c r="M1923" s="11" t="str">
        <f>INDEX(Pharma_Products!$F$4:$F$15,MATCH(E1923,Pharma_Products!$A$4:$A$15,0))</f>
        <v>-</v>
      </c>
      <c r="N1923" s="10">
        <f>IFERROR(INDEX(Pharma_Retailers!$F$4:$F$183,MATCH(C1923,Pharma_Retailers!$A$4:$A$183,0)),"")</f>
        <v>0</v>
      </c>
      <c r="O1923" s="11" t="str">
        <f t="shared" si="59"/>
        <v/>
      </c>
    </row>
    <row r="1924" spans="1:15" x14ac:dyDescent="0.3">
      <c r="A1924" t="s">
        <v>10486</v>
      </c>
      <c r="B1924" s="9">
        <v>46077</v>
      </c>
      <c r="C1924" t="s">
        <v>8427</v>
      </c>
      <c r="D1924" t="s">
        <v>8233</v>
      </c>
      <c r="E1924" t="s">
        <v>8209</v>
      </c>
      <c r="F1924" t="s">
        <v>8212</v>
      </c>
      <c r="G1924">
        <v>40</v>
      </c>
      <c r="H1924">
        <v>0</v>
      </c>
      <c r="I1924">
        <v>30</v>
      </c>
      <c r="J1924">
        <v>1200</v>
      </c>
      <c r="K1924" s="10">
        <f>IFERROR(INDEX(Pharma_Stock!$D$4:$D$51,MATCH(F1924,Pharma_Stock!$B$4:$B$51,0)),"")</f>
        <v>46129</v>
      </c>
      <c r="L1924" s="11" t="str">
        <f t="shared" ref="L1924:L1987" si="60">IF(B1924&gt;K1924,"FLAG","")</f>
        <v/>
      </c>
      <c r="M1924" s="11" t="str">
        <f>INDEX(Pharma_Products!$F$4:$F$15,MATCH(E1924,Pharma_Products!$A$4:$A$15,0))</f>
        <v>-</v>
      </c>
      <c r="N1924" s="10">
        <f>IFERROR(INDEX(Pharma_Retailers!$F$4:$F$183,MATCH(C1924,Pharma_Retailers!$A$4:$A$183,0)),"")</f>
        <v>0</v>
      </c>
      <c r="O1924" s="11" t="str">
        <f t="shared" ref="O1924:O1987" si="61">IF(AND(M1924="Sch H",N(N1924)&gt;0,B1924&gt;N1924),"FLAG","")</f>
        <v/>
      </c>
    </row>
    <row r="1925" spans="1:15" x14ac:dyDescent="0.3">
      <c r="A1925" t="s">
        <v>10487</v>
      </c>
      <c r="B1925" s="9">
        <v>46077</v>
      </c>
      <c r="C1925" t="s">
        <v>8229</v>
      </c>
      <c r="D1925" t="s">
        <v>8233</v>
      </c>
      <c r="E1925" t="s">
        <v>8184</v>
      </c>
      <c r="F1925" t="s">
        <v>8185</v>
      </c>
      <c r="G1925">
        <v>149</v>
      </c>
      <c r="H1925">
        <v>14</v>
      </c>
      <c r="I1925">
        <v>9</v>
      </c>
      <c r="J1925">
        <v>1341</v>
      </c>
      <c r="K1925" s="10">
        <f>IFERROR(INDEX(Pharma_Stock!$D$4:$D$51,MATCH(F1925,Pharma_Stock!$B$4:$B$51,0)),"")</f>
        <v>46158</v>
      </c>
      <c r="L1925" s="11" t="str">
        <f t="shared" si="60"/>
        <v/>
      </c>
      <c r="M1925" s="11" t="str">
        <f>INDEX(Pharma_Products!$F$4:$F$15,MATCH(E1925,Pharma_Products!$A$4:$A$15,0))</f>
        <v>-</v>
      </c>
      <c r="N1925" s="10">
        <f>IFERROR(INDEX(Pharma_Retailers!$F$4:$F$183,MATCH(C1925,Pharma_Retailers!$A$4:$A$183,0)),"")</f>
        <v>46886</v>
      </c>
      <c r="O1925" s="11" t="str">
        <f t="shared" si="61"/>
        <v/>
      </c>
    </row>
    <row r="1926" spans="1:15" x14ac:dyDescent="0.3">
      <c r="A1926" t="s">
        <v>10488</v>
      </c>
      <c r="B1926" s="9">
        <v>46077</v>
      </c>
      <c r="C1926" t="s">
        <v>8395</v>
      </c>
      <c r="D1926" t="s">
        <v>8269</v>
      </c>
      <c r="E1926" t="s">
        <v>8194</v>
      </c>
      <c r="F1926" t="s">
        <v>8196</v>
      </c>
      <c r="G1926">
        <v>223</v>
      </c>
      <c r="H1926">
        <v>0</v>
      </c>
      <c r="I1926">
        <v>105</v>
      </c>
      <c r="J1926">
        <v>23415</v>
      </c>
      <c r="K1926" s="10">
        <f>IFERROR(INDEX(Pharma_Stock!$D$4:$D$51,MATCH(F1926,Pharma_Stock!$B$4:$B$51,0)),"")</f>
        <v>46234</v>
      </c>
      <c r="L1926" s="11" t="str">
        <f t="shared" si="60"/>
        <v/>
      </c>
      <c r="M1926" s="11" t="str">
        <f>INDEX(Pharma_Products!$F$4:$F$15,MATCH(E1926,Pharma_Products!$A$4:$A$15,0))</f>
        <v>-</v>
      </c>
      <c r="N1926" s="10">
        <f>IFERROR(INDEX(Pharma_Retailers!$F$4:$F$183,MATCH(C1926,Pharma_Retailers!$A$4:$A$183,0)),"")</f>
        <v>0</v>
      </c>
      <c r="O1926" s="11" t="str">
        <f t="shared" si="61"/>
        <v/>
      </c>
    </row>
    <row r="1927" spans="1:15" x14ac:dyDescent="0.3">
      <c r="A1927" t="s">
        <v>10489</v>
      </c>
      <c r="B1927" s="9">
        <v>46078</v>
      </c>
      <c r="C1927" t="s">
        <v>8419</v>
      </c>
      <c r="D1927" t="s">
        <v>8269</v>
      </c>
      <c r="E1927" t="s">
        <v>8164</v>
      </c>
      <c r="F1927" t="s">
        <v>8165</v>
      </c>
      <c r="G1927">
        <v>216</v>
      </c>
      <c r="H1927">
        <v>0</v>
      </c>
      <c r="I1927">
        <v>19</v>
      </c>
      <c r="J1927">
        <v>4104</v>
      </c>
      <c r="K1927" s="10">
        <f>IFERROR(INDEX(Pharma_Stock!$D$4:$D$51,MATCH(F1927,Pharma_Stock!$B$4:$B$51,0)),"")</f>
        <v>46275</v>
      </c>
      <c r="L1927" s="11" t="str">
        <f t="shared" si="60"/>
        <v/>
      </c>
      <c r="M1927" s="11" t="str">
        <f>INDEX(Pharma_Products!$F$4:$F$15,MATCH(E1927,Pharma_Products!$A$4:$A$15,0))</f>
        <v>OTC</v>
      </c>
      <c r="N1927" s="10">
        <f>IFERROR(INDEX(Pharma_Retailers!$F$4:$F$183,MATCH(C1927,Pharma_Retailers!$A$4:$A$183,0)),"")</f>
        <v>46557</v>
      </c>
      <c r="O1927" s="11" t="str">
        <f t="shared" si="61"/>
        <v/>
      </c>
    </row>
    <row r="1928" spans="1:15" x14ac:dyDescent="0.3">
      <c r="A1928" t="s">
        <v>10490</v>
      </c>
      <c r="B1928" s="9">
        <v>46078</v>
      </c>
      <c r="C1928" t="s">
        <v>8409</v>
      </c>
      <c r="D1928" t="s">
        <v>8233</v>
      </c>
      <c r="E1928" t="s">
        <v>8204</v>
      </c>
      <c r="F1928" t="s">
        <v>8205</v>
      </c>
      <c r="G1928">
        <v>71</v>
      </c>
      <c r="H1928">
        <v>11</v>
      </c>
      <c r="I1928">
        <v>88</v>
      </c>
      <c r="J1928">
        <v>6248</v>
      </c>
      <c r="K1928" s="10">
        <f>IFERROR(INDEX(Pharma_Stock!$D$4:$D$51,MATCH(F1928,Pharma_Stock!$B$4:$B$51,0)),"")</f>
        <v>46141</v>
      </c>
      <c r="L1928" s="11" t="str">
        <f t="shared" si="60"/>
        <v/>
      </c>
      <c r="M1928" s="11" t="str">
        <f>INDEX(Pharma_Products!$F$4:$F$15,MATCH(E1928,Pharma_Products!$A$4:$A$15,0))</f>
        <v>-</v>
      </c>
      <c r="N1928" s="10">
        <f>IFERROR(INDEX(Pharma_Retailers!$F$4:$F$183,MATCH(C1928,Pharma_Retailers!$A$4:$A$183,0)),"")</f>
        <v>0</v>
      </c>
      <c r="O1928" s="11" t="str">
        <f t="shared" si="61"/>
        <v/>
      </c>
    </row>
    <row r="1929" spans="1:15" x14ac:dyDescent="0.3">
      <c r="A1929" t="s">
        <v>10491</v>
      </c>
      <c r="B1929" s="9">
        <v>46078</v>
      </c>
      <c r="C1929" t="s">
        <v>8444</v>
      </c>
      <c r="D1929" t="s">
        <v>8228</v>
      </c>
      <c r="E1929" t="s">
        <v>8194</v>
      </c>
      <c r="F1929" t="s">
        <v>8195</v>
      </c>
      <c r="G1929">
        <v>53</v>
      </c>
      <c r="H1929">
        <v>0</v>
      </c>
      <c r="I1929">
        <v>105</v>
      </c>
      <c r="J1929">
        <v>5565</v>
      </c>
      <c r="K1929" s="10">
        <f>IFERROR(INDEX(Pharma_Stock!$D$4:$D$51,MATCH(F1929,Pharma_Stock!$B$4:$B$51,0)),"")</f>
        <v>46196</v>
      </c>
      <c r="L1929" s="11" t="str">
        <f t="shared" si="60"/>
        <v/>
      </c>
      <c r="M1929" s="11" t="str">
        <f>INDEX(Pharma_Products!$F$4:$F$15,MATCH(E1929,Pharma_Products!$A$4:$A$15,0))</f>
        <v>-</v>
      </c>
      <c r="N1929" s="10">
        <f>IFERROR(INDEX(Pharma_Retailers!$F$4:$F$183,MATCH(C1929,Pharma_Retailers!$A$4:$A$183,0)),"")</f>
        <v>0</v>
      </c>
      <c r="O1929" s="11" t="str">
        <f t="shared" si="61"/>
        <v/>
      </c>
    </row>
    <row r="1930" spans="1:15" x14ac:dyDescent="0.3">
      <c r="A1930" t="s">
        <v>10492</v>
      </c>
      <c r="B1930" s="9">
        <v>46078</v>
      </c>
      <c r="C1930" t="s">
        <v>8348</v>
      </c>
      <c r="D1930" t="s">
        <v>8269</v>
      </c>
      <c r="E1930" t="s">
        <v>8169</v>
      </c>
      <c r="F1930" t="s">
        <v>8171</v>
      </c>
      <c r="G1930">
        <v>146</v>
      </c>
      <c r="H1930">
        <v>0</v>
      </c>
      <c r="I1930">
        <v>14</v>
      </c>
      <c r="J1930">
        <v>2044</v>
      </c>
      <c r="K1930" s="10">
        <f>IFERROR(INDEX(Pharma_Stock!$D$4:$D$51,MATCH(F1930,Pharma_Stock!$B$4:$B$51,0)),"")</f>
        <v>46575</v>
      </c>
      <c r="L1930" s="11" t="str">
        <f t="shared" si="60"/>
        <v/>
      </c>
      <c r="M1930" s="11" t="str">
        <f>INDEX(Pharma_Products!$F$4:$F$15,MATCH(E1930,Pharma_Products!$A$4:$A$15,0))</f>
        <v>Sch H</v>
      </c>
      <c r="N1930" s="10">
        <f>IFERROR(INDEX(Pharma_Retailers!$F$4:$F$183,MATCH(C1930,Pharma_Retailers!$A$4:$A$183,0)),"")</f>
        <v>46536</v>
      </c>
      <c r="O1930" s="11" t="str">
        <f t="shared" si="61"/>
        <v/>
      </c>
    </row>
    <row r="1931" spans="1:15" x14ac:dyDescent="0.3">
      <c r="A1931" t="s">
        <v>10493</v>
      </c>
      <c r="B1931" s="9">
        <v>46079</v>
      </c>
      <c r="C1931" t="s">
        <v>8400</v>
      </c>
      <c r="D1931" t="s">
        <v>8228</v>
      </c>
      <c r="E1931" t="s">
        <v>8153</v>
      </c>
      <c r="F1931" t="s">
        <v>8156</v>
      </c>
      <c r="G1931">
        <v>101</v>
      </c>
      <c r="H1931">
        <v>0</v>
      </c>
      <c r="I1931">
        <v>18.5</v>
      </c>
      <c r="J1931">
        <v>1868.5</v>
      </c>
      <c r="K1931" s="10">
        <f>IFERROR(INDEX(Pharma_Stock!$D$4:$D$51,MATCH(F1931,Pharma_Stock!$B$4:$B$51,0)),"")</f>
        <v>46468</v>
      </c>
      <c r="L1931" s="11" t="str">
        <f t="shared" si="60"/>
        <v/>
      </c>
      <c r="M1931" s="11" t="str">
        <f>INDEX(Pharma_Products!$F$4:$F$15,MATCH(E1931,Pharma_Products!$A$4:$A$15,0))</f>
        <v>Sch H</v>
      </c>
      <c r="N1931" s="10">
        <f>IFERROR(INDEX(Pharma_Retailers!$F$4:$F$183,MATCH(C1931,Pharma_Retailers!$A$4:$A$183,0)),"")</f>
        <v>47451</v>
      </c>
      <c r="O1931" s="11" t="str">
        <f t="shared" si="61"/>
        <v/>
      </c>
    </row>
    <row r="1932" spans="1:15" x14ac:dyDescent="0.3">
      <c r="A1932" t="s">
        <v>10494</v>
      </c>
      <c r="B1932" s="9">
        <v>46079</v>
      </c>
      <c r="C1932" t="s">
        <v>8378</v>
      </c>
      <c r="D1932" t="s">
        <v>8249</v>
      </c>
      <c r="E1932" t="s">
        <v>8169</v>
      </c>
      <c r="F1932" t="s">
        <v>8171</v>
      </c>
      <c r="G1932">
        <v>53</v>
      </c>
      <c r="H1932">
        <v>0</v>
      </c>
      <c r="I1932">
        <v>14</v>
      </c>
      <c r="J1932">
        <v>742</v>
      </c>
      <c r="K1932" s="10">
        <f>IFERROR(INDEX(Pharma_Stock!$D$4:$D$51,MATCH(F1932,Pharma_Stock!$B$4:$B$51,0)),"")</f>
        <v>46575</v>
      </c>
      <c r="L1932" s="11" t="str">
        <f t="shared" si="60"/>
        <v/>
      </c>
      <c r="M1932" s="11" t="str">
        <f>INDEX(Pharma_Products!$F$4:$F$15,MATCH(E1932,Pharma_Products!$A$4:$A$15,0))</f>
        <v>Sch H</v>
      </c>
      <c r="N1932" s="10">
        <f>IFERROR(INDEX(Pharma_Retailers!$F$4:$F$183,MATCH(C1932,Pharma_Retailers!$A$4:$A$183,0)),"")</f>
        <v>46829</v>
      </c>
      <c r="O1932" s="11" t="str">
        <f t="shared" si="61"/>
        <v/>
      </c>
    </row>
    <row r="1933" spans="1:15" x14ac:dyDescent="0.3">
      <c r="A1933" t="s">
        <v>10495</v>
      </c>
      <c r="B1933" s="9">
        <v>46079</v>
      </c>
      <c r="C1933" t="s">
        <v>8445</v>
      </c>
      <c r="D1933" t="s">
        <v>8233</v>
      </c>
      <c r="E1933" t="s">
        <v>8179</v>
      </c>
      <c r="F1933" t="s">
        <v>8181</v>
      </c>
      <c r="G1933">
        <v>199</v>
      </c>
      <c r="H1933">
        <v>0</v>
      </c>
      <c r="I1933">
        <v>85</v>
      </c>
      <c r="J1933">
        <v>16915</v>
      </c>
      <c r="K1933" s="10">
        <f>IFERROR(INDEX(Pharma_Stock!$D$4:$D$51,MATCH(F1933,Pharma_Stock!$B$4:$B$51,0)),"")</f>
        <v>46533</v>
      </c>
      <c r="L1933" s="11" t="str">
        <f t="shared" si="60"/>
        <v/>
      </c>
      <c r="M1933" s="11" t="str">
        <f>INDEX(Pharma_Products!$F$4:$F$15,MATCH(E1933,Pharma_Products!$A$4:$A$15,0))</f>
        <v>Sch H</v>
      </c>
      <c r="N1933" s="10">
        <f>IFERROR(INDEX(Pharma_Retailers!$F$4:$F$183,MATCH(C1933,Pharma_Retailers!$A$4:$A$183,0)),"")</f>
        <v>47419</v>
      </c>
      <c r="O1933" s="11" t="str">
        <f t="shared" si="61"/>
        <v/>
      </c>
    </row>
    <row r="1934" spans="1:15" x14ac:dyDescent="0.3">
      <c r="A1934" t="s">
        <v>10496</v>
      </c>
      <c r="B1934" s="9">
        <v>46079</v>
      </c>
      <c r="C1934" t="s">
        <v>8365</v>
      </c>
      <c r="D1934" t="s">
        <v>8233</v>
      </c>
      <c r="E1934" t="s">
        <v>8194</v>
      </c>
      <c r="F1934" t="s">
        <v>8197</v>
      </c>
      <c r="G1934">
        <v>219</v>
      </c>
      <c r="H1934">
        <v>0</v>
      </c>
      <c r="I1934">
        <v>105</v>
      </c>
      <c r="J1934">
        <v>22995</v>
      </c>
      <c r="K1934" s="10">
        <f>IFERROR(INDEX(Pharma_Stock!$D$4:$D$51,MATCH(F1934,Pharma_Stock!$B$4:$B$51,0)),"")</f>
        <v>46224</v>
      </c>
      <c r="L1934" s="11" t="str">
        <f t="shared" si="60"/>
        <v/>
      </c>
      <c r="M1934" s="11" t="str">
        <f>INDEX(Pharma_Products!$F$4:$F$15,MATCH(E1934,Pharma_Products!$A$4:$A$15,0))</f>
        <v>-</v>
      </c>
      <c r="N1934" s="10">
        <f>IFERROR(INDEX(Pharma_Retailers!$F$4:$F$183,MATCH(C1934,Pharma_Retailers!$A$4:$A$183,0)),"")</f>
        <v>0</v>
      </c>
      <c r="O1934" s="11" t="str">
        <f t="shared" si="61"/>
        <v/>
      </c>
    </row>
    <row r="1935" spans="1:15" x14ac:dyDescent="0.3">
      <c r="A1935" t="s">
        <v>10497</v>
      </c>
      <c r="B1935" s="9">
        <v>46079</v>
      </c>
      <c r="C1935" t="s">
        <v>8441</v>
      </c>
      <c r="D1935" t="s">
        <v>8233</v>
      </c>
      <c r="E1935" t="s">
        <v>8184</v>
      </c>
      <c r="F1935" t="s">
        <v>8185</v>
      </c>
      <c r="G1935">
        <v>167</v>
      </c>
      <c r="H1935">
        <v>16</v>
      </c>
      <c r="I1935">
        <v>9</v>
      </c>
      <c r="J1935">
        <v>1503</v>
      </c>
      <c r="K1935" s="10">
        <f>IFERROR(INDEX(Pharma_Stock!$D$4:$D$51,MATCH(F1935,Pharma_Stock!$B$4:$B$51,0)),"")</f>
        <v>46158</v>
      </c>
      <c r="L1935" s="11" t="str">
        <f t="shared" si="60"/>
        <v/>
      </c>
      <c r="M1935" s="11" t="str">
        <f>INDEX(Pharma_Products!$F$4:$F$15,MATCH(E1935,Pharma_Products!$A$4:$A$15,0))</f>
        <v>-</v>
      </c>
      <c r="N1935" s="10">
        <f>IFERROR(INDEX(Pharma_Retailers!$F$4:$F$183,MATCH(C1935,Pharma_Retailers!$A$4:$A$183,0)),"")</f>
        <v>0</v>
      </c>
      <c r="O1935" s="11" t="str">
        <f t="shared" si="61"/>
        <v/>
      </c>
    </row>
    <row r="1936" spans="1:15" x14ac:dyDescent="0.3">
      <c r="A1936" t="s">
        <v>10498</v>
      </c>
      <c r="B1936" s="9">
        <v>46079</v>
      </c>
      <c r="C1936" t="s">
        <v>8513</v>
      </c>
      <c r="D1936" t="s">
        <v>8228</v>
      </c>
      <c r="E1936" t="s">
        <v>8194</v>
      </c>
      <c r="F1936" t="s">
        <v>8197</v>
      </c>
      <c r="G1936">
        <v>156</v>
      </c>
      <c r="H1936">
        <v>0</v>
      </c>
      <c r="I1936">
        <v>105</v>
      </c>
      <c r="J1936">
        <v>16380</v>
      </c>
      <c r="K1936" s="10">
        <f>IFERROR(INDEX(Pharma_Stock!$D$4:$D$51,MATCH(F1936,Pharma_Stock!$B$4:$B$51,0)),"")</f>
        <v>46224</v>
      </c>
      <c r="L1936" s="11" t="str">
        <f t="shared" si="60"/>
        <v/>
      </c>
      <c r="M1936" s="11" t="str">
        <f>INDEX(Pharma_Products!$F$4:$F$15,MATCH(E1936,Pharma_Products!$A$4:$A$15,0))</f>
        <v>-</v>
      </c>
      <c r="N1936" s="10">
        <f>IFERROR(INDEX(Pharma_Retailers!$F$4:$F$183,MATCH(C1936,Pharma_Retailers!$A$4:$A$183,0)),"")</f>
        <v>0</v>
      </c>
      <c r="O1936" s="11" t="str">
        <f t="shared" si="61"/>
        <v/>
      </c>
    </row>
    <row r="1937" spans="1:15" x14ac:dyDescent="0.3">
      <c r="A1937" t="s">
        <v>10499</v>
      </c>
      <c r="B1937" s="9">
        <v>46079</v>
      </c>
      <c r="C1937" t="s">
        <v>8431</v>
      </c>
      <c r="D1937" t="s">
        <v>8241</v>
      </c>
      <c r="E1937" t="s">
        <v>8209</v>
      </c>
      <c r="F1937" t="s">
        <v>8211</v>
      </c>
      <c r="G1937">
        <v>169</v>
      </c>
      <c r="H1937">
        <v>0</v>
      </c>
      <c r="I1937">
        <v>30</v>
      </c>
      <c r="J1937">
        <v>5070</v>
      </c>
      <c r="K1937" s="10">
        <f>IFERROR(INDEX(Pharma_Stock!$D$4:$D$51,MATCH(F1937,Pharma_Stock!$B$4:$B$51,0)),"")</f>
        <v>46265</v>
      </c>
      <c r="L1937" s="11" t="str">
        <f t="shared" si="60"/>
        <v/>
      </c>
      <c r="M1937" s="11" t="str">
        <f>INDEX(Pharma_Products!$F$4:$F$15,MATCH(E1937,Pharma_Products!$A$4:$A$15,0))</f>
        <v>-</v>
      </c>
      <c r="N1937" s="10">
        <f>IFERROR(INDEX(Pharma_Retailers!$F$4:$F$183,MATCH(C1937,Pharma_Retailers!$A$4:$A$183,0)),"")</f>
        <v>45792</v>
      </c>
      <c r="O1937" s="11" t="str">
        <f t="shared" si="61"/>
        <v/>
      </c>
    </row>
    <row r="1938" spans="1:15" x14ac:dyDescent="0.3">
      <c r="A1938" t="s">
        <v>10500</v>
      </c>
      <c r="B1938" s="9">
        <v>46079</v>
      </c>
      <c r="C1938" t="s">
        <v>8521</v>
      </c>
      <c r="D1938" t="s">
        <v>8241</v>
      </c>
      <c r="E1938" t="s">
        <v>8209</v>
      </c>
      <c r="F1938" t="s">
        <v>8212</v>
      </c>
      <c r="G1938">
        <v>45</v>
      </c>
      <c r="H1938">
        <v>0</v>
      </c>
      <c r="I1938">
        <v>30</v>
      </c>
      <c r="J1938">
        <v>1350</v>
      </c>
      <c r="K1938" s="10">
        <f>IFERROR(INDEX(Pharma_Stock!$D$4:$D$51,MATCH(F1938,Pharma_Stock!$B$4:$B$51,0)),"")</f>
        <v>46129</v>
      </c>
      <c r="L1938" s="11" t="str">
        <f t="shared" si="60"/>
        <v/>
      </c>
      <c r="M1938" s="11" t="str">
        <f>INDEX(Pharma_Products!$F$4:$F$15,MATCH(E1938,Pharma_Products!$A$4:$A$15,0))</f>
        <v>-</v>
      </c>
      <c r="N1938" s="10">
        <f>IFERROR(INDEX(Pharma_Retailers!$F$4:$F$183,MATCH(C1938,Pharma_Retailers!$A$4:$A$183,0)),"")</f>
        <v>0</v>
      </c>
      <c r="O1938" s="11" t="str">
        <f t="shared" si="61"/>
        <v/>
      </c>
    </row>
    <row r="1939" spans="1:15" x14ac:dyDescent="0.3">
      <c r="A1939" t="s">
        <v>10501</v>
      </c>
      <c r="B1939" s="9">
        <v>46080</v>
      </c>
      <c r="C1939" t="s">
        <v>8505</v>
      </c>
      <c r="D1939" t="s">
        <v>8241</v>
      </c>
      <c r="E1939" t="s">
        <v>8164</v>
      </c>
      <c r="F1939" t="s">
        <v>8165</v>
      </c>
      <c r="G1939">
        <v>36</v>
      </c>
      <c r="H1939">
        <v>0</v>
      </c>
      <c r="I1939">
        <v>19</v>
      </c>
      <c r="J1939">
        <v>684</v>
      </c>
      <c r="K1939" s="10">
        <f>IFERROR(INDEX(Pharma_Stock!$D$4:$D$51,MATCH(F1939,Pharma_Stock!$B$4:$B$51,0)),"")</f>
        <v>46275</v>
      </c>
      <c r="L1939" s="11" t="str">
        <f t="shared" si="60"/>
        <v/>
      </c>
      <c r="M1939" s="11" t="str">
        <f>INDEX(Pharma_Products!$F$4:$F$15,MATCH(E1939,Pharma_Products!$A$4:$A$15,0))</f>
        <v>OTC</v>
      </c>
      <c r="N1939" s="10">
        <f>IFERROR(INDEX(Pharma_Retailers!$F$4:$F$183,MATCH(C1939,Pharma_Retailers!$A$4:$A$183,0)),"")</f>
        <v>46608</v>
      </c>
      <c r="O1939" s="11" t="str">
        <f t="shared" si="61"/>
        <v/>
      </c>
    </row>
    <row r="1940" spans="1:15" x14ac:dyDescent="0.3">
      <c r="A1940" t="s">
        <v>10502</v>
      </c>
      <c r="B1940" s="9">
        <v>46080</v>
      </c>
      <c r="C1940" t="s">
        <v>8234</v>
      </c>
      <c r="D1940" t="s">
        <v>8233</v>
      </c>
      <c r="E1940" t="s">
        <v>8204</v>
      </c>
      <c r="F1940" t="s">
        <v>8206</v>
      </c>
      <c r="G1940">
        <v>169</v>
      </c>
      <c r="H1940">
        <v>28</v>
      </c>
      <c r="I1940">
        <v>88</v>
      </c>
      <c r="J1940">
        <v>14872</v>
      </c>
      <c r="K1940" s="10">
        <f>IFERROR(INDEX(Pharma_Stock!$D$4:$D$51,MATCH(F1940,Pharma_Stock!$B$4:$B$51,0)),"")</f>
        <v>46287</v>
      </c>
      <c r="L1940" s="11" t="str">
        <f t="shared" si="60"/>
        <v/>
      </c>
      <c r="M1940" s="11" t="str">
        <f>INDEX(Pharma_Products!$F$4:$F$15,MATCH(E1940,Pharma_Products!$A$4:$A$15,0))</f>
        <v>-</v>
      </c>
      <c r="N1940" s="10">
        <f>IFERROR(INDEX(Pharma_Retailers!$F$4:$F$183,MATCH(C1940,Pharma_Retailers!$A$4:$A$183,0)),"")</f>
        <v>46882</v>
      </c>
      <c r="O1940" s="11" t="str">
        <f t="shared" si="61"/>
        <v/>
      </c>
    </row>
    <row r="1941" spans="1:15" x14ac:dyDescent="0.3">
      <c r="A1941" t="s">
        <v>10503</v>
      </c>
      <c r="B1941" s="9">
        <v>46080</v>
      </c>
      <c r="C1941" t="s">
        <v>8410</v>
      </c>
      <c r="D1941" t="s">
        <v>8249</v>
      </c>
      <c r="E1941" t="s">
        <v>8209</v>
      </c>
      <c r="F1941" t="s">
        <v>8211</v>
      </c>
      <c r="G1941">
        <v>20</v>
      </c>
      <c r="H1941">
        <v>0</v>
      </c>
      <c r="I1941">
        <v>30</v>
      </c>
      <c r="J1941">
        <v>600</v>
      </c>
      <c r="K1941" s="10">
        <f>IFERROR(INDEX(Pharma_Stock!$D$4:$D$51,MATCH(F1941,Pharma_Stock!$B$4:$B$51,0)),"")</f>
        <v>46265</v>
      </c>
      <c r="L1941" s="11" t="str">
        <f t="shared" si="60"/>
        <v/>
      </c>
      <c r="M1941" s="11" t="str">
        <f>INDEX(Pharma_Products!$F$4:$F$15,MATCH(E1941,Pharma_Products!$A$4:$A$15,0))</f>
        <v>-</v>
      </c>
      <c r="N1941" s="10">
        <f>IFERROR(INDEX(Pharma_Retailers!$F$4:$F$183,MATCH(C1941,Pharma_Retailers!$A$4:$A$183,0)),"")</f>
        <v>0</v>
      </c>
      <c r="O1941" s="11" t="str">
        <f t="shared" si="61"/>
        <v/>
      </c>
    </row>
    <row r="1942" spans="1:15" x14ac:dyDescent="0.3">
      <c r="A1942" t="s">
        <v>10504</v>
      </c>
      <c r="B1942" s="9">
        <v>46081</v>
      </c>
      <c r="C1942" t="s">
        <v>8476</v>
      </c>
      <c r="D1942" t="s">
        <v>8249</v>
      </c>
      <c r="E1942" t="s">
        <v>8159</v>
      </c>
      <c r="F1942" t="s">
        <v>8161</v>
      </c>
      <c r="G1942">
        <v>224</v>
      </c>
      <c r="H1942">
        <v>0</v>
      </c>
      <c r="I1942">
        <v>72</v>
      </c>
      <c r="J1942">
        <v>16128</v>
      </c>
      <c r="K1942" s="10">
        <f>IFERROR(INDEX(Pharma_Stock!$D$4:$D$51,MATCH(F1942,Pharma_Stock!$B$4:$B$51,0)),"")</f>
        <v>46297</v>
      </c>
      <c r="L1942" s="11" t="str">
        <f t="shared" si="60"/>
        <v/>
      </c>
      <c r="M1942" s="11" t="str">
        <f>INDEX(Pharma_Products!$F$4:$F$15,MATCH(E1942,Pharma_Products!$A$4:$A$15,0))</f>
        <v>Sch H</v>
      </c>
      <c r="N1942" s="10">
        <f>IFERROR(INDEX(Pharma_Retailers!$F$4:$F$183,MATCH(C1942,Pharma_Retailers!$A$4:$A$183,0)),"")</f>
        <v>46653</v>
      </c>
      <c r="O1942" s="11" t="str">
        <f t="shared" si="61"/>
        <v/>
      </c>
    </row>
    <row r="1943" spans="1:15" x14ac:dyDescent="0.3">
      <c r="A1943" t="s">
        <v>10505</v>
      </c>
      <c r="B1943" s="9">
        <v>46081</v>
      </c>
      <c r="C1943" t="s">
        <v>8375</v>
      </c>
      <c r="D1943" t="s">
        <v>8228</v>
      </c>
      <c r="E1943" t="s">
        <v>8179</v>
      </c>
      <c r="F1943" t="s">
        <v>8180</v>
      </c>
      <c r="G1943">
        <v>215</v>
      </c>
      <c r="H1943">
        <v>0</v>
      </c>
      <c r="I1943">
        <v>85</v>
      </c>
      <c r="J1943">
        <v>18275</v>
      </c>
      <c r="K1943" s="10">
        <f>IFERROR(INDEX(Pharma_Stock!$D$4:$D$51,MATCH(F1943,Pharma_Stock!$B$4:$B$51,0)),"")</f>
        <v>46271</v>
      </c>
      <c r="L1943" s="11" t="str">
        <f t="shared" si="60"/>
        <v/>
      </c>
      <c r="M1943" s="11" t="str">
        <f>INDEX(Pharma_Products!$F$4:$F$15,MATCH(E1943,Pharma_Products!$A$4:$A$15,0))</f>
        <v>Sch H</v>
      </c>
      <c r="N1943" s="10">
        <f>IFERROR(INDEX(Pharma_Retailers!$F$4:$F$183,MATCH(C1943,Pharma_Retailers!$A$4:$A$183,0)),"")</f>
        <v>47459</v>
      </c>
      <c r="O1943" s="11" t="str">
        <f t="shared" si="61"/>
        <v/>
      </c>
    </row>
    <row r="1944" spans="1:15" x14ac:dyDescent="0.3">
      <c r="A1944" t="s">
        <v>10506</v>
      </c>
      <c r="B1944" s="9">
        <v>46081</v>
      </c>
      <c r="C1944" t="s">
        <v>8386</v>
      </c>
      <c r="D1944" t="s">
        <v>8228</v>
      </c>
      <c r="E1944" t="s">
        <v>8153</v>
      </c>
      <c r="F1944" t="s">
        <v>8156</v>
      </c>
      <c r="G1944">
        <v>96</v>
      </c>
      <c r="H1944">
        <v>0</v>
      </c>
      <c r="I1944">
        <v>18.5</v>
      </c>
      <c r="J1944">
        <v>1776</v>
      </c>
      <c r="K1944" s="10">
        <f>IFERROR(INDEX(Pharma_Stock!$D$4:$D$51,MATCH(F1944,Pharma_Stock!$B$4:$B$51,0)),"")</f>
        <v>46468</v>
      </c>
      <c r="L1944" s="11" t="str">
        <f t="shared" si="60"/>
        <v/>
      </c>
      <c r="M1944" s="11" t="str">
        <f>INDEX(Pharma_Products!$F$4:$F$15,MATCH(E1944,Pharma_Products!$A$4:$A$15,0))</f>
        <v>Sch H</v>
      </c>
      <c r="N1944" s="10">
        <f>IFERROR(INDEX(Pharma_Retailers!$F$4:$F$183,MATCH(C1944,Pharma_Retailers!$A$4:$A$183,0)),"")</f>
        <v>46915</v>
      </c>
      <c r="O1944" s="11" t="str">
        <f t="shared" si="61"/>
        <v/>
      </c>
    </row>
    <row r="1945" spans="1:15" x14ac:dyDescent="0.3">
      <c r="A1945" t="s">
        <v>10507</v>
      </c>
      <c r="B1945" s="9">
        <v>46081</v>
      </c>
      <c r="C1945" t="s">
        <v>8430</v>
      </c>
      <c r="D1945" t="s">
        <v>8241</v>
      </c>
      <c r="E1945" t="s">
        <v>8209</v>
      </c>
      <c r="F1945" t="s">
        <v>8211</v>
      </c>
      <c r="G1945">
        <v>185</v>
      </c>
      <c r="H1945">
        <v>0</v>
      </c>
      <c r="I1945">
        <v>30</v>
      </c>
      <c r="J1945">
        <v>5550</v>
      </c>
      <c r="K1945" s="10">
        <f>IFERROR(INDEX(Pharma_Stock!$D$4:$D$51,MATCH(F1945,Pharma_Stock!$B$4:$B$51,0)),"")</f>
        <v>46265</v>
      </c>
      <c r="L1945" s="11" t="str">
        <f t="shared" si="60"/>
        <v/>
      </c>
      <c r="M1945" s="11" t="str">
        <f>INDEX(Pharma_Products!$F$4:$F$15,MATCH(E1945,Pharma_Products!$A$4:$A$15,0))</f>
        <v>-</v>
      </c>
      <c r="N1945" s="10">
        <f>IFERROR(INDEX(Pharma_Retailers!$F$4:$F$183,MATCH(C1945,Pharma_Retailers!$A$4:$A$183,0)),"")</f>
        <v>0</v>
      </c>
      <c r="O1945" s="11" t="str">
        <f t="shared" si="61"/>
        <v/>
      </c>
    </row>
    <row r="1946" spans="1:15" x14ac:dyDescent="0.3">
      <c r="A1946" t="s">
        <v>10508</v>
      </c>
      <c r="B1946" s="9">
        <v>46081</v>
      </c>
      <c r="C1946" t="s">
        <v>8539</v>
      </c>
      <c r="D1946" t="s">
        <v>8269</v>
      </c>
      <c r="E1946" t="s">
        <v>8179</v>
      </c>
      <c r="F1946" t="s">
        <v>8180</v>
      </c>
      <c r="G1946">
        <v>105</v>
      </c>
      <c r="H1946">
        <v>0</v>
      </c>
      <c r="I1946">
        <v>85</v>
      </c>
      <c r="J1946">
        <v>8925</v>
      </c>
      <c r="K1946" s="10">
        <f>IFERROR(INDEX(Pharma_Stock!$D$4:$D$51,MATCH(F1946,Pharma_Stock!$B$4:$B$51,0)),"")</f>
        <v>46271</v>
      </c>
      <c r="L1946" s="11" t="str">
        <f t="shared" si="60"/>
        <v/>
      </c>
      <c r="M1946" s="11" t="str">
        <f>INDEX(Pharma_Products!$F$4:$F$15,MATCH(E1946,Pharma_Products!$A$4:$A$15,0))</f>
        <v>Sch H</v>
      </c>
      <c r="N1946" s="10">
        <f>IFERROR(INDEX(Pharma_Retailers!$F$4:$F$183,MATCH(C1946,Pharma_Retailers!$A$4:$A$183,0)),"")</f>
        <v>47446</v>
      </c>
      <c r="O1946" s="11" t="str">
        <f t="shared" si="61"/>
        <v/>
      </c>
    </row>
    <row r="1947" spans="1:15" x14ac:dyDescent="0.3">
      <c r="A1947" t="s">
        <v>10509</v>
      </c>
      <c r="B1947" s="9">
        <v>46081</v>
      </c>
      <c r="C1947" t="s">
        <v>8435</v>
      </c>
      <c r="D1947" t="s">
        <v>8249</v>
      </c>
      <c r="E1947" t="s">
        <v>8153</v>
      </c>
      <c r="F1947" t="s">
        <v>8156</v>
      </c>
      <c r="G1947">
        <v>183</v>
      </c>
      <c r="H1947">
        <v>0</v>
      </c>
      <c r="I1947">
        <v>18.5</v>
      </c>
      <c r="J1947">
        <v>3385.5</v>
      </c>
      <c r="K1947" s="10">
        <f>IFERROR(INDEX(Pharma_Stock!$D$4:$D$51,MATCH(F1947,Pharma_Stock!$B$4:$B$51,0)),"")</f>
        <v>46468</v>
      </c>
      <c r="L1947" s="11" t="str">
        <f t="shared" si="60"/>
        <v/>
      </c>
      <c r="M1947" s="11" t="str">
        <f>INDEX(Pharma_Products!$F$4:$F$15,MATCH(E1947,Pharma_Products!$A$4:$A$15,0))</f>
        <v>Sch H</v>
      </c>
      <c r="N1947" s="10">
        <f>IFERROR(INDEX(Pharma_Retailers!$F$4:$F$183,MATCH(C1947,Pharma_Retailers!$A$4:$A$183,0)),"")</f>
        <v>46326</v>
      </c>
      <c r="O1947" s="11" t="str">
        <f t="shared" si="61"/>
        <v/>
      </c>
    </row>
    <row r="1948" spans="1:15" x14ac:dyDescent="0.3">
      <c r="A1948" t="s">
        <v>10510</v>
      </c>
      <c r="B1948" s="9">
        <v>46083</v>
      </c>
      <c r="C1948" t="s">
        <v>8350</v>
      </c>
      <c r="D1948" t="s">
        <v>8233</v>
      </c>
      <c r="E1948" t="s">
        <v>8194</v>
      </c>
      <c r="F1948" t="s">
        <v>8196</v>
      </c>
      <c r="G1948">
        <v>164</v>
      </c>
      <c r="H1948">
        <v>0</v>
      </c>
      <c r="I1948">
        <v>105</v>
      </c>
      <c r="J1948">
        <v>17220</v>
      </c>
      <c r="K1948" s="10">
        <f>IFERROR(INDEX(Pharma_Stock!$D$4:$D$51,MATCH(F1948,Pharma_Stock!$B$4:$B$51,0)),"")</f>
        <v>46234</v>
      </c>
      <c r="L1948" s="11" t="str">
        <f t="shared" si="60"/>
        <v/>
      </c>
      <c r="M1948" s="11" t="str">
        <f>INDEX(Pharma_Products!$F$4:$F$15,MATCH(E1948,Pharma_Products!$A$4:$A$15,0))</f>
        <v>-</v>
      </c>
      <c r="N1948" s="10">
        <f>IFERROR(INDEX(Pharma_Retailers!$F$4:$F$183,MATCH(C1948,Pharma_Retailers!$A$4:$A$183,0)),"")</f>
        <v>46919</v>
      </c>
      <c r="O1948" s="11" t="str">
        <f t="shared" si="61"/>
        <v/>
      </c>
    </row>
    <row r="1949" spans="1:15" x14ac:dyDescent="0.3">
      <c r="A1949" t="s">
        <v>10511</v>
      </c>
      <c r="B1949" s="9">
        <v>46083</v>
      </c>
      <c r="C1949" t="s">
        <v>8528</v>
      </c>
      <c r="D1949" t="s">
        <v>8249</v>
      </c>
      <c r="E1949" t="s">
        <v>8184</v>
      </c>
      <c r="F1949" t="s">
        <v>8185</v>
      </c>
      <c r="G1949">
        <v>224</v>
      </c>
      <c r="H1949">
        <v>22</v>
      </c>
      <c r="I1949">
        <v>9</v>
      </c>
      <c r="J1949">
        <v>2016</v>
      </c>
      <c r="K1949" s="10">
        <f>IFERROR(INDEX(Pharma_Stock!$D$4:$D$51,MATCH(F1949,Pharma_Stock!$B$4:$B$51,0)),"")</f>
        <v>46158</v>
      </c>
      <c r="L1949" s="11" t="str">
        <f t="shared" si="60"/>
        <v/>
      </c>
      <c r="M1949" s="11" t="str">
        <f>INDEX(Pharma_Products!$F$4:$F$15,MATCH(E1949,Pharma_Products!$A$4:$A$15,0))</f>
        <v>-</v>
      </c>
      <c r="N1949" s="10">
        <f>IFERROR(INDEX(Pharma_Retailers!$F$4:$F$183,MATCH(C1949,Pharma_Retailers!$A$4:$A$183,0)),"")</f>
        <v>0</v>
      </c>
      <c r="O1949" s="11" t="str">
        <f t="shared" si="61"/>
        <v/>
      </c>
    </row>
    <row r="1950" spans="1:15" x14ac:dyDescent="0.3">
      <c r="A1950" t="s">
        <v>10512</v>
      </c>
      <c r="B1950" s="9">
        <v>46083</v>
      </c>
      <c r="C1950" t="s">
        <v>8368</v>
      </c>
      <c r="D1950" t="s">
        <v>8233</v>
      </c>
      <c r="E1950" t="s">
        <v>8189</v>
      </c>
      <c r="F1950" t="s">
        <v>8190</v>
      </c>
      <c r="G1950">
        <v>125</v>
      </c>
      <c r="H1950">
        <v>0</v>
      </c>
      <c r="I1950">
        <v>12.5</v>
      </c>
      <c r="J1950">
        <v>1562.5</v>
      </c>
      <c r="K1950" s="10">
        <f>IFERROR(INDEX(Pharma_Stock!$D$4:$D$51,MATCH(F1950,Pharma_Stock!$B$4:$B$51,0)),"")</f>
        <v>46202</v>
      </c>
      <c r="L1950" s="11" t="str">
        <f t="shared" si="60"/>
        <v/>
      </c>
      <c r="M1950" s="11" t="str">
        <f>INDEX(Pharma_Products!$F$4:$F$15,MATCH(E1950,Pharma_Products!$A$4:$A$15,0))</f>
        <v>-</v>
      </c>
      <c r="N1950" s="10">
        <f>IFERROR(INDEX(Pharma_Retailers!$F$4:$F$183,MATCH(C1950,Pharma_Retailers!$A$4:$A$183,0)),"")</f>
        <v>0</v>
      </c>
      <c r="O1950" s="11" t="str">
        <f t="shared" si="61"/>
        <v/>
      </c>
    </row>
    <row r="1951" spans="1:15" x14ac:dyDescent="0.3">
      <c r="A1951" t="s">
        <v>10513</v>
      </c>
      <c r="B1951" s="9">
        <v>46083</v>
      </c>
      <c r="C1951" t="s">
        <v>8405</v>
      </c>
      <c r="D1951" t="s">
        <v>8233</v>
      </c>
      <c r="E1951" t="s">
        <v>8174</v>
      </c>
      <c r="F1951" t="s">
        <v>8176</v>
      </c>
      <c r="G1951">
        <v>109</v>
      </c>
      <c r="H1951">
        <v>0</v>
      </c>
      <c r="I1951">
        <v>98</v>
      </c>
      <c r="J1951">
        <v>10682</v>
      </c>
      <c r="K1951" s="10">
        <f>IFERROR(INDEX(Pharma_Stock!$D$4:$D$51,MATCH(F1951,Pharma_Stock!$B$4:$B$51,0)),"")</f>
        <v>46628</v>
      </c>
      <c r="L1951" s="11" t="str">
        <f t="shared" si="60"/>
        <v/>
      </c>
      <c r="M1951" s="11" t="str">
        <f>INDEX(Pharma_Products!$F$4:$F$15,MATCH(E1951,Pharma_Products!$A$4:$A$15,0))</f>
        <v>Sch H</v>
      </c>
      <c r="N1951" s="10">
        <f>IFERROR(INDEX(Pharma_Retailers!$F$4:$F$183,MATCH(C1951,Pharma_Retailers!$A$4:$A$183,0)),"")</f>
        <v>47414</v>
      </c>
      <c r="O1951" s="11" t="str">
        <f t="shared" si="61"/>
        <v/>
      </c>
    </row>
    <row r="1952" spans="1:15" x14ac:dyDescent="0.3">
      <c r="A1952" t="s">
        <v>10145</v>
      </c>
      <c r="B1952" s="9">
        <v>46083</v>
      </c>
      <c r="C1952" t="s">
        <v>8431</v>
      </c>
      <c r="D1952" t="s">
        <v>8241</v>
      </c>
      <c r="E1952" t="s">
        <v>8174</v>
      </c>
      <c r="F1952" t="s">
        <v>8177</v>
      </c>
      <c r="G1952">
        <v>76</v>
      </c>
      <c r="H1952">
        <v>0</v>
      </c>
      <c r="I1952">
        <v>98</v>
      </c>
      <c r="J1952">
        <v>7448</v>
      </c>
      <c r="K1952" s="10">
        <f>IFERROR(INDEX(Pharma_Stock!$D$4:$D$51,MATCH(F1952,Pharma_Stock!$B$4:$B$51,0)),"")</f>
        <v>46385</v>
      </c>
      <c r="L1952" s="11" t="str">
        <f t="shared" si="60"/>
        <v/>
      </c>
      <c r="M1952" s="11" t="str">
        <f>INDEX(Pharma_Products!$F$4:$F$15,MATCH(E1952,Pharma_Products!$A$4:$A$15,0))</f>
        <v>Sch H</v>
      </c>
      <c r="N1952" s="10">
        <f>IFERROR(INDEX(Pharma_Retailers!$F$4:$F$183,MATCH(C1952,Pharma_Retailers!$A$4:$A$183,0)),"")</f>
        <v>45792</v>
      </c>
      <c r="O1952" s="11" t="str">
        <f t="shared" si="61"/>
        <v>FLAG</v>
      </c>
    </row>
    <row r="1953" spans="1:15" x14ac:dyDescent="0.3">
      <c r="A1953" t="s">
        <v>10514</v>
      </c>
      <c r="B1953" s="9">
        <v>46083</v>
      </c>
      <c r="C1953" t="s">
        <v>8254</v>
      </c>
      <c r="D1953" t="s">
        <v>8228</v>
      </c>
      <c r="E1953" t="s">
        <v>8184</v>
      </c>
      <c r="F1953" t="s">
        <v>8185</v>
      </c>
      <c r="G1953">
        <v>102</v>
      </c>
      <c r="H1953">
        <v>10</v>
      </c>
      <c r="I1953">
        <v>9</v>
      </c>
      <c r="J1953">
        <v>918</v>
      </c>
      <c r="K1953" s="10">
        <f>IFERROR(INDEX(Pharma_Stock!$D$4:$D$51,MATCH(F1953,Pharma_Stock!$B$4:$B$51,0)),"")</f>
        <v>46158</v>
      </c>
      <c r="L1953" s="11" t="str">
        <f t="shared" si="60"/>
        <v/>
      </c>
      <c r="M1953" s="11" t="str">
        <f>INDEX(Pharma_Products!$F$4:$F$15,MATCH(E1953,Pharma_Products!$A$4:$A$15,0))</f>
        <v>-</v>
      </c>
      <c r="N1953" s="10">
        <f>IFERROR(INDEX(Pharma_Retailers!$F$4:$F$183,MATCH(C1953,Pharma_Retailers!$A$4:$A$183,0)),"")</f>
        <v>0</v>
      </c>
      <c r="O1953" s="11" t="str">
        <f t="shared" si="61"/>
        <v/>
      </c>
    </row>
    <row r="1954" spans="1:15" x14ac:dyDescent="0.3">
      <c r="A1954" t="s">
        <v>10515</v>
      </c>
      <c r="B1954" s="9">
        <v>46083</v>
      </c>
      <c r="C1954" t="s">
        <v>8423</v>
      </c>
      <c r="D1954" t="s">
        <v>8233</v>
      </c>
      <c r="E1954" t="s">
        <v>8204</v>
      </c>
      <c r="F1954" t="s">
        <v>8206</v>
      </c>
      <c r="G1954">
        <v>101</v>
      </c>
      <c r="H1954">
        <v>16</v>
      </c>
      <c r="I1954">
        <v>88</v>
      </c>
      <c r="J1954">
        <v>8888</v>
      </c>
      <c r="K1954" s="10">
        <f>IFERROR(INDEX(Pharma_Stock!$D$4:$D$51,MATCH(F1954,Pharma_Stock!$B$4:$B$51,0)),"")</f>
        <v>46287</v>
      </c>
      <c r="L1954" s="11" t="str">
        <f t="shared" si="60"/>
        <v/>
      </c>
      <c r="M1954" s="11" t="str">
        <f>INDEX(Pharma_Products!$F$4:$F$15,MATCH(E1954,Pharma_Products!$A$4:$A$15,0))</f>
        <v>-</v>
      </c>
      <c r="N1954" s="10">
        <f>IFERROR(INDEX(Pharma_Retailers!$F$4:$F$183,MATCH(C1954,Pharma_Retailers!$A$4:$A$183,0)),"")</f>
        <v>46761</v>
      </c>
      <c r="O1954" s="11" t="str">
        <f t="shared" si="61"/>
        <v/>
      </c>
    </row>
    <row r="1955" spans="1:15" x14ac:dyDescent="0.3">
      <c r="A1955" t="s">
        <v>10516</v>
      </c>
      <c r="B1955" s="9">
        <v>46083</v>
      </c>
      <c r="C1955" t="s">
        <v>8445</v>
      </c>
      <c r="D1955" t="s">
        <v>8233</v>
      </c>
      <c r="E1955" t="s">
        <v>8174</v>
      </c>
      <c r="F1955" t="s">
        <v>8176</v>
      </c>
      <c r="G1955">
        <v>159</v>
      </c>
      <c r="H1955">
        <v>0</v>
      </c>
      <c r="I1955">
        <v>98</v>
      </c>
      <c r="J1955">
        <v>15582</v>
      </c>
      <c r="K1955" s="10">
        <f>IFERROR(INDEX(Pharma_Stock!$D$4:$D$51,MATCH(F1955,Pharma_Stock!$B$4:$B$51,0)),"")</f>
        <v>46628</v>
      </c>
      <c r="L1955" s="11" t="str">
        <f t="shared" si="60"/>
        <v/>
      </c>
      <c r="M1955" s="11" t="str">
        <f>INDEX(Pharma_Products!$F$4:$F$15,MATCH(E1955,Pharma_Products!$A$4:$A$15,0))</f>
        <v>Sch H</v>
      </c>
      <c r="N1955" s="10">
        <f>IFERROR(INDEX(Pharma_Retailers!$F$4:$F$183,MATCH(C1955,Pharma_Retailers!$A$4:$A$183,0)),"")</f>
        <v>47419</v>
      </c>
      <c r="O1955" s="11" t="str">
        <f t="shared" si="61"/>
        <v/>
      </c>
    </row>
    <row r="1956" spans="1:15" x14ac:dyDescent="0.3">
      <c r="A1956" t="s">
        <v>10517</v>
      </c>
      <c r="B1956" s="9">
        <v>46084</v>
      </c>
      <c r="C1956" t="s">
        <v>8405</v>
      </c>
      <c r="D1956" t="s">
        <v>8233</v>
      </c>
      <c r="E1956" t="s">
        <v>8169</v>
      </c>
      <c r="F1956" t="s">
        <v>8171</v>
      </c>
      <c r="G1956">
        <v>238</v>
      </c>
      <c r="H1956">
        <v>0</v>
      </c>
      <c r="I1956">
        <v>14</v>
      </c>
      <c r="J1956">
        <v>3332</v>
      </c>
      <c r="K1956" s="10">
        <f>IFERROR(INDEX(Pharma_Stock!$D$4:$D$51,MATCH(F1956,Pharma_Stock!$B$4:$B$51,0)),"")</f>
        <v>46575</v>
      </c>
      <c r="L1956" s="11" t="str">
        <f t="shared" si="60"/>
        <v/>
      </c>
      <c r="M1956" s="11" t="str">
        <f>INDEX(Pharma_Products!$F$4:$F$15,MATCH(E1956,Pharma_Products!$A$4:$A$15,0))</f>
        <v>Sch H</v>
      </c>
      <c r="N1956" s="10">
        <f>IFERROR(INDEX(Pharma_Retailers!$F$4:$F$183,MATCH(C1956,Pharma_Retailers!$A$4:$A$183,0)),"")</f>
        <v>47414</v>
      </c>
      <c r="O1956" s="11" t="str">
        <f t="shared" si="61"/>
        <v/>
      </c>
    </row>
    <row r="1957" spans="1:15" x14ac:dyDescent="0.3">
      <c r="A1957" t="s">
        <v>10518</v>
      </c>
      <c r="B1957" s="9">
        <v>46084</v>
      </c>
      <c r="C1957" t="s">
        <v>8238</v>
      </c>
      <c r="D1957" t="s">
        <v>8241</v>
      </c>
      <c r="E1957" t="s">
        <v>8159</v>
      </c>
      <c r="F1957" t="s">
        <v>8161</v>
      </c>
      <c r="G1957">
        <v>125</v>
      </c>
      <c r="H1957">
        <v>0</v>
      </c>
      <c r="I1957">
        <v>72</v>
      </c>
      <c r="J1957">
        <v>9000</v>
      </c>
      <c r="K1957" s="10">
        <f>IFERROR(INDEX(Pharma_Stock!$D$4:$D$51,MATCH(F1957,Pharma_Stock!$B$4:$B$51,0)),"")</f>
        <v>46297</v>
      </c>
      <c r="L1957" s="11" t="str">
        <f t="shared" si="60"/>
        <v/>
      </c>
      <c r="M1957" s="11" t="str">
        <f>INDEX(Pharma_Products!$F$4:$F$15,MATCH(E1957,Pharma_Products!$A$4:$A$15,0))</f>
        <v>Sch H</v>
      </c>
      <c r="N1957" s="10">
        <f>IFERROR(INDEX(Pharma_Retailers!$F$4:$F$183,MATCH(C1957,Pharma_Retailers!$A$4:$A$183,0)),"")</f>
        <v>46414</v>
      </c>
      <c r="O1957" s="11" t="str">
        <f t="shared" si="61"/>
        <v/>
      </c>
    </row>
    <row r="1958" spans="1:15" x14ac:dyDescent="0.3">
      <c r="A1958" t="s">
        <v>10519</v>
      </c>
      <c r="B1958" s="9">
        <v>46084</v>
      </c>
      <c r="C1958" t="s">
        <v>8433</v>
      </c>
      <c r="D1958" t="s">
        <v>8233</v>
      </c>
      <c r="E1958" t="s">
        <v>8189</v>
      </c>
      <c r="F1958" t="s">
        <v>8190</v>
      </c>
      <c r="G1958">
        <v>166</v>
      </c>
      <c r="H1958">
        <v>0</v>
      </c>
      <c r="I1958">
        <v>12.5</v>
      </c>
      <c r="J1958">
        <v>2075</v>
      </c>
      <c r="K1958" s="10">
        <f>IFERROR(INDEX(Pharma_Stock!$D$4:$D$51,MATCH(F1958,Pharma_Stock!$B$4:$B$51,0)),"")</f>
        <v>46202</v>
      </c>
      <c r="L1958" s="11" t="str">
        <f t="shared" si="60"/>
        <v/>
      </c>
      <c r="M1958" s="11" t="str">
        <f>INDEX(Pharma_Products!$F$4:$F$15,MATCH(E1958,Pharma_Products!$A$4:$A$15,0))</f>
        <v>-</v>
      </c>
      <c r="N1958" s="10">
        <f>IFERROR(INDEX(Pharma_Retailers!$F$4:$F$183,MATCH(C1958,Pharma_Retailers!$A$4:$A$183,0)),"")</f>
        <v>0</v>
      </c>
      <c r="O1958" s="11" t="str">
        <f t="shared" si="61"/>
        <v/>
      </c>
    </row>
    <row r="1959" spans="1:15" x14ac:dyDescent="0.3">
      <c r="A1959" t="s">
        <v>10520</v>
      </c>
      <c r="B1959" s="9">
        <v>46084</v>
      </c>
      <c r="C1959" t="s">
        <v>8229</v>
      </c>
      <c r="D1959" t="s">
        <v>8233</v>
      </c>
      <c r="E1959" t="s">
        <v>8179</v>
      </c>
      <c r="F1959" t="s">
        <v>8180</v>
      </c>
      <c r="G1959">
        <v>127</v>
      </c>
      <c r="H1959">
        <v>0</v>
      </c>
      <c r="I1959">
        <v>85</v>
      </c>
      <c r="J1959">
        <v>10795</v>
      </c>
      <c r="K1959" s="10">
        <f>IFERROR(INDEX(Pharma_Stock!$D$4:$D$51,MATCH(F1959,Pharma_Stock!$B$4:$B$51,0)),"")</f>
        <v>46271</v>
      </c>
      <c r="L1959" s="11" t="str">
        <f t="shared" si="60"/>
        <v/>
      </c>
      <c r="M1959" s="11" t="str">
        <f>INDEX(Pharma_Products!$F$4:$F$15,MATCH(E1959,Pharma_Products!$A$4:$A$15,0))</f>
        <v>Sch H</v>
      </c>
      <c r="N1959" s="10">
        <f>IFERROR(INDEX(Pharma_Retailers!$F$4:$F$183,MATCH(C1959,Pharma_Retailers!$A$4:$A$183,0)),"")</f>
        <v>46886</v>
      </c>
      <c r="O1959" s="11" t="str">
        <f t="shared" si="61"/>
        <v/>
      </c>
    </row>
    <row r="1960" spans="1:15" x14ac:dyDescent="0.3">
      <c r="A1960" t="s">
        <v>10521</v>
      </c>
      <c r="B1960" s="9">
        <v>46084</v>
      </c>
      <c r="C1960" t="s">
        <v>8329</v>
      </c>
      <c r="D1960" t="s">
        <v>8233</v>
      </c>
      <c r="E1960" t="s">
        <v>8174</v>
      </c>
      <c r="F1960" t="s">
        <v>8177</v>
      </c>
      <c r="G1960">
        <v>118</v>
      </c>
      <c r="H1960">
        <v>0</v>
      </c>
      <c r="I1960">
        <v>98</v>
      </c>
      <c r="J1960">
        <v>11564</v>
      </c>
      <c r="K1960" s="10">
        <f>IFERROR(INDEX(Pharma_Stock!$D$4:$D$51,MATCH(F1960,Pharma_Stock!$B$4:$B$51,0)),"")</f>
        <v>46385</v>
      </c>
      <c r="L1960" s="11" t="str">
        <f t="shared" si="60"/>
        <v/>
      </c>
      <c r="M1960" s="11" t="str">
        <f>INDEX(Pharma_Products!$F$4:$F$15,MATCH(E1960,Pharma_Products!$A$4:$A$15,0))</f>
        <v>Sch H</v>
      </c>
      <c r="N1960" s="10">
        <f>IFERROR(INDEX(Pharma_Retailers!$F$4:$F$183,MATCH(C1960,Pharma_Retailers!$A$4:$A$183,0)),"")</f>
        <v>47035</v>
      </c>
      <c r="O1960" s="11" t="str">
        <f t="shared" si="61"/>
        <v/>
      </c>
    </row>
    <row r="1961" spans="1:15" x14ac:dyDescent="0.3">
      <c r="A1961" t="s">
        <v>10522</v>
      </c>
      <c r="B1961" s="9">
        <v>46084</v>
      </c>
      <c r="C1961" t="s">
        <v>8280</v>
      </c>
      <c r="D1961" t="s">
        <v>8241</v>
      </c>
      <c r="E1961" t="s">
        <v>8184</v>
      </c>
      <c r="F1961" t="s">
        <v>8185</v>
      </c>
      <c r="G1961">
        <v>179</v>
      </c>
      <c r="H1961">
        <v>17</v>
      </c>
      <c r="I1961">
        <v>9</v>
      </c>
      <c r="J1961">
        <v>1611</v>
      </c>
      <c r="K1961" s="10">
        <f>IFERROR(INDEX(Pharma_Stock!$D$4:$D$51,MATCH(F1961,Pharma_Stock!$B$4:$B$51,0)),"")</f>
        <v>46158</v>
      </c>
      <c r="L1961" s="11" t="str">
        <f t="shared" si="60"/>
        <v/>
      </c>
      <c r="M1961" s="11" t="str">
        <f>INDEX(Pharma_Products!$F$4:$F$15,MATCH(E1961,Pharma_Products!$A$4:$A$15,0))</f>
        <v>-</v>
      </c>
      <c r="N1961" s="10">
        <f>IFERROR(INDEX(Pharma_Retailers!$F$4:$F$183,MATCH(C1961,Pharma_Retailers!$A$4:$A$183,0)),"")</f>
        <v>0</v>
      </c>
      <c r="O1961" s="11" t="str">
        <f t="shared" si="61"/>
        <v/>
      </c>
    </row>
    <row r="1962" spans="1:15" x14ac:dyDescent="0.3">
      <c r="A1962" t="s">
        <v>10523</v>
      </c>
      <c r="B1962" s="9">
        <v>46084</v>
      </c>
      <c r="C1962" t="s">
        <v>8513</v>
      </c>
      <c r="D1962" t="s">
        <v>8228</v>
      </c>
      <c r="E1962" t="s">
        <v>8194</v>
      </c>
      <c r="F1962" t="s">
        <v>8195</v>
      </c>
      <c r="G1962">
        <v>34</v>
      </c>
      <c r="H1962">
        <v>0</v>
      </c>
      <c r="I1962">
        <v>105</v>
      </c>
      <c r="J1962">
        <v>3570</v>
      </c>
      <c r="K1962" s="10">
        <f>IFERROR(INDEX(Pharma_Stock!$D$4:$D$51,MATCH(F1962,Pharma_Stock!$B$4:$B$51,0)),"")</f>
        <v>46196</v>
      </c>
      <c r="L1962" s="11" t="str">
        <f t="shared" si="60"/>
        <v/>
      </c>
      <c r="M1962" s="11" t="str">
        <f>INDEX(Pharma_Products!$F$4:$F$15,MATCH(E1962,Pharma_Products!$A$4:$A$15,0))</f>
        <v>-</v>
      </c>
      <c r="N1962" s="10">
        <f>IFERROR(INDEX(Pharma_Retailers!$F$4:$F$183,MATCH(C1962,Pharma_Retailers!$A$4:$A$183,0)),"")</f>
        <v>0</v>
      </c>
      <c r="O1962" s="11" t="str">
        <f t="shared" si="61"/>
        <v/>
      </c>
    </row>
    <row r="1963" spans="1:15" x14ac:dyDescent="0.3">
      <c r="A1963" t="s">
        <v>10524</v>
      </c>
      <c r="B1963" s="9">
        <v>46084</v>
      </c>
      <c r="C1963" t="s">
        <v>8490</v>
      </c>
      <c r="D1963" t="s">
        <v>8269</v>
      </c>
      <c r="E1963" t="s">
        <v>8209</v>
      </c>
      <c r="F1963" t="s">
        <v>8212</v>
      </c>
      <c r="G1963">
        <v>202</v>
      </c>
      <c r="H1963">
        <v>0</v>
      </c>
      <c r="I1963">
        <v>30</v>
      </c>
      <c r="J1963">
        <v>6060</v>
      </c>
      <c r="K1963" s="10">
        <f>IFERROR(INDEX(Pharma_Stock!$D$4:$D$51,MATCH(F1963,Pharma_Stock!$B$4:$B$51,0)),"")</f>
        <v>46129</v>
      </c>
      <c r="L1963" s="11" t="str">
        <f t="shared" si="60"/>
        <v/>
      </c>
      <c r="M1963" s="11" t="str">
        <f>INDEX(Pharma_Products!$F$4:$F$15,MATCH(E1963,Pharma_Products!$A$4:$A$15,0))</f>
        <v>-</v>
      </c>
      <c r="N1963" s="10">
        <f>IFERROR(INDEX(Pharma_Retailers!$F$4:$F$183,MATCH(C1963,Pharma_Retailers!$A$4:$A$183,0)),"")</f>
        <v>0</v>
      </c>
      <c r="O1963" s="11" t="str">
        <f t="shared" si="61"/>
        <v/>
      </c>
    </row>
    <row r="1964" spans="1:15" x14ac:dyDescent="0.3">
      <c r="A1964" t="s">
        <v>10525</v>
      </c>
      <c r="B1964" s="9">
        <v>46084</v>
      </c>
      <c r="C1964" t="s">
        <v>8322</v>
      </c>
      <c r="D1964" t="s">
        <v>8233</v>
      </c>
      <c r="E1964" t="s">
        <v>8189</v>
      </c>
      <c r="F1964" t="s">
        <v>8190</v>
      </c>
      <c r="G1964">
        <v>153</v>
      </c>
      <c r="H1964">
        <v>0</v>
      </c>
      <c r="I1964">
        <v>12.5</v>
      </c>
      <c r="J1964">
        <v>1912.5</v>
      </c>
      <c r="K1964" s="10">
        <f>IFERROR(INDEX(Pharma_Stock!$D$4:$D$51,MATCH(F1964,Pharma_Stock!$B$4:$B$51,0)),"")</f>
        <v>46202</v>
      </c>
      <c r="L1964" s="11" t="str">
        <f t="shared" si="60"/>
        <v/>
      </c>
      <c r="M1964" s="11" t="str">
        <f>INDEX(Pharma_Products!$F$4:$F$15,MATCH(E1964,Pharma_Products!$A$4:$A$15,0))</f>
        <v>-</v>
      </c>
      <c r="N1964" s="10">
        <f>IFERROR(INDEX(Pharma_Retailers!$F$4:$F$183,MATCH(C1964,Pharma_Retailers!$A$4:$A$183,0)),"")</f>
        <v>0</v>
      </c>
      <c r="O1964" s="11" t="str">
        <f t="shared" si="61"/>
        <v/>
      </c>
    </row>
    <row r="1965" spans="1:15" x14ac:dyDescent="0.3">
      <c r="A1965" t="s">
        <v>10526</v>
      </c>
      <c r="B1965" s="9">
        <v>46084</v>
      </c>
      <c r="C1965" t="s">
        <v>8350</v>
      </c>
      <c r="D1965" t="s">
        <v>8233</v>
      </c>
      <c r="E1965" t="s">
        <v>8179</v>
      </c>
      <c r="F1965" t="s">
        <v>8182</v>
      </c>
      <c r="G1965">
        <v>37</v>
      </c>
      <c r="H1965">
        <v>0</v>
      </c>
      <c r="I1965">
        <v>85</v>
      </c>
      <c r="J1965">
        <v>3145</v>
      </c>
      <c r="K1965" s="10">
        <f>IFERROR(INDEX(Pharma_Stock!$D$4:$D$51,MATCH(F1965,Pharma_Stock!$B$4:$B$51,0)),"")</f>
        <v>46620</v>
      </c>
      <c r="L1965" s="11" t="str">
        <f t="shared" si="60"/>
        <v/>
      </c>
      <c r="M1965" s="11" t="str">
        <f>INDEX(Pharma_Products!$F$4:$F$15,MATCH(E1965,Pharma_Products!$A$4:$A$15,0))</f>
        <v>Sch H</v>
      </c>
      <c r="N1965" s="10">
        <f>IFERROR(INDEX(Pharma_Retailers!$F$4:$F$183,MATCH(C1965,Pharma_Retailers!$A$4:$A$183,0)),"")</f>
        <v>46919</v>
      </c>
      <c r="O1965" s="11" t="str">
        <f t="shared" si="61"/>
        <v/>
      </c>
    </row>
    <row r="1966" spans="1:15" x14ac:dyDescent="0.3">
      <c r="A1966" t="s">
        <v>10527</v>
      </c>
      <c r="B1966" s="9">
        <v>46085</v>
      </c>
      <c r="C1966" t="s">
        <v>8514</v>
      </c>
      <c r="D1966" t="s">
        <v>8233</v>
      </c>
      <c r="E1966" t="s">
        <v>8204</v>
      </c>
      <c r="F1966" t="s">
        <v>8206</v>
      </c>
      <c r="G1966">
        <v>234</v>
      </c>
      <c r="H1966">
        <v>39</v>
      </c>
      <c r="I1966">
        <v>88</v>
      </c>
      <c r="J1966">
        <v>20592</v>
      </c>
      <c r="K1966" s="10">
        <f>IFERROR(INDEX(Pharma_Stock!$D$4:$D$51,MATCH(F1966,Pharma_Stock!$B$4:$B$51,0)),"")</f>
        <v>46287</v>
      </c>
      <c r="L1966" s="11" t="str">
        <f t="shared" si="60"/>
        <v/>
      </c>
      <c r="M1966" s="11" t="str">
        <f>INDEX(Pharma_Products!$F$4:$F$15,MATCH(E1966,Pharma_Products!$A$4:$A$15,0))</f>
        <v>-</v>
      </c>
      <c r="N1966" s="10">
        <f>IFERROR(INDEX(Pharma_Retailers!$F$4:$F$183,MATCH(C1966,Pharma_Retailers!$A$4:$A$183,0)),"")</f>
        <v>0</v>
      </c>
      <c r="O1966" s="11" t="str">
        <f t="shared" si="61"/>
        <v/>
      </c>
    </row>
    <row r="1967" spans="1:15" x14ac:dyDescent="0.3">
      <c r="A1967" t="s">
        <v>10451</v>
      </c>
      <c r="B1967" s="9">
        <v>46085</v>
      </c>
      <c r="C1967" t="s">
        <v>8490</v>
      </c>
      <c r="D1967" t="s">
        <v>8269</v>
      </c>
      <c r="E1967" t="s">
        <v>8194</v>
      </c>
      <c r="F1967" t="s">
        <v>8195</v>
      </c>
      <c r="G1967">
        <v>181</v>
      </c>
      <c r="H1967">
        <v>0</v>
      </c>
      <c r="I1967">
        <v>105</v>
      </c>
      <c r="J1967">
        <v>19005</v>
      </c>
      <c r="K1967" s="10">
        <f>IFERROR(INDEX(Pharma_Stock!$D$4:$D$51,MATCH(F1967,Pharma_Stock!$B$4:$B$51,0)),"")</f>
        <v>46196</v>
      </c>
      <c r="L1967" s="11" t="str">
        <f t="shared" si="60"/>
        <v/>
      </c>
      <c r="M1967" s="11" t="str">
        <f>INDEX(Pharma_Products!$F$4:$F$15,MATCH(E1967,Pharma_Products!$A$4:$A$15,0))</f>
        <v>-</v>
      </c>
      <c r="N1967" s="10">
        <f>IFERROR(INDEX(Pharma_Retailers!$F$4:$F$183,MATCH(C1967,Pharma_Retailers!$A$4:$A$183,0)),"")</f>
        <v>0</v>
      </c>
      <c r="O1967" s="11" t="str">
        <f t="shared" si="61"/>
        <v/>
      </c>
    </row>
    <row r="1968" spans="1:15" x14ac:dyDescent="0.3">
      <c r="A1968" t="s">
        <v>10528</v>
      </c>
      <c r="B1968" s="9">
        <v>46085</v>
      </c>
      <c r="C1968" t="s">
        <v>8388</v>
      </c>
      <c r="D1968" t="s">
        <v>8241</v>
      </c>
      <c r="E1968" t="s">
        <v>8204</v>
      </c>
      <c r="F1968" t="s">
        <v>8206</v>
      </c>
      <c r="G1968">
        <v>62</v>
      </c>
      <c r="H1968">
        <v>10</v>
      </c>
      <c r="I1968">
        <v>88</v>
      </c>
      <c r="J1968">
        <v>5456</v>
      </c>
      <c r="K1968" s="10">
        <f>IFERROR(INDEX(Pharma_Stock!$D$4:$D$51,MATCH(F1968,Pharma_Stock!$B$4:$B$51,0)),"")</f>
        <v>46287</v>
      </c>
      <c r="L1968" s="11" t="str">
        <f t="shared" si="60"/>
        <v/>
      </c>
      <c r="M1968" s="11" t="str">
        <f>INDEX(Pharma_Products!$F$4:$F$15,MATCH(E1968,Pharma_Products!$A$4:$A$15,0))</f>
        <v>-</v>
      </c>
      <c r="N1968" s="10">
        <f>IFERROR(INDEX(Pharma_Retailers!$F$4:$F$183,MATCH(C1968,Pharma_Retailers!$A$4:$A$183,0)),"")</f>
        <v>46564</v>
      </c>
      <c r="O1968" s="11" t="str">
        <f t="shared" si="61"/>
        <v/>
      </c>
    </row>
    <row r="1969" spans="1:15" x14ac:dyDescent="0.3">
      <c r="A1969" t="s">
        <v>10529</v>
      </c>
      <c r="B1969" s="9">
        <v>46085</v>
      </c>
      <c r="C1969" t="s">
        <v>8510</v>
      </c>
      <c r="D1969" t="s">
        <v>8249</v>
      </c>
      <c r="E1969" t="s">
        <v>8189</v>
      </c>
      <c r="F1969" t="s">
        <v>8190</v>
      </c>
      <c r="G1969">
        <v>236</v>
      </c>
      <c r="H1969">
        <v>0</v>
      </c>
      <c r="I1969">
        <v>12.5</v>
      </c>
      <c r="J1969">
        <v>2950</v>
      </c>
      <c r="K1969" s="10">
        <f>IFERROR(INDEX(Pharma_Stock!$D$4:$D$51,MATCH(F1969,Pharma_Stock!$B$4:$B$51,0)),"")</f>
        <v>46202</v>
      </c>
      <c r="L1969" s="11" t="str">
        <f t="shared" si="60"/>
        <v/>
      </c>
      <c r="M1969" s="11" t="str">
        <f>INDEX(Pharma_Products!$F$4:$F$15,MATCH(E1969,Pharma_Products!$A$4:$A$15,0))</f>
        <v>-</v>
      </c>
      <c r="N1969" s="10">
        <f>IFERROR(INDEX(Pharma_Retailers!$F$4:$F$183,MATCH(C1969,Pharma_Retailers!$A$4:$A$183,0)),"")</f>
        <v>0</v>
      </c>
      <c r="O1969" s="11" t="str">
        <f t="shared" si="61"/>
        <v/>
      </c>
    </row>
    <row r="1970" spans="1:15" x14ac:dyDescent="0.3">
      <c r="A1970" t="s">
        <v>10530</v>
      </c>
      <c r="B1970" s="9">
        <v>46085</v>
      </c>
      <c r="C1970" t="s">
        <v>8353</v>
      </c>
      <c r="D1970" t="s">
        <v>8249</v>
      </c>
      <c r="E1970" t="s">
        <v>8189</v>
      </c>
      <c r="F1970" t="s">
        <v>8190</v>
      </c>
      <c r="G1970">
        <v>104</v>
      </c>
      <c r="H1970">
        <v>0</v>
      </c>
      <c r="I1970">
        <v>12.5</v>
      </c>
      <c r="J1970">
        <v>1300</v>
      </c>
      <c r="K1970" s="10">
        <f>IFERROR(INDEX(Pharma_Stock!$D$4:$D$51,MATCH(F1970,Pharma_Stock!$B$4:$B$51,0)),"")</f>
        <v>46202</v>
      </c>
      <c r="L1970" s="11" t="str">
        <f t="shared" si="60"/>
        <v/>
      </c>
      <c r="M1970" s="11" t="str">
        <f>INDEX(Pharma_Products!$F$4:$F$15,MATCH(E1970,Pharma_Products!$A$4:$A$15,0))</f>
        <v>-</v>
      </c>
      <c r="N1970" s="10">
        <f>IFERROR(INDEX(Pharma_Retailers!$F$4:$F$183,MATCH(C1970,Pharma_Retailers!$A$4:$A$183,0)),"")</f>
        <v>0</v>
      </c>
      <c r="O1970" s="11" t="str">
        <f t="shared" si="61"/>
        <v/>
      </c>
    </row>
    <row r="1971" spans="1:15" x14ac:dyDescent="0.3">
      <c r="A1971" t="s">
        <v>10531</v>
      </c>
      <c r="B1971" s="9">
        <v>46085</v>
      </c>
      <c r="C1971" t="s">
        <v>8427</v>
      </c>
      <c r="D1971" t="s">
        <v>8233</v>
      </c>
      <c r="E1971" t="s">
        <v>8189</v>
      </c>
      <c r="F1971" t="s">
        <v>8190</v>
      </c>
      <c r="G1971">
        <v>106</v>
      </c>
      <c r="H1971">
        <v>0</v>
      </c>
      <c r="I1971">
        <v>12.5</v>
      </c>
      <c r="J1971">
        <v>1325</v>
      </c>
      <c r="K1971" s="10">
        <f>IFERROR(INDEX(Pharma_Stock!$D$4:$D$51,MATCH(F1971,Pharma_Stock!$B$4:$B$51,0)),"")</f>
        <v>46202</v>
      </c>
      <c r="L1971" s="11" t="str">
        <f t="shared" si="60"/>
        <v/>
      </c>
      <c r="M1971" s="11" t="str">
        <f>INDEX(Pharma_Products!$F$4:$F$15,MATCH(E1971,Pharma_Products!$A$4:$A$15,0))</f>
        <v>-</v>
      </c>
      <c r="N1971" s="10">
        <f>IFERROR(INDEX(Pharma_Retailers!$F$4:$F$183,MATCH(C1971,Pharma_Retailers!$A$4:$A$183,0)),"")</f>
        <v>0</v>
      </c>
      <c r="O1971" s="11" t="str">
        <f t="shared" si="61"/>
        <v/>
      </c>
    </row>
    <row r="1972" spans="1:15" x14ac:dyDescent="0.3">
      <c r="A1972" t="s">
        <v>10532</v>
      </c>
      <c r="B1972" s="9">
        <v>46085</v>
      </c>
      <c r="C1972" t="s">
        <v>8458</v>
      </c>
      <c r="D1972" t="s">
        <v>8228</v>
      </c>
      <c r="E1972" t="s">
        <v>8153</v>
      </c>
      <c r="F1972" t="s">
        <v>8154</v>
      </c>
      <c r="G1972">
        <v>194</v>
      </c>
      <c r="H1972">
        <v>0</v>
      </c>
      <c r="I1972">
        <v>18.5</v>
      </c>
      <c r="J1972">
        <v>3589</v>
      </c>
      <c r="K1972" s="10">
        <f>IFERROR(INDEX(Pharma_Stock!$D$4:$D$51,MATCH(F1972,Pharma_Stock!$B$4:$B$51,0)),"")</f>
        <v>46439</v>
      </c>
      <c r="L1972" s="11" t="str">
        <f t="shared" si="60"/>
        <v/>
      </c>
      <c r="M1972" s="11" t="str">
        <f>INDEX(Pharma_Products!$F$4:$F$15,MATCH(E1972,Pharma_Products!$A$4:$A$15,0))</f>
        <v>Sch H</v>
      </c>
      <c r="N1972" s="10">
        <f>IFERROR(INDEX(Pharma_Retailers!$F$4:$F$183,MATCH(C1972,Pharma_Retailers!$A$4:$A$183,0)),"")</f>
        <v>46440</v>
      </c>
      <c r="O1972" s="11" t="str">
        <f t="shared" si="61"/>
        <v/>
      </c>
    </row>
    <row r="1973" spans="1:15" x14ac:dyDescent="0.3">
      <c r="A1973" t="s">
        <v>10533</v>
      </c>
      <c r="B1973" s="9">
        <v>46085</v>
      </c>
      <c r="C1973" t="s">
        <v>8472</v>
      </c>
      <c r="D1973" t="s">
        <v>8241</v>
      </c>
      <c r="E1973" t="s">
        <v>8159</v>
      </c>
      <c r="F1973" t="s">
        <v>8162</v>
      </c>
      <c r="G1973">
        <v>179</v>
      </c>
      <c r="H1973">
        <v>0</v>
      </c>
      <c r="I1973">
        <v>72</v>
      </c>
      <c r="J1973">
        <v>12888</v>
      </c>
      <c r="K1973" s="10">
        <f>IFERROR(INDEX(Pharma_Stock!$D$4:$D$51,MATCH(F1973,Pharma_Stock!$B$4:$B$51,0)),"")</f>
        <v>46494</v>
      </c>
      <c r="L1973" s="11" t="str">
        <f t="shared" si="60"/>
        <v/>
      </c>
      <c r="M1973" s="11" t="str">
        <f>INDEX(Pharma_Products!$F$4:$F$15,MATCH(E1973,Pharma_Products!$A$4:$A$15,0))</f>
        <v>Sch H</v>
      </c>
      <c r="N1973" s="10">
        <f>IFERROR(INDEX(Pharma_Retailers!$F$4:$F$183,MATCH(C1973,Pharma_Retailers!$A$4:$A$183,0)),"")</f>
        <v>47392</v>
      </c>
      <c r="O1973" s="11" t="str">
        <f t="shared" si="61"/>
        <v/>
      </c>
    </row>
    <row r="1974" spans="1:15" x14ac:dyDescent="0.3">
      <c r="A1974" t="s">
        <v>10534</v>
      </c>
      <c r="B1974" s="9">
        <v>46086</v>
      </c>
      <c r="C1974" t="s">
        <v>8369</v>
      </c>
      <c r="D1974" t="s">
        <v>8228</v>
      </c>
      <c r="E1974" t="s">
        <v>8169</v>
      </c>
      <c r="F1974" t="s">
        <v>8170</v>
      </c>
      <c r="G1974">
        <v>125</v>
      </c>
      <c r="H1974">
        <v>0</v>
      </c>
      <c r="I1974">
        <v>14</v>
      </c>
      <c r="J1974">
        <v>1750</v>
      </c>
      <c r="K1974" s="10">
        <f>IFERROR(INDEX(Pharma_Stock!$D$4:$D$51,MATCH(F1974,Pharma_Stock!$B$4:$B$51,0)),"")</f>
        <v>46624</v>
      </c>
      <c r="L1974" s="11" t="str">
        <f t="shared" si="60"/>
        <v/>
      </c>
      <c r="M1974" s="11" t="str">
        <f>INDEX(Pharma_Products!$F$4:$F$15,MATCH(E1974,Pharma_Products!$A$4:$A$15,0))</f>
        <v>Sch H</v>
      </c>
      <c r="N1974" s="10">
        <f>IFERROR(INDEX(Pharma_Retailers!$F$4:$F$183,MATCH(C1974,Pharma_Retailers!$A$4:$A$183,0)),"")</f>
        <v>46872</v>
      </c>
      <c r="O1974" s="11" t="str">
        <f t="shared" si="61"/>
        <v/>
      </c>
    </row>
    <row r="1975" spans="1:15" x14ac:dyDescent="0.3">
      <c r="A1975" t="s">
        <v>10535</v>
      </c>
      <c r="B1975" s="9">
        <v>46086</v>
      </c>
      <c r="C1975" t="s">
        <v>8304</v>
      </c>
      <c r="D1975" t="s">
        <v>8241</v>
      </c>
      <c r="E1975" t="s">
        <v>8159</v>
      </c>
      <c r="F1975" t="s">
        <v>8162</v>
      </c>
      <c r="G1975">
        <v>187</v>
      </c>
      <c r="H1975">
        <v>0</v>
      </c>
      <c r="I1975">
        <v>72</v>
      </c>
      <c r="J1975">
        <v>13464</v>
      </c>
      <c r="K1975" s="10">
        <f>IFERROR(INDEX(Pharma_Stock!$D$4:$D$51,MATCH(F1975,Pharma_Stock!$B$4:$B$51,0)),"")</f>
        <v>46494</v>
      </c>
      <c r="L1975" s="11" t="str">
        <f t="shared" si="60"/>
        <v/>
      </c>
      <c r="M1975" s="11" t="str">
        <f>INDEX(Pharma_Products!$F$4:$F$15,MATCH(E1975,Pharma_Products!$A$4:$A$15,0))</f>
        <v>Sch H</v>
      </c>
      <c r="N1975" s="10">
        <f>IFERROR(INDEX(Pharma_Retailers!$F$4:$F$183,MATCH(C1975,Pharma_Retailers!$A$4:$A$183,0)),"")</f>
        <v>47445</v>
      </c>
      <c r="O1975" s="11" t="str">
        <f t="shared" si="61"/>
        <v/>
      </c>
    </row>
    <row r="1976" spans="1:15" x14ac:dyDescent="0.3">
      <c r="A1976" t="s">
        <v>10536</v>
      </c>
      <c r="B1976" s="9">
        <v>46086</v>
      </c>
      <c r="C1976" t="s">
        <v>8529</v>
      </c>
      <c r="D1976" t="s">
        <v>8249</v>
      </c>
      <c r="E1976" t="s">
        <v>8204</v>
      </c>
      <c r="F1976" t="s">
        <v>8205</v>
      </c>
      <c r="G1976">
        <v>191</v>
      </c>
      <c r="H1976">
        <v>31</v>
      </c>
      <c r="I1976">
        <v>88</v>
      </c>
      <c r="J1976">
        <v>16808</v>
      </c>
      <c r="K1976" s="10">
        <f>IFERROR(INDEX(Pharma_Stock!$D$4:$D$51,MATCH(F1976,Pharma_Stock!$B$4:$B$51,0)),"")</f>
        <v>46141</v>
      </c>
      <c r="L1976" s="11" t="str">
        <f t="shared" si="60"/>
        <v/>
      </c>
      <c r="M1976" s="11" t="str">
        <f>INDEX(Pharma_Products!$F$4:$F$15,MATCH(E1976,Pharma_Products!$A$4:$A$15,0))</f>
        <v>-</v>
      </c>
      <c r="N1976" s="10">
        <f>IFERROR(INDEX(Pharma_Retailers!$F$4:$F$183,MATCH(C1976,Pharma_Retailers!$A$4:$A$183,0)),"")</f>
        <v>0</v>
      </c>
      <c r="O1976" s="11" t="str">
        <f t="shared" si="61"/>
        <v/>
      </c>
    </row>
    <row r="1977" spans="1:15" x14ac:dyDescent="0.3">
      <c r="A1977" t="s">
        <v>10537</v>
      </c>
      <c r="B1977" s="9">
        <v>46086</v>
      </c>
      <c r="C1977" t="s">
        <v>8521</v>
      </c>
      <c r="D1977" t="s">
        <v>8241</v>
      </c>
      <c r="E1977" t="s">
        <v>8204</v>
      </c>
      <c r="F1977" t="s">
        <v>8205</v>
      </c>
      <c r="G1977">
        <v>177</v>
      </c>
      <c r="H1977">
        <v>29</v>
      </c>
      <c r="I1977">
        <v>88</v>
      </c>
      <c r="J1977">
        <v>15576</v>
      </c>
      <c r="K1977" s="10">
        <f>IFERROR(INDEX(Pharma_Stock!$D$4:$D$51,MATCH(F1977,Pharma_Stock!$B$4:$B$51,0)),"")</f>
        <v>46141</v>
      </c>
      <c r="L1977" s="11" t="str">
        <f t="shared" si="60"/>
        <v/>
      </c>
      <c r="M1977" s="11" t="str">
        <f>INDEX(Pharma_Products!$F$4:$F$15,MATCH(E1977,Pharma_Products!$A$4:$A$15,0))</f>
        <v>-</v>
      </c>
      <c r="N1977" s="10">
        <f>IFERROR(INDEX(Pharma_Retailers!$F$4:$F$183,MATCH(C1977,Pharma_Retailers!$A$4:$A$183,0)),"")</f>
        <v>0</v>
      </c>
      <c r="O1977" s="11" t="str">
        <f t="shared" si="61"/>
        <v/>
      </c>
    </row>
    <row r="1978" spans="1:15" x14ac:dyDescent="0.3">
      <c r="A1978" t="s">
        <v>10538</v>
      </c>
      <c r="B1978" s="9">
        <v>46087</v>
      </c>
      <c r="C1978" t="s">
        <v>8431</v>
      </c>
      <c r="D1978" t="s">
        <v>8241</v>
      </c>
      <c r="E1978" t="s">
        <v>8169</v>
      </c>
      <c r="F1978" t="s">
        <v>8172</v>
      </c>
      <c r="G1978">
        <v>107</v>
      </c>
      <c r="H1978">
        <v>0</v>
      </c>
      <c r="I1978">
        <v>14</v>
      </c>
      <c r="J1978">
        <v>1498</v>
      </c>
      <c r="K1978" s="10">
        <f>IFERROR(INDEX(Pharma_Stock!$D$4:$D$51,MATCH(F1978,Pharma_Stock!$B$4:$B$51,0)),"")</f>
        <v>46309</v>
      </c>
      <c r="L1978" s="11" t="str">
        <f t="shared" si="60"/>
        <v/>
      </c>
      <c r="M1978" s="11" t="str">
        <f>INDEX(Pharma_Products!$F$4:$F$15,MATCH(E1978,Pharma_Products!$A$4:$A$15,0))</f>
        <v>Sch H</v>
      </c>
      <c r="N1978" s="10">
        <f>IFERROR(INDEX(Pharma_Retailers!$F$4:$F$183,MATCH(C1978,Pharma_Retailers!$A$4:$A$183,0)),"")</f>
        <v>45792</v>
      </c>
      <c r="O1978" s="11" t="str">
        <f t="shared" si="61"/>
        <v>FLAG</v>
      </c>
    </row>
    <row r="1979" spans="1:15" x14ac:dyDescent="0.3">
      <c r="A1979" t="s">
        <v>10539</v>
      </c>
      <c r="B1979" s="9">
        <v>46087</v>
      </c>
      <c r="C1979" t="s">
        <v>8323</v>
      </c>
      <c r="D1979" t="s">
        <v>8249</v>
      </c>
      <c r="E1979" t="s">
        <v>8204</v>
      </c>
      <c r="F1979" t="s">
        <v>8206</v>
      </c>
      <c r="G1979">
        <v>146</v>
      </c>
      <c r="H1979">
        <v>24</v>
      </c>
      <c r="I1979">
        <v>88</v>
      </c>
      <c r="J1979">
        <v>12848</v>
      </c>
      <c r="K1979" s="10">
        <f>IFERROR(INDEX(Pharma_Stock!$D$4:$D$51,MATCH(F1979,Pharma_Stock!$B$4:$B$51,0)),"")</f>
        <v>46287</v>
      </c>
      <c r="L1979" s="11" t="str">
        <f t="shared" si="60"/>
        <v/>
      </c>
      <c r="M1979" s="11" t="str">
        <f>INDEX(Pharma_Products!$F$4:$F$15,MATCH(E1979,Pharma_Products!$A$4:$A$15,0))</f>
        <v>-</v>
      </c>
      <c r="N1979" s="10">
        <f>IFERROR(INDEX(Pharma_Retailers!$F$4:$F$183,MATCH(C1979,Pharma_Retailers!$A$4:$A$183,0)),"")</f>
        <v>0</v>
      </c>
      <c r="O1979" s="11" t="str">
        <f t="shared" si="61"/>
        <v/>
      </c>
    </row>
    <row r="1980" spans="1:15" x14ac:dyDescent="0.3">
      <c r="A1980" t="s">
        <v>10540</v>
      </c>
      <c r="B1980" s="9">
        <v>46087</v>
      </c>
      <c r="C1980" t="s">
        <v>8413</v>
      </c>
      <c r="D1980" t="s">
        <v>8228</v>
      </c>
      <c r="E1980" t="s">
        <v>8194</v>
      </c>
      <c r="F1980" t="s">
        <v>8195</v>
      </c>
      <c r="G1980">
        <v>94</v>
      </c>
      <c r="H1980">
        <v>0</v>
      </c>
      <c r="I1980">
        <v>105</v>
      </c>
      <c r="J1980">
        <v>9870</v>
      </c>
      <c r="K1980" s="10">
        <f>IFERROR(INDEX(Pharma_Stock!$D$4:$D$51,MATCH(F1980,Pharma_Stock!$B$4:$B$51,0)),"")</f>
        <v>46196</v>
      </c>
      <c r="L1980" s="11" t="str">
        <f t="shared" si="60"/>
        <v/>
      </c>
      <c r="M1980" s="11" t="str">
        <f>INDEX(Pharma_Products!$F$4:$F$15,MATCH(E1980,Pharma_Products!$A$4:$A$15,0))</f>
        <v>-</v>
      </c>
      <c r="N1980" s="10">
        <f>IFERROR(INDEX(Pharma_Retailers!$F$4:$F$183,MATCH(C1980,Pharma_Retailers!$A$4:$A$183,0)),"")</f>
        <v>0</v>
      </c>
      <c r="O1980" s="11" t="str">
        <f t="shared" si="61"/>
        <v/>
      </c>
    </row>
    <row r="1981" spans="1:15" x14ac:dyDescent="0.3">
      <c r="A1981" t="s">
        <v>10541</v>
      </c>
      <c r="B1981" s="9">
        <v>46087</v>
      </c>
      <c r="C1981" t="s">
        <v>8534</v>
      </c>
      <c r="D1981" t="s">
        <v>8269</v>
      </c>
      <c r="E1981" t="s">
        <v>8169</v>
      </c>
      <c r="F1981" t="s">
        <v>8171</v>
      </c>
      <c r="G1981">
        <v>213</v>
      </c>
      <c r="H1981">
        <v>0</v>
      </c>
      <c r="I1981">
        <v>14</v>
      </c>
      <c r="J1981">
        <v>2982</v>
      </c>
      <c r="K1981" s="10">
        <f>IFERROR(INDEX(Pharma_Stock!$D$4:$D$51,MATCH(F1981,Pharma_Stock!$B$4:$B$51,0)),"")</f>
        <v>46575</v>
      </c>
      <c r="L1981" s="11" t="str">
        <f t="shared" si="60"/>
        <v/>
      </c>
      <c r="M1981" s="11" t="str">
        <f>INDEX(Pharma_Products!$F$4:$F$15,MATCH(E1981,Pharma_Products!$A$4:$A$15,0))</f>
        <v>Sch H</v>
      </c>
      <c r="N1981" s="10">
        <f>IFERROR(INDEX(Pharma_Retailers!$F$4:$F$183,MATCH(C1981,Pharma_Retailers!$A$4:$A$183,0)),"")</f>
        <v>46536</v>
      </c>
      <c r="O1981" s="11" t="str">
        <f t="shared" si="61"/>
        <v/>
      </c>
    </row>
    <row r="1982" spans="1:15" x14ac:dyDescent="0.3">
      <c r="A1982" t="s">
        <v>10542</v>
      </c>
      <c r="B1982" s="9">
        <v>46087</v>
      </c>
      <c r="C1982" t="s">
        <v>8280</v>
      </c>
      <c r="D1982" t="s">
        <v>8241</v>
      </c>
      <c r="E1982" t="s">
        <v>8204</v>
      </c>
      <c r="F1982" t="s">
        <v>8206</v>
      </c>
      <c r="G1982">
        <v>34</v>
      </c>
      <c r="H1982">
        <v>5</v>
      </c>
      <c r="I1982">
        <v>88</v>
      </c>
      <c r="J1982">
        <v>2992</v>
      </c>
      <c r="K1982" s="10">
        <f>IFERROR(INDEX(Pharma_Stock!$D$4:$D$51,MATCH(F1982,Pharma_Stock!$B$4:$B$51,0)),"")</f>
        <v>46287</v>
      </c>
      <c r="L1982" s="11" t="str">
        <f t="shared" si="60"/>
        <v/>
      </c>
      <c r="M1982" s="11" t="str">
        <f>INDEX(Pharma_Products!$F$4:$F$15,MATCH(E1982,Pharma_Products!$A$4:$A$15,0))</f>
        <v>-</v>
      </c>
      <c r="N1982" s="10">
        <f>IFERROR(INDEX(Pharma_Retailers!$F$4:$F$183,MATCH(C1982,Pharma_Retailers!$A$4:$A$183,0)),"")</f>
        <v>0</v>
      </c>
      <c r="O1982" s="11" t="str">
        <f t="shared" si="61"/>
        <v/>
      </c>
    </row>
    <row r="1983" spans="1:15" x14ac:dyDescent="0.3">
      <c r="A1983" t="s">
        <v>10543</v>
      </c>
      <c r="B1983" s="9">
        <v>46087</v>
      </c>
      <c r="C1983" t="s">
        <v>8525</v>
      </c>
      <c r="D1983" t="s">
        <v>8241</v>
      </c>
      <c r="E1983" t="s">
        <v>8209</v>
      </c>
      <c r="F1983" t="s">
        <v>8212</v>
      </c>
      <c r="G1983">
        <v>18</v>
      </c>
      <c r="H1983">
        <v>0</v>
      </c>
      <c r="I1983">
        <v>30</v>
      </c>
      <c r="J1983">
        <v>540</v>
      </c>
      <c r="K1983" s="10">
        <f>IFERROR(INDEX(Pharma_Stock!$D$4:$D$51,MATCH(F1983,Pharma_Stock!$B$4:$B$51,0)),"")</f>
        <v>46129</v>
      </c>
      <c r="L1983" s="11" t="str">
        <f t="shared" si="60"/>
        <v/>
      </c>
      <c r="M1983" s="11" t="str">
        <f>INDEX(Pharma_Products!$F$4:$F$15,MATCH(E1983,Pharma_Products!$A$4:$A$15,0))</f>
        <v>-</v>
      </c>
      <c r="N1983" s="10">
        <f>IFERROR(INDEX(Pharma_Retailers!$F$4:$F$183,MATCH(C1983,Pharma_Retailers!$A$4:$A$183,0)),"")</f>
        <v>0</v>
      </c>
      <c r="O1983" s="11" t="str">
        <f t="shared" si="61"/>
        <v/>
      </c>
    </row>
    <row r="1984" spans="1:15" x14ac:dyDescent="0.3">
      <c r="A1984" t="s">
        <v>10544</v>
      </c>
      <c r="B1984" s="9">
        <v>46087</v>
      </c>
      <c r="C1984" t="s">
        <v>8355</v>
      </c>
      <c r="D1984" t="s">
        <v>8249</v>
      </c>
      <c r="E1984" t="s">
        <v>8194</v>
      </c>
      <c r="F1984" t="s">
        <v>8195</v>
      </c>
      <c r="G1984">
        <v>142</v>
      </c>
      <c r="H1984">
        <v>0</v>
      </c>
      <c r="I1984">
        <v>105</v>
      </c>
      <c r="J1984">
        <v>14910</v>
      </c>
      <c r="K1984" s="10">
        <f>IFERROR(INDEX(Pharma_Stock!$D$4:$D$51,MATCH(F1984,Pharma_Stock!$B$4:$B$51,0)),"")</f>
        <v>46196</v>
      </c>
      <c r="L1984" s="11" t="str">
        <f t="shared" si="60"/>
        <v/>
      </c>
      <c r="M1984" s="11" t="str">
        <f>INDEX(Pharma_Products!$F$4:$F$15,MATCH(E1984,Pharma_Products!$A$4:$A$15,0))</f>
        <v>-</v>
      </c>
      <c r="N1984" s="10">
        <f>IFERROR(INDEX(Pharma_Retailers!$F$4:$F$183,MATCH(C1984,Pharma_Retailers!$A$4:$A$183,0)),"")</f>
        <v>0</v>
      </c>
      <c r="O1984" s="11" t="str">
        <f t="shared" si="61"/>
        <v/>
      </c>
    </row>
    <row r="1985" spans="1:15" x14ac:dyDescent="0.3">
      <c r="A1985" t="s">
        <v>10545</v>
      </c>
      <c r="B1985" s="9">
        <v>46087</v>
      </c>
      <c r="C1985" t="s">
        <v>8534</v>
      </c>
      <c r="D1985" t="s">
        <v>8269</v>
      </c>
      <c r="E1985" t="s">
        <v>8169</v>
      </c>
      <c r="F1985" t="s">
        <v>8172</v>
      </c>
      <c r="G1985">
        <v>193</v>
      </c>
      <c r="H1985">
        <v>0</v>
      </c>
      <c r="I1985">
        <v>14</v>
      </c>
      <c r="J1985">
        <v>2702</v>
      </c>
      <c r="K1985" s="10">
        <f>IFERROR(INDEX(Pharma_Stock!$D$4:$D$51,MATCH(F1985,Pharma_Stock!$B$4:$B$51,0)),"")</f>
        <v>46309</v>
      </c>
      <c r="L1985" s="11" t="str">
        <f t="shared" si="60"/>
        <v/>
      </c>
      <c r="M1985" s="11" t="str">
        <f>INDEX(Pharma_Products!$F$4:$F$15,MATCH(E1985,Pharma_Products!$A$4:$A$15,0))</f>
        <v>Sch H</v>
      </c>
      <c r="N1985" s="10">
        <f>IFERROR(INDEX(Pharma_Retailers!$F$4:$F$183,MATCH(C1985,Pharma_Retailers!$A$4:$A$183,0)),"")</f>
        <v>46536</v>
      </c>
      <c r="O1985" s="11" t="str">
        <f t="shared" si="61"/>
        <v/>
      </c>
    </row>
    <row r="1986" spans="1:15" x14ac:dyDescent="0.3">
      <c r="A1986" t="s">
        <v>10546</v>
      </c>
      <c r="B1986" s="9">
        <v>46087</v>
      </c>
      <c r="C1986" t="s">
        <v>8480</v>
      </c>
      <c r="D1986" t="s">
        <v>8241</v>
      </c>
      <c r="E1986" t="s">
        <v>8194</v>
      </c>
      <c r="F1986" t="s">
        <v>8197</v>
      </c>
      <c r="G1986">
        <v>93</v>
      </c>
      <c r="H1986">
        <v>0</v>
      </c>
      <c r="I1986">
        <v>105</v>
      </c>
      <c r="J1986">
        <v>9765</v>
      </c>
      <c r="K1986" s="10">
        <f>IFERROR(INDEX(Pharma_Stock!$D$4:$D$51,MATCH(F1986,Pharma_Stock!$B$4:$B$51,0)),"")</f>
        <v>46224</v>
      </c>
      <c r="L1986" s="11" t="str">
        <f t="shared" si="60"/>
        <v/>
      </c>
      <c r="M1986" s="11" t="str">
        <f>INDEX(Pharma_Products!$F$4:$F$15,MATCH(E1986,Pharma_Products!$A$4:$A$15,0))</f>
        <v>-</v>
      </c>
      <c r="N1986" s="10">
        <f>IFERROR(INDEX(Pharma_Retailers!$F$4:$F$183,MATCH(C1986,Pharma_Retailers!$A$4:$A$183,0)),"")</f>
        <v>0</v>
      </c>
      <c r="O1986" s="11" t="str">
        <f t="shared" si="61"/>
        <v/>
      </c>
    </row>
    <row r="1987" spans="1:15" x14ac:dyDescent="0.3">
      <c r="A1987" t="s">
        <v>10547</v>
      </c>
      <c r="B1987" s="9">
        <v>46088</v>
      </c>
      <c r="C1987" t="s">
        <v>8525</v>
      </c>
      <c r="D1987" t="s">
        <v>8241</v>
      </c>
      <c r="E1987" t="s">
        <v>8204</v>
      </c>
      <c r="F1987" t="s">
        <v>8205</v>
      </c>
      <c r="G1987">
        <v>205</v>
      </c>
      <c r="H1987">
        <v>34</v>
      </c>
      <c r="I1987">
        <v>88</v>
      </c>
      <c r="J1987">
        <v>18040</v>
      </c>
      <c r="K1987" s="10">
        <f>IFERROR(INDEX(Pharma_Stock!$D$4:$D$51,MATCH(F1987,Pharma_Stock!$B$4:$B$51,0)),"")</f>
        <v>46141</v>
      </c>
      <c r="L1987" s="11" t="str">
        <f t="shared" si="60"/>
        <v/>
      </c>
      <c r="M1987" s="11" t="str">
        <f>INDEX(Pharma_Products!$F$4:$F$15,MATCH(E1987,Pharma_Products!$A$4:$A$15,0))</f>
        <v>-</v>
      </c>
      <c r="N1987" s="10">
        <f>IFERROR(INDEX(Pharma_Retailers!$F$4:$F$183,MATCH(C1987,Pharma_Retailers!$A$4:$A$183,0)),"")</f>
        <v>0</v>
      </c>
      <c r="O1987" s="11" t="str">
        <f t="shared" si="61"/>
        <v/>
      </c>
    </row>
    <row r="1988" spans="1:15" x14ac:dyDescent="0.3">
      <c r="A1988" t="s">
        <v>10548</v>
      </c>
      <c r="B1988" s="9">
        <v>46088</v>
      </c>
      <c r="C1988" t="s">
        <v>8488</v>
      </c>
      <c r="D1988" t="s">
        <v>8249</v>
      </c>
      <c r="E1988" t="s">
        <v>8169</v>
      </c>
      <c r="F1988" t="s">
        <v>8172</v>
      </c>
      <c r="G1988">
        <v>136</v>
      </c>
      <c r="H1988">
        <v>0</v>
      </c>
      <c r="I1988">
        <v>14</v>
      </c>
      <c r="J1988">
        <v>1904</v>
      </c>
      <c r="K1988" s="10">
        <f>IFERROR(INDEX(Pharma_Stock!$D$4:$D$51,MATCH(F1988,Pharma_Stock!$B$4:$B$51,0)),"")</f>
        <v>46309</v>
      </c>
      <c r="L1988" s="11" t="str">
        <f t="shared" ref="L1988:L2051" si="62">IF(B1988&gt;K1988,"FLAG","")</f>
        <v/>
      </c>
      <c r="M1988" s="11" t="str">
        <f>INDEX(Pharma_Products!$F$4:$F$15,MATCH(E1988,Pharma_Products!$A$4:$A$15,0))</f>
        <v>Sch H</v>
      </c>
      <c r="N1988" s="10">
        <f>IFERROR(INDEX(Pharma_Retailers!$F$4:$F$183,MATCH(C1988,Pharma_Retailers!$A$4:$A$183,0)),"")</f>
        <v>46276</v>
      </c>
      <c r="O1988" s="11" t="str">
        <f t="shared" ref="O1988:O2051" si="63">IF(AND(M1988="Sch H",N(N1988)&gt;0,B1988&gt;N1988),"FLAG","")</f>
        <v/>
      </c>
    </row>
    <row r="1989" spans="1:15" x14ac:dyDescent="0.3">
      <c r="A1989" t="s">
        <v>10549</v>
      </c>
      <c r="B1989" s="9">
        <v>46088</v>
      </c>
      <c r="C1989" t="s">
        <v>8537</v>
      </c>
      <c r="D1989" t="s">
        <v>8269</v>
      </c>
      <c r="E1989" t="s">
        <v>8204</v>
      </c>
      <c r="F1989" t="s">
        <v>8205</v>
      </c>
      <c r="G1989">
        <v>66</v>
      </c>
      <c r="H1989">
        <v>11</v>
      </c>
      <c r="I1989">
        <v>88</v>
      </c>
      <c r="J1989">
        <v>5808</v>
      </c>
      <c r="K1989" s="10">
        <f>IFERROR(INDEX(Pharma_Stock!$D$4:$D$51,MATCH(F1989,Pharma_Stock!$B$4:$B$51,0)),"")</f>
        <v>46141</v>
      </c>
      <c r="L1989" s="11" t="str">
        <f t="shared" si="62"/>
        <v/>
      </c>
      <c r="M1989" s="11" t="str">
        <f>INDEX(Pharma_Products!$F$4:$F$15,MATCH(E1989,Pharma_Products!$A$4:$A$15,0))</f>
        <v>-</v>
      </c>
      <c r="N1989" s="10">
        <f>IFERROR(INDEX(Pharma_Retailers!$F$4:$F$183,MATCH(C1989,Pharma_Retailers!$A$4:$A$183,0)),"")</f>
        <v>0</v>
      </c>
      <c r="O1989" s="11" t="str">
        <f t="shared" si="63"/>
        <v/>
      </c>
    </row>
    <row r="1990" spans="1:15" x14ac:dyDescent="0.3">
      <c r="A1990" t="s">
        <v>10550</v>
      </c>
      <c r="B1990" s="9">
        <v>46088</v>
      </c>
      <c r="C1990" t="s">
        <v>8480</v>
      </c>
      <c r="D1990" t="s">
        <v>8241</v>
      </c>
      <c r="E1990" t="s">
        <v>8209</v>
      </c>
      <c r="F1990" t="s">
        <v>8212</v>
      </c>
      <c r="G1990">
        <v>41</v>
      </c>
      <c r="H1990">
        <v>0</v>
      </c>
      <c r="I1990">
        <v>30</v>
      </c>
      <c r="J1990">
        <v>1230</v>
      </c>
      <c r="K1990" s="10">
        <f>IFERROR(INDEX(Pharma_Stock!$D$4:$D$51,MATCH(F1990,Pharma_Stock!$B$4:$B$51,0)),"")</f>
        <v>46129</v>
      </c>
      <c r="L1990" s="11" t="str">
        <f t="shared" si="62"/>
        <v/>
      </c>
      <c r="M1990" s="11" t="str">
        <f>INDEX(Pharma_Products!$F$4:$F$15,MATCH(E1990,Pharma_Products!$A$4:$A$15,0))</f>
        <v>-</v>
      </c>
      <c r="N1990" s="10">
        <f>IFERROR(INDEX(Pharma_Retailers!$F$4:$F$183,MATCH(C1990,Pharma_Retailers!$A$4:$A$183,0)),"")</f>
        <v>0</v>
      </c>
      <c r="O1990" s="11" t="str">
        <f t="shared" si="63"/>
        <v/>
      </c>
    </row>
    <row r="1991" spans="1:15" x14ac:dyDescent="0.3">
      <c r="A1991" t="s">
        <v>10551</v>
      </c>
      <c r="B1991" s="9">
        <v>46088</v>
      </c>
      <c r="C1991" t="s">
        <v>8383</v>
      </c>
      <c r="D1991" t="s">
        <v>8269</v>
      </c>
      <c r="E1991" t="s">
        <v>8204</v>
      </c>
      <c r="F1991" t="s">
        <v>8206</v>
      </c>
      <c r="G1991">
        <v>126</v>
      </c>
      <c r="H1991">
        <v>21</v>
      </c>
      <c r="I1991">
        <v>88</v>
      </c>
      <c r="J1991">
        <v>11088</v>
      </c>
      <c r="K1991" s="10">
        <f>IFERROR(INDEX(Pharma_Stock!$D$4:$D$51,MATCH(F1991,Pharma_Stock!$B$4:$B$51,0)),"")</f>
        <v>46287</v>
      </c>
      <c r="L1991" s="11" t="str">
        <f t="shared" si="62"/>
        <v/>
      </c>
      <c r="M1991" s="11" t="str">
        <f>INDEX(Pharma_Products!$F$4:$F$15,MATCH(E1991,Pharma_Products!$A$4:$A$15,0))</f>
        <v>-</v>
      </c>
      <c r="N1991" s="10">
        <f>IFERROR(INDEX(Pharma_Retailers!$F$4:$F$183,MATCH(C1991,Pharma_Retailers!$A$4:$A$183,0)),"")</f>
        <v>0</v>
      </c>
      <c r="O1991" s="11" t="str">
        <f t="shared" si="63"/>
        <v/>
      </c>
    </row>
    <row r="1992" spans="1:15" x14ac:dyDescent="0.3">
      <c r="A1992" t="s">
        <v>10552</v>
      </c>
      <c r="B1992" s="9">
        <v>46088</v>
      </c>
      <c r="C1992" t="s">
        <v>8311</v>
      </c>
      <c r="D1992" t="s">
        <v>8249</v>
      </c>
      <c r="E1992" t="s">
        <v>8194</v>
      </c>
      <c r="F1992" t="s">
        <v>8195</v>
      </c>
      <c r="G1992">
        <v>63</v>
      </c>
      <c r="H1992">
        <v>0</v>
      </c>
      <c r="I1992">
        <v>105</v>
      </c>
      <c r="J1992">
        <v>6615</v>
      </c>
      <c r="K1992" s="10">
        <f>IFERROR(INDEX(Pharma_Stock!$D$4:$D$51,MATCH(F1992,Pharma_Stock!$B$4:$B$51,0)),"")</f>
        <v>46196</v>
      </c>
      <c r="L1992" s="11" t="str">
        <f t="shared" si="62"/>
        <v/>
      </c>
      <c r="M1992" s="11" t="str">
        <f>INDEX(Pharma_Products!$F$4:$F$15,MATCH(E1992,Pharma_Products!$A$4:$A$15,0))</f>
        <v>-</v>
      </c>
      <c r="N1992" s="10">
        <f>IFERROR(INDEX(Pharma_Retailers!$F$4:$F$183,MATCH(C1992,Pharma_Retailers!$A$4:$A$183,0)),"")</f>
        <v>47382</v>
      </c>
      <c r="O1992" s="11" t="str">
        <f t="shared" si="63"/>
        <v/>
      </c>
    </row>
    <row r="1993" spans="1:15" x14ac:dyDescent="0.3">
      <c r="A1993" t="s">
        <v>10553</v>
      </c>
      <c r="B1993" s="9">
        <v>46088</v>
      </c>
      <c r="C1993" t="s">
        <v>8450</v>
      </c>
      <c r="D1993" t="s">
        <v>8249</v>
      </c>
      <c r="E1993" t="s">
        <v>8194</v>
      </c>
      <c r="F1993" t="s">
        <v>8197</v>
      </c>
      <c r="G1993">
        <v>113</v>
      </c>
      <c r="H1993">
        <v>0</v>
      </c>
      <c r="I1993">
        <v>105</v>
      </c>
      <c r="J1993">
        <v>11865</v>
      </c>
      <c r="K1993" s="10">
        <f>IFERROR(INDEX(Pharma_Stock!$D$4:$D$51,MATCH(F1993,Pharma_Stock!$B$4:$B$51,0)),"")</f>
        <v>46224</v>
      </c>
      <c r="L1993" s="11" t="str">
        <f t="shared" si="62"/>
        <v/>
      </c>
      <c r="M1993" s="11" t="str">
        <f>INDEX(Pharma_Products!$F$4:$F$15,MATCH(E1993,Pharma_Products!$A$4:$A$15,0))</f>
        <v>-</v>
      </c>
      <c r="N1993" s="10">
        <f>IFERROR(INDEX(Pharma_Retailers!$F$4:$F$183,MATCH(C1993,Pharma_Retailers!$A$4:$A$183,0)),"")</f>
        <v>0</v>
      </c>
      <c r="O1993" s="11" t="str">
        <f t="shared" si="63"/>
        <v/>
      </c>
    </row>
    <row r="1994" spans="1:15" x14ac:dyDescent="0.3">
      <c r="A1994" t="s">
        <v>10554</v>
      </c>
      <c r="B1994" s="9">
        <v>46088</v>
      </c>
      <c r="C1994" t="s">
        <v>8331</v>
      </c>
      <c r="D1994" t="s">
        <v>8249</v>
      </c>
      <c r="E1994" t="s">
        <v>8153</v>
      </c>
      <c r="F1994" t="s">
        <v>8156</v>
      </c>
      <c r="G1994">
        <v>158</v>
      </c>
      <c r="H1994">
        <v>0</v>
      </c>
      <c r="I1994">
        <v>18.5</v>
      </c>
      <c r="J1994">
        <v>2923</v>
      </c>
      <c r="K1994" s="10">
        <f>IFERROR(INDEX(Pharma_Stock!$D$4:$D$51,MATCH(F1994,Pharma_Stock!$B$4:$B$51,0)),"")</f>
        <v>46468</v>
      </c>
      <c r="L1994" s="11" t="str">
        <f t="shared" si="62"/>
        <v/>
      </c>
      <c r="M1994" s="11" t="str">
        <f>INDEX(Pharma_Products!$F$4:$F$15,MATCH(E1994,Pharma_Products!$A$4:$A$15,0))</f>
        <v>Sch H</v>
      </c>
      <c r="N1994" s="10">
        <f>IFERROR(INDEX(Pharma_Retailers!$F$4:$F$183,MATCH(C1994,Pharma_Retailers!$A$4:$A$183,0)),"")</f>
        <v>47338</v>
      </c>
      <c r="O1994" s="11" t="str">
        <f t="shared" si="63"/>
        <v/>
      </c>
    </row>
    <row r="1995" spans="1:15" x14ac:dyDescent="0.3">
      <c r="A1995" t="s">
        <v>10555</v>
      </c>
      <c r="B1995" s="9">
        <v>46088</v>
      </c>
      <c r="C1995" t="s">
        <v>8441</v>
      </c>
      <c r="D1995" t="s">
        <v>8233</v>
      </c>
      <c r="E1995" t="s">
        <v>8209</v>
      </c>
      <c r="F1995" t="s">
        <v>8211</v>
      </c>
      <c r="G1995">
        <v>69</v>
      </c>
      <c r="H1995">
        <v>0</v>
      </c>
      <c r="I1995">
        <v>30</v>
      </c>
      <c r="J1995">
        <v>2070</v>
      </c>
      <c r="K1995" s="10">
        <f>IFERROR(INDEX(Pharma_Stock!$D$4:$D$51,MATCH(F1995,Pharma_Stock!$B$4:$B$51,0)),"")</f>
        <v>46265</v>
      </c>
      <c r="L1995" s="11" t="str">
        <f t="shared" si="62"/>
        <v/>
      </c>
      <c r="M1995" s="11" t="str">
        <f>INDEX(Pharma_Products!$F$4:$F$15,MATCH(E1995,Pharma_Products!$A$4:$A$15,0))</f>
        <v>-</v>
      </c>
      <c r="N1995" s="10">
        <f>IFERROR(INDEX(Pharma_Retailers!$F$4:$F$183,MATCH(C1995,Pharma_Retailers!$A$4:$A$183,0)),"")</f>
        <v>0</v>
      </c>
      <c r="O1995" s="11" t="str">
        <f t="shared" si="63"/>
        <v/>
      </c>
    </row>
    <row r="1996" spans="1:15" x14ac:dyDescent="0.3">
      <c r="A1996" t="s">
        <v>10556</v>
      </c>
      <c r="B1996" s="9">
        <v>46088</v>
      </c>
      <c r="C1996" t="s">
        <v>8448</v>
      </c>
      <c r="D1996" t="s">
        <v>8269</v>
      </c>
      <c r="E1996" t="s">
        <v>8194</v>
      </c>
      <c r="F1996" t="s">
        <v>8195</v>
      </c>
      <c r="G1996">
        <v>177</v>
      </c>
      <c r="H1996">
        <v>0</v>
      </c>
      <c r="I1996">
        <v>105</v>
      </c>
      <c r="J1996">
        <v>18585</v>
      </c>
      <c r="K1996" s="10">
        <f>IFERROR(INDEX(Pharma_Stock!$D$4:$D$51,MATCH(F1996,Pharma_Stock!$B$4:$B$51,0)),"")</f>
        <v>46196</v>
      </c>
      <c r="L1996" s="11" t="str">
        <f t="shared" si="62"/>
        <v/>
      </c>
      <c r="M1996" s="11" t="str">
        <f>INDEX(Pharma_Products!$F$4:$F$15,MATCH(E1996,Pharma_Products!$A$4:$A$15,0))</f>
        <v>-</v>
      </c>
      <c r="N1996" s="10">
        <f>IFERROR(INDEX(Pharma_Retailers!$F$4:$F$183,MATCH(C1996,Pharma_Retailers!$A$4:$A$183,0)),"")</f>
        <v>46969</v>
      </c>
      <c r="O1996" s="11" t="str">
        <f t="shared" si="63"/>
        <v/>
      </c>
    </row>
    <row r="1997" spans="1:15" x14ac:dyDescent="0.3">
      <c r="A1997" t="s">
        <v>10557</v>
      </c>
      <c r="B1997" s="9">
        <v>46090</v>
      </c>
      <c r="C1997" t="s">
        <v>8428</v>
      </c>
      <c r="D1997" t="s">
        <v>8228</v>
      </c>
      <c r="E1997" t="s">
        <v>8189</v>
      </c>
      <c r="F1997" t="s">
        <v>8190</v>
      </c>
      <c r="G1997">
        <v>137</v>
      </c>
      <c r="H1997">
        <v>0</v>
      </c>
      <c r="I1997">
        <v>12.5</v>
      </c>
      <c r="J1997">
        <v>1712.5</v>
      </c>
      <c r="K1997" s="10">
        <f>IFERROR(INDEX(Pharma_Stock!$D$4:$D$51,MATCH(F1997,Pharma_Stock!$B$4:$B$51,0)),"")</f>
        <v>46202</v>
      </c>
      <c r="L1997" s="11" t="str">
        <f t="shared" si="62"/>
        <v/>
      </c>
      <c r="M1997" s="11" t="str">
        <f>INDEX(Pharma_Products!$F$4:$F$15,MATCH(E1997,Pharma_Products!$A$4:$A$15,0))</f>
        <v>-</v>
      </c>
      <c r="N1997" s="10">
        <f>IFERROR(INDEX(Pharma_Retailers!$F$4:$F$183,MATCH(C1997,Pharma_Retailers!$A$4:$A$183,0)),"")</f>
        <v>0</v>
      </c>
      <c r="O1997" s="11" t="str">
        <f t="shared" si="63"/>
        <v/>
      </c>
    </row>
    <row r="1998" spans="1:15" x14ac:dyDescent="0.3">
      <c r="A1998" t="s">
        <v>10558</v>
      </c>
      <c r="B1998" s="9">
        <v>46090</v>
      </c>
      <c r="C1998" t="s">
        <v>8359</v>
      </c>
      <c r="D1998" t="s">
        <v>8249</v>
      </c>
      <c r="E1998" t="s">
        <v>8194</v>
      </c>
      <c r="F1998" t="s">
        <v>8195</v>
      </c>
      <c r="G1998">
        <v>46</v>
      </c>
      <c r="H1998">
        <v>0</v>
      </c>
      <c r="I1998">
        <v>105</v>
      </c>
      <c r="J1998">
        <v>4830</v>
      </c>
      <c r="K1998" s="10">
        <f>IFERROR(INDEX(Pharma_Stock!$D$4:$D$51,MATCH(F1998,Pharma_Stock!$B$4:$B$51,0)),"")</f>
        <v>46196</v>
      </c>
      <c r="L1998" s="11" t="str">
        <f t="shared" si="62"/>
        <v/>
      </c>
      <c r="M1998" s="11" t="str">
        <f>INDEX(Pharma_Products!$F$4:$F$15,MATCH(E1998,Pharma_Products!$A$4:$A$15,0))</f>
        <v>-</v>
      </c>
      <c r="N1998" s="10">
        <f>IFERROR(INDEX(Pharma_Retailers!$F$4:$F$183,MATCH(C1998,Pharma_Retailers!$A$4:$A$183,0)),"")</f>
        <v>0</v>
      </c>
      <c r="O1998" s="11" t="str">
        <f t="shared" si="63"/>
        <v/>
      </c>
    </row>
    <row r="1999" spans="1:15" x14ac:dyDescent="0.3">
      <c r="A1999" t="s">
        <v>10559</v>
      </c>
      <c r="B1999" s="9">
        <v>46090</v>
      </c>
      <c r="C1999" t="s">
        <v>8514</v>
      </c>
      <c r="D1999" t="s">
        <v>8233</v>
      </c>
      <c r="E1999" t="s">
        <v>8194</v>
      </c>
      <c r="F1999" t="s">
        <v>8195</v>
      </c>
      <c r="G1999">
        <v>89</v>
      </c>
      <c r="H1999">
        <v>0</v>
      </c>
      <c r="I1999">
        <v>105</v>
      </c>
      <c r="J1999">
        <v>9345</v>
      </c>
      <c r="K1999" s="10">
        <f>IFERROR(INDEX(Pharma_Stock!$D$4:$D$51,MATCH(F1999,Pharma_Stock!$B$4:$B$51,0)),"")</f>
        <v>46196</v>
      </c>
      <c r="L1999" s="11" t="str">
        <f t="shared" si="62"/>
        <v/>
      </c>
      <c r="M1999" s="11" t="str">
        <f>INDEX(Pharma_Products!$F$4:$F$15,MATCH(E1999,Pharma_Products!$A$4:$A$15,0))</f>
        <v>-</v>
      </c>
      <c r="N1999" s="10">
        <f>IFERROR(INDEX(Pharma_Retailers!$F$4:$F$183,MATCH(C1999,Pharma_Retailers!$A$4:$A$183,0)),"")</f>
        <v>0</v>
      </c>
      <c r="O1999" s="11" t="str">
        <f t="shared" si="63"/>
        <v/>
      </c>
    </row>
    <row r="2000" spans="1:15" x14ac:dyDescent="0.3">
      <c r="A2000" t="s">
        <v>10560</v>
      </c>
      <c r="B2000" s="9">
        <v>46091</v>
      </c>
      <c r="C2000" t="s">
        <v>8423</v>
      </c>
      <c r="D2000" t="s">
        <v>8233</v>
      </c>
      <c r="E2000" t="s">
        <v>8204</v>
      </c>
      <c r="F2000" t="s">
        <v>8205</v>
      </c>
      <c r="G2000">
        <v>124</v>
      </c>
      <c r="H2000">
        <v>20</v>
      </c>
      <c r="I2000">
        <v>88</v>
      </c>
      <c r="J2000">
        <v>10912</v>
      </c>
      <c r="K2000" s="10">
        <f>IFERROR(INDEX(Pharma_Stock!$D$4:$D$51,MATCH(F2000,Pharma_Stock!$B$4:$B$51,0)),"")</f>
        <v>46141</v>
      </c>
      <c r="L2000" s="11" t="str">
        <f t="shared" si="62"/>
        <v/>
      </c>
      <c r="M2000" s="11" t="str">
        <f>INDEX(Pharma_Products!$F$4:$F$15,MATCH(E2000,Pharma_Products!$A$4:$A$15,0))</f>
        <v>-</v>
      </c>
      <c r="N2000" s="10">
        <f>IFERROR(INDEX(Pharma_Retailers!$F$4:$F$183,MATCH(C2000,Pharma_Retailers!$A$4:$A$183,0)),"")</f>
        <v>46761</v>
      </c>
      <c r="O2000" s="11" t="str">
        <f t="shared" si="63"/>
        <v/>
      </c>
    </row>
    <row r="2001" spans="1:15" x14ac:dyDescent="0.3">
      <c r="A2001" t="s">
        <v>10561</v>
      </c>
      <c r="B2001" s="9">
        <v>46091</v>
      </c>
      <c r="C2001" t="s">
        <v>8534</v>
      </c>
      <c r="D2001" t="s">
        <v>8269</v>
      </c>
      <c r="E2001" t="s">
        <v>8179</v>
      </c>
      <c r="F2001" t="s">
        <v>8181</v>
      </c>
      <c r="G2001">
        <v>44</v>
      </c>
      <c r="H2001">
        <v>0</v>
      </c>
      <c r="I2001">
        <v>85</v>
      </c>
      <c r="J2001">
        <v>3740</v>
      </c>
      <c r="K2001" s="10">
        <f>IFERROR(INDEX(Pharma_Stock!$D$4:$D$51,MATCH(F2001,Pharma_Stock!$B$4:$B$51,0)),"")</f>
        <v>46533</v>
      </c>
      <c r="L2001" s="11" t="str">
        <f t="shared" si="62"/>
        <v/>
      </c>
      <c r="M2001" s="11" t="str">
        <f>INDEX(Pharma_Products!$F$4:$F$15,MATCH(E2001,Pharma_Products!$A$4:$A$15,0))</f>
        <v>Sch H</v>
      </c>
      <c r="N2001" s="10">
        <f>IFERROR(INDEX(Pharma_Retailers!$F$4:$F$183,MATCH(C2001,Pharma_Retailers!$A$4:$A$183,0)),"")</f>
        <v>46536</v>
      </c>
      <c r="O2001" s="11" t="str">
        <f t="shared" si="63"/>
        <v/>
      </c>
    </row>
    <row r="2002" spans="1:15" x14ac:dyDescent="0.3">
      <c r="A2002" t="s">
        <v>10562</v>
      </c>
      <c r="B2002" s="9">
        <v>46091</v>
      </c>
      <c r="C2002" t="s">
        <v>8400</v>
      </c>
      <c r="D2002" t="s">
        <v>8228</v>
      </c>
      <c r="E2002" t="s">
        <v>8169</v>
      </c>
      <c r="F2002" t="s">
        <v>8171</v>
      </c>
      <c r="G2002">
        <v>93</v>
      </c>
      <c r="H2002">
        <v>0</v>
      </c>
      <c r="I2002">
        <v>14</v>
      </c>
      <c r="J2002">
        <v>1302</v>
      </c>
      <c r="K2002" s="10">
        <f>IFERROR(INDEX(Pharma_Stock!$D$4:$D$51,MATCH(F2002,Pharma_Stock!$B$4:$B$51,0)),"")</f>
        <v>46575</v>
      </c>
      <c r="L2002" s="11" t="str">
        <f t="shared" si="62"/>
        <v/>
      </c>
      <c r="M2002" s="11" t="str">
        <f>INDEX(Pharma_Products!$F$4:$F$15,MATCH(E2002,Pharma_Products!$A$4:$A$15,0))</f>
        <v>Sch H</v>
      </c>
      <c r="N2002" s="10">
        <f>IFERROR(INDEX(Pharma_Retailers!$F$4:$F$183,MATCH(C2002,Pharma_Retailers!$A$4:$A$183,0)),"")</f>
        <v>47451</v>
      </c>
      <c r="O2002" s="11" t="str">
        <f t="shared" si="63"/>
        <v/>
      </c>
    </row>
    <row r="2003" spans="1:15" x14ac:dyDescent="0.3">
      <c r="A2003" t="s">
        <v>10563</v>
      </c>
      <c r="B2003" s="9">
        <v>46091</v>
      </c>
      <c r="C2003" t="s">
        <v>8455</v>
      </c>
      <c r="D2003" t="s">
        <v>8241</v>
      </c>
      <c r="E2003" t="s">
        <v>8174</v>
      </c>
      <c r="F2003" t="s">
        <v>8175</v>
      </c>
      <c r="G2003">
        <v>14</v>
      </c>
      <c r="H2003">
        <v>0</v>
      </c>
      <c r="I2003">
        <v>98</v>
      </c>
      <c r="J2003">
        <v>1372</v>
      </c>
      <c r="K2003" s="10">
        <f>IFERROR(INDEX(Pharma_Stock!$D$4:$D$51,MATCH(F2003,Pharma_Stock!$B$4:$B$51,0)),"")</f>
        <v>46440</v>
      </c>
      <c r="L2003" s="11" t="str">
        <f t="shared" si="62"/>
        <v/>
      </c>
      <c r="M2003" s="11" t="str">
        <f>INDEX(Pharma_Products!$F$4:$F$15,MATCH(E2003,Pharma_Products!$A$4:$A$15,0))</f>
        <v>Sch H</v>
      </c>
      <c r="N2003" s="10">
        <f>IFERROR(INDEX(Pharma_Retailers!$F$4:$F$183,MATCH(C2003,Pharma_Retailers!$A$4:$A$183,0)),"")</f>
        <v>47257</v>
      </c>
      <c r="O2003" s="11" t="str">
        <f t="shared" si="63"/>
        <v/>
      </c>
    </row>
    <row r="2004" spans="1:15" x14ac:dyDescent="0.3">
      <c r="A2004" t="s">
        <v>10564</v>
      </c>
      <c r="B2004" s="9">
        <v>46091</v>
      </c>
      <c r="C2004" t="s">
        <v>8353</v>
      </c>
      <c r="D2004" t="s">
        <v>8249</v>
      </c>
      <c r="E2004" t="s">
        <v>8184</v>
      </c>
      <c r="F2004" t="s">
        <v>8185</v>
      </c>
      <c r="G2004">
        <v>58</v>
      </c>
      <c r="H2004">
        <v>5</v>
      </c>
      <c r="I2004">
        <v>9</v>
      </c>
      <c r="J2004">
        <v>522</v>
      </c>
      <c r="K2004" s="10">
        <f>IFERROR(INDEX(Pharma_Stock!$D$4:$D$51,MATCH(F2004,Pharma_Stock!$B$4:$B$51,0)),"")</f>
        <v>46158</v>
      </c>
      <c r="L2004" s="11" t="str">
        <f t="shared" si="62"/>
        <v/>
      </c>
      <c r="M2004" s="11" t="str">
        <f>INDEX(Pharma_Products!$F$4:$F$15,MATCH(E2004,Pharma_Products!$A$4:$A$15,0))</f>
        <v>-</v>
      </c>
      <c r="N2004" s="10">
        <f>IFERROR(INDEX(Pharma_Retailers!$F$4:$F$183,MATCH(C2004,Pharma_Retailers!$A$4:$A$183,0)),"")</f>
        <v>0</v>
      </c>
      <c r="O2004" s="11" t="str">
        <f t="shared" si="63"/>
        <v/>
      </c>
    </row>
    <row r="2005" spans="1:15" x14ac:dyDescent="0.3">
      <c r="A2005" t="s">
        <v>10565</v>
      </c>
      <c r="B2005" s="9">
        <v>46091</v>
      </c>
      <c r="C2005" t="s">
        <v>8445</v>
      </c>
      <c r="D2005" t="s">
        <v>8233</v>
      </c>
      <c r="E2005" t="s">
        <v>8184</v>
      </c>
      <c r="F2005" t="s">
        <v>8185</v>
      </c>
      <c r="G2005">
        <v>199</v>
      </c>
      <c r="H2005">
        <v>19</v>
      </c>
      <c r="I2005">
        <v>9</v>
      </c>
      <c r="J2005">
        <v>1791</v>
      </c>
      <c r="K2005" s="10">
        <f>IFERROR(INDEX(Pharma_Stock!$D$4:$D$51,MATCH(F2005,Pharma_Stock!$B$4:$B$51,0)),"")</f>
        <v>46158</v>
      </c>
      <c r="L2005" s="11" t="str">
        <f t="shared" si="62"/>
        <v/>
      </c>
      <c r="M2005" s="11" t="str">
        <f>INDEX(Pharma_Products!$F$4:$F$15,MATCH(E2005,Pharma_Products!$A$4:$A$15,0))</f>
        <v>-</v>
      </c>
      <c r="N2005" s="10">
        <f>IFERROR(INDEX(Pharma_Retailers!$F$4:$F$183,MATCH(C2005,Pharma_Retailers!$A$4:$A$183,0)),"")</f>
        <v>47419</v>
      </c>
      <c r="O2005" s="11" t="str">
        <f t="shared" si="63"/>
        <v/>
      </c>
    </row>
    <row r="2006" spans="1:15" x14ac:dyDescent="0.3">
      <c r="A2006" t="s">
        <v>10566</v>
      </c>
      <c r="B2006" s="9">
        <v>46092</v>
      </c>
      <c r="C2006" t="s">
        <v>8324</v>
      </c>
      <c r="D2006" t="s">
        <v>8241</v>
      </c>
      <c r="E2006" t="s">
        <v>8189</v>
      </c>
      <c r="F2006" t="s">
        <v>8190</v>
      </c>
      <c r="G2006">
        <v>122</v>
      </c>
      <c r="H2006">
        <v>0</v>
      </c>
      <c r="I2006">
        <v>12.5</v>
      </c>
      <c r="J2006">
        <v>1525</v>
      </c>
      <c r="K2006" s="10">
        <f>IFERROR(INDEX(Pharma_Stock!$D$4:$D$51,MATCH(F2006,Pharma_Stock!$B$4:$B$51,0)),"")</f>
        <v>46202</v>
      </c>
      <c r="L2006" s="11" t="str">
        <f t="shared" si="62"/>
        <v/>
      </c>
      <c r="M2006" s="11" t="str">
        <f>INDEX(Pharma_Products!$F$4:$F$15,MATCH(E2006,Pharma_Products!$A$4:$A$15,0))</f>
        <v>-</v>
      </c>
      <c r="N2006" s="10">
        <f>IFERROR(INDEX(Pharma_Retailers!$F$4:$F$183,MATCH(C2006,Pharma_Retailers!$A$4:$A$183,0)),"")</f>
        <v>0</v>
      </c>
      <c r="O2006" s="11" t="str">
        <f t="shared" si="63"/>
        <v/>
      </c>
    </row>
    <row r="2007" spans="1:15" x14ac:dyDescent="0.3">
      <c r="A2007" t="s">
        <v>10567</v>
      </c>
      <c r="B2007" s="9">
        <v>46092</v>
      </c>
      <c r="C2007" t="s">
        <v>8481</v>
      </c>
      <c r="D2007" t="s">
        <v>8233</v>
      </c>
      <c r="E2007" t="s">
        <v>8194</v>
      </c>
      <c r="F2007" t="s">
        <v>8197</v>
      </c>
      <c r="G2007">
        <v>113</v>
      </c>
      <c r="H2007">
        <v>0</v>
      </c>
      <c r="I2007">
        <v>105</v>
      </c>
      <c r="J2007">
        <v>11865</v>
      </c>
      <c r="K2007" s="10">
        <f>IFERROR(INDEX(Pharma_Stock!$D$4:$D$51,MATCH(F2007,Pharma_Stock!$B$4:$B$51,0)),"")</f>
        <v>46224</v>
      </c>
      <c r="L2007" s="11" t="str">
        <f t="shared" si="62"/>
        <v/>
      </c>
      <c r="M2007" s="11" t="str">
        <f>INDEX(Pharma_Products!$F$4:$F$15,MATCH(E2007,Pharma_Products!$A$4:$A$15,0))</f>
        <v>-</v>
      </c>
      <c r="N2007" s="10">
        <f>IFERROR(INDEX(Pharma_Retailers!$F$4:$F$183,MATCH(C2007,Pharma_Retailers!$A$4:$A$183,0)),"")</f>
        <v>0</v>
      </c>
      <c r="O2007" s="11" t="str">
        <f t="shared" si="63"/>
        <v/>
      </c>
    </row>
    <row r="2008" spans="1:15" x14ac:dyDescent="0.3">
      <c r="A2008" t="s">
        <v>10568</v>
      </c>
      <c r="B2008" s="9">
        <v>46092</v>
      </c>
      <c r="C2008" t="s">
        <v>8505</v>
      </c>
      <c r="D2008" t="s">
        <v>8241</v>
      </c>
      <c r="E2008" t="s">
        <v>8204</v>
      </c>
      <c r="F2008" t="s">
        <v>8206</v>
      </c>
      <c r="G2008">
        <v>111</v>
      </c>
      <c r="H2008">
        <v>18</v>
      </c>
      <c r="I2008">
        <v>88</v>
      </c>
      <c r="J2008">
        <v>9768</v>
      </c>
      <c r="K2008" s="10">
        <f>IFERROR(INDEX(Pharma_Stock!$D$4:$D$51,MATCH(F2008,Pharma_Stock!$B$4:$B$51,0)),"")</f>
        <v>46287</v>
      </c>
      <c r="L2008" s="11" t="str">
        <f t="shared" si="62"/>
        <v/>
      </c>
      <c r="M2008" s="11" t="str">
        <f>INDEX(Pharma_Products!$F$4:$F$15,MATCH(E2008,Pharma_Products!$A$4:$A$15,0))</f>
        <v>-</v>
      </c>
      <c r="N2008" s="10">
        <f>IFERROR(INDEX(Pharma_Retailers!$F$4:$F$183,MATCH(C2008,Pharma_Retailers!$A$4:$A$183,0)),"")</f>
        <v>46608</v>
      </c>
      <c r="O2008" s="11" t="str">
        <f t="shared" si="63"/>
        <v/>
      </c>
    </row>
    <row r="2009" spans="1:15" x14ac:dyDescent="0.3">
      <c r="A2009" t="s">
        <v>10569</v>
      </c>
      <c r="B2009" s="9">
        <v>46092</v>
      </c>
      <c r="C2009" t="s">
        <v>8523</v>
      </c>
      <c r="D2009" t="s">
        <v>8241</v>
      </c>
      <c r="E2009" t="s">
        <v>8169</v>
      </c>
      <c r="F2009" t="s">
        <v>8171</v>
      </c>
      <c r="G2009">
        <v>57</v>
      </c>
      <c r="H2009">
        <v>0</v>
      </c>
      <c r="I2009">
        <v>14</v>
      </c>
      <c r="J2009">
        <v>798</v>
      </c>
      <c r="K2009" s="10">
        <f>IFERROR(INDEX(Pharma_Stock!$D$4:$D$51,MATCH(F2009,Pharma_Stock!$B$4:$B$51,0)),"")</f>
        <v>46575</v>
      </c>
      <c r="L2009" s="11" t="str">
        <f t="shared" si="62"/>
        <v/>
      </c>
      <c r="M2009" s="11" t="str">
        <f>INDEX(Pharma_Products!$F$4:$F$15,MATCH(E2009,Pharma_Products!$A$4:$A$15,0))</f>
        <v>Sch H</v>
      </c>
      <c r="N2009" s="10">
        <f>IFERROR(INDEX(Pharma_Retailers!$F$4:$F$183,MATCH(C2009,Pharma_Retailers!$A$4:$A$183,0)),"")</f>
        <v>46639</v>
      </c>
      <c r="O2009" s="11" t="str">
        <f t="shared" si="63"/>
        <v/>
      </c>
    </row>
    <row r="2010" spans="1:15" x14ac:dyDescent="0.3">
      <c r="A2010" t="s">
        <v>10570</v>
      </c>
      <c r="B2010" s="9">
        <v>46092</v>
      </c>
      <c r="C2010" t="s">
        <v>8350</v>
      </c>
      <c r="D2010" t="s">
        <v>8233</v>
      </c>
      <c r="E2010" t="s">
        <v>8179</v>
      </c>
      <c r="F2010" t="s">
        <v>8182</v>
      </c>
      <c r="G2010">
        <v>81</v>
      </c>
      <c r="H2010">
        <v>0</v>
      </c>
      <c r="I2010">
        <v>85</v>
      </c>
      <c r="J2010">
        <v>6885</v>
      </c>
      <c r="K2010" s="10">
        <f>IFERROR(INDEX(Pharma_Stock!$D$4:$D$51,MATCH(F2010,Pharma_Stock!$B$4:$B$51,0)),"")</f>
        <v>46620</v>
      </c>
      <c r="L2010" s="11" t="str">
        <f t="shared" si="62"/>
        <v/>
      </c>
      <c r="M2010" s="11" t="str">
        <f>INDEX(Pharma_Products!$F$4:$F$15,MATCH(E2010,Pharma_Products!$A$4:$A$15,0))</f>
        <v>Sch H</v>
      </c>
      <c r="N2010" s="10">
        <f>IFERROR(INDEX(Pharma_Retailers!$F$4:$F$183,MATCH(C2010,Pharma_Retailers!$A$4:$A$183,0)),"")</f>
        <v>46919</v>
      </c>
      <c r="O2010" s="11" t="str">
        <f t="shared" si="63"/>
        <v/>
      </c>
    </row>
    <row r="2011" spans="1:15" x14ac:dyDescent="0.3">
      <c r="A2011" t="s">
        <v>10571</v>
      </c>
      <c r="B2011" s="9">
        <v>46092</v>
      </c>
      <c r="C2011" t="s">
        <v>8369</v>
      </c>
      <c r="D2011" t="s">
        <v>8228</v>
      </c>
      <c r="E2011" t="s">
        <v>8153</v>
      </c>
      <c r="F2011" t="s">
        <v>8157</v>
      </c>
      <c r="G2011">
        <v>168</v>
      </c>
      <c r="H2011">
        <v>0</v>
      </c>
      <c r="I2011">
        <v>18.5</v>
      </c>
      <c r="J2011">
        <v>3108</v>
      </c>
      <c r="K2011" s="10">
        <f>IFERROR(INDEX(Pharma_Stock!$D$4:$D$51,MATCH(F2011,Pharma_Stock!$B$4:$B$51,0)),"")</f>
        <v>46500</v>
      </c>
      <c r="L2011" s="11" t="str">
        <f t="shared" si="62"/>
        <v/>
      </c>
      <c r="M2011" s="11" t="str">
        <f>INDEX(Pharma_Products!$F$4:$F$15,MATCH(E2011,Pharma_Products!$A$4:$A$15,0))</f>
        <v>Sch H</v>
      </c>
      <c r="N2011" s="10">
        <f>IFERROR(INDEX(Pharma_Retailers!$F$4:$F$183,MATCH(C2011,Pharma_Retailers!$A$4:$A$183,0)),"")</f>
        <v>46872</v>
      </c>
      <c r="O2011" s="11" t="str">
        <f t="shared" si="63"/>
        <v/>
      </c>
    </row>
    <row r="2012" spans="1:15" x14ac:dyDescent="0.3">
      <c r="A2012" t="s">
        <v>10572</v>
      </c>
      <c r="B2012" s="9">
        <v>46093</v>
      </c>
      <c r="C2012" t="s">
        <v>8458</v>
      </c>
      <c r="D2012" t="s">
        <v>8228</v>
      </c>
      <c r="E2012" t="s">
        <v>8174</v>
      </c>
      <c r="F2012" t="s">
        <v>8177</v>
      </c>
      <c r="G2012">
        <v>23</v>
      </c>
      <c r="H2012">
        <v>0</v>
      </c>
      <c r="I2012">
        <v>98</v>
      </c>
      <c r="J2012">
        <v>2254</v>
      </c>
      <c r="K2012" s="10">
        <f>IFERROR(INDEX(Pharma_Stock!$D$4:$D$51,MATCH(F2012,Pharma_Stock!$B$4:$B$51,0)),"")</f>
        <v>46385</v>
      </c>
      <c r="L2012" s="11" t="str">
        <f t="shared" si="62"/>
        <v/>
      </c>
      <c r="M2012" s="11" t="str">
        <f>INDEX(Pharma_Products!$F$4:$F$15,MATCH(E2012,Pharma_Products!$A$4:$A$15,0))</f>
        <v>Sch H</v>
      </c>
      <c r="N2012" s="10">
        <f>IFERROR(INDEX(Pharma_Retailers!$F$4:$F$183,MATCH(C2012,Pharma_Retailers!$A$4:$A$183,0)),"")</f>
        <v>46440</v>
      </c>
      <c r="O2012" s="11" t="str">
        <f t="shared" si="63"/>
        <v/>
      </c>
    </row>
    <row r="2013" spans="1:15" x14ac:dyDescent="0.3">
      <c r="A2013" t="s">
        <v>10573</v>
      </c>
      <c r="B2013" s="9">
        <v>46093</v>
      </c>
      <c r="C2013" t="s">
        <v>8397</v>
      </c>
      <c r="D2013" t="s">
        <v>8269</v>
      </c>
      <c r="E2013" t="s">
        <v>8184</v>
      </c>
      <c r="F2013" t="s">
        <v>8185</v>
      </c>
      <c r="G2013">
        <v>63</v>
      </c>
      <c r="H2013">
        <v>6</v>
      </c>
      <c r="I2013">
        <v>9</v>
      </c>
      <c r="J2013">
        <v>567</v>
      </c>
      <c r="K2013" s="10">
        <f>IFERROR(INDEX(Pharma_Stock!$D$4:$D$51,MATCH(F2013,Pharma_Stock!$B$4:$B$51,0)),"")</f>
        <v>46158</v>
      </c>
      <c r="L2013" s="11" t="str">
        <f t="shared" si="62"/>
        <v/>
      </c>
      <c r="M2013" s="11" t="str">
        <f>INDEX(Pharma_Products!$F$4:$F$15,MATCH(E2013,Pharma_Products!$A$4:$A$15,0))</f>
        <v>-</v>
      </c>
      <c r="N2013" s="10">
        <f>IFERROR(INDEX(Pharma_Retailers!$F$4:$F$183,MATCH(C2013,Pharma_Retailers!$A$4:$A$183,0)),"")</f>
        <v>0</v>
      </c>
      <c r="O2013" s="11" t="str">
        <f t="shared" si="63"/>
        <v/>
      </c>
    </row>
    <row r="2014" spans="1:15" x14ac:dyDescent="0.3">
      <c r="A2014" t="s">
        <v>10574</v>
      </c>
      <c r="B2014" s="9">
        <v>46093</v>
      </c>
      <c r="C2014" t="s">
        <v>8242</v>
      </c>
      <c r="D2014" t="s">
        <v>8233</v>
      </c>
      <c r="E2014" t="s">
        <v>8184</v>
      </c>
      <c r="F2014" t="s">
        <v>8185</v>
      </c>
      <c r="G2014">
        <v>16</v>
      </c>
      <c r="H2014">
        <v>1</v>
      </c>
      <c r="I2014">
        <v>9</v>
      </c>
      <c r="J2014">
        <v>144</v>
      </c>
      <c r="K2014" s="10">
        <f>IFERROR(INDEX(Pharma_Stock!$D$4:$D$51,MATCH(F2014,Pharma_Stock!$B$4:$B$51,0)),"")</f>
        <v>46158</v>
      </c>
      <c r="L2014" s="11" t="str">
        <f t="shared" si="62"/>
        <v/>
      </c>
      <c r="M2014" s="11" t="str">
        <f>INDEX(Pharma_Products!$F$4:$F$15,MATCH(E2014,Pharma_Products!$A$4:$A$15,0))</f>
        <v>-</v>
      </c>
      <c r="N2014" s="10">
        <f>IFERROR(INDEX(Pharma_Retailers!$F$4:$F$183,MATCH(C2014,Pharma_Retailers!$A$4:$A$183,0)),"")</f>
        <v>0</v>
      </c>
      <c r="O2014" s="11" t="str">
        <f t="shared" si="63"/>
        <v/>
      </c>
    </row>
    <row r="2015" spans="1:15" x14ac:dyDescent="0.3">
      <c r="A2015" t="s">
        <v>10575</v>
      </c>
      <c r="B2015" s="9">
        <v>46093</v>
      </c>
      <c r="C2015" t="s">
        <v>8514</v>
      </c>
      <c r="D2015" t="s">
        <v>8233</v>
      </c>
      <c r="E2015" t="s">
        <v>8209</v>
      </c>
      <c r="F2015" t="s">
        <v>8212</v>
      </c>
      <c r="G2015">
        <v>180</v>
      </c>
      <c r="H2015">
        <v>0</v>
      </c>
      <c r="I2015">
        <v>30</v>
      </c>
      <c r="J2015">
        <v>5400</v>
      </c>
      <c r="K2015" s="10">
        <f>IFERROR(INDEX(Pharma_Stock!$D$4:$D$51,MATCH(F2015,Pharma_Stock!$B$4:$B$51,0)),"")</f>
        <v>46129</v>
      </c>
      <c r="L2015" s="11" t="str">
        <f t="shared" si="62"/>
        <v/>
      </c>
      <c r="M2015" s="11" t="str">
        <f>INDEX(Pharma_Products!$F$4:$F$15,MATCH(E2015,Pharma_Products!$A$4:$A$15,0))</f>
        <v>-</v>
      </c>
      <c r="N2015" s="10">
        <f>IFERROR(INDEX(Pharma_Retailers!$F$4:$F$183,MATCH(C2015,Pharma_Retailers!$A$4:$A$183,0)),"")</f>
        <v>0</v>
      </c>
      <c r="O2015" s="11" t="str">
        <f t="shared" si="63"/>
        <v/>
      </c>
    </row>
    <row r="2016" spans="1:15" x14ac:dyDescent="0.3">
      <c r="A2016" t="s">
        <v>10576</v>
      </c>
      <c r="B2016" s="9">
        <v>46093</v>
      </c>
      <c r="C2016" t="s">
        <v>8384</v>
      </c>
      <c r="D2016" t="s">
        <v>8269</v>
      </c>
      <c r="E2016" t="s">
        <v>8153</v>
      </c>
      <c r="F2016" t="s">
        <v>8156</v>
      </c>
      <c r="G2016">
        <v>217</v>
      </c>
      <c r="H2016">
        <v>0</v>
      </c>
      <c r="I2016">
        <v>18.5</v>
      </c>
      <c r="J2016">
        <v>4014.5</v>
      </c>
      <c r="K2016" s="10">
        <f>IFERROR(INDEX(Pharma_Stock!$D$4:$D$51,MATCH(F2016,Pharma_Stock!$B$4:$B$51,0)),"")</f>
        <v>46468</v>
      </c>
      <c r="L2016" s="11" t="str">
        <f t="shared" si="62"/>
        <v/>
      </c>
      <c r="M2016" s="11" t="str">
        <f>INDEX(Pharma_Products!$F$4:$F$15,MATCH(E2016,Pharma_Products!$A$4:$A$15,0))</f>
        <v>Sch H</v>
      </c>
      <c r="N2016" s="10">
        <f>IFERROR(INDEX(Pharma_Retailers!$F$4:$F$183,MATCH(C2016,Pharma_Retailers!$A$4:$A$183,0)),"")</f>
        <v>47245</v>
      </c>
      <c r="O2016" s="11" t="str">
        <f t="shared" si="63"/>
        <v/>
      </c>
    </row>
    <row r="2017" spans="1:15" x14ac:dyDescent="0.3">
      <c r="A2017" t="s">
        <v>10577</v>
      </c>
      <c r="B2017" s="9">
        <v>46093</v>
      </c>
      <c r="C2017" t="s">
        <v>8395</v>
      </c>
      <c r="D2017" t="s">
        <v>8269</v>
      </c>
      <c r="E2017" t="s">
        <v>8194</v>
      </c>
      <c r="F2017" t="s">
        <v>8196</v>
      </c>
      <c r="G2017">
        <v>69</v>
      </c>
      <c r="H2017">
        <v>0</v>
      </c>
      <c r="I2017">
        <v>105</v>
      </c>
      <c r="J2017">
        <v>7245</v>
      </c>
      <c r="K2017" s="10">
        <f>IFERROR(INDEX(Pharma_Stock!$D$4:$D$51,MATCH(F2017,Pharma_Stock!$B$4:$B$51,0)),"")</f>
        <v>46234</v>
      </c>
      <c r="L2017" s="11" t="str">
        <f t="shared" si="62"/>
        <v/>
      </c>
      <c r="M2017" s="11" t="str">
        <f>INDEX(Pharma_Products!$F$4:$F$15,MATCH(E2017,Pharma_Products!$A$4:$A$15,0))</f>
        <v>-</v>
      </c>
      <c r="N2017" s="10">
        <f>IFERROR(INDEX(Pharma_Retailers!$F$4:$F$183,MATCH(C2017,Pharma_Retailers!$A$4:$A$183,0)),"")</f>
        <v>0</v>
      </c>
      <c r="O2017" s="11" t="str">
        <f t="shared" si="63"/>
        <v/>
      </c>
    </row>
    <row r="2018" spans="1:15" x14ac:dyDescent="0.3">
      <c r="A2018" t="s">
        <v>10578</v>
      </c>
      <c r="B2018" s="9">
        <v>46094</v>
      </c>
      <c r="C2018" t="s">
        <v>8526</v>
      </c>
      <c r="D2018" t="s">
        <v>8269</v>
      </c>
      <c r="E2018" t="s">
        <v>8164</v>
      </c>
      <c r="F2018" t="s">
        <v>8165</v>
      </c>
      <c r="G2018">
        <v>112</v>
      </c>
      <c r="H2018">
        <v>0</v>
      </c>
      <c r="I2018">
        <v>19</v>
      </c>
      <c r="J2018">
        <v>2128</v>
      </c>
      <c r="K2018" s="10">
        <f>IFERROR(INDEX(Pharma_Stock!$D$4:$D$51,MATCH(F2018,Pharma_Stock!$B$4:$B$51,0)),"")</f>
        <v>46275</v>
      </c>
      <c r="L2018" s="11" t="str">
        <f t="shared" si="62"/>
        <v/>
      </c>
      <c r="M2018" s="11" t="str">
        <f>INDEX(Pharma_Products!$F$4:$F$15,MATCH(E2018,Pharma_Products!$A$4:$A$15,0))</f>
        <v>OTC</v>
      </c>
      <c r="N2018" s="10">
        <f>IFERROR(INDEX(Pharma_Retailers!$F$4:$F$183,MATCH(C2018,Pharma_Retailers!$A$4:$A$183,0)),"")</f>
        <v>47018</v>
      </c>
      <c r="O2018" s="11" t="str">
        <f t="shared" si="63"/>
        <v/>
      </c>
    </row>
    <row r="2019" spans="1:15" x14ac:dyDescent="0.3">
      <c r="A2019" t="s">
        <v>10579</v>
      </c>
      <c r="B2019" s="9">
        <v>46094</v>
      </c>
      <c r="C2019" t="s">
        <v>8382</v>
      </c>
      <c r="D2019" t="s">
        <v>8249</v>
      </c>
      <c r="E2019" t="s">
        <v>8204</v>
      </c>
      <c r="F2019" t="s">
        <v>8205</v>
      </c>
      <c r="G2019">
        <v>169</v>
      </c>
      <c r="H2019">
        <v>28</v>
      </c>
      <c r="I2019">
        <v>88</v>
      </c>
      <c r="J2019">
        <v>14872</v>
      </c>
      <c r="K2019" s="10">
        <f>IFERROR(INDEX(Pharma_Stock!$D$4:$D$51,MATCH(F2019,Pharma_Stock!$B$4:$B$51,0)),"")</f>
        <v>46141</v>
      </c>
      <c r="L2019" s="11" t="str">
        <f t="shared" si="62"/>
        <v/>
      </c>
      <c r="M2019" s="11" t="str">
        <f>INDEX(Pharma_Products!$F$4:$F$15,MATCH(E2019,Pharma_Products!$A$4:$A$15,0))</f>
        <v>-</v>
      </c>
      <c r="N2019" s="10">
        <f>IFERROR(INDEX(Pharma_Retailers!$F$4:$F$183,MATCH(C2019,Pharma_Retailers!$A$4:$A$183,0)),"")</f>
        <v>0</v>
      </c>
      <c r="O2019" s="11" t="str">
        <f t="shared" si="63"/>
        <v/>
      </c>
    </row>
    <row r="2020" spans="1:15" x14ac:dyDescent="0.3">
      <c r="A2020" t="s">
        <v>10580</v>
      </c>
      <c r="B2020" s="9">
        <v>46094</v>
      </c>
      <c r="C2020" t="s">
        <v>8359</v>
      </c>
      <c r="D2020" t="s">
        <v>8249</v>
      </c>
      <c r="E2020" t="s">
        <v>8194</v>
      </c>
      <c r="F2020" t="s">
        <v>8195</v>
      </c>
      <c r="G2020">
        <v>220</v>
      </c>
      <c r="H2020">
        <v>0</v>
      </c>
      <c r="I2020">
        <v>105</v>
      </c>
      <c r="J2020">
        <v>23100</v>
      </c>
      <c r="K2020" s="10">
        <f>IFERROR(INDEX(Pharma_Stock!$D$4:$D$51,MATCH(F2020,Pharma_Stock!$B$4:$B$51,0)),"")</f>
        <v>46196</v>
      </c>
      <c r="L2020" s="11" t="str">
        <f t="shared" si="62"/>
        <v/>
      </c>
      <c r="M2020" s="11" t="str">
        <f>INDEX(Pharma_Products!$F$4:$F$15,MATCH(E2020,Pharma_Products!$A$4:$A$15,0))</f>
        <v>-</v>
      </c>
      <c r="N2020" s="10">
        <f>IFERROR(INDEX(Pharma_Retailers!$F$4:$F$183,MATCH(C2020,Pharma_Retailers!$A$4:$A$183,0)),"")</f>
        <v>0</v>
      </c>
      <c r="O2020" s="11" t="str">
        <f t="shared" si="63"/>
        <v/>
      </c>
    </row>
    <row r="2021" spans="1:15" x14ac:dyDescent="0.3">
      <c r="A2021" t="s">
        <v>8627</v>
      </c>
      <c r="B2021" s="9">
        <v>46094</v>
      </c>
      <c r="C2021" t="s">
        <v>8403</v>
      </c>
      <c r="D2021" t="s">
        <v>8241</v>
      </c>
      <c r="E2021" t="s">
        <v>8153</v>
      </c>
      <c r="F2021" t="s">
        <v>8158</v>
      </c>
      <c r="G2021">
        <v>91</v>
      </c>
      <c r="H2021">
        <v>0</v>
      </c>
      <c r="I2021">
        <v>18.5</v>
      </c>
      <c r="J2021">
        <v>1683.5</v>
      </c>
      <c r="K2021" s="10">
        <f>IFERROR(INDEX(Pharma_Stock!$D$4:$D$51,MATCH(F2021,Pharma_Stock!$B$4:$B$51,0)),"")</f>
        <v>46038</v>
      </c>
      <c r="L2021" s="11" t="str">
        <f t="shared" si="62"/>
        <v>FLAG</v>
      </c>
      <c r="M2021" s="11" t="str">
        <f>INDEX(Pharma_Products!$F$4:$F$15,MATCH(E2021,Pharma_Products!$A$4:$A$15,0))</f>
        <v>Sch H</v>
      </c>
      <c r="N2021" s="10">
        <f>IFERROR(INDEX(Pharma_Retailers!$F$4:$F$183,MATCH(C2021,Pharma_Retailers!$A$4:$A$183,0)),"")</f>
        <v>45930</v>
      </c>
      <c r="O2021" s="11" t="str">
        <f t="shared" si="63"/>
        <v>FLAG</v>
      </c>
    </row>
    <row r="2022" spans="1:15" x14ac:dyDescent="0.3">
      <c r="A2022" t="s">
        <v>10581</v>
      </c>
      <c r="B2022" s="9">
        <v>46094</v>
      </c>
      <c r="C2022" t="s">
        <v>8245</v>
      </c>
      <c r="D2022" t="s">
        <v>8249</v>
      </c>
      <c r="E2022" t="s">
        <v>8164</v>
      </c>
      <c r="F2022" t="s">
        <v>8166</v>
      </c>
      <c r="G2022">
        <v>180</v>
      </c>
      <c r="H2022">
        <v>0</v>
      </c>
      <c r="I2022">
        <v>19</v>
      </c>
      <c r="J2022">
        <v>3420</v>
      </c>
      <c r="K2022" s="10">
        <f>IFERROR(INDEX(Pharma_Stock!$D$4:$D$51,MATCH(F2022,Pharma_Stock!$B$4:$B$51,0)),"")</f>
        <v>46409</v>
      </c>
      <c r="L2022" s="11" t="str">
        <f t="shared" si="62"/>
        <v/>
      </c>
      <c r="M2022" s="11" t="str">
        <f>INDEX(Pharma_Products!$F$4:$F$15,MATCH(E2022,Pharma_Products!$A$4:$A$15,0))</f>
        <v>OTC</v>
      </c>
      <c r="N2022" s="10">
        <f>IFERROR(INDEX(Pharma_Retailers!$F$4:$F$183,MATCH(C2022,Pharma_Retailers!$A$4:$A$183,0)),"")</f>
        <v>47053</v>
      </c>
      <c r="O2022" s="11" t="str">
        <f t="shared" si="63"/>
        <v/>
      </c>
    </row>
    <row r="2023" spans="1:15" x14ac:dyDescent="0.3">
      <c r="A2023" t="s">
        <v>10582</v>
      </c>
      <c r="B2023" s="9">
        <v>46095</v>
      </c>
      <c r="C2023" t="s">
        <v>8458</v>
      </c>
      <c r="D2023" t="s">
        <v>8228</v>
      </c>
      <c r="E2023" t="s">
        <v>8159</v>
      </c>
      <c r="F2023" t="s">
        <v>8160</v>
      </c>
      <c r="G2023">
        <v>71</v>
      </c>
      <c r="H2023">
        <v>0</v>
      </c>
      <c r="I2023">
        <v>72</v>
      </c>
      <c r="J2023">
        <v>5112</v>
      </c>
      <c r="K2023" s="10">
        <f>IFERROR(INDEX(Pharma_Stock!$D$4:$D$51,MATCH(F2023,Pharma_Stock!$B$4:$B$51,0)),"")</f>
        <v>46321</v>
      </c>
      <c r="L2023" s="11" t="str">
        <f t="shared" si="62"/>
        <v/>
      </c>
      <c r="M2023" s="11" t="str">
        <f>INDEX(Pharma_Products!$F$4:$F$15,MATCH(E2023,Pharma_Products!$A$4:$A$15,0))</f>
        <v>Sch H</v>
      </c>
      <c r="N2023" s="10">
        <f>IFERROR(INDEX(Pharma_Retailers!$F$4:$F$183,MATCH(C2023,Pharma_Retailers!$A$4:$A$183,0)),"")</f>
        <v>46440</v>
      </c>
      <c r="O2023" s="11" t="str">
        <f t="shared" si="63"/>
        <v/>
      </c>
    </row>
    <row r="2024" spans="1:15" x14ac:dyDescent="0.3">
      <c r="A2024" t="s">
        <v>10583</v>
      </c>
      <c r="B2024" s="9">
        <v>46095</v>
      </c>
      <c r="C2024" t="s">
        <v>8397</v>
      </c>
      <c r="D2024" t="s">
        <v>8269</v>
      </c>
      <c r="E2024" t="s">
        <v>8209</v>
      </c>
      <c r="F2024" t="s">
        <v>8211</v>
      </c>
      <c r="G2024">
        <v>45</v>
      </c>
      <c r="H2024">
        <v>0</v>
      </c>
      <c r="I2024">
        <v>30</v>
      </c>
      <c r="J2024">
        <v>1350</v>
      </c>
      <c r="K2024" s="10">
        <f>IFERROR(INDEX(Pharma_Stock!$D$4:$D$51,MATCH(F2024,Pharma_Stock!$B$4:$B$51,0)),"")</f>
        <v>46265</v>
      </c>
      <c r="L2024" s="11" t="str">
        <f t="shared" si="62"/>
        <v/>
      </c>
      <c r="M2024" s="11" t="str">
        <f>INDEX(Pharma_Products!$F$4:$F$15,MATCH(E2024,Pharma_Products!$A$4:$A$15,0))</f>
        <v>-</v>
      </c>
      <c r="N2024" s="10">
        <f>IFERROR(INDEX(Pharma_Retailers!$F$4:$F$183,MATCH(C2024,Pharma_Retailers!$A$4:$A$183,0)),"")</f>
        <v>0</v>
      </c>
      <c r="O2024" s="11" t="str">
        <f t="shared" si="63"/>
        <v/>
      </c>
    </row>
    <row r="2025" spans="1:15" x14ac:dyDescent="0.3">
      <c r="A2025" t="s">
        <v>10584</v>
      </c>
      <c r="B2025" s="9">
        <v>46095</v>
      </c>
      <c r="C2025" t="s">
        <v>8368</v>
      </c>
      <c r="D2025" t="s">
        <v>8233</v>
      </c>
      <c r="E2025" t="s">
        <v>8184</v>
      </c>
      <c r="F2025" t="s">
        <v>8185</v>
      </c>
      <c r="G2025">
        <v>101</v>
      </c>
      <c r="H2025">
        <v>10</v>
      </c>
      <c r="I2025">
        <v>9</v>
      </c>
      <c r="J2025">
        <v>909</v>
      </c>
      <c r="K2025" s="10">
        <f>IFERROR(INDEX(Pharma_Stock!$D$4:$D$51,MATCH(F2025,Pharma_Stock!$B$4:$B$51,0)),"")</f>
        <v>46158</v>
      </c>
      <c r="L2025" s="11" t="str">
        <f t="shared" si="62"/>
        <v/>
      </c>
      <c r="M2025" s="11" t="str">
        <f>INDEX(Pharma_Products!$F$4:$F$15,MATCH(E2025,Pharma_Products!$A$4:$A$15,0))</f>
        <v>-</v>
      </c>
      <c r="N2025" s="10">
        <f>IFERROR(INDEX(Pharma_Retailers!$F$4:$F$183,MATCH(C2025,Pharma_Retailers!$A$4:$A$183,0)),"")</f>
        <v>0</v>
      </c>
      <c r="O2025" s="11" t="str">
        <f t="shared" si="63"/>
        <v/>
      </c>
    </row>
    <row r="2026" spans="1:15" x14ac:dyDescent="0.3">
      <c r="A2026" t="s">
        <v>10585</v>
      </c>
      <c r="B2026" s="9">
        <v>46095</v>
      </c>
      <c r="C2026" t="s">
        <v>8430</v>
      </c>
      <c r="D2026" t="s">
        <v>8241</v>
      </c>
      <c r="E2026" t="s">
        <v>8204</v>
      </c>
      <c r="F2026" t="s">
        <v>8205</v>
      </c>
      <c r="G2026">
        <v>73</v>
      </c>
      <c r="H2026">
        <v>12</v>
      </c>
      <c r="I2026">
        <v>88</v>
      </c>
      <c r="J2026">
        <v>6424</v>
      </c>
      <c r="K2026" s="10">
        <f>IFERROR(INDEX(Pharma_Stock!$D$4:$D$51,MATCH(F2026,Pharma_Stock!$B$4:$B$51,0)),"")</f>
        <v>46141</v>
      </c>
      <c r="L2026" s="11" t="str">
        <f t="shared" si="62"/>
        <v/>
      </c>
      <c r="M2026" s="11" t="str">
        <f>INDEX(Pharma_Products!$F$4:$F$15,MATCH(E2026,Pharma_Products!$A$4:$A$15,0))</f>
        <v>-</v>
      </c>
      <c r="N2026" s="10">
        <f>IFERROR(INDEX(Pharma_Retailers!$F$4:$F$183,MATCH(C2026,Pharma_Retailers!$A$4:$A$183,0)),"")</f>
        <v>0</v>
      </c>
      <c r="O2026" s="11" t="str">
        <f t="shared" si="63"/>
        <v/>
      </c>
    </row>
    <row r="2027" spans="1:15" x14ac:dyDescent="0.3">
      <c r="A2027" t="s">
        <v>10586</v>
      </c>
      <c r="B2027" s="9">
        <v>46097</v>
      </c>
      <c r="C2027" t="s">
        <v>8293</v>
      </c>
      <c r="D2027" t="s">
        <v>8241</v>
      </c>
      <c r="E2027" t="s">
        <v>8164</v>
      </c>
      <c r="F2027" t="s">
        <v>8165</v>
      </c>
      <c r="G2027">
        <v>80</v>
      </c>
      <c r="H2027">
        <v>0</v>
      </c>
      <c r="I2027">
        <v>19</v>
      </c>
      <c r="J2027">
        <v>1520</v>
      </c>
      <c r="K2027" s="10">
        <f>IFERROR(INDEX(Pharma_Stock!$D$4:$D$51,MATCH(F2027,Pharma_Stock!$B$4:$B$51,0)),"")</f>
        <v>46275</v>
      </c>
      <c r="L2027" s="11" t="str">
        <f t="shared" si="62"/>
        <v/>
      </c>
      <c r="M2027" s="11" t="str">
        <f>INDEX(Pharma_Products!$F$4:$F$15,MATCH(E2027,Pharma_Products!$A$4:$A$15,0))</f>
        <v>OTC</v>
      </c>
      <c r="N2027" s="10">
        <f>IFERROR(INDEX(Pharma_Retailers!$F$4:$F$183,MATCH(C2027,Pharma_Retailers!$A$4:$A$183,0)),"")</f>
        <v>46538</v>
      </c>
      <c r="O2027" s="11" t="str">
        <f t="shared" si="63"/>
        <v/>
      </c>
    </row>
    <row r="2028" spans="1:15" x14ac:dyDescent="0.3">
      <c r="A2028" t="s">
        <v>10587</v>
      </c>
      <c r="B2028" s="9">
        <v>46097</v>
      </c>
      <c r="C2028" t="s">
        <v>8435</v>
      </c>
      <c r="D2028" t="s">
        <v>8249</v>
      </c>
      <c r="E2028" t="s">
        <v>8169</v>
      </c>
      <c r="F2028" t="s">
        <v>8172</v>
      </c>
      <c r="G2028">
        <v>222</v>
      </c>
      <c r="H2028">
        <v>0</v>
      </c>
      <c r="I2028">
        <v>14</v>
      </c>
      <c r="J2028">
        <v>3108</v>
      </c>
      <c r="K2028" s="10">
        <f>IFERROR(INDEX(Pharma_Stock!$D$4:$D$51,MATCH(F2028,Pharma_Stock!$B$4:$B$51,0)),"")</f>
        <v>46309</v>
      </c>
      <c r="L2028" s="11" t="str">
        <f t="shared" si="62"/>
        <v/>
      </c>
      <c r="M2028" s="11" t="str">
        <f>INDEX(Pharma_Products!$F$4:$F$15,MATCH(E2028,Pharma_Products!$A$4:$A$15,0))</f>
        <v>Sch H</v>
      </c>
      <c r="N2028" s="10">
        <f>IFERROR(INDEX(Pharma_Retailers!$F$4:$F$183,MATCH(C2028,Pharma_Retailers!$A$4:$A$183,0)),"")</f>
        <v>46326</v>
      </c>
      <c r="O2028" s="11" t="str">
        <f t="shared" si="63"/>
        <v/>
      </c>
    </row>
    <row r="2029" spans="1:15" x14ac:dyDescent="0.3">
      <c r="A2029" t="s">
        <v>10588</v>
      </c>
      <c r="B2029" s="9">
        <v>46097</v>
      </c>
      <c r="C2029" t="s">
        <v>8525</v>
      </c>
      <c r="D2029" t="s">
        <v>8241</v>
      </c>
      <c r="E2029" t="s">
        <v>8194</v>
      </c>
      <c r="F2029" t="s">
        <v>8197</v>
      </c>
      <c r="G2029">
        <v>77</v>
      </c>
      <c r="H2029">
        <v>0</v>
      </c>
      <c r="I2029">
        <v>105</v>
      </c>
      <c r="J2029">
        <v>8085</v>
      </c>
      <c r="K2029" s="10">
        <f>IFERROR(INDEX(Pharma_Stock!$D$4:$D$51,MATCH(F2029,Pharma_Stock!$B$4:$B$51,0)),"")</f>
        <v>46224</v>
      </c>
      <c r="L2029" s="11" t="str">
        <f t="shared" si="62"/>
        <v/>
      </c>
      <c r="M2029" s="11" t="str">
        <f>INDEX(Pharma_Products!$F$4:$F$15,MATCH(E2029,Pharma_Products!$A$4:$A$15,0))</f>
        <v>-</v>
      </c>
      <c r="N2029" s="10">
        <f>IFERROR(INDEX(Pharma_Retailers!$F$4:$F$183,MATCH(C2029,Pharma_Retailers!$A$4:$A$183,0)),"")</f>
        <v>0</v>
      </c>
      <c r="O2029" s="11" t="str">
        <f t="shared" si="63"/>
        <v/>
      </c>
    </row>
    <row r="2030" spans="1:15" x14ac:dyDescent="0.3">
      <c r="A2030" t="s">
        <v>10589</v>
      </c>
      <c r="B2030" s="9">
        <v>46097</v>
      </c>
      <c r="C2030" t="s">
        <v>8541</v>
      </c>
      <c r="D2030" t="s">
        <v>8233</v>
      </c>
      <c r="E2030" t="s">
        <v>8159</v>
      </c>
      <c r="F2030" t="s">
        <v>8160</v>
      </c>
      <c r="G2030">
        <v>230</v>
      </c>
      <c r="H2030">
        <v>0</v>
      </c>
      <c r="I2030">
        <v>72</v>
      </c>
      <c r="J2030">
        <v>16560</v>
      </c>
      <c r="K2030" s="10">
        <f>IFERROR(INDEX(Pharma_Stock!$D$4:$D$51,MATCH(F2030,Pharma_Stock!$B$4:$B$51,0)),"")</f>
        <v>46321</v>
      </c>
      <c r="L2030" s="11" t="str">
        <f t="shared" si="62"/>
        <v/>
      </c>
      <c r="M2030" s="11" t="str">
        <f>INDEX(Pharma_Products!$F$4:$F$15,MATCH(E2030,Pharma_Products!$A$4:$A$15,0))</f>
        <v>Sch H</v>
      </c>
      <c r="N2030" s="10">
        <f>IFERROR(INDEX(Pharma_Retailers!$F$4:$F$183,MATCH(C2030,Pharma_Retailers!$A$4:$A$183,0)),"")</f>
        <v>47414</v>
      </c>
      <c r="O2030" s="11" t="str">
        <f t="shared" si="63"/>
        <v/>
      </c>
    </row>
    <row r="2031" spans="1:15" x14ac:dyDescent="0.3">
      <c r="A2031" t="s">
        <v>10590</v>
      </c>
      <c r="B2031" s="9">
        <v>46097</v>
      </c>
      <c r="C2031" t="s">
        <v>8378</v>
      </c>
      <c r="D2031" t="s">
        <v>8249</v>
      </c>
      <c r="E2031" t="s">
        <v>8179</v>
      </c>
      <c r="F2031" t="s">
        <v>8182</v>
      </c>
      <c r="G2031">
        <v>212</v>
      </c>
      <c r="H2031">
        <v>0</v>
      </c>
      <c r="I2031">
        <v>85</v>
      </c>
      <c r="J2031">
        <v>18020</v>
      </c>
      <c r="K2031" s="10">
        <f>IFERROR(INDEX(Pharma_Stock!$D$4:$D$51,MATCH(F2031,Pharma_Stock!$B$4:$B$51,0)),"")</f>
        <v>46620</v>
      </c>
      <c r="L2031" s="11" t="str">
        <f t="shared" si="62"/>
        <v/>
      </c>
      <c r="M2031" s="11" t="str">
        <f>INDEX(Pharma_Products!$F$4:$F$15,MATCH(E2031,Pharma_Products!$A$4:$A$15,0))</f>
        <v>Sch H</v>
      </c>
      <c r="N2031" s="10">
        <f>IFERROR(INDEX(Pharma_Retailers!$F$4:$F$183,MATCH(C2031,Pharma_Retailers!$A$4:$A$183,0)),"")</f>
        <v>46829</v>
      </c>
      <c r="O2031" s="11" t="str">
        <f t="shared" si="63"/>
        <v/>
      </c>
    </row>
    <row r="2032" spans="1:15" x14ac:dyDescent="0.3">
      <c r="A2032" t="s">
        <v>10591</v>
      </c>
      <c r="B2032" s="9">
        <v>46097</v>
      </c>
      <c r="C2032" t="s">
        <v>8528</v>
      </c>
      <c r="D2032" t="s">
        <v>8249</v>
      </c>
      <c r="E2032" t="s">
        <v>8209</v>
      </c>
      <c r="F2032" t="s">
        <v>8211</v>
      </c>
      <c r="G2032">
        <v>45</v>
      </c>
      <c r="H2032">
        <v>0</v>
      </c>
      <c r="I2032">
        <v>30</v>
      </c>
      <c r="J2032">
        <v>1350</v>
      </c>
      <c r="K2032" s="10">
        <f>IFERROR(INDEX(Pharma_Stock!$D$4:$D$51,MATCH(F2032,Pharma_Stock!$B$4:$B$51,0)),"")</f>
        <v>46265</v>
      </c>
      <c r="L2032" s="11" t="str">
        <f t="shared" si="62"/>
        <v/>
      </c>
      <c r="M2032" s="11" t="str">
        <f>INDEX(Pharma_Products!$F$4:$F$15,MATCH(E2032,Pharma_Products!$A$4:$A$15,0))</f>
        <v>-</v>
      </c>
      <c r="N2032" s="10">
        <f>IFERROR(INDEX(Pharma_Retailers!$F$4:$F$183,MATCH(C2032,Pharma_Retailers!$A$4:$A$183,0)),"")</f>
        <v>0</v>
      </c>
      <c r="O2032" s="11" t="str">
        <f t="shared" si="63"/>
        <v/>
      </c>
    </row>
    <row r="2033" spans="1:15" x14ac:dyDescent="0.3">
      <c r="A2033" t="s">
        <v>10592</v>
      </c>
      <c r="B2033" s="9">
        <v>46097</v>
      </c>
      <c r="C2033" t="s">
        <v>8422</v>
      </c>
      <c r="D2033" t="s">
        <v>8228</v>
      </c>
      <c r="E2033" t="s">
        <v>8204</v>
      </c>
      <c r="F2033" t="s">
        <v>8205</v>
      </c>
      <c r="G2033">
        <v>64</v>
      </c>
      <c r="H2033">
        <v>10</v>
      </c>
      <c r="I2033">
        <v>88</v>
      </c>
      <c r="J2033">
        <v>5632</v>
      </c>
      <c r="K2033" s="10">
        <f>IFERROR(INDEX(Pharma_Stock!$D$4:$D$51,MATCH(F2033,Pharma_Stock!$B$4:$B$51,0)),"")</f>
        <v>46141</v>
      </c>
      <c r="L2033" s="11" t="str">
        <f t="shared" si="62"/>
        <v/>
      </c>
      <c r="M2033" s="11" t="str">
        <f>INDEX(Pharma_Products!$F$4:$F$15,MATCH(E2033,Pharma_Products!$A$4:$A$15,0))</f>
        <v>-</v>
      </c>
      <c r="N2033" s="10">
        <f>IFERROR(INDEX(Pharma_Retailers!$F$4:$F$183,MATCH(C2033,Pharma_Retailers!$A$4:$A$183,0)),"")</f>
        <v>0</v>
      </c>
      <c r="O2033" s="11" t="str">
        <f t="shared" si="63"/>
        <v/>
      </c>
    </row>
    <row r="2034" spans="1:15" x14ac:dyDescent="0.3">
      <c r="A2034" t="s">
        <v>10593</v>
      </c>
      <c r="B2034" s="9">
        <v>46098</v>
      </c>
      <c r="C2034" t="s">
        <v>8245</v>
      </c>
      <c r="D2034" t="s">
        <v>8249</v>
      </c>
      <c r="E2034" t="s">
        <v>8153</v>
      </c>
      <c r="F2034" t="s">
        <v>8156</v>
      </c>
      <c r="G2034">
        <v>135</v>
      </c>
      <c r="H2034">
        <v>0</v>
      </c>
      <c r="I2034">
        <v>18.5</v>
      </c>
      <c r="J2034">
        <v>2497.5</v>
      </c>
      <c r="K2034" s="10">
        <f>IFERROR(INDEX(Pharma_Stock!$D$4:$D$51,MATCH(F2034,Pharma_Stock!$B$4:$B$51,0)),"")</f>
        <v>46468</v>
      </c>
      <c r="L2034" s="11" t="str">
        <f t="shared" si="62"/>
        <v/>
      </c>
      <c r="M2034" s="11" t="str">
        <f>INDEX(Pharma_Products!$F$4:$F$15,MATCH(E2034,Pharma_Products!$A$4:$A$15,0))</f>
        <v>Sch H</v>
      </c>
      <c r="N2034" s="10">
        <f>IFERROR(INDEX(Pharma_Retailers!$F$4:$F$183,MATCH(C2034,Pharma_Retailers!$A$4:$A$183,0)),"")</f>
        <v>47053</v>
      </c>
      <c r="O2034" s="11" t="str">
        <f t="shared" si="63"/>
        <v/>
      </c>
    </row>
    <row r="2035" spans="1:15" x14ac:dyDescent="0.3">
      <c r="A2035" t="s">
        <v>10594</v>
      </c>
      <c r="B2035" s="9">
        <v>46098</v>
      </c>
      <c r="C2035" t="s">
        <v>8229</v>
      </c>
      <c r="D2035" t="s">
        <v>8233</v>
      </c>
      <c r="E2035" t="s">
        <v>8179</v>
      </c>
      <c r="F2035" t="s">
        <v>8181</v>
      </c>
      <c r="G2035">
        <v>68</v>
      </c>
      <c r="H2035">
        <v>0</v>
      </c>
      <c r="I2035">
        <v>85</v>
      </c>
      <c r="J2035">
        <v>5780</v>
      </c>
      <c r="K2035" s="10">
        <f>IFERROR(INDEX(Pharma_Stock!$D$4:$D$51,MATCH(F2035,Pharma_Stock!$B$4:$B$51,0)),"")</f>
        <v>46533</v>
      </c>
      <c r="L2035" s="11" t="str">
        <f t="shared" si="62"/>
        <v/>
      </c>
      <c r="M2035" s="11" t="str">
        <f>INDEX(Pharma_Products!$F$4:$F$15,MATCH(E2035,Pharma_Products!$A$4:$A$15,0))</f>
        <v>Sch H</v>
      </c>
      <c r="N2035" s="10">
        <f>IFERROR(INDEX(Pharma_Retailers!$F$4:$F$183,MATCH(C2035,Pharma_Retailers!$A$4:$A$183,0)),"")</f>
        <v>46886</v>
      </c>
      <c r="O2035" s="11" t="str">
        <f t="shared" si="63"/>
        <v/>
      </c>
    </row>
    <row r="2036" spans="1:15" x14ac:dyDescent="0.3">
      <c r="A2036" t="s">
        <v>10595</v>
      </c>
      <c r="B2036" s="9">
        <v>46098</v>
      </c>
      <c r="C2036" t="s">
        <v>8275</v>
      </c>
      <c r="D2036" t="s">
        <v>8269</v>
      </c>
      <c r="E2036" t="s">
        <v>8169</v>
      </c>
      <c r="F2036" t="s">
        <v>8171</v>
      </c>
      <c r="G2036">
        <v>74</v>
      </c>
      <c r="H2036">
        <v>0</v>
      </c>
      <c r="I2036">
        <v>14</v>
      </c>
      <c r="J2036">
        <v>1036</v>
      </c>
      <c r="K2036" s="10">
        <f>IFERROR(INDEX(Pharma_Stock!$D$4:$D$51,MATCH(F2036,Pharma_Stock!$B$4:$B$51,0)),"")</f>
        <v>46575</v>
      </c>
      <c r="L2036" s="11" t="str">
        <f t="shared" si="62"/>
        <v/>
      </c>
      <c r="M2036" s="11" t="str">
        <f>INDEX(Pharma_Products!$F$4:$F$15,MATCH(E2036,Pharma_Products!$A$4:$A$15,0))</f>
        <v>Sch H</v>
      </c>
      <c r="N2036" s="10">
        <f>IFERROR(INDEX(Pharma_Retailers!$F$4:$F$183,MATCH(C2036,Pharma_Retailers!$A$4:$A$183,0)),"")</f>
        <v>46657</v>
      </c>
      <c r="O2036" s="11" t="str">
        <f t="shared" si="63"/>
        <v/>
      </c>
    </row>
    <row r="2037" spans="1:15" x14ac:dyDescent="0.3">
      <c r="A2037" t="s">
        <v>10596</v>
      </c>
      <c r="B2037" s="9">
        <v>46098</v>
      </c>
      <c r="C2037" t="s">
        <v>8433</v>
      </c>
      <c r="D2037" t="s">
        <v>8233</v>
      </c>
      <c r="E2037" t="s">
        <v>8194</v>
      </c>
      <c r="F2037" t="s">
        <v>8196</v>
      </c>
      <c r="G2037">
        <v>48</v>
      </c>
      <c r="H2037">
        <v>0</v>
      </c>
      <c r="I2037">
        <v>105</v>
      </c>
      <c r="J2037">
        <v>5040</v>
      </c>
      <c r="K2037" s="10">
        <f>IFERROR(INDEX(Pharma_Stock!$D$4:$D$51,MATCH(F2037,Pharma_Stock!$B$4:$B$51,0)),"")</f>
        <v>46234</v>
      </c>
      <c r="L2037" s="11" t="str">
        <f t="shared" si="62"/>
        <v/>
      </c>
      <c r="M2037" s="11" t="str">
        <f>INDEX(Pharma_Products!$F$4:$F$15,MATCH(E2037,Pharma_Products!$A$4:$A$15,0))</f>
        <v>-</v>
      </c>
      <c r="N2037" s="10">
        <f>IFERROR(INDEX(Pharma_Retailers!$F$4:$F$183,MATCH(C2037,Pharma_Retailers!$A$4:$A$183,0)),"")</f>
        <v>0</v>
      </c>
      <c r="O2037" s="11" t="str">
        <f t="shared" si="63"/>
        <v/>
      </c>
    </row>
    <row r="2038" spans="1:15" x14ac:dyDescent="0.3">
      <c r="A2038" t="s">
        <v>10597</v>
      </c>
      <c r="B2038" s="9">
        <v>46098</v>
      </c>
      <c r="C2038" t="s">
        <v>8366</v>
      </c>
      <c r="D2038" t="s">
        <v>8249</v>
      </c>
      <c r="E2038" t="s">
        <v>8179</v>
      </c>
      <c r="F2038" t="s">
        <v>8180</v>
      </c>
      <c r="G2038">
        <v>54</v>
      </c>
      <c r="H2038">
        <v>0</v>
      </c>
      <c r="I2038">
        <v>85</v>
      </c>
      <c r="J2038">
        <v>4590</v>
      </c>
      <c r="K2038" s="10">
        <f>IFERROR(INDEX(Pharma_Stock!$D$4:$D$51,MATCH(F2038,Pharma_Stock!$B$4:$B$51,0)),"")</f>
        <v>46271</v>
      </c>
      <c r="L2038" s="11" t="str">
        <f t="shared" si="62"/>
        <v/>
      </c>
      <c r="M2038" s="11" t="str">
        <f>INDEX(Pharma_Products!$F$4:$F$15,MATCH(E2038,Pharma_Products!$A$4:$A$15,0))</f>
        <v>Sch H</v>
      </c>
      <c r="N2038" s="10">
        <f>IFERROR(INDEX(Pharma_Retailers!$F$4:$F$183,MATCH(C2038,Pharma_Retailers!$A$4:$A$183,0)),"")</f>
        <v>47218</v>
      </c>
      <c r="O2038" s="11" t="str">
        <f t="shared" si="63"/>
        <v/>
      </c>
    </row>
    <row r="2039" spans="1:15" x14ac:dyDescent="0.3">
      <c r="A2039" t="s">
        <v>10598</v>
      </c>
      <c r="B2039" s="9">
        <v>46099</v>
      </c>
      <c r="C2039" t="s">
        <v>8425</v>
      </c>
      <c r="D2039" t="s">
        <v>8233</v>
      </c>
      <c r="E2039" t="s">
        <v>8194</v>
      </c>
      <c r="F2039" t="s">
        <v>8197</v>
      </c>
      <c r="G2039">
        <v>162</v>
      </c>
      <c r="H2039">
        <v>0</v>
      </c>
      <c r="I2039">
        <v>105</v>
      </c>
      <c r="J2039">
        <v>17010</v>
      </c>
      <c r="K2039" s="10">
        <f>IFERROR(INDEX(Pharma_Stock!$D$4:$D$51,MATCH(F2039,Pharma_Stock!$B$4:$B$51,0)),"")</f>
        <v>46224</v>
      </c>
      <c r="L2039" s="11" t="str">
        <f t="shared" si="62"/>
        <v/>
      </c>
      <c r="M2039" s="11" t="str">
        <f>INDEX(Pharma_Products!$F$4:$F$15,MATCH(E2039,Pharma_Products!$A$4:$A$15,0))</f>
        <v>-</v>
      </c>
      <c r="N2039" s="10">
        <f>IFERROR(INDEX(Pharma_Retailers!$F$4:$F$183,MATCH(C2039,Pharma_Retailers!$A$4:$A$183,0)),"")</f>
        <v>47324</v>
      </c>
      <c r="O2039" s="11" t="str">
        <f t="shared" si="63"/>
        <v/>
      </c>
    </row>
    <row r="2040" spans="1:15" x14ac:dyDescent="0.3">
      <c r="A2040" t="s">
        <v>10599</v>
      </c>
      <c r="B2040" s="9">
        <v>46099</v>
      </c>
      <c r="C2040" t="s">
        <v>8335</v>
      </c>
      <c r="D2040" t="s">
        <v>8249</v>
      </c>
      <c r="E2040" t="s">
        <v>8204</v>
      </c>
      <c r="F2040" t="s">
        <v>8206</v>
      </c>
      <c r="G2040">
        <v>103</v>
      </c>
      <c r="H2040">
        <v>17</v>
      </c>
      <c r="I2040">
        <v>88</v>
      </c>
      <c r="J2040">
        <v>9064</v>
      </c>
      <c r="K2040" s="10">
        <f>IFERROR(INDEX(Pharma_Stock!$D$4:$D$51,MATCH(F2040,Pharma_Stock!$B$4:$B$51,0)),"")</f>
        <v>46287</v>
      </c>
      <c r="L2040" s="11" t="str">
        <f t="shared" si="62"/>
        <v/>
      </c>
      <c r="M2040" s="11" t="str">
        <f>INDEX(Pharma_Products!$F$4:$F$15,MATCH(E2040,Pharma_Products!$A$4:$A$15,0))</f>
        <v>-</v>
      </c>
      <c r="N2040" s="10">
        <f>IFERROR(INDEX(Pharma_Retailers!$F$4:$F$183,MATCH(C2040,Pharma_Retailers!$A$4:$A$183,0)),"")</f>
        <v>0</v>
      </c>
      <c r="O2040" s="11" t="str">
        <f t="shared" si="63"/>
        <v/>
      </c>
    </row>
    <row r="2041" spans="1:15" x14ac:dyDescent="0.3">
      <c r="A2041" t="s">
        <v>10600</v>
      </c>
      <c r="B2041" s="9">
        <v>46099</v>
      </c>
      <c r="C2041" t="s">
        <v>8410</v>
      </c>
      <c r="D2041" t="s">
        <v>8249</v>
      </c>
      <c r="E2041" t="s">
        <v>8209</v>
      </c>
      <c r="F2041" t="s">
        <v>8211</v>
      </c>
      <c r="G2041">
        <v>31</v>
      </c>
      <c r="H2041">
        <v>0</v>
      </c>
      <c r="I2041">
        <v>30</v>
      </c>
      <c r="J2041">
        <v>930</v>
      </c>
      <c r="K2041" s="10">
        <f>IFERROR(INDEX(Pharma_Stock!$D$4:$D$51,MATCH(F2041,Pharma_Stock!$B$4:$B$51,0)),"")</f>
        <v>46265</v>
      </c>
      <c r="L2041" s="11" t="str">
        <f t="shared" si="62"/>
        <v/>
      </c>
      <c r="M2041" s="11" t="str">
        <f>INDEX(Pharma_Products!$F$4:$F$15,MATCH(E2041,Pharma_Products!$A$4:$A$15,0))</f>
        <v>-</v>
      </c>
      <c r="N2041" s="10">
        <f>IFERROR(INDEX(Pharma_Retailers!$F$4:$F$183,MATCH(C2041,Pharma_Retailers!$A$4:$A$183,0)),"")</f>
        <v>0</v>
      </c>
      <c r="O2041" s="11" t="str">
        <f t="shared" si="63"/>
        <v/>
      </c>
    </row>
    <row r="2042" spans="1:15" x14ac:dyDescent="0.3">
      <c r="A2042" t="s">
        <v>10601</v>
      </c>
      <c r="B2042" s="9">
        <v>46099</v>
      </c>
      <c r="C2042" t="s">
        <v>8295</v>
      </c>
      <c r="D2042" t="s">
        <v>8233</v>
      </c>
      <c r="E2042" t="s">
        <v>8194</v>
      </c>
      <c r="F2042" t="s">
        <v>8195</v>
      </c>
      <c r="G2042">
        <v>27</v>
      </c>
      <c r="H2042">
        <v>0</v>
      </c>
      <c r="I2042">
        <v>105</v>
      </c>
      <c r="J2042">
        <v>2835</v>
      </c>
      <c r="K2042" s="10">
        <f>IFERROR(INDEX(Pharma_Stock!$D$4:$D$51,MATCH(F2042,Pharma_Stock!$B$4:$B$51,0)),"")</f>
        <v>46196</v>
      </c>
      <c r="L2042" s="11" t="str">
        <f t="shared" si="62"/>
        <v/>
      </c>
      <c r="M2042" s="11" t="str">
        <f>INDEX(Pharma_Products!$F$4:$F$15,MATCH(E2042,Pharma_Products!$A$4:$A$15,0))</f>
        <v>-</v>
      </c>
      <c r="N2042" s="10">
        <f>IFERROR(INDEX(Pharma_Retailers!$F$4:$F$183,MATCH(C2042,Pharma_Retailers!$A$4:$A$183,0)),"")</f>
        <v>0</v>
      </c>
      <c r="O2042" s="11" t="str">
        <f t="shared" si="63"/>
        <v/>
      </c>
    </row>
    <row r="2043" spans="1:15" x14ac:dyDescent="0.3">
      <c r="A2043" t="s">
        <v>10602</v>
      </c>
      <c r="B2043" s="9">
        <v>46099</v>
      </c>
      <c r="C2043" t="s">
        <v>8495</v>
      </c>
      <c r="D2043" t="s">
        <v>8249</v>
      </c>
      <c r="E2043" t="s">
        <v>8174</v>
      </c>
      <c r="F2043" t="s">
        <v>8177</v>
      </c>
      <c r="G2043">
        <v>47</v>
      </c>
      <c r="H2043">
        <v>0</v>
      </c>
      <c r="I2043">
        <v>98</v>
      </c>
      <c r="J2043">
        <v>4606</v>
      </c>
      <c r="K2043" s="10">
        <f>IFERROR(INDEX(Pharma_Stock!$D$4:$D$51,MATCH(F2043,Pharma_Stock!$B$4:$B$51,0)),"")</f>
        <v>46385</v>
      </c>
      <c r="L2043" s="11" t="str">
        <f t="shared" si="62"/>
        <v/>
      </c>
      <c r="M2043" s="11" t="str">
        <f>INDEX(Pharma_Products!$F$4:$F$15,MATCH(E2043,Pharma_Products!$A$4:$A$15,0))</f>
        <v>Sch H</v>
      </c>
      <c r="N2043" s="10">
        <f>IFERROR(INDEX(Pharma_Retailers!$F$4:$F$183,MATCH(C2043,Pharma_Retailers!$A$4:$A$183,0)),"")</f>
        <v>46890</v>
      </c>
      <c r="O2043" s="11" t="str">
        <f t="shared" si="63"/>
        <v/>
      </c>
    </row>
    <row r="2044" spans="1:15" x14ac:dyDescent="0.3">
      <c r="A2044" t="s">
        <v>10603</v>
      </c>
      <c r="B2044" s="9">
        <v>46099</v>
      </c>
      <c r="C2044" t="s">
        <v>8242</v>
      </c>
      <c r="D2044" t="s">
        <v>8233</v>
      </c>
      <c r="E2044" t="s">
        <v>8194</v>
      </c>
      <c r="F2044" t="s">
        <v>8196</v>
      </c>
      <c r="G2044">
        <v>39</v>
      </c>
      <c r="H2044">
        <v>0</v>
      </c>
      <c r="I2044">
        <v>105</v>
      </c>
      <c r="J2044">
        <v>4095</v>
      </c>
      <c r="K2044" s="10">
        <f>IFERROR(INDEX(Pharma_Stock!$D$4:$D$51,MATCH(F2044,Pharma_Stock!$B$4:$B$51,0)),"")</f>
        <v>46234</v>
      </c>
      <c r="L2044" s="11" t="str">
        <f t="shared" si="62"/>
        <v/>
      </c>
      <c r="M2044" s="11" t="str">
        <f>INDEX(Pharma_Products!$F$4:$F$15,MATCH(E2044,Pharma_Products!$A$4:$A$15,0))</f>
        <v>-</v>
      </c>
      <c r="N2044" s="10">
        <f>IFERROR(INDEX(Pharma_Retailers!$F$4:$F$183,MATCH(C2044,Pharma_Retailers!$A$4:$A$183,0)),"")</f>
        <v>0</v>
      </c>
      <c r="O2044" s="11" t="str">
        <f t="shared" si="63"/>
        <v/>
      </c>
    </row>
    <row r="2045" spans="1:15" x14ac:dyDescent="0.3">
      <c r="A2045" t="s">
        <v>10604</v>
      </c>
      <c r="B2045" s="9">
        <v>46099</v>
      </c>
      <c r="C2045" t="s">
        <v>8409</v>
      </c>
      <c r="D2045" t="s">
        <v>8233</v>
      </c>
      <c r="E2045" t="s">
        <v>8189</v>
      </c>
      <c r="F2045" t="s">
        <v>8190</v>
      </c>
      <c r="G2045">
        <v>98</v>
      </c>
      <c r="H2045">
        <v>0</v>
      </c>
      <c r="I2045">
        <v>12.5</v>
      </c>
      <c r="J2045">
        <v>1225</v>
      </c>
      <c r="K2045" s="10">
        <f>IFERROR(INDEX(Pharma_Stock!$D$4:$D$51,MATCH(F2045,Pharma_Stock!$B$4:$B$51,0)),"")</f>
        <v>46202</v>
      </c>
      <c r="L2045" s="11" t="str">
        <f t="shared" si="62"/>
        <v/>
      </c>
      <c r="M2045" s="11" t="str">
        <f>INDEX(Pharma_Products!$F$4:$F$15,MATCH(E2045,Pharma_Products!$A$4:$A$15,0))</f>
        <v>-</v>
      </c>
      <c r="N2045" s="10">
        <f>IFERROR(INDEX(Pharma_Retailers!$F$4:$F$183,MATCH(C2045,Pharma_Retailers!$A$4:$A$183,0)),"")</f>
        <v>0</v>
      </c>
      <c r="O2045" s="11" t="str">
        <f t="shared" si="63"/>
        <v/>
      </c>
    </row>
    <row r="2046" spans="1:15" x14ac:dyDescent="0.3">
      <c r="A2046" t="s">
        <v>10605</v>
      </c>
      <c r="B2046" s="9">
        <v>46099</v>
      </c>
      <c r="C2046" t="s">
        <v>8458</v>
      </c>
      <c r="D2046" t="s">
        <v>8228</v>
      </c>
      <c r="E2046" t="s">
        <v>8153</v>
      </c>
      <c r="F2046" t="s">
        <v>8154</v>
      </c>
      <c r="G2046">
        <v>124</v>
      </c>
      <c r="H2046">
        <v>0</v>
      </c>
      <c r="I2046">
        <v>18.5</v>
      </c>
      <c r="J2046">
        <v>2294</v>
      </c>
      <c r="K2046" s="10">
        <f>IFERROR(INDEX(Pharma_Stock!$D$4:$D$51,MATCH(F2046,Pharma_Stock!$B$4:$B$51,0)),"")</f>
        <v>46439</v>
      </c>
      <c r="L2046" s="11" t="str">
        <f t="shared" si="62"/>
        <v/>
      </c>
      <c r="M2046" s="11" t="str">
        <f>INDEX(Pharma_Products!$F$4:$F$15,MATCH(E2046,Pharma_Products!$A$4:$A$15,0))</f>
        <v>Sch H</v>
      </c>
      <c r="N2046" s="10">
        <f>IFERROR(INDEX(Pharma_Retailers!$F$4:$F$183,MATCH(C2046,Pharma_Retailers!$A$4:$A$183,0)),"")</f>
        <v>46440</v>
      </c>
      <c r="O2046" s="11" t="str">
        <f t="shared" si="63"/>
        <v/>
      </c>
    </row>
    <row r="2047" spans="1:15" x14ac:dyDescent="0.3">
      <c r="A2047" t="s">
        <v>10606</v>
      </c>
      <c r="B2047" s="9">
        <v>46099</v>
      </c>
      <c r="C2047" t="s">
        <v>8495</v>
      </c>
      <c r="D2047" t="s">
        <v>8249</v>
      </c>
      <c r="E2047" t="s">
        <v>8153</v>
      </c>
      <c r="F2047" t="s">
        <v>8154</v>
      </c>
      <c r="G2047">
        <v>10</v>
      </c>
      <c r="H2047">
        <v>0</v>
      </c>
      <c r="I2047">
        <v>18.5</v>
      </c>
      <c r="J2047">
        <v>185</v>
      </c>
      <c r="K2047" s="10">
        <f>IFERROR(INDEX(Pharma_Stock!$D$4:$D$51,MATCH(F2047,Pharma_Stock!$B$4:$B$51,0)),"")</f>
        <v>46439</v>
      </c>
      <c r="L2047" s="11" t="str">
        <f t="shared" si="62"/>
        <v/>
      </c>
      <c r="M2047" s="11" t="str">
        <f>INDEX(Pharma_Products!$F$4:$F$15,MATCH(E2047,Pharma_Products!$A$4:$A$15,0))</f>
        <v>Sch H</v>
      </c>
      <c r="N2047" s="10">
        <f>IFERROR(INDEX(Pharma_Retailers!$F$4:$F$183,MATCH(C2047,Pharma_Retailers!$A$4:$A$183,0)),"")</f>
        <v>46890</v>
      </c>
      <c r="O2047" s="11" t="str">
        <f t="shared" si="63"/>
        <v/>
      </c>
    </row>
    <row r="2048" spans="1:15" x14ac:dyDescent="0.3">
      <c r="A2048" t="s">
        <v>10607</v>
      </c>
      <c r="B2048" s="9">
        <v>46099</v>
      </c>
      <c r="C2048" t="s">
        <v>8348</v>
      </c>
      <c r="D2048" t="s">
        <v>8269</v>
      </c>
      <c r="E2048" t="s">
        <v>8194</v>
      </c>
      <c r="F2048" t="s">
        <v>8195</v>
      </c>
      <c r="G2048">
        <v>134</v>
      </c>
      <c r="H2048">
        <v>0</v>
      </c>
      <c r="I2048">
        <v>105</v>
      </c>
      <c r="J2048">
        <v>14070</v>
      </c>
      <c r="K2048" s="10">
        <f>IFERROR(INDEX(Pharma_Stock!$D$4:$D$51,MATCH(F2048,Pharma_Stock!$B$4:$B$51,0)),"")</f>
        <v>46196</v>
      </c>
      <c r="L2048" s="11" t="str">
        <f t="shared" si="62"/>
        <v/>
      </c>
      <c r="M2048" s="11" t="str">
        <f>INDEX(Pharma_Products!$F$4:$F$15,MATCH(E2048,Pharma_Products!$A$4:$A$15,0))</f>
        <v>-</v>
      </c>
      <c r="N2048" s="10">
        <f>IFERROR(INDEX(Pharma_Retailers!$F$4:$F$183,MATCH(C2048,Pharma_Retailers!$A$4:$A$183,0)),"")</f>
        <v>46536</v>
      </c>
      <c r="O2048" s="11" t="str">
        <f t="shared" si="63"/>
        <v/>
      </c>
    </row>
    <row r="2049" spans="1:15" x14ac:dyDescent="0.3">
      <c r="A2049" t="s">
        <v>10608</v>
      </c>
      <c r="B2049" s="9">
        <v>46099</v>
      </c>
      <c r="C2049" t="s">
        <v>8369</v>
      </c>
      <c r="D2049" t="s">
        <v>8228</v>
      </c>
      <c r="E2049" t="s">
        <v>8169</v>
      </c>
      <c r="F2049" t="s">
        <v>8170</v>
      </c>
      <c r="G2049">
        <v>179</v>
      </c>
      <c r="H2049">
        <v>0</v>
      </c>
      <c r="I2049">
        <v>14</v>
      </c>
      <c r="J2049">
        <v>2506</v>
      </c>
      <c r="K2049" s="10">
        <f>IFERROR(INDEX(Pharma_Stock!$D$4:$D$51,MATCH(F2049,Pharma_Stock!$B$4:$B$51,0)),"")</f>
        <v>46624</v>
      </c>
      <c r="L2049" s="11" t="str">
        <f t="shared" si="62"/>
        <v/>
      </c>
      <c r="M2049" s="11" t="str">
        <f>INDEX(Pharma_Products!$F$4:$F$15,MATCH(E2049,Pharma_Products!$A$4:$A$15,0))</f>
        <v>Sch H</v>
      </c>
      <c r="N2049" s="10">
        <f>IFERROR(INDEX(Pharma_Retailers!$F$4:$F$183,MATCH(C2049,Pharma_Retailers!$A$4:$A$183,0)),"")</f>
        <v>46872</v>
      </c>
      <c r="O2049" s="11" t="str">
        <f t="shared" si="63"/>
        <v/>
      </c>
    </row>
    <row r="2050" spans="1:15" x14ac:dyDescent="0.3">
      <c r="A2050" t="s">
        <v>10609</v>
      </c>
      <c r="B2050" s="9">
        <v>46099</v>
      </c>
      <c r="C2050" t="s">
        <v>8460</v>
      </c>
      <c r="D2050" t="s">
        <v>8228</v>
      </c>
      <c r="E2050" t="s">
        <v>8189</v>
      </c>
      <c r="F2050" t="s">
        <v>8190</v>
      </c>
      <c r="G2050">
        <v>164</v>
      </c>
      <c r="H2050">
        <v>0</v>
      </c>
      <c r="I2050">
        <v>12.5</v>
      </c>
      <c r="J2050">
        <v>2050</v>
      </c>
      <c r="K2050" s="10">
        <f>IFERROR(INDEX(Pharma_Stock!$D$4:$D$51,MATCH(F2050,Pharma_Stock!$B$4:$B$51,0)),"")</f>
        <v>46202</v>
      </c>
      <c r="L2050" s="11" t="str">
        <f t="shared" si="62"/>
        <v/>
      </c>
      <c r="M2050" s="11" t="str">
        <f>INDEX(Pharma_Products!$F$4:$F$15,MATCH(E2050,Pharma_Products!$A$4:$A$15,0))</f>
        <v>-</v>
      </c>
      <c r="N2050" s="10">
        <f>IFERROR(INDEX(Pharma_Retailers!$F$4:$F$183,MATCH(C2050,Pharma_Retailers!$A$4:$A$183,0)),"")</f>
        <v>0</v>
      </c>
      <c r="O2050" s="11" t="str">
        <f t="shared" si="63"/>
        <v/>
      </c>
    </row>
    <row r="2051" spans="1:15" x14ac:dyDescent="0.3">
      <c r="A2051" t="s">
        <v>10610</v>
      </c>
      <c r="B2051" s="9">
        <v>46100</v>
      </c>
      <c r="C2051" t="s">
        <v>8347</v>
      </c>
      <c r="D2051" t="s">
        <v>8233</v>
      </c>
      <c r="E2051" t="s">
        <v>8209</v>
      </c>
      <c r="F2051" t="s">
        <v>8211</v>
      </c>
      <c r="G2051">
        <v>196</v>
      </c>
      <c r="H2051">
        <v>0</v>
      </c>
      <c r="I2051">
        <v>30</v>
      </c>
      <c r="J2051">
        <v>5880</v>
      </c>
      <c r="K2051" s="10">
        <f>IFERROR(INDEX(Pharma_Stock!$D$4:$D$51,MATCH(F2051,Pharma_Stock!$B$4:$B$51,0)),"")</f>
        <v>46265</v>
      </c>
      <c r="L2051" s="11" t="str">
        <f t="shared" si="62"/>
        <v/>
      </c>
      <c r="M2051" s="11" t="str">
        <f>INDEX(Pharma_Products!$F$4:$F$15,MATCH(E2051,Pharma_Products!$A$4:$A$15,0))</f>
        <v>-</v>
      </c>
      <c r="N2051" s="10">
        <f>IFERROR(INDEX(Pharma_Retailers!$F$4:$F$183,MATCH(C2051,Pharma_Retailers!$A$4:$A$183,0)),"")</f>
        <v>0</v>
      </c>
      <c r="O2051" s="11" t="str">
        <f t="shared" si="63"/>
        <v/>
      </c>
    </row>
    <row r="2052" spans="1:15" x14ac:dyDescent="0.3">
      <c r="A2052" t="s">
        <v>10611</v>
      </c>
      <c r="B2052" s="9">
        <v>46100</v>
      </c>
      <c r="C2052" t="s">
        <v>8238</v>
      </c>
      <c r="D2052" t="s">
        <v>8241</v>
      </c>
      <c r="E2052" t="s">
        <v>8204</v>
      </c>
      <c r="F2052" t="s">
        <v>8205</v>
      </c>
      <c r="G2052">
        <v>99</v>
      </c>
      <c r="H2052">
        <v>16</v>
      </c>
      <c r="I2052">
        <v>88</v>
      </c>
      <c r="J2052">
        <v>8712</v>
      </c>
      <c r="K2052" s="10">
        <f>IFERROR(INDEX(Pharma_Stock!$D$4:$D$51,MATCH(F2052,Pharma_Stock!$B$4:$B$51,0)),"")</f>
        <v>46141</v>
      </c>
      <c r="L2052" s="11" t="str">
        <f t="shared" ref="L2052:L2115" si="64">IF(B2052&gt;K2052,"FLAG","")</f>
        <v/>
      </c>
      <c r="M2052" s="11" t="str">
        <f>INDEX(Pharma_Products!$F$4:$F$15,MATCH(E2052,Pharma_Products!$A$4:$A$15,0))</f>
        <v>-</v>
      </c>
      <c r="N2052" s="10">
        <f>IFERROR(INDEX(Pharma_Retailers!$F$4:$F$183,MATCH(C2052,Pharma_Retailers!$A$4:$A$183,0)),"")</f>
        <v>46414</v>
      </c>
      <c r="O2052" s="11" t="str">
        <f t="shared" ref="O2052:O2115" si="65">IF(AND(M2052="Sch H",N(N2052)&gt;0,B2052&gt;N2052),"FLAG","")</f>
        <v/>
      </c>
    </row>
    <row r="2053" spans="1:15" x14ac:dyDescent="0.3">
      <c r="A2053" t="s">
        <v>10612</v>
      </c>
      <c r="B2053" s="9">
        <v>46100</v>
      </c>
      <c r="C2053" t="s">
        <v>8450</v>
      </c>
      <c r="D2053" t="s">
        <v>8249</v>
      </c>
      <c r="E2053" t="s">
        <v>8189</v>
      </c>
      <c r="F2053" t="s">
        <v>8190</v>
      </c>
      <c r="G2053">
        <v>187</v>
      </c>
      <c r="H2053">
        <v>0</v>
      </c>
      <c r="I2053">
        <v>12.5</v>
      </c>
      <c r="J2053">
        <v>2337.5</v>
      </c>
      <c r="K2053" s="10">
        <f>IFERROR(INDEX(Pharma_Stock!$D$4:$D$51,MATCH(F2053,Pharma_Stock!$B$4:$B$51,0)),"")</f>
        <v>46202</v>
      </c>
      <c r="L2053" s="11" t="str">
        <f t="shared" si="64"/>
        <v/>
      </c>
      <c r="M2053" s="11" t="str">
        <f>INDEX(Pharma_Products!$F$4:$F$15,MATCH(E2053,Pharma_Products!$A$4:$A$15,0))</f>
        <v>-</v>
      </c>
      <c r="N2053" s="10">
        <f>IFERROR(INDEX(Pharma_Retailers!$F$4:$F$183,MATCH(C2053,Pharma_Retailers!$A$4:$A$183,0)),"")</f>
        <v>0</v>
      </c>
      <c r="O2053" s="11" t="str">
        <f t="shared" si="65"/>
        <v/>
      </c>
    </row>
    <row r="2054" spans="1:15" x14ac:dyDescent="0.3">
      <c r="A2054" t="s">
        <v>10613</v>
      </c>
      <c r="B2054" s="9">
        <v>46100</v>
      </c>
      <c r="C2054" t="s">
        <v>8388</v>
      </c>
      <c r="D2054" t="s">
        <v>8241</v>
      </c>
      <c r="E2054" t="s">
        <v>8153</v>
      </c>
      <c r="F2054" t="s">
        <v>8157</v>
      </c>
      <c r="G2054">
        <v>210</v>
      </c>
      <c r="H2054">
        <v>0</v>
      </c>
      <c r="I2054">
        <v>18.5</v>
      </c>
      <c r="J2054">
        <v>3885</v>
      </c>
      <c r="K2054" s="10">
        <f>IFERROR(INDEX(Pharma_Stock!$D$4:$D$51,MATCH(F2054,Pharma_Stock!$B$4:$B$51,0)),"")</f>
        <v>46500</v>
      </c>
      <c r="L2054" s="11" t="str">
        <f t="shared" si="64"/>
        <v/>
      </c>
      <c r="M2054" s="11" t="str">
        <f>INDEX(Pharma_Products!$F$4:$F$15,MATCH(E2054,Pharma_Products!$A$4:$A$15,0))</f>
        <v>Sch H</v>
      </c>
      <c r="N2054" s="10">
        <f>IFERROR(INDEX(Pharma_Retailers!$F$4:$F$183,MATCH(C2054,Pharma_Retailers!$A$4:$A$183,0)),"")</f>
        <v>46564</v>
      </c>
      <c r="O2054" s="11" t="str">
        <f t="shared" si="65"/>
        <v/>
      </c>
    </row>
    <row r="2055" spans="1:15" x14ac:dyDescent="0.3">
      <c r="A2055" t="s">
        <v>10614</v>
      </c>
      <c r="B2055" s="9">
        <v>46100</v>
      </c>
      <c r="C2055" t="s">
        <v>8325</v>
      </c>
      <c r="D2055" t="s">
        <v>8233</v>
      </c>
      <c r="E2055" t="s">
        <v>8204</v>
      </c>
      <c r="F2055" t="s">
        <v>8205</v>
      </c>
      <c r="G2055">
        <v>66</v>
      </c>
      <c r="H2055">
        <v>11</v>
      </c>
      <c r="I2055">
        <v>88</v>
      </c>
      <c r="J2055">
        <v>5808</v>
      </c>
      <c r="K2055" s="10">
        <f>IFERROR(INDEX(Pharma_Stock!$D$4:$D$51,MATCH(F2055,Pharma_Stock!$B$4:$B$51,0)),"")</f>
        <v>46141</v>
      </c>
      <c r="L2055" s="11" t="str">
        <f t="shared" si="64"/>
        <v/>
      </c>
      <c r="M2055" s="11" t="str">
        <f>INDEX(Pharma_Products!$F$4:$F$15,MATCH(E2055,Pharma_Products!$A$4:$A$15,0))</f>
        <v>-</v>
      </c>
      <c r="N2055" s="10">
        <f>IFERROR(INDEX(Pharma_Retailers!$F$4:$F$183,MATCH(C2055,Pharma_Retailers!$A$4:$A$183,0)),"")</f>
        <v>0</v>
      </c>
      <c r="O2055" s="11" t="str">
        <f t="shared" si="65"/>
        <v/>
      </c>
    </row>
    <row r="2056" spans="1:15" x14ac:dyDescent="0.3">
      <c r="A2056" t="s">
        <v>10615</v>
      </c>
      <c r="B2056" s="9">
        <v>46100</v>
      </c>
      <c r="C2056" t="s">
        <v>8519</v>
      </c>
      <c r="D2056" t="s">
        <v>8228</v>
      </c>
      <c r="E2056" t="s">
        <v>8184</v>
      </c>
      <c r="F2056" t="s">
        <v>8185</v>
      </c>
      <c r="G2056">
        <v>23</v>
      </c>
      <c r="H2056">
        <v>2</v>
      </c>
      <c r="I2056">
        <v>9</v>
      </c>
      <c r="J2056">
        <v>207</v>
      </c>
      <c r="K2056" s="10">
        <f>IFERROR(INDEX(Pharma_Stock!$D$4:$D$51,MATCH(F2056,Pharma_Stock!$B$4:$B$51,0)),"")</f>
        <v>46158</v>
      </c>
      <c r="L2056" s="11" t="str">
        <f t="shared" si="64"/>
        <v/>
      </c>
      <c r="M2056" s="11" t="str">
        <f>INDEX(Pharma_Products!$F$4:$F$15,MATCH(E2056,Pharma_Products!$A$4:$A$15,0))</f>
        <v>-</v>
      </c>
      <c r="N2056" s="10">
        <f>IFERROR(INDEX(Pharma_Retailers!$F$4:$F$183,MATCH(C2056,Pharma_Retailers!$A$4:$A$183,0)),"")</f>
        <v>0</v>
      </c>
      <c r="O2056" s="11" t="str">
        <f t="shared" si="65"/>
        <v/>
      </c>
    </row>
    <row r="2057" spans="1:15" x14ac:dyDescent="0.3">
      <c r="A2057" t="s">
        <v>10616</v>
      </c>
      <c r="B2057" s="9">
        <v>46101</v>
      </c>
      <c r="C2057" t="s">
        <v>8361</v>
      </c>
      <c r="D2057" t="s">
        <v>8228</v>
      </c>
      <c r="E2057" t="s">
        <v>8164</v>
      </c>
      <c r="F2057" t="s">
        <v>8165</v>
      </c>
      <c r="G2057">
        <v>191</v>
      </c>
      <c r="H2057">
        <v>0</v>
      </c>
      <c r="I2057">
        <v>19</v>
      </c>
      <c r="J2057">
        <v>3629</v>
      </c>
      <c r="K2057" s="10">
        <f>IFERROR(INDEX(Pharma_Stock!$D$4:$D$51,MATCH(F2057,Pharma_Stock!$B$4:$B$51,0)),"")</f>
        <v>46275</v>
      </c>
      <c r="L2057" s="11" t="str">
        <f t="shared" si="64"/>
        <v/>
      </c>
      <c r="M2057" s="11" t="str">
        <f>INDEX(Pharma_Products!$F$4:$F$15,MATCH(E2057,Pharma_Products!$A$4:$A$15,0))</f>
        <v>OTC</v>
      </c>
      <c r="N2057" s="10">
        <f>IFERROR(INDEX(Pharma_Retailers!$F$4:$F$183,MATCH(C2057,Pharma_Retailers!$A$4:$A$183,0)),"")</f>
        <v>47378</v>
      </c>
      <c r="O2057" s="11" t="str">
        <f t="shared" si="65"/>
        <v/>
      </c>
    </row>
    <row r="2058" spans="1:15" x14ac:dyDescent="0.3">
      <c r="A2058" t="s">
        <v>10617</v>
      </c>
      <c r="B2058" s="9">
        <v>46101</v>
      </c>
      <c r="C2058" t="s">
        <v>8254</v>
      </c>
      <c r="D2058" t="s">
        <v>8228</v>
      </c>
      <c r="E2058" t="s">
        <v>8189</v>
      </c>
      <c r="F2058" t="s">
        <v>8190</v>
      </c>
      <c r="G2058">
        <v>40</v>
      </c>
      <c r="H2058">
        <v>0</v>
      </c>
      <c r="I2058">
        <v>12.5</v>
      </c>
      <c r="J2058">
        <v>500</v>
      </c>
      <c r="K2058" s="10">
        <f>IFERROR(INDEX(Pharma_Stock!$D$4:$D$51,MATCH(F2058,Pharma_Stock!$B$4:$B$51,0)),"")</f>
        <v>46202</v>
      </c>
      <c r="L2058" s="11" t="str">
        <f t="shared" si="64"/>
        <v/>
      </c>
      <c r="M2058" s="11" t="str">
        <f>INDEX(Pharma_Products!$F$4:$F$15,MATCH(E2058,Pharma_Products!$A$4:$A$15,0))</f>
        <v>-</v>
      </c>
      <c r="N2058" s="10">
        <f>IFERROR(INDEX(Pharma_Retailers!$F$4:$F$183,MATCH(C2058,Pharma_Retailers!$A$4:$A$183,0)),"")</f>
        <v>0</v>
      </c>
      <c r="O2058" s="11" t="str">
        <f t="shared" si="65"/>
        <v/>
      </c>
    </row>
    <row r="2059" spans="1:15" x14ac:dyDescent="0.3">
      <c r="A2059" t="s">
        <v>10618</v>
      </c>
      <c r="B2059" s="9">
        <v>46101</v>
      </c>
      <c r="C2059" t="s">
        <v>8359</v>
      </c>
      <c r="D2059" t="s">
        <v>8249</v>
      </c>
      <c r="E2059" t="s">
        <v>8184</v>
      </c>
      <c r="F2059" t="s">
        <v>8185</v>
      </c>
      <c r="G2059">
        <v>46</v>
      </c>
      <c r="H2059">
        <v>4</v>
      </c>
      <c r="I2059">
        <v>9</v>
      </c>
      <c r="J2059">
        <v>414</v>
      </c>
      <c r="K2059" s="10">
        <f>IFERROR(INDEX(Pharma_Stock!$D$4:$D$51,MATCH(F2059,Pharma_Stock!$B$4:$B$51,0)),"")</f>
        <v>46158</v>
      </c>
      <c r="L2059" s="11" t="str">
        <f t="shared" si="64"/>
        <v/>
      </c>
      <c r="M2059" s="11" t="str">
        <f>INDEX(Pharma_Products!$F$4:$F$15,MATCH(E2059,Pharma_Products!$A$4:$A$15,0))</f>
        <v>-</v>
      </c>
      <c r="N2059" s="10">
        <f>IFERROR(INDEX(Pharma_Retailers!$F$4:$F$183,MATCH(C2059,Pharma_Retailers!$A$4:$A$183,0)),"")</f>
        <v>0</v>
      </c>
      <c r="O2059" s="11" t="str">
        <f t="shared" si="65"/>
        <v/>
      </c>
    </row>
    <row r="2060" spans="1:15" x14ac:dyDescent="0.3">
      <c r="A2060" t="s">
        <v>10619</v>
      </c>
      <c r="B2060" s="9">
        <v>46101</v>
      </c>
      <c r="C2060" t="s">
        <v>8412</v>
      </c>
      <c r="D2060" t="s">
        <v>8228</v>
      </c>
      <c r="E2060" t="s">
        <v>8209</v>
      </c>
      <c r="F2060" t="s">
        <v>8211</v>
      </c>
      <c r="G2060">
        <v>240</v>
      </c>
      <c r="H2060">
        <v>0</v>
      </c>
      <c r="I2060">
        <v>30</v>
      </c>
      <c r="J2060">
        <v>7200</v>
      </c>
      <c r="K2060" s="10">
        <f>IFERROR(INDEX(Pharma_Stock!$D$4:$D$51,MATCH(F2060,Pharma_Stock!$B$4:$B$51,0)),"")</f>
        <v>46265</v>
      </c>
      <c r="L2060" s="11" t="str">
        <f t="shared" si="64"/>
        <v/>
      </c>
      <c r="M2060" s="11" t="str">
        <f>INDEX(Pharma_Products!$F$4:$F$15,MATCH(E2060,Pharma_Products!$A$4:$A$15,0))</f>
        <v>-</v>
      </c>
      <c r="N2060" s="10">
        <f>IFERROR(INDEX(Pharma_Retailers!$F$4:$F$183,MATCH(C2060,Pharma_Retailers!$A$4:$A$183,0)),"")</f>
        <v>0</v>
      </c>
      <c r="O2060" s="11" t="str">
        <f t="shared" si="65"/>
        <v/>
      </c>
    </row>
    <row r="2061" spans="1:15" x14ac:dyDescent="0.3">
      <c r="A2061" t="s">
        <v>10620</v>
      </c>
      <c r="B2061" s="9">
        <v>46101</v>
      </c>
      <c r="C2061" t="s">
        <v>8325</v>
      </c>
      <c r="D2061" t="s">
        <v>8233</v>
      </c>
      <c r="E2061" t="s">
        <v>8209</v>
      </c>
      <c r="F2061" t="s">
        <v>8211</v>
      </c>
      <c r="G2061">
        <v>196</v>
      </c>
      <c r="H2061">
        <v>0</v>
      </c>
      <c r="I2061">
        <v>30</v>
      </c>
      <c r="J2061">
        <v>5880</v>
      </c>
      <c r="K2061" s="10">
        <f>IFERROR(INDEX(Pharma_Stock!$D$4:$D$51,MATCH(F2061,Pharma_Stock!$B$4:$B$51,0)),"")</f>
        <v>46265</v>
      </c>
      <c r="L2061" s="11" t="str">
        <f t="shared" si="64"/>
        <v/>
      </c>
      <c r="M2061" s="11" t="str">
        <f>INDEX(Pharma_Products!$F$4:$F$15,MATCH(E2061,Pharma_Products!$A$4:$A$15,0))</f>
        <v>-</v>
      </c>
      <c r="N2061" s="10">
        <f>IFERROR(INDEX(Pharma_Retailers!$F$4:$F$183,MATCH(C2061,Pharma_Retailers!$A$4:$A$183,0)),"")</f>
        <v>0</v>
      </c>
      <c r="O2061" s="11" t="str">
        <f t="shared" si="65"/>
        <v/>
      </c>
    </row>
    <row r="2062" spans="1:15" x14ac:dyDescent="0.3">
      <c r="A2062" t="s">
        <v>10621</v>
      </c>
      <c r="B2062" s="9">
        <v>46102</v>
      </c>
      <c r="C2062" t="s">
        <v>8455</v>
      </c>
      <c r="D2062" t="s">
        <v>8241</v>
      </c>
      <c r="E2062" t="s">
        <v>8153</v>
      </c>
      <c r="F2062" t="s">
        <v>8157</v>
      </c>
      <c r="G2062">
        <v>52</v>
      </c>
      <c r="H2062">
        <v>0</v>
      </c>
      <c r="I2062">
        <v>18.5</v>
      </c>
      <c r="J2062">
        <v>962</v>
      </c>
      <c r="K2062" s="10">
        <f>IFERROR(INDEX(Pharma_Stock!$D$4:$D$51,MATCH(F2062,Pharma_Stock!$B$4:$B$51,0)),"")</f>
        <v>46500</v>
      </c>
      <c r="L2062" s="11" t="str">
        <f t="shared" si="64"/>
        <v/>
      </c>
      <c r="M2062" s="11" t="str">
        <f>INDEX(Pharma_Products!$F$4:$F$15,MATCH(E2062,Pharma_Products!$A$4:$A$15,0))</f>
        <v>Sch H</v>
      </c>
      <c r="N2062" s="10">
        <f>IFERROR(INDEX(Pharma_Retailers!$F$4:$F$183,MATCH(C2062,Pharma_Retailers!$A$4:$A$183,0)),"")</f>
        <v>47257</v>
      </c>
      <c r="O2062" s="11" t="str">
        <f t="shared" si="65"/>
        <v/>
      </c>
    </row>
    <row r="2063" spans="1:15" x14ac:dyDescent="0.3">
      <c r="A2063" t="s">
        <v>10622</v>
      </c>
      <c r="B2063" s="9">
        <v>46102</v>
      </c>
      <c r="C2063" t="s">
        <v>8284</v>
      </c>
      <c r="D2063" t="s">
        <v>8241</v>
      </c>
      <c r="E2063" t="s">
        <v>8209</v>
      </c>
      <c r="F2063" t="s">
        <v>8211</v>
      </c>
      <c r="G2063">
        <v>66</v>
      </c>
      <c r="H2063">
        <v>0</v>
      </c>
      <c r="I2063">
        <v>30</v>
      </c>
      <c r="J2063">
        <v>1980</v>
      </c>
      <c r="K2063" s="10">
        <f>IFERROR(INDEX(Pharma_Stock!$D$4:$D$51,MATCH(F2063,Pharma_Stock!$B$4:$B$51,0)),"")</f>
        <v>46265</v>
      </c>
      <c r="L2063" s="11" t="str">
        <f t="shared" si="64"/>
        <v/>
      </c>
      <c r="M2063" s="11" t="str">
        <f>INDEX(Pharma_Products!$F$4:$F$15,MATCH(E2063,Pharma_Products!$A$4:$A$15,0))</f>
        <v>-</v>
      </c>
      <c r="N2063" s="10">
        <f>IFERROR(INDEX(Pharma_Retailers!$F$4:$F$183,MATCH(C2063,Pharma_Retailers!$A$4:$A$183,0)),"")</f>
        <v>47328</v>
      </c>
      <c r="O2063" s="11" t="str">
        <f t="shared" si="65"/>
        <v/>
      </c>
    </row>
    <row r="2064" spans="1:15" x14ac:dyDescent="0.3">
      <c r="A2064" t="s">
        <v>10623</v>
      </c>
      <c r="B2064" s="9">
        <v>46102</v>
      </c>
      <c r="C2064" t="s">
        <v>8403</v>
      </c>
      <c r="D2064" t="s">
        <v>8241</v>
      </c>
      <c r="E2064" t="s">
        <v>8153</v>
      </c>
      <c r="F2064" t="s">
        <v>8156</v>
      </c>
      <c r="G2064">
        <v>186</v>
      </c>
      <c r="H2064">
        <v>0</v>
      </c>
      <c r="I2064">
        <v>18.5</v>
      </c>
      <c r="J2064">
        <v>3441</v>
      </c>
      <c r="K2064" s="10">
        <f>IFERROR(INDEX(Pharma_Stock!$D$4:$D$51,MATCH(F2064,Pharma_Stock!$B$4:$B$51,0)),"")</f>
        <v>46468</v>
      </c>
      <c r="L2064" s="11" t="str">
        <f t="shared" si="64"/>
        <v/>
      </c>
      <c r="M2064" s="11" t="str">
        <f>INDEX(Pharma_Products!$F$4:$F$15,MATCH(E2064,Pharma_Products!$A$4:$A$15,0))</f>
        <v>Sch H</v>
      </c>
      <c r="N2064" s="10">
        <f>IFERROR(INDEX(Pharma_Retailers!$F$4:$F$183,MATCH(C2064,Pharma_Retailers!$A$4:$A$183,0)),"")</f>
        <v>45930</v>
      </c>
      <c r="O2064" s="11" t="str">
        <f t="shared" si="65"/>
        <v>FLAG</v>
      </c>
    </row>
    <row r="2065" spans="1:15" x14ac:dyDescent="0.3">
      <c r="A2065" t="s">
        <v>10624</v>
      </c>
      <c r="B2065" s="9">
        <v>46102</v>
      </c>
      <c r="C2065" t="s">
        <v>8439</v>
      </c>
      <c r="D2065" t="s">
        <v>8249</v>
      </c>
      <c r="E2065" t="s">
        <v>8179</v>
      </c>
      <c r="F2065" t="s">
        <v>8182</v>
      </c>
      <c r="G2065">
        <v>117</v>
      </c>
      <c r="H2065">
        <v>0</v>
      </c>
      <c r="I2065">
        <v>85</v>
      </c>
      <c r="J2065">
        <v>9945</v>
      </c>
      <c r="K2065" s="10">
        <f>IFERROR(INDEX(Pharma_Stock!$D$4:$D$51,MATCH(F2065,Pharma_Stock!$B$4:$B$51,0)),"")</f>
        <v>46620</v>
      </c>
      <c r="L2065" s="11" t="str">
        <f t="shared" si="64"/>
        <v/>
      </c>
      <c r="M2065" s="11" t="str">
        <f>INDEX(Pharma_Products!$F$4:$F$15,MATCH(E2065,Pharma_Products!$A$4:$A$15,0))</f>
        <v>Sch H</v>
      </c>
      <c r="N2065" s="10">
        <f>IFERROR(INDEX(Pharma_Retailers!$F$4:$F$183,MATCH(C2065,Pharma_Retailers!$A$4:$A$183,0)),"")</f>
        <v>46770</v>
      </c>
      <c r="O2065" s="11" t="str">
        <f t="shared" si="65"/>
        <v/>
      </c>
    </row>
    <row r="2066" spans="1:15" x14ac:dyDescent="0.3">
      <c r="A2066" t="s">
        <v>10625</v>
      </c>
      <c r="B2066" s="9">
        <v>46102</v>
      </c>
      <c r="C2066" t="s">
        <v>8356</v>
      </c>
      <c r="D2066" t="s">
        <v>8269</v>
      </c>
      <c r="E2066" t="s">
        <v>8189</v>
      </c>
      <c r="F2066" t="s">
        <v>8190</v>
      </c>
      <c r="G2066">
        <v>166</v>
      </c>
      <c r="H2066">
        <v>0</v>
      </c>
      <c r="I2066">
        <v>12.5</v>
      </c>
      <c r="J2066">
        <v>2075</v>
      </c>
      <c r="K2066" s="10">
        <f>IFERROR(INDEX(Pharma_Stock!$D$4:$D$51,MATCH(F2066,Pharma_Stock!$B$4:$B$51,0)),"")</f>
        <v>46202</v>
      </c>
      <c r="L2066" s="11" t="str">
        <f t="shared" si="64"/>
        <v/>
      </c>
      <c r="M2066" s="11" t="str">
        <f>INDEX(Pharma_Products!$F$4:$F$15,MATCH(E2066,Pharma_Products!$A$4:$A$15,0))</f>
        <v>-</v>
      </c>
      <c r="N2066" s="10">
        <f>IFERROR(INDEX(Pharma_Retailers!$F$4:$F$183,MATCH(C2066,Pharma_Retailers!$A$4:$A$183,0)),"")</f>
        <v>0</v>
      </c>
      <c r="O2066" s="11" t="str">
        <f t="shared" si="65"/>
        <v/>
      </c>
    </row>
    <row r="2067" spans="1:15" x14ac:dyDescent="0.3">
      <c r="A2067" t="s">
        <v>10626</v>
      </c>
      <c r="B2067" s="9">
        <v>46102</v>
      </c>
      <c r="C2067" t="s">
        <v>8532</v>
      </c>
      <c r="D2067" t="s">
        <v>8249</v>
      </c>
      <c r="E2067" t="s">
        <v>8159</v>
      </c>
      <c r="F2067" t="s">
        <v>8161</v>
      </c>
      <c r="G2067">
        <v>137</v>
      </c>
      <c r="H2067">
        <v>0</v>
      </c>
      <c r="I2067">
        <v>72</v>
      </c>
      <c r="J2067">
        <v>9864</v>
      </c>
      <c r="K2067" s="10">
        <f>IFERROR(INDEX(Pharma_Stock!$D$4:$D$51,MATCH(F2067,Pharma_Stock!$B$4:$B$51,0)),"")</f>
        <v>46297</v>
      </c>
      <c r="L2067" s="11" t="str">
        <f t="shared" si="64"/>
        <v/>
      </c>
      <c r="M2067" s="11" t="str">
        <f>INDEX(Pharma_Products!$F$4:$F$15,MATCH(E2067,Pharma_Products!$A$4:$A$15,0))</f>
        <v>Sch H</v>
      </c>
      <c r="N2067" s="10">
        <f>IFERROR(INDEX(Pharma_Retailers!$F$4:$F$183,MATCH(C2067,Pharma_Retailers!$A$4:$A$183,0)),"")</f>
        <v>46527</v>
      </c>
      <c r="O2067" s="11" t="str">
        <f t="shared" si="65"/>
        <v/>
      </c>
    </row>
    <row r="2068" spans="1:15" x14ac:dyDescent="0.3">
      <c r="A2068" t="s">
        <v>10627</v>
      </c>
      <c r="B2068" s="9">
        <v>46102</v>
      </c>
      <c r="C2068" t="s">
        <v>8519</v>
      </c>
      <c r="D2068" t="s">
        <v>8228</v>
      </c>
      <c r="E2068" t="s">
        <v>8184</v>
      </c>
      <c r="F2068" t="s">
        <v>8185</v>
      </c>
      <c r="G2068">
        <v>63</v>
      </c>
      <c r="H2068">
        <v>6</v>
      </c>
      <c r="I2068">
        <v>9</v>
      </c>
      <c r="J2068">
        <v>567</v>
      </c>
      <c r="K2068" s="10">
        <f>IFERROR(INDEX(Pharma_Stock!$D$4:$D$51,MATCH(F2068,Pharma_Stock!$B$4:$B$51,0)),"")</f>
        <v>46158</v>
      </c>
      <c r="L2068" s="11" t="str">
        <f t="shared" si="64"/>
        <v/>
      </c>
      <c r="M2068" s="11" t="str">
        <f>INDEX(Pharma_Products!$F$4:$F$15,MATCH(E2068,Pharma_Products!$A$4:$A$15,0))</f>
        <v>-</v>
      </c>
      <c r="N2068" s="10">
        <f>IFERROR(INDEX(Pharma_Retailers!$F$4:$F$183,MATCH(C2068,Pharma_Retailers!$A$4:$A$183,0)),"")</f>
        <v>0</v>
      </c>
      <c r="O2068" s="11" t="str">
        <f t="shared" si="65"/>
        <v/>
      </c>
    </row>
    <row r="2069" spans="1:15" x14ac:dyDescent="0.3">
      <c r="A2069" t="s">
        <v>10628</v>
      </c>
      <c r="B2069" s="9">
        <v>46102</v>
      </c>
      <c r="C2069" t="s">
        <v>8490</v>
      </c>
      <c r="D2069" t="s">
        <v>8269</v>
      </c>
      <c r="E2069" t="s">
        <v>8184</v>
      </c>
      <c r="F2069" t="s">
        <v>8185</v>
      </c>
      <c r="G2069">
        <v>169</v>
      </c>
      <c r="H2069">
        <v>16</v>
      </c>
      <c r="I2069">
        <v>9</v>
      </c>
      <c r="J2069">
        <v>1521</v>
      </c>
      <c r="K2069" s="10">
        <f>IFERROR(INDEX(Pharma_Stock!$D$4:$D$51,MATCH(F2069,Pharma_Stock!$B$4:$B$51,0)),"")</f>
        <v>46158</v>
      </c>
      <c r="L2069" s="11" t="str">
        <f t="shared" si="64"/>
        <v/>
      </c>
      <c r="M2069" s="11" t="str">
        <f>INDEX(Pharma_Products!$F$4:$F$15,MATCH(E2069,Pharma_Products!$A$4:$A$15,0))</f>
        <v>-</v>
      </c>
      <c r="N2069" s="10">
        <f>IFERROR(INDEX(Pharma_Retailers!$F$4:$F$183,MATCH(C2069,Pharma_Retailers!$A$4:$A$183,0)),"")</f>
        <v>0</v>
      </c>
      <c r="O2069" s="11" t="str">
        <f t="shared" si="65"/>
        <v/>
      </c>
    </row>
    <row r="2070" spans="1:15" x14ac:dyDescent="0.3">
      <c r="A2070" t="s">
        <v>10629</v>
      </c>
      <c r="B2070" s="9">
        <v>46102</v>
      </c>
      <c r="C2070" t="s">
        <v>8474</v>
      </c>
      <c r="D2070" t="s">
        <v>8269</v>
      </c>
      <c r="E2070" t="s">
        <v>8159</v>
      </c>
      <c r="F2070" t="s">
        <v>8160</v>
      </c>
      <c r="G2070">
        <v>200</v>
      </c>
      <c r="H2070">
        <v>0</v>
      </c>
      <c r="I2070">
        <v>72</v>
      </c>
      <c r="J2070">
        <v>14400</v>
      </c>
      <c r="K2070" s="10">
        <f>IFERROR(INDEX(Pharma_Stock!$D$4:$D$51,MATCH(F2070,Pharma_Stock!$B$4:$B$51,0)),"")</f>
        <v>46321</v>
      </c>
      <c r="L2070" s="11" t="str">
        <f t="shared" si="64"/>
        <v/>
      </c>
      <c r="M2070" s="11" t="str">
        <f>INDEX(Pharma_Products!$F$4:$F$15,MATCH(E2070,Pharma_Products!$A$4:$A$15,0))</f>
        <v>Sch H</v>
      </c>
      <c r="N2070" s="10">
        <f>IFERROR(INDEX(Pharma_Retailers!$F$4:$F$183,MATCH(C2070,Pharma_Retailers!$A$4:$A$183,0)),"")</f>
        <v>46382</v>
      </c>
      <c r="O2070" s="11" t="str">
        <f t="shared" si="65"/>
        <v/>
      </c>
    </row>
    <row r="2071" spans="1:15" x14ac:dyDescent="0.3">
      <c r="A2071" t="s">
        <v>10630</v>
      </c>
      <c r="B2071" s="9">
        <v>46102</v>
      </c>
      <c r="C2071" t="s">
        <v>8380</v>
      </c>
      <c r="D2071" t="s">
        <v>8241</v>
      </c>
      <c r="E2071" t="s">
        <v>8204</v>
      </c>
      <c r="F2071" t="s">
        <v>8205</v>
      </c>
      <c r="G2071">
        <v>52</v>
      </c>
      <c r="H2071">
        <v>8</v>
      </c>
      <c r="I2071">
        <v>88</v>
      </c>
      <c r="J2071">
        <v>4576</v>
      </c>
      <c r="K2071" s="10">
        <f>IFERROR(INDEX(Pharma_Stock!$D$4:$D$51,MATCH(F2071,Pharma_Stock!$B$4:$B$51,0)),"")</f>
        <v>46141</v>
      </c>
      <c r="L2071" s="11" t="str">
        <f t="shared" si="64"/>
        <v/>
      </c>
      <c r="M2071" s="11" t="str">
        <f>INDEX(Pharma_Products!$F$4:$F$15,MATCH(E2071,Pharma_Products!$A$4:$A$15,0))</f>
        <v>-</v>
      </c>
      <c r="N2071" s="10">
        <f>IFERROR(INDEX(Pharma_Retailers!$F$4:$F$183,MATCH(C2071,Pharma_Retailers!$A$4:$A$183,0)),"")</f>
        <v>0</v>
      </c>
      <c r="O2071" s="11" t="str">
        <f t="shared" si="65"/>
        <v/>
      </c>
    </row>
    <row r="2072" spans="1:15" x14ac:dyDescent="0.3">
      <c r="A2072" t="s">
        <v>10631</v>
      </c>
      <c r="B2072" s="9">
        <v>46104</v>
      </c>
      <c r="C2072" t="s">
        <v>8290</v>
      </c>
      <c r="D2072" t="s">
        <v>8249</v>
      </c>
      <c r="E2072" t="s">
        <v>8174</v>
      </c>
      <c r="F2072" t="s">
        <v>8176</v>
      </c>
      <c r="G2072">
        <v>229</v>
      </c>
      <c r="H2072">
        <v>0</v>
      </c>
      <c r="I2072">
        <v>98</v>
      </c>
      <c r="J2072">
        <v>22442</v>
      </c>
      <c r="K2072" s="10">
        <f>IFERROR(INDEX(Pharma_Stock!$D$4:$D$51,MATCH(F2072,Pharma_Stock!$B$4:$B$51,0)),"")</f>
        <v>46628</v>
      </c>
      <c r="L2072" s="11" t="str">
        <f t="shared" si="64"/>
        <v/>
      </c>
      <c r="M2072" s="11" t="str">
        <f>INDEX(Pharma_Products!$F$4:$F$15,MATCH(E2072,Pharma_Products!$A$4:$A$15,0))</f>
        <v>Sch H</v>
      </c>
      <c r="N2072" s="10">
        <f>IFERROR(INDEX(Pharma_Retailers!$F$4:$F$183,MATCH(C2072,Pharma_Retailers!$A$4:$A$183,0)),"")</f>
        <v>46468</v>
      </c>
      <c r="O2072" s="11" t="str">
        <f t="shared" si="65"/>
        <v/>
      </c>
    </row>
    <row r="2073" spans="1:15" x14ac:dyDescent="0.3">
      <c r="A2073" t="s">
        <v>9189</v>
      </c>
      <c r="B2073" s="9">
        <v>46104</v>
      </c>
      <c r="C2073" t="s">
        <v>8307</v>
      </c>
      <c r="D2073" t="s">
        <v>8249</v>
      </c>
      <c r="E2073" t="s">
        <v>8189</v>
      </c>
      <c r="F2073" t="s">
        <v>8190</v>
      </c>
      <c r="G2073">
        <v>47</v>
      </c>
      <c r="H2073">
        <v>0</v>
      </c>
      <c r="I2073">
        <v>12.5</v>
      </c>
      <c r="J2073">
        <v>587.5</v>
      </c>
      <c r="K2073" s="10">
        <f>IFERROR(INDEX(Pharma_Stock!$D$4:$D$51,MATCH(F2073,Pharma_Stock!$B$4:$B$51,0)),"")</f>
        <v>46202</v>
      </c>
      <c r="L2073" s="11" t="str">
        <f t="shared" si="64"/>
        <v/>
      </c>
      <c r="M2073" s="11" t="str">
        <f>INDEX(Pharma_Products!$F$4:$F$15,MATCH(E2073,Pharma_Products!$A$4:$A$15,0))</f>
        <v>-</v>
      </c>
      <c r="N2073" s="10">
        <f>IFERROR(INDEX(Pharma_Retailers!$F$4:$F$183,MATCH(C2073,Pharma_Retailers!$A$4:$A$183,0)),"")</f>
        <v>0</v>
      </c>
      <c r="O2073" s="11" t="str">
        <f t="shared" si="65"/>
        <v/>
      </c>
    </row>
    <row r="2074" spans="1:15" x14ac:dyDescent="0.3">
      <c r="A2074" t="s">
        <v>10632</v>
      </c>
      <c r="B2074" s="9">
        <v>46104</v>
      </c>
      <c r="C2074" t="s">
        <v>8405</v>
      </c>
      <c r="D2074" t="s">
        <v>8233</v>
      </c>
      <c r="E2074" t="s">
        <v>8174</v>
      </c>
      <c r="F2074" t="s">
        <v>8175</v>
      </c>
      <c r="G2074">
        <v>240</v>
      </c>
      <c r="H2074">
        <v>0</v>
      </c>
      <c r="I2074">
        <v>98</v>
      </c>
      <c r="J2074">
        <v>23520</v>
      </c>
      <c r="K2074" s="10">
        <f>IFERROR(INDEX(Pharma_Stock!$D$4:$D$51,MATCH(F2074,Pharma_Stock!$B$4:$B$51,0)),"")</f>
        <v>46440</v>
      </c>
      <c r="L2074" s="11" t="str">
        <f t="shared" si="64"/>
        <v/>
      </c>
      <c r="M2074" s="11" t="str">
        <f>INDEX(Pharma_Products!$F$4:$F$15,MATCH(E2074,Pharma_Products!$A$4:$A$15,0))</f>
        <v>Sch H</v>
      </c>
      <c r="N2074" s="10">
        <f>IFERROR(INDEX(Pharma_Retailers!$F$4:$F$183,MATCH(C2074,Pharma_Retailers!$A$4:$A$183,0)),"")</f>
        <v>47414</v>
      </c>
      <c r="O2074" s="11" t="str">
        <f t="shared" si="65"/>
        <v/>
      </c>
    </row>
    <row r="2075" spans="1:15" x14ac:dyDescent="0.3">
      <c r="A2075" t="s">
        <v>10633</v>
      </c>
      <c r="B2075" s="9">
        <v>46105</v>
      </c>
      <c r="C2075" t="s">
        <v>8341</v>
      </c>
      <c r="D2075" t="s">
        <v>8269</v>
      </c>
      <c r="E2075" t="s">
        <v>8179</v>
      </c>
      <c r="F2075" t="s">
        <v>8181</v>
      </c>
      <c r="G2075">
        <v>33</v>
      </c>
      <c r="H2075">
        <v>0</v>
      </c>
      <c r="I2075">
        <v>85</v>
      </c>
      <c r="J2075">
        <v>2805</v>
      </c>
      <c r="K2075" s="10">
        <f>IFERROR(INDEX(Pharma_Stock!$D$4:$D$51,MATCH(F2075,Pharma_Stock!$B$4:$B$51,0)),"")</f>
        <v>46533</v>
      </c>
      <c r="L2075" s="11" t="str">
        <f t="shared" si="64"/>
        <v/>
      </c>
      <c r="M2075" s="11" t="str">
        <f>INDEX(Pharma_Products!$F$4:$F$15,MATCH(E2075,Pharma_Products!$A$4:$A$15,0))</f>
        <v>Sch H</v>
      </c>
      <c r="N2075" s="10">
        <f>IFERROR(INDEX(Pharma_Retailers!$F$4:$F$183,MATCH(C2075,Pharma_Retailers!$A$4:$A$183,0)),"")</f>
        <v>45869</v>
      </c>
      <c r="O2075" s="11" t="str">
        <f t="shared" si="65"/>
        <v>FLAG</v>
      </c>
    </row>
    <row r="2076" spans="1:15" x14ac:dyDescent="0.3">
      <c r="A2076" t="s">
        <v>10634</v>
      </c>
      <c r="B2076" s="9">
        <v>46105</v>
      </c>
      <c r="C2076" t="s">
        <v>8388</v>
      </c>
      <c r="D2076" t="s">
        <v>8241</v>
      </c>
      <c r="E2076" t="s">
        <v>8153</v>
      </c>
      <c r="F2076" t="s">
        <v>8154</v>
      </c>
      <c r="G2076">
        <v>180</v>
      </c>
      <c r="H2076">
        <v>0</v>
      </c>
      <c r="I2076">
        <v>18.5</v>
      </c>
      <c r="J2076">
        <v>3330</v>
      </c>
      <c r="K2076" s="10">
        <f>IFERROR(INDEX(Pharma_Stock!$D$4:$D$51,MATCH(F2076,Pharma_Stock!$B$4:$B$51,0)),"")</f>
        <v>46439</v>
      </c>
      <c r="L2076" s="11" t="str">
        <f t="shared" si="64"/>
        <v/>
      </c>
      <c r="M2076" s="11" t="str">
        <f>INDEX(Pharma_Products!$F$4:$F$15,MATCH(E2076,Pharma_Products!$A$4:$A$15,0))</f>
        <v>Sch H</v>
      </c>
      <c r="N2076" s="10">
        <f>IFERROR(INDEX(Pharma_Retailers!$F$4:$F$183,MATCH(C2076,Pharma_Retailers!$A$4:$A$183,0)),"")</f>
        <v>46564</v>
      </c>
      <c r="O2076" s="11" t="str">
        <f t="shared" si="65"/>
        <v/>
      </c>
    </row>
    <row r="2077" spans="1:15" x14ac:dyDescent="0.3">
      <c r="A2077" t="s">
        <v>10635</v>
      </c>
      <c r="B2077" s="9">
        <v>46105</v>
      </c>
      <c r="C2077" t="s">
        <v>8360</v>
      </c>
      <c r="D2077" t="s">
        <v>8241</v>
      </c>
      <c r="E2077" t="s">
        <v>8194</v>
      </c>
      <c r="F2077" t="s">
        <v>8195</v>
      </c>
      <c r="G2077">
        <v>35</v>
      </c>
      <c r="H2077">
        <v>0</v>
      </c>
      <c r="I2077">
        <v>105</v>
      </c>
      <c r="J2077">
        <v>3675</v>
      </c>
      <c r="K2077" s="10">
        <f>IFERROR(INDEX(Pharma_Stock!$D$4:$D$51,MATCH(F2077,Pharma_Stock!$B$4:$B$51,0)),"")</f>
        <v>46196</v>
      </c>
      <c r="L2077" s="11" t="str">
        <f t="shared" si="64"/>
        <v/>
      </c>
      <c r="M2077" s="11" t="str">
        <f>INDEX(Pharma_Products!$F$4:$F$15,MATCH(E2077,Pharma_Products!$A$4:$A$15,0))</f>
        <v>-</v>
      </c>
      <c r="N2077" s="10">
        <f>IFERROR(INDEX(Pharma_Retailers!$F$4:$F$183,MATCH(C2077,Pharma_Retailers!$A$4:$A$183,0)),"")</f>
        <v>0</v>
      </c>
      <c r="O2077" s="11" t="str">
        <f t="shared" si="65"/>
        <v/>
      </c>
    </row>
    <row r="2078" spans="1:15" x14ac:dyDescent="0.3">
      <c r="A2078" t="s">
        <v>10636</v>
      </c>
      <c r="B2078" s="9">
        <v>46105</v>
      </c>
      <c r="C2078" t="s">
        <v>8378</v>
      </c>
      <c r="D2078" t="s">
        <v>8249</v>
      </c>
      <c r="E2078" t="s">
        <v>8179</v>
      </c>
      <c r="F2078" t="s">
        <v>8181</v>
      </c>
      <c r="G2078">
        <v>128</v>
      </c>
      <c r="H2078">
        <v>0</v>
      </c>
      <c r="I2078">
        <v>85</v>
      </c>
      <c r="J2078">
        <v>10880</v>
      </c>
      <c r="K2078" s="10">
        <f>IFERROR(INDEX(Pharma_Stock!$D$4:$D$51,MATCH(F2078,Pharma_Stock!$B$4:$B$51,0)),"")</f>
        <v>46533</v>
      </c>
      <c r="L2078" s="11" t="str">
        <f t="shared" si="64"/>
        <v/>
      </c>
      <c r="M2078" s="11" t="str">
        <f>INDEX(Pharma_Products!$F$4:$F$15,MATCH(E2078,Pharma_Products!$A$4:$A$15,0))</f>
        <v>Sch H</v>
      </c>
      <c r="N2078" s="10">
        <f>IFERROR(INDEX(Pharma_Retailers!$F$4:$F$183,MATCH(C2078,Pharma_Retailers!$A$4:$A$183,0)),"")</f>
        <v>46829</v>
      </c>
      <c r="O2078" s="11" t="str">
        <f t="shared" si="65"/>
        <v/>
      </c>
    </row>
    <row r="2079" spans="1:15" x14ac:dyDescent="0.3">
      <c r="A2079" t="s">
        <v>10637</v>
      </c>
      <c r="B2079" s="9">
        <v>46105</v>
      </c>
      <c r="C2079" t="s">
        <v>8229</v>
      </c>
      <c r="D2079" t="s">
        <v>8233</v>
      </c>
      <c r="E2079" t="s">
        <v>8189</v>
      </c>
      <c r="F2079" t="s">
        <v>8190</v>
      </c>
      <c r="G2079">
        <v>131</v>
      </c>
      <c r="H2079">
        <v>0</v>
      </c>
      <c r="I2079">
        <v>12.5</v>
      </c>
      <c r="J2079">
        <v>1637.5</v>
      </c>
      <c r="K2079" s="10">
        <f>IFERROR(INDEX(Pharma_Stock!$D$4:$D$51,MATCH(F2079,Pharma_Stock!$B$4:$B$51,0)),"")</f>
        <v>46202</v>
      </c>
      <c r="L2079" s="11" t="str">
        <f t="shared" si="64"/>
        <v/>
      </c>
      <c r="M2079" s="11" t="str">
        <f>INDEX(Pharma_Products!$F$4:$F$15,MATCH(E2079,Pharma_Products!$A$4:$A$15,0))</f>
        <v>-</v>
      </c>
      <c r="N2079" s="10">
        <f>IFERROR(INDEX(Pharma_Retailers!$F$4:$F$183,MATCH(C2079,Pharma_Retailers!$A$4:$A$183,0)),"")</f>
        <v>46886</v>
      </c>
      <c r="O2079" s="11" t="str">
        <f t="shared" si="65"/>
        <v/>
      </c>
    </row>
    <row r="2080" spans="1:15" x14ac:dyDescent="0.3">
      <c r="A2080" t="s">
        <v>10638</v>
      </c>
      <c r="B2080" s="9">
        <v>46105</v>
      </c>
      <c r="C2080" t="s">
        <v>8435</v>
      </c>
      <c r="D2080" t="s">
        <v>8249</v>
      </c>
      <c r="E2080" t="s">
        <v>8159</v>
      </c>
      <c r="F2080" t="s">
        <v>8160</v>
      </c>
      <c r="G2080">
        <v>206</v>
      </c>
      <c r="H2080">
        <v>0</v>
      </c>
      <c r="I2080">
        <v>72</v>
      </c>
      <c r="J2080">
        <v>14832</v>
      </c>
      <c r="K2080" s="10">
        <f>IFERROR(INDEX(Pharma_Stock!$D$4:$D$51,MATCH(F2080,Pharma_Stock!$B$4:$B$51,0)),"")</f>
        <v>46321</v>
      </c>
      <c r="L2080" s="11" t="str">
        <f t="shared" si="64"/>
        <v/>
      </c>
      <c r="M2080" s="11" t="str">
        <f>INDEX(Pharma_Products!$F$4:$F$15,MATCH(E2080,Pharma_Products!$A$4:$A$15,0))</f>
        <v>Sch H</v>
      </c>
      <c r="N2080" s="10">
        <f>IFERROR(INDEX(Pharma_Retailers!$F$4:$F$183,MATCH(C2080,Pharma_Retailers!$A$4:$A$183,0)),"")</f>
        <v>46326</v>
      </c>
      <c r="O2080" s="11" t="str">
        <f t="shared" si="65"/>
        <v/>
      </c>
    </row>
    <row r="2081" spans="1:15" x14ac:dyDescent="0.3">
      <c r="A2081" t="s">
        <v>10639</v>
      </c>
      <c r="B2081" s="9">
        <v>46105</v>
      </c>
      <c r="C2081" t="s">
        <v>8445</v>
      </c>
      <c r="D2081" t="s">
        <v>8233</v>
      </c>
      <c r="E2081" t="s">
        <v>8209</v>
      </c>
      <c r="F2081" t="s">
        <v>8211</v>
      </c>
      <c r="G2081">
        <v>227</v>
      </c>
      <c r="H2081">
        <v>0</v>
      </c>
      <c r="I2081">
        <v>30</v>
      </c>
      <c r="J2081">
        <v>6810</v>
      </c>
      <c r="K2081" s="10">
        <f>IFERROR(INDEX(Pharma_Stock!$D$4:$D$51,MATCH(F2081,Pharma_Stock!$B$4:$B$51,0)),"")</f>
        <v>46265</v>
      </c>
      <c r="L2081" s="11" t="str">
        <f t="shared" si="64"/>
        <v/>
      </c>
      <c r="M2081" s="11" t="str">
        <f>INDEX(Pharma_Products!$F$4:$F$15,MATCH(E2081,Pharma_Products!$A$4:$A$15,0))</f>
        <v>-</v>
      </c>
      <c r="N2081" s="10">
        <f>IFERROR(INDEX(Pharma_Retailers!$F$4:$F$183,MATCH(C2081,Pharma_Retailers!$A$4:$A$183,0)),"")</f>
        <v>47419</v>
      </c>
      <c r="O2081" s="11" t="str">
        <f t="shared" si="65"/>
        <v/>
      </c>
    </row>
    <row r="2082" spans="1:15" x14ac:dyDescent="0.3">
      <c r="A2082" t="s">
        <v>10640</v>
      </c>
      <c r="B2082" s="9">
        <v>46106</v>
      </c>
      <c r="C2082" t="s">
        <v>8514</v>
      </c>
      <c r="D2082" t="s">
        <v>8233</v>
      </c>
      <c r="E2082" t="s">
        <v>8204</v>
      </c>
      <c r="F2082" t="s">
        <v>8206</v>
      </c>
      <c r="G2082">
        <v>153</v>
      </c>
      <c r="H2082">
        <v>25</v>
      </c>
      <c r="I2082">
        <v>88</v>
      </c>
      <c r="J2082">
        <v>13464</v>
      </c>
      <c r="K2082" s="10">
        <f>IFERROR(INDEX(Pharma_Stock!$D$4:$D$51,MATCH(F2082,Pharma_Stock!$B$4:$B$51,0)),"")</f>
        <v>46287</v>
      </c>
      <c r="L2082" s="11" t="str">
        <f t="shared" si="64"/>
        <v/>
      </c>
      <c r="M2082" s="11" t="str">
        <f>INDEX(Pharma_Products!$F$4:$F$15,MATCH(E2082,Pharma_Products!$A$4:$A$15,0))</f>
        <v>-</v>
      </c>
      <c r="N2082" s="10">
        <f>IFERROR(INDEX(Pharma_Retailers!$F$4:$F$183,MATCH(C2082,Pharma_Retailers!$A$4:$A$183,0)),"")</f>
        <v>0</v>
      </c>
      <c r="O2082" s="11" t="str">
        <f t="shared" si="65"/>
        <v/>
      </c>
    </row>
    <row r="2083" spans="1:15" x14ac:dyDescent="0.3">
      <c r="A2083" t="s">
        <v>10641</v>
      </c>
      <c r="B2083" s="9">
        <v>46106</v>
      </c>
      <c r="C2083" t="s">
        <v>8451</v>
      </c>
      <c r="D2083" t="s">
        <v>8269</v>
      </c>
      <c r="E2083" t="s">
        <v>8153</v>
      </c>
      <c r="F2083" t="s">
        <v>8154</v>
      </c>
      <c r="G2083">
        <v>204</v>
      </c>
      <c r="H2083">
        <v>0</v>
      </c>
      <c r="I2083">
        <v>18.5</v>
      </c>
      <c r="J2083">
        <v>3774</v>
      </c>
      <c r="K2083" s="10">
        <f>IFERROR(INDEX(Pharma_Stock!$D$4:$D$51,MATCH(F2083,Pharma_Stock!$B$4:$B$51,0)),"")</f>
        <v>46439</v>
      </c>
      <c r="L2083" s="11" t="str">
        <f t="shared" si="64"/>
        <v/>
      </c>
      <c r="M2083" s="11" t="str">
        <f>INDEX(Pharma_Products!$F$4:$F$15,MATCH(E2083,Pharma_Products!$A$4:$A$15,0))</f>
        <v>Sch H</v>
      </c>
      <c r="N2083" s="10">
        <f>IFERROR(INDEX(Pharma_Retailers!$F$4:$F$183,MATCH(C2083,Pharma_Retailers!$A$4:$A$183,0)),"")</f>
        <v>47036</v>
      </c>
      <c r="O2083" s="11" t="str">
        <f t="shared" si="65"/>
        <v/>
      </c>
    </row>
    <row r="2084" spans="1:15" x14ac:dyDescent="0.3">
      <c r="A2084" t="s">
        <v>10642</v>
      </c>
      <c r="B2084" s="9">
        <v>46106</v>
      </c>
      <c r="C2084" t="s">
        <v>8488</v>
      </c>
      <c r="D2084" t="s">
        <v>8249</v>
      </c>
      <c r="E2084" t="s">
        <v>8179</v>
      </c>
      <c r="F2084" t="s">
        <v>8180</v>
      </c>
      <c r="G2084">
        <v>14</v>
      </c>
      <c r="H2084">
        <v>0</v>
      </c>
      <c r="I2084">
        <v>85</v>
      </c>
      <c r="J2084">
        <v>1190</v>
      </c>
      <c r="K2084" s="10">
        <f>IFERROR(INDEX(Pharma_Stock!$D$4:$D$51,MATCH(F2084,Pharma_Stock!$B$4:$B$51,0)),"")</f>
        <v>46271</v>
      </c>
      <c r="L2084" s="11" t="str">
        <f t="shared" si="64"/>
        <v/>
      </c>
      <c r="M2084" s="11" t="str">
        <f>INDEX(Pharma_Products!$F$4:$F$15,MATCH(E2084,Pharma_Products!$A$4:$A$15,0))</f>
        <v>Sch H</v>
      </c>
      <c r="N2084" s="10">
        <f>IFERROR(INDEX(Pharma_Retailers!$F$4:$F$183,MATCH(C2084,Pharma_Retailers!$A$4:$A$183,0)),"")</f>
        <v>46276</v>
      </c>
      <c r="O2084" s="11" t="str">
        <f t="shared" si="65"/>
        <v/>
      </c>
    </row>
    <row r="2085" spans="1:15" x14ac:dyDescent="0.3">
      <c r="A2085" t="s">
        <v>10643</v>
      </c>
      <c r="B2085" s="9">
        <v>46106</v>
      </c>
      <c r="C2085" t="s">
        <v>8521</v>
      </c>
      <c r="D2085" t="s">
        <v>8241</v>
      </c>
      <c r="E2085" t="s">
        <v>8194</v>
      </c>
      <c r="F2085" t="s">
        <v>8195</v>
      </c>
      <c r="G2085">
        <v>94</v>
      </c>
      <c r="H2085">
        <v>0</v>
      </c>
      <c r="I2085">
        <v>105</v>
      </c>
      <c r="J2085">
        <v>9870</v>
      </c>
      <c r="K2085" s="10">
        <f>IFERROR(INDEX(Pharma_Stock!$D$4:$D$51,MATCH(F2085,Pharma_Stock!$B$4:$B$51,0)),"")</f>
        <v>46196</v>
      </c>
      <c r="L2085" s="11" t="str">
        <f t="shared" si="64"/>
        <v/>
      </c>
      <c r="M2085" s="11" t="str">
        <f>INDEX(Pharma_Products!$F$4:$F$15,MATCH(E2085,Pharma_Products!$A$4:$A$15,0))</f>
        <v>-</v>
      </c>
      <c r="N2085" s="10">
        <f>IFERROR(INDEX(Pharma_Retailers!$F$4:$F$183,MATCH(C2085,Pharma_Retailers!$A$4:$A$183,0)),"")</f>
        <v>0</v>
      </c>
      <c r="O2085" s="11" t="str">
        <f t="shared" si="65"/>
        <v/>
      </c>
    </row>
    <row r="2086" spans="1:15" x14ac:dyDescent="0.3">
      <c r="A2086" t="s">
        <v>10644</v>
      </c>
      <c r="B2086" s="9">
        <v>46106</v>
      </c>
      <c r="C2086" t="s">
        <v>8314</v>
      </c>
      <c r="D2086" t="s">
        <v>8241</v>
      </c>
      <c r="E2086" t="s">
        <v>8179</v>
      </c>
      <c r="F2086" t="s">
        <v>8180</v>
      </c>
      <c r="G2086">
        <v>190</v>
      </c>
      <c r="H2086">
        <v>0</v>
      </c>
      <c r="I2086">
        <v>85</v>
      </c>
      <c r="J2086">
        <v>16150</v>
      </c>
      <c r="K2086" s="10">
        <f>IFERROR(INDEX(Pharma_Stock!$D$4:$D$51,MATCH(F2086,Pharma_Stock!$B$4:$B$51,0)),"")</f>
        <v>46271</v>
      </c>
      <c r="L2086" s="11" t="str">
        <f t="shared" si="64"/>
        <v/>
      </c>
      <c r="M2086" s="11" t="str">
        <f>INDEX(Pharma_Products!$F$4:$F$15,MATCH(E2086,Pharma_Products!$A$4:$A$15,0))</f>
        <v>Sch H</v>
      </c>
      <c r="N2086" s="10">
        <f>IFERROR(INDEX(Pharma_Retailers!$F$4:$F$183,MATCH(C2086,Pharma_Retailers!$A$4:$A$183,0)),"")</f>
        <v>47017</v>
      </c>
      <c r="O2086" s="11" t="str">
        <f t="shared" si="65"/>
        <v/>
      </c>
    </row>
    <row r="2087" spans="1:15" x14ac:dyDescent="0.3">
      <c r="A2087" t="s">
        <v>10645</v>
      </c>
      <c r="B2087" s="9">
        <v>46106</v>
      </c>
      <c r="C2087" t="s">
        <v>8528</v>
      </c>
      <c r="D2087" t="s">
        <v>8249</v>
      </c>
      <c r="E2087" t="s">
        <v>8189</v>
      </c>
      <c r="F2087" t="s">
        <v>8190</v>
      </c>
      <c r="G2087">
        <v>73</v>
      </c>
      <c r="H2087">
        <v>0</v>
      </c>
      <c r="I2087">
        <v>12.5</v>
      </c>
      <c r="J2087">
        <v>912.5</v>
      </c>
      <c r="K2087" s="10">
        <f>IFERROR(INDEX(Pharma_Stock!$D$4:$D$51,MATCH(F2087,Pharma_Stock!$B$4:$B$51,0)),"")</f>
        <v>46202</v>
      </c>
      <c r="L2087" s="11" t="str">
        <f t="shared" si="64"/>
        <v/>
      </c>
      <c r="M2087" s="11" t="str">
        <f>INDEX(Pharma_Products!$F$4:$F$15,MATCH(E2087,Pharma_Products!$A$4:$A$15,0))</f>
        <v>-</v>
      </c>
      <c r="N2087" s="10">
        <f>IFERROR(INDEX(Pharma_Retailers!$F$4:$F$183,MATCH(C2087,Pharma_Retailers!$A$4:$A$183,0)),"")</f>
        <v>0</v>
      </c>
      <c r="O2087" s="11" t="str">
        <f t="shared" si="65"/>
        <v/>
      </c>
    </row>
    <row r="2088" spans="1:15" x14ac:dyDescent="0.3">
      <c r="A2088" t="s">
        <v>10646</v>
      </c>
      <c r="B2088" s="9">
        <v>46107</v>
      </c>
      <c r="C2088" t="s">
        <v>8341</v>
      </c>
      <c r="D2088" t="s">
        <v>8269</v>
      </c>
      <c r="E2088" t="s">
        <v>8153</v>
      </c>
      <c r="F2088" t="s">
        <v>8157</v>
      </c>
      <c r="G2088">
        <v>201</v>
      </c>
      <c r="H2088">
        <v>0</v>
      </c>
      <c r="I2088">
        <v>18.5</v>
      </c>
      <c r="J2088">
        <v>3718.5</v>
      </c>
      <c r="K2088" s="10">
        <f>IFERROR(INDEX(Pharma_Stock!$D$4:$D$51,MATCH(F2088,Pharma_Stock!$B$4:$B$51,0)),"")</f>
        <v>46500</v>
      </c>
      <c r="L2088" s="11" t="str">
        <f t="shared" si="64"/>
        <v/>
      </c>
      <c r="M2088" s="11" t="str">
        <f>INDEX(Pharma_Products!$F$4:$F$15,MATCH(E2088,Pharma_Products!$A$4:$A$15,0))</f>
        <v>Sch H</v>
      </c>
      <c r="N2088" s="10">
        <f>IFERROR(INDEX(Pharma_Retailers!$F$4:$F$183,MATCH(C2088,Pharma_Retailers!$A$4:$A$183,0)),"")</f>
        <v>45869</v>
      </c>
      <c r="O2088" s="11" t="str">
        <f t="shared" si="65"/>
        <v>FLAG</v>
      </c>
    </row>
    <row r="2089" spans="1:15" x14ac:dyDescent="0.3">
      <c r="A2089" t="s">
        <v>10647</v>
      </c>
      <c r="B2089" s="9">
        <v>46107</v>
      </c>
      <c r="C2089" t="s">
        <v>8539</v>
      </c>
      <c r="D2089" t="s">
        <v>8269</v>
      </c>
      <c r="E2089" t="s">
        <v>8184</v>
      </c>
      <c r="F2089" t="s">
        <v>8185</v>
      </c>
      <c r="G2089">
        <v>154</v>
      </c>
      <c r="H2089">
        <v>15</v>
      </c>
      <c r="I2089">
        <v>9</v>
      </c>
      <c r="J2089">
        <v>1386</v>
      </c>
      <c r="K2089" s="10">
        <f>IFERROR(INDEX(Pharma_Stock!$D$4:$D$51,MATCH(F2089,Pharma_Stock!$B$4:$B$51,0)),"")</f>
        <v>46158</v>
      </c>
      <c r="L2089" s="11" t="str">
        <f t="shared" si="64"/>
        <v/>
      </c>
      <c r="M2089" s="11" t="str">
        <f>INDEX(Pharma_Products!$F$4:$F$15,MATCH(E2089,Pharma_Products!$A$4:$A$15,0))</f>
        <v>-</v>
      </c>
      <c r="N2089" s="10">
        <f>IFERROR(INDEX(Pharma_Retailers!$F$4:$F$183,MATCH(C2089,Pharma_Retailers!$A$4:$A$183,0)),"")</f>
        <v>47446</v>
      </c>
      <c r="O2089" s="11" t="str">
        <f t="shared" si="65"/>
        <v/>
      </c>
    </row>
    <row r="2090" spans="1:15" x14ac:dyDescent="0.3">
      <c r="A2090" t="s">
        <v>10648</v>
      </c>
      <c r="B2090" s="9">
        <v>46107</v>
      </c>
      <c r="C2090" t="s">
        <v>8435</v>
      </c>
      <c r="D2090" t="s">
        <v>8249</v>
      </c>
      <c r="E2090" t="s">
        <v>8179</v>
      </c>
      <c r="F2090" t="s">
        <v>8182</v>
      </c>
      <c r="G2090">
        <v>197</v>
      </c>
      <c r="H2090">
        <v>0</v>
      </c>
      <c r="I2090">
        <v>85</v>
      </c>
      <c r="J2090">
        <v>16745</v>
      </c>
      <c r="K2090" s="10">
        <f>IFERROR(INDEX(Pharma_Stock!$D$4:$D$51,MATCH(F2090,Pharma_Stock!$B$4:$B$51,0)),"")</f>
        <v>46620</v>
      </c>
      <c r="L2090" s="11" t="str">
        <f t="shared" si="64"/>
        <v/>
      </c>
      <c r="M2090" s="11" t="str">
        <f>INDEX(Pharma_Products!$F$4:$F$15,MATCH(E2090,Pharma_Products!$A$4:$A$15,0))</f>
        <v>Sch H</v>
      </c>
      <c r="N2090" s="10">
        <f>IFERROR(INDEX(Pharma_Retailers!$F$4:$F$183,MATCH(C2090,Pharma_Retailers!$A$4:$A$183,0)),"")</f>
        <v>46326</v>
      </c>
      <c r="O2090" s="11" t="str">
        <f t="shared" si="65"/>
        <v/>
      </c>
    </row>
    <row r="2091" spans="1:15" x14ac:dyDescent="0.3">
      <c r="A2091" t="s">
        <v>10649</v>
      </c>
      <c r="B2091" s="9">
        <v>46108</v>
      </c>
      <c r="C2091" t="s">
        <v>8293</v>
      </c>
      <c r="D2091" t="s">
        <v>8241</v>
      </c>
      <c r="E2091" t="s">
        <v>8169</v>
      </c>
      <c r="F2091" t="s">
        <v>8172</v>
      </c>
      <c r="G2091">
        <v>150</v>
      </c>
      <c r="H2091">
        <v>0</v>
      </c>
      <c r="I2091">
        <v>14</v>
      </c>
      <c r="J2091">
        <v>2100</v>
      </c>
      <c r="K2091" s="10">
        <f>IFERROR(INDEX(Pharma_Stock!$D$4:$D$51,MATCH(F2091,Pharma_Stock!$B$4:$B$51,0)),"")</f>
        <v>46309</v>
      </c>
      <c r="L2091" s="11" t="str">
        <f t="shared" si="64"/>
        <v/>
      </c>
      <c r="M2091" s="11" t="str">
        <f>INDEX(Pharma_Products!$F$4:$F$15,MATCH(E2091,Pharma_Products!$A$4:$A$15,0))</f>
        <v>Sch H</v>
      </c>
      <c r="N2091" s="10">
        <f>IFERROR(INDEX(Pharma_Retailers!$F$4:$F$183,MATCH(C2091,Pharma_Retailers!$A$4:$A$183,0)),"")</f>
        <v>46538</v>
      </c>
      <c r="O2091" s="11" t="str">
        <f t="shared" si="65"/>
        <v/>
      </c>
    </row>
    <row r="2092" spans="1:15" x14ac:dyDescent="0.3">
      <c r="A2092" t="s">
        <v>10650</v>
      </c>
      <c r="B2092" s="9">
        <v>46108</v>
      </c>
      <c r="C2092" t="s">
        <v>8486</v>
      </c>
      <c r="D2092" t="s">
        <v>8228</v>
      </c>
      <c r="E2092" t="s">
        <v>8179</v>
      </c>
      <c r="F2092" t="s">
        <v>8181</v>
      </c>
      <c r="G2092">
        <v>133</v>
      </c>
      <c r="H2092">
        <v>0</v>
      </c>
      <c r="I2092">
        <v>85</v>
      </c>
      <c r="J2092">
        <v>11305</v>
      </c>
      <c r="K2092" s="10">
        <f>IFERROR(INDEX(Pharma_Stock!$D$4:$D$51,MATCH(F2092,Pharma_Stock!$B$4:$B$51,0)),"")</f>
        <v>46533</v>
      </c>
      <c r="L2092" s="11" t="str">
        <f t="shared" si="64"/>
        <v/>
      </c>
      <c r="M2092" s="11" t="str">
        <f>INDEX(Pharma_Products!$F$4:$F$15,MATCH(E2092,Pharma_Products!$A$4:$A$15,0))</f>
        <v>Sch H</v>
      </c>
      <c r="N2092" s="10">
        <f>IFERROR(INDEX(Pharma_Retailers!$F$4:$F$183,MATCH(C2092,Pharma_Retailers!$A$4:$A$183,0)),"")</f>
        <v>46320</v>
      </c>
      <c r="O2092" s="11" t="str">
        <f t="shared" si="65"/>
        <v/>
      </c>
    </row>
    <row r="2093" spans="1:15" x14ac:dyDescent="0.3">
      <c r="A2093" t="s">
        <v>10651</v>
      </c>
      <c r="B2093" s="9">
        <v>46108</v>
      </c>
      <c r="C2093" t="s">
        <v>8508</v>
      </c>
      <c r="D2093" t="s">
        <v>8269</v>
      </c>
      <c r="E2093" t="s">
        <v>8209</v>
      </c>
      <c r="F2093" t="s">
        <v>8211</v>
      </c>
      <c r="G2093">
        <v>116</v>
      </c>
      <c r="H2093">
        <v>0</v>
      </c>
      <c r="I2093">
        <v>30</v>
      </c>
      <c r="J2093">
        <v>3480</v>
      </c>
      <c r="K2093" s="10">
        <f>IFERROR(INDEX(Pharma_Stock!$D$4:$D$51,MATCH(F2093,Pharma_Stock!$B$4:$B$51,0)),"")</f>
        <v>46265</v>
      </c>
      <c r="L2093" s="11" t="str">
        <f t="shared" si="64"/>
        <v/>
      </c>
      <c r="M2093" s="11" t="str">
        <f>INDEX(Pharma_Products!$F$4:$F$15,MATCH(E2093,Pharma_Products!$A$4:$A$15,0))</f>
        <v>-</v>
      </c>
      <c r="N2093" s="10">
        <f>IFERROR(INDEX(Pharma_Retailers!$F$4:$F$183,MATCH(C2093,Pharma_Retailers!$A$4:$A$183,0)),"")</f>
        <v>0</v>
      </c>
      <c r="O2093" s="11" t="str">
        <f t="shared" si="65"/>
        <v/>
      </c>
    </row>
    <row r="2094" spans="1:15" x14ac:dyDescent="0.3">
      <c r="A2094" t="s">
        <v>10652</v>
      </c>
      <c r="B2094" s="9">
        <v>46108</v>
      </c>
      <c r="C2094" t="s">
        <v>8510</v>
      </c>
      <c r="D2094" t="s">
        <v>8249</v>
      </c>
      <c r="E2094" t="s">
        <v>8209</v>
      </c>
      <c r="F2094" t="s">
        <v>8211</v>
      </c>
      <c r="G2094">
        <v>78</v>
      </c>
      <c r="H2094">
        <v>0</v>
      </c>
      <c r="I2094">
        <v>30</v>
      </c>
      <c r="J2094">
        <v>2340</v>
      </c>
      <c r="K2094" s="10">
        <f>IFERROR(INDEX(Pharma_Stock!$D$4:$D$51,MATCH(F2094,Pharma_Stock!$B$4:$B$51,0)),"")</f>
        <v>46265</v>
      </c>
      <c r="L2094" s="11" t="str">
        <f t="shared" si="64"/>
        <v/>
      </c>
      <c r="M2094" s="11" t="str">
        <f>INDEX(Pharma_Products!$F$4:$F$15,MATCH(E2094,Pharma_Products!$A$4:$A$15,0))</f>
        <v>-</v>
      </c>
      <c r="N2094" s="10">
        <f>IFERROR(INDEX(Pharma_Retailers!$F$4:$F$183,MATCH(C2094,Pharma_Retailers!$A$4:$A$183,0)),"")</f>
        <v>0</v>
      </c>
      <c r="O2094" s="11" t="str">
        <f t="shared" si="65"/>
        <v/>
      </c>
    </row>
    <row r="2095" spans="1:15" x14ac:dyDescent="0.3">
      <c r="A2095" t="s">
        <v>10653</v>
      </c>
      <c r="B2095" s="9">
        <v>46108</v>
      </c>
      <c r="C2095" t="s">
        <v>8304</v>
      </c>
      <c r="D2095" t="s">
        <v>8241</v>
      </c>
      <c r="E2095" t="s">
        <v>8169</v>
      </c>
      <c r="F2095" t="s">
        <v>8171</v>
      </c>
      <c r="G2095">
        <v>158</v>
      </c>
      <c r="H2095">
        <v>0</v>
      </c>
      <c r="I2095">
        <v>14</v>
      </c>
      <c r="J2095">
        <v>2212</v>
      </c>
      <c r="K2095" s="10">
        <f>IFERROR(INDEX(Pharma_Stock!$D$4:$D$51,MATCH(F2095,Pharma_Stock!$B$4:$B$51,0)),"")</f>
        <v>46575</v>
      </c>
      <c r="L2095" s="11" t="str">
        <f t="shared" si="64"/>
        <v/>
      </c>
      <c r="M2095" s="11" t="str">
        <f>INDEX(Pharma_Products!$F$4:$F$15,MATCH(E2095,Pharma_Products!$A$4:$A$15,0))</f>
        <v>Sch H</v>
      </c>
      <c r="N2095" s="10">
        <f>IFERROR(INDEX(Pharma_Retailers!$F$4:$F$183,MATCH(C2095,Pharma_Retailers!$A$4:$A$183,0)),"")</f>
        <v>47445</v>
      </c>
      <c r="O2095" s="11" t="str">
        <f t="shared" si="65"/>
        <v/>
      </c>
    </row>
    <row r="2096" spans="1:15" x14ac:dyDescent="0.3">
      <c r="A2096" t="s">
        <v>10654</v>
      </c>
      <c r="B2096" s="9">
        <v>46108</v>
      </c>
      <c r="C2096" t="s">
        <v>8460</v>
      </c>
      <c r="D2096" t="s">
        <v>8228</v>
      </c>
      <c r="E2096" t="s">
        <v>8209</v>
      </c>
      <c r="F2096" t="s">
        <v>8211</v>
      </c>
      <c r="G2096">
        <v>223</v>
      </c>
      <c r="H2096">
        <v>0</v>
      </c>
      <c r="I2096">
        <v>30</v>
      </c>
      <c r="J2096">
        <v>6690</v>
      </c>
      <c r="K2096" s="10">
        <f>IFERROR(INDEX(Pharma_Stock!$D$4:$D$51,MATCH(F2096,Pharma_Stock!$B$4:$B$51,0)),"")</f>
        <v>46265</v>
      </c>
      <c r="L2096" s="11" t="str">
        <f t="shared" si="64"/>
        <v/>
      </c>
      <c r="M2096" s="11" t="str">
        <f>INDEX(Pharma_Products!$F$4:$F$15,MATCH(E2096,Pharma_Products!$A$4:$A$15,0))</f>
        <v>-</v>
      </c>
      <c r="N2096" s="10">
        <f>IFERROR(INDEX(Pharma_Retailers!$F$4:$F$183,MATCH(C2096,Pharma_Retailers!$A$4:$A$183,0)),"")</f>
        <v>0</v>
      </c>
      <c r="O2096" s="11" t="str">
        <f t="shared" si="65"/>
        <v/>
      </c>
    </row>
    <row r="2097" spans="1:15" x14ac:dyDescent="0.3">
      <c r="A2097" t="s">
        <v>10655</v>
      </c>
      <c r="B2097" s="9">
        <v>46108</v>
      </c>
      <c r="C2097" t="s">
        <v>8538</v>
      </c>
      <c r="D2097" t="s">
        <v>8233</v>
      </c>
      <c r="E2097" t="s">
        <v>8194</v>
      </c>
      <c r="F2097" t="s">
        <v>8197</v>
      </c>
      <c r="G2097">
        <v>124</v>
      </c>
      <c r="H2097">
        <v>0</v>
      </c>
      <c r="I2097">
        <v>105</v>
      </c>
      <c r="J2097">
        <v>13020</v>
      </c>
      <c r="K2097" s="10">
        <f>IFERROR(INDEX(Pharma_Stock!$D$4:$D$51,MATCH(F2097,Pharma_Stock!$B$4:$B$51,0)),"")</f>
        <v>46224</v>
      </c>
      <c r="L2097" s="11" t="str">
        <f t="shared" si="64"/>
        <v/>
      </c>
      <c r="M2097" s="11" t="str">
        <f>INDEX(Pharma_Products!$F$4:$F$15,MATCH(E2097,Pharma_Products!$A$4:$A$15,0))</f>
        <v>-</v>
      </c>
      <c r="N2097" s="10">
        <f>IFERROR(INDEX(Pharma_Retailers!$F$4:$F$183,MATCH(C2097,Pharma_Retailers!$A$4:$A$183,0)),"")</f>
        <v>0</v>
      </c>
      <c r="O2097" s="11" t="str">
        <f t="shared" si="65"/>
        <v/>
      </c>
    </row>
    <row r="2098" spans="1:15" x14ac:dyDescent="0.3">
      <c r="A2098" t="s">
        <v>10656</v>
      </c>
      <c r="B2098" s="9">
        <v>46108</v>
      </c>
      <c r="C2098" t="s">
        <v>8415</v>
      </c>
      <c r="D2098" t="s">
        <v>8269</v>
      </c>
      <c r="E2098" t="s">
        <v>8174</v>
      </c>
      <c r="F2098" t="s">
        <v>8175</v>
      </c>
      <c r="G2098">
        <v>95</v>
      </c>
      <c r="H2098">
        <v>0</v>
      </c>
      <c r="I2098">
        <v>98</v>
      </c>
      <c r="J2098">
        <v>9310</v>
      </c>
      <c r="K2098" s="10">
        <f>IFERROR(INDEX(Pharma_Stock!$D$4:$D$51,MATCH(F2098,Pharma_Stock!$B$4:$B$51,0)),"")</f>
        <v>46440</v>
      </c>
      <c r="L2098" s="11" t="str">
        <f t="shared" si="64"/>
        <v/>
      </c>
      <c r="M2098" s="11" t="str">
        <f>INDEX(Pharma_Products!$F$4:$F$15,MATCH(E2098,Pharma_Products!$A$4:$A$15,0))</f>
        <v>Sch H</v>
      </c>
      <c r="N2098" s="10">
        <f>IFERROR(INDEX(Pharma_Retailers!$F$4:$F$183,MATCH(C2098,Pharma_Retailers!$A$4:$A$183,0)),"")</f>
        <v>46864</v>
      </c>
      <c r="O2098" s="11" t="str">
        <f t="shared" si="65"/>
        <v/>
      </c>
    </row>
    <row r="2099" spans="1:15" x14ac:dyDescent="0.3">
      <c r="A2099" t="s">
        <v>10657</v>
      </c>
      <c r="B2099" s="9">
        <v>46108</v>
      </c>
      <c r="C2099" t="s">
        <v>8472</v>
      </c>
      <c r="D2099" t="s">
        <v>8241</v>
      </c>
      <c r="E2099" t="s">
        <v>8169</v>
      </c>
      <c r="F2099" t="s">
        <v>8170</v>
      </c>
      <c r="G2099">
        <v>71</v>
      </c>
      <c r="H2099">
        <v>0</v>
      </c>
      <c r="I2099">
        <v>14</v>
      </c>
      <c r="J2099">
        <v>994</v>
      </c>
      <c r="K2099" s="10">
        <f>IFERROR(INDEX(Pharma_Stock!$D$4:$D$51,MATCH(F2099,Pharma_Stock!$B$4:$B$51,0)),"")</f>
        <v>46624</v>
      </c>
      <c r="L2099" s="11" t="str">
        <f t="shared" si="64"/>
        <v/>
      </c>
      <c r="M2099" s="11" t="str">
        <f>INDEX(Pharma_Products!$F$4:$F$15,MATCH(E2099,Pharma_Products!$A$4:$A$15,0))</f>
        <v>Sch H</v>
      </c>
      <c r="N2099" s="10">
        <f>IFERROR(INDEX(Pharma_Retailers!$F$4:$F$183,MATCH(C2099,Pharma_Retailers!$A$4:$A$183,0)),"")</f>
        <v>47392</v>
      </c>
      <c r="O2099" s="11" t="str">
        <f t="shared" si="65"/>
        <v/>
      </c>
    </row>
    <row r="2100" spans="1:15" x14ac:dyDescent="0.3">
      <c r="A2100" t="s">
        <v>10658</v>
      </c>
      <c r="B2100" s="9">
        <v>46108</v>
      </c>
      <c r="C2100" t="s">
        <v>8343</v>
      </c>
      <c r="D2100" t="s">
        <v>8228</v>
      </c>
      <c r="E2100" t="s">
        <v>8204</v>
      </c>
      <c r="F2100" t="s">
        <v>8205</v>
      </c>
      <c r="G2100">
        <v>155</v>
      </c>
      <c r="H2100">
        <v>25</v>
      </c>
      <c r="I2100">
        <v>88</v>
      </c>
      <c r="J2100">
        <v>13640</v>
      </c>
      <c r="K2100" s="10">
        <f>IFERROR(INDEX(Pharma_Stock!$D$4:$D$51,MATCH(F2100,Pharma_Stock!$B$4:$B$51,0)),"")</f>
        <v>46141</v>
      </c>
      <c r="L2100" s="11" t="str">
        <f t="shared" si="64"/>
        <v/>
      </c>
      <c r="M2100" s="11" t="str">
        <f>INDEX(Pharma_Products!$F$4:$F$15,MATCH(E2100,Pharma_Products!$A$4:$A$15,0))</f>
        <v>-</v>
      </c>
      <c r="N2100" s="10">
        <f>IFERROR(INDEX(Pharma_Retailers!$F$4:$F$183,MATCH(C2100,Pharma_Retailers!$A$4:$A$183,0)),"")</f>
        <v>0</v>
      </c>
      <c r="O2100" s="11" t="str">
        <f t="shared" si="65"/>
        <v/>
      </c>
    </row>
    <row r="2101" spans="1:15" x14ac:dyDescent="0.3">
      <c r="A2101" t="s">
        <v>10659</v>
      </c>
      <c r="B2101" s="9">
        <v>46109</v>
      </c>
      <c r="C2101" t="s">
        <v>8417</v>
      </c>
      <c r="D2101" t="s">
        <v>8233</v>
      </c>
      <c r="E2101" t="s">
        <v>8159</v>
      </c>
      <c r="F2101" t="s">
        <v>8162</v>
      </c>
      <c r="G2101">
        <v>40</v>
      </c>
      <c r="H2101">
        <v>0</v>
      </c>
      <c r="I2101">
        <v>72</v>
      </c>
      <c r="J2101">
        <v>2880</v>
      </c>
      <c r="K2101" s="10">
        <f>IFERROR(INDEX(Pharma_Stock!$D$4:$D$51,MATCH(F2101,Pharma_Stock!$B$4:$B$51,0)),"")</f>
        <v>46494</v>
      </c>
      <c r="L2101" s="11" t="str">
        <f t="shared" si="64"/>
        <v/>
      </c>
      <c r="M2101" s="11" t="str">
        <f>INDEX(Pharma_Products!$F$4:$F$15,MATCH(E2101,Pharma_Products!$A$4:$A$15,0))</f>
        <v>Sch H</v>
      </c>
      <c r="N2101" s="10">
        <f>IFERROR(INDEX(Pharma_Retailers!$F$4:$F$183,MATCH(C2101,Pharma_Retailers!$A$4:$A$183,0)),"")</f>
        <v>46855</v>
      </c>
      <c r="O2101" s="11" t="str">
        <f t="shared" si="65"/>
        <v/>
      </c>
    </row>
    <row r="2102" spans="1:15" x14ac:dyDescent="0.3">
      <c r="A2102" t="s">
        <v>10660</v>
      </c>
      <c r="B2102" s="9">
        <v>46109</v>
      </c>
      <c r="C2102" t="s">
        <v>8366</v>
      </c>
      <c r="D2102" t="s">
        <v>8249</v>
      </c>
      <c r="E2102" t="s">
        <v>8179</v>
      </c>
      <c r="F2102" t="s">
        <v>8181</v>
      </c>
      <c r="G2102">
        <v>153</v>
      </c>
      <c r="H2102">
        <v>0</v>
      </c>
      <c r="I2102">
        <v>85</v>
      </c>
      <c r="J2102">
        <v>13005</v>
      </c>
      <c r="K2102" s="10">
        <f>IFERROR(INDEX(Pharma_Stock!$D$4:$D$51,MATCH(F2102,Pharma_Stock!$B$4:$B$51,0)),"")</f>
        <v>46533</v>
      </c>
      <c r="L2102" s="11" t="str">
        <f t="shared" si="64"/>
        <v/>
      </c>
      <c r="M2102" s="11" t="str">
        <f>INDEX(Pharma_Products!$F$4:$F$15,MATCH(E2102,Pharma_Products!$A$4:$A$15,0))</f>
        <v>Sch H</v>
      </c>
      <c r="N2102" s="10">
        <f>IFERROR(INDEX(Pharma_Retailers!$F$4:$F$183,MATCH(C2102,Pharma_Retailers!$A$4:$A$183,0)),"")</f>
        <v>47218</v>
      </c>
      <c r="O2102" s="11" t="str">
        <f t="shared" si="65"/>
        <v/>
      </c>
    </row>
    <row r="2103" spans="1:15" x14ac:dyDescent="0.3">
      <c r="A2103" t="s">
        <v>10661</v>
      </c>
      <c r="B2103" s="9">
        <v>46109</v>
      </c>
      <c r="C2103" t="s">
        <v>8425</v>
      </c>
      <c r="D2103" t="s">
        <v>8233</v>
      </c>
      <c r="E2103" t="s">
        <v>8153</v>
      </c>
      <c r="F2103" t="s">
        <v>8154</v>
      </c>
      <c r="G2103">
        <v>160</v>
      </c>
      <c r="H2103">
        <v>0</v>
      </c>
      <c r="I2103">
        <v>18.5</v>
      </c>
      <c r="J2103">
        <v>2960</v>
      </c>
      <c r="K2103" s="10">
        <f>IFERROR(INDEX(Pharma_Stock!$D$4:$D$51,MATCH(F2103,Pharma_Stock!$B$4:$B$51,0)),"")</f>
        <v>46439</v>
      </c>
      <c r="L2103" s="11" t="str">
        <f t="shared" si="64"/>
        <v/>
      </c>
      <c r="M2103" s="11" t="str">
        <f>INDEX(Pharma_Products!$F$4:$F$15,MATCH(E2103,Pharma_Products!$A$4:$A$15,0))</f>
        <v>Sch H</v>
      </c>
      <c r="N2103" s="10">
        <f>IFERROR(INDEX(Pharma_Retailers!$F$4:$F$183,MATCH(C2103,Pharma_Retailers!$A$4:$A$183,0)),"")</f>
        <v>47324</v>
      </c>
      <c r="O2103" s="11" t="str">
        <f t="shared" si="65"/>
        <v/>
      </c>
    </row>
    <row r="2104" spans="1:15" x14ac:dyDescent="0.3">
      <c r="A2104" t="s">
        <v>10662</v>
      </c>
      <c r="B2104" s="9">
        <v>46111</v>
      </c>
      <c r="C2104" t="s">
        <v>8391</v>
      </c>
      <c r="D2104" t="s">
        <v>8269</v>
      </c>
      <c r="E2104" t="s">
        <v>8209</v>
      </c>
      <c r="F2104" t="s">
        <v>8211</v>
      </c>
      <c r="G2104">
        <v>81</v>
      </c>
      <c r="H2104">
        <v>0</v>
      </c>
      <c r="I2104">
        <v>30</v>
      </c>
      <c r="J2104">
        <v>2430</v>
      </c>
      <c r="K2104" s="10">
        <f>IFERROR(INDEX(Pharma_Stock!$D$4:$D$51,MATCH(F2104,Pharma_Stock!$B$4:$B$51,0)),"")</f>
        <v>46265</v>
      </c>
      <c r="L2104" s="11" t="str">
        <f t="shared" si="64"/>
        <v/>
      </c>
      <c r="M2104" s="11" t="str">
        <f>INDEX(Pharma_Products!$F$4:$F$15,MATCH(E2104,Pharma_Products!$A$4:$A$15,0))</f>
        <v>-</v>
      </c>
      <c r="N2104" s="10">
        <f>IFERROR(INDEX(Pharma_Retailers!$F$4:$F$183,MATCH(C2104,Pharma_Retailers!$A$4:$A$183,0)),"")</f>
        <v>0</v>
      </c>
      <c r="O2104" s="11" t="str">
        <f t="shared" si="65"/>
        <v/>
      </c>
    </row>
    <row r="2105" spans="1:15" x14ac:dyDescent="0.3">
      <c r="A2105" t="s">
        <v>10663</v>
      </c>
      <c r="B2105" s="9">
        <v>46111</v>
      </c>
      <c r="C2105" t="s">
        <v>8358</v>
      </c>
      <c r="D2105" t="s">
        <v>8269</v>
      </c>
      <c r="E2105" t="s">
        <v>8204</v>
      </c>
      <c r="F2105" t="s">
        <v>8206</v>
      </c>
      <c r="G2105">
        <v>28</v>
      </c>
      <c r="H2105">
        <v>4</v>
      </c>
      <c r="I2105">
        <v>88</v>
      </c>
      <c r="J2105">
        <v>2464</v>
      </c>
      <c r="K2105" s="10">
        <f>IFERROR(INDEX(Pharma_Stock!$D$4:$D$51,MATCH(F2105,Pharma_Stock!$B$4:$B$51,0)),"")</f>
        <v>46287</v>
      </c>
      <c r="L2105" s="11" t="str">
        <f t="shared" si="64"/>
        <v/>
      </c>
      <c r="M2105" s="11" t="str">
        <f>INDEX(Pharma_Products!$F$4:$F$15,MATCH(E2105,Pharma_Products!$A$4:$A$15,0))</f>
        <v>-</v>
      </c>
      <c r="N2105" s="10">
        <f>IFERROR(INDEX(Pharma_Retailers!$F$4:$F$183,MATCH(C2105,Pharma_Retailers!$A$4:$A$183,0)),"")</f>
        <v>0</v>
      </c>
      <c r="O2105" s="11" t="str">
        <f t="shared" si="65"/>
        <v/>
      </c>
    </row>
    <row r="2106" spans="1:15" x14ac:dyDescent="0.3">
      <c r="A2106" t="s">
        <v>10664</v>
      </c>
      <c r="B2106" s="9">
        <v>46111</v>
      </c>
      <c r="C2106" t="s">
        <v>8375</v>
      </c>
      <c r="D2106" t="s">
        <v>8228</v>
      </c>
      <c r="E2106" t="s">
        <v>8153</v>
      </c>
      <c r="F2106" t="s">
        <v>8154</v>
      </c>
      <c r="G2106">
        <v>166</v>
      </c>
      <c r="H2106">
        <v>0</v>
      </c>
      <c r="I2106">
        <v>18.5</v>
      </c>
      <c r="J2106">
        <v>3071</v>
      </c>
      <c r="K2106" s="10">
        <f>IFERROR(INDEX(Pharma_Stock!$D$4:$D$51,MATCH(F2106,Pharma_Stock!$B$4:$B$51,0)),"")</f>
        <v>46439</v>
      </c>
      <c r="L2106" s="11" t="str">
        <f t="shared" si="64"/>
        <v/>
      </c>
      <c r="M2106" s="11" t="str">
        <f>INDEX(Pharma_Products!$F$4:$F$15,MATCH(E2106,Pharma_Products!$A$4:$A$15,0))</f>
        <v>Sch H</v>
      </c>
      <c r="N2106" s="10">
        <f>IFERROR(INDEX(Pharma_Retailers!$F$4:$F$183,MATCH(C2106,Pharma_Retailers!$A$4:$A$183,0)),"")</f>
        <v>47459</v>
      </c>
      <c r="O2106" s="11" t="str">
        <f t="shared" si="65"/>
        <v/>
      </c>
    </row>
    <row r="2107" spans="1:15" x14ac:dyDescent="0.3">
      <c r="A2107" t="s">
        <v>10665</v>
      </c>
      <c r="B2107" s="9">
        <v>46111</v>
      </c>
      <c r="C2107" t="s">
        <v>8423</v>
      </c>
      <c r="D2107" t="s">
        <v>8233</v>
      </c>
      <c r="E2107" t="s">
        <v>8174</v>
      </c>
      <c r="F2107" t="s">
        <v>8175</v>
      </c>
      <c r="G2107">
        <v>71</v>
      </c>
      <c r="H2107">
        <v>0</v>
      </c>
      <c r="I2107">
        <v>98</v>
      </c>
      <c r="J2107">
        <v>6958</v>
      </c>
      <c r="K2107" s="10">
        <f>IFERROR(INDEX(Pharma_Stock!$D$4:$D$51,MATCH(F2107,Pharma_Stock!$B$4:$B$51,0)),"")</f>
        <v>46440</v>
      </c>
      <c r="L2107" s="11" t="str">
        <f t="shared" si="64"/>
        <v/>
      </c>
      <c r="M2107" s="11" t="str">
        <f>INDEX(Pharma_Products!$F$4:$F$15,MATCH(E2107,Pharma_Products!$A$4:$A$15,0))</f>
        <v>Sch H</v>
      </c>
      <c r="N2107" s="10">
        <f>IFERROR(INDEX(Pharma_Retailers!$F$4:$F$183,MATCH(C2107,Pharma_Retailers!$A$4:$A$183,0)),"")</f>
        <v>46761</v>
      </c>
      <c r="O2107" s="11" t="str">
        <f t="shared" si="65"/>
        <v/>
      </c>
    </row>
    <row r="2108" spans="1:15" x14ac:dyDescent="0.3">
      <c r="A2108" t="s">
        <v>10666</v>
      </c>
      <c r="B2108" s="9">
        <v>46111</v>
      </c>
      <c r="C2108" t="s">
        <v>8259</v>
      </c>
      <c r="D2108" t="s">
        <v>8228</v>
      </c>
      <c r="E2108" t="s">
        <v>8189</v>
      </c>
      <c r="F2108" t="s">
        <v>8190</v>
      </c>
      <c r="G2108">
        <v>222</v>
      </c>
      <c r="H2108">
        <v>0</v>
      </c>
      <c r="I2108">
        <v>12.5</v>
      </c>
      <c r="J2108">
        <v>2775</v>
      </c>
      <c r="K2108" s="10">
        <f>IFERROR(INDEX(Pharma_Stock!$D$4:$D$51,MATCH(F2108,Pharma_Stock!$B$4:$B$51,0)),"")</f>
        <v>46202</v>
      </c>
      <c r="L2108" s="11" t="str">
        <f t="shared" si="64"/>
        <v/>
      </c>
      <c r="M2108" s="11" t="str">
        <f>INDEX(Pharma_Products!$F$4:$F$15,MATCH(E2108,Pharma_Products!$A$4:$A$15,0))</f>
        <v>-</v>
      </c>
      <c r="N2108" s="10">
        <f>IFERROR(INDEX(Pharma_Retailers!$F$4:$F$183,MATCH(C2108,Pharma_Retailers!$A$4:$A$183,0)),"")</f>
        <v>0</v>
      </c>
      <c r="O2108" s="11" t="str">
        <f t="shared" si="65"/>
        <v/>
      </c>
    </row>
    <row r="2109" spans="1:15" x14ac:dyDescent="0.3">
      <c r="A2109" t="s">
        <v>10667</v>
      </c>
      <c r="B2109" s="9">
        <v>46111</v>
      </c>
      <c r="C2109" t="s">
        <v>8448</v>
      </c>
      <c r="D2109" t="s">
        <v>8269</v>
      </c>
      <c r="E2109" t="s">
        <v>8169</v>
      </c>
      <c r="F2109" t="s">
        <v>8172</v>
      </c>
      <c r="G2109">
        <v>199</v>
      </c>
      <c r="H2109">
        <v>0</v>
      </c>
      <c r="I2109">
        <v>14</v>
      </c>
      <c r="J2109">
        <v>2786</v>
      </c>
      <c r="K2109" s="10">
        <f>IFERROR(INDEX(Pharma_Stock!$D$4:$D$51,MATCH(F2109,Pharma_Stock!$B$4:$B$51,0)),"")</f>
        <v>46309</v>
      </c>
      <c r="L2109" s="11" t="str">
        <f t="shared" si="64"/>
        <v/>
      </c>
      <c r="M2109" s="11" t="str">
        <f>INDEX(Pharma_Products!$F$4:$F$15,MATCH(E2109,Pharma_Products!$A$4:$A$15,0))</f>
        <v>Sch H</v>
      </c>
      <c r="N2109" s="10">
        <f>IFERROR(INDEX(Pharma_Retailers!$F$4:$F$183,MATCH(C2109,Pharma_Retailers!$A$4:$A$183,0)),"")</f>
        <v>46969</v>
      </c>
      <c r="O2109" s="11" t="str">
        <f t="shared" si="65"/>
        <v/>
      </c>
    </row>
    <row r="2110" spans="1:15" x14ac:dyDescent="0.3">
      <c r="A2110" t="s">
        <v>10668</v>
      </c>
      <c r="B2110" s="9">
        <v>46111</v>
      </c>
      <c r="C2110" t="s">
        <v>8537</v>
      </c>
      <c r="D2110" t="s">
        <v>8269</v>
      </c>
      <c r="E2110" t="s">
        <v>8189</v>
      </c>
      <c r="F2110" t="s">
        <v>8190</v>
      </c>
      <c r="G2110">
        <v>190</v>
      </c>
      <c r="H2110">
        <v>0</v>
      </c>
      <c r="I2110">
        <v>12.5</v>
      </c>
      <c r="J2110">
        <v>2375</v>
      </c>
      <c r="K2110" s="10">
        <f>IFERROR(INDEX(Pharma_Stock!$D$4:$D$51,MATCH(F2110,Pharma_Stock!$B$4:$B$51,0)),"")</f>
        <v>46202</v>
      </c>
      <c r="L2110" s="11" t="str">
        <f t="shared" si="64"/>
        <v/>
      </c>
      <c r="M2110" s="11" t="str">
        <f>INDEX(Pharma_Products!$F$4:$F$15,MATCH(E2110,Pharma_Products!$A$4:$A$15,0))</f>
        <v>-</v>
      </c>
      <c r="N2110" s="10">
        <f>IFERROR(INDEX(Pharma_Retailers!$F$4:$F$183,MATCH(C2110,Pharma_Retailers!$A$4:$A$183,0)),"")</f>
        <v>0</v>
      </c>
      <c r="O2110" s="11" t="str">
        <f t="shared" si="65"/>
        <v/>
      </c>
    </row>
    <row r="2111" spans="1:15" x14ac:dyDescent="0.3">
      <c r="A2111" t="s">
        <v>10669</v>
      </c>
      <c r="B2111" s="9">
        <v>46111</v>
      </c>
      <c r="C2111" t="s">
        <v>8500</v>
      </c>
      <c r="D2111" t="s">
        <v>8228</v>
      </c>
      <c r="E2111" t="s">
        <v>8194</v>
      </c>
      <c r="F2111" t="s">
        <v>8197</v>
      </c>
      <c r="G2111">
        <v>192</v>
      </c>
      <c r="H2111">
        <v>0</v>
      </c>
      <c r="I2111">
        <v>105</v>
      </c>
      <c r="J2111">
        <v>20160</v>
      </c>
      <c r="K2111" s="10">
        <f>IFERROR(INDEX(Pharma_Stock!$D$4:$D$51,MATCH(F2111,Pharma_Stock!$B$4:$B$51,0)),"")</f>
        <v>46224</v>
      </c>
      <c r="L2111" s="11" t="str">
        <f t="shared" si="64"/>
        <v/>
      </c>
      <c r="M2111" s="11" t="str">
        <f>INDEX(Pharma_Products!$F$4:$F$15,MATCH(E2111,Pharma_Products!$A$4:$A$15,0))</f>
        <v>-</v>
      </c>
      <c r="N2111" s="10">
        <f>IFERROR(INDEX(Pharma_Retailers!$F$4:$F$183,MATCH(C2111,Pharma_Retailers!$A$4:$A$183,0)),"")</f>
        <v>46794</v>
      </c>
      <c r="O2111" s="11" t="str">
        <f t="shared" si="65"/>
        <v/>
      </c>
    </row>
    <row r="2112" spans="1:15" x14ac:dyDescent="0.3">
      <c r="A2112" t="s">
        <v>10670</v>
      </c>
      <c r="B2112" s="9">
        <v>46112</v>
      </c>
      <c r="C2112" t="s">
        <v>8371</v>
      </c>
      <c r="D2112" t="s">
        <v>8233</v>
      </c>
      <c r="E2112" t="s">
        <v>8189</v>
      </c>
      <c r="F2112" t="s">
        <v>8190</v>
      </c>
      <c r="G2112">
        <v>202</v>
      </c>
      <c r="H2112">
        <v>0</v>
      </c>
      <c r="I2112">
        <v>12.5</v>
      </c>
      <c r="J2112">
        <v>2525</v>
      </c>
      <c r="K2112" s="10">
        <f>IFERROR(INDEX(Pharma_Stock!$D$4:$D$51,MATCH(F2112,Pharma_Stock!$B$4:$B$51,0)),"")</f>
        <v>46202</v>
      </c>
      <c r="L2112" s="11" t="str">
        <f t="shared" si="64"/>
        <v/>
      </c>
      <c r="M2112" s="11" t="str">
        <f>INDEX(Pharma_Products!$F$4:$F$15,MATCH(E2112,Pharma_Products!$A$4:$A$15,0))</f>
        <v>-</v>
      </c>
      <c r="N2112" s="10">
        <f>IFERROR(INDEX(Pharma_Retailers!$F$4:$F$183,MATCH(C2112,Pharma_Retailers!$A$4:$A$183,0)),"")</f>
        <v>0</v>
      </c>
      <c r="O2112" s="11" t="str">
        <f t="shared" si="65"/>
        <v/>
      </c>
    </row>
    <row r="2113" spans="1:15" x14ac:dyDescent="0.3">
      <c r="A2113" t="s">
        <v>10671</v>
      </c>
      <c r="B2113" s="9">
        <v>46112</v>
      </c>
      <c r="C2113" t="s">
        <v>8491</v>
      </c>
      <c r="D2113" t="s">
        <v>8241</v>
      </c>
      <c r="E2113" t="s">
        <v>8189</v>
      </c>
      <c r="F2113" t="s">
        <v>8190</v>
      </c>
      <c r="G2113">
        <v>152</v>
      </c>
      <c r="H2113">
        <v>0</v>
      </c>
      <c r="I2113">
        <v>12.5</v>
      </c>
      <c r="J2113">
        <v>1900</v>
      </c>
      <c r="K2113" s="10">
        <f>IFERROR(INDEX(Pharma_Stock!$D$4:$D$51,MATCH(F2113,Pharma_Stock!$B$4:$B$51,0)),"")</f>
        <v>46202</v>
      </c>
      <c r="L2113" s="11" t="str">
        <f t="shared" si="64"/>
        <v/>
      </c>
      <c r="M2113" s="11" t="str">
        <f>INDEX(Pharma_Products!$F$4:$F$15,MATCH(E2113,Pharma_Products!$A$4:$A$15,0))</f>
        <v>-</v>
      </c>
      <c r="N2113" s="10">
        <f>IFERROR(INDEX(Pharma_Retailers!$F$4:$F$183,MATCH(C2113,Pharma_Retailers!$A$4:$A$183,0)),"")</f>
        <v>0</v>
      </c>
      <c r="O2113" s="11" t="str">
        <f t="shared" si="65"/>
        <v/>
      </c>
    </row>
    <row r="2114" spans="1:15" x14ac:dyDescent="0.3">
      <c r="A2114" t="s">
        <v>10672</v>
      </c>
      <c r="B2114" s="9">
        <v>46112</v>
      </c>
      <c r="C2114" t="s">
        <v>8458</v>
      </c>
      <c r="D2114" t="s">
        <v>8228</v>
      </c>
      <c r="E2114" t="s">
        <v>8153</v>
      </c>
      <c r="F2114" t="s">
        <v>8156</v>
      </c>
      <c r="G2114">
        <v>68</v>
      </c>
      <c r="H2114">
        <v>0</v>
      </c>
      <c r="I2114">
        <v>18.5</v>
      </c>
      <c r="J2114">
        <v>1258</v>
      </c>
      <c r="K2114" s="10">
        <f>IFERROR(INDEX(Pharma_Stock!$D$4:$D$51,MATCH(F2114,Pharma_Stock!$B$4:$B$51,0)),"")</f>
        <v>46468</v>
      </c>
      <c r="L2114" s="11" t="str">
        <f t="shared" si="64"/>
        <v/>
      </c>
      <c r="M2114" s="11" t="str">
        <f>INDEX(Pharma_Products!$F$4:$F$15,MATCH(E2114,Pharma_Products!$A$4:$A$15,0))</f>
        <v>Sch H</v>
      </c>
      <c r="N2114" s="10">
        <f>IFERROR(INDEX(Pharma_Retailers!$F$4:$F$183,MATCH(C2114,Pharma_Retailers!$A$4:$A$183,0)),"")</f>
        <v>46440</v>
      </c>
      <c r="O2114" s="11" t="str">
        <f t="shared" si="65"/>
        <v/>
      </c>
    </row>
  </sheetData>
  <autoFilter ref="A3:O2114" xr:uid="{00000000-0009-0000-0000-000009000000}"/>
  <conditionalFormatting sqref="L4:L2114">
    <cfRule type="cellIs" dxfId="4" priority="1" operator="equal">
      <formula>"FLAG"</formula>
    </cfRule>
  </conditionalFormatting>
  <conditionalFormatting sqref="O4:O2114">
    <cfRule type="cellIs" dxfId="3" priority="2" operator="equal">
      <formula>"FLAG"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91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1" customWidth="1"/>
    <col min="3" max="3" width="13" customWidth="1"/>
    <col min="4" max="4" width="12" customWidth="1"/>
    <col min="5" max="5" width="17" customWidth="1"/>
    <col min="6" max="7" width="10" customWidth="1"/>
    <col min="8" max="8" width="21" customWidth="1"/>
    <col min="9" max="9" width="8" customWidth="1"/>
    <col min="10" max="10" width="14" customWidth="1"/>
    <col min="11" max="11" width="8" customWidth="1"/>
    <col min="12" max="12" width="14" customWidth="1"/>
  </cols>
  <sheetData>
    <row r="1" spans="1:12" ht="15.6" x14ac:dyDescent="0.3">
      <c r="A1" s="6" t="s">
        <v>10673</v>
      </c>
    </row>
    <row r="2" spans="1:12" x14ac:dyDescent="0.3">
      <c r="A2" s="2" t="s">
        <v>72</v>
      </c>
    </row>
    <row r="3" spans="1:12" ht="31.95" customHeight="1" x14ac:dyDescent="0.3">
      <c r="A3" s="7" t="s">
        <v>10674</v>
      </c>
      <c r="B3" s="7" t="s">
        <v>10675</v>
      </c>
      <c r="C3" s="7" t="s">
        <v>8215</v>
      </c>
      <c r="D3" s="7" t="s">
        <v>8221</v>
      </c>
      <c r="E3" s="7" t="s">
        <v>10676</v>
      </c>
      <c r="F3" s="7" t="s">
        <v>10677</v>
      </c>
      <c r="G3" s="7" t="s">
        <v>10678</v>
      </c>
      <c r="H3" s="7" t="s">
        <v>10679</v>
      </c>
      <c r="I3" s="8" t="s">
        <v>10680</v>
      </c>
      <c r="J3" s="8" t="s">
        <v>10681</v>
      </c>
      <c r="K3" s="8" t="s">
        <v>10682</v>
      </c>
      <c r="L3" s="8" t="s">
        <v>10683</v>
      </c>
    </row>
    <row r="4" spans="1:12" x14ac:dyDescent="0.3">
      <c r="A4" t="s">
        <v>10684</v>
      </c>
      <c r="B4" s="9">
        <v>45760</v>
      </c>
      <c r="C4" t="s">
        <v>8280</v>
      </c>
      <c r="D4" t="s">
        <v>8241</v>
      </c>
      <c r="E4" t="s">
        <v>8601</v>
      </c>
      <c r="F4">
        <v>702</v>
      </c>
      <c r="G4" t="s">
        <v>4482</v>
      </c>
      <c r="H4" s="9">
        <v>45769</v>
      </c>
      <c r="I4" s="12">
        <f t="shared" ref="I4:I67" si="0">H4-B4</f>
        <v>9</v>
      </c>
      <c r="J4" s="11" t="str">
        <f t="shared" ref="J4:J67" si="1">IF(I4&gt;2,"FLAG","")</f>
        <v>FLAG</v>
      </c>
      <c r="K4" s="11">
        <f t="shared" ref="K4:K67" si="2">VALUE(MID(A4,4,5))</f>
        <v>1</v>
      </c>
      <c r="L4" s="11" t="str">
        <f t="shared" ref="L4:L67" si="3">IF(ROW()=4,"",IF(K4-INDEX($K$4:$K$1491,ROW()-4)&gt;1,"FLAG",""))</f>
        <v/>
      </c>
    </row>
    <row r="5" spans="1:12" x14ac:dyDescent="0.3">
      <c r="A5" t="s">
        <v>10685</v>
      </c>
      <c r="B5" s="9">
        <v>45764</v>
      </c>
      <c r="C5" t="s">
        <v>8513</v>
      </c>
      <c r="D5" t="s">
        <v>8228</v>
      </c>
      <c r="E5" t="s">
        <v>8585</v>
      </c>
      <c r="F5">
        <v>3750</v>
      </c>
      <c r="G5" t="s">
        <v>4482</v>
      </c>
      <c r="H5" s="9">
        <v>45766</v>
      </c>
      <c r="I5" s="12">
        <f t="shared" si="0"/>
        <v>2</v>
      </c>
      <c r="J5" s="11" t="str">
        <f t="shared" si="1"/>
        <v/>
      </c>
      <c r="K5" s="11">
        <f t="shared" si="2"/>
        <v>2</v>
      </c>
      <c r="L5" s="11" t="str">
        <f t="shared" si="3"/>
        <v/>
      </c>
    </row>
    <row r="6" spans="1:12" x14ac:dyDescent="0.3">
      <c r="A6" t="s">
        <v>10686</v>
      </c>
      <c r="B6" s="9">
        <v>45765</v>
      </c>
      <c r="C6" t="s">
        <v>8427</v>
      </c>
      <c r="D6" t="s">
        <v>8233</v>
      </c>
      <c r="E6" t="s">
        <v>8583</v>
      </c>
      <c r="F6">
        <v>2160</v>
      </c>
      <c r="G6" t="s">
        <v>10687</v>
      </c>
      <c r="H6" s="9">
        <v>45765</v>
      </c>
      <c r="I6" s="12">
        <f t="shared" si="0"/>
        <v>0</v>
      </c>
      <c r="J6" s="11" t="str">
        <f t="shared" si="1"/>
        <v/>
      </c>
      <c r="K6" s="11">
        <f t="shared" si="2"/>
        <v>3</v>
      </c>
      <c r="L6" s="11" t="str">
        <f t="shared" si="3"/>
        <v/>
      </c>
    </row>
    <row r="7" spans="1:12" x14ac:dyDescent="0.3">
      <c r="A7" t="s">
        <v>10688</v>
      </c>
      <c r="B7" s="9">
        <v>45765</v>
      </c>
      <c r="C7" t="s">
        <v>8273</v>
      </c>
      <c r="D7" t="s">
        <v>8233</v>
      </c>
      <c r="E7" t="s">
        <v>8610</v>
      </c>
      <c r="F7">
        <v>414</v>
      </c>
      <c r="G7" t="s">
        <v>10687</v>
      </c>
      <c r="H7" s="9">
        <v>45765</v>
      </c>
      <c r="I7" s="12">
        <f t="shared" si="0"/>
        <v>0</v>
      </c>
      <c r="J7" s="11" t="str">
        <f t="shared" si="1"/>
        <v/>
      </c>
      <c r="K7" s="11">
        <f t="shared" si="2"/>
        <v>4</v>
      </c>
      <c r="L7" s="11" t="str">
        <f t="shared" si="3"/>
        <v/>
      </c>
    </row>
    <row r="8" spans="1:12" x14ac:dyDescent="0.3">
      <c r="A8" t="s">
        <v>10689</v>
      </c>
      <c r="B8" s="9">
        <v>45765</v>
      </c>
      <c r="C8" t="s">
        <v>8458</v>
      </c>
      <c r="D8" t="s">
        <v>8228</v>
      </c>
      <c r="E8" t="s">
        <v>8618</v>
      </c>
      <c r="F8">
        <v>2900</v>
      </c>
      <c r="G8" t="s">
        <v>10687</v>
      </c>
      <c r="H8" s="9">
        <v>45765</v>
      </c>
      <c r="I8" s="12">
        <f t="shared" si="0"/>
        <v>0</v>
      </c>
      <c r="J8" s="11" t="str">
        <f t="shared" si="1"/>
        <v/>
      </c>
      <c r="K8" s="11">
        <f t="shared" si="2"/>
        <v>5</v>
      </c>
      <c r="L8" s="11" t="str">
        <f t="shared" si="3"/>
        <v/>
      </c>
    </row>
    <row r="9" spans="1:12" x14ac:dyDescent="0.3">
      <c r="A9" t="s">
        <v>10690</v>
      </c>
      <c r="B9" s="9">
        <v>45765</v>
      </c>
      <c r="C9" t="s">
        <v>8396</v>
      </c>
      <c r="D9" t="s">
        <v>8249</v>
      </c>
      <c r="E9" t="s">
        <v>8580</v>
      </c>
      <c r="F9">
        <v>630</v>
      </c>
      <c r="G9" t="s">
        <v>10687</v>
      </c>
      <c r="H9" s="9">
        <v>45765</v>
      </c>
      <c r="I9" s="12">
        <f t="shared" si="0"/>
        <v>0</v>
      </c>
      <c r="J9" s="11" t="str">
        <f t="shared" si="1"/>
        <v/>
      </c>
      <c r="K9" s="11">
        <f t="shared" si="2"/>
        <v>6</v>
      </c>
      <c r="L9" s="11" t="str">
        <f t="shared" si="3"/>
        <v/>
      </c>
    </row>
    <row r="10" spans="1:12" x14ac:dyDescent="0.3">
      <c r="A10" t="s">
        <v>10691</v>
      </c>
      <c r="B10" s="9">
        <v>45766</v>
      </c>
      <c r="C10" t="s">
        <v>8431</v>
      </c>
      <c r="D10" t="s">
        <v>8241</v>
      </c>
      <c r="E10" t="s">
        <v>8605</v>
      </c>
      <c r="F10">
        <v>602</v>
      </c>
      <c r="G10" t="s">
        <v>10687</v>
      </c>
      <c r="H10" s="9">
        <v>45766</v>
      </c>
      <c r="I10" s="12">
        <f t="shared" si="0"/>
        <v>0</v>
      </c>
      <c r="J10" s="11" t="str">
        <f t="shared" si="1"/>
        <v/>
      </c>
      <c r="K10" s="11">
        <f t="shared" si="2"/>
        <v>7</v>
      </c>
      <c r="L10" s="11" t="str">
        <f t="shared" si="3"/>
        <v/>
      </c>
    </row>
    <row r="11" spans="1:12" x14ac:dyDescent="0.3">
      <c r="A11" t="s">
        <v>10692</v>
      </c>
      <c r="B11" s="9">
        <v>45766</v>
      </c>
      <c r="C11" t="s">
        <v>8444</v>
      </c>
      <c r="D11" t="s">
        <v>8228</v>
      </c>
      <c r="E11" t="s">
        <v>8615</v>
      </c>
      <c r="F11">
        <v>7020</v>
      </c>
      <c r="G11" t="s">
        <v>4482</v>
      </c>
      <c r="H11" s="9">
        <v>45766</v>
      </c>
      <c r="I11" s="12">
        <f t="shared" si="0"/>
        <v>0</v>
      </c>
      <c r="J11" s="11" t="str">
        <f t="shared" si="1"/>
        <v/>
      </c>
      <c r="K11" s="11">
        <f t="shared" si="2"/>
        <v>8</v>
      </c>
      <c r="L11" s="11" t="str">
        <f t="shared" si="3"/>
        <v/>
      </c>
    </row>
    <row r="12" spans="1:12" x14ac:dyDescent="0.3">
      <c r="A12" t="s">
        <v>10693</v>
      </c>
      <c r="B12" s="9">
        <v>45766</v>
      </c>
      <c r="C12" t="s">
        <v>8322</v>
      </c>
      <c r="D12" t="s">
        <v>8233</v>
      </c>
      <c r="E12" t="s">
        <v>8652</v>
      </c>
      <c r="F12">
        <v>2287.5</v>
      </c>
      <c r="G12" t="s">
        <v>4482</v>
      </c>
      <c r="H12" s="9">
        <v>45766</v>
      </c>
      <c r="I12" s="12">
        <f t="shared" si="0"/>
        <v>0</v>
      </c>
      <c r="J12" s="11" t="str">
        <f t="shared" si="1"/>
        <v/>
      </c>
      <c r="K12" s="11">
        <f t="shared" si="2"/>
        <v>9</v>
      </c>
      <c r="L12" s="11" t="str">
        <f t="shared" si="3"/>
        <v/>
      </c>
    </row>
    <row r="13" spans="1:12" x14ac:dyDescent="0.3">
      <c r="A13" t="s">
        <v>10694</v>
      </c>
      <c r="B13" s="9">
        <v>45766</v>
      </c>
      <c r="C13" t="s">
        <v>8326</v>
      </c>
      <c r="D13" t="s">
        <v>8241</v>
      </c>
      <c r="E13" t="s">
        <v>8612</v>
      </c>
      <c r="F13">
        <v>1102</v>
      </c>
      <c r="G13" t="s">
        <v>4482</v>
      </c>
      <c r="H13" s="9">
        <v>45776</v>
      </c>
      <c r="I13" s="12">
        <f t="shared" si="0"/>
        <v>10</v>
      </c>
      <c r="J13" s="11" t="str">
        <f t="shared" si="1"/>
        <v>FLAG</v>
      </c>
      <c r="K13" s="11">
        <f t="shared" si="2"/>
        <v>10</v>
      </c>
      <c r="L13" s="11" t="str">
        <f t="shared" si="3"/>
        <v/>
      </c>
    </row>
    <row r="14" spans="1:12" x14ac:dyDescent="0.3">
      <c r="A14" t="s">
        <v>10695</v>
      </c>
      <c r="B14" s="9">
        <v>45767</v>
      </c>
      <c r="C14" t="s">
        <v>8340</v>
      </c>
      <c r="D14" t="s">
        <v>8249</v>
      </c>
      <c r="E14" t="s">
        <v>8595</v>
      </c>
      <c r="F14">
        <v>2487.5</v>
      </c>
      <c r="G14" t="s">
        <v>10687</v>
      </c>
      <c r="H14" s="9">
        <v>45767</v>
      </c>
      <c r="I14" s="12">
        <f t="shared" si="0"/>
        <v>0</v>
      </c>
      <c r="J14" s="11" t="str">
        <f t="shared" si="1"/>
        <v/>
      </c>
      <c r="K14" s="11">
        <f t="shared" si="2"/>
        <v>11</v>
      </c>
      <c r="L14" s="11" t="str">
        <f t="shared" si="3"/>
        <v/>
      </c>
    </row>
    <row r="15" spans="1:12" x14ac:dyDescent="0.3">
      <c r="A15" t="s">
        <v>10696</v>
      </c>
      <c r="B15" s="9">
        <v>45767</v>
      </c>
      <c r="C15" t="s">
        <v>8402</v>
      </c>
      <c r="D15" t="s">
        <v>8228</v>
      </c>
      <c r="E15" t="s">
        <v>8635</v>
      </c>
      <c r="F15">
        <v>6960</v>
      </c>
      <c r="G15" t="s">
        <v>10687</v>
      </c>
      <c r="H15" s="9">
        <v>45767</v>
      </c>
      <c r="I15" s="12">
        <f t="shared" si="0"/>
        <v>0</v>
      </c>
      <c r="J15" s="11" t="str">
        <f t="shared" si="1"/>
        <v/>
      </c>
      <c r="K15" s="11">
        <f t="shared" si="2"/>
        <v>12</v>
      </c>
      <c r="L15" s="11" t="str">
        <f t="shared" si="3"/>
        <v/>
      </c>
    </row>
    <row r="16" spans="1:12" x14ac:dyDescent="0.3">
      <c r="A16" t="s">
        <v>10697</v>
      </c>
      <c r="B16" s="9">
        <v>45767</v>
      </c>
      <c r="C16" t="s">
        <v>8502</v>
      </c>
      <c r="D16" t="s">
        <v>8249</v>
      </c>
      <c r="E16" t="s">
        <v>8619</v>
      </c>
      <c r="F16">
        <v>1665</v>
      </c>
      <c r="G16" t="s">
        <v>4482</v>
      </c>
      <c r="H16" s="9">
        <v>45768</v>
      </c>
      <c r="I16" s="12">
        <f t="shared" si="0"/>
        <v>1</v>
      </c>
      <c r="J16" s="11" t="str">
        <f t="shared" si="1"/>
        <v/>
      </c>
      <c r="K16" s="11">
        <f t="shared" si="2"/>
        <v>13</v>
      </c>
      <c r="L16" s="11" t="str">
        <f t="shared" si="3"/>
        <v/>
      </c>
    </row>
    <row r="17" spans="1:12" x14ac:dyDescent="0.3">
      <c r="A17" t="s">
        <v>10698</v>
      </c>
      <c r="B17" s="9">
        <v>45768</v>
      </c>
      <c r="C17" t="s">
        <v>8529</v>
      </c>
      <c r="D17" t="s">
        <v>8249</v>
      </c>
      <c r="E17" t="s">
        <v>8600</v>
      </c>
      <c r="F17">
        <v>1700</v>
      </c>
      <c r="G17" t="s">
        <v>10699</v>
      </c>
      <c r="H17" s="9">
        <v>45768</v>
      </c>
      <c r="I17" s="12">
        <f t="shared" si="0"/>
        <v>0</v>
      </c>
      <c r="J17" s="11" t="str">
        <f t="shared" si="1"/>
        <v/>
      </c>
      <c r="K17" s="11">
        <f t="shared" si="2"/>
        <v>14</v>
      </c>
      <c r="L17" s="11" t="str">
        <f t="shared" si="3"/>
        <v/>
      </c>
    </row>
    <row r="18" spans="1:12" x14ac:dyDescent="0.3">
      <c r="A18" t="s">
        <v>10700</v>
      </c>
      <c r="B18" s="9">
        <v>45771</v>
      </c>
      <c r="C18" t="s">
        <v>8267</v>
      </c>
      <c r="D18" t="s">
        <v>8269</v>
      </c>
      <c r="E18" t="s">
        <v>8633</v>
      </c>
      <c r="F18">
        <v>2800</v>
      </c>
      <c r="G18" t="s">
        <v>4482</v>
      </c>
      <c r="H18" s="9">
        <v>45772</v>
      </c>
      <c r="I18" s="12">
        <f t="shared" si="0"/>
        <v>1</v>
      </c>
      <c r="J18" s="11" t="str">
        <f t="shared" si="1"/>
        <v/>
      </c>
      <c r="K18" s="11">
        <f t="shared" si="2"/>
        <v>15</v>
      </c>
      <c r="L18" s="11" t="str">
        <f t="shared" si="3"/>
        <v/>
      </c>
    </row>
    <row r="19" spans="1:12" x14ac:dyDescent="0.3">
      <c r="A19" t="s">
        <v>10701</v>
      </c>
      <c r="B19" s="9">
        <v>45775</v>
      </c>
      <c r="C19" t="s">
        <v>8280</v>
      </c>
      <c r="D19" t="s">
        <v>8241</v>
      </c>
      <c r="E19" t="s">
        <v>8676</v>
      </c>
      <c r="F19">
        <v>4312</v>
      </c>
      <c r="G19" t="s">
        <v>10699</v>
      </c>
      <c r="H19" s="9">
        <v>45776</v>
      </c>
      <c r="I19" s="12">
        <f t="shared" si="0"/>
        <v>1</v>
      </c>
      <c r="J19" s="11" t="str">
        <f t="shared" si="1"/>
        <v/>
      </c>
      <c r="K19" s="11">
        <f t="shared" si="2"/>
        <v>16</v>
      </c>
      <c r="L19" s="11" t="str">
        <f t="shared" si="3"/>
        <v/>
      </c>
    </row>
    <row r="20" spans="1:12" x14ac:dyDescent="0.3">
      <c r="A20" t="s">
        <v>10702</v>
      </c>
      <c r="B20" s="9">
        <v>45775</v>
      </c>
      <c r="C20" t="s">
        <v>8457</v>
      </c>
      <c r="D20" t="s">
        <v>8249</v>
      </c>
      <c r="E20" t="s">
        <v>8638</v>
      </c>
      <c r="F20">
        <v>513</v>
      </c>
      <c r="G20" t="s">
        <v>10687</v>
      </c>
      <c r="H20" s="9">
        <v>45775</v>
      </c>
      <c r="I20" s="12">
        <f t="shared" si="0"/>
        <v>0</v>
      </c>
      <c r="J20" s="11" t="str">
        <f t="shared" si="1"/>
        <v/>
      </c>
      <c r="K20" s="11">
        <f t="shared" si="2"/>
        <v>17</v>
      </c>
      <c r="L20" s="11" t="str">
        <f t="shared" si="3"/>
        <v/>
      </c>
    </row>
    <row r="21" spans="1:12" x14ac:dyDescent="0.3">
      <c r="A21" t="s">
        <v>10703</v>
      </c>
      <c r="B21" s="9">
        <v>45775</v>
      </c>
      <c r="C21" t="s">
        <v>8242</v>
      </c>
      <c r="D21" t="s">
        <v>8233</v>
      </c>
      <c r="E21" t="s">
        <v>8603</v>
      </c>
      <c r="F21">
        <v>1887.5</v>
      </c>
      <c r="G21" t="s">
        <v>4482</v>
      </c>
      <c r="H21" s="9">
        <v>45776</v>
      </c>
      <c r="I21" s="12">
        <f t="shared" si="0"/>
        <v>1</v>
      </c>
      <c r="J21" s="11" t="str">
        <f t="shared" si="1"/>
        <v/>
      </c>
      <c r="K21" s="11">
        <f t="shared" si="2"/>
        <v>18</v>
      </c>
      <c r="L21" s="11" t="str">
        <f t="shared" si="3"/>
        <v/>
      </c>
    </row>
    <row r="22" spans="1:12" x14ac:dyDescent="0.3">
      <c r="A22" t="s">
        <v>10704</v>
      </c>
      <c r="B22" s="9">
        <v>45775</v>
      </c>
      <c r="C22" t="s">
        <v>8242</v>
      </c>
      <c r="D22" t="s">
        <v>8233</v>
      </c>
      <c r="E22" t="s">
        <v>8613</v>
      </c>
      <c r="F22">
        <v>1652</v>
      </c>
      <c r="G22" t="s">
        <v>10687</v>
      </c>
      <c r="H22" s="9">
        <v>45775</v>
      </c>
      <c r="I22" s="12">
        <f t="shared" si="0"/>
        <v>0</v>
      </c>
      <c r="J22" s="11" t="str">
        <f t="shared" si="1"/>
        <v/>
      </c>
      <c r="K22" s="11">
        <f t="shared" si="2"/>
        <v>19</v>
      </c>
      <c r="L22" s="11" t="str">
        <f t="shared" si="3"/>
        <v/>
      </c>
    </row>
    <row r="23" spans="1:12" x14ac:dyDescent="0.3">
      <c r="A23" t="s">
        <v>10705</v>
      </c>
      <c r="B23" s="9">
        <v>45776</v>
      </c>
      <c r="C23" t="s">
        <v>8333</v>
      </c>
      <c r="D23" t="s">
        <v>8269</v>
      </c>
      <c r="E23" t="s">
        <v>8579</v>
      </c>
      <c r="F23">
        <v>1762.5</v>
      </c>
      <c r="G23" t="s">
        <v>10687</v>
      </c>
      <c r="H23" s="9">
        <v>45776</v>
      </c>
      <c r="I23" s="12">
        <f t="shared" si="0"/>
        <v>0</v>
      </c>
      <c r="J23" s="11" t="str">
        <f t="shared" si="1"/>
        <v/>
      </c>
      <c r="K23" s="11">
        <f t="shared" si="2"/>
        <v>20</v>
      </c>
      <c r="L23" s="11" t="str">
        <f t="shared" si="3"/>
        <v/>
      </c>
    </row>
    <row r="24" spans="1:12" x14ac:dyDescent="0.3">
      <c r="A24" t="s">
        <v>10706</v>
      </c>
      <c r="B24" s="9">
        <v>45776</v>
      </c>
      <c r="C24" t="s">
        <v>8359</v>
      </c>
      <c r="D24" t="s">
        <v>8249</v>
      </c>
      <c r="E24" t="s">
        <v>8591</v>
      </c>
      <c r="F24">
        <v>1314</v>
      </c>
      <c r="G24" t="s">
        <v>4482</v>
      </c>
      <c r="H24" s="9">
        <v>45778</v>
      </c>
      <c r="I24" s="12">
        <f t="shared" si="0"/>
        <v>2</v>
      </c>
      <c r="J24" s="11" t="str">
        <f t="shared" si="1"/>
        <v/>
      </c>
      <c r="K24" s="11">
        <f t="shared" si="2"/>
        <v>21</v>
      </c>
      <c r="L24" s="11" t="str">
        <f t="shared" si="3"/>
        <v/>
      </c>
    </row>
    <row r="25" spans="1:12" x14ac:dyDescent="0.3">
      <c r="A25" t="s">
        <v>10707</v>
      </c>
      <c r="B25" s="9">
        <v>45776</v>
      </c>
      <c r="C25" t="s">
        <v>8507</v>
      </c>
      <c r="D25" t="s">
        <v>8269</v>
      </c>
      <c r="E25" t="s">
        <v>8679</v>
      </c>
      <c r="F25">
        <v>1728</v>
      </c>
      <c r="G25" t="s">
        <v>4482</v>
      </c>
      <c r="H25" s="9">
        <v>45777</v>
      </c>
      <c r="I25" s="12">
        <f t="shared" si="0"/>
        <v>1</v>
      </c>
      <c r="J25" s="11" t="str">
        <f t="shared" si="1"/>
        <v/>
      </c>
      <c r="K25" s="11">
        <f t="shared" si="2"/>
        <v>22</v>
      </c>
      <c r="L25" s="11" t="str">
        <f t="shared" si="3"/>
        <v/>
      </c>
    </row>
    <row r="26" spans="1:12" x14ac:dyDescent="0.3">
      <c r="A26" t="s">
        <v>10708</v>
      </c>
      <c r="B26" s="9">
        <v>45777</v>
      </c>
      <c r="C26" t="s">
        <v>8402</v>
      </c>
      <c r="D26" t="s">
        <v>8228</v>
      </c>
      <c r="E26" t="s">
        <v>8616</v>
      </c>
      <c r="F26">
        <v>14344</v>
      </c>
      <c r="G26" t="s">
        <v>4482</v>
      </c>
      <c r="H26" s="9">
        <v>45778</v>
      </c>
      <c r="I26" s="12">
        <f t="shared" si="0"/>
        <v>1</v>
      </c>
      <c r="J26" s="11" t="str">
        <f t="shared" si="1"/>
        <v/>
      </c>
      <c r="K26" s="11">
        <f t="shared" si="2"/>
        <v>23</v>
      </c>
      <c r="L26" s="11" t="str">
        <f t="shared" si="3"/>
        <v/>
      </c>
    </row>
    <row r="27" spans="1:12" x14ac:dyDescent="0.3">
      <c r="A27" t="s">
        <v>10709</v>
      </c>
      <c r="B27" s="9">
        <v>45777</v>
      </c>
      <c r="C27" t="s">
        <v>8515</v>
      </c>
      <c r="D27" t="s">
        <v>8233</v>
      </c>
      <c r="E27" t="s">
        <v>8607</v>
      </c>
      <c r="F27">
        <v>325</v>
      </c>
      <c r="G27" t="s">
        <v>10699</v>
      </c>
      <c r="H27" s="9">
        <v>45778</v>
      </c>
      <c r="I27" s="12">
        <f t="shared" si="0"/>
        <v>1</v>
      </c>
      <c r="J27" s="11" t="str">
        <f t="shared" si="1"/>
        <v/>
      </c>
      <c r="K27" s="11">
        <f t="shared" si="2"/>
        <v>24</v>
      </c>
      <c r="L27" s="11" t="str">
        <f t="shared" si="3"/>
        <v/>
      </c>
    </row>
    <row r="28" spans="1:12" x14ac:dyDescent="0.3">
      <c r="A28" t="s">
        <v>10710</v>
      </c>
      <c r="B28" s="9">
        <v>45778</v>
      </c>
      <c r="C28" t="s">
        <v>8250</v>
      </c>
      <c r="D28" t="s">
        <v>8249</v>
      </c>
      <c r="E28" t="s">
        <v>8688</v>
      </c>
      <c r="F28">
        <v>15312</v>
      </c>
      <c r="G28" t="s">
        <v>4482</v>
      </c>
      <c r="H28" s="9">
        <v>45778</v>
      </c>
      <c r="I28" s="12">
        <f t="shared" si="0"/>
        <v>0</v>
      </c>
      <c r="J28" s="11" t="str">
        <f t="shared" si="1"/>
        <v/>
      </c>
      <c r="K28" s="11">
        <f t="shared" si="2"/>
        <v>25</v>
      </c>
      <c r="L28" s="11" t="str">
        <f t="shared" si="3"/>
        <v/>
      </c>
    </row>
    <row r="29" spans="1:12" x14ac:dyDescent="0.3">
      <c r="A29" t="s">
        <v>10711</v>
      </c>
      <c r="B29" s="9">
        <v>45779</v>
      </c>
      <c r="C29" t="s">
        <v>8523</v>
      </c>
      <c r="D29" t="s">
        <v>8241</v>
      </c>
      <c r="E29" t="s">
        <v>8581</v>
      </c>
      <c r="F29">
        <v>1694</v>
      </c>
      <c r="G29" t="s">
        <v>4482</v>
      </c>
      <c r="H29" s="9">
        <v>45795</v>
      </c>
      <c r="I29" s="12">
        <f t="shared" si="0"/>
        <v>16</v>
      </c>
      <c r="J29" s="11" t="str">
        <f t="shared" si="1"/>
        <v>FLAG</v>
      </c>
      <c r="K29" s="11">
        <f t="shared" si="2"/>
        <v>26</v>
      </c>
      <c r="L29" s="11" t="str">
        <f t="shared" si="3"/>
        <v/>
      </c>
    </row>
    <row r="30" spans="1:12" x14ac:dyDescent="0.3">
      <c r="A30" t="s">
        <v>10712</v>
      </c>
      <c r="B30" s="9">
        <v>45779</v>
      </c>
      <c r="C30" t="s">
        <v>8414</v>
      </c>
      <c r="D30" t="s">
        <v>8228</v>
      </c>
      <c r="E30" t="s">
        <v>8654</v>
      </c>
      <c r="F30">
        <v>537.5</v>
      </c>
      <c r="G30" t="s">
        <v>10699</v>
      </c>
      <c r="H30" s="9">
        <v>45781</v>
      </c>
      <c r="I30" s="12">
        <f t="shared" si="0"/>
        <v>2</v>
      </c>
      <c r="J30" s="11" t="str">
        <f t="shared" si="1"/>
        <v/>
      </c>
      <c r="K30" s="11">
        <f t="shared" si="2"/>
        <v>27</v>
      </c>
      <c r="L30" s="11" t="str">
        <f t="shared" si="3"/>
        <v/>
      </c>
    </row>
    <row r="31" spans="1:12" x14ac:dyDescent="0.3">
      <c r="A31" t="s">
        <v>10713</v>
      </c>
      <c r="B31" s="9">
        <v>45779</v>
      </c>
      <c r="C31" t="s">
        <v>8316</v>
      </c>
      <c r="D31" t="s">
        <v>8269</v>
      </c>
      <c r="E31" t="s">
        <v>8596</v>
      </c>
      <c r="F31">
        <v>4237</v>
      </c>
      <c r="G31" t="s">
        <v>4482</v>
      </c>
      <c r="H31" s="9">
        <v>45779</v>
      </c>
      <c r="I31" s="12">
        <f t="shared" si="0"/>
        <v>0</v>
      </c>
      <c r="J31" s="11" t="str">
        <f t="shared" si="1"/>
        <v/>
      </c>
      <c r="K31" s="11">
        <f t="shared" si="2"/>
        <v>28</v>
      </c>
      <c r="L31" s="11" t="str">
        <f t="shared" si="3"/>
        <v/>
      </c>
    </row>
    <row r="32" spans="1:12" x14ac:dyDescent="0.3">
      <c r="A32" t="s">
        <v>10714</v>
      </c>
      <c r="B32" s="9">
        <v>45779</v>
      </c>
      <c r="C32" t="s">
        <v>8462</v>
      </c>
      <c r="D32" t="s">
        <v>8249</v>
      </c>
      <c r="E32" t="s">
        <v>8704</v>
      </c>
      <c r="F32">
        <v>3724</v>
      </c>
      <c r="G32" t="s">
        <v>10699</v>
      </c>
      <c r="H32" s="9">
        <v>45781</v>
      </c>
      <c r="I32" s="12">
        <f t="shared" si="0"/>
        <v>2</v>
      </c>
      <c r="J32" s="11" t="str">
        <f t="shared" si="1"/>
        <v/>
      </c>
      <c r="K32" s="11">
        <f t="shared" si="2"/>
        <v>29</v>
      </c>
      <c r="L32" s="11" t="str">
        <f t="shared" si="3"/>
        <v/>
      </c>
    </row>
    <row r="33" spans="1:12" x14ac:dyDescent="0.3">
      <c r="A33" t="s">
        <v>10715</v>
      </c>
      <c r="B33" s="9">
        <v>45780</v>
      </c>
      <c r="C33" t="s">
        <v>8480</v>
      </c>
      <c r="D33" t="s">
        <v>8241</v>
      </c>
      <c r="E33" t="s">
        <v>8668</v>
      </c>
      <c r="F33">
        <v>1225</v>
      </c>
      <c r="G33" t="s">
        <v>10699</v>
      </c>
      <c r="H33" s="9">
        <v>45782</v>
      </c>
      <c r="I33" s="12">
        <f t="shared" si="0"/>
        <v>2</v>
      </c>
      <c r="J33" s="11" t="str">
        <f t="shared" si="1"/>
        <v/>
      </c>
      <c r="K33" s="11">
        <f t="shared" si="2"/>
        <v>30</v>
      </c>
      <c r="L33" s="11" t="str">
        <f t="shared" si="3"/>
        <v/>
      </c>
    </row>
    <row r="34" spans="1:12" x14ac:dyDescent="0.3">
      <c r="A34" t="s">
        <v>10716</v>
      </c>
      <c r="B34" s="9">
        <v>45780</v>
      </c>
      <c r="C34" t="s">
        <v>8450</v>
      </c>
      <c r="D34" t="s">
        <v>8249</v>
      </c>
      <c r="E34" t="s">
        <v>8597</v>
      </c>
      <c r="F34">
        <v>1080</v>
      </c>
      <c r="G34" t="s">
        <v>4482</v>
      </c>
      <c r="H34" s="9">
        <v>45780</v>
      </c>
      <c r="I34" s="12">
        <f t="shared" si="0"/>
        <v>0</v>
      </c>
      <c r="J34" s="11" t="str">
        <f t="shared" si="1"/>
        <v/>
      </c>
      <c r="K34" s="11">
        <f t="shared" si="2"/>
        <v>31</v>
      </c>
      <c r="L34" s="11" t="str">
        <f t="shared" si="3"/>
        <v/>
      </c>
    </row>
    <row r="35" spans="1:12" x14ac:dyDescent="0.3">
      <c r="A35" t="s">
        <v>10717</v>
      </c>
      <c r="B35" s="9">
        <v>45780</v>
      </c>
      <c r="C35" t="s">
        <v>8358</v>
      </c>
      <c r="D35" t="s">
        <v>8269</v>
      </c>
      <c r="E35" t="s">
        <v>8589</v>
      </c>
      <c r="F35">
        <v>16896</v>
      </c>
      <c r="G35" t="s">
        <v>4482</v>
      </c>
      <c r="H35" s="9">
        <v>45780</v>
      </c>
      <c r="I35" s="12">
        <f t="shared" si="0"/>
        <v>0</v>
      </c>
      <c r="J35" s="11" t="str">
        <f t="shared" si="1"/>
        <v/>
      </c>
      <c r="K35" s="11">
        <f t="shared" si="2"/>
        <v>32</v>
      </c>
      <c r="L35" s="11" t="str">
        <f t="shared" si="3"/>
        <v/>
      </c>
    </row>
    <row r="36" spans="1:12" x14ac:dyDescent="0.3">
      <c r="A36" t="s">
        <v>10718</v>
      </c>
      <c r="B36" s="9">
        <v>45780</v>
      </c>
      <c r="C36" t="s">
        <v>8516</v>
      </c>
      <c r="D36" t="s">
        <v>8233</v>
      </c>
      <c r="E36" t="s">
        <v>8680</v>
      </c>
      <c r="F36">
        <v>1008</v>
      </c>
      <c r="G36" t="s">
        <v>4482</v>
      </c>
      <c r="H36" s="9">
        <v>45782</v>
      </c>
      <c r="I36" s="12">
        <f t="shared" si="0"/>
        <v>2</v>
      </c>
      <c r="J36" s="11" t="str">
        <f t="shared" si="1"/>
        <v/>
      </c>
      <c r="K36" s="11">
        <f t="shared" si="2"/>
        <v>33</v>
      </c>
      <c r="L36" s="11" t="str">
        <f t="shared" si="3"/>
        <v/>
      </c>
    </row>
    <row r="37" spans="1:12" x14ac:dyDescent="0.3">
      <c r="A37" t="s">
        <v>10719</v>
      </c>
      <c r="B37" s="9">
        <v>45780</v>
      </c>
      <c r="C37" t="s">
        <v>8314</v>
      </c>
      <c r="D37" t="s">
        <v>8241</v>
      </c>
      <c r="E37" t="s">
        <v>8690</v>
      </c>
      <c r="F37">
        <v>1628</v>
      </c>
      <c r="G37" t="s">
        <v>10687</v>
      </c>
      <c r="H37" s="9">
        <v>45780</v>
      </c>
      <c r="I37" s="12">
        <f t="shared" si="0"/>
        <v>0</v>
      </c>
      <c r="J37" s="11" t="str">
        <f t="shared" si="1"/>
        <v/>
      </c>
      <c r="K37" s="11">
        <f t="shared" si="2"/>
        <v>34</v>
      </c>
      <c r="L37" s="11" t="str">
        <f t="shared" si="3"/>
        <v/>
      </c>
    </row>
    <row r="38" spans="1:12" x14ac:dyDescent="0.3">
      <c r="A38" t="s">
        <v>10720</v>
      </c>
      <c r="B38" s="9">
        <v>45781</v>
      </c>
      <c r="C38" t="s">
        <v>8488</v>
      </c>
      <c r="D38" t="s">
        <v>8249</v>
      </c>
      <c r="E38" t="s">
        <v>8606</v>
      </c>
      <c r="F38">
        <v>140</v>
      </c>
      <c r="G38" t="s">
        <v>10699</v>
      </c>
      <c r="H38" s="9">
        <v>45782</v>
      </c>
      <c r="I38" s="12">
        <f t="shared" si="0"/>
        <v>1</v>
      </c>
      <c r="J38" s="11" t="str">
        <f t="shared" si="1"/>
        <v/>
      </c>
      <c r="K38" s="11">
        <f t="shared" si="2"/>
        <v>35</v>
      </c>
      <c r="L38" s="11" t="str">
        <f t="shared" si="3"/>
        <v/>
      </c>
    </row>
    <row r="39" spans="1:12" x14ac:dyDescent="0.3">
      <c r="A39" t="s">
        <v>10721</v>
      </c>
      <c r="B39" s="9">
        <v>45781</v>
      </c>
      <c r="C39" t="s">
        <v>8507</v>
      </c>
      <c r="D39" t="s">
        <v>8269</v>
      </c>
      <c r="E39" t="s">
        <v>8622</v>
      </c>
      <c r="F39">
        <v>1836</v>
      </c>
      <c r="G39" t="s">
        <v>10687</v>
      </c>
      <c r="H39" s="9">
        <v>45781</v>
      </c>
      <c r="I39" s="12">
        <f t="shared" si="0"/>
        <v>0</v>
      </c>
      <c r="J39" s="11" t="str">
        <f t="shared" si="1"/>
        <v/>
      </c>
      <c r="K39" s="11">
        <f t="shared" si="2"/>
        <v>36</v>
      </c>
      <c r="L39" s="11" t="str">
        <f t="shared" si="3"/>
        <v/>
      </c>
    </row>
    <row r="40" spans="1:12" x14ac:dyDescent="0.3">
      <c r="A40" t="s">
        <v>10722</v>
      </c>
      <c r="B40" s="9">
        <v>45781</v>
      </c>
      <c r="C40" t="s">
        <v>8386</v>
      </c>
      <c r="D40" t="s">
        <v>8228</v>
      </c>
      <c r="E40" t="s">
        <v>8584</v>
      </c>
      <c r="F40">
        <v>1805</v>
      </c>
      <c r="G40" t="s">
        <v>10687</v>
      </c>
      <c r="H40" s="9">
        <v>45781</v>
      </c>
      <c r="I40" s="12">
        <f t="shared" si="0"/>
        <v>0</v>
      </c>
      <c r="J40" s="11" t="str">
        <f t="shared" si="1"/>
        <v/>
      </c>
      <c r="K40" s="11">
        <f t="shared" si="2"/>
        <v>37</v>
      </c>
      <c r="L40" s="11" t="str">
        <f t="shared" si="3"/>
        <v/>
      </c>
    </row>
    <row r="41" spans="1:12" x14ac:dyDescent="0.3">
      <c r="A41" t="s">
        <v>10723</v>
      </c>
      <c r="B41" s="9">
        <v>45782</v>
      </c>
      <c r="C41" t="s">
        <v>8284</v>
      </c>
      <c r="D41" t="s">
        <v>8241</v>
      </c>
      <c r="E41" t="s">
        <v>8656</v>
      </c>
      <c r="F41">
        <v>3168</v>
      </c>
      <c r="G41" t="s">
        <v>4482</v>
      </c>
      <c r="H41" s="9">
        <v>45801</v>
      </c>
      <c r="I41" s="12">
        <f t="shared" si="0"/>
        <v>19</v>
      </c>
      <c r="J41" s="11" t="str">
        <f t="shared" si="1"/>
        <v>FLAG</v>
      </c>
      <c r="K41" s="11">
        <f t="shared" si="2"/>
        <v>38</v>
      </c>
      <c r="L41" s="11" t="str">
        <f t="shared" si="3"/>
        <v/>
      </c>
    </row>
    <row r="42" spans="1:12" x14ac:dyDescent="0.3">
      <c r="A42" t="s">
        <v>10724</v>
      </c>
      <c r="B42" s="9">
        <v>45782</v>
      </c>
      <c r="C42" t="s">
        <v>8423</v>
      </c>
      <c r="D42" t="s">
        <v>8233</v>
      </c>
      <c r="E42" t="s">
        <v>8609</v>
      </c>
      <c r="F42">
        <v>11730</v>
      </c>
      <c r="G42" t="s">
        <v>4482</v>
      </c>
      <c r="H42" s="9">
        <v>45782</v>
      </c>
      <c r="I42" s="12">
        <f t="shared" si="0"/>
        <v>0</v>
      </c>
      <c r="J42" s="11" t="str">
        <f t="shared" si="1"/>
        <v/>
      </c>
      <c r="K42" s="11">
        <f t="shared" si="2"/>
        <v>39</v>
      </c>
      <c r="L42" s="11" t="str">
        <f t="shared" si="3"/>
        <v/>
      </c>
    </row>
    <row r="43" spans="1:12" x14ac:dyDescent="0.3">
      <c r="A43" t="s">
        <v>10725</v>
      </c>
      <c r="B43" s="9">
        <v>45782</v>
      </c>
      <c r="C43" t="s">
        <v>8507</v>
      </c>
      <c r="D43" t="s">
        <v>8269</v>
      </c>
      <c r="E43" t="s">
        <v>8639</v>
      </c>
      <c r="F43">
        <v>5192</v>
      </c>
      <c r="G43" t="s">
        <v>10687</v>
      </c>
      <c r="H43" s="9">
        <v>45782</v>
      </c>
      <c r="I43" s="12">
        <f t="shared" si="0"/>
        <v>0</v>
      </c>
      <c r="J43" s="11" t="str">
        <f t="shared" si="1"/>
        <v/>
      </c>
      <c r="K43" s="11">
        <f t="shared" si="2"/>
        <v>40</v>
      </c>
      <c r="L43" s="11" t="str">
        <f t="shared" si="3"/>
        <v/>
      </c>
    </row>
    <row r="44" spans="1:12" x14ac:dyDescent="0.3">
      <c r="A44" t="s">
        <v>10726</v>
      </c>
      <c r="B44" s="9">
        <v>45782</v>
      </c>
      <c r="C44" t="s">
        <v>8514</v>
      </c>
      <c r="D44" t="s">
        <v>8233</v>
      </c>
      <c r="E44" t="s">
        <v>8696</v>
      </c>
      <c r="F44">
        <v>4088</v>
      </c>
      <c r="G44" t="s">
        <v>4482</v>
      </c>
      <c r="H44" s="9">
        <v>45782</v>
      </c>
      <c r="I44" s="12">
        <f t="shared" si="0"/>
        <v>0</v>
      </c>
      <c r="J44" s="11" t="str">
        <f t="shared" si="1"/>
        <v/>
      </c>
      <c r="K44" s="11">
        <f t="shared" si="2"/>
        <v>41</v>
      </c>
      <c r="L44" s="11" t="str">
        <f t="shared" si="3"/>
        <v/>
      </c>
    </row>
    <row r="45" spans="1:12" x14ac:dyDescent="0.3">
      <c r="A45" t="s">
        <v>10727</v>
      </c>
      <c r="B45" s="9">
        <v>45782</v>
      </c>
      <c r="C45" t="s">
        <v>8516</v>
      </c>
      <c r="D45" t="s">
        <v>8233</v>
      </c>
      <c r="E45" t="s">
        <v>8608</v>
      </c>
      <c r="F45">
        <v>2646</v>
      </c>
      <c r="G45" t="s">
        <v>4482</v>
      </c>
      <c r="H45" s="9">
        <v>45784</v>
      </c>
      <c r="I45" s="12">
        <f t="shared" si="0"/>
        <v>2</v>
      </c>
      <c r="J45" s="11" t="str">
        <f t="shared" si="1"/>
        <v/>
      </c>
      <c r="K45" s="11">
        <f t="shared" si="2"/>
        <v>42</v>
      </c>
      <c r="L45" s="11" t="str">
        <f t="shared" si="3"/>
        <v/>
      </c>
    </row>
    <row r="46" spans="1:12" x14ac:dyDescent="0.3">
      <c r="A46" t="s">
        <v>10728</v>
      </c>
      <c r="B46" s="9">
        <v>45782</v>
      </c>
      <c r="C46" t="s">
        <v>8267</v>
      </c>
      <c r="D46" t="s">
        <v>8269</v>
      </c>
      <c r="E46" t="s">
        <v>8712</v>
      </c>
      <c r="F46">
        <v>1200</v>
      </c>
      <c r="G46" t="s">
        <v>4482</v>
      </c>
      <c r="H46" s="9">
        <v>45783</v>
      </c>
      <c r="I46" s="12">
        <f t="shared" si="0"/>
        <v>1</v>
      </c>
      <c r="J46" s="11" t="str">
        <f t="shared" si="1"/>
        <v/>
      </c>
      <c r="K46" s="11">
        <f t="shared" si="2"/>
        <v>43</v>
      </c>
      <c r="L46" s="11" t="str">
        <f t="shared" si="3"/>
        <v/>
      </c>
    </row>
    <row r="47" spans="1:12" x14ac:dyDescent="0.3">
      <c r="A47" t="s">
        <v>10729</v>
      </c>
      <c r="B47" s="9">
        <v>45783</v>
      </c>
      <c r="C47" t="s">
        <v>8417</v>
      </c>
      <c r="D47" t="s">
        <v>8233</v>
      </c>
      <c r="E47" t="s">
        <v>8650</v>
      </c>
      <c r="F47">
        <v>513</v>
      </c>
      <c r="G47" t="s">
        <v>4482</v>
      </c>
      <c r="H47" s="9">
        <v>45784</v>
      </c>
      <c r="I47" s="12">
        <f t="shared" si="0"/>
        <v>1</v>
      </c>
      <c r="J47" s="11" t="str">
        <f t="shared" si="1"/>
        <v/>
      </c>
      <c r="K47" s="11">
        <f t="shared" si="2"/>
        <v>44</v>
      </c>
      <c r="L47" s="11" t="str">
        <f t="shared" si="3"/>
        <v/>
      </c>
    </row>
    <row r="48" spans="1:12" x14ac:dyDescent="0.3">
      <c r="A48" t="s">
        <v>10730</v>
      </c>
      <c r="B48" s="9">
        <v>45784</v>
      </c>
      <c r="C48" t="s">
        <v>8470</v>
      </c>
      <c r="D48" t="s">
        <v>8228</v>
      </c>
      <c r="E48" t="s">
        <v>8625</v>
      </c>
      <c r="F48">
        <v>6328</v>
      </c>
      <c r="G48" t="s">
        <v>4482</v>
      </c>
      <c r="H48" s="9">
        <v>45785</v>
      </c>
      <c r="I48" s="12">
        <f t="shared" si="0"/>
        <v>1</v>
      </c>
      <c r="J48" s="11" t="str">
        <f t="shared" si="1"/>
        <v/>
      </c>
      <c r="K48" s="11">
        <f t="shared" si="2"/>
        <v>45</v>
      </c>
      <c r="L48" s="11" t="str">
        <f t="shared" si="3"/>
        <v/>
      </c>
    </row>
    <row r="49" spans="1:12" x14ac:dyDescent="0.3">
      <c r="A49" t="s">
        <v>10731</v>
      </c>
      <c r="B49" s="9">
        <v>45784</v>
      </c>
      <c r="C49" t="s">
        <v>8537</v>
      </c>
      <c r="D49" t="s">
        <v>8269</v>
      </c>
      <c r="E49" t="s">
        <v>8733</v>
      </c>
      <c r="F49">
        <v>549</v>
      </c>
      <c r="G49" t="s">
        <v>10699</v>
      </c>
      <c r="H49" s="9">
        <v>45784</v>
      </c>
      <c r="I49" s="12">
        <f t="shared" si="0"/>
        <v>0</v>
      </c>
      <c r="J49" s="11" t="str">
        <f t="shared" si="1"/>
        <v/>
      </c>
      <c r="K49" s="11">
        <f t="shared" si="2"/>
        <v>46</v>
      </c>
      <c r="L49" s="11" t="str">
        <f t="shared" si="3"/>
        <v/>
      </c>
    </row>
    <row r="50" spans="1:12" x14ac:dyDescent="0.3">
      <c r="A50" t="s">
        <v>10732</v>
      </c>
      <c r="B50" s="9">
        <v>45784</v>
      </c>
      <c r="C50" t="s">
        <v>8539</v>
      </c>
      <c r="D50" t="s">
        <v>8269</v>
      </c>
      <c r="E50" t="s">
        <v>8636</v>
      </c>
      <c r="F50">
        <v>9800</v>
      </c>
      <c r="G50" t="s">
        <v>10687</v>
      </c>
      <c r="H50" s="9">
        <v>45784</v>
      </c>
      <c r="I50" s="12">
        <f t="shared" si="0"/>
        <v>0</v>
      </c>
      <c r="J50" s="11" t="str">
        <f t="shared" si="1"/>
        <v/>
      </c>
      <c r="K50" s="11">
        <f t="shared" si="2"/>
        <v>47</v>
      </c>
      <c r="L50" s="11" t="str">
        <f t="shared" si="3"/>
        <v/>
      </c>
    </row>
    <row r="51" spans="1:12" x14ac:dyDescent="0.3">
      <c r="A51" t="s">
        <v>10733</v>
      </c>
      <c r="B51" s="9">
        <v>45784</v>
      </c>
      <c r="C51" t="s">
        <v>8343</v>
      </c>
      <c r="D51" t="s">
        <v>8228</v>
      </c>
      <c r="E51" t="s">
        <v>8592</v>
      </c>
      <c r="F51">
        <v>2910</v>
      </c>
      <c r="G51" t="s">
        <v>10687</v>
      </c>
      <c r="H51" s="9">
        <v>45784</v>
      </c>
      <c r="I51" s="12">
        <f t="shared" si="0"/>
        <v>0</v>
      </c>
      <c r="J51" s="11" t="str">
        <f t="shared" si="1"/>
        <v/>
      </c>
      <c r="K51" s="11">
        <f t="shared" si="2"/>
        <v>48</v>
      </c>
      <c r="L51" s="11" t="str">
        <f t="shared" si="3"/>
        <v/>
      </c>
    </row>
    <row r="52" spans="1:12" x14ac:dyDescent="0.3">
      <c r="A52" t="s">
        <v>10734</v>
      </c>
      <c r="B52" s="9">
        <v>45785</v>
      </c>
      <c r="C52" t="s">
        <v>8453</v>
      </c>
      <c r="D52" t="s">
        <v>8241</v>
      </c>
      <c r="E52" t="s">
        <v>8582</v>
      </c>
      <c r="F52">
        <v>15555</v>
      </c>
      <c r="G52" t="s">
        <v>4482</v>
      </c>
      <c r="H52" s="9">
        <v>45801</v>
      </c>
      <c r="I52" s="12">
        <f t="shared" si="0"/>
        <v>16</v>
      </c>
      <c r="J52" s="11" t="str">
        <f t="shared" si="1"/>
        <v>FLAG</v>
      </c>
      <c r="K52" s="11">
        <f t="shared" si="2"/>
        <v>49</v>
      </c>
      <c r="L52" s="11" t="str">
        <f t="shared" si="3"/>
        <v/>
      </c>
    </row>
    <row r="53" spans="1:12" x14ac:dyDescent="0.3">
      <c r="A53" t="s">
        <v>10735</v>
      </c>
      <c r="B53" s="9">
        <v>45785</v>
      </c>
      <c r="C53" t="s">
        <v>8503</v>
      </c>
      <c r="D53" t="s">
        <v>8249</v>
      </c>
      <c r="E53" t="s">
        <v>8590</v>
      </c>
      <c r="F53">
        <v>3116</v>
      </c>
      <c r="G53" t="s">
        <v>4482</v>
      </c>
      <c r="H53" s="9">
        <v>45787</v>
      </c>
      <c r="I53" s="12">
        <f t="shared" si="0"/>
        <v>2</v>
      </c>
      <c r="J53" s="11" t="str">
        <f t="shared" si="1"/>
        <v/>
      </c>
      <c r="K53" s="11">
        <f t="shared" si="2"/>
        <v>50</v>
      </c>
      <c r="L53" s="11" t="str">
        <f t="shared" si="3"/>
        <v/>
      </c>
    </row>
    <row r="54" spans="1:12" x14ac:dyDescent="0.3">
      <c r="A54" t="s">
        <v>10736</v>
      </c>
      <c r="B54" s="9">
        <v>45785</v>
      </c>
      <c r="C54" t="s">
        <v>8457</v>
      </c>
      <c r="D54" t="s">
        <v>8249</v>
      </c>
      <c r="E54" t="s">
        <v>8653</v>
      </c>
      <c r="F54">
        <v>4110</v>
      </c>
      <c r="G54" t="s">
        <v>10687</v>
      </c>
      <c r="H54" s="9">
        <v>45785</v>
      </c>
      <c r="I54" s="12">
        <f t="shared" si="0"/>
        <v>0</v>
      </c>
      <c r="J54" s="11" t="str">
        <f t="shared" si="1"/>
        <v/>
      </c>
      <c r="K54" s="11">
        <f t="shared" si="2"/>
        <v>51</v>
      </c>
      <c r="L54" s="11" t="str">
        <f t="shared" si="3"/>
        <v/>
      </c>
    </row>
    <row r="55" spans="1:12" x14ac:dyDescent="0.3">
      <c r="A55" t="s">
        <v>10737</v>
      </c>
      <c r="B55" s="9">
        <v>45785</v>
      </c>
      <c r="C55" t="s">
        <v>8463</v>
      </c>
      <c r="D55" t="s">
        <v>8233</v>
      </c>
      <c r="E55" t="s">
        <v>8685</v>
      </c>
      <c r="F55">
        <v>5525</v>
      </c>
      <c r="G55" t="s">
        <v>10687</v>
      </c>
      <c r="H55" s="9">
        <v>45785</v>
      </c>
      <c r="I55" s="12">
        <f t="shared" si="0"/>
        <v>0</v>
      </c>
      <c r="J55" s="11" t="str">
        <f t="shared" si="1"/>
        <v/>
      </c>
      <c r="K55" s="11">
        <f t="shared" si="2"/>
        <v>52</v>
      </c>
      <c r="L55" s="11" t="str">
        <f t="shared" si="3"/>
        <v/>
      </c>
    </row>
    <row r="56" spans="1:12" x14ac:dyDescent="0.3">
      <c r="A56" t="s">
        <v>10738</v>
      </c>
      <c r="B56" s="9">
        <v>45787</v>
      </c>
      <c r="C56" t="s">
        <v>8519</v>
      </c>
      <c r="D56" t="s">
        <v>8228</v>
      </c>
      <c r="E56" t="s">
        <v>8723</v>
      </c>
      <c r="F56">
        <v>963</v>
      </c>
      <c r="G56" t="s">
        <v>10699</v>
      </c>
      <c r="H56" s="9">
        <v>45789</v>
      </c>
      <c r="I56" s="12">
        <f t="shared" si="0"/>
        <v>2</v>
      </c>
      <c r="J56" s="11" t="str">
        <f t="shared" si="1"/>
        <v/>
      </c>
      <c r="K56" s="11">
        <f t="shared" si="2"/>
        <v>53</v>
      </c>
      <c r="L56" s="11" t="str">
        <f t="shared" si="3"/>
        <v/>
      </c>
    </row>
    <row r="57" spans="1:12" x14ac:dyDescent="0.3">
      <c r="A57" t="s">
        <v>10739</v>
      </c>
      <c r="B57" s="9">
        <v>45787</v>
      </c>
      <c r="C57" t="s">
        <v>8534</v>
      </c>
      <c r="D57" t="s">
        <v>8269</v>
      </c>
      <c r="E57" t="s">
        <v>8659</v>
      </c>
      <c r="F57">
        <v>3866.5</v>
      </c>
      <c r="G57" t="s">
        <v>4482</v>
      </c>
      <c r="H57" s="9">
        <v>45787</v>
      </c>
      <c r="I57" s="12">
        <f t="shared" si="0"/>
        <v>0</v>
      </c>
      <c r="J57" s="11" t="str">
        <f t="shared" si="1"/>
        <v/>
      </c>
      <c r="K57" s="11">
        <f t="shared" si="2"/>
        <v>54</v>
      </c>
      <c r="L57" s="11" t="str">
        <f t="shared" si="3"/>
        <v/>
      </c>
    </row>
    <row r="58" spans="1:12" x14ac:dyDescent="0.3">
      <c r="A58" t="s">
        <v>10740</v>
      </c>
      <c r="B58" s="9">
        <v>45787</v>
      </c>
      <c r="C58" t="s">
        <v>8375</v>
      </c>
      <c r="D58" t="s">
        <v>8228</v>
      </c>
      <c r="E58" t="s">
        <v>8586</v>
      </c>
      <c r="F58">
        <v>1485</v>
      </c>
      <c r="G58" t="s">
        <v>10687</v>
      </c>
      <c r="H58" s="9">
        <v>45787</v>
      </c>
      <c r="I58" s="12">
        <f t="shared" si="0"/>
        <v>0</v>
      </c>
      <c r="J58" s="11" t="str">
        <f t="shared" si="1"/>
        <v/>
      </c>
      <c r="K58" s="11">
        <f t="shared" si="2"/>
        <v>55</v>
      </c>
      <c r="L58" s="11" t="str">
        <f t="shared" si="3"/>
        <v/>
      </c>
    </row>
    <row r="59" spans="1:12" x14ac:dyDescent="0.3">
      <c r="A59" t="s">
        <v>10741</v>
      </c>
      <c r="B59" s="9">
        <v>45787</v>
      </c>
      <c r="C59" t="s">
        <v>8324</v>
      </c>
      <c r="D59" t="s">
        <v>8241</v>
      </c>
      <c r="E59" t="s">
        <v>8717</v>
      </c>
      <c r="F59">
        <v>570</v>
      </c>
      <c r="G59" t="s">
        <v>10687</v>
      </c>
      <c r="H59" s="9">
        <v>45787</v>
      </c>
      <c r="I59" s="12">
        <f t="shared" si="0"/>
        <v>0</v>
      </c>
      <c r="J59" s="11" t="str">
        <f t="shared" si="1"/>
        <v/>
      </c>
      <c r="K59" s="11">
        <f t="shared" si="2"/>
        <v>56</v>
      </c>
      <c r="L59" s="11" t="str">
        <f t="shared" si="3"/>
        <v/>
      </c>
    </row>
    <row r="60" spans="1:12" x14ac:dyDescent="0.3">
      <c r="A60" t="s">
        <v>10742</v>
      </c>
      <c r="B60" s="9">
        <v>45787</v>
      </c>
      <c r="C60" t="s">
        <v>8417</v>
      </c>
      <c r="D60" t="s">
        <v>8233</v>
      </c>
      <c r="E60" t="s">
        <v>8674</v>
      </c>
      <c r="F60">
        <v>2548</v>
      </c>
      <c r="G60" t="s">
        <v>10699</v>
      </c>
      <c r="H60" s="9">
        <v>45788</v>
      </c>
      <c r="I60" s="12">
        <f t="shared" si="0"/>
        <v>1</v>
      </c>
      <c r="J60" s="11" t="str">
        <f t="shared" si="1"/>
        <v/>
      </c>
      <c r="K60" s="11">
        <f t="shared" si="2"/>
        <v>57</v>
      </c>
      <c r="L60" s="11" t="str">
        <f t="shared" si="3"/>
        <v/>
      </c>
    </row>
    <row r="61" spans="1:12" x14ac:dyDescent="0.3">
      <c r="A61" t="s">
        <v>10743</v>
      </c>
      <c r="B61" s="9">
        <v>45787</v>
      </c>
      <c r="C61" t="s">
        <v>8366</v>
      </c>
      <c r="D61" t="s">
        <v>8249</v>
      </c>
      <c r="E61" t="s">
        <v>8686</v>
      </c>
      <c r="F61">
        <v>13248</v>
      </c>
      <c r="G61" t="s">
        <v>4482</v>
      </c>
      <c r="H61" s="9">
        <v>45788</v>
      </c>
      <c r="I61" s="12">
        <f t="shared" si="0"/>
        <v>1</v>
      </c>
      <c r="J61" s="11" t="str">
        <f t="shared" si="1"/>
        <v/>
      </c>
      <c r="K61" s="11">
        <f t="shared" si="2"/>
        <v>58</v>
      </c>
      <c r="L61" s="11" t="str">
        <f t="shared" si="3"/>
        <v/>
      </c>
    </row>
    <row r="62" spans="1:12" x14ac:dyDescent="0.3">
      <c r="A62" t="s">
        <v>10744</v>
      </c>
      <c r="B62" s="9">
        <v>45787</v>
      </c>
      <c r="C62" t="s">
        <v>8491</v>
      </c>
      <c r="D62" t="s">
        <v>8241</v>
      </c>
      <c r="E62" t="s">
        <v>8645</v>
      </c>
      <c r="F62">
        <v>420</v>
      </c>
      <c r="G62" t="s">
        <v>10699</v>
      </c>
      <c r="H62" s="9">
        <v>45787</v>
      </c>
      <c r="I62" s="12">
        <f t="shared" si="0"/>
        <v>0</v>
      </c>
      <c r="J62" s="11" t="str">
        <f t="shared" si="1"/>
        <v/>
      </c>
      <c r="K62" s="11">
        <f t="shared" si="2"/>
        <v>59</v>
      </c>
      <c r="L62" s="11" t="str">
        <f t="shared" si="3"/>
        <v/>
      </c>
    </row>
    <row r="63" spans="1:12" x14ac:dyDescent="0.3">
      <c r="A63" t="s">
        <v>10745</v>
      </c>
      <c r="B63" s="9">
        <v>45788</v>
      </c>
      <c r="C63" t="s">
        <v>8400</v>
      </c>
      <c r="D63" t="s">
        <v>8228</v>
      </c>
      <c r="E63" t="s">
        <v>8716</v>
      </c>
      <c r="F63">
        <v>2565</v>
      </c>
      <c r="G63" t="s">
        <v>10699</v>
      </c>
      <c r="H63" s="9">
        <v>45789</v>
      </c>
      <c r="I63" s="12">
        <f t="shared" si="0"/>
        <v>1</v>
      </c>
      <c r="J63" s="11" t="str">
        <f t="shared" si="1"/>
        <v/>
      </c>
      <c r="K63" s="11">
        <f t="shared" si="2"/>
        <v>60</v>
      </c>
      <c r="L63" s="11" t="str">
        <f t="shared" si="3"/>
        <v/>
      </c>
    </row>
    <row r="64" spans="1:12" x14ac:dyDescent="0.3">
      <c r="A64" t="s">
        <v>10746</v>
      </c>
      <c r="B64" s="9">
        <v>45788</v>
      </c>
      <c r="C64" t="s">
        <v>8391</v>
      </c>
      <c r="D64" t="s">
        <v>8269</v>
      </c>
      <c r="E64" t="s">
        <v>8746</v>
      </c>
      <c r="F64">
        <v>6188</v>
      </c>
      <c r="G64" t="s">
        <v>4482</v>
      </c>
      <c r="H64" s="9">
        <v>45789</v>
      </c>
      <c r="I64" s="12">
        <f t="shared" si="0"/>
        <v>1</v>
      </c>
      <c r="J64" s="11" t="str">
        <f t="shared" si="1"/>
        <v/>
      </c>
      <c r="K64" s="11">
        <f t="shared" si="2"/>
        <v>61</v>
      </c>
      <c r="L64" s="11" t="str">
        <f t="shared" si="3"/>
        <v/>
      </c>
    </row>
    <row r="65" spans="1:12" x14ac:dyDescent="0.3">
      <c r="A65" t="s">
        <v>10747</v>
      </c>
      <c r="B65" s="9">
        <v>45788</v>
      </c>
      <c r="C65" t="s">
        <v>8471</v>
      </c>
      <c r="D65" t="s">
        <v>8241</v>
      </c>
      <c r="E65" t="s">
        <v>8602</v>
      </c>
      <c r="F65">
        <v>1539</v>
      </c>
      <c r="G65" t="s">
        <v>4482</v>
      </c>
      <c r="H65" s="9">
        <v>45805</v>
      </c>
      <c r="I65" s="12">
        <f t="shared" si="0"/>
        <v>17</v>
      </c>
      <c r="J65" s="11" t="str">
        <f t="shared" si="1"/>
        <v>FLAG</v>
      </c>
      <c r="K65" s="11">
        <f t="shared" si="2"/>
        <v>62</v>
      </c>
      <c r="L65" s="11" t="str">
        <f t="shared" si="3"/>
        <v/>
      </c>
    </row>
    <row r="66" spans="1:12" x14ac:dyDescent="0.3">
      <c r="A66" t="s">
        <v>10748</v>
      </c>
      <c r="B66" s="9">
        <v>45788</v>
      </c>
      <c r="C66" t="s">
        <v>8423</v>
      </c>
      <c r="D66" t="s">
        <v>8233</v>
      </c>
      <c r="E66" t="s">
        <v>8631</v>
      </c>
      <c r="F66">
        <v>7632</v>
      </c>
      <c r="G66" t="s">
        <v>4482</v>
      </c>
      <c r="H66" s="9">
        <v>45788</v>
      </c>
      <c r="I66" s="12">
        <f t="shared" si="0"/>
        <v>0</v>
      </c>
      <c r="J66" s="11" t="str">
        <f t="shared" si="1"/>
        <v/>
      </c>
      <c r="K66" s="11">
        <f t="shared" si="2"/>
        <v>63</v>
      </c>
      <c r="L66" s="11" t="str">
        <f t="shared" si="3"/>
        <v/>
      </c>
    </row>
    <row r="67" spans="1:12" x14ac:dyDescent="0.3">
      <c r="A67" t="s">
        <v>10749</v>
      </c>
      <c r="B67" s="9">
        <v>45788</v>
      </c>
      <c r="C67" t="s">
        <v>8343</v>
      </c>
      <c r="D67" t="s">
        <v>8228</v>
      </c>
      <c r="E67" t="s">
        <v>8593</v>
      </c>
      <c r="F67">
        <v>2548</v>
      </c>
      <c r="G67" t="s">
        <v>10699</v>
      </c>
      <c r="H67" s="9">
        <v>45790</v>
      </c>
      <c r="I67" s="12">
        <f t="shared" si="0"/>
        <v>2</v>
      </c>
      <c r="J67" s="11" t="str">
        <f t="shared" si="1"/>
        <v/>
      </c>
      <c r="K67" s="11">
        <f t="shared" si="2"/>
        <v>64</v>
      </c>
      <c r="L67" s="11" t="str">
        <f t="shared" si="3"/>
        <v/>
      </c>
    </row>
    <row r="68" spans="1:12" x14ac:dyDescent="0.3">
      <c r="A68" t="s">
        <v>10750</v>
      </c>
      <c r="B68" s="9">
        <v>45789</v>
      </c>
      <c r="C68" t="s">
        <v>8526</v>
      </c>
      <c r="D68" t="s">
        <v>8269</v>
      </c>
      <c r="E68" t="s">
        <v>8662</v>
      </c>
      <c r="F68">
        <v>1456</v>
      </c>
      <c r="G68" t="s">
        <v>4482</v>
      </c>
      <c r="H68" s="9">
        <v>45789</v>
      </c>
      <c r="I68" s="12">
        <f t="shared" ref="I68:I131" si="4">H68-B68</f>
        <v>0</v>
      </c>
      <c r="J68" s="11" t="str">
        <f t="shared" ref="J68:J131" si="5">IF(I68&gt;2,"FLAG","")</f>
        <v/>
      </c>
      <c r="K68" s="11">
        <f t="shared" ref="K68:K131" si="6">VALUE(MID(A68,4,5))</f>
        <v>65</v>
      </c>
      <c r="L68" s="11" t="str">
        <f t="shared" ref="L68:L131" si="7">IF(ROW()=4,"",IF(K68-INDEX($K$4:$K$1491,ROW()-4)&gt;1,"FLAG",""))</f>
        <v/>
      </c>
    </row>
    <row r="69" spans="1:12" x14ac:dyDescent="0.3">
      <c r="A69" t="s">
        <v>10751</v>
      </c>
      <c r="B69" s="9">
        <v>45789</v>
      </c>
      <c r="C69" t="s">
        <v>8256</v>
      </c>
      <c r="D69" t="s">
        <v>8228</v>
      </c>
      <c r="E69" t="s">
        <v>8640</v>
      </c>
      <c r="F69">
        <v>16848</v>
      </c>
      <c r="G69" t="s">
        <v>10699</v>
      </c>
      <c r="H69" s="9">
        <v>45789</v>
      </c>
      <c r="I69" s="12">
        <f t="shared" si="4"/>
        <v>0</v>
      </c>
      <c r="J69" s="11" t="str">
        <f t="shared" si="5"/>
        <v/>
      </c>
      <c r="K69" s="11">
        <f t="shared" si="6"/>
        <v>66</v>
      </c>
      <c r="L69" s="11" t="str">
        <f t="shared" si="7"/>
        <v/>
      </c>
    </row>
    <row r="70" spans="1:12" x14ac:dyDescent="0.3">
      <c r="A70" t="s">
        <v>10752</v>
      </c>
      <c r="B70" s="9">
        <v>45790</v>
      </c>
      <c r="C70" t="s">
        <v>8366</v>
      </c>
      <c r="D70" t="s">
        <v>8249</v>
      </c>
      <c r="E70" t="s">
        <v>8736</v>
      </c>
      <c r="F70">
        <v>10486</v>
      </c>
      <c r="G70" t="s">
        <v>4482</v>
      </c>
      <c r="H70" s="9">
        <v>45792</v>
      </c>
      <c r="I70" s="12">
        <f t="shared" si="4"/>
        <v>2</v>
      </c>
      <c r="J70" s="11" t="str">
        <f t="shared" si="5"/>
        <v/>
      </c>
      <c r="K70" s="11">
        <f t="shared" si="6"/>
        <v>67</v>
      </c>
      <c r="L70" s="11" t="str">
        <f t="shared" si="7"/>
        <v/>
      </c>
    </row>
    <row r="71" spans="1:12" x14ac:dyDescent="0.3">
      <c r="A71" t="s">
        <v>10753</v>
      </c>
      <c r="B71" s="9">
        <v>45790</v>
      </c>
      <c r="C71" t="s">
        <v>8500</v>
      </c>
      <c r="D71" t="s">
        <v>8228</v>
      </c>
      <c r="E71" t="s">
        <v>8628</v>
      </c>
      <c r="F71">
        <v>10944</v>
      </c>
      <c r="G71" t="s">
        <v>10687</v>
      </c>
      <c r="H71" s="9">
        <v>45790</v>
      </c>
      <c r="I71" s="12">
        <f t="shared" si="4"/>
        <v>0</v>
      </c>
      <c r="J71" s="11" t="str">
        <f t="shared" si="5"/>
        <v/>
      </c>
      <c r="K71" s="11">
        <f t="shared" si="6"/>
        <v>68</v>
      </c>
      <c r="L71" s="11" t="str">
        <f t="shared" si="7"/>
        <v/>
      </c>
    </row>
    <row r="72" spans="1:12" x14ac:dyDescent="0.3">
      <c r="A72" t="s">
        <v>10754</v>
      </c>
      <c r="B72" s="9">
        <v>45790</v>
      </c>
      <c r="C72" t="s">
        <v>8471</v>
      </c>
      <c r="D72" t="s">
        <v>8241</v>
      </c>
      <c r="E72" t="s">
        <v>8737</v>
      </c>
      <c r="F72">
        <v>5208</v>
      </c>
      <c r="G72" t="s">
        <v>4482</v>
      </c>
      <c r="H72" s="9">
        <v>45806</v>
      </c>
      <c r="I72" s="12">
        <f t="shared" si="4"/>
        <v>16</v>
      </c>
      <c r="J72" s="11" t="str">
        <f t="shared" si="5"/>
        <v>FLAG</v>
      </c>
      <c r="K72" s="11">
        <f t="shared" si="6"/>
        <v>69</v>
      </c>
      <c r="L72" s="11" t="str">
        <f t="shared" si="7"/>
        <v/>
      </c>
    </row>
    <row r="73" spans="1:12" x14ac:dyDescent="0.3">
      <c r="A73" t="s">
        <v>10755</v>
      </c>
      <c r="B73" s="9">
        <v>45791</v>
      </c>
      <c r="C73" t="s">
        <v>8238</v>
      </c>
      <c r="D73" t="s">
        <v>8241</v>
      </c>
      <c r="E73" t="s">
        <v>8614</v>
      </c>
      <c r="F73">
        <v>10032</v>
      </c>
      <c r="G73" t="s">
        <v>4482</v>
      </c>
      <c r="H73" s="9">
        <v>45818</v>
      </c>
      <c r="I73" s="12">
        <f t="shared" si="4"/>
        <v>27</v>
      </c>
      <c r="J73" s="11" t="str">
        <f t="shared" si="5"/>
        <v>FLAG</v>
      </c>
      <c r="K73" s="11">
        <f t="shared" si="6"/>
        <v>70</v>
      </c>
      <c r="L73" s="11" t="str">
        <f t="shared" si="7"/>
        <v/>
      </c>
    </row>
    <row r="74" spans="1:12" x14ac:dyDescent="0.3">
      <c r="A74" t="s">
        <v>10756</v>
      </c>
      <c r="B74" s="9">
        <v>45792</v>
      </c>
      <c r="C74" t="s">
        <v>8469</v>
      </c>
      <c r="D74" t="s">
        <v>8233</v>
      </c>
      <c r="E74" t="s">
        <v>8626</v>
      </c>
      <c r="F74">
        <v>6160</v>
      </c>
      <c r="G74" t="s">
        <v>4482</v>
      </c>
      <c r="H74" s="9">
        <v>45794</v>
      </c>
      <c r="I74" s="12">
        <f t="shared" si="4"/>
        <v>2</v>
      </c>
      <c r="J74" s="11" t="str">
        <f t="shared" si="5"/>
        <v/>
      </c>
      <c r="K74" s="11">
        <f t="shared" si="6"/>
        <v>71</v>
      </c>
      <c r="L74" s="11" t="str">
        <f t="shared" si="7"/>
        <v/>
      </c>
    </row>
    <row r="75" spans="1:12" x14ac:dyDescent="0.3">
      <c r="A75" t="s">
        <v>10757</v>
      </c>
      <c r="B75" s="9">
        <v>45792</v>
      </c>
      <c r="C75" t="s">
        <v>8361</v>
      </c>
      <c r="D75" t="s">
        <v>8228</v>
      </c>
      <c r="E75" t="s">
        <v>8692</v>
      </c>
      <c r="F75">
        <v>378</v>
      </c>
      <c r="G75" t="s">
        <v>4482</v>
      </c>
      <c r="H75" s="9">
        <v>45793</v>
      </c>
      <c r="I75" s="12">
        <f t="shared" si="4"/>
        <v>1</v>
      </c>
      <c r="J75" s="11" t="str">
        <f t="shared" si="5"/>
        <v/>
      </c>
      <c r="K75" s="11">
        <f t="shared" si="6"/>
        <v>72</v>
      </c>
      <c r="L75" s="11" t="str">
        <f t="shared" si="7"/>
        <v/>
      </c>
    </row>
    <row r="76" spans="1:12" x14ac:dyDescent="0.3">
      <c r="A76" t="s">
        <v>10758</v>
      </c>
      <c r="B76" s="9">
        <v>45792</v>
      </c>
      <c r="C76" t="s">
        <v>8296</v>
      </c>
      <c r="D76" t="s">
        <v>8228</v>
      </c>
      <c r="E76" t="s">
        <v>8651</v>
      </c>
      <c r="F76">
        <v>1575</v>
      </c>
      <c r="G76" t="s">
        <v>10687</v>
      </c>
      <c r="H76" s="9">
        <v>45792</v>
      </c>
      <c r="I76" s="12">
        <f t="shared" si="4"/>
        <v>0</v>
      </c>
      <c r="J76" s="11" t="str">
        <f t="shared" si="5"/>
        <v/>
      </c>
      <c r="K76" s="11">
        <f t="shared" si="6"/>
        <v>73</v>
      </c>
      <c r="L76" s="11" t="str">
        <f t="shared" si="7"/>
        <v/>
      </c>
    </row>
    <row r="77" spans="1:12" x14ac:dyDescent="0.3">
      <c r="A77" t="s">
        <v>10759</v>
      </c>
      <c r="B77" s="9">
        <v>45793</v>
      </c>
      <c r="C77" t="s">
        <v>8500</v>
      </c>
      <c r="D77" t="s">
        <v>8228</v>
      </c>
      <c r="E77" t="s">
        <v>8687</v>
      </c>
      <c r="F77">
        <v>5684</v>
      </c>
      <c r="G77" t="s">
        <v>10687</v>
      </c>
      <c r="H77" s="9">
        <v>45793</v>
      </c>
      <c r="I77" s="12">
        <f t="shared" si="4"/>
        <v>0</v>
      </c>
      <c r="J77" s="11" t="str">
        <f t="shared" si="5"/>
        <v/>
      </c>
      <c r="K77" s="11">
        <f t="shared" si="6"/>
        <v>74</v>
      </c>
      <c r="L77" s="11" t="str">
        <f t="shared" si="7"/>
        <v/>
      </c>
    </row>
    <row r="78" spans="1:12" x14ac:dyDescent="0.3">
      <c r="A78" t="s">
        <v>10760</v>
      </c>
      <c r="B78" s="9">
        <v>45793</v>
      </c>
      <c r="C78" t="s">
        <v>8486</v>
      </c>
      <c r="D78" t="s">
        <v>8228</v>
      </c>
      <c r="E78" t="s">
        <v>8624</v>
      </c>
      <c r="F78">
        <v>8036</v>
      </c>
      <c r="G78" t="s">
        <v>10687</v>
      </c>
      <c r="H78" s="9">
        <v>45793</v>
      </c>
      <c r="I78" s="12">
        <f t="shared" si="4"/>
        <v>0</v>
      </c>
      <c r="J78" s="11" t="str">
        <f t="shared" si="5"/>
        <v/>
      </c>
      <c r="K78" s="11">
        <f t="shared" si="6"/>
        <v>75</v>
      </c>
      <c r="L78" s="11" t="str">
        <f t="shared" si="7"/>
        <v/>
      </c>
    </row>
    <row r="79" spans="1:12" x14ac:dyDescent="0.3">
      <c r="A79" t="s">
        <v>10761</v>
      </c>
      <c r="B79" s="9">
        <v>45793</v>
      </c>
      <c r="C79" t="s">
        <v>8431</v>
      </c>
      <c r="D79" t="s">
        <v>8241</v>
      </c>
      <c r="E79" t="s">
        <v>8738</v>
      </c>
      <c r="F79">
        <v>4464</v>
      </c>
      <c r="G79" t="s">
        <v>10687</v>
      </c>
      <c r="H79" s="9">
        <v>45793</v>
      </c>
      <c r="I79" s="12">
        <f t="shared" si="4"/>
        <v>0</v>
      </c>
      <c r="J79" s="11" t="str">
        <f t="shared" si="5"/>
        <v/>
      </c>
      <c r="K79" s="11">
        <f t="shared" si="6"/>
        <v>76</v>
      </c>
      <c r="L79" s="11" t="str">
        <f t="shared" si="7"/>
        <v/>
      </c>
    </row>
    <row r="80" spans="1:12" x14ac:dyDescent="0.3">
      <c r="A80" t="s">
        <v>10762</v>
      </c>
      <c r="B80" s="9">
        <v>45793</v>
      </c>
      <c r="C80" t="s">
        <v>8361</v>
      </c>
      <c r="D80" t="s">
        <v>8228</v>
      </c>
      <c r="E80" t="s">
        <v>8767</v>
      </c>
      <c r="F80">
        <v>8428</v>
      </c>
      <c r="G80" t="s">
        <v>10687</v>
      </c>
      <c r="H80" s="9">
        <v>45793</v>
      </c>
      <c r="I80" s="12">
        <f t="shared" si="4"/>
        <v>0</v>
      </c>
      <c r="J80" s="11" t="str">
        <f t="shared" si="5"/>
        <v/>
      </c>
      <c r="K80" s="11">
        <f t="shared" si="6"/>
        <v>77</v>
      </c>
      <c r="L80" s="11" t="str">
        <f t="shared" si="7"/>
        <v/>
      </c>
    </row>
    <row r="81" spans="1:12" x14ac:dyDescent="0.3">
      <c r="A81" t="s">
        <v>10763</v>
      </c>
      <c r="B81" s="9">
        <v>45794</v>
      </c>
      <c r="C81" t="s">
        <v>8256</v>
      </c>
      <c r="D81" t="s">
        <v>8228</v>
      </c>
      <c r="E81" t="s">
        <v>8693</v>
      </c>
      <c r="F81">
        <v>1837.5</v>
      </c>
      <c r="G81" t="s">
        <v>10699</v>
      </c>
      <c r="H81" s="9">
        <v>45795</v>
      </c>
      <c r="I81" s="12">
        <f t="shared" si="4"/>
        <v>1</v>
      </c>
      <c r="J81" s="11" t="str">
        <f t="shared" si="5"/>
        <v/>
      </c>
      <c r="K81" s="11">
        <f t="shared" si="6"/>
        <v>78</v>
      </c>
      <c r="L81" s="11" t="str">
        <f t="shared" si="7"/>
        <v/>
      </c>
    </row>
    <row r="82" spans="1:12" x14ac:dyDescent="0.3">
      <c r="A82" t="s">
        <v>10764</v>
      </c>
      <c r="B82" s="9">
        <v>45794</v>
      </c>
      <c r="C82" t="s">
        <v>8476</v>
      </c>
      <c r="D82" t="s">
        <v>8249</v>
      </c>
      <c r="E82" t="s">
        <v>8771</v>
      </c>
      <c r="F82">
        <v>1444</v>
      </c>
      <c r="G82" t="s">
        <v>4482</v>
      </c>
      <c r="H82" s="9">
        <v>45795</v>
      </c>
      <c r="I82" s="12">
        <f t="shared" si="4"/>
        <v>1</v>
      </c>
      <c r="J82" s="11" t="str">
        <f t="shared" si="5"/>
        <v/>
      </c>
      <c r="K82" s="11">
        <f t="shared" si="6"/>
        <v>79</v>
      </c>
      <c r="L82" s="11" t="str">
        <f t="shared" si="7"/>
        <v/>
      </c>
    </row>
    <row r="83" spans="1:12" x14ac:dyDescent="0.3">
      <c r="A83" t="s">
        <v>10765</v>
      </c>
      <c r="B83" s="9">
        <v>45794</v>
      </c>
      <c r="C83" t="s">
        <v>8393</v>
      </c>
      <c r="D83" t="s">
        <v>8249</v>
      </c>
      <c r="E83" t="s">
        <v>8647</v>
      </c>
      <c r="F83">
        <v>1110</v>
      </c>
      <c r="G83" t="s">
        <v>4482</v>
      </c>
      <c r="H83" s="9">
        <v>45794</v>
      </c>
      <c r="I83" s="12">
        <f t="shared" si="4"/>
        <v>0</v>
      </c>
      <c r="J83" s="11" t="str">
        <f t="shared" si="5"/>
        <v/>
      </c>
      <c r="K83" s="11">
        <f t="shared" si="6"/>
        <v>80</v>
      </c>
      <c r="L83" s="11" t="str">
        <f t="shared" si="7"/>
        <v/>
      </c>
    </row>
    <row r="84" spans="1:12" x14ac:dyDescent="0.3">
      <c r="A84" t="s">
        <v>10766</v>
      </c>
      <c r="B84" s="9">
        <v>45794</v>
      </c>
      <c r="C84" t="s">
        <v>8405</v>
      </c>
      <c r="D84" t="s">
        <v>8233</v>
      </c>
      <c r="E84" t="s">
        <v>8660</v>
      </c>
      <c r="F84">
        <v>4181</v>
      </c>
      <c r="G84" t="s">
        <v>10699</v>
      </c>
      <c r="H84" s="9">
        <v>45795</v>
      </c>
      <c r="I84" s="12">
        <f t="shared" si="4"/>
        <v>1</v>
      </c>
      <c r="J84" s="11" t="str">
        <f t="shared" si="5"/>
        <v/>
      </c>
      <c r="K84" s="11">
        <f t="shared" si="6"/>
        <v>81</v>
      </c>
      <c r="L84" s="11" t="str">
        <f t="shared" si="7"/>
        <v/>
      </c>
    </row>
    <row r="85" spans="1:12" x14ac:dyDescent="0.3">
      <c r="A85" t="s">
        <v>10767</v>
      </c>
      <c r="B85" s="9">
        <v>45794</v>
      </c>
      <c r="C85" t="s">
        <v>8442</v>
      </c>
      <c r="D85" t="s">
        <v>8233</v>
      </c>
      <c r="E85" t="s">
        <v>8762</v>
      </c>
      <c r="F85">
        <v>6776</v>
      </c>
      <c r="G85" t="s">
        <v>10687</v>
      </c>
      <c r="H85" s="9">
        <v>45794</v>
      </c>
      <c r="I85" s="12">
        <f t="shared" si="4"/>
        <v>0</v>
      </c>
      <c r="J85" s="11" t="str">
        <f t="shared" si="5"/>
        <v/>
      </c>
      <c r="K85" s="11">
        <f t="shared" si="6"/>
        <v>82</v>
      </c>
      <c r="L85" s="11" t="str">
        <f t="shared" si="7"/>
        <v/>
      </c>
    </row>
    <row r="86" spans="1:12" x14ac:dyDescent="0.3">
      <c r="A86" t="s">
        <v>10768</v>
      </c>
      <c r="B86" s="9">
        <v>45795</v>
      </c>
      <c r="C86" t="s">
        <v>8343</v>
      </c>
      <c r="D86" t="s">
        <v>8228</v>
      </c>
      <c r="E86" t="s">
        <v>8699</v>
      </c>
      <c r="F86">
        <v>5376</v>
      </c>
      <c r="G86" t="s">
        <v>4482</v>
      </c>
      <c r="H86" s="9">
        <v>45797</v>
      </c>
      <c r="I86" s="12">
        <f t="shared" si="4"/>
        <v>2</v>
      </c>
      <c r="J86" s="11" t="str">
        <f t="shared" si="5"/>
        <v/>
      </c>
      <c r="K86" s="11">
        <f t="shared" si="6"/>
        <v>83</v>
      </c>
      <c r="L86" s="11" t="str">
        <f t="shared" si="7"/>
        <v/>
      </c>
    </row>
    <row r="87" spans="1:12" x14ac:dyDescent="0.3">
      <c r="A87" t="s">
        <v>10769</v>
      </c>
      <c r="B87" s="9">
        <v>45796</v>
      </c>
      <c r="C87" t="s">
        <v>8290</v>
      </c>
      <c r="D87" t="s">
        <v>8249</v>
      </c>
      <c r="E87" t="s">
        <v>8757</v>
      </c>
      <c r="F87">
        <v>14406</v>
      </c>
      <c r="G87" t="s">
        <v>4482</v>
      </c>
      <c r="H87" s="9">
        <v>45796</v>
      </c>
      <c r="I87" s="12">
        <f t="shared" si="4"/>
        <v>0</v>
      </c>
      <c r="J87" s="11" t="str">
        <f t="shared" si="5"/>
        <v/>
      </c>
      <c r="K87" s="11">
        <f t="shared" si="6"/>
        <v>84</v>
      </c>
      <c r="L87" s="11" t="str">
        <f t="shared" si="7"/>
        <v/>
      </c>
    </row>
    <row r="88" spans="1:12" x14ac:dyDescent="0.3">
      <c r="A88" t="s">
        <v>10770</v>
      </c>
      <c r="B88" s="9">
        <v>45796</v>
      </c>
      <c r="C88" t="s">
        <v>8520</v>
      </c>
      <c r="D88" t="s">
        <v>8241</v>
      </c>
      <c r="E88" t="s">
        <v>8780</v>
      </c>
      <c r="F88">
        <v>200</v>
      </c>
      <c r="G88" t="s">
        <v>10699</v>
      </c>
      <c r="H88" s="9">
        <v>45796</v>
      </c>
      <c r="I88" s="12">
        <f t="shared" si="4"/>
        <v>0</v>
      </c>
      <c r="J88" s="11" t="str">
        <f t="shared" si="5"/>
        <v/>
      </c>
      <c r="K88" s="11">
        <f t="shared" si="6"/>
        <v>85</v>
      </c>
      <c r="L88" s="11" t="str">
        <f t="shared" si="7"/>
        <v/>
      </c>
    </row>
    <row r="89" spans="1:12" x14ac:dyDescent="0.3">
      <c r="A89" t="s">
        <v>10771</v>
      </c>
      <c r="B89" s="9">
        <v>45796</v>
      </c>
      <c r="C89" t="s">
        <v>8267</v>
      </c>
      <c r="D89" t="s">
        <v>8269</v>
      </c>
      <c r="E89" t="s">
        <v>8673</v>
      </c>
      <c r="F89">
        <v>6552</v>
      </c>
      <c r="G89" t="s">
        <v>4482</v>
      </c>
      <c r="H89" s="9">
        <v>45797</v>
      </c>
      <c r="I89" s="12">
        <f t="shared" si="4"/>
        <v>1</v>
      </c>
      <c r="J89" s="11" t="str">
        <f t="shared" si="5"/>
        <v/>
      </c>
      <c r="K89" s="11">
        <f t="shared" si="6"/>
        <v>86</v>
      </c>
      <c r="L89" s="11" t="str">
        <f t="shared" si="7"/>
        <v/>
      </c>
    </row>
    <row r="90" spans="1:12" x14ac:dyDescent="0.3">
      <c r="A90" t="s">
        <v>10772</v>
      </c>
      <c r="B90" s="9">
        <v>45796</v>
      </c>
      <c r="C90" t="s">
        <v>8391</v>
      </c>
      <c r="D90" t="s">
        <v>8269</v>
      </c>
      <c r="E90" t="s">
        <v>8777</v>
      </c>
      <c r="F90">
        <v>275</v>
      </c>
      <c r="G90" t="s">
        <v>10699</v>
      </c>
      <c r="H90" s="9">
        <v>45798</v>
      </c>
      <c r="I90" s="12">
        <f t="shared" si="4"/>
        <v>2</v>
      </c>
      <c r="J90" s="11" t="str">
        <f t="shared" si="5"/>
        <v/>
      </c>
      <c r="K90" s="11">
        <f t="shared" si="6"/>
        <v>87</v>
      </c>
      <c r="L90" s="11" t="str">
        <f t="shared" si="7"/>
        <v/>
      </c>
    </row>
    <row r="91" spans="1:12" x14ac:dyDescent="0.3">
      <c r="A91" t="s">
        <v>10773</v>
      </c>
      <c r="B91" s="9">
        <v>45796</v>
      </c>
      <c r="C91" t="s">
        <v>8451</v>
      </c>
      <c r="D91" t="s">
        <v>8269</v>
      </c>
      <c r="E91" t="s">
        <v>8689</v>
      </c>
      <c r="F91">
        <v>1961</v>
      </c>
      <c r="G91" t="s">
        <v>4482</v>
      </c>
      <c r="H91" s="9">
        <v>45798</v>
      </c>
      <c r="I91" s="12">
        <f t="shared" si="4"/>
        <v>2</v>
      </c>
      <c r="J91" s="11" t="str">
        <f t="shared" si="5"/>
        <v/>
      </c>
      <c r="K91" s="11">
        <f t="shared" si="6"/>
        <v>88</v>
      </c>
      <c r="L91" s="11" t="str">
        <f t="shared" si="7"/>
        <v/>
      </c>
    </row>
    <row r="92" spans="1:12" x14ac:dyDescent="0.3">
      <c r="A92" t="s">
        <v>10774</v>
      </c>
      <c r="B92" s="9">
        <v>45796</v>
      </c>
      <c r="C92" t="s">
        <v>8350</v>
      </c>
      <c r="D92" t="s">
        <v>8233</v>
      </c>
      <c r="E92" t="s">
        <v>8747</v>
      </c>
      <c r="F92">
        <v>4199</v>
      </c>
      <c r="G92" t="s">
        <v>10699</v>
      </c>
      <c r="H92" s="9">
        <v>45798</v>
      </c>
      <c r="I92" s="12">
        <f t="shared" si="4"/>
        <v>2</v>
      </c>
      <c r="J92" s="11" t="str">
        <f t="shared" si="5"/>
        <v/>
      </c>
      <c r="K92" s="11">
        <f t="shared" si="6"/>
        <v>89</v>
      </c>
      <c r="L92" s="11" t="str">
        <f t="shared" si="7"/>
        <v/>
      </c>
    </row>
    <row r="93" spans="1:12" x14ac:dyDescent="0.3">
      <c r="A93" t="s">
        <v>10775</v>
      </c>
      <c r="B93" s="9">
        <v>45796</v>
      </c>
      <c r="C93" t="s">
        <v>8331</v>
      </c>
      <c r="D93" t="s">
        <v>8249</v>
      </c>
      <c r="E93" t="s">
        <v>8646</v>
      </c>
      <c r="F93">
        <v>14896</v>
      </c>
      <c r="G93" t="s">
        <v>4482</v>
      </c>
      <c r="H93" s="9">
        <v>45796</v>
      </c>
      <c r="I93" s="12">
        <f t="shared" si="4"/>
        <v>0</v>
      </c>
      <c r="J93" s="11" t="str">
        <f t="shared" si="5"/>
        <v/>
      </c>
      <c r="K93" s="11">
        <f t="shared" si="6"/>
        <v>90</v>
      </c>
      <c r="L93" s="11" t="str">
        <f t="shared" si="7"/>
        <v/>
      </c>
    </row>
    <row r="94" spans="1:12" x14ac:dyDescent="0.3">
      <c r="A94" t="s">
        <v>10776</v>
      </c>
      <c r="B94" s="9">
        <v>45796</v>
      </c>
      <c r="C94" t="s">
        <v>8439</v>
      </c>
      <c r="D94" t="s">
        <v>8249</v>
      </c>
      <c r="E94" t="s">
        <v>8637</v>
      </c>
      <c r="F94">
        <v>2940</v>
      </c>
      <c r="G94" t="s">
        <v>10699</v>
      </c>
      <c r="H94" s="9">
        <v>45797</v>
      </c>
      <c r="I94" s="12">
        <f t="shared" si="4"/>
        <v>1</v>
      </c>
      <c r="J94" s="11" t="str">
        <f t="shared" si="5"/>
        <v/>
      </c>
      <c r="K94" s="11">
        <f t="shared" si="6"/>
        <v>91</v>
      </c>
      <c r="L94" s="11" t="str">
        <f t="shared" si="7"/>
        <v/>
      </c>
    </row>
    <row r="95" spans="1:12" x14ac:dyDescent="0.3">
      <c r="A95" t="s">
        <v>10777</v>
      </c>
      <c r="B95" s="9">
        <v>45797</v>
      </c>
      <c r="C95" t="s">
        <v>8394</v>
      </c>
      <c r="D95" t="s">
        <v>8228</v>
      </c>
      <c r="E95" t="s">
        <v>8752</v>
      </c>
      <c r="F95">
        <v>3600</v>
      </c>
      <c r="G95" t="s">
        <v>4482</v>
      </c>
      <c r="H95" s="9">
        <v>45798</v>
      </c>
      <c r="I95" s="12">
        <f t="shared" si="4"/>
        <v>1</v>
      </c>
      <c r="J95" s="11" t="str">
        <f t="shared" si="5"/>
        <v/>
      </c>
      <c r="K95" s="11">
        <f t="shared" si="6"/>
        <v>92</v>
      </c>
      <c r="L95" s="11" t="str">
        <f t="shared" si="7"/>
        <v/>
      </c>
    </row>
    <row r="96" spans="1:12" x14ac:dyDescent="0.3">
      <c r="A96" t="s">
        <v>10778</v>
      </c>
      <c r="B96" s="9">
        <v>45797</v>
      </c>
      <c r="C96" t="s">
        <v>8486</v>
      </c>
      <c r="D96" t="s">
        <v>8228</v>
      </c>
      <c r="E96" t="s">
        <v>8621</v>
      </c>
      <c r="F96">
        <v>9000</v>
      </c>
      <c r="G96" t="s">
        <v>4482</v>
      </c>
      <c r="H96" s="9">
        <v>45798</v>
      </c>
      <c r="I96" s="12">
        <f t="shared" si="4"/>
        <v>1</v>
      </c>
      <c r="J96" s="11" t="str">
        <f t="shared" si="5"/>
        <v/>
      </c>
      <c r="K96" s="11">
        <f t="shared" si="6"/>
        <v>93</v>
      </c>
      <c r="L96" s="11" t="str">
        <f t="shared" si="7"/>
        <v/>
      </c>
    </row>
    <row r="97" spans="1:12" x14ac:dyDescent="0.3">
      <c r="A97" t="s">
        <v>10779</v>
      </c>
      <c r="B97" s="9">
        <v>45797</v>
      </c>
      <c r="C97" t="s">
        <v>8326</v>
      </c>
      <c r="D97" t="s">
        <v>8241</v>
      </c>
      <c r="E97" t="s">
        <v>8632</v>
      </c>
      <c r="F97">
        <v>1246</v>
      </c>
      <c r="G97" t="s">
        <v>4482</v>
      </c>
      <c r="H97" s="9">
        <v>45818</v>
      </c>
      <c r="I97" s="12">
        <f t="shared" si="4"/>
        <v>21</v>
      </c>
      <c r="J97" s="11" t="str">
        <f t="shared" si="5"/>
        <v>FLAG</v>
      </c>
      <c r="K97" s="11">
        <f t="shared" si="6"/>
        <v>94</v>
      </c>
      <c r="L97" s="11" t="str">
        <f t="shared" si="7"/>
        <v/>
      </c>
    </row>
    <row r="98" spans="1:12" x14ac:dyDescent="0.3">
      <c r="A98" t="s">
        <v>10780</v>
      </c>
      <c r="B98" s="9">
        <v>45797</v>
      </c>
      <c r="C98" t="s">
        <v>8348</v>
      </c>
      <c r="D98" t="s">
        <v>8269</v>
      </c>
      <c r="E98" t="s">
        <v>8745</v>
      </c>
      <c r="F98">
        <v>6800</v>
      </c>
      <c r="G98" t="s">
        <v>4482</v>
      </c>
      <c r="H98" s="9">
        <v>45797</v>
      </c>
      <c r="I98" s="12">
        <f t="shared" si="4"/>
        <v>0</v>
      </c>
      <c r="J98" s="11" t="str">
        <f t="shared" si="5"/>
        <v/>
      </c>
      <c r="K98" s="11">
        <f t="shared" si="6"/>
        <v>95</v>
      </c>
      <c r="L98" s="11" t="str">
        <f t="shared" si="7"/>
        <v/>
      </c>
    </row>
    <row r="99" spans="1:12" x14ac:dyDescent="0.3">
      <c r="A99" t="s">
        <v>10781</v>
      </c>
      <c r="B99" s="9">
        <v>45797</v>
      </c>
      <c r="C99" t="s">
        <v>8375</v>
      </c>
      <c r="D99" t="s">
        <v>8228</v>
      </c>
      <c r="E99" t="s">
        <v>8711</v>
      </c>
      <c r="F99">
        <v>3220</v>
      </c>
      <c r="G99" t="s">
        <v>10699</v>
      </c>
      <c r="H99" s="9">
        <v>45797</v>
      </c>
      <c r="I99" s="12">
        <f t="shared" si="4"/>
        <v>0</v>
      </c>
      <c r="J99" s="11" t="str">
        <f t="shared" si="5"/>
        <v/>
      </c>
      <c r="K99" s="11">
        <f t="shared" si="6"/>
        <v>96</v>
      </c>
      <c r="L99" s="11" t="str">
        <f t="shared" si="7"/>
        <v/>
      </c>
    </row>
    <row r="100" spans="1:12" x14ac:dyDescent="0.3">
      <c r="A100" t="s">
        <v>10782</v>
      </c>
      <c r="B100" s="9">
        <v>45798</v>
      </c>
      <c r="C100" t="s">
        <v>8502</v>
      </c>
      <c r="D100" t="s">
        <v>8249</v>
      </c>
      <c r="E100" t="s">
        <v>8741</v>
      </c>
      <c r="F100">
        <v>6864</v>
      </c>
      <c r="G100" t="s">
        <v>10687</v>
      </c>
      <c r="H100" s="9">
        <v>45798</v>
      </c>
      <c r="I100" s="12">
        <f t="shared" si="4"/>
        <v>0</v>
      </c>
      <c r="J100" s="11" t="str">
        <f t="shared" si="5"/>
        <v/>
      </c>
      <c r="K100" s="11">
        <f t="shared" si="6"/>
        <v>97</v>
      </c>
      <c r="L100" s="11" t="str">
        <f t="shared" si="7"/>
        <v/>
      </c>
    </row>
    <row r="101" spans="1:12" x14ac:dyDescent="0.3">
      <c r="A101" t="s">
        <v>10783</v>
      </c>
      <c r="B101" s="9">
        <v>45798</v>
      </c>
      <c r="C101" t="s">
        <v>8343</v>
      </c>
      <c r="D101" t="s">
        <v>8228</v>
      </c>
      <c r="E101" t="s">
        <v>8644</v>
      </c>
      <c r="F101">
        <v>462.5</v>
      </c>
      <c r="G101" t="s">
        <v>4482</v>
      </c>
      <c r="H101" s="9">
        <v>45799</v>
      </c>
      <c r="I101" s="12">
        <f t="shared" si="4"/>
        <v>1</v>
      </c>
      <c r="J101" s="11" t="str">
        <f t="shared" si="5"/>
        <v/>
      </c>
      <c r="K101" s="11">
        <f t="shared" si="6"/>
        <v>98</v>
      </c>
      <c r="L101" s="11" t="str">
        <f t="shared" si="7"/>
        <v/>
      </c>
    </row>
    <row r="102" spans="1:12" x14ac:dyDescent="0.3">
      <c r="A102" t="s">
        <v>10784</v>
      </c>
      <c r="B102" s="9">
        <v>45798</v>
      </c>
      <c r="C102" t="s">
        <v>8419</v>
      </c>
      <c r="D102" t="s">
        <v>8269</v>
      </c>
      <c r="E102" t="s">
        <v>8698</v>
      </c>
      <c r="F102">
        <v>2830.5</v>
      </c>
      <c r="G102" t="s">
        <v>4482</v>
      </c>
      <c r="H102" s="9">
        <v>45798</v>
      </c>
      <c r="I102" s="12">
        <f t="shared" si="4"/>
        <v>0</v>
      </c>
      <c r="J102" s="11" t="str">
        <f t="shared" si="5"/>
        <v/>
      </c>
      <c r="K102" s="11">
        <f t="shared" si="6"/>
        <v>99</v>
      </c>
      <c r="L102" s="11" t="str">
        <f t="shared" si="7"/>
        <v/>
      </c>
    </row>
    <row r="103" spans="1:12" x14ac:dyDescent="0.3">
      <c r="A103" t="s">
        <v>10785</v>
      </c>
      <c r="B103" s="9">
        <v>45798</v>
      </c>
      <c r="C103" t="s">
        <v>8348</v>
      </c>
      <c r="D103" t="s">
        <v>8269</v>
      </c>
      <c r="E103" t="s">
        <v>8670</v>
      </c>
      <c r="F103">
        <v>2413</v>
      </c>
      <c r="G103" t="s">
        <v>4482</v>
      </c>
      <c r="H103" s="9">
        <v>45800</v>
      </c>
      <c r="I103" s="12">
        <f t="shared" si="4"/>
        <v>2</v>
      </c>
      <c r="J103" s="11" t="str">
        <f t="shared" si="5"/>
        <v/>
      </c>
      <c r="K103" s="11">
        <f t="shared" si="6"/>
        <v>100</v>
      </c>
      <c r="L103" s="11" t="str">
        <f t="shared" si="7"/>
        <v/>
      </c>
    </row>
    <row r="104" spans="1:12" x14ac:dyDescent="0.3">
      <c r="A104" t="s">
        <v>10786</v>
      </c>
      <c r="B104" s="9">
        <v>45798</v>
      </c>
      <c r="C104" t="s">
        <v>8298</v>
      </c>
      <c r="D104" t="s">
        <v>8269</v>
      </c>
      <c r="E104" t="s">
        <v>8661</v>
      </c>
      <c r="F104">
        <v>362.5</v>
      </c>
      <c r="G104" t="s">
        <v>10699</v>
      </c>
      <c r="H104" s="9">
        <v>45798</v>
      </c>
      <c r="I104" s="12">
        <f t="shared" si="4"/>
        <v>0</v>
      </c>
      <c r="J104" s="11" t="str">
        <f t="shared" si="5"/>
        <v/>
      </c>
      <c r="K104" s="11">
        <f t="shared" si="6"/>
        <v>101</v>
      </c>
      <c r="L104" s="11" t="str">
        <f t="shared" si="7"/>
        <v/>
      </c>
    </row>
    <row r="105" spans="1:12" x14ac:dyDescent="0.3">
      <c r="A105" t="s">
        <v>10787</v>
      </c>
      <c r="B105" s="9">
        <v>45799</v>
      </c>
      <c r="C105" t="s">
        <v>8500</v>
      </c>
      <c r="D105" t="s">
        <v>8228</v>
      </c>
      <c r="E105" t="s">
        <v>8718</v>
      </c>
      <c r="F105">
        <v>2142</v>
      </c>
      <c r="G105" t="s">
        <v>10687</v>
      </c>
      <c r="H105" s="9">
        <v>45799</v>
      </c>
      <c r="I105" s="12">
        <f t="shared" si="4"/>
        <v>0</v>
      </c>
      <c r="J105" s="11" t="str">
        <f t="shared" si="5"/>
        <v/>
      </c>
      <c r="K105" s="11">
        <f t="shared" si="6"/>
        <v>102</v>
      </c>
      <c r="L105" s="11" t="str">
        <f t="shared" si="7"/>
        <v/>
      </c>
    </row>
    <row r="106" spans="1:12" x14ac:dyDescent="0.3">
      <c r="A106" t="s">
        <v>10788</v>
      </c>
      <c r="B106" s="9">
        <v>45799</v>
      </c>
      <c r="C106" t="s">
        <v>8538</v>
      </c>
      <c r="D106" t="s">
        <v>8233</v>
      </c>
      <c r="E106" t="s">
        <v>8739</v>
      </c>
      <c r="F106">
        <v>5348</v>
      </c>
      <c r="G106" t="s">
        <v>4482</v>
      </c>
      <c r="H106" s="9">
        <v>45800</v>
      </c>
      <c r="I106" s="12">
        <f t="shared" si="4"/>
        <v>1</v>
      </c>
      <c r="J106" s="11" t="str">
        <f t="shared" si="5"/>
        <v/>
      </c>
      <c r="K106" s="11">
        <f t="shared" si="6"/>
        <v>103</v>
      </c>
      <c r="L106" s="11" t="str">
        <f t="shared" si="7"/>
        <v/>
      </c>
    </row>
    <row r="107" spans="1:12" x14ac:dyDescent="0.3">
      <c r="A107" t="s">
        <v>10789</v>
      </c>
      <c r="B107" s="9">
        <v>45799</v>
      </c>
      <c r="C107" t="s">
        <v>8356</v>
      </c>
      <c r="D107" t="s">
        <v>8269</v>
      </c>
      <c r="E107" t="s">
        <v>8724</v>
      </c>
      <c r="F107">
        <v>862.5</v>
      </c>
      <c r="G107" t="s">
        <v>4482</v>
      </c>
      <c r="H107" s="9">
        <v>45800</v>
      </c>
      <c r="I107" s="12">
        <f t="shared" si="4"/>
        <v>1</v>
      </c>
      <c r="J107" s="11" t="str">
        <f t="shared" si="5"/>
        <v/>
      </c>
      <c r="K107" s="11">
        <f t="shared" si="6"/>
        <v>104</v>
      </c>
      <c r="L107" s="11" t="str">
        <f t="shared" si="7"/>
        <v/>
      </c>
    </row>
    <row r="108" spans="1:12" x14ac:dyDescent="0.3">
      <c r="A108" t="s">
        <v>10790</v>
      </c>
      <c r="B108" s="9">
        <v>45799</v>
      </c>
      <c r="C108" t="s">
        <v>8500</v>
      </c>
      <c r="D108" t="s">
        <v>8228</v>
      </c>
      <c r="E108" t="s">
        <v>8667</v>
      </c>
      <c r="F108">
        <v>3234</v>
      </c>
      <c r="G108" t="s">
        <v>4482</v>
      </c>
      <c r="H108" s="9">
        <v>45799</v>
      </c>
      <c r="I108" s="12">
        <f t="shared" si="4"/>
        <v>0</v>
      </c>
      <c r="J108" s="11" t="str">
        <f t="shared" si="5"/>
        <v/>
      </c>
      <c r="K108" s="11">
        <f t="shared" si="6"/>
        <v>105</v>
      </c>
      <c r="L108" s="11" t="str">
        <f t="shared" si="7"/>
        <v/>
      </c>
    </row>
    <row r="109" spans="1:12" x14ac:dyDescent="0.3">
      <c r="A109" t="s">
        <v>10791</v>
      </c>
      <c r="B109" s="9">
        <v>45799</v>
      </c>
      <c r="C109" t="s">
        <v>8341</v>
      </c>
      <c r="D109" t="s">
        <v>8269</v>
      </c>
      <c r="E109" t="s">
        <v>8666</v>
      </c>
      <c r="F109">
        <v>16416</v>
      </c>
      <c r="G109" t="s">
        <v>10687</v>
      </c>
      <c r="H109" s="9">
        <v>45799</v>
      </c>
      <c r="I109" s="12">
        <f t="shared" si="4"/>
        <v>0</v>
      </c>
      <c r="J109" s="11" t="str">
        <f t="shared" si="5"/>
        <v/>
      </c>
      <c r="K109" s="11">
        <f t="shared" si="6"/>
        <v>106</v>
      </c>
      <c r="L109" s="11" t="str">
        <f t="shared" si="7"/>
        <v/>
      </c>
    </row>
    <row r="110" spans="1:12" x14ac:dyDescent="0.3">
      <c r="A110" t="s">
        <v>10792</v>
      </c>
      <c r="B110" s="9">
        <v>45799</v>
      </c>
      <c r="C110" t="s">
        <v>8441</v>
      </c>
      <c r="D110" t="s">
        <v>8233</v>
      </c>
      <c r="E110" t="s">
        <v>8759</v>
      </c>
      <c r="F110">
        <v>17600</v>
      </c>
      <c r="G110" t="s">
        <v>10699</v>
      </c>
      <c r="H110" s="9">
        <v>45800</v>
      </c>
      <c r="I110" s="12">
        <f t="shared" si="4"/>
        <v>1</v>
      </c>
      <c r="J110" s="11" t="str">
        <f t="shared" si="5"/>
        <v/>
      </c>
      <c r="K110" s="11">
        <f t="shared" si="6"/>
        <v>107</v>
      </c>
      <c r="L110" s="11" t="str">
        <f t="shared" si="7"/>
        <v/>
      </c>
    </row>
    <row r="111" spans="1:12" x14ac:dyDescent="0.3">
      <c r="A111" t="s">
        <v>10793</v>
      </c>
      <c r="B111" s="9">
        <v>45799</v>
      </c>
      <c r="C111" t="s">
        <v>8311</v>
      </c>
      <c r="D111" t="s">
        <v>8249</v>
      </c>
      <c r="E111" t="s">
        <v>8620</v>
      </c>
      <c r="F111">
        <v>9265</v>
      </c>
      <c r="G111" t="s">
        <v>10687</v>
      </c>
      <c r="H111" s="9">
        <v>45799</v>
      </c>
      <c r="I111" s="12">
        <f t="shared" si="4"/>
        <v>0</v>
      </c>
      <c r="J111" s="11" t="str">
        <f t="shared" si="5"/>
        <v/>
      </c>
      <c r="K111" s="11">
        <f t="shared" si="6"/>
        <v>108</v>
      </c>
      <c r="L111" s="11" t="str">
        <f t="shared" si="7"/>
        <v/>
      </c>
    </row>
    <row r="112" spans="1:12" x14ac:dyDescent="0.3">
      <c r="A112" t="s">
        <v>10794</v>
      </c>
      <c r="B112" s="9">
        <v>45799</v>
      </c>
      <c r="C112" t="s">
        <v>8287</v>
      </c>
      <c r="D112" t="s">
        <v>8249</v>
      </c>
      <c r="E112" t="s">
        <v>8792</v>
      </c>
      <c r="F112">
        <v>1935</v>
      </c>
      <c r="G112" t="s">
        <v>4482</v>
      </c>
      <c r="H112" s="9">
        <v>45801</v>
      </c>
      <c r="I112" s="12">
        <f t="shared" si="4"/>
        <v>2</v>
      </c>
      <c r="J112" s="11" t="str">
        <f t="shared" si="5"/>
        <v/>
      </c>
      <c r="K112" s="11">
        <f t="shared" si="6"/>
        <v>109</v>
      </c>
      <c r="L112" s="11" t="str">
        <f t="shared" si="7"/>
        <v/>
      </c>
    </row>
    <row r="113" spans="1:12" x14ac:dyDescent="0.3">
      <c r="A113" t="s">
        <v>10795</v>
      </c>
      <c r="B113" s="9">
        <v>45799</v>
      </c>
      <c r="C113" t="s">
        <v>8532</v>
      </c>
      <c r="D113" t="s">
        <v>8249</v>
      </c>
      <c r="E113" t="s">
        <v>8783</v>
      </c>
      <c r="F113">
        <v>7632</v>
      </c>
      <c r="G113" t="s">
        <v>4482</v>
      </c>
      <c r="H113" s="9">
        <v>45800</v>
      </c>
      <c r="I113" s="12">
        <f t="shared" si="4"/>
        <v>1</v>
      </c>
      <c r="J113" s="11" t="str">
        <f t="shared" si="5"/>
        <v/>
      </c>
      <c r="K113" s="11">
        <f t="shared" si="6"/>
        <v>110</v>
      </c>
      <c r="L113" s="11" t="str">
        <f t="shared" si="7"/>
        <v/>
      </c>
    </row>
    <row r="114" spans="1:12" x14ac:dyDescent="0.3">
      <c r="A114" t="s">
        <v>10796</v>
      </c>
      <c r="B114" s="9">
        <v>45799</v>
      </c>
      <c r="C114" t="s">
        <v>8366</v>
      </c>
      <c r="D114" t="s">
        <v>8249</v>
      </c>
      <c r="E114" t="s">
        <v>8753</v>
      </c>
      <c r="F114">
        <v>4788</v>
      </c>
      <c r="G114" t="s">
        <v>10699</v>
      </c>
      <c r="H114" s="9">
        <v>45799</v>
      </c>
      <c r="I114" s="12">
        <f t="shared" si="4"/>
        <v>0</v>
      </c>
      <c r="J114" s="11" t="str">
        <f t="shared" si="5"/>
        <v/>
      </c>
      <c r="K114" s="11">
        <f t="shared" si="6"/>
        <v>111</v>
      </c>
      <c r="L114" s="11" t="str">
        <f t="shared" si="7"/>
        <v/>
      </c>
    </row>
    <row r="115" spans="1:12" x14ac:dyDescent="0.3">
      <c r="A115" t="s">
        <v>10797</v>
      </c>
      <c r="B115" s="9">
        <v>45800</v>
      </c>
      <c r="C115" t="s">
        <v>8358</v>
      </c>
      <c r="D115" t="s">
        <v>8269</v>
      </c>
      <c r="E115" t="s">
        <v>8756</v>
      </c>
      <c r="F115">
        <v>6076</v>
      </c>
      <c r="G115" t="s">
        <v>4482</v>
      </c>
      <c r="H115" s="9">
        <v>45801</v>
      </c>
      <c r="I115" s="12">
        <f t="shared" si="4"/>
        <v>1</v>
      </c>
      <c r="J115" s="11" t="str">
        <f t="shared" si="5"/>
        <v/>
      </c>
      <c r="K115" s="11">
        <f t="shared" si="6"/>
        <v>112</v>
      </c>
      <c r="L115" s="11" t="str">
        <f t="shared" si="7"/>
        <v/>
      </c>
    </row>
    <row r="116" spans="1:12" x14ac:dyDescent="0.3">
      <c r="A116" t="s">
        <v>10798</v>
      </c>
      <c r="B116" s="9">
        <v>45800</v>
      </c>
      <c r="C116" t="s">
        <v>8259</v>
      </c>
      <c r="D116" t="s">
        <v>8228</v>
      </c>
      <c r="E116" t="s">
        <v>8669</v>
      </c>
      <c r="F116">
        <v>1275</v>
      </c>
      <c r="G116" t="s">
        <v>4482</v>
      </c>
      <c r="H116" s="9">
        <v>45800</v>
      </c>
      <c r="I116" s="12">
        <f t="shared" si="4"/>
        <v>0</v>
      </c>
      <c r="J116" s="11" t="str">
        <f t="shared" si="5"/>
        <v/>
      </c>
      <c r="K116" s="11">
        <f t="shared" si="6"/>
        <v>113</v>
      </c>
      <c r="L116" s="11" t="str">
        <f t="shared" si="7"/>
        <v/>
      </c>
    </row>
    <row r="117" spans="1:12" x14ac:dyDescent="0.3">
      <c r="A117" t="s">
        <v>10799</v>
      </c>
      <c r="B117" s="9">
        <v>45801</v>
      </c>
      <c r="C117" t="s">
        <v>8373</v>
      </c>
      <c r="D117" t="s">
        <v>8249</v>
      </c>
      <c r="E117" t="s">
        <v>8743</v>
      </c>
      <c r="F117">
        <v>2160</v>
      </c>
      <c r="G117" t="s">
        <v>10687</v>
      </c>
      <c r="H117" s="9">
        <v>45801</v>
      </c>
      <c r="I117" s="12">
        <f t="shared" si="4"/>
        <v>0</v>
      </c>
      <c r="J117" s="11" t="str">
        <f t="shared" si="5"/>
        <v/>
      </c>
      <c r="K117" s="11">
        <f t="shared" si="6"/>
        <v>114</v>
      </c>
      <c r="L117" s="11" t="str">
        <f t="shared" si="7"/>
        <v/>
      </c>
    </row>
    <row r="118" spans="1:12" x14ac:dyDescent="0.3">
      <c r="A118" t="s">
        <v>10800</v>
      </c>
      <c r="B118" s="9">
        <v>45802</v>
      </c>
      <c r="C118" t="s">
        <v>8435</v>
      </c>
      <c r="D118" t="s">
        <v>8249</v>
      </c>
      <c r="E118" t="s">
        <v>8701</v>
      </c>
      <c r="F118">
        <v>518</v>
      </c>
      <c r="G118" t="s">
        <v>4482</v>
      </c>
      <c r="H118" s="9">
        <v>45802</v>
      </c>
      <c r="I118" s="12">
        <f t="shared" si="4"/>
        <v>0</v>
      </c>
      <c r="J118" s="11" t="str">
        <f t="shared" si="5"/>
        <v/>
      </c>
      <c r="K118" s="11">
        <f t="shared" si="6"/>
        <v>115</v>
      </c>
      <c r="L118" s="11" t="str">
        <f t="shared" si="7"/>
        <v/>
      </c>
    </row>
    <row r="119" spans="1:12" x14ac:dyDescent="0.3">
      <c r="A119" t="s">
        <v>10801</v>
      </c>
      <c r="B119" s="9">
        <v>45803</v>
      </c>
      <c r="C119" t="s">
        <v>8433</v>
      </c>
      <c r="D119" t="s">
        <v>8233</v>
      </c>
      <c r="E119" t="s">
        <v>8671</v>
      </c>
      <c r="F119">
        <v>1845</v>
      </c>
      <c r="G119" t="s">
        <v>4482</v>
      </c>
      <c r="H119" s="9">
        <v>45803</v>
      </c>
      <c r="I119" s="12">
        <f t="shared" si="4"/>
        <v>0</v>
      </c>
      <c r="J119" s="11" t="str">
        <f t="shared" si="5"/>
        <v/>
      </c>
      <c r="K119" s="11">
        <f t="shared" si="6"/>
        <v>116</v>
      </c>
      <c r="L119" s="11" t="str">
        <f t="shared" si="7"/>
        <v/>
      </c>
    </row>
    <row r="120" spans="1:12" x14ac:dyDescent="0.3">
      <c r="A120" t="s">
        <v>10802</v>
      </c>
      <c r="B120" s="9">
        <v>45803</v>
      </c>
      <c r="C120" t="s">
        <v>8335</v>
      </c>
      <c r="D120" t="s">
        <v>8249</v>
      </c>
      <c r="E120" t="s">
        <v>8742</v>
      </c>
      <c r="F120">
        <v>5124</v>
      </c>
      <c r="G120" t="s">
        <v>4482</v>
      </c>
      <c r="H120" s="9">
        <v>45803</v>
      </c>
      <c r="I120" s="12">
        <f t="shared" si="4"/>
        <v>0</v>
      </c>
      <c r="J120" s="11" t="str">
        <f t="shared" si="5"/>
        <v/>
      </c>
      <c r="K120" s="11">
        <f t="shared" si="6"/>
        <v>117</v>
      </c>
      <c r="L120" s="11" t="str">
        <f t="shared" si="7"/>
        <v/>
      </c>
    </row>
    <row r="121" spans="1:12" x14ac:dyDescent="0.3">
      <c r="A121" t="s">
        <v>10803</v>
      </c>
      <c r="B121" s="9">
        <v>45804</v>
      </c>
      <c r="C121" t="s">
        <v>8296</v>
      </c>
      <c r="D121" t="s">
        <v>8228</v>
      </c>
      <c r="E121" t="s">
        <v>8768</v>
      </c>
      <c r="F121">
        <v>4560</v>
      </c>
      <c r="G121" t="s">
        <v>10687</v>
      </c>
      <c r="H121" s="9">
        <v>45804</v>
      </c>
      <c r="I121" s="12">
        <f t="shared" si="4"/>
        <v>0</v>
      </c>
      <c r="J121" s="11" t="str">
        <f t="shared" si="5"/>
        <v/>
      </c>
      <c r="K121" s="11">
        <f t="shared" si="6"/>
        <v>118</v>
      </c>
      <c r="L121" s="11" t="str">
        <f t="shared" si="7"/>
        <v/>
      </c>
    </row>
    <row r="122" spans="1:12" x14ac:dyDescent="0.3">
      <c r="A122" t="s">
        <v>10804</v>
      </c>
      <c r="B122" s="9">
        <v>45804</v>
      </c>
      <c r="C122" t="s">
        <v>8287</v>
      </c>
      <c r="D122" t="s">
        <v>8249</v>
      </c>
      <c r="E122" t="s">
        <v>8766</v>
      </c>
      <c r="F122">
        <v>5400</v>
      </c>
      <c r="G122" t="s">
        <v>10699</v>
      </c>
      <c r="H122" s="9">
        <v>45804</v>
      </c>
      <c r="I122" s="12">
        <f t="shared" si="4"/>
        <v>0</v>
      </c>
      <c r="J122" s="11" t="str">
        <f t="shared" si="5"/>
        <v/>
      </c>
      <c r="K122" s="11">
        <f t="shared" si="6"/>
        <v>119</v>
      </c>
      <c r="L122" s="11" t="str">
        <f t="shared" si="7"/>
        <v/>
      </c>
    </row>
    <row r="123" spans="1:12" x14ac:dyDescent="0.3">
      <c r="A123" t="s">
        <v>10805</v>
      </c>
      <c r="B123" s="9">
        <v>45804</v>
      </c>
      <c r="C123" t="s">
        <v>8397</v>
      </c>
      <c r="D123" t="s">
        <v>8269</v>
      </c>
      <c r="E123" t="s">
        <v>8812</v>
      </c>
      <c r="F123">
        <v>6580</v>
      </c>
      <c r="G123" t="s">
        <v>4482</v>
      </c>
      <c r="H123" s="9">
        <v>45806</v>
      </c>
      <c r="I123" s="12">
        <f t="shared" si="4"/>
        <v>2</v>
      </c>
      <c r="J123" s="11" t="str">
        <f t="shared" si="5"/>
        <v/>
      </c>
      <c r="K123" s="11">
        <f t="shared" si="6"/>
        <v>120</v>
      </c>
      <c r="L123" s="11" t="str">
        <f t="shared" si="7"/>
        <v/>
      </c>
    </row>
    <row r="124" spans="1:12" x14ac:dyDescent="0.3">
      <c r="A124" t="s">
        <v>10806</v>
      </c>
      <c r="B124" s="9">
        <v>45804</v>
      </c>
      <c r="C124" t="s">
        <v>8386</v>
      </c>
      <c r="D124" t="s">
        <v>8228</v>
      </c>
      <c r="E124" t="s">
        <v>8779</v>
      </c>
      <c r="F124">
        <v>14832</v>
      </c>
      <c r="G124" t="s">
        <v>10699</v>
      </c>
      <c r="H124" s="9">
        <v>45805</v>
      </c>
      <c r="I124" s="12">
        <f t="shared" si="4"/>
        <v>1</v>
      </c>
      <c r="J124" s="11" t="str">
        <f t="shared" si="5"/>
        <v/>
      </c>
      <c r="K124" s="11">
        <f t="shared" si="6"/>
        <v>121</v>
      </c>
      <c r="L124" s="11" t="str">
        <f t="shared" si="7"/>
        <v/>
      </c>
    </row>
    <row r="125" spans="1:12" x14ac:dyDescent="0.3">
      <c r="A125" t="s">
        <v>10807</v>
      </c>
      <c r="B125" s="9">
        <v>45804</v>
      </c>
      <c r="C125" t="s">
        <v>8375</v>
      </c>
      <c r="D125" t="s">
        <v>8228</v>
      </c>
      <c r="E125" t="s">
        <v>8795</v>
      </c>
      <c r="F125">
        <v>5586</v>
      </c>
      <c r="G125" t="s">
        <v>10699</v>
      </c>
      <c r="H125" s="9">
        <v>45804</v>
      </c>
      <c r="I125" s="12">
        <f t="shared" si="4"/>
        <v>0</v>
      </c>
      <c r="J125" s="11" t="str">
        <f t="shared" si="5"/>
        <v/>
      </c>
      <c r="K125" s="11">
        <f t="shared" si="6"/>
        <v>122</v>
      </c>
      <c r="L125" s="11" t="str">
        <f t="shared" si="7"/>
        <v/>
      </c>
    </row>
    <row r="126" spans="1:12" x14ac:dyDescent="0.3">
      <c r="A126" t="s">
        <v>10808</v>
      </c>
      <c r="B126" s="9">
        <v>45804</v>
      </c>
      <c r="C126" t="s">
        <v>8419</v>
      </c>
      <c r="D126" t="s">
        <v>8269</v>
      </c>
      <c r="E126" t="s">
        <v>8703</v>
      </c>
      <c r="F126">
        <v>3822</v>
      </c>
      <c r="G126" t="s">
        <v>4482</v>
      </c>
      <c r="H126" s="9">
        <v>45806</v>
      </c>
      <c r="I126" s="12">
        <f t="shared" si="4"/>
        <v>2</v>
      </c>
      <c r="J126" s="11" t="str">
        <f t="shared" si="5"/>
        <v/>
      </c>
      <c r="K126" s="11">
        <f t="shared" si="6"/>
        <v>123</v>
      </c>
      <c r="L126" s="11" t="str">
        <f t="shared" si="7"/>
        <v/>
      </c>
    </row>
    <row r="127" spans="1:12" x14ac:dyDescent="0.3">
      <c r="A127" t="s">
        <v>10809</v>
      </c>
      <c r="B127" s="9">
        <v>45804</v>
      </c>
      <c r="C127" t="s">
        <v>8434</v>
      </c>
      <c r="D127" t="s">
        <v>8269</v>
      </c>
      <c r="E127" t="s">
        <v>8719</v>
      </c>
      <c r="F127">
        <v>9064</v>
      </c>
      <c r="G127" t="s">
        <v>10699</v>
      </c>
      <c r="H127" s="9">
        <v>45806</v>
      </c>
      <c r="I127" s="12">
        <f t="shared" si="4"/>
        <v>2</v>
      </c>
      <c r="J127" s="11" t="str">
        <f t="shared" si="5"/>
        <v/>
      </c>
      <c r="K127" s="11">
        <f t="shared" si="6"/>
        <v>124</v>
      </c>
      <c r="L127" s="11" t="str">
        <f t="shared" si="7"/>
        <v/>
      </c>
    </row>
    <row r="128" spans="1:12" x14ac:dyDescent="0.3">
      <c r="A128" t="s">
        <v>10810</v>
      </c>
      <c r="B128" s="9">
        <v>45805</v>
      </c>
      <c r="C128" t="s">
        <v>8395</v>
      </c>
      <c r="D128" t="s">
        <v>8269</v>
      </c>
      <c r="E128" t="s">
        <v>8807</v>
      </c>
      <c r="F128">
        <v>2250</v>
      </c>
      <c r="G128" t="s">
        <v>4482</v>
      </c>
      <c r="H128" s="9">
        <v>45806</v>
      </c>
      <c r="I128" s="12">
        <f t="shared" si="4"/>
        <v>1</v>
      </c>
      <c r="J128" s="11" t="str">
        <f t="shared" si="5"/>
        <v/>
      </c>
      <c r="K128" s="11">
        <f t="shared" si="6"/>
        <v>125</v>
      </c>
      <c r="L128" s="11" t="str">
        <f t="shared" si="7"/>
        <v/>
      </c>
    </row>
    <row r="129" spans="1:12" x14ac:dyDescent="0.3">
      <c r="A129" t="s">
        <v>10811</v>
      </c>
      <c r="B129" s="9">
        <v>45805</v>
      </c>
      <c r="C129" t="s">
        <v>8472</v>
      </c>
      <c r="D129" t="s">
        <v>8241</v>
      </c>
      <c r="E129" t="s">
        <v>8837</v>
      </c>
      <c r="F129">
        <v>1197</v>
      </c>
      <c r="G129" t="s">
        <v>10699</v>
      </c>
      <c r="H129" s="9">
        <v>45807</v>
      </c>
      <c r="I129" s="12">
        <f t="shared" si="4"/>
        <v>2</v>
      </c>
      <c r="J129" s="11" t="str">
        <f t="shared" si="5"/>
        <v/>
      </c>
      <c r="K129" s="11">
        <f t="shared" si="6"/>
        <v>126</v>
      </c>
      <c r="L129" s="11" t="str">
        <f t="shared" si="7"/>
        <v/>
      </c>
    </row>
    <row r="130" spans="1:12" x14ac:dyDescent="0.3">
      <c r="A130" t="s">
        <v>10812</v>
      </c>
      <c r="B130" s="9">
        <v>45806</v>
      </c>
      <c r="C130" t="s">
        <v>8295</v>
      </c>
      <c r="D130" t="s">
        <v>8233</v>
      </c>
      <c r="E130" t="s">
        <v>8677</v>
      </c>
      <c r="F130">
        <v>5430</v>
      </c>
      <c r="G130" t="s">
        <v>10687</v>
      </c>
      <c r="H130" s="9">
        <v>45806</v>
      </c>
      <c r="I130" s="12">
        <f t="shared" si="4"/>
        <v>0</v>
      </c>
      <c r="J130" s="11" t="str">
        <f t="shared" si="5"/>
        <v/>
      </c>
      <c r="K130" s="11">
        <f t="shared" si="6"/>
        <v>127</v>
      </c>
      <c r="L130" s="11" t="str">
        <f t="shared" si="7"/>
        <v/>
      </c>
    </row>
    <row r="131" spans="1:12" x14ac:dyDescent="0.3">
      <c r="A131" t="s">
        <v>10813</v>
      </c>
      <c r="B131" s="9">
        <v>45806</v>
      </c>
      <c r="C131" t="s">
        <v>8380</v>
      </c>
      <c r="D131" t="s">
        <v>8241</v>
      </c>
      <c r="E131" t="s">
        <v>8823</v>
      </c>
      <c r="F131">
        <v>2310</v>
      </c>
      <c r="G131" t="s">
        <v>4482</v>
      </c>
      <c r="H131" s="9">
        <v>45822</v>
      </c>
      <c r="I131" s="12">
        <f t="shared" si="4"/>
        <v>16</v>
      </c>
      <c r="J131" s="11" t="str">
        <f t="shared" si="5"/>
        <v>FLAG</v>
      </c>
      <c r="K131" s="11">
        <f t="shared" si="6"/>
        <v>128</v>
      </c>
      <c r="L131" s="11" t="str">
        <f t="shared" si="7"/>
        <v/>
      </c>
    </row>
    <row r="132" spans="1:12" x14ac:dyDescent="0.3">
      <c r="A132" t="s">
        <v>10814</v>
      </c>
      <c r="B132" s="9">
        <v>45806</v>
      </c>
      <c r="C132" t="s">
        <v>8335</v>
      </c>
      <c r="D132" t="s">
        <v>8249</v>
      </c>
      <c r="E132" t="s">
        <v>8778</v>
      </c>
      <c r="F132">
        <v>2000</v>
      </c>
      <c r="G132" t="s">
        <v>4482</v>
      </c>
      <c r="H132" s="9">
        <v>45806</v>
      </c>
      <c r="I132" s="12">
        <f t="shared" ref="I132:I195" si="8">H132-B132</f>
        <v>0</v>
      </c>
      <c r="J132" s="11" t="str">
        <f t="shared" ref="J132:J195" si="9">IF(I132&gt;2,"FLAG","")</f>
        <v/>
      </c>
      <c r="K132" s="11">
        <f t="shared" ref="K132:K195" si="10">VALUE(MID(A132,4,5))</f>
        <v>129</v>
      </c>
      <c r="L132" s="11" t="str">
        <f t="shared" ref="L132:L195" si="11">IF(ROW()=4,"",IF(K132-INDEX($K$4:$K$1491,ROW()-4)&gt;1,"FLAG",""))</f>
        <v/>
      </c>
    </row>
    <row r="133" spans="1:12" x14ac:dyDescent="0.3">
      <c r="A133" t="s">
        <v>10815</v>
      </c>
      <c r="B133" s="9">
        <v>45806</v>
      </c>
      <c r="C133" t="s">
        <v>8497</v>
      </c>
      <c r="D133" t="s">
        <v>8241</v>
      </c>
      <c r="E133" t="s">
        <v>8751</v>
      </c>
      <c r="F133">
        <v>171</v>
      </c>
      <c r="G133" t="s">
        <v>4482</v>
      </c>
      <c r="H133" s="9">
        <v>45822</v>
      </c>
      <c r="I133" s="12">
        <f t="shared" si="8"/>
        <v>16</v>
      </c>
      <c r="J133" s="11" t="str">
        <f t="shared" si="9"/>
        <v>FLAG</v>
      </c>
      <c r="K133" s="11">
        <f t="shared" si="10"/>
        <v>130</v>
      </c>
      <c r="L133" s="11" t="str">
        <f t="shared" si="11"/>
        <v/>
      </c>
    </row>
    <row r="134" spans="1:12" x14ac:dyDescent="0.3">
      <c r="A134" t="s">
        <v>10816</v>
      </c>
      <c r="B134" s="9">
        <v>45806</v>
      </c>
      <c r="C134" t="s">
        <v>8453</v>
      </c>
      <c r="D134" t="s">
        <v>8241</v>
      </c>
      <c r="E134" t="s">
        <v>8695</v>
      </c>
      <c r="F134">
        <v>1269</v>
      </c>
      <c r="G134" t="s">
        <v>10699</v>
      </c>
      <c r="H134" s="9">
        <v>45807</v>
      </c>
      <c r="I134" s="12">
        <f t="shared" si="8"/>
        <v>1</v>
      </c>
      <c r="J134" s="11" t="str">
        <f t="shared" si="9"/>
        <v/>
      </c>
      <c r="K134" s="11">
        <f t="shared" si="10"/>
        <v>131</v>
      </c>
      <c r="L134" s="11" t="str">
        <f t="shared" si="11"/>
        <v/>
      </c>
    </row>
    <row r="135" spans="1:12" x14ac:dyDescent="0.3">
      <c r="A135" t="s">
        <v>10817</v>
      </c>
      <c r="B135" s="9">
        <v>45806</v>
      </c>
      <c r="C135" t="s">
        <v>8361</v>
      </c>
      <c r="D135" t="s">
        <v>8228</v>
      </c>
      <c r="E135" t="s">
        <v>8770</v>
      </c>
      <c r="F135">
        <v>12672</v>
      </c>
      <c r="G135" t="s">
        <v>10687</v>
      </c>
      <c r="H135" s="9">
        <v>45806</v>
      </c>
      <c r="I135" s="12">
        <f t="shared" si="8"/>
        <v>0</v>
      </c>
      <c r="J135" s="11" t="str">
        <f t="shared" si="9"/>
        <v/>
      </c>
      <c r="K135" s="11">
        <f t="shared" si="10"/>
        <v>132</v>
      </c>
      <c r="L135" s="11" t="str">
        <f t="shared" si="11"/>
        <v/>
      </c>
    </row>
    <row r="136" spans="1:12" x14ac:dyDescent="0.3">
      <c r="A136" t="s">
        <v>10818</v>
      </c>
      <c r="B136" s="9">
        <v>45807</v>
      </c>
      <c r="C136" t="s">
        <v>8434</v>
      </c>
      <c r="D136" t="s">
        <v>8269</v>
      </c>
      <c r="E136" t="s">
        <v>8750</v>
      </c>
      <c r="F136">
        <v>1320</v>
      </c>
      <c r="G136" t="s">
        <v>10699</v>
      </c>
      <c r="H136" s="9">
        <v>45808</v>
      </c>
      <c r="I136" s="12">
        <f t="shared" si="8"/>
        <v>1</v>
      </c>
      <c r="J136" s="11" t="str">
        <f t="shared" si="9"/>
        <v/>
      </c>
      <c r="K136" s="11">
        <f t="shared" si="10"/>
        <v>133</v>
      </c>
      <c r="L136" s="11" t="str">
        <f t="shared" si="11"/>
        <v/>
      </c>
    </row>
    <row r="137" spans="1:12" x14ac:dyDescent="0.3">
      <c r="A137" t="s">
        <v>10819</v>
      </c>
      <c r="B137" s="9">
        <v>45807</v>
      </c>
      <c r="C137" t="s">
        <v>8356</v>
      </c>
      <c r="D137" t="s">
        <v>8269</v>
      </c>
      <c r="E137" t="s">
        <v>8709</v>
      </c>
      <c r="F137">
        <v>728</v>
      </c>
      <c r="G137" t="s">
        <v>10687</v>
      </c>
      <c r="H137" s="9">
        <v>45807</v>
      </c>
      <c r="I137" s="12">
        <f t="shared" si="8"/>
        <v>0</v>
      </c>
      <c r="J137" s="11" t="str">
        <f t="shared" si="9"/>
        <v/>
      </c>
      <c r="K137" s="11">
        <f t="shared" si="10"/>
        <v>134</v>
      </c>
      <c r="L137" s="11" t="str">
        <f t="shared" si="11"/>
        <v/>
      </c>
    </row>
    <row r="138" spans="1:12" x14ac:dyDescent="0.3">
      <c r="A138" t="s">
        <v>10820</v>
      </c>
      <c r="B138" s="9">
        <v>45807</v>
      </c>
      <c r="C138" t="s">
        <v>8337</v>
      </c>
      <c r="D138" t="s">
        <v>8269</v>
      </c>
      <c r="E138" t="s">
        <v>8797</v>
      </c>
      <c r="F138">
        <v>425.5</v>
      </c>
      <c r="G138" t="s">
        <v>10699</v>
      </c>
      <c r="H138" s="9">
        <v>45808</v>
      </c>
      <c r="I138" s="12">
        <f t="shared" si="8"/>
        <v>1</v>
      </c>
      <c r="J138" s="11" t="str">
        <f t="shared" si="9"/>
        <v/>
      </c>
      <c r="K138" s="11">
        <f t="shared" si="10"/>
        <v>135</v>
      </c>
      <c r="L138" s="11" t="str">
        <f t="shared" si="11"/>
        <v/>
      </c>
    </row>
    <row r="139" spans="1:12" x14ac:dyDescent="0.3">
      <c r="A139" t="s">
        <v>10821</v>
      </c>
      <c r="B139" s="9">
        <v>45807</v>
      </c>
      <c r="C139" t="s">
        <v>8492</v>
      </c>
      <c r="D139" t="s">
        <v>8269</v>
      </c>
      <c r="E139" t="s">
        <v>8781</v>
      </c>
      <c r="F139">
        <v>5670</v>
      </c>
      <c r="G139" t="s">
        <v>10699</v>
      </c>
      <c r="H139" s="9">
        <v>45808</v>
      </c>
      <c r="I139" s="12">
        <f t="shared" si="8"/>
        <v>1</v>
      </c>
      <c r="J139" s="11" t="str">
        <f t="shared" si="9"/>
        <v/>
      </c>
      <c r="K139" s="11">
        <f t="shared" si="10"/>
        <v>136</v>
      </c>
      <c r="L139" s="11" t="str">
        <f t="shared" si="11"/>
        <v/>
      </c>
    </row>
    <row r="140" spans="1:12" x14ac:dyDescent="0.3">
      <c r="A140" t="s">
        <v>10822</v>
      </c>
      <c r="B140" s="9">
        <v>45808</v>
      </c>
      <c r="C140" t="s">
        <v>8425</v>
      </c>
      <c r="D140" t="s">
        <v>8233</v>
      </c>
      <c r="E140" t="s">
        <v>8734</v>
      </c>
      <c r="F140">
        <v>1116</v>
      </c>
      <c r="G140" t="s">
        <v>10699</v>
      </c>
      <c r="H140" s="9">
        <v>45809</v>
      </c>
      <c r="I140" s="12">
        <f t="shared" si="8"/>
        <v>1</v>
      </c>
      <c r="J140" s="11" t="str">
        <f t="shared" si="9"/>
        <v/>
      </c>
      <c r="K140" s="11">
        <f t="shared" si="10"/>
        <v>137</v>
      </c>
      <c r="L140" s="11" t="str">
        <f t="shared" si="11"/>
        <v/>
      </c>
    </row>
    <row r="141" spans="1:12" x14ac:dyDescent="0.3">
      <c r="A141" t="s">
        <v>10823</v>
      </c>
      <c r="B141" s="9">
        <v>45808</v>
      </c>
      <c r="C141" t="s">
        <v>8323</v>
      </c>
      <c r="D141" t="s">
        <v>8249</v>
      </c>
      <c r="E141" t="s">
        <v>8655</v>
      </c>
      <c r="F141">
        <v>585</v>
      </c>
      <c r="G141" t="s">
        <v>10687</v>
      </c>
      <c r="H141" s="9">
        <v>45808</v>
      </c>
      <c r="I141" s="12">
        <f t="shared" si="8"/>
        <v>0</v>
      </c>
      <c r="J141" s="11" t="str">
        <f t="shared" si="9"/>
        <v/>
      </c>
      <c r="K141" s="11">
        <f t="shared" si="10"/>
        <v>138</v>
      </c>
      <c r="L141" s="11" t="str">
        <f t="shared" si="11"/>
        <v/>
      </c>
    </row>
    <row r="142" spans="1:12" x14ac:dyDescent="0.3">
      <c r="A142" t="s">
        <v>10824</v>
      </c>
      <c r="B142" s="9">
        <v>45808</v>
      </c>
      <c r="C142" t="s">
        <v>8405</v>
      </c>
      <c r="D142" t="s">
        <v>8233</v>
      </c>
      <c r="E142" t="s">
        <v>8816</v>
      </c>
      <c r="F142">
        <v>6370</v>
      </c>
      <c r="G142" t="s">
        <v>10687</v>
      </c>
      <c r="H142" s="9">
        <v>45808</v>
      </c>
      <c r="I142" s="12">
        <f t="shared" si="8"/>
        <v>0</v>
      </c>
      <c r="J142" s="11" t="str">
        <f t="shared" si="9"/>
        <v/>
      </c>
      <c r="K142" s="11">
        <f t="shared" si="10"/>
        <v>139</v>
      </c>
      <c r="L142" s="11" t="str">
        <f t="shared" si="11"/>
        <v/>
      </c>
    </row>
    <row r="143" spans="1:12" x14ac:dyDescent="0.3">
      <c r="A143" t="s">
        <v>10825</v>
      </c>
      <c r="B143" s="9">
        <v>45808</v>
      </c>
      <c r="C143" t="s">
        <v>8280</v>
      </c>
      <c r="D143" t="s">
        <v>8241</v>
      </c>
      <c r="E143" t="s">
        <v>8713</v>
      </c>
      <c r="F143">
        <v>4032</v>
      </c>
      <c r="G143" t="s">
        <v>10687</v>
      </c>
      <c r="H143" s="9">
        <v>45808</v>
      </c>
      <c r="I143" s="12">
        <f t="shared" si="8"/>
        <v>0</v>
      </c>
      <c r="J143" s="11" t="str">
        <f t="shared" si="9"/>
        <v/>
      </c>
      <c r="K143" s="11">
        <f t="shared" si="10"/>
        <v>140</v>
      </c>
      <c r="L143" s="11" t="str">
        <f t="shared" si="11"/>
        <v/>
      </c>
    </row>
    <row r="144" spans="1:12" x14ac:dyDescent="0.3">
      <c r="A144" t="s">
        <v>10826</v>
      </c>
      <c r="B144" s="9">
        <v>45808</v>
      </c>
      <c r="C144" t="s">
        <v>8428</v>
      </c>
      <c r="D144" t="s">
        <v>8228</v>
      </c>
      <c r="E144" t="s">
        <v>8721</v>
      </c>
      <c r="F144">
        <v>1800</v>
      </c>
      <c r="G144" t="s">
        <v>4482</v>
      </c>
      <c r="H144" s="9">
        <v>45810</v>
      </c>
      <c r="I144" s="12">
        <f t="shared" si="8"/>
        <v>2</v>
      </c>
      <c r="J144" s="11" t="str">
        <f t="shared" si="9"/>
        <v/>
      </c>
      <c r="K144" s="11">
        <f t="shared" si="10"/>
        <v>141</v>
      </c>
      <c r="L144" s="11" t="str">
        <f t="shared" si="11"/>
        <v/>
      </c>
    </row>
    <row r="145" spans="1:12" x14ac:dyDescent="0.3">
      <c r="A145" t="s">
        <v>10827</v>
      </c>
      <c r="B145" s="9">
        <v>45809</v>
      </c>
      <c r="C145" t="s">
        <v>8368</v>
      </c>
      <c r="D145" t="s">
        <v>8233</v>
      </c>
      <c r="E145" t="s">
        <v>8765</v>
      </c>
      <c r="F145">
        <v>1950</v>
      </c>
      <c r="G145" t="s">
        <v>4482</v>
      </c>
      <c r="H145" s="9">
        <v>45811</v>
      </c>
      <c r="I145" s="12">
        <f t="shared" si="8"/>
        <v>2</v>
      </c>
      <c r="J145" s="11" t="str">
        <f t="shared" si="9"/>
        <v/>
      </c>
      <c r="K145" s="11">
        <f t="shared" si="10"/>
        <v>142</v>
      </c>
      <c r="L145" s="11" t="str">
        <f t="shared" si="11"/>
        <v/>
      </c>
    </row>
    <row r="146" spans="1:12" x14ac:dyDescent="0.3">
      <c r="A146" t="s">
        <v>10828</v>
      </c>
      <c r="B146" s="9">
        <v>45809</v>
      </c>
      <c r="C146" t="s">
        <v>8435</v>
      </c>
      <c r="D146" t="s">
        <v>8249</v>
      </c>
      <c r="E146" t="s">
        <v>8702</v>
      </c>
      <c r="F146">
        <v>2160</v>
      </c>
      <c r="G146" t="s">
        <v>10687</v>
      </c>
      <c r="H146" s="9">
        <v>45809</v>
      </c>
      <c r="I146" s="12">
        <f t="shared" si="8"/>
        <v>0</v>
      </c>
      <c r="J146" s="11" t="str">
        <f t="shared" si="9"/>
        <v/>
      </c>
      <c r="K146" s="11">
        <f t="shared" si="10"/>
        <v>143</v>
      </c>
      <c r="L146" s="11" t="str">
        <f t="shared" si="11"/>
        <v/>
      </c>
    </row>
    <row r="147" spans="1:12" x14ac:dyDescent="0.3">
      <c r="A147" t="s">
        <v>10829</v>
      </c>
      <c r="B147" s="9">
        <v>45809</v>
      </c>
      <c r="C147" t="s">
        <v>8355</v>
      </c>
      <c r="D147" t="s">
        <v>8249</v>
      </c>
      <c r="E147" t="s">
        <v>8844</v>
      </c>
      <c r="F147">
        <v>1062.5</v>
      </c>
      <c r="G147" t="s">
        <v>4482</v>
      </c>
      <c r="H147" s="9">
        <v>45811</v>
      </c>
      <c r="I147" s="12">
        <f t="shared" si="8"/>
        <v>2</v>
      </c>
      <c r="J147" s="11" t="str">
        <f t="shared" si="9"/>
        <v/>
      </c>
      <c r="K147" s="11">
        <f t="shared" si="10"/>
        <v>144</v>
      </c>
      <c r="L147" s="11" t="str">
        <f t="shared" si="11"/>
        <v/>
      </c>
    </row>
    <row r="148" spans="1:12" x14ac:dyDescent="0.3">
      <c r="A148" t="s">
        <v>10830</v>
      </c>
      <c r="B148" s="9">
        <v>45809</v>
      </c>
      <c r="C148" t="s">
        <v>8417</v>
      </c>
      <c r="D148" t="s">
        <v>8233</v>
      </c>
      <c r="E148" t="s">
        <v>8774</v>
      </c>
      <c r="F148">
        <v>6408</v>
      </c>
      <c r="G148" t="s">
        <v>4482</v>
      </c>
      <c r="H148" s="9">
        <v>45811</v>
      </c>
      <c r="I148" s="12">
        <f t="shared" si="8"/>
        <v>2</v>
      </c>
      <c r="J148" s="11" t="str">
        <f t="shared" si="9"/>
        <v/>
      </c>
      <c r="K148" s="11">
        <f t="shared" si="10"/>
        <v>145</v>
      </c>
      <c r="L148" s="11" t="str">
        <f t="shared" si="11"/>
        <v/>
      </c>
    </row>
    <row r="149" spans="1:12" x14ac:dyDescent="0.3">
      <c r="A149" t="s">
        <v>10831</v>
      </c>
      <c r="B149" s="9">
        <v>45810</v>
      </c>
      <c r="C149" t="s">
        <v>8472</v>
      </c>
      <c r="D149" t="s">
        <v>8241</v>
      </c>
      <c r="E149" t="s">
        <v>8731</v>
      </c>
      <c r="F149">
        <v>4051.5</v>
      </c>
      <c r="G149" t="s">
        <v>10687</v>
      </c>
      <c r="H149" s="9">
        <v>45810</v>
      </c>
      <c r="I149" s="12">
        <f t="shared" si="8"/>
        <v>0</v>
      </c>
      <c r="J149" s="11" t="str">
        <f t="shared" si="9"/>
        <v/>
      </c>
      <c r="K149" s="11">
        <f t="shared" si="10"/>
        <v>146</v>
      </c>
      <c r="L149" s="11" t="str">
        <f t="shared" si="11"/>
        <v/>
      </c>
    </row>
    <row r="150" spans="1:12" x14ac:dyDescent="0.3">
      <c r="A150" t="s">
        <v>10832</v>
      </c>
      <c r="B150" s="9">
        <v>45811</v>
      </c>
      <c r="C150" t="s">
        <v>8522</v>
      </c>
      <c r="D150" t="s">
        <v>8269</v>
      </c>
      <c r="E150" t="s">
        <v>8881</v>
      </c>
      <c r="F150">
        <v>342</v>
      </c>
      <c r="G150" t="s">
        <v>10687</v>
      </c>
      <c r="H150" s="9">
        <v>45811</v>
      </c>
      <c r="I150" s="12">
        <f t="shared" si="8"/>
        <v>0</v>
      </c>
      <c r="J150" s="11" t="str">
        <f t="shared" si="9"/>
        <v/>
      </c>
      <c r="K150" s="11">
        <f t="shared" si="10"/>
        <v>147</v>
      </c>
      <c r="L150" s="11" t="str">
        <f t="shared" si="11"/>
        <v/>
      </c>
    </row>
    <row r="151" spans="1:12" x14ac:dyDescent="0.3">
      <c r="A151" t="s">
        <v>10833</v>
      </c>
      <c r="B151" s="9">
        <v>45811</v>
      </c>
      <c r="C151" t="s">
        <v>8301</v>
      </c>
      <c r="D151" t="s">
        <v>8228</v>
      </c>
      <c r="E151" t="s">
        <v>8859</v>
      </c>
      <c r="F151">
        <v>4464</v>
      </c>
      <c r="G151" t="s">
        <v>4482</v>
      </c>
      <c r="H151" s="9">
        <v>45812</v>
      </c>
      <c r="I151" s="12">
        <f t="shared" si="8"/>
        <v>1</v>
      </c>
      <c r="J151" s="11" t="str">
        <f t="shared" si="9"/>
        <v/>
      </c>
      <c r="K151" s="11">
        <f t="shared" si="10"/>
        <v>148</v>
      </c>
      <c r="L151" s="11" t="str">
        <f t="shared" si="11"/>
        <v/>
      </c>
    </row>
    <row r="152" spans="1:12" x14ac:dyDescent="0.3">
      <c r="A152" t="s">
        <v>10834</v>
      </c>
      <c r="B152" s="9">
        <v>45811</v>
      </c>
      <c r="C152" t="s">
        <v>8466</v>
      </c>
      <c r="D152" t="s">
        <v>8269</v>
      </c>
      <c r="E152" t="s">
        <v>8764</v>
      </c>
      <c r="F152">
        <v>16488</v>
      </c>
      <c r="G152" t="s">
        <v>4482</v>
      </c>
      <c r="H152" s="9">
        <v>45812</v>
      </c>
      <c r="I152" s="12">
        <f t="shared" si="8"/>
        <v>1</v>
      </c>
      <c r="J152" s="11" t="str">
        <f t="shared" si="9"/>
        <v/>
      </c>
      <c r="K152" s="11">
        <f t="shared" si="10"/>
        <v>149</v>
      </c>
      <c r="L152" s="11" t="str">
        <f t="shared" si="11"/>
        <v/>
      </c>
    </row>
    <row r="153" spans="1:12" x14ac:dyDescent="0.3">
      <c r="A153" t="s">
        <v>10835</v>
      </c>
      <c r="B153" s="9">
        <v>45811</v>
      </c>
      <c r="C153" t="s">
        <v>8510</v>
      </c>
      <c r="D153" t="s">
        <v>8249</v>
      </c>
      <c r="E153" t="s">
        <v>8788</v>
      </c>
      <c r="F153">
        <v>6664</v>
      </c>
      <c r="G153" t="s">
        <v>10699</v>
      </c>
      <c r="H153" s="9">
        <v>45811</v>
      </c>
      <c r="I153" s="12">
        <f t="shared" si="8"/>
        <v>0</v>
      </c>
      <c r="J153" s="11" t="str">
        <f t="shared" si="9"/>
        <v/>
      </c>
      <c r="K153" s="11">
        <f t="shared" si="10"/>
        <v>150</v>
      </c>
      <c r="L153" s="11" t="str">
        <f t="shared" si="11"/>
        <v/>
      </c>
    </row>
    <row r="154" spans="1:12" x14ac:dyDescent="0.3">
      <c r="A154" t="s">
        <v>10836</v>
      </c>
      <c r="B154" s="9">
        <v>45812</v>
      </c>
      <c r="C154" t="s">
        <v>8313</v>
      </c>
      <c r="D154" t="s">
        <v>8249</v>
      </c>
      <c r="E154" t="s">
        <v>8683</v>
      </c>
      <c r="F154">
        <v>5190</v>
      </c>
      <c r="G154" t="s">
        <v>4482</v>
      </c>
      <c r="H154" s="9">
        <v>45814</v>
      </c>
      <c r="I154" s="12">
        <f t="shared" si="8"/>
        <v>2</v>
      </c>
      <c r="J154" s="11" t="str">
        <f t="shared" si="9"/>
        <v/>
      </c>
      <c r="K154" s="11">
        <f t="shared" si="10"/>
        <v>151</v>
      </c>
      <c r="L154" s="11" t="str">
        <f t="shared" si="11"/>
        <v/>
      </c>
    </row>
    <row r="155" spans="1:12" x14ac:dyDescent="0.3">
      <c r="A155" t="s">
        <v>10837</v>
      </c>
      <c r="B155" s="9">
        <v>45812</v>
      </c>
      <c r="C155" t="s">
        <v>8482</v>
      </c>
      <c r="D155" t="s">
        <v>8233</v>
      </c>
      <c r="E155" t="s">
        <v>8727</v>
      </c>
      <c r="F155">
        <v>3206</v>
      </c>
      <c r="G155" t="s">
        <v>4482</v>
      </c>
      <c r="H155" s="9">
        <v>45812</v>
      </c>
      <c r="I155" s="12">
        <f t="shared" si="8"/>
        <v>0</v>
      </c>
      <c r="J155" s="11" t="str">
        <f t="shared" si="9"/>
        <v/>
      </c>
      <c r="K155" s="11">
        <f t="shared" si="10"/>
        <v>152</v>
      </c>
      <c r="L155" s="11" t="str">
        <f t="shared" si="11"/>
        <v/>
      </c>
    </row>
    <row r="156" spans="1:12" x14ac:dyDescent="0.3">
      <c r="A156" t="s">
        <v>10838</v>
      </c>
      <c r="B156" s="9">
        <v>45812</v>
      </c>
      <c r="C156" t="s">
        <v>8471</v>
      </c>
      <c r="D156" t="s">
        <v>8241</v>
      </c>
      <c r="E156" t="s">
        <v>8681</v>
      </c>
      <c r="F156">
        <v>19624</v>
      </c>
      <c r="G156" t="s">
        <v>10687</v>
      </c>
      <c r="H156" s="9">
        <v>45812</v>
      </c>
      <c r="I156" s="12">
        <f t="shared" si="8"/>
        <v>0</v>
      </c>
      <c r="J156" s="11" t="str">
        <f t="shared" si="9"/>
        <v/>
      </c>
      <c r="K156" s="11">
        <f t="shared" si="10"/>
        <v>153</v>
      </c>
      <c r="L156" s="11" t="str">
        <f t="shared" si="11"/>
        <v/>
      </c>
    </row>
    <row r="157" spans="1:12" x14ac:dyDescent="0.3">
      <c r="A157" t="s">
        <v>10839</v>
      </c>
      <c r="B157" s="9">
        <v>45812</v>
      </c>
      <c r="C157" t="s">
        <v>8419</v>
      </c>
      <c r="D157" t="s">
        <v>8269</v>
      </c>
      <c r="E157" t="s">
        <v>8773</v>
      </c>
      <c r="F157">
        <v>5880</v>
      </c>
      <c r="G157" t="s">
        <v>4482</v>
      </c>
      <c r="H157" s="9">
        <v>45813</v>
      </c>
      <c r="I157" s="12">
        <f t="shared" si="8"/>
        <v>1</v>
      </c>
      <c r="J157" s="11" t="str">
        <f t="shared" si="9"/>
        <v/>
      </c>
      <c r="K157" s="11">
        <f t="shared" si="10"/>
        <v>154</v>
      </c>
      <c r="L157" s="11" t="str">
        <f t="shared" si="11"/>
        <v/>
      </c>
    </row>
    <row r="158" spans="1:12" x14ac:dyDescent="0.3">
      <c r="A158" t="s">
        <v>10840</v>
      </c>
      <c r="B158" s="9">
        <v>45812</v>
      </c>
      <c r="C158" t="s">
        <v>8350</v>
      </c>
      <c r="D158" t="s">
        <v>8233</v>
      </c>
      <c r="E158" t="s">
        <v>8694</v>
      </c>
      <c r="F158">
        <v>3315</v>
      </c>
      <c r="G158" t="s">
        <v>10699</v>
      </c>
      <c r="H158" s="9">
        <v>45813</v>
      </c>
      <c r="I158" s="12">
        <f t="shared" si="8"/>
        <v>1</v>
      </c>
      <c r="J158" s="11" t="str">
        <f t="shared" si="9"/>
        <v/>
      </c>
      <c r="K158" s="11">
        <f t="shared" si="10"/>
        <v>155</v>
      </c>
      <c r="L158" s="11" t="str">
        <f t="shared" si="11"/>
        <v/>
      </c>
    </row>
    <row r="159" spans="1:12" x14ac:dyDescent="0.3">
      <c r="A159" t="s">
        <v>10841</v>
      </c>
      <c r="B159" s="9">
        <v>45813</v>
      </c>
      <c r="C159" t="s">
        <v>8360</v>
      </c>
      <c r="D159" t="s">
        <v>8241</v>
      </c>
      <c r="E159" t="s">
        <v>8775</v>
      </c>
      <c r="F159">
        <v>4980</v>
      </c>
      <c r="G159" t="s">
        <v>4482</v>
      </c>
      <c r="H159" s="9">
        <v>45840</v>
      </c>
      <c r="I159" s="12">
        <f t="shared" si="8"/>
        <v>27</v>
      </c>
      <c r="J159" s="11" t="str">
        <f t="shared" si="9"/>
        <v>FLAG</v>
      </c>
      <c r="K159" s="11">
        <f t="shared" si="10"/>
        <v>156</v>
      </c>
      <c r="L159" s="11" t="str">
        <f t="shared" si="11"/>
        <v/>
      </c>
    </row>
    <row r="160" spans="1:12" x14ac:dyDescent="0.3">
      <c r="A160" t="s">
        <v>10842</v>
      </c>
      <c r="B160" s="9">
        <v>45813</v>
      </c>
      <c r="C160" t="s">
        <v>8290</v>
      </c>
      <c r="D160" t="s">
        <v>8249</v>
      </c>
      <c r="E160" t="s">
        <v>8889</v>
      </c>
      <c r="F160">
        <v>14014</v>
      </c>
      <c r="G160" t="s">
        <v>10699</v>
      </c>
      <c r="H160" s="9">
        <v>45814</v>
      </c>
      <c r="I160" s="12">
        <f t="shared" si="8"/>
        <v>1</v>
      </c>
      <c r="J160" s="11" t="str">
        <f t="shared" si="9"/>
        <v/>
      </c>
      <c r="K160" s="11">
        <f t="shared" si="10"/>
        <v>157</v>
      </c>
      <c r="L160" s="11" t="str">
        <f t="shared" si="11"/>
        <v/>
      </c>
    </row>
    <row r="161" spans="1:12" x14ac:dyDescent="0.3">
      <c r="A161" t="s">
        <v>10843</v>
      </c>
      <c r="B161" s="9">
        <v>45813</v>
      </c>
      <c r="C161" t="s">
        <v>8350</v>
      </c>
      <c r="D161" t="s">
        <v>8233</v>
      </c>
      <c r="E161" t="s">
        <v>8864</v>
      </c>
      <c r="F161">
        <v>1036</v>
      </c>
      <c r="G161" t="s">
        <v>4482</v>
      </c>
      <c r="H161" s="9">
        <v>45815</v>
      </c>
      <c r="I161" s="12">
        <f t="shared" si="8"/>
        <v>2</v>
      </c>
      <c r="J161" s="11" t="str">
        <f t="shared" si="9"/>
        <v/>
      </c>
      <c r="K161" s="11">
        <f t="shared" si="10"/>
        <v>158</v>
      </c>
      <c r="L161" s="11" t="str">
        <f t="shared" si="11"/>
        <v/>
      </c>
    </row>
    <row r="162" spans="1:12" x14ac:dyDescent="0.3">
      <c r="A162" t="s">
        <v>10844</v>
      </c>
      <c r="B162" s="9">
        <v>45813</v>
      </c>
      <c r="C162" t="s">
        <v>8442</v>
      </c>
      <c r="D162" t="s">
        <v>8233</v>
      </c>
      <c r="E162" t="s">
        <v>8722</v>
      </c>
      <c r="F162">
        <v>15664</v>
      </c>
      <c r="G162" t="s">
        <v>10687</v>
      </c>
      <c r="H162" s="9">
        <v>45813</v>
      </c>
      <c r="I162" s="12">
        <f t="shared" si="8"/>
        <v>0</v>
      </c>
      <c r="J162" s="11" t="str">
        <f t="shared" si="9"/>
        <v/>
      </c>
      <c r="K162" s="11">
        <f t="shared" si="10"/>
        <v>159</v>
      </c>
      <c r="L162" s="11" t="str">
        <f t="shared" si="11"/>
        <v/>
      </c>
    </row>
    <row r="163" spans="1:12" x14ac:dyDescent="0.3">
      <c r="A163" t="s">
        <v>10845</v>
      </c>
      <c r="B163" s="9">
        <v>45814</v>
      </c>
      <c r="C163" t="s">
        <v>8525</v>
      </c>
      <c r="D163" t="s">
        <v>8241</v>
      </c>
      <c r="E163" t="s">
        <v>8769</v>
      </c>
      <c r="F163">
        <v>1275</v>
      </c>
      <c r="G163" t="s">
        <v>10699</v>
      </c>
      <c r="H163" s="9">
        <v>45815</v>
      </c>
      <c r="I163" s="12">
        <f t="shared" si="8"/>
        <v>1</v>
      </c>
      <c r="J163" s="11" t="str">
        <f t="shared" si="9"/>
        <v/>
      </c>
      <c r="K163" s="11">
        <f t="shared" si="10"/>
        <v>160</v>
      </c>
      <c r="L163" s="11" t="str">
        <f t="shared" si="11"/>
        <v/>
      </c>
    </row>
    <row r="164" spans="1:12" x14ac:dyDescent="0.3">
      <c r="A164" t="s">
        <v>10846</v>
      </c>
      <c r="B164" s="9">
        <v>45814</v>
      </c>
      <c r="C164" t="s">
        <v>8509</v>
      </c>
      <c r="D164" t="s">
        <v>8269</v>
      </c>
      <c r="E164" t="s">
        <v>8706</v>
      </c>
      <c r="F164">
        <v>2688</v>
      </c>
      <c r="G164" t="s">
        <v>10687</v>
      </c>
      <c r="H164" s="9">
        <v>45814</v>
      </c>
      <c r="I164" s="12">
        <f t="shared" si="8"/>
        <v>0</v>
      </c>
      <c r="J164" s="11" t="str">
        <f t="shared" si="9"/>
        <v/>
      </c>
      <c r="K164" s="11">
        <f t="shared" si="10"/>
        <v>161</v>
      </c>
      <c r="L164" s="11" t="str">
        <f t="shared" si="11"/>
        <v/>
      </c>
    </row>
    <row r="165" spans="1:12" x14ac:dyDescent="0.3">
      <c r="A165" t="s">
        <v>10847</v>
      </c>
      <c r="B165" s="9">
        <v>45815</v>
      </c>
      <c r="C165" t="s">
        <v>8293</v>
      </c>
      <c r="D165" t="s">
        <v>8241</v>
      </c>
      <c r="E165" t="s">
        <v>8862</v>
      </c>
      <c r="F165">
        <v>3145</v>
      </c>
      <c r="G165" t="s">
        <v>4482</v>
      </c>
      <c r="H165" s="9">
        <v>45831</v>
      </c>
      <c r="I165" s="12">
        <f t="shared" si="8"/>
        <v>16</v>
      </c>
      <c r="J165" s="11" t="str">
        <f t="shared" si="9"/>
        <v>FLAG</v>
      </c>
      <c r="K165" s="11">
        <f t="shared" si="10"/>
        <v>162</v>
      </c>
      <c r="L165" s="11" t="str">
        <f t="shared" si="11"/>
        <v/>
      </c>
    </row>
    <row r="166" spans="1:12" x14ac:dyDescent="0.3">
      <c r="A166" t="s">
        <v>10848</v>
      </c>
      <c r="B166" s="9">
        <v>45815</v>
      </c>
      <c r="C166" t="s">
        <v>8417</v>
      </c>
      <c r="D166" t="s">
        <v>8233</v>
      </c>
      <c r="E166" t="s">
        <v>8707</v>
      </c>
      <c r="F166">
        <v>1276.5</v>
      </c>
      <c r="G166" t="s">
        <v>4482</v>
      </c>
      <c r="H166" s="9">
        <v>45816</v>
      </c>
      <c r="I166" s="12">
        <f t="shared" si="8"/>
        <v>1</v>
      </c>
      <c r="J166" s="11" t="str">
        <f t="shared" si="9"/>
        <v/>
      </c>
      <c r="K166" s="11">
        <f t="shared" si="10"/>
        <v>163</v>
      </c>
      <c r="L166" s="11" t="str">
        <f t="shared" si="11"/>
        <v/>
      </c>
    </row>
    <row r="167" spans="1:12" x14ac:dyDescent="0.3">
      <c r="A167" t="s">
        <v>10849</v>
      </c>
      <c r="B167" s="9">
        <v>45815</v>
      </c>
      <c r="C167" t="s">
        <v>8361</v>
      </c>
      <c r="D167" t="s">
        <v>8228</v>
      </c>
      <c r="E167" t="s">
        <v>8828</v>
      </c>
      <c r="F167">
        <v>297</v>
      </c>
      <c r="G167" t="s">
        <v>10687</v>
      </c>
      <c r="H167" s="9">
        <v>45815</v>
      </c>
      <c r="I167" s="12">
        <f t="shared" si="8"/>
        <v>0</v>
      </c>
      <c r="J167" s="11" t="str">
        <f t="shared" si="9"/>
        <v/>
      </c>
      <c r="K167" s="11">
        <f t="shared" si="10"/>
        <v>164</v>
      </c>
      <c r="L167" s="11" t="str">
        <f t="shared" si="11"/>
        <v/>
      </c>
    </row>
    <row r="168" spans="1:12" x14ac:dyDescent="0.3">
      <c r="A168" t="s">
        <v>10850</v>
      </c>
      <c r="B168" s="9">
        <v>45815</v>
      </c>
      <c r="C168" t="s">
        <v>8514</v>
      </c>
      <c r="D168" t="s">
        <v>8233</v>
      </c>
      <c r="E168" t="s">
        <v>8725</v>
      </c>
      <c r="F168">
        <v>16808</v>
      </c>
      <c r="G168" t="s">
        <v>10699</v>
      </c>
      <c r="H168" s="9">
        <v>45816</v>
      </c>
      <c r="I168" s="12">
        <f t="shared" si="8"/>
        <v>1</v>
      </c>
      <c r="J168" s="11" t="str">
        <f t="shared" si="9"/>
        <v/>
      </c>
      <c r="K168" s="11">
        <f t="shared" si="10"/>
        <v>165</v>
      </c>
      <c r="L168" s="11" t="str">
        <f t="shared" si="11"/>
        <v/>
      </c>
    </row>
    <row r="169" spans="1:12" x14ac:dyDescent="0.3">
      <c r="A169" t="s">
        <v>10851</v>
      </c>
      <c r="B169" s="9">
        <v>45815</v>
      </c>
      <c r="C169" t="s">
        <v>8482</v>
      </c>
      <c r="D169" t="s">
        <v>8233</v>
      </c>
      <c r="E169" t="s">
        <v>8761</v>
      </c>
      <c r="F169">
        <v>8415</v>
      </c>
      <c r="G169" t="s">
        <v>4482</v>
      </c>
      <c r="H169" s="9">
        <v>45816</v>
      </c>
      <c r="I169" s="12">
        <f t="shared" si="8"/>
        <v>1</v>
      </c>
      <c r="J169" s="11" t="str">
        <f t="shared" si="9"/>
        <v/>
      </c>
      <c r="K169" s="11">
        <f t="shared" si="10"/>
        <v>166</v>
      </c>
      <c r="L169" s="11" t="str">
        <f t="shared" si="11"/>
        <v/>
      </c>
    </row>
    <row r="170" spans="1:12" x14ac:dyDescent="0.3">
      <c r="A170" t="s">
        <v>10852</v>
      </c>
      <c r="B170" s="9">
        <v>45815</v>
      </c>
      <c r="C170" t="s">
        <v>8484</v>
      </c>
      <c r="D170" t="s">
        <v>8241</v>
      </c>
      <c r="E170" t="s">
        <v>8912</v>
      </c>
      <c r="F170">
        <v>14472</v>
      </c>
      <c r="G170" t="s">
        <v>10687</v>
      </c>
      <c r="H170" s="9">
        <v>45815</v>
      </c>
      <c r="I170" s="12">
        <f t="shared" si="8"/>
        <v>0</v>
      </c>
      <c r="J170" s="11" t="str">
        <f t="shared" si="9"/>
        <v/>
      </c>
      <c r="K170" s="11">
        <f t="shared" si="10"/>
        <v>167</v>
      </c>
      <c r="L170" s="11" t="str">
        <f t="shared" si="11"/>
        <v/>
      </c>
    </row>
    <row r="171" spans="1:12" x14ac:dyDescent="0.3">
      <c r="A171" t="s">
        <v>10853</v>
      </c>
      <c r="B171" s="9">
        <v>45815</v>
      </c>
      <c r="C171" t="s">
        <v>8280</v>
      </c>
      <c r="D171" t="s">
        <v>8241</v>
      </c>
      <c r="E171" t="s">
        <v>8715</v>
      </c>
      <c r="F171">
        <v>4350</v>
      </c>
      <c r="G171" t="s">
        <v>10687</v>
      </c>
      <c r="H171" s="9">
        <v>45815</v>
      </c>
      <c r="I171" s="12">
        <f t="shared" si="8"/>
        <v>0</v>
      </c>
      <c r="J171" s="11" t="str">
        <f t="shared" si="9"/>
        <v/>
      </c>
      <c r="K171" s="11">
        <f t="shared" si="10"/>
        <v>168</v>
      </c>
      <c r="L171" s="11" t="str">
        <f t="shared" si="11"/>
        <v/>
      </c>
    </row>
    <row r="172" spans="1:12" x14ac:dyDescent="0.3">
      <c r="A172" t="s">
        <v>10854</v>
      </c>
      <c r="B172" s="9">
        <v>45816</v>
      </c>
      <c r="C172" t="s">
        <v>8261</v>
      </c>
      <c r="D172" t="s">
        <v>8249</v>
      </c>
      <c r="E172" t="s">
        <v>8897</v>
      </c>
      <c r="F172">
        <v>3256</v>
      </c>
      <c r="G172" t="s">
        <v>10699</v>
      </c>
      <c r="H172" s="9">
        <v>45818</v>
      </c>
      <c r="I172" s="12">
        <f t="shared" si="8"/>
        <v>2</v>
      </c>
      <c r="J172" s="11" t="str">
        <f t="shared" si="9"/>
        <v/>
      </c>
      <c r="K172" s="11">
        <f t="shared" si="10"/>
        <v>169</v>
      </c>
      <c r="L172" s="11" t="str">
        <f t="shared" si="11"/>
        <v/>
      </c>
    </row>
    <row r="173" spans="1:12" x14ac:dyDescent="0.3">
      <c r="A173" t="s">
        <v>10855</v>
      </c>
      <c r="B173" s="9">
        <v>45816</v>
      </c>
      <c r="C173" t="s">
        <v>8423</v>
      </c>
      <c r="D173" t="s">
        <v>8233</v>
      </c>
      <c r="E173" t="s">
        <v>8873</v>
      </c>
      <c r="F173">
        <v>4370</v>
      </c>
      <c r="G173" t="s">
        <v>4482</v>
      </c>
      <c r="H173" s="9">
        <v>45816</v>
      </c>
      <c r="I173" s="12">
        <f t="shared" si="8"/>
        <v>0</v>
      </c>
      <c r="J173" s="11" t="str">
        <f t="shared" si="9"/>
        <v/>
      </c>
      <c r="K173" s="11">
        <f t="shared" si="10"/>
        <v>170</v>
      </c>
      <c r="L173" s="11" t="str">
        <f t="shared" si="11"/>
        <v/>
      </c>
    </row>
    <row r="174" spans="1:12" x14ac:dyDescent="0.3">
      <c r="A174" t="s">
        <v>10856</v>
      </c>
      <c r="B174" s="9">
        <v>45816</v>
      </c>
      <c r="C174" t="s">
        <v>8325</v>
      </c>
      <c r="D174" t="s">
        <v>8233</v>
      </c>
      <c r="E174" t="s">
        <v>8861</v>
      </c>
      <c r="F174">
        <v>20064</v>
      </c>
      <c r="G174" t="s">
        <v>4482</v>
      </c>
      <c r="H174" s="9">
        <v>45816</v>
      </c>
      <c r="I174" s="12">
        <f t="shared" si="8"/>
        <v>0</v>
      </c>
      <c r="J174" s="11" t="str">
        <f t="shared" si="9"/>
        <v/>
      </c>
      <c r="K174" s="11">
        <f t="shared" si="10"/>
        <v>171</v>
      </c>
      <c r="L174" s="11" t="str">
        <f t="shared" si="11"/>
        <v/>
      </c>
    </row>
    <row r="175" spans="1:12" x14ac:dyDescent="0.3">
      <c r="A175" t="s">
        <v>10857</v>
      </c>
      <c r="B175" s="9">
        <v>45816</v>
      </c>
      <c r="C175" t="s">
        <v>8430</v>
      </c>
      <c r="D175" t="s">
        <v>8241</v>
      </c>
      <c r="E175" t="s">
        <v>8906</v>
      </c>
      <c r="F175">
        <v>2072</v>
      </c>
      <c r="G175" t="s">
        <v>4482</v>
      </c>
      <c r="H175" s="9">
        <v>45828</v>
      </c>
      <c r="I175" s="12">
        <f t="shared" si="8"/>
        <v>12</v>
      </c>
      <c r="J175" s="11" t="str">
        <f t="shared" si="9"/>
        <v>FLAG</v>
      </c>
      <c r="K175" s="11">
        <f t="shared" si="10"/>
        <v>172</v>
      </c>
      <c r="L175" s="11" t="str">
        <f t="shared" si="11"/>
        <v/>
      </c>
    </row>
    <row r="176" spans="1:12" x14ac:dyDescent="0.3">
      <c r="A176" t="s">
        <v>10858</v>
      </c>
      <c r="B176" s="9">
        <v>45816</v>
      </c>
      <c r="C176" t="s">
        <v>8423</v>
      </c>
      <c r="D176" t="s">
        <v>8233</v>
      </c>
      <c r="E176" t="s">
        <v>8855</v>
      </c>
      <c r="F176">
        <v>952</v>
      </c>
      <c r="G176" t="s">
        <v>10699</v>
      </c>
      <c r="H176" s="9">
        <v>45816</v>
      </c>
      <c r="I176" s="12">
        <f t="shared" si="8"/>
        <v>0</v>
      </c>
      <c r="J176" s="11" t="str">
        <f t="shared" si="9"/>
        <v/>
      </c>
      <c r="K176" s="11">
        <f t="shared" si="10"/>
        <v>173</v>
      </c>
      <c r="L176" s="11" t="str">
        <f t="shared" si="11"/>
        <v/>
      </c>
    </row>
    <row r="177" spans="1:12" x14ac:dyDescent="0.3">
      <c r="A177" t="s">
        <v>10859</v>
      </c>
      <c r="B177" s="9">
        <v>45816</v>
      </c>
      <c r="C177" t="s">
        <v>8439</v>
      </c>
      <c r="D177" t="s">
        <v>8249</v>
      </c>
      <c r="E177" t="s">
        <v>8748</v>
      </c>
      <c r="F177">
        <v>190</v>
      </c>
      <c r="G177" t="s">
        <v>4482</v>
      </c>
      <c r="H177" s="9">
        <v>45816</v>
      </c>
      <c r="I177" s="12">
        <f t="shared" si="8"/>
        <v>0</v>
      </c>
      <c r="J177" s="11" t="str">
        <f t="shared" si="9"/>
        <v/>
      </c>
      <c r="K177" s="11">
        <f t="shared" si="10"/>
        <v>174</v>
      </c>
      <c r="L177" s="11" t="str">
        <f t="shared" si="11"/>
        <v/>
      </c>
    </row>
    <row r="178" spans="1:12" x14ac:dyDescent="0.3">
      <c r="A178" t="s">
        <v>10860</v>
      </c>
      <c r="B178" s="9">
        <v>45818</v>
      </c>
      <c r="C178" t="s">
        <v>8319</v>
      </c>
      <c r="D178" t="s">
        <v>8228</v>
      </c>
      <c r="E178" t="s">
        <v>8885</v>
      </c>
      <c r="F178">
        <v>1512</v>
      </c>
      <c r="G178" t="s">
        <v>4482</v>
      </c>
      <c r="H178" s="9">
        <v>45818</v>
      </c>
      <c r="I178" s="12">
        <f t="shared" si="8"/>
        <v>0</v>
      </c>
      <c r="J178" s="11" t="str">
        <f t="shared" si="9"/>
        <v/>
      </c>
      <c r="K178" s="11">
        <f t="shared" si="10"/>
        <v>175</v>
      </c>
      <c r="L178" s="11" t="str">
        <f t="shared" si="11"/>
        <v/>
      </c>
    </row>
    <row r="179" spans="1:12" x14ac:dyDescent="0.3">
      <c r="A179" t="s">
        <v>10861</v>
      </c>
      <c r="B179" s="9">
        <v>45818</v>
      </c>
      <c r="C179" t="s">
        <v>8458</v>
      </c>
      <c r="D179" t="s">
        <v>8228</v>
      </c>
      <c r="E179" t="s">
        <v>8787</v>
      </c>
      <c r="F179">
        <v>3168</v>
      </c>
      <c r="G179" t="s">
        <v>4482</v>
      </c>
      <c r="H179" s="9">
        <v>45818</v>
      </c>
      <c r="I179" s="12">
        <f t="shared" si="8"/>
        <v>0</v>
      </c>
      <c r="J179" s="11" t="str">
        <f t="shared" si="9"/>
        <v/>
      </c>
      <c r="K179" s="11">
        <f t="shared" si="10"/>
        <v>176</v>
      </c>
      <c r="L179" s="11" t="str">
        <f t="shared" si="11"/>
        <v/>
      </c>
    </row>
    <row r="180" spans="1:12" x14ac:dyDescent="0.3">
      <c r="A180" t="s">
        <v>10862</v>
      </c>
      <c r="B180" s="9">
        <v>45818</v>
      </c>
      <c r="C180" t="s">
        <v>8502</v>
      </c>
      <c r="D180" t="s">
        <v>8249</v>
      </c>
      <c r="E180" t="s">
        <v>8714</v>
      </c>
      <c r="F180">
        <v>1008</v>
      </c>
      <c r="G180" t="s">
        <v>4482</v>
      </c>
      <c r="H180" s="9">
        <v>45819</v>
      </c>
      <c r="I180" s="12">
        <f t="shared" si="8"/>
        <v>1</v>
      </c>
      <c r="J180" s="11" t="str">
        <f t="shared" si="9"/>
        <v/>
      </c>
      <c r="K180" s="11">
        <f t="shared" si="10"/>
        <v>177</v>
      </c>
      <c r="L180" s="11" t="str">
        <f t="shared" si="11"/>
        <v/>
      </c>
    </row>
    <row r="181" spans="1:12" x14ac:dyDescent="0.3">
      <c r="A181" t="s">
        <v>10863</v>
      </c>
      <c r="B181" s="9">
        <v>45818</v>
      </c>
      <c r="C181" t="s">
        <v>8340</v>
      </c>
      <c r="D181" t="s">
        <v>8249</v>
      </c>
      <c r="E181" t="s">
        <v>8791</v>
      </c>
      <c r="F181">
        <v>3388</v>
      </c>
      <c r="G181" t="s">
        <v>10687</v>
      </c>
      <c r="H181" s="9">
        <v>45818</v>
      </c>
      <c r="I181" s="12">
        <f t="shared" si="8"/>
        <v>0</v>
      </c>
      <c r="J181" s="11" t="str">
        <f t="shared" si="9"/>
        <v/>
      </c>
      <c r="K181" s="11">
        <f t="shared" si="10"/>
        <v>178</v>
      </c>
      <c r="L181" s="11" t="str">
        <f t="shared" si="11"/>
        <v/>
      </c>
    </row>
    <row r="182" spans="1:12" x14ac:dyDescent="0.3">
      <c r="A182" t="s">
        <v>10864</v>
      </c>
      <c r="B182" s="9">
        <v>45818</v>
      </c>
      <c r="C182" t="s">
        <v>8331</v>
      </c>
      <c r="D182" t="s">
        <v>8249</v>
      </c>
      <c r="E182" t="s">
        <v>8794</v>
      </c>
      <c r="F182">
        <v>2100</v>
      </c>
      <c r="G182" t="s">
        <v>4482</v>
      </c>
      <c r="H182" s="9">
        <v>45820</v>
      </c>
      <c r="I182" s="12">
        <f t="shared" si="8"/>
        <v>2</v>
      </c>
      <c r="J182" s="11" t="str">
        <f t="shared" si="9"/>
        <v/>
      </c>
      <c r="K182" s="11">
        <f t="shared" si="10"/>
        <v>179</v>
      </c>
      <c r="L182" s="11" t="str">
        <f t="shared" si="11"/>
        <v/>
      </c>
    </row>
    <row r="183" spans="1:12" x14ac:dyDescent="0.3">
      <c r="A183" t="s">
        <v>10865</v>
      </c>
      <c r="B183" s="9">
        <v>45819</v>
      </c>
      <c r="C183" t="s">
        <v>8405</v>
      </c>
      <c r="D183" t="s">
        <v>8233</v>
      </c>
      <c r="E183" t="s">
        <v>8843</v>
      </c>
      <c r="F183">
        <v>2898</v>
      </c>
      <c r="G183" t="s">
        <v>10699</v>
      </c>
      <c r="H183" s="9">
        <v>45819</v>
      </c>
      <c r="I183" s="12">
        <f t="shared" si="8"/>
        <v>0</v>
      </c>
      <c r="J183" s="11" t="str">
        <f t="shared" si="9"/>
        <v/>
      </c>
      <c r="K183" s="11">
        <f t="shared" si="10"/>
        <v>180</v>
      </c>
      <c r="L183" s="11" t="str">
        <f t="shared" si="11"/>
        <v/>
      </c>
    </row>
    <row r="184" spans="1:12" x14ac:dyDescent="0.3">
      <c r="A184" t="s">
        <v>10866</v>
      </c>
      <c r="B184" s="9">
        <v>45819</v>
      </c>
      <c r="C184" t="s">
        <v>8462</v>
      </c>
      <c r="D184" t="s">
        <v>8249</v>
      </c>
      <c r="E184" t="s">
        <v>8840</v>
      </c>
      <c r="F184">
        <v>21032</v>
      </c>
      <c r="G184" t="s">
        <v>4482</v>
      </c>
      <c r="H184" s="9">
        <v>45820</v>
      </c>
      <c r="I184" s="12">
        <f t="shared" si="8"/>
        <v>1</v>
      </c>
      <c r="J184" s="11" t="str">
        <f t="shared" si="9"/>
        <v/>
      </c>
      <c r="K184" s="11">
        <f t="shared" si="10"/>
        <v>181</v>
      </c>
      <c r="L184" s="11" t="str">
        <f t="shared" si="11"/>
        <v/>
      </c>
    </row>
    <row r="185" spans="1:12" x14ac:dyDescent="0.3">
      <c r="A185" t="s">
        <v>10867</v>
      </c>
      <c r="B185" s="9">
        <v>45819</v>
      </c>
      <c r="C185" t="s">
        <v>8382</v>
      </c>
      <c r="D185" t="s">
        <v>8249</v>
      </c>
      <c r="E185" t="s">
        <v>8821</v>
      </c>
      <c r="F185">
        <v>550</v>
      </c>
      <c r="G185" t="s">
        <v>10687</v>
      </c>
      <c r="H185" s="9">
        <v>45819</v>
      </c>
      <c r="I185" s="12">
        <f t="shared" si="8"/>
        <v>0</v>
      </c>
      <c r="J185" s="11" t="str">
        <f t="shared" si="9"/>
        <v/>
      </c>
      <c r="K185" s="11">
        <f t="shared" si="10"/>
        <v>182</v>
      </c>
      <c r="L185" s="11" t="str">
        <f t="shared" si="11"/>
        <v/>
      </c>
    </row>
    <row r="186" spans="1:12" x14ac:dyDescent="0.3">
      <c r="A186" t="s">
        <v>10868</v>
      </c>
      <c r="B186" s="9">
        <v>45819</v>
      </c>
      <c r="C186" t="s">
        <v>8541</v>
      </c>
      <c r="D186" t="s">
        <v>8233</v>
      </c>
      <c r="E186" t="s">
        <v>8875</v>
      </c>
      <c r="F186">
        <v>5684</v>
      </c>
      <c r="G186" t="s">
        <v>10699</v>
      </c>
      <c r="H186" s="9">
        <v>45821</v>
      </c>
      <c r="I186" s="12">
        <f t="shared" si="8"/>
        <v>2</v>
      </c>
      <c r="J186" s="11" t="str">
        <f t="shared" si="9"/>
        <v/>
      </c>
      <c r="K186" s="11">
        <f t="shared" si="10"/>
        <v>183</v>
      </c>
      <c r="L186" s="11" t="str">
        <f t="shared" si="11"/>
        <v/>
      </c>
    </row>
    <row r="187" spans="1:12" x14ac:dyDescent="0.3">
      <c r="A187" t="s">
        <v>10869</v>
      </c>
      <c r="B187" s="9">
        <v>45819</v>
      </c>
      <c r="C187" t="s">
        <v>8537</v>
      </c>
      <c r="D187" t="s">
        <v>8269</v>
      </c>
      <c r="E187" t="s">
        <v>8841</v>
      </c>
      <c r="F187">
        <v>3640</v>
      </c>
      <c r="G187" t="s">
        <v>10687</v>
      </c>
      <c r="H187" s="9">
        <v>45819</v>
      </c>
      <c r="I187" s="12">
        <f t="shared" si="8"/>
        <v>0</v>
      </c>
      <c r="J187" s="11" t="str">
        <f t="shared" si="9"/>
        <v/>
      </c>
      <c r="K187" s="11">
        <f t="shared" si="10"/>
        <v>184</v>
      </c>
      <c r="L187" s="11" t="str">
        <f t="shared" si="11"/>
        <v/>
      </c>
    </row>
    <row r="188" spans="1:12" x14ac:dyDescent="0.3">
      <c r="A188" t="s">
        <v>10870</v>
      </c>
      <c r="B188" s="9">
        <v>45819</v>
      </c>
      <c r="C188" t="s">
        <v>8526</v>
      </c>
      <c r="D188" t="s">
        <v>8269</v>
      </c>
      <c r="E188" t="s">
        <v>8729</v>
      </c>
      <c r="F188">
        <v>8670</v>
      </c>
      <c r="G188" t="s">
        <v>10699</v>
      </c>
      <c r="H188" s="9">
        <v>45820</v>
      </c>
      <c r="I188" s="12">
        <f t="shared" si="8"/>
        <v>1</v>
      </c>
      <c r="J188" s="11" t="str">
        <f t="shared" si="9"/>
        <v/>
      </c>
      <c r="K188" s="11">
        <f t="shared" si="10"/>
        <v>185</v>
      </c>
      <c r="L188" s="11" t="str">
        <f t="shared" si="11"/>
        <v/>
      </c>
    </row>
    <row r="189" spans="1:12" x14ac:dyDescent="0.3">
      <c r="A189" t="s">
        <v>10871</v>
      </c>
      <c r="B189" s="9">
        <v>45819</v>
      </c>
      <c r="C189" t="s">
        <v>8480</v>
      </c>
      <c r="D189" t="s">
        <v>8241</v>
      </c>
      <c r="E189" t="s">
        <v>8932</v>
      </c>
      <c r="F189">
        <v>4560</v>
      </c>
      <c r="G189" t="s">
        <v>4482</v>
      </c>
      <c r="H189" s="9">
        <v>45839</v>
      </c>
      <c r="I189" s="12">
        <f t="shared" si="8"/>
        <v>20</v>
      </c>
      <c r="J189" s="11" t="str">
        <f t="shared" si="9"/>
        <v>FLAG</v>
      </c>
      <c r="K189" s="11">
        <f t="shared" si="10"/>
        <v>186</v>
      </c>
      <c r="L189" s="11" t="str">
        <f t="shared" si="11"/>
        <v/>
      </c>
    </row>
    <row r="190" spans="1:12" x14ac:dyDescent="0.3">
      <c r="A190" t="s">
        <v>10872</v>
      </c>
      <c r="B190" s="9">
        <v>45819</v>
      </c>
      <c r="C190" t="s">
        <v>8256</v>
      </c>
      <c r="D190" t="s">
        <v>8228</v>
      </c>
      <c r="E190" t="s">
        <v>8808</v>
      </c>
      <c r="F190">
        <v>21364</v>
      </c>
      <c r="G190" t="s">
        <v>4482</v>
      </c>
      <c r="H190" s="9">
        <v>45821</v>
      </c>
      <c r="I190" s="12">
        <f t="shared" si="8"/>
        <v>2</v>
      </c>
      <c r="J190" s="11" t="str">
        <f t="shared" si="9"/>
        <v/>
      </c>
      <c r="K190" s="11">
        <f t="shared" si="10"/>
        <v>187</v>
      </c>
      <c r="L190" s="11" t="str">
        <f t="shared" si="11"/>
        <v/>
      </c>
    </row>
    <row r="191" spans="1:12" x14ac:dyDescent="0.3">
      <c r="A191" t="s">
        <v>10873</v>
      </c>
      <c r="B191" s="9">
        <v>45819</v>
      </c>
      <c r="C191" t="s">
        <v>8316</v>
      </c>
      <c r="D191" t="s">
        <v>8269</v>
      </c>
      <c r="E191" t="s">
        <v>8789</v>
      </c>
      <c r="F191">
        <v>1792</v>
      </c>
      <c r="G191" t="s">
        <v>4482</v>
      </c>
      <c r="H191" s="9">
        <v>45819</v>
      </c>
      <c r="I191" s="12">
        <f t="shared" si="8"/>
        <v>0</v>
      </c>
      <c r="J191" s="11" t="str">
        <f t="shared" si="9"/>
        <v/>
      </c>
      <c r="K191" s="11">
        <f t="shared" si="10"/>
        <v>188</v>
      </c>
      <c r="L191" s="11" t="str">
        <f t="shared" si="11"/>
        <v/>
      </c>
    </row>
    <row r="192" spans="1:12" x14ac:dyDescent="0.3">
      <c r="A192" t="s">
        <v>10874</v>
      </c>
      <c r="B192" s="9">
        <v>45820</v>
      </c>
      <c r="C192" t="s">
        <v>8402</v>
      </c>
      <c r="D192" t="s">
        <v>8228</v>
      </c>
      <c r="E192" t="s">
        <v>8809</v>
      </c>
      <c r="F192">
        <v>3668</v>
      </c>
      <c r="G192" t="s">
        <v>4482</v>
      </c>
      <c r="H192" s="9">
        <v>45821</v>
      </c>
      <c r="I192" s="12">
        <f t="shared" si="8"/>
        <v>1</v>
      </c>
      <c r="J192" s="11" t="str">
        <f t="shared" si="9"/>
        <v/>
      </c>
      <c r="K192" s="11">
        <f t="shared" si="10"/>
        <v>189</v>
      </c>
      <c r="L192" s="11" t="str">
        <f t="shared" si="11"/>
        <v/>
      </c>
    </row>
    <row r="193" spans="1:12" x14ac:dyDescent="0.3">
      <c r="A193" t="s">
        <v>10875</v>
      </c>
      <c r="B193" s="9">
        <v>45820</v>
      </c>
      <c r="C193" t="s">
        <v>8439</v>
      </c>
      <c r="D193" t="s">
        <v>8249</v>
      </c>
      <c r="E193" t="s">
        <v>8852</v>
      </c>
      <c r="F193">
        <v>3330</v>
      </c>
      <c r="G193" t="s">
        <v>10687</v>
      </c>
      <c r="H193" s="9">
        <v>45820</v>
      </c>
      <c r="I193" s="12">
        <f t="shared" si="8"/>
        <v>0</v>
      </c>
      <c r="J193" s="11" t="str">
        <f t="shared" si="9"/>
        <v/>
      </c>
      <c r="K193" s="11">
        <f t="shared" si="10"/>
        <v>190</v>
      </c>
      <c r="L193" s="11" t="str">
        <f t="shared" si="11"/>
        <v/>
      </c>
    </row>
    <row r="194" spans="1:12" x14ac:dyDescent="0.3">
      <c r="A194" t="s">
        <v>10876</v>
      </c>
      <c r="B194" s="9">
        <v>45821</v>
      </c>
      <c r="C194" t="s">
        <v>8319</v>
      </c>
      <c r="D194" t="s">
        <v>8228</v>
      </c>
      <c r="E194" t="s">
        <v>8940</v>
      </c>
      <c r="F194">
        <v>9010</v>
      </c>
      <c r="G194" t="s">
        <v>4482</v>
      </c>
      <c r="H194" s="9">
        <v>45821</v>
      </c>
      <c r="I194" s="12">
        <f t="shared" si="8"/>
        <v>0</v>
      </c>
      <c r="J194" s="11" t="str">
        <f t="shared" si="9"/>
        <v/>
      </c>
      <c r="K194" s="11">
        <f t="shared" si="10"/>
        <v>191</v>
      </c>
      <c r="L194" s="11" t="str">
        <f t="shared" si="11"/>
        <v/>
      </c>
    </row>
    <row r="195" spans="1:12" x14ac:dyDescent="0.3">
      <c r="A195" t="s">
        <v>10877</v>
      </c>
      <c r="B195" s="9">
        <v>45821</v>
      </c>
      <c r="C195" t="s">
        <v>8365</v>
      </c>
      <c r="D195" t="s">
        <v>8233</v>
      </c>
      <c r="E195" t="s">
        <v>8893</v>
      </c>
      <c r="F195">
        <v>1568</v>
      </c>
      <c r="G195" t="s">
        <v>4482</v>
      </c>
      <c r="H195" s="9">
        <v>45821</v>
      </c>
      <c r="I195" s="12">
        <f t="shared" si="8"/>
        <v>0</v>
      </c>
      <c r="J195" s="11" t="str">
        <f t="shared" si="9"/>
        <v/>
      </c>
      <c r="K195" s="11">
        <f t="shared" si="10"/>
        <v>192</v>
      </c>
      <c r="L195" s="11" t="str">
        <f t="shared" si="11"/>
        <v/>
      </c>
    </row>
    <row r="196" spans="1:12" x14ac:dyDescent="0.3">
      <c r="A196" t="s">
        <v>10878</v>
      </c>
      <c r="B196" s="9">
        <v>45821</v>
      </c>
      <c r="C196" t="s">
        <v>8421</v>
      </c>
      <c r="D196" t="s">
        <v>8269</v>
      </c>
      <c r="E196" t="s">
        <v>8942</v>
      </c>
      <c r="F196">
        <v>16984</v>
      </c>
      <c r="G196" t="s">
        <v>4482</v>
      </c>
      <c r="H196" s="9">
        <v>45823</v>
      </c>
      <c r="I196" s="12">
        <f t="shared" ref="I196:I259" si="12">H196-B196</f>
        <v>2</v>
      </c>
      <c r="J196" s="11" t="str">
        <f t="shared" ref="J196:J259" si="13">IF(I196&gt;2,"FLAG","")</f>
        <v/>
      </c>
      <c r="K196" s="11">
        <f t="shared" ref="K196:K259" si="14">VALUE(MID(A196,4,5))</f>
        <v>193</v>
      </c>
      <c r="L196" s="11" t="str">
        <f t="shared" ref="L196:L259" si="15">IF(ROW()=4,"",IF(K196-INDEX($K$4:$K$1491,ROW()-4)&gt;1,"FLAG",""))</f>
        <v/>
      </c>
    </row>
    <row r="197" spans="1:12" x14ac:dyDescent="0.3">
      <c r="A197" t="s">
        <v>10879</v>
      </c>
      <c r="B197" s="9">
        <v>45821</v>
      </c>
      <c r="C197" t="s">
        <v>8384</v>
      </c>
      <c r="D197" t="s">
        <v>8269</v>
      </c>
      <c r="E197" t="s">
        <v>8920</v>
      </c>
      <c r="F197">
        <v>2912</v>
      </c>
      <c r="G197" t="s">
        <v>4482</v>
      </c>
      <c r="H197" s="9">
        <v>45823</v>
      </c>
      <c r="I197" s="12">
        <f t="shared" si="12"/>
        <v>2</v>
      </c>
      <c r="J197" s="11" t="str">
        <f t="shared" si="13"/>
        <v/>
      </c>
      <c r="K197" s="11">
        <f t="shared" si="14"/>
        <v>194</v>
      </c>
      <c r="L197" s="11" t="str">
        <f t="shared" si="15"/>
        <v/>
      </c>
    </row>
    <row r="198" spans="1:12" x14ac:dyDescent="0.3">
      <c r="A198" t="s">
        <v>10880</v>
      </c>
      <c r="B198" s="9">
        <v>45821</v>
      </c>
      <c r="C198" t="s">
        <v>8290</v>
      </c>
      <c r="D198" t="s">
        <v>8249</v>
      </c>
      <c r="E198" t="s">
        <v>8796</v>
      </c>
      <c r="F198">
        <v>1152</v>
      </c>
      <c r="G198" t="s">
        <v>10687</v>
      </c>
      <c r="H198" s="9">
        <v>45821</v>
      </c>
      <c r="I198" s="12">
        <f t="shared" si="12"/>
        <v>0</v>
      </c>
      <c r="J198" s="11" t="str">
        <f t="shared" si="13"/>
        <v/>
      </c>
      <c r="K198" s="11">
        <f t="shared" si="14"/>
        <v>195</v>
      </c>
      <c r="L198" s="11" t="str">
        <f t="shared" si="15"/>
        <v/>
      </c>
    </row>
    <row r="199" spans="1:12" x14ac:dyDescent="0.3">
      <c r="A199" t="s">
        <v>10881</v>
      </c>
      <c r="B199" s="9">
        <v>45821</v>
      </c>
      <c r="C199" t="s">
        <v>8358</v>
      </c>
      <c r="D199" t="s">
        <v>8269</v>
      </c>
      <c r="E199" t="s">
        <v>8824</v>
      </c>
      <c r="F199">
        <v>6990</v>
      </c>
      <c r="G199" t="s">
        <v>10699</v>
      </c>
      <c r="H199" s="9">
        <v>45823</v>
      </c>
      <c r="I199" s="12">
        <f t="shared" si="12"/>
        <v>2</v>
      </c>
      <c r="J199" s="11" t="str">
        <f t="shared" si="13"/>
        <v/>
      </c>
      <c r="K199" s="11">
        <f t="shared" si="14"/>
        <v>196</v>
      </c>
      <c r="L199" s="11" t="str">
        <f t="shared" si="15"/>
        <v/>
      </c>
    </row>
    <row r="200" spans="1:12" x14ac:dyDescent="0.3">
      <c r="A200" t="s">
        <v>10882</v>
      </c>
      <c r="B200" s="9">
        <v>45822</v>
      </c>
      <c r="C200" t="s">
        <v>8419</v>
      </c>
      <c r="D200" t="s">
        <v>8269</v>
      </c>
      <c r="E200" t="s">
        <v>8901</v>
      </c>
      <c r="F200">
        <v>3681.5</v>
      </c>
      <c r="G200" t="s">
        <v>10699</v>
      </c>
      <c r="H200" s="9">
        <v>45823</v>
      </c>
      <c r="I200" s="12">
        <f t="shared" si="12"/>
        <v>1</v>
      </c>
      <c r="J200" s="11" t="str">
        <f t="shared" si="13"/>
        <v/>
      </c>
      <c r="K200" s="11">
        <f t="shared" si="14"/>
        <v>197</v>
      </c>
      <c r="L200" s="11" t="str">
        <f t="shared" si="15"/>
        <v/>
      </c>
    </row>
    <row r="201" spans="1:12" x14ac:dyDescent="0.3">
      <c r="A201" t="s">
        <v>10883</v>
      </c>
      <c r="B201" s="9">
        <v>45822</v>
      </c>
      <c r="C201" t="s">
        <v>8284</v>
      </c>
      <c r="D201" t="s">
        <v>8241</v>
      </c>
      <c r="E201" t="s">
        <v>8941</v>
      </c>
      <c r="F201">
        <v>2275.5</v>
      </c>
      <c r="G201" t="s">
        <v>4482</v>
      </c>
      <c r="H201" s="9">
        <v>45848</v>
      </c>
      <c r="I201" s="12">
        <f t="shared" si="12"/>
        <v>26</v>
      </c>
      <c r="J201" s="11" t="str">
        <f t="shared" si="13"/>
        <v>FLAG</v>
      </c>
      <c r="K201" s="11">
        <f t="shared" si="14"/>
        <v>198</v>
      </c>
      <c r="L201" s="11" t="str">
        <f t="shared" si="15"/>
        <v/>
      </c>
    </row>
    <row r="202" spans="1:12" x14ac:dyDescent="0.3">
      <c r="A202" t="s">
        <v>10884</v>
      </c>
      <c r="B202" s="9">
        <v>45822</v>
      </c>
      <c r="C202" t="s">
        <v>8359</v>
      </c>
      <c r="D202" t="s">
        <v>8249</v>
      </c>
      <c r="E202" t="s">
        <v>8851</v>
      </c>
      <c r="F202">
        <v>5790</v>
      </c>
      <c r="G202" t="s">
        <v>10687</v>
      </c>
      <c r="H202" s="9">
        <v>45822</v>
      </c>
      <c r="I202" s="12">
        <f t="shared" si="12"/>
        <v>0</v>
      </c>
      <c r="J202" s="11" t="str">
        <f t="shared" si="13"/>
        <v/>
      </c>
      <c r="K202" s="11">
        <f t="shared" si="14"/>
        <v>199</v>
      </c>
      <c r="L202" s="11" t="str">
        <f t="shared" si="15"/>
        <v/>
      </c>
    </row>
    <row r="203" spans="1:12" x14ac:dyDescent="0.3">
      <c r="A203" t="s">
        <v>10885</v>
      </c>
      <c r="B203" s="9">
        <v>45822</v>
      </c>
      <c r="C203" t="s">
        <v>8411</v>
      </c>
      <c r="D203" t="s">
        <v>8233</v>
      </c>
      <c r="E203" t="s">
        <v>8793</v>
      </c>
      <c r="F203">
        <v>18392</v>
      </c>
      <c r="G203" t="s">
        <v>4482</v>
      </c>
      <c r="H203" s="9">
        <v>45824</v>
      </c>
      <c r="I203" s="12">
        <f t="shared" si="12"/>
        <v>2</v>
      </c>
      <c r="J203" s="11" t="str">
        <f t="shared" si="13"/>
        <v/>
      </c>
      <c r="K203" s="11">
        <f t="shared" si="14"/>
        <v>200</v>
      </c>
      <c r="L203" s="11" t="str">
        <f t="shared" si="15"/>
        <v/>
      </c>
    </row>
    <row r="204" spans="1:12" x14ac:dyDescent="0.3">
      <c r="A204" t="s">
        <v>10886</v>
      </c>
      <c r="B204" s="9">
        <v>45822</v>
      </c>
      <c r="C204" t="s">
        <v>8522</v>
      </c>
      <c r="D204" t="s">
        <v>8269</v>
      </c>
      <c r="E204" t="s">
        <v>8937</v>
      </c>
      <c r="F204">
        <v>476</v>
      </c>
      <c r="G204" t="s">
        <v>10687</v>
      </c>
      <c r="H204" s="9">
        <v>45822</v>
      </c>
      <c r="I204" s="12">
        <f t="shared" si="12"/>
        <v>0</v>
      </c>
      <c r="J204" s="11" t="str">
        <f t="shared" si="13"/>
        <v/>
      </c>
      <c r="K204" s="11">
        <f t="shared" si="14"/>
        <v>201</v>
      </c>
      <c r="L204" s="11" t="str">
        <f t="shared" si="15"/>
        <v/>
      </c>
    </row>
    <row r="205" spans="1:12" x14ac:dyDescent="0.3">
      <c r="A205" t="s">
        <v>10887</v>
      </c>
      <c r="B205" s="9">
        <v>45823</v>
      </c>
      <c r="C205" t="s">
        <v>8238</v>
      </c>
      <c r="D205" t="s">
        <v>8241</v>
      </c>
      <c r="E205" t="s">
        <v>8831</v>
      </c>
      <c r="F205">
        <v>3570</v>
      </c>
      <c r="G205" t="s">
        <v>10687</v>
      </c>
      <c r="H205" s="9">
        <v>45823</v>
      </c>
      <c r="I205" s="12">
        <f t="shared" si="12"/>
        <v>0</v>
      </c>
      <c r="J205" s="11" t="str">
        <f t="shared" si="13"/>
        <v/>
      </c>
      <c r="K205" s="11">
        <f t="shared" si="14"/>
        <v>202</v>
      </c>
      <c r="L205" s="11" t="str">
        <f t="shared" si="15"/>
        <v/>
      </c>
    </row>
    <row r="206" spans="1:12" x14ac:dyDescent="0.3">
      <c r="A206" t="s">
        <v>10888</v>
      </c>
      <c r="B206" s="9">
        <v>45823</v>
      </c>
      <c r="C206" t="s">
        <v>8497</v>
      </c>
      <c r="D206" t="s">
        <v>8241</v>
      </c>
      <c r="E206" t="s">
        <v>8740</v>
      </c>
      <c r="F206">
        <v>2010</v>
      </c>
      <c r="G206" t="s">
        <v>10699</v>
      </c>
      <c r="H206" s="9">
        <v>45824</v>
      </c>
      <c r="I206" s="12">
        <f t="shared" si="12"/>
        <v>1</v>
      </c>
      <c r="J206" s="11" t="str">
        <f t="shared" si="13"/>
        <v/>
      </c>
      <c r="K206" s="11">
        <f t="shared" si="14"/>
        <v>203</v>
      </c>
      <c r="L206" s="11" t="str">
        <f t="shared" si="15"/>
        <v/>
      </c>
    </row>
    <row r="207" spans="1:12" x14ac:dyDescent="0.3">
      <c r="A207" t="s">
        <v>10889</v>
      </c>
      <c r="B207" s="9">
        <v>45823</v>
      </c>
      <c r="C207" t="s">
        <v>8398</v>
      </c>
      <c r="D207" t="s">
        <v>8228</v>
      </c>
      <c r="E207" t="s">
        <v>8915</v>
      </c>
      <c r="F207">
        <v>10656</v>
      </c>
      <c r="G207" t="s">
        <v>10687</v>
      </c>
      <c r="H207" s="9">
        <v>45823</v>
      </c>
      <c r="I207" s="12">
        <f t="shared" si="12"/>
        <v>0</v>
      </c>
      <c r="J207" s="11" t="str">
        <f t="shared" si="13"/>
        <v/>
      </c>
      <c r="K207" s="11">
        <f t="shared" si="14"/>
        <v>204</v>
      </c>
      <c r="L207" s="11" t="str">
        <f t="shared" si="15"/>
        <v/>
      </c>
    </row>
    <row r="208" spans="1:12" x14ac:dyDescent="0.3">
      <c r="A208" t="s">
        <v>10890</v>
      </c>
      <c r="B208" s="9">
        <v>45823</v>
      </c>
      <c r="C208" t="s">
        <v>8265</v>
      </c>
      <c r="D208" t="s">
        <v>8241</v>
      </c>
      <c r="E208" t="s">
        <v>8814</v>
      </c>
      <c r="F208">
        <v>6990</v>
      </c>
      <c r="G208" t="s">
        <v>4482</v>
      </c>
      <c r="H208" s="9">
        <v>45840</v>
      </c>
      <c r="I208" s="12">
        <f t="shared" si="12"/>
        <v>17</v>
      </c>
      <c r="J208" s="11" t="str">
        <f t="shared" si="13"/>
        <v>FLAG</v>
      </c>
      <c r="K208" s="11">
        <f t="shared" si="14"/>
        <v>205</v>
      </c>
      <c r="L208" s="11" t="str">
        <f t="shared" si="15"/>
        <v/>
      </c>
    </row>
    <row r="209" spans="1:12" x14ac:dyDescent="0.3">
      <c r="A209" t="s">
        <v>10891</v>
      </c>
      <c r="B209" s="9">
        <v>45823</v>
      </c>
      <c r="C209" t="s">
        <v>8462</v>
      </c>
      <c r="D209" t="s">
        <v>8249</v>
      </c>
      <c r="E209" t="s">
        <v>8805</v>
      </c>
      <c r="F209">
        <v>1020</v>
      </c>
      <c r="G209" t="s">
        <v>10687</v>
      </c>
      <c r="H209" s="9">
        <v>45823</v>
      </c>
      <c r="I209" s="12">
        <f t="shared" si="12"/>
        <v>0</v>
      </c>
      <c r="J209" s="11" t="str">
        <f t="shared" si="13"/>
        <v/>
      </c>
      <c r="K209" s="11">
        <f t="shared" si="14"/>
        <v>206</v>
      </c>
      <c r="L209" s="11" t="str">
        <f t="shared" si="15"/>
        <v/>
      </c>
    </row>
    <row r="210" spans="1:12" x14ac:dyDescent="0.3">
      <c r="A210" t="s">
        <v>10892</v>
      </c>
      <c r="B210" s="9">
        <v>45823</v>
      </c>
      <c r="C210" t="s">
        <v>8466</v>
      </c>
      <c r="D210" t="s">
        <v>8269</v>
      </c>
      <c r="E210" t="s">
        <v>8825</v>
      </c>
      <c r="F210">
        <v>8330</v>
      </c>
      <c r="G210" t="s">
        <v>4482</v>
      </c>
      <c r="H210" s="9">
        <v>45823</v>
      </c>
      <c r="I210" s="12">
        <f t="shared" si="12"/>
        <v>0</v>
      </c>
      <c r="J210" s="11" t="str">
        <f t="shared" si="13"/>
        <v/>
      </c>
      <c r="K210" s="11">
        <f t="shared" si="14"/>
        <v>207</v>
      </c>
      <c r="L210" s="11" t="str">
        <f t="shared" si="15"/>
        <v/>
      </c>
    </row>
    <row r="211" spans="1:12" x14ac:dyDescent="0.3">
      <c r="A211" t="s">
        <v>10893</v>
      </c>
      <c r="B211" s="9">
        <v>45823</v>
      </c>
      <c r="C211" t="s">
        <v>8337</v>
      </c>
      <c r="D211" t="s">
        <v>8269</v>
      </c>
      <c r="E211" t="s">
        <v>8883</v>
      </c>
      <c r="F211">
        <v>7488</v>
      </c>
      <c r="G211" t="s">
        <v>4482</v>
      </c>
      <c r="H211" s="9">
        <v>45824</v>
      </c>
      <c r="I211" s="12">
        <f t="shared" si="12"/>
        <v>1</v>
      </c>
      <c r="J211" s="11" t="str">
        <f t="shared" si="13"/>
        <v/>
      </c>
      <c r="K211" s="11">
        <f t="shared" si="14"/>
        <v>208</v>
      </c>
      <c r="L211" s="11" t="str">
        <f t="shared" si="15"/>
        <v/>
      </c>
    </row>
    <row r="212" spans="1:12" x14ac:dyDescent="0.3">
      <c r="A212" t="s">
        <v>10894</v>
      </c>
      <c r="B212" s="9">
        <v>45823</v>
      </c>
      <c r="C212" t="s">
        <v>8529</v>
      </c>
      <c r="D212" t="s">
        <v>8249</v>
      </c>
      <c r="E212" t="s">
        <v>8946</v>
      </c>
      <c r="F212">
        <v>5700</v>
      </c>
      <c r="G212" t="s">
        <v>4482</v>
      </c>
      <c r="H212" s="9">
        <v>45825</v>
      </c>
      <c r="I212" s="12">
        <f t="shared" si="12"/>
        <v>2</v>
      </c>
      <c r="J212" s="11" t="str">
        <f t="shared" si="13"/>
        <v/>
      </c>
      <c r="K212" s="11">
        <f t="shared" si="14"/>
        <v>209</v>
      </c>
      <c r="L212" s="11" t="str">
        <f t="shared" si="15"/>
        <v/>
      </c>
    </row>
    <row r="213" spans="1:12" x14ac:dyDescent="0.3">
      <c r="A213" t="s">
        <v>10895</v>
      </c>
      <c r="B213" s="9">
        <v>45824</v>
      </c>
      <c r="C213" t="s">
        <v>8433</v>
      </c>
      <c r="D213" t="s">
        <v>8233</v>
      </c>
      <c r="E213" t="s">
        <v>8834</v>
      </c>
      <c r="F213">
        <v>1290</v>
      </c>
      <c r="G213" t="s">
        <v>4482</v>
      </c>
      <c r="H213" s="9">
        <v>45825</v>
      </c>
      <c r="I213" s="12">
        <f t="shared" si="12"/>
        <v>1</v>
      </c>
      <c r="J213" s="11" t="str">
        <f t="shared" si="13"/>
        <v/>
      </c>
      <c r="K213" s="11">
        <f t="shared" si="14"/>
        <v>210</v>
      </c>
      <c r="L213" s="11" t="str">
        <f t="shared" si="15"/>
        <v/>
      </c>
    </row>
    <row r="214" spans="1:12" x14ac:dyDescent="0.3">
      <c r="A214" t="s">
        <v>10896</v>
      </c>
      <c r="B214" s="9">
        <v>45825</v>
      </c>
      <c r="C214" t="s">
        <v>8541</v>
      </c>
      <c r="D214" t="s">
        <v>8233</v>
      </c>
      <c r="E214" t="s">
        <v>8760</v>
      </c>
      <c r="F214">
        <v>588</v>
      </c>
      <c r="G214" t="s">
        <v>4482</v>
      </c>
      <c r="H214" s="9">
        <v>45827</v>
      </c>
      <c r="I214" s="12">
        <f t="shared" si="12"/>
        <v>2</v>
      </c>
      <c r="J214" s="11" t="str">
        <f t="shared" si="13"/>
        <v/>
      </c>
      <c r="K214" s="11">
        <f t="shared" si="14"/>
        <v>211</v>
      </c>
      <c r="L214" s="11" t="str">
        <f t="shared" si="15"/>
        <v/>
      </c>
    </row>
    <row r="215" spans="1:12" x14ac:dyDescent="0.3">
      <c r="A215" t="s">
        <v>10897</v>
      </c>
      <c r="B215" s="9">
        <v>45825</v>
      </c>
      <c r="C215" t="s">
        <v>8323</v>
      </c>
      <c r="D215" t="s">
        <v>8249</v>
      </c>
      <c r="E215" t="s">
        <v>8749</v>
      </c>
      <c r="F215">
        <v>360</v>
      </c>
      <c r="G215" t="s">
        <v>4482</v>
      </c>
      <c r="H215" s="9">
        <v>45827</v>
      </c>
      <c r="I215" s="12">
        <f t="shared" si="12"/>
        <v>2</v>
      </c>
      <c r="J215" s="11" t="str">
        <f t="shared" si="13"/>
        <v/>
      </c>
      <c r="K215" s="11">
        <f t="shared" si="14"/>
        <v>212</v>
      </c>
      <c r="L215" s="11" t="str">
        <f t="shared" si="15"/>
        <v/>
      </c>
    </row>
    <row r="216" spans="1:12" x14ac:dyDescent="0.3">
      <c r="A216" t="s">
        <v>10898</v>
      </c>
      <c r="B216" s="9">
        <v>45825</v>
      </c>
      <c r="C216" t="s">
        <v>8400</v>
      </c>
      <c r="D216" t="s">
        <v>8228</v>
      </c>
      <c r="E216" t="s">
        <v>8785</v>
      </c>
      <c r="F216">
        <v>2688</v>
      </c>
      <c r="G216" t="s">
        <v>4482</v>
      </c>
      <c r="H216" s="9">
        <v>45827</v>
      </c>
      <c r="I216" s="12">
        <f t="shared" si="12"/>
        <v>2</v>
      </c>
      <c r="J216" s="11" t="str">
        <f t="shared" si="13"/>
        <v/>
      </c>
      <c r="K216" s="11">
        <f t="shared" si="14"/>
        <v>213</v>
      </c>
      <c r="L216" s="11" t="str">
        <f t="shared" si="15"/>
        <v/>
      </c>
    </row>
    <row r="217" spans="1:12" x14ac:dyDescent="0.3">
      <c r="A217" t="s">
        <v>10899</v>
      </c>
      <c r="B217" s="9">
        <v>45825</v>
      </c>
      <c r="C217" t="s">
        <v>8415</v>
      </c>
      <c r="D217" t="s">
        <v>8269</v>
      </c>
      <c r="E217" t="s">
        <v>8954</v>
      </c>
      <c r="F217">
        <v>16776</v>
      </c>
      <c r="G217" t="s">
        <v>4482</v>
      </c>
      <c r="H217" s="9">
        <v>45825</v>
      </c>
      <c r="I217" s="12">
        <f t="shared" si="12"/>
        <v>0</v>
      </c>
      <c r="J217" s="11" t="str">
        <f t="shared" si="13"/>
        <v/>
      </c>
      <c r="K217" s="11">
        <f t="shared" si="14"/>
        <v>214</v>
      </c>
      <c r="L217" s="11" t="str">
        <f t="shared" si="15"/>
        <v/>
      </c>
    </row>
    <row r="218" spans="1:12" x14ac:dyDescent="0.3">
      <c r="A218" t="s">
        <v>10900</v>
      </c>
      <c r="B218" s="9">
        <v>45826</v>
      </c>
      <c r="C218" t="s">
        <v>8314</v>
      </c>
      <c r="D218" t="s">
        <v>8241</v>
      </c>
      <c r="E218" t="s">
        <v>8913</v>
      </c>
      <c r="F218">
        <v>6160</v>
      </c>
      <c r="G218" t="s">
        <v>4482</v>
      </c>
      <c r="H218" s="9">
        <v>45846</v>
      </c>
      <c r="I218" s="12">
        <f t="shared" si="12"/>
        <v>20</v>
      </c>
      <c r="J218" s="11" t="str">
        <f t="shared" si="13"/>
        <v>FLAG</v>
      </c>
      <c r="K218" s="11">
        <f t="shared" si="14"/>
        <v>215</v>
      </c>
      <c r="L218" s="11" t="str">
        <f t="shared" si="15"/>
        <v/>
      </c>
    </row>
    <row r="219" spans="1:12" x14ac:dyDescent="0.3">
      <c r="A219" t="s">
        <v>10901</v>
      </c>
      <c r="B219" s="9">
        <v>45826</v>
      </c>
      <c r="C219" t="s">
        <v>8322</v>
      </c>
      <c r="D219" t="s">
        <v>8233</v>
      </c>
      <c r="E219" t="s">
        <v>8776</v>
      </c>
      <c r="F219">
        <v>1935</v>
      </c>
      <c r="G219" t="s">
        <v>10699</v>
      </c>
      <c r="H219" s="9">
        <v>45828</v>
      </c>
      <c r="I219" s="12">
        <f t="shared" si="12"/>
        <v>2</v>
      </c>
      <c r="J219" s="11" t="str">
        <f t="shared" si="13"/>
        <v/>
      </c>
      <c r="K219" s="11">
        <f t="shared" si="14"/>
        <v>216</v>
      </c>
      <c r="L219" s="11" t="str">
        <f t="shared" si="15"/>
        <v/>
      </c>
    </row>
    <row r="220" spans="1:12" x14ac:dyDescent="0.3">
      <c r="A220" t="s">
        <v>10902</v>
      </c>
      <c r="B220" s="9">
        <v>45826</v>
      </c>
      <c r="C220" t="s">
        <v>8293</v>
      </c>
      <c r="D220" t="s">
        <v>8241</v>
      </c>
      <c r="E220" t="s">
        <v>8860</v>
      </c>
      <c r="F220">
        <v>125</v>
      </c>
      <c r="G220" t="s">
        <v>4482</v>
      </c>
      <c r="H220" s="9">
        <v>45840</v>
      </c>
      <c r="I220" s="12">
        <f t="shared" si="12"/>
        <v>14</v>
      </c>
      <c r="J220" s="11" t="str">
        <f t="shared" si="13"/>
        <v>FLAG</v>
      </c>
      <c r="K220" s="11">
        <f t="shared" si="14"/>
        <v>217</v>
      </c>
      <c r="L220" s="11" t="str">
        <f t="shared" si="15"/>
        <v/>
      </c>
    </row>
    <row r="221" spans="1:12" x14ac:dyDescent="0.3">
      <c r="A221" t="s">
        <v>10903</v>
      </c>
      <c r="B221" s="9">
        <v>45826</v>
      </c>
      <c r="C221" t="s">
        <v>8491</v>
      </c>
      <c r="D221" t="s">
        <v>8241</v>
      </c>
      <c r="E221" t="s">
        <v>8786</v>
      </c>
      <c r="F221">
        <v>5852</v>
      </c>
      <c r="G221" t="s">
        <v>10687</v>
      </c>
      <c r="H221" s="9">
        <v>45826</v>
      </c>
      <c r="I221" s="12">
        <f t="shared" si="12"/>
        <v>0</v>
      </c>
      <c r="J221" s="11" t="str">
        <f t="shared" si="13"/>
        <v/>
      </c>
      <c r="K221" s="11">
        <f t="shared" si="14"/>
        <v>218</v>
      </c>
      <c r="L221" s="11" t="str">
        <f t="shared" si="15"/>
        <v/>
      </c>
    </row>
    <row r="222" spans="1:12" x14ac:dyDescent="0.3">
      <c r="A222" t="s">
        <v>10904</v>
      </c>
      <c r="B222" s="9">
        <v>45827</v>
      </c>
      <c r="C222" t="s">
        <v>8511</v>
      </c>
      <c r="D222" t="s">
        <v>8241</v>
      </c>
      <c r="E222" t="s">
        <v>8829</v>
      </c>
      <c r="F222">
        <v>3094</v>
      </c>
      <c r="G222" t="s">
        <v>10687</v>
      </c>
      <c r="H222" s="9">
        <v>45827</v>
      </c>
      <c r="I222" s="12">
        <f t="shared" si="12"/>
        <v>0</v>
      </c>
      <c r="J222" s="11" t="str">
        <f t="shared" si="13"/>
        <v/>
      </c>
      <c r="K222" s="11">
        <f t="shared" si="14"/>
        <v>219</v>
      </c>
      <c r="L222" s="11" t="str">
        <f t="shared" si="15"/>
        <v/>
      </c>
    </row>
    <row r="223" spans="1:12" x14ac:dyDescent="0.3">
      <c r="A223" t="s">
        <v>10905</v>
      </c>
      <c r="B223" s="9">
        <v>45827</v>
      </c>
      <c r="C223" t="s">
        <v>8403</v>
      </c>
      <c r="D223" t="s">
        <v>8241</v>
      </c>
      <c r="E223" t="s">
        <v>8819</v>
      </c>
      <c r="F223">
        <v>1925</v>
      </c>
      <c r="G223" t="s">
        <v>4482</v>
      </c>
      <c r="H223" s="9">
        <v>45841</v>
      </c>
      <c r="I223" s="12">
        <f t="shared" si="12"/>
        <v>14</v>
      </c>
      <c r="J223" s="11" t="str">
        <f t="shared" si="13"/>
        <v>FLAG</v>
      </c>
      <c r="K223" s="11">
        <f t="shared" si="14"/>
        <v>220</v>
      </c>
      <c r="L223" s="11" t="str">
        <f t="shared" si="15"/>
        <v/>
      </c>
    </row>
    <row r="224" spans="1:12" x14ac:dyDescent="0.3">
      <c r="A224" t="s">
        <v>10906</v>
      </c>
      <c r="B224" s="9">
        <v>45827</v>
      </c>
      <c r="C224" t="s">
        <v>8521</v>
      </c>
      <c r="D224" t="s">
        <v>8241</v>
      </c>
      <c r="E224" t="s">
        <v>8839</v>
      </c>
      <c r="F224">
        <v>4900</v>
      </c>
      <c r="G224" t="s">
        <v>10687</v>
      </c>
      <c r="H224" s="9">
        <v>45827</v>
      </c>
      <c r="I224" s="12">
        <f t="shared" si="12"/>
        <v>0</v>
      </c>
      <c r="J224" s="11" t="str">
        <f t="shared" si="13"/>
        <v/>
      </c>
      <c r="K224" s="11">
        <f t="shared" si="14"/>
        <v>221</v>
      </c>
      <c r="L224" s="11" t="str">
        <f t="shared" si="15"/>
        <v/>
      </c>
    </row>
    <row r="225" spans="1:12" x14ac:dyDescent="0.3">
      <c r="A225" t="s">
        <v>10907</v>
      </c>
      <c r="B225" s="9">
        <v>45827</v>
      </c>
      <c r="C225" t="s">
        <v>8417</v>
      </c>
      <c r="D225" t="s">
        <v>8233</v>
      </c>
      <c r="E225" t="s">
        <v>8806</v>
      </c>
      <c r="F225">
        <v>4403</v>
      </c>
      <c r="G225" t="s">
        <v>4482</v>
      </c>
      <c r="H225" s="9">
        <v>45829</v>
      </c>
      <c r="I225" s="12">
        <f t="shared" si="12"/>
        <v>2</v>
      </c>
      <c r="J225" s="11" t="str">
        <f t="shared" si="13"/>
        <v/>
      </c>
      <c r="K225" s="11">
        <f t="shared" si="14"/>
        <v>222</v>
      </c>
      <c r="L225" s="11" t="str">
        <f t="shared" si="15"/>
        <v/>
      </c>
    </row>
    <row r="226" spans="1:12" x14ac:dyDescent="0.3">
      <c r="A226" t="s">
        <v>10908</v>
      </c>
      <c r="B226" s="9">
        <v>45828</v>
      </c>
      <c r="C226" t="s">
        <v>8380</v>
      </c>
      <c r="D226" t="s">
        <v>8241</v>
      </c>
      <c r="E226" t="s">
        <v>8848</v>
      </c>
      <c r="F226">
        <v>3256</v>
      </c>
      <c r="G226" t="s">
        <v>4482</v>
      </c>
      <c r="H226" s="9">
        <v>45851</v>
      </c>
      <c r="I226" s="12">
        <f t="shared" si="12"/>
        <v>23</v>
      </c>
      <c r="J226" s="11" t="str">
        <f t="shared" si="13"/>
        <v>FLAG</v>
      </c>
      <c r="K226" s="11">
        <f t="shared" si="14"/>
        <v>223</v>
      </c>
      <c r="L226" s="11" t="str">
        <f t="shared" si="15"/>
        <v/>
      </c>
    </row>
    <row r="227" spans="1:12" x14ac:dyDescent="0.3">
      <c r="A227" t="s">
        <v>10909</v>
      </c>
      <c r="B227" s="9">
        <v>45828</v>
      </c>
      <c r="C227" t="s">
        <v>8335</v>
      </c>
      <c r="D227" t="s">
        <v>8249</v>
      </c>
      <c r="E227" t="s">
        <v>8849</v>
      </c>
      <c r="F227">
        <v>475</v>
      </c>
      <c r="G227" t="s">
        <v>10687</v>
      </c>
      <c r="H227" s="9">
        <v>45828</v>
      </c>
      <c r="I227" s="12">
        <f t="shared" si="12"/>
        <v>0</v>
      </c>
      <c r="J227" s="11" t="str">
        <f t="shared" si="13"/>
        <v/>
      </c>
      <c r="K227" s="11">
        <f t="shared" si="14"/>
        <v>224</v>
      </c>
      <c r="L227" s="11" t="str">
        <f t="shared" si="15"/>
        <v/>
      </c>
    </row>
    <row r="228" spans="1:12" x14ac:dyDescent="0.3">
      <c r="A228" t="s">
        <v>10910</v>
      </c>
      <c r="B228" s="9">
        <v>45828</v>
      </c>
      <c r="C228" t="s">
        <v>8391</v>
      </c>
      <c r="D228" t="s">
        <v>8269</v>
      </c>
      <c r="E228" t="s">
        <v>8772</v>
      </c>
      <c r="F228">
        <v>3052</v>
      </c>
      <c r="G228" t="s">
        <v>10699</v>
      </c>
      <c r="H228" s="9">
        <v>45829</v>
      </c>
      <c r="I228" s="12">
        <f t="shared" si="12"/>
        <v>1</v>
      </c>
      <c r="J228" s="11" t="str">
        <f t="shared" si="13"/>
        <v/>
      </c>
      <c r="K228" s="11">
        <f t="shared" si="14"/>
        <v>225</v>
      </c>
      <c r="L228" s="11" t="str">
        <f t="shared" si="15"/>
        <v/>
      </c>
    </row>
    <row r="229" spans="1:12" x14ac:dyDescent="0.3">
      <c r="A229" t="s">
        <v>10911</v>
      </c>
      <c r="B229" s="9">
        <v>45828</v>
      </c>
      <c r="C229" t="s">
        <v>8388</v>
      </c>
      <c r="D229" t="s">
        <v>8241</v>
      </c>
      <c r="E229" t="s">
        <v>8865</v>
      </c>
      <c r="F229">
        <v>8232</v>
      </c>
      <c r="G229" t="s">
        <v>4482</v>
      </c>
      <c r="H229" s="9">
        <v>45843</v>
      </c>
      <c r="I229" s="12">
        <f t="shared" si="12"/>
        <v>15</v>
      </c>
      <c r="J229" s="11" t="str">
        <f t="shared" si="13"/>
        <v>FLAG</v>
      </c>
      <c r="K229" s="11">
        <f t="shared" si="14"/>
        <v>226</v>
      </c>
      <c r="L229" s="11" t="str">
        <f t="shared" si="15"/>
        <v/>
      </c>
    </row>
    <row r="230" spans="1:12" x14ac:dyDescent="0.3">
      <c r="A230" t="s">
        <v>10912</v>
      </c>
      <c r="B230" s="9">
        <v>45829</v>
      </c>
      <c r="C230" t="s">
        <v>8400</v>
      </c>
      <c r="D230" t="s">
        <v>8228</v>
      </c>
      <c r="E230" t="s">
        <v>8933</v>
      </c>
      <c r="F230">
        <v>8568</v>
      </c>
      <c r="G230" t="s">
        <v>10699</v>
      </c>
      <c r="H230" s="9">
        <v>45831</v>
      </c>
      <c r="I230" s="12">
        <f t="shared" si="12"/>
        <v>2</v>
      </c>
      <c r="J230" s="11" t="str">
        <f t="shared" si="13"/>
        <v/>
      </c>
      <c r="K230" s="11">
        <f t="shared" si="14"/>
        <v>227</v>
      </c>
      <c r="L230" s="11" t="str">
        <f t="shared" si="15"/>
        <v/>
      </c>
    </row>
    <row r="231" spans="1:12" x14ac:dyDescent="0.3">
      <c r="A231" t="s">
        <v>10913</v>
      </c>
      <c r="B231" s="9">
        <v>45829</v>
      </c>
      <c r="C231" t="s">
        <v>8458</v>
      </c>
      <c r="D231" t="s">
        <v>8228</v>
      </c>
      <c r="E231" t="s">
        <v>8919</v>
      </c>
      <c r="F231">
        <v>11520</v>
      </c>
      <c r="G231" t="s">
        <v>10699</v>
      </c>
      <c r="H231" s="9">
        <v>45830</v>
      </c>
      <c r="I231" s="12">
        <f t="shared" si="12"/>
        <v>1</v>
      </c>
      <c r="J231" s="11" t="str">
        <f t="shared" si="13"/>
        <v/>
      </c>
      <c r="K231" s="11">
        <f t="shared" si="14"/>
        <v>228</v>
      </c>
      <c r="L231" s="11" t="str">
        <f t="shared" si="15"/>
        <v/>
      </c>
    </row>
    <row r="232" spans="1:12" x14ac:dyDescent="0.3">
      <c r="A232" t="s">
        <v>10914</v>
      </c>
      <c r="B232" s="9">
        <v>45829</v>
      </c>
      <c r="C232" t="s">
        <v>8384</v>
      </c>
      <c r="D232" t="s">
        <v>8269</v>
      </c>
      <c r="E232" t="s">
        <v>8948</v>
      </c>
      <c r="F232">
        <v>3819</v>
      </c>
      <c r="G232" t="s">
        <v>10699</v>
      </c>
      <c r="H232" s="9">
        <v>45831</v>
      </c>
      <c r="I232" s="12">
        <f t="shared" si="12"/>
        <v>2</v>
      </c>
      <c r="J232" s="11" t="str">
        <f t="shared" si="13"/>
        <v/>
      </c>
      <c r="K232" s="11">
        <f t="shared" si="14"/>
        <v>229</v>
      </c>
      <c r="L232" s="11" t="str">
        <f t="shared" si="15"/>
        <v/>
      </c>
    </row>
    <row r="233" spans="1:12" x14ac:dyDescent="0.3">
      <c r="A233" t="s">
        <v>10915</v>
      </c>
      <c r="B233" s="9">
        <v>45829</v>
      </c>
      <c r="C233" t="s">
        <v>8516</v>
      </c>
      <c r="D233" t="s">
        <v>8233</v>
      </c>
      <c r="E233" t="s">
        <v>8782</v>
      </c>
      <c r="F233">
        <v>17935</v>
      </c>
      <c r="G233" t="s">
        <v>4482</v>
      </c>
      <c r="H233" s="9">
        <v>45829</v>
      </c>
      <c r="I233" s="12">
        <f t="shared" si="12"/>
        <v>0</v>
      </c>
      <c r="J233" s="11" t="str">
        <f t="shared" si="13"/>
        <v/>
      </c>
      <c r="K233" s="11">
        <f t="shared" si="14"/>
        <v>230</v>
      </c>
      <c r="L233" s="11" t="str">
        <f t="shared" si="15"/>
        <v/>
      </c>
    </row>
    <row r="234" spans="1:12" x14ac:dyDescent="0.3">
      <c r="A234" t="s">
        <v>10916</v>
      </c>
      <c r="B234" s="9">
        <v>45829</v>
      </c>
      <c r="C234" t="s">
        <v>8529</v>
      </c>
      <c r="D234" t="s">
        <v>8249</v>
      </c>
      <c r="E234" t="s">
        <v>8927</v>
      </c>
      <c r="F234">
        <v>324</v>
      </c>
      <c r="G234" t="s">
        <v>10699</v>
      </c>
      <c r="H234" s="9">
        <v>45829</v>
      </c>
      <c r="I234" s="12">
        <f t="shared" si="12"/>
        <v>0</v>
      </c>
      <c r="J234" s="11" t="str">
        <f t="shared" si="13"/>
        <v/>
      </c>
      <c r="K234" s="11">
        <f t="shared" si="14"/>
        <v>231</v>
      </c>
      <c r="L234" s="11" t="str">
        <f t="shared" si="15"/>
        <v/>
      </c>
    </row>
    <row r="235" spans="1:12" x14ac:dyDescent="0.3">
      <c r="A235" t="s">
        <v>10917</v>
      </c>
      <c r="B235" s="9">
        <v>45829</v>
      </c>
      <c r="C235" t="s">
        <v>8403</v>
      </c>
      <c r="D235" t="s">
        <v>8241</v>
      </c>
      <c r="E235" t="s">
        <v>8845</v>
      </c>
      <c r="F235">
        <v>1442</v>
      </c>
      <c r="G235" t="s">
        <v>4482</v>
      </c>
      <c r="H235" s="9">
        <v>45845</v>
      </c>
      <c r="I235" s="12">
        <f t="shared" si="12"/>
        <v>16</v>
      </c>
      <c r="J235" s="11" t="str">
        <f t="shared" si="13"/>
        <v>FLAG</v>
      </c>
      <c r="K235" s="11">
        <f t="shared" si="14"/>
        <v>232</v>
      </c>
      <c r="L235" s="11" t="str">
        <f t="shared" si="15"/>
        <v/>
      </c>
    </row>
    <row r="236" spans="1:12" x14ac:dyDescent="0.3">
      <c r="A236" t="s">
        <v>10918</v>
      </c>
      <c r="B236" s="9">
        <v>45830</v>
      </c>
      <c r="C236" t="s">
        <v>8461</v>
      </c>
      <c r="D236" t="s">
        <v>8241</v>
      </c>
      <c r="E236" t="s">
        <v>8832</v>
      </c>
      <c r="F236">
        <v>405</v>
      </c>
      <c r="G236" t="s">
        <v>10699</v>
      </c>
      <c r="H236" s="9">
        <v>45830</v>
      </c>
      <c r="I236" s="12">
        <f t="shared" si="12"/>
        <v>0</v>
      </c>
      <c r="J236" s="11" t="str">
        <f t="shared" si="13"/>
        <v/>
      </c>
      <c r="K236" s="11">
        <f t="shared" si="14"/>
        <v>233</v>
      </c>
      <c r="L236" s="11" t="str">
        <f t="shared" si="15"/>
        <v/>
      </c>
    </row>
    <row r="237" spans="1:12" x14ac:dyDescent="0.3">
      <c r="A237" t="s">
        <v>10919</v>
      </c>
      <c r="B237" s="9">
        <v>45830</v>
      </c>
      <c r="C237" t="s">
        <v>8484</v>
      </c>
      <c r="D237" t="s">
        <v>8241</v>
      </c>
      <c r="E237" t="s">
        <v>8887</v>
      </c>
      <c r="F237">
        <v>16920</v>
      </c>
      <c r="G237" t="s">
        <v>4482</v>
      </c>
      <c r="H237" s="9">
        <v>45846</v>
      </c>
      <c r="I237" s="12">
        <f t="shared" si="12"/>
        <v>16</v>
      </c>
      <c r="J237" s="11" t="str">
        <f t="shared" si="13"/>
        <v>FLAG</v>
      </c>
      <c r="K237" s="11">
        <f t="shared" si="14"/>
        <v>234</v>
      </c>
      <c r="L237" s="11" t="str">
        <f t="shared" si="15"/>
        <v/>
      </c>
    </row>
    <row r="238" spans="1:12" x14ac:dyDescent="0.3">
      <c r="A238" t="s">
        <v>10920</v>
      </c>
      <c r="B238" s="9">
        <v>45830</v>
      </c>
      <c r="C238" t="s">
        <v>8488</v>
      </c>
      <c r="D238" t="s">
        <v>8249</v>
      </c>
      <c r="E238" t="s">
        <v>8790</v>
      </c>
      <c r="F238">
        <v>11880</v>
      </c>
      <c r="G238" t="s">
        <v>10699</v>
      </c>
      <c r="H238" s="9">
        <v>45832</v>
      </c>
      <c r="I238" s="12">
        <f t="shared" si="12"/>
        <v>2</v>
      </c>
      <c r="J238" s="11" t="str">
        <f t="shared" si="13"/>
        <v/>
      </c>
      <c r="K238" s="11">
        <f t="shared" si="14"/>
        <v>235</v>
      </c>
      <c r="L238" s="11" t="str">
        <f t="shared" si="15"/>
        <v/>
      </c>
    </row>
    <row r="239" spans="1:12" x14ac:dyDescent="0.3">
      <c r="A239" t="s">
        <v>10921</v>
      </c>
      <c r="B239" s="9">
        <v>45830</v>
      </c>
      <c r="C239" t="s">
        <v>8415</v>
      </c>
      <c r="D239" t="s">
        <v>8269</v>
      </c>
      <c r="E239" t="s">
        <v>8813</v>
      </c>
      <c r="F239">
        <v>3995</v>
      </c>
      <c r="G239" t="s">
        <v>4482</v>
      </c>
      <c r="H239" s="9">
        <v>45831</v>
      </c>
      <c r="I239" s="12">
        <f t="shared" si="12"/>
        <v>1</v>
      </c>
      <c r="J239" s="11" t="str">
        <f t="shared" si="13"/>
        <v/>
      </c>
      <c r="K239" s="11">
        <f t="shared" si="14"/>
        <v>236</v>
      </c>
      <c r="L239" s="11" t="str">
        <f t="shared" si="15"/>
        <v/>
      </c>
    </row>
    <row r="240" spans="1:12" x14ac:dyDescent="0.3">
      <c r="A240" t="s">
        <v>10922</v>
      </c>
      <c r="B240" s="9">
        <v>45831</v>
      </c>
      <c r="C240" t="s">
        <v>8324</v>
      </c>
      <c r="D240" t="s">
        <v>8241</v>
      </c>
      <c r="E240" t="s">
        <v>8884</v>
      </c>
      <c r="F240">
        <v>4144</v>
      </c>
      <c r="G240" t="s">
        <v>10699</v>
      </c>
      <c r="H240" s="9">
        <v>45833</v>
      </c>
      <c r="I240" s="12">
        <f t="shared" si="12"/>
        <v>2</v>
      </c>
      <c r="J240" s="11" t="str">
        <f t="shared" si="13"/>
        <v/>
      </c>
      <c r="K240" s="11">
        <f t="shared" si="14"/>
        <v>237</v>
      </c>
      <c r="L240" s="11" t="str">
        <f t="shared" si="15"/>
        <v/>
      </c>
    </row>
    <row r="241" spans="1:12" x14ac:dyDescent="0.3">
      <c r="A241" t="s">
        <v>10923</v>
      </c>
      <c r="B241" s="9">
        <v>45831</v>
      </c>
      <c r="C241" t="s">
        <v>8388</v>
      </c>
      <c r="D241" t="s">
        <v>8241</v>
      </c>
      <c r="E241" t="s">
        <v>8918</v>
      </c>
      <c r="F241">
        <v>1045</v>
      </c>
      <c r="G241" t="s">
        <v>4482</v>
      </c>
      <c r="H241" s="9">
        <v>45859</v>
      </c>
      <c r="I241" s="12">
        <f t="shared" si="12"/>
        <v>28</v>
      </c>
      <c r="J241" s="11" t="str">
        <f t="shared" si="13"/>
        <v>FLAG</v>
      </c>
      <c r="K241" s="11">
        <f t="shared" si="14"/>
        <v>238</v>
      </c>
      <c r="L241" s="11" t="str">
        <f t="shared" si="15"/>
        <v/>
      </c>
    </row>
    <row r="242" spans="1:12" x14ac:dyDescent="0.3">
      <c r="A242" t="s">
        <v>10924</v>
      </c>
      <c r="B242" s="9">
        <v>45832</v>
      </c>
      <c r="C242" t="s">
        <v>8364</v>
      </c>
      <c r="D242" t="s">
        <v>8241</v>
      </c>
      <c r="E242" t="s">
        <v>8979</v>
      </c>
      <c r="F242">
        <v>1500</v>
      </c>
      <c r="G242" t="s">
        <v>4482</v>
      </c>
      <c r="H242" s="9">
        <v>45847</v>
      </c>
      <c r="I242" s="12">
        <f t="shared" si="12"/>
        <v>15</v>
      </c>
      <c r="J242" s="11" t="str">
        <f t="shared" si="13"/>
        <v>FLAG</v>
      </c>
      <c r="K242" s="11">
        <f t="shared" si="14"/>
        <v>239</v>
      </c>
      <c r="L242" s="11" t="str">
        <f t="shared" si="15"/>
        <v/>
      </c>
    </row>
    <row r="243" spans="1:12" x14ac:dyDescent="0.3">
      <c r="A243" t="s">
        <v>10925</v>
      </c>
      <c r="B243" s="9">
        <v>45832</v>
      </c>
      <c r="C243" t="s">
        <v>8434</v>
      </c>
      <c r="D243" t="s">
        <v>8269</v>
      </c>
      <c r="E243" t="s">
        <v>8822</v>
      </c>
      <c r="F243">
        <v>200</v>
      </c>
      <c r="G243" t="s">
        <v>4482</v>
      </c>
      <c r="H243" s="9">
        <v>45832</v>
      </c>
      <c r="I243" s="12">
        <f t="shared" si="12"/>
        <v>0</v>
      </c>
      <c r="J243" s="11" t="str">
        <f t="shared" si="13"/>
        <v/>
      </c>
      <c r="K243" s="11">
        <f t="shared" si="14"/>
        <v>240</v>
      </c>
      <c r="L243" s="11" t="str">
        <f t="shared" si="15"/>
        <v/>
      </c>
    </row>
    <row r="244" spans="1:12" x14ac:dyDescent="0.3">
      <c r="A244" t="s">
        <v>10926</v>
      </c>
      <c r="B244" s="9">
        <v>45832</v>
      </c>
      <c r="C244" t="s">
        <v>8511</v>
      </c>
      <c r="D244" t="s">
        <v>8241</v>
      </c>
      <c r="E244" t="s">
        <v>8830</v>
      </c>
      <c r="F244">
        <v>980</v>
      </c>
      <c r="G244" t="s">
        <v>4482</v>
      </c>
      <c r="H244" s="9">
        <v>45860</v>
      </c>
      <c r="I244" s="12">
        <f t="shared" si="12"/>
        <v>28</v>
      </c>
      <c r="J244" s="11" t="str">
        <f t="shared" si="13"/>
        <v>FLAG</v>
      </c>
      <c r="K244" s="11">
        <f t="shared" si="14"/>
        <v>241</v>
      </c>
      <c r="L244" s="11" t="str">
        <f t="shared" si="15"/>
        <v/>
      </c>
    </row>
    <row r="245" spans="1:12" x14ac:dyDescent="0.3">
      <c r="A245" t="s">
        <v>10927</v>
      </c>
      <c r="B245" s="9">
        <v>45832</v>
      </c>
      <c r="C245" t="s">
        <v>8295</v>
      </c>
      <c r="D245" t="s">
        <v>8233</v>
      </c>
      <c r="E245" t="s">
        <v>8833</v>
      </c>
      <c r="F245">
        <v>9416</v>
      </c>
      <c r="G245" t="s">
        <v>4482</v>
      </c>
      <c r="H245" s="9">
        <v>45834</v>
      </c>
      <c r="I245" s="12">
        <f t="shared" si="12"/>
        <v>2</v>
      </c>
      <c r="J245" s="11" t="str">
        <f t="shared" si="13"/>
        <v/>
      </c>
      <c r="K245" s="11">
        <f t="shared" si="14"/>
        <v>242</v>
      </c>
      <c r="L245" s="11" t="str">
        <f t="shared" si="15"/>
        <v/>
      </c>
    </row>
    <row r="246" spans="1:12" x14ac:dyDescent="0.3">
      <c r="A246" t="s">
        <v>10928</v>
      </c>
      <c r="B246" s="9">
        <v>45832</v>
      </c>
      <c r="C246" t="s">
        <v>8275</v>
      </c>
      <c r="D246" t="s">
        <v>8269</v>
      </c>
      <c r="E246" t="s">
        <v>8902</v>
      </c>
      <c r="F246">
        <v>2968</v>
      </c>
      <c r="G246" t="s">
        <v>10687</v>
      </c>
      <c r="H246" s="9">
        <v>45832</v>
      </c>
      <c r="I246" s="12">
        <f t="shared" si="12"/>
        <v>0</v>
      </c>
      <c r="J246" s="11" t="str">
        <f t="shared" si="13"/>
        <v/>
      </c>
      <c r="K246" s="11">
        <f t="shared" si="14"/>
        <v>243</v>
      </c>
      <c r="L246" s="11" t="str">
        <f t="shared" si="15"/>
        <v/>
      </c>
    </row>
    <row r="247" spans="1:12" x14ac:dyDescent="0.3">
      <c r="A247" t="s">
        <v>10929</v>
      </c>
      <c r="B247" s="9">
        <v>45833</v>
      </c>
      <c r="C247" t="s">
        <v>8287</v>
      </c>
      <c r="D247" t="s">
        <v>8249</v>
      </c>
      <c r="E247" t="s">
        <v>8803</v>
      </c>
      <c r="F247">
        <v>960</v>
      </c>
      <c r="G247" t="s">
        <v>4482</v>
      </c>
      <c r="H247" s="9">
        <v>45835</v>
      </c>
      <c r="I247" s="12">
        <f t="shared" si="12"/>
        <v>2</v>
      </c>
      <c r="J247" s="11" t="str">
        <f t="shared" si="13"/>
        <v/>
      </c>
      <c r="K247" s="11">
        <f t="shared" si="14"/>
        <v>244</v>
      </c>
      <c r="L247" s="11" t="str">
        <f t="shared" si="15"/>
        <v/>
      </c>
    </row>
    <row r="248" spans="1:12" x14ac:dyDescent="0.3">
      <c r="A248" t="s">
        <v>10930</v>
      </c>
      <c r="B248" s="9">
        <v>45833</v>
      </c>
      <c r="C248" t="s">
        <v>8335</v>
      </c>
      <c r="D248" t="s">
        <v>8249</v>
      </c>
      <c r="E248" t="s">
        <v>8804</v>
      </c>
      <c r="F248">
        <v>1187.5</v>
      </c>
      <c r="G248" t="s">
        <v>4482</v>
      </c>
      <c r="H248" s="9">
        <v>45834</v>
      </c>
      <c r="I248" s="12">
        <f t="shared" si="12"/>
        <v>1</v>
      </c>
      <c r="J248" s="11" t="str">
        <f t="shared" si="13"/>
        <v/>
      </c>
      <c r="K248" s="11">
        <f t="shared" si="14"/>
        <v>245</v>
      </c>
      <c r="L248" s="11" t="str">
        <f t="shared" si="15"/>
        <v/>
      </c>
    </row>
    <row r="249" spans="1:12" x14ac:dyDescent="0.3">
      <c r="A249" t="s">
        <v>10931</v>
      </c>
      <c r="B249" s="9">
        <v>45833</v>
      </c>
      <c r="C249" t="s">
        <v>8507</v>
      </c>
      <c r="D249" t="s">
        <v>8269</v>
      </c>
      <c r="E249" t="s">
        <v>8930</v>
      </c>
      <c r="F249">
        <v>3432</v>
      </c>
      <c r="G249" t="s">
        <v>10687</v>
      </c>
      <c r="H249" s="9">
        <v>45833</v>
      </c>
      <c r="I249" s="12">
        <f t="shared" si="12"/>
        <v>0</v>
      </c>
      <c r="J249" s="11" t="str">
        <f t="shared" si="13"/>
        <v/>
      </c>
      <c r="K249" s="11">
        <f t="shared" si="14"/>
        <v>246</v>
      </c>
      <c r="L249" s="11" t="str">
        <f t="shared" si="15"/>
        <v/>
      </c>
    </row>
    <row r="250" spans="1:12" x14ac:dyDescent="0.3">
      <c r="A250" t="s">
        <v>10932</v>
      </c>
      <c r="B250" s="9">
        <v>45833</v>
      </c>
      <c r="C250" t="s">
        <v>8423</v>
      </c>
      <c r="D250" t="s">
        <v>8233</v>
      </c>
      <c r="E250" t="s">
        <v>8857</v>
      </c>
      <c r="F250">
        <v>140</v>
      </c>
      <c r="G250" t="s">
        <v>4482</v>
      </c>
      <c r="H250" s="9">
        <v>45835</v>
      </c>
      <c r="I250" s="12">
        <f t="shared" si="12"/>
        <v>2</v>
      </c>
      <c r="J250" s="11" t="str">
        <f t="shared" si="13"/>
        <v/>
      </c>
      <c r="K250" s="11">
        <f t="shared" si="14"/>
        <v>247</v>
      </c>
      <c r="L250" s="11" t="str">
        <f t="shared" si="15"/>
        <v/>
      </c>
    </row>
    <row r="251" spans="1:12" x14ac:dyDescent="0.3">
      <c r="A251" t="s">
        <v>10933</v>
      </c>
      <c r="B251" s="9">
        <v>45833</v>
      </c>
      <c r="C251" t="s">
        <v>8521</v>
      </c>
      <c r="D251" t="s">
        <v>8241</v>
      </c>
      <c r="E251" t="s">
        <v>8928</v>
      </c>
      <c r="F251">
        <v>11000</v>
      </c>
      <c r="G251" t="s">
        <v>10687</v>
      </c>
      <c r="H251" s="9">
        <v>45833</v>
      </c>
      <c r="I251" s="12">
        <f t="shared" si="12"/>
        <v>0</v>
      </c>
      <c r="J251" s="11" t="str">
        <f t="shared" si="13"/>
        <v/>
      </c>
      <c r="K251" s="11">
        <f t="shared" si="14"/>
        <v>248</v>
      </c>
      <c r="L251" s="11" t="str">
        <f t="shared" si="15"/>
        <v/>
      </c>
    </row>
    <row r="252" spans="1:12" x14ac:dyDescent="0.3">
      <c r="A252" t="s">
        <v>10934</v>
      </c>
      <c r="B252" s="9">
        <v>45833</v>
      </c>
      <c r="C252" t="s">
        <v>8465</v>
      </c>
      <c r="D252" t="s">
        <v>8249</v>
      </c>
      <c r="E252" t="s">
        <v>8947</v>
      </c>
      <c r="F252">
        <v>2728</v>
      </c>
      <c r="G252" t="s">
        <v>4482</v>
      </c>
      <c r="H252" s="9">
        <v>45834</v>
      </c>
      <c r="I252" s="12">
        <f t="shared" si="12"/>
        <v>1</v>
      </c>
      <c r="J252" s="11" t="str">
        <f t="shared" si="13"/>
        <v/>
      </c>
      <c r="K252" s="11">
        <f t="shared" si="14"/>
        <v>249</v>
      </c>
      <c r="L252" s="11" t="str">
        <f t="shared" si="15"/>
        <v/>
      </c>
    </row>
    <row r="253" spans="1:12" x14ac:dyDescent="0.3">
      <c r="A253" t="s">
        <v>10935</v>
      </c>
      <c r="B253" s="9">
        <v>45834</v>
      </c>
      <c r="C253" t="s">
        <v>8413</v>
      </c>
      <c r="D253" t="s">
        <v>8228</v>
      </c>
      <c r="E253" t="s">
        <v>8867</v>
      </c>
      <c r="F253">
        <v>3080</v>
      </c>
      <c r="G253" t="s">
        <v>4482</v>
      </c>
      <c r="H253" s="9">
        <v>45835</v>
      </c>
      <c r="I253" s="12">
        <f t="shared" si="12"/>
        <v>1</v>
      </c>
      <c r="J253" s="11" t="str">
        <f t="shared" si="13"/>
        <v/>
      </c>
      <c r="K253" s="11">
        <f t="shared" si="14"/>
        <v>250</v>
      </c>
      <c r="L253" s="11" t="str">
        <f t="shared" si="15"/>
        <v/>
      </c>
    </row>
    <row r="254" spans="1:12" x14ac:dyDescent="0.3">
      <c r="A254" t="s">
        <v>10936</v>
      </c>
      <c r="B254" s="9">
        <v>45834</v>
      </c>
      <c r="C254" t="s">
        <v>8460</v>
      </c>
      <c r="D254" t="s">
        <v>8228</v>
      </c>
      <c r="E254" t="s">
        <v>8863</v>
      </c>
      <c r="F254">
        <v>1450</v>
      </c>
      <c r="G254" t="s">
        <v>4482</v>
      </c>
      <c r="H254" s="9">
        <v>45835</v>
      </c>
      <c r="I254" s="12">
        <f t="shared" si="12"/>
        <v>1</v>
      </c>
      <c r="J254" s="11" t="str">
        <f t="shared" si="13"/>
        <v/>
      </c>
      <c r="K254" s="11">
        <f t="shared" si="14"/>
        <v>251</v>
      </c>
      <c r="L254" s="11" t="str">
        <f t="shared" si="15"/>
        <v/>
      </c>
    </row>
    <row r="255" spans="1:12" x14ac:dyDescent="0.3">
      <c r="A255" t="s">
        <v>10937</v>
      </c>
      <c r="B255" s="9">
        <v>45834</v>
      </c>
      <c r="C255" t="s">
        <v>8394</v>
      </c>
      <c r="D255" t="s">
        <v>8228</v>
      </c>
      <c r="E255" t="s">
        <v>8838</v>
      </c>
      <c r="F255">
        <v>980</v>
      </c>
      <c r="G255" t="s">
        <v>4482</v>
      </c>
      <c r="H255" s="9">
        <v>45836</v>
      </c>
      <c r="I255" s="12">
        <f t="shared" si="12"/>
        <v>2</v>
      </c>
      <c r="J255" s="11" t="str">
        <f t="shared" si="13"/>
        <v/>
      </c>
      <c r="K255" s="11">
        <f t="shared" si="14"/>
        <v>252</v>
      </c>
      <c r="L255" s="11" t="str">
        <f t="shared" si="15"/>
        <v/>
      </c>
    </row>
    <row r="256" spans="1:12" x14ac:dyDescent="0.3">
      <c r="A256" t="s">
        <v>10938</v>
      </c>
      <c r="B256" s="9">
        <v>45834</v>
      </c>
      <c r="C256" t="s">
        <v>8521</v>
      </c>
      <c r="D256" t="s">
        <v>8241</v>
      </c>
      <c r="E256" t="s">
        <v>8827</v>
      </c>
      <c r="F256">
        <v>3192</v>
      </c>
      <c r="G256" t="s">
        <v>4482</v>
      </c>
      <c r="H256" s="9">
        <v>45861</v>
      </c>
      <c r="I256" s="12">
        <f t="shared" si="12"/>
        <v>27</v>
      </c>
      <c r="J256" s="11" t="str">
        <f t="shared" si="13"/>
        <v>FLAG</v>
      </c>
      <c r="K256" s="11">
        <f t="shared" si="14"/>
        <v>253</v>
      </c>
      <c r="L256" s="11" t="str">
        <f t="shared" si="15"/>
        <v/>
      </c>
    </row>
    <row r="257" spans="1:12" x14ac:dyDescent="0.3">
      <c r="A257" t="s">
        <v>10939</v>
      </c>
      <c r="B257" s="9">
        <v>45834</v>
      </c>
      <c r="C257" t="s">
        <v>8498</v>
      </c>
      <c r="D257" t="s">
        <v>8249</v>
      </c>
      <c r="E257" t="s">
        <v>8908</v>
      </c>
      <c r="F257">
        <v>3090</v>
      </c>
      <c r="G257" t="s">
        <v>10687</v>
      </c>
      <c r="H257" s="9">
        <v>45834</v>
      </c>
      <c r="I257" s="12">
        <f t="shared" si="12"/>
        <v>0</v>
      </c>
      <c r="J257" s="11" t="str">
        <f t="shared" si="13"/>
        <v/>
      </c>
      <c r="K257" s="11">
        <f t="shared" si="14"/>
        <v>254</v>
      </c>
      <c r="L257" s="11" t="str">
        <f t="shared" si="15"/>
        <v/>
      </c>
    </row>
    <row r="258" spans="1:12" x14ac:dyDescent="0.3">
      <c r="A258" t="s">
        <v>10940</v>
      </c>
      <c r="B258" s="9">
        <v>45834</v>
      </c>
      <c r="C258" t="s">
        <v>8280</v>
      </c>
      <c r="D258" t="s">
        <v>8241</v>
      </c>
      <c r="E258" t="s">
        <v>8880</v>
      </c>
      <c r="F258">
        <v>3976</v>
      </c>
      <c r="G258" t="s">
        <v>10699</v>
      </c>
      <c r="H258" s="9">
        <v>45836</v>
      </c>
      <c r="I258" s="12">
        <f t="shared" si="12"/>
        <v>2</v>
      </c>
      <c r="J258" s="11" t="str">
        <f t="shared" si="13"/>
        <v/>
      </c>
      <c r="K258" s="11">
        <f t="shared" si="14"/>
        <v>255</v>
      </c>
      <c r="L258" s="11" t="str">
        <f t="shared" si="15"/>
        <v/>
      </c>
    </row>
    <row r="259" spans="1:12" x14ac:dyDescent="0.3">
      <c r="A259" t="s">
        <v>10941</v>
      </c>
      <c r="B259" s="9">
        <v>45834</v>
      </c>
      <c r="C259" t="s">
        <v>8441</v>
      </c>
      <c r="D259" t="s">
        <v>8233</v>
      </c>
      <c r="E259" t="s">
        <v>8974</v>
      </c>
      <c r="F259">
        <v>1325</v>
      </c>
      <c r="G259" t="s">
        <v>4482</v>
      </c>
      <c r="H259" s="9">
        <v>45835</v>
      </c>
      <c r="I259" s="12">
        <f t="shared" si="12"/>
        <v>1</v>
      </c>
      <c r="J259" s="11" t="str">
        <f t="shared" si="13"/>
        <v/>
      </c>
      <c r="K259" s="11">
        <f t="shared" si="14"/>
        <v>256</v>
      </c>
      <c r="L259" s="11" t="str">
        <f t="shared" si="15"/>
        <v/>
      </c>
    </row>
    <row r="260" spans="1:12" x14ac:dyDescent="0.3">
      <c r="A260" t="s">
        <v>10942</v>
      </c>
      <c r="B260" s="9">
        <v>45835</v>
      </c>
      <c r="C260" t="s">
        <v>8437</v>
      </c>
      <c r="D260" t="s">
        <v>8228</v>
      </c>
      <c r="E260" t="s">
        <v>8986</v>
      </c>
      <c r="F260">
        <v>9506</v>
      </c>
      <c r="G260" t="s">
        <v>10699</v>
      </c>
      <c r="H260" s="9">
        <v>45836</v>
      </c>
      <c r="I260" s="12">
        <f t="shared" ref="I260:I323" si="16">H260-B260</f>
        <v>1</v>
      </c>
      <c r="J260" s="11" t="str">
        <f t="shared" ref="J260:J323" si="17">IF(I260&gt;2,"FLAG","")</f>
        <v/>
      </c>
      <c r="K260" s="11">
        <f t="shared" ref="K260:K323" si="18">VALUE(MID(A260,4,5))</f>
        <v>257</v>
      </c>
      <c r="L260" s="11" t="str">
        <f t="shared" ref="L260:L323" si="19">IF(ROW()=4,"",IF(K260-INDEX($K$4:$K$1491,ROW()-4)&gt;1,"FLAG",""))</f>
        <v/>
      </c>
    </row>
    <row r="261" spans="1:12" x14ac:dyDescent="0.3">
      <c r="A261" t="s">
        <v>10943</v>
      </c>
      <c r="B261" s="9">
        <v>45835</v>
      </c>
      <c r="C261" t="s">
        <v>8510</v>
      </c>
      <c r="D261" t="s">
        <v>8249</v>
      </c>
      <c r="E261" t="s">
        <v>8886</v>
      </c>
      <c r="F261">
        <v>1287</v>
      </c>
      <c r="G261" t="s">
        <v>10699</v>
      </c>
      <c r="H261" s="9">
        <v>45835</v>
      </c>
      <c r="I261" s="12">
        <f t="shared" si="16"/>
        <v>0</v>
      </c>
      <c r="J261" s="11" t="str">
        <f t="shared" si="17"/>
        <v/>
      </c>
      <c r="K261" s="11">
        <f t="shared" si="18"/>
        <v>258</v>
      </c>
      <c r="L261" s="11" t="str">
        <f t="shared" si="19"/>
        <v/>
      </c>
    </row>
    <row r="262" spans="1:12" x14ac:dyDescent="0.3">
      <c r="A262" t="s">
        <v>10944</v>
      </c>
      <c r="B262" s="9">
        <v>45835</v>
      </c>
      <c r="C262" t="s">
        <v>8319</v>
      </c>
      <c r="D262" t="s">
        <v>8228</v>
      </c>
      <c r="E262" t="s">
        <v>8879</v>
      </c>
      <c r="F262">
        <v>16575</v>
      </c>
      <c r="G262" t="s">
        <v>4482</v>
      </c>
      <c r="H262" s="9">
        <v>45835</v>
      </c>
      <c r="I262" s="12">
        <f t="shared" si="16"/>
        <v>0</v>
      </c>
      <c r="J262" s="11" t="str">
        <f t="shared" si="17"/>
        <v/>
      </c>
      <c r="K262" s="11">
        <f t="shared" si="18"/>
        <v>259</v>
      </c>
      <c r="L262" s="11" t="str">
        <f t="shared" si="19"/>
        <v/>
      </c>
    </row>
    <row r="263" spans="1:12" x14ac:dyDescent="0.3">
      <c r="A263" t="s">
        <v>10945</v>
      </c>
      <c r="B263" s="9">
        <v>45835</v>
      </c>
      <c r="C263" t="s">
        <v>8437</v>
      </c>
      <c r="D263" t="s">
        <v>8228</v>
      </c>
      <c r="E263" t="s">
        <v>8800</v>
      </c>
      <c r="F263">
        <v>3829.5</v>
      </c>
      <c r="G263" t="s">
        <v>4482</v>
      </c>
      <c r="H263" s="9">
        <v>45837</v>
      </c>
      <c r="I263" s="12">
        <f t="shared" si="16"/>
        <v>2</v>
      </c>
      <c r="J263" s="11" t="str">
        <f t="shared" si="17"/>
        <v/>
      </c>
      <c r="K263" s="11">
        <f t="shared" si="18"/>
        <v>260</v>
      </c>
      <c r="L263" s="11" t="str">
        <f t="shared" si="19"/>
        <v/>
      </c>
    </row>
    <row r="264" spans="1:12" x14ac:dyDescent="0.3">
      <c r="A264" t="s">
        <v>10946</v>
      </c>
      <c r="B264" s="9">
        <v>45836</v>
      </c>
      <c r="C264" t="s">
        <v>8391</v>
      </c>
      <c r="D264" t="s">
        <v>8269</v>
      </c>
      <c r="E264" t="s">
        <v>8876</v>
      </c>
      <c r="F264">
        <v>17160</v>
      </c>
      <c r="G264" t="s">
        <v>4482</v>
      </c>
      <c r="H264" s="9">
        <v>45836</v>
      </c>
      <c r="I264" s="12">
        <f t="shared" si="16"/>
        <v>0</v>
      </c>
      <c r="J264" s="11" t="str">
        <f t="shared" si="17"/>
        <v/>
      </c>
      <c r="K264" s="11">
        <f t="shared" si="18"/>
        <v>261</v>
      </c>
      <c r="L264" s="11" t="str">
        <f t="shared" si="19"/>
        <v/>
      </c>
    </row>
    <row r="265" spans="1:12" x14ac:dyDescent="0.3">
      <c r="A265" t="s">
        <v>10947</v>
      </c>
      <c r="B265" s="9">
        <v>45836</v>
      </c>
      <c r="C265" t="s">
        <v>8371</v>
      </c>
      <c r="D265" t="s">
        <v>8233</v>
      </c>
      <c r="E265" t="s">
        <v>8818</v>
      </c>
      <c r="F265">
        <v>342</v>
      </c>
      <c r="G265" t="s">
        <v>4482</v>
      </c>
      <c r="H265" s="9">
        <v>45837</v>
      </c>
      <c r="I265" s="12">
        <f t="shared" si="16"/>
        <v>1</v>
      </c>
      <c r="J265" s="11" t="str">
        <f t="shared" si="17"/>
        <v/>
      </c>
      <c r="K265" s="11">
        <f t="shared" si="18"/>
        <v>262</v>
      </c>
      <c r="L265" s="11" t="str">
        <f t="shared" si="19"/>
        <v/>
      </c>
    </row>
    <row r="266" spans="1:12" x14ac:dyDescent="0.3">
      <c r="A266" t="s">
        <v>10948</v>
      </c>
      <c r="B266" s="9">
        <v>45836</v>
      </c>
      <c r="C266" t="s">
        <v>8417</v>
      </c>
      <c r="D266" t="s">
        <v>8233</v>
      </c>
      <c r="E266" t="s">
        <v>8914</v>
      </c>
      <c r="F266">
        <v>2641</v>
      </c>
      <c r="G266" t="s">
        <v>10687</v>
      </c>
      <c r="H266" s="9">
        <v>45836</v>
      </c>
      <c r="I266" s="12">
        <f t="shared" si="16"/>
        <v>0</v>
      </c>
      <c r="J266" s="11" t="str">
        <f t="shared" si="17"/>
        <v/>
      </c>
      <c r="K266" s="11">
        <f t="shared" si="18"/>
        <v>263</v>
      </c>
      <c r="L266" s="11" t="str">
        <f t="shared" si="19"/>
        <v/>
      </c>
    </row>
    <row r="267" spans="1:12" x14ac:dyDescent="0.3">
      <c r="A267" t="s">
        <v>10949</v>
      </c>
      <c r="B267" s="9">
        <v>45836</v>
      </c>
      <c r="C267" t="s">
        <v>8405</v>
      </c>
      <c r="D267" t="s">
        <v>8233</v>
      </c>
      <c r="E267" t="s">
        <v>8850</v>
      </c>
      <c r="F267">
        <v>1850</v>
      </c>
      <c r="G267" t="s">
        <v>10699</v>
      </c>
      <c r="H267" s="9">
        <v>45837</v>
      </c>
      <c r="I267" s="12">
        <f t="shared" si="16"/>
        <v>1</v>
      </c>
      <c r="J267" s="11" t="str">
        <f t="shared" si="17"/>
        <v/>
      </c>
      <c r="K267" s="11">
        <f t="shared" si="18"/>
        <v>264</v>
      </c>
      <c r="L267" s="11" t="str">
        <f t="shared" si="19"/>
        <v/>
      </c>
    </row>
    <row r="268" spans="1:12" x14ac:dyDescent="0.3">
      <c r="A268" t="s">
        <v>10950</v>
      </c>
      <c r="B268" s="9">
        <v>45836</v>
      </c>
      <c r="C268" t="s">
        <v>8476</v>
      </c>
      <c r="D268" t="s">
        <v>8249</v>
      </c>
      <c r="E268" t="s">
        <v>8911</v>
      </c>
      <c r="F268">
        <v>2033</v>
      </c>
      <c r="G268" t="s">
        <v>10699</v>
      </c>
      <c r="H268" s="9">
        <v>45836</v>
      </c>
      <c r="I268" s="12">
        <f t="shared" si="16"/>
        <v>0</v>
      </c>
      <c r="J268" s="11" t="str">
        <f t="shared" si="17"/>
        <v/>
      </c>
      <c r="K268" s="11">
        <f t="shared" si="18"/>
        <v>265</v>
      </c>
      <c r="L268" s="11" t="str">
        <f t="shared" si="19"/>
        <v/>
      </c>
    </row>
    <row r="269" spans="1:12" x14ac:dyDescent="0.3">
      <c r="A269" t="s">
        <v>10951</v>
      </c>
      <c r="B269" s="9">
        <v>45836</v>
      </c>
      <c r="C269" t="s">
        <v>8437</v>
      </c>
      <c r="D269" t="s">
        <v>8228</v>
      </c>
      <c r="E269" t="s">
        <v>8951</v>
      </c>
      <c r="F269">
        <v>1776</v>
      </c>
      <c r="G269" t="s">
        <v>10699</v>
      </c>
      <c r="H269" s="9">
        <v>45837</v>
      </c>
      <c r="I269" s="12">
        <f t="shared" si="16"/>
        <v>1</v>
      </c>
      <c r="J269" s="11" t="str">
        <f t="shared" si="17"/>
        <v/>
      </c>
      <c r="K269" s="11">
        <f t="shared" si="18"/>
        <v>266</v>
      </c>
      <c r="L269" s="11" t="str">
        <f t="shared" si="19"/>
        <v/>
      </c>
    </row>
    <row r="270" spans="1:12" x14ac:dyDescent="0.3">
      <c r="A270" t="s">
        <v>10952</v>
      </c>
      <c r="B270" s="9">
        <v>45836</v>
      </c>
      <c r="C270" t="s">
        <v>8516</v>
      </c>
      <c r="D270" t="s">
        <v>8233</v>
      </c>
      <c r="E270" t="s">
        <v>8939</v>
      </c>
      <c r="F270">
        <v>4144</v>
      </c>
      <c r="G270" t="s">
        <v>4482</v>
      </c>
      <c r="H270" s="9">
        <v>45836</v>
      </c>
      <c r="I270" s="12">
        <f t="shared" si="16"/>
        <v>0</v>
      </c>
      <c r="J270" s="11" t="str">
        <f t="shared" si="17"/>
        <v/>
      </c>
      <c r="K270" s="11">
        <f t="shared" si="18"/>
        <v>267</v>
      </c>
      <c r="L270" s="11" t="str">
        <f t="shared" si="19"/>
        <v/>
      </c>
    </row>
    <row r="271" spans="1:12" x14ac:dyDescent="0.3">
      <c r="A271" t="s">
        <v>10953</v>
      </c>
      <c r="B271" s="9">
        <v>45836</v>
      </c>
      <c r="C271" t="s">
        <v>8510</v>
      </c>
      <c r="D271" t="s">
        <v>8249</v>
      </c>
      <c r="E271" t="s">
        <v>8970</v>
      </c>
      <c r="F271">
        <v>1647</v>
      </c>
      <c r="G271" t="s">
        <v>10687</v>
      </c>
      <c r="H271" s="9">
        <v>45836</v>
      </c>
      <c r="I271" s="12">
        <f t="shared" si="16"/>
        <v>0</v>
      </c>
      <c r="J271" s="11" t="str">
        <f t="shared" si="17"/>
        <v/>
      </c>
      <c r="K271" s="11">
        <f t="shared" si="18"/>
        <v>268</v>
      </c>
      <c r="L271" s="11" t="str">
        <f t="shared" si="19"/>
        <v/>
      </c>
    </row>
    <row r="272" spans="1:12" x14ac:dyDescent="0.3">
      <c r="A272" t="s">
        <v>10954</v>
      </c>
      <c r="B272" s="9">
        <v>45836</v>
      </c>
      <c r="C272" t="s">
        <v>8458</v>
      </c>
      <c r="D272" t="s">
        <v>8228</v>
      </c>
      <c r="E272" t="s">
        <v>8973</v>
      </c>
      <c r="F272">
        <v>20768</v>
      </c>
      <c r="G272" t="s">
        <v>4482</v>
      </c>
      <c r="H272" s="9">
        <v>45837</v>
      </c>
      <c r="I272" s="12">
        <f t="shared" si="16"/>
        <v>1</v>
      </c>
      <c r="J272" s="11" t="str">
        <f t="shared" si="17"/>
        <v/>
      </c>
      <c r="K272" s="11">
        <f t="shared" si="18"/>
        <v>269</v>
      </c>
      <c r="L272" s="11" t="str">
        <f t="shared" si="19"/>
        <v/>
      </c>
    </row>
    <row r="273" spans="1:12" x14ac:dyDescent="0.3">
      <c r="A273" t="s">
        <v>10955</v>
      </c>
      <c r="B273" s="9">
        <v>45837</v>
      </c>
      <c r="C273" t="s">
        <v>8234</v>
      </c>
      <c r="D273" t="s">
        <v>8233</v>
      </c>
      <c r="E273" t="s">
        <v>9010</v>
      </c>
      <c r="F273">
        <v>5270</v>
      </c>
      <c r="G273" t="s">
        <v>4482</v>
      </c>
      <c r="H273" s="9">
        <v>45838</v>
      </c>
      <c r="I273" s="12">
        <f t="shared" si="16"/>
        <v>1</v>
      </c>
      <c r="J273" s="11" t="str">
        <f t="shared" si="17"/>
        <v/>
      </c>
      <c r="K273" s="11">
        <f t="shared" si="18"/>
        <v>270</v>
      </c>
      <c r="L273" s="11" t="str">
        <f t="shared" si="19"/>
        <v/>
      </c>
    </row>
    <row r="274" spans="1:12" x14ac:dyDescent="0.3">
      <c r="A274" t="s">
        <v>10956</v>
      </c>
      <c r="B274" s="9">
        <v>45837</v>
      </c>
      <c r="C274" t="s">
        <v>8326</v>
      </c>
      <c r="D274" t="s">
        <v>8241</v>
      </c>
      <c r="E274" t="s">
        <v>8949</v>
      </c>
      <c r="F274">
        <v>2737.5</v>
      </c>
      <c r="G274" t="s">
        <v>10699</v>
      </c>
      <c r="H274" s="9">
        <v>45837</v>
      </c>
      <c r="I274" s="12">
        <f t="shared" si="16"/>
        <v>0</v>
      </c>
      <c r="J274" s="11" t="str">
        <f t="shared" si="17"/>
        <v/>
      </c>
      <c r="K274" s="11">
        <f t="shared" si="18"/>
        <v>271</v>
      </c>
      <c r="L274" s="11" t="str">
        <f t="shared" si="19"/>
        <v/>
      </c>
    </row>
    <row r="275" spans="1:12" x14ac:dyDescent="0.3">
      <c r="A275" t="s">
        <v>10957</v>
      </c>
      <c r="B275" s="9">
        <v>45837</v>
      </c>
      <c r="C275" t="s">
        <v>8254</v>
      </c>
      <c r="D275" t="s">
        <v>8228</v>
      </c>
      <c r="E275" t="s">
        <v>8982</v>
      </c>
      <c r="F275">
        <v>5992</v>
      </c>
      <c r="G275" t="s">
        <v>4482</v>
      </c>
      <c r="H275" s="9">
        <v>45837</v>
      </c>
      <c r="I275" s="12">
        <f t="shared" si="16"/>
        <v>0</v>
      </c>
      <c r="J275" s="11" t="str">
        <f t="shared" si="17"/>
        <v/>
      </c>
      <c r="K275" s="11">
        <f t="shared" si="18"/>
        <v>272</v>
      </c>
      <c r="L275" s="11" t="str">
        <f t="shared" si="19"/>
        <v/>
      </c>
    </row>
    <row r="276" spans="1:12" x14ac:dyDescent="0.3">
      <c r="A276" t="s">
        <v>10958</v>
      </c>
      <c r="B276" s="9">
        <v>45837</v>
      </c>
      <c r="C276" t="s">
        <v>8301</v>
      </c>
      <c r="D276" t="s">
        <v>8228</v>
      </c>
      <c r="E276" t="s">
        <v>8847</v>
      </c>
      <c r="F276">
        <v>2849</v>
      </c>
      <c r="G276" t="s">
        <v>4482</v>
      </c>
      <c r="H276" s="9">
        <v>45839</v>
      </c>
      <c r="I276" s="12">
        <f t="shared" si="16"/>
        <v>2</v>
      </c>
      <c r="J276" s="11" t="str">
        <f t="shared" si="17"/>
        <v/>
      </c>
      <c r="K276" s="11">
        <f t="shared" si="18"/>
        <v>273</v>
      </c>
      <c r="L276" s="11" t="str">
        <f t="shared" si="19"/>
        <v/>
      </c>
    </row>
    <row r="277" spans="1:12" x14ac:dyDescent="0.3">
      <c r="A277" t="s">
        <v>10959</v>
      </c>
      <c r="B277" s="9">
        <v>45837</v>
      </c>
      <c r="C277" t="s">
        <v>8408</v>
      </c>
      <c r="D277" t="s">
        <v>8228</v>
      </c>
      <c r="E277" t="s">
        <v>8975</v>
      </c>
      <c r="F277">
        <v>587.5</v>
      </c>
      <c r="G277" t="s">
        <v>4482</v>
      </c>
      <c r="H277" s="9">
        <v>45839</v>
      </c>
      <c r="I277" s="12">
        <f t="shared" si="16"/>
        <v>2</v>
      </c>
      <c r="J277" s="11" t="str">
        <f t="shared" si="17"/>
        <v/>
      </c>
      <c r="K277" s="11">
        <f t="shared" si="18"/>
        <v>274</v>
      </c>
      <c r="L277" s="11" t="str">
        <f t="shared" si="19"/>
        <v/>
      </c>
    </row>
    <row r="278" spans="1:12" x14ac:dyDescent="0.3">
      <c r="A278" t="s">
        <v>10960</v>
      </c>
      <c r="B278" s="9">
        <v>45837</v>
      </c>
      <c r="C278" t="s">
        <v>8284</v>
      </c>
      <c r="D278" t="s">
        <v>8241</v>
      </c>
      <c r="E278" t="s">
        <v>8899</v>
      </c>
      <c r="F278">
        <v>126</v>
      </c>
      <c r="G278" t="s">
        <v>4482</v>
      </c>
      <c r="H278" s="9">
        <v>45849</v>
      </c>
      <c r="I278" s="12">
        <f t="shared" si="16"/>
        <v>12</v>
      </c>
      <c r="J278" s="11" t="str">
        <f t="shared" si="17"/>
        <v>FLAG</v>
      </c>
      <c r="K278" s="11">
        <f t="shared" si="18"/>
        <v>275</v>
      </c>
      <c r="L278" s="11" t="str">
        <f t="shared" si="19"/>
        <v/>
      </c>
    </row>
    <row r="279" spans="1:12" x14ac:dyDescent="0.3">
      <c r="A279" t="s">
        <v>10961</v>
      </c>
      <c r="B279" s="9">
        <v>45838</v>
      </c>
      <c r="C279" t="s">
        <v>8403</v>
      </c>
      <c r="D279" t="s">
        <v>8241</v>
      </c>
      <c r="E279" t="s">
        <v>9018</v>
      </c>
      <c r="F279">
        <v>6174</v>
      </c>
      <c r="G279" t="s">
        <v>4482</v>
      </c>
      <c r="H279" s="9">
        <v>45856</v>
      </c>
      <c r="I279" s="12">
        <f t="shared" si="16"/>
        <v>18</v>
      </c>
      <c r="J279" s="11" t="str">
        <f t="shared" si="17"/>
        <v>FLAG</v>
      </c>
      <c r="K279" s="11">
        <f t="shared" si="18"/>
        <v>276</v>
      </c>
      <c r="L279" s="11" t="str">
        <f t="shared" si="19"/>
        <v/>
      </c>
    </row>
    <row r="280" spans="1:12" x14ac:dyDescent="0.3">
      <c r="A280" t="s">
        <v>10962</v>
      </c>
      <c r="B280" s="9">
        <v>45838</v>
      </c>
      <c r="C280" t="s">
        <v>8304</v>
      </c>
      <c r="D280" t="s">
        <v>8241</v>
      </c>
      <c r="E280" t="s">
        <v>8888</v>
      </c>
      <c r="F280">
        <v>3914</v>
      </c>
      <c r="G280" t="s">
        <v>10687</v>
      </c>
      <c r="H280" s="9">
        <v>45838</v>
      </c>
      <c r="I280" s="12">
        <f t="shared" si="16"/>
        <v>0</v>
      </c>
      <c r="J280" s="11" t="str">
        <f t="shared" si="17"/>
        <v/>
      </c>
      <c r="K280" s="11">
        <f t="shared" si="18"/>
        <v>277</v>
      </c>
      <c r="L280" s="11" t="str">
        <f t="shared" si="19"/>
        <v/>
      </c>
    </row>
    <row r="281" spans="1:12" x14ac:dyDescent="0.3">
      <c r="A281" t="s">
        <v>10963</v>
      </c>
      <c r="B281" s="9">
        <v>45838</v>
      </c>
      <c r="C281" t="s">
        <v>8491</v>
      </c>
      <c r="D281" t="s">
        <v>8241</v>
      </c>
      <c r="E281" t="s">
        <v>8872</v>
      </c>
      <c r="F281">
        <v>1152</v>
      </c>
      <c r="G281" t="s">
        <v>10687</v>
      </c>
      <c r="H281" s="9">
        <v>45838</v>
      </c>
      <c r="I281" s="12">
        <f t="shared" si="16"/>
        <v>0</v>
      </c>
      <c r="J281" s="11" t="str">
        <f t="shared" si="17"/>
        <v/>
      </c>
      <c r="K281" s="11">
        <f t="shared" si="18"/>
        <v>278</v>
      </c>
      <c r="L281" s="11" t="str">
        <f t="shared" si="19"/>
        <v/>
      </c>
    </row>
    <row r="282" spans="1:12" x14ac:dyDescent="0.3">
      <c r="A282" t="s">
        <v>10964</v>
      </c>
      <c r="B282" s="9">
        <v>45839</v>
      </c>
      <c r="C282" t="s">
        <v>8441</v>
      </c>
      <c r="D282" t="s">
        <v>8233</v>
      </c>
      <c r="E282" t="s">
        <v>8967</v>
      </c>
      <c r="F282">
        <v>6210</v>
      </c>
      <c r="G282" t="s">
        <v>4482</v>
      </c>
      <c r="H282" s="9">
        <v>45841</v>
      </c>
      <c r="I282" s="12">
        <f t="shared" si="16"/>
        <v>2</v>
      </c>
      <c r="J282" s="11" t="str">
        <f t="shared" si="17"/>
        <v/>
      </c>
      <c r="K282" s="11">
        <f t="shared" si="18"/>
        <v>279</v>
      </c>
      <c r="L282" s="11" t="str">
        <f t="shared" si="19"/>
        <v/>
      </c>
    </row>
    <row r="283" spans="1:12" x14ac:dyDescent="0.3">
      <c r="A283" t="s">
        <v>10965</v>
      </c>
      <c r="B283" s="9">
        <v>45839</v>
      </c>
      <c r="C283" t="s">
        <v>8460</v>
      </c>
      <c r="D283" t="s">
        <v>8228</v>
      </c>
      <c r="E283" t="s">
        <v>8910</v>
      </c>
      <c r="F283">
        <v>1400</v>
      </c>
      <c r="G283" t="s">
        <v>4482</v>
      </c>
      <c r="H283" s="9">
        <v>45841</v>
      </c>
      <c r="I283" s="12">
        <f t="shared" si="16"/>
        <v>2</v>
      </c>
      <c r="J283" s="11" t="str">
        <f t="shared" si="17"/>
        <v/>
      </c>
      <c r="K283" s="11">
        <f t="shared" si="18"/>
        <v>280</v>
      </c>
      <c r="L283" s="11" t="str">
        <f t="shared" si="19"/>
        <v/>
      </c>
    </row>
    <row r="284" spans="1:12" x14ac:dyDescent="0.3">
      <c r="A284" t="s">
        <v>10966</v>
      </c>
      <c r="B284" s="9">
        <v>45839</v>
      </c>
      <c r="C284" t="s">
        <v>8491</v>
      </c>
      <c r="D284" t="s">
        <v>8241</v>
      </c>
      <c r="E284" t="s">
        <v>8866</v>
      </c>
      <c r="F284">
        <v>585</v>
      </c>
      <c r="G284" t="s">
        <v>10687</v>
      </c>
      <c r="H284" s="9">
        <v>45839</v>
      </c>
      <c r="I284" s="12">
        <f t="shared" si="16"/>
        <v>0</v>
      </c>
      <c r="J284" s="11" t="str">
        <f t="shared" si="17"/>
        <v/>
      </c>
      <c r="K284" s="11">
        <f t="shared" si="18"/>
        <v>281</v>
      </c>
      <c r="L284" s="11" t="str">
        <f t="shared" si="19"/>
        <v/>
      </c>
    </row>
    <row r="285" spans="1:12" x14ac:dyDescent="0.3">
      <c r="A285" t="s">
        <v>10967</v>
      </c>
      <c r="B285" s="9">
        <v>45840</v>
      </c>
      <c r="C285" t="s">
        <v>8502</v>
      </c>
      <c r="D285" t="s">
        <v>8249</v>
      </c>
      <c r="E285" t="s">
        <v>8898</v>
      </c>
      <c r="F285">
        <v>1332</v>
      </c>
      <c r="G285" t="s">
        <v>10699</v>
      </c>
      <c r="H285" s="9">
        <v>45840</v>
      </c>
      <c r="I285" s="12">
        <f t="shared" si="16"/>
        <v>0</v>
      </c>
      <c r="J285" s="11" t="str">
        <f t="shared" si="17"/>
        <v/>
      </c>
      <c r="K285" s="11">
        <f t="shared" si="18"/>
        <v>282</v>
      </c>
      <c r="L285" s="11" t="str">
        <f t="shared" si="19"/>
        <v/>
      </c>
    </row>
    <row r="286" spans="1:12" x14ac:dyDescent="0.3">
      <c r="A286" t="s">
        <v>10968</v>
      </c>
      <c r="B286" s="9">
        <v>45840</v>
      </c>
      <c r="C286" t="s">
        <v>8453</v>
      </c>
      <c r="D286" t="s">
        <v>8241</v>
      </c>
      <c r="E286" t="s">
        <v>8924</v>
      </c>
      <c r="F286">
        <v>2223</v>
      </c>
      <c r="G286" t="s">
        <v>4482</v>
      </c>
      <c r="H286" s="9">
        <v>45859</v>
      </c>
      <c r="I286" s="12">
        <f t="shared" si="16"/>
        <v>19</v>
      </c>
      <c r="J286" s="11" t="str">
        <f t="shared" si="17"/>
        <v>FLAG</v>
      </c>
      <c r="K286" s="11">
        <f t="shared" si="18"/>
        <v>283</v>
      </c>
      <c r="L286" s="11" t="str">
        <f t="shared" si="19"/>
        <v/>
      </c>
    </row>
    <row r="287" spans="1:12" x14ac:dyDescent="0.3">
      <c r="A287" t="s">
        <v>10969</v>
      </c>
      <c r="B287" s="9">
        <v>45840</v>
      </c>
      <c r="C287" t="s">
        <v>8514</v>
      </c>
      <c r="D287" t="s">
        <v>8233</v>
      </c>
      <c r="E287" t="s">
        <v>8987</v>
      </c>
      <c r="F287">
        <v>2970</v>
      </c>
      <c r="G287" t="s">
        <v>10699</v>
      </c>
      <c r="H287" s="9">
        <v>45841</v>
      </c>
      <c r="I287" s="12">
        <f t="shared" si="16"/>
        <v>1</v>
      </c>
      <c r="J287" s="11" t="str">
        <f t="shared" si="17"/>
        <v/>
      </c>
      <c r="K287" s="11">
        <f t="shared" si="18"/>
        <v>284</v>
      </c>
      <c r="L287" s="11" t="str">
        <f t="shared" si="19"/>
        <v/>
      </c>
    </row>
    <row r="288" spans="1:12" x14ac:dyDescent="0.3">
      <c r="A288" t="s">
        <v>10970</v>
      </c>
      <c r="B288" s="9">
        <v>45840</v>
      </c>
      <c r="C288" t="s">
        <v>8259</v>
      </c>
      <c r="D288" t="s">
        <v>8228</v>
      </c>
      <c r="E288" t="s">
        <v>8877</v>
      </c>
      <c r="F288">
        <v>2106</v>
      </c>
      <c r="G288" t="s">
        <v>4482</v>
      </c>
      <c r="H288" s="9">
        <v>45840</v>
      </c>
      <c r="I288" s="12">
        <f t="shared" si="16"/>
        <v>0</v>
      </c>
      <c r="J288" s="11" t="str">
        <f t="shared" si="17"/>
        <v/>
      </c>
      <c r="K288" s="11">
        <f t="shared" si="18"/>
        <v>285</v>
      </c>
      <c r="L288" s="11" t="str">
        <f t="shared" si="19"/>
        <v/>
      </c>
    </row>
    <row r="289" spans="1:12" x14ac:dyDescent="0.3">
      <c r="A289" t="s">
        <v>10971</v>
      </c>
      <c r="B289" s="9">
        <v>45840</v>
      </c>
      <c r="C289" t="s">
        <v>8498</v>
      </c>
      <c r="D289" t="s">
        <v>8249</v>
      </c>
      <c r="E289" t="s">
        <v>8966</v>
      </c>
      <c r="F289">
        <v>1442</v>
      </c>
      <c r="G289" t="s">
        <v>4482</v>
      </c>
      <c r="H289" s="9">
        <v>45840</v>
      </c>
      <c r="I289" s="12">
        <f t="shared" si="16"/>
        <v>0</v>
      </c>
      <c r="J289" s="11" t="str">
        <f t="shared" si="17"/>
        <v/>
      </c>
      <c r="K289" s="11">
        <f t="shared" si="18"/>
        <v>286</v>
      </c>
      <c r="L289" s="11" t="str">
        <f t="shared" si="19"/>
        <v/>
      </c>
    </row>
    <row r="290" spans="1:12" x14ac:dyDescent="0.3">
      <c r="A290" t="s">
        <v>10972</v>
      </c>
      <c r="B290" s="9">
        <v>45841</v>
      </c>
      <c r="C290" t="s">
        <v>8392</v>
      </c>
      <c r="D290" t="s">
        <v>8249</v>
      </c>
      <c r="E290" t="s">
        <v>9013</v>
      </c>
      <c r="F290">
        <v>4680</v>
      </c>
      <c r="G290" t="s">
        <v>4482</v>
      </c>
      <c r="H290" s="9">
        <v>45841</v>
      </c>
      <c r="I290" s="12">
        <f t="shared" si="16"/>
        <v>0</v>
      </c>
      <c r="J290" s="11" t="str">
        <f t="shared" si="17"/>
        <v/>
      </c>
      <c r="K290" s="11">
        <f t="shared" si="18"/>
        <v>287</v>
      </c>
      <c r="L290" s="11" t="str">
        <f t="shared" si="19"/>
        <v/>
      </c>
    </row>
    <row r="291" spans="1:12" x14ac:dyDescent="0.3">
      <c r="A291" t="s">
        <v>10973</v>
      </c>
      <c r="B291" s="9">
        <v>45841</v>
      </c>
      <c r="C291" t="s">
        <v>8484</v>
      </c>
      <c r="D291" t="s">
        <v>8241</v>
      </c>
      <c r="E291" t="s">
        <v>8916</v>
      </c>
      <c r="F291">
        <v>20060</v>
      </c>
      <c r="G291" t="s">
        <v>4482</v>
      </c>
      <c r="H291" s="9">
        <v>45859</v>
      </c>
      <c r="I291" s="12">
        <f t="shared" si="16"/>
        <v>18</v>
      </c>
      <c r="J291" s="11" t="str">
        <f t="shared" si="17"/>
        <v>FLAG</v>
      </c>
      <c r="K291" s="11">
        <f t="shared" si="18"/>
        <v>288</v>
      </c>
      <c r="L291" s="11" t="str">
        <f t="shared" si="19"/>
        <v/>
      </c>
    </row>
    <row r="292" spans="1:12" x14ac:dyDescent="0.3">
      <c r="A292" t="s">
        <v>10974</v>
      </c>
      <c r="B292" s="9">
        <v>45841</v>
      </c>
      <c r="C292" t="s">
        <v>8329</v>
      </c>
      <c r="D292" t="s">
        <v>8233</v>
      </c>
      <c r="E292" t="s">
        <v>8962</v>
      </c>
      <c r="F292">
        <v>814</v>
      </c>
      <c r="G292" t="s">
        <v>10699</v>
      </c>
      <c r="H292" s="9">
        <v>45841</v>
      </c>
      <c r="I292" s="12">
        <f t="shared" si="16"/>
        <v>0</v>
      </c>
      <c r="J292" s="11" t="str">
        <f t="shared" si="17"/>
        <v/>
      </c>
      <c r="K292" s="11">
        <f t="shared" si="18"/>
        <v>289</v>
      </c>
      <c r="L292" s="11" t="str">
        <f t="shared" si="19"/>
        <v/>
      </c>
    </row>
    <row r="293" spans="1:12" x14ac:dyDescent="0.3">
      <c r="A293" t="s">
        <v>10975</v>
      </c>
      <c r="B293" s="9">
        <v>45841</v>
      </c>
      <c r="C293" t="s">
        <v>8394</v>
      </c>
      <c r="D293" t="s">
        <v>8228</v>
      </c>
      <c r="E293" t="s">
        <v>8835</v>
      </c>
      <c r="F293">
        <v>3270</v>
      </c>
      <c r="G293" t="s">
        <v>4482</v>
      </c>
      <c r="H293" s="9">
        <v>45841</v>
      </c>
      <c r="I293" s="12">
        <f t="shared" si="16"/>
        <v>0</v>
      </c>
      <c r="J293" s="11" t="str">
        <f t="shared" si="17"/>
        <v/>
      </c>
      <c r="K293" s="11">
        <f t="shared" si="18"/>
        <v>290</v>
      </c>
      <c r="L293" s="11" t="str">
        <f t="shared" si="19"/>
        <v/>
      </c>
    </row>
    <row r="294" spans="1:12" x14ac:dyDescent="0.3">
      <c r="A294" t="s">
        <v>10976</v>
      </c>
      <c r="B294" s="9">
        <v>45841</v>
      </c>
      <c r="C294" t="s">
        <v>8301</v>
      </c>
      <c r="D294" t="s">
        <v>8228</v>
      </c>
      <c r="E294" t="s">
        <v>8923</v>
      </c>
      <c r="F294">
        <v>4237</v>
      </c>
      <c r="G294" t="s">
        <v>10699</v>
      </c>
      <c r="H294" s="9">
        <v>45841</v>
      </c>
      <c r="I294" s="12">
        <f t="shared" si="16"/>
        <v>0</v>
      </c>
      <c r="J294" s="11" t="str">
        <f t="shared" si="17"/>
        <v/>
      </c>
      <c r="K294" s="11">
        <f t="shared" si="18"/>
        <v>291</v>
      </c>
      <c r="L294" s="11" t="str">
        <f t="shared" si="19"/>
        <v/>
      </c>
    </row>
    <row r="295" spans="1:12" x14ac:dyDescent="0.3">
      <c r="A295" t="s">
        <v>10977</v>
      </c>
      <c r="B295" s="9">
        <v>45841</v>
      </c>
      <c r="C295" t="s">
        <v>8280</v>
      </c>
      <c r="D295" t="s">
        <v>8241</v>
      </c>
      <c r="E295" t="s">
        <v>8959</v>
      </c>
      <c r="F295">
        <v>2325</v>
      </c>
      <c r="G295" t="s">
        <v>10687</v>
      </c>
      <c r="H295" s="9">
        <v>45841</v>
      </c>
      <c r="I295" s="12">
        <f t="shared" si="16"/>
        <v>0</v>
      </c>
      <c r="J295" s="11" t="str">
        <f t="shared" si="17"/>
        <v/>
      </c>
      <c r="K295" s="11">
        <f t="shared" si="18"/>
        <v>292</v>
      </c>
      <c r="L295" s="11" t="str">
        <f t="shared" si="19"/>
        <v/>
      </c>
    </row>
    <row r="296" spans="1:12" x14ac:dyDescent="0.3">
      <c r="A296" t="s">
        <v>10978</v>
      </c>
      <c r="B296" s="9">
        <v>45842</v>
      </c>
      <c r="C296" t="s">
        <v>8474</v>
      </c>
      <c r="D296" t="s">
        <v>8269</v>
      </c>
      <c r="E296" t="s">
        <v>8846</v>
      </c>
      <c r="F296">
        <v>1998</v>
      </c>
      <c r="G296" t="s">
        <v>10699</v>
      </c>
      <c r="H296" s="9">
        <v>45844</v>
      </c>
      <c r="I296" s="12">
        <f t="shared" si="16"/>
        <v>2</v>
      </c>
      <c r="J296" s="11" t="str">
        <f t="shared" si="17"/>
        <v/>
      </c>
      <c r="K296" s="11">
        <f t="shared" si="18"/>
        <v>293</v>
      </c>
      <c r="L296" s="11" t="str">
        <f t="shared" si="19"/>
        <v/>
      </c>
    </row>
    <row r="297" spans="1:12" x14ac:dyDescent="0.3">
      <c r="A297" t="s">
        <v>10979</v>
      </c>
      <c r="B297" s="9">
        <v>45842</v>
      </c>
      <c r="C297" t="s">
        <v>8386</v>
      </c>
      <c r="D297" t="s">
        <v>8228</v>
      </c>
      <c r="E297" t="s">
        <v>9019</v>
      </c>
      <c r="F297">
        <v>4968</v>
      </c>
      <c r="G297" t="s">
        <v>4482</v>
      </c>
      <c r="H297" s="9">
        <v>45842</v>
      </c>
      <c r="I297" s="12">
        <f t="shared" si="16"/>
        <v>0</v>
      </c>
      <c r="J297" s="11" t="str">
        <f t="shared" si="17"/>
        <v/>
      </c>
      <c r="K297" s="11">
        <f t="shared" si="18"/>
        <v>294</v>
      </c>
      <c r="L297" s="11" t="str">
        <f t="shared" si="19"/>
        <v/>
      </c>
    </row>
    <row r="298" spans="1:12" x14ac:dyDescent="0.3">
      <c r="A298" t="s">
        <v>10980</v>
      </c>
      <c r="B298" s="9">
        <v>45843</v>
      </c>
      <c r="C298" t="s">
        <v>8403</v>
      </c>
      <c r="D298" t="s">
        <v>8241</v>
      </c>
      <c r="E298" t="s">
        <v>8995</v>
      </c>
      <c r="F298">
        <v>2100</v>
      </c>
      <c r="G298" t="s">
        <v>4482</v>
      </c>
      <c r="H298" s="9">
        <v>45867</v>
      </c>
      <c r="I298" s="12">
        <f t="shared" si="16"/>
        <v>24</v>
      </c>
      <c r="J298" s="11" t="str">
        <f t="shared" si="17"/>
        <v>FLAG</v>
      </c>
      <c r="K298" s="11">
        <f t="shared" si="18"/>
        <v>295</v>
      </c>
      <c r="L298" s="11" t="str">
        <f t="shared" si="19"/>
        <v/>
      </c>
    </row>
    <row r="299" spans="1:12" x14ac:dyDescent="0.3">
      <c r="A299" t="s">
        <v>10981</v>
      </c>
      <c r="B299" s="9">
        <v>45843</v>
      </c>
      <c r="C299" t="s">
        <v>8531</v>
      </c>
      <c r="D299" t="s">
        <v>8233</v>
      </c>
      <c r="E299" t="s">
        <v>8950</v>
      </c>
      <c r="F299">
        <v>2050</v>
      </c>
      <c r="G299" t="s">
        <v>4482</v>
      </c>
      <c r="H299" s="9">
        <v>45845</v>
      </c>
      <c r="I299" s="12">
        <f t="shared" si="16"/>
        <v>2</v>
      </c>
      <c r="J299" s="11" t="str">
        <f t="shared" si="17"/>
        <v/>
      </c>
      <c r="K299" s="11">
        <f t="shared" si="18"/>
        <v>296</v>
      </c>
      <c r="L299" s="11" t="str">
        <f t="shared" si="19"/>
        <v/>
      </c>
    </row>
    <row r="300" spans="1:12" x14ac:dyDescent="0.3">
      <c r="A300" t="s">
        <v>10982</v>
      </c>
      <c r="B300" s="9">
        <v>45843</v>
      </c>
      <c r="C300" t="s">
        <v>8493</v>
      </c>
      <c r="D300" t="s">
        <v>8249</v>
      </c>
      <c r="E300" t="s">
        <v>8907</v>
      </c>
      <c r="F300">
        <v>1687.5</v>
      </c>
      <c r="G300" t="s">
        <v>10687</v>
      </c>
      <c r="H300" s="9">
        <v>45843</v>
      </c>
      <c r="I300" s="12">
        <f t="shared" si="16"/>
        <v>0</v>
      </c>
      <c r="J300" s="11" t="str">
        <f t="shared" si="17"/>
        <v/>
      </c>
      <c r="K300" s="11">
        <f t="shared" si="18"/>
        <v>297</v>
      </c>
      <c r="L300" s="11" t="str">
        <f t="shared" si="19"/>
        <v/>
      </c>
    </row>
    <row r="301" spans="1:12" x14ac:dyDescent="0.3">
      <c r="A301" t="s">
        <v>10983</v>
      </c>
      <c r="B301" s="9">
        <v>45843</v>
      </c>
      <c r="C301" t="s">
        <v>8229</v>
      </c>
      <c r="D301" t="s">
        <v>8233</v>
      </c>
      <c r="E301" t="s">
        <v>8990</v>
      </c>
      <c r="F301">
        <v>2464</v>
      </c>
      <c r="G301" t="s">
        <v>10699</v>
      </c>
      <c r="H301" s="9">
        <v>45844</v>
      </c>
      <c r="I301" s="12">
        <f t="shared" si="16"/>
        <v>1</v>
      </c>
      <c r="J301" s="11" t="str">
        <f t="shared" si="17"/>
        <v/>
      </c>
      <c r="K301" s="11">
        <f t="shared" si="18"/>
        <v>298</v>
      </c>
      <c r="L301" s="11" t="str">
        <f t="shared" si="19"/>
        <v/>
      </c>
    </row>
    <row r="302" spans="1:12" x14ac:dyDescent="0.3">
      <c r="A302" t="s">
        <v>10984</v>
      </c>
      <c r="B302" s="9">
        <v>45843</v>
      </c>
      <c r="C302" t="s">
        <v>8422</v>
      </c>
      <c r="D302" t="s">
        <v>8228</v>
      </c>
      <c r="E302" t="s">
        <v>8842</v>
      </c>
      <c r="F302">
        <v>4170</v>
      </c>
      <c r="G302" t="s">
        <v>10687</v>
      </c>
      <c r="H302" s="9">
        <v>45843</v>
      </c>
      <c r="I302" s="12">
        <f t="shared" si="16"/>
        <v>0</v>
      </c>
      <c r="J302" s="11" t="str">
        <f t="shared" si="17"/>
        <v/>
      </c>
      <c r="K302" s="11">
        <f t="shared" si="18"/>
        <v>299</v>
      </c>
      <c r="L302" s="11" t="str">
        <f t="shared" si="19"/>
        <v/>
      </c>
    </row>
    <row r="303" spans="1:12" x14ac:dyDescent="0.3">
      <c r="A303" t="s">
        <v>10985</v>
      </c>
      <c r="B303" s="9">
        <v>45844</v>
      </c>
      <c r="C303" t="s">
        <v>8273</v>
      </c>
      <c r="D303" t="s">
        <v>8233</v>
      </c>
      <c r="E303" t="s">
        <v>8944</v>
      </c>
      <c r="F303">
        <v>450</v>
      </c>
      <c r="G303" t="s">
        <v>4482</v>
      </c>
      <c r="H303" s="9">
        <v>45846</v>
      </c>
      <c r="I303" s="12">
        <f t="shared" si="16"/>
        <v>2</v>
      </c>
      <c r="J303" s="11" t="str">
        <f t="shared" si="17"/>
        <v/>
      </c>
      <c r="K303" s="11">
        <f t="shared" si="18"/>
        <v>300</v>
      </c>
      <c r="L303" s="11" t="str">
        <f t="shared" si="19"/>
        <v/>
      </c>
    </row>
    <row r="304" spans="1:12" x14ac:dyDescent="0.3">
      <c r="A304" t="s">
        <v>10986</v>
      </c>
      <c r="B304" s="9">
        <v>45844</v>
      </c>
      <c r="C304" t="s">
        <v>8509</v>
      </c>
      <c r="D304" t="s">
        <v>8269</v>
      </c>
      <c r="E304" t="s">
        <v>8890</v>
      </c>
      <c r="F304">
        <v>414</v>
      </c>
      <c r="G304" t="s">
        <v>4482</v>
      </c>
      <c r="H304" s="9">
        <v>45844</v>
      </c>
      <c r="I304" s="12">
        <f t="shared" si="16"/>
        <v>0</v>
      </c>
      <c r="J304" s="11" t="str">
        <f t="shared" si="17"/>
        <v/>
      </c>
      <c r="K304" s="11">
        <f t="shared" si="18"/>
        <v>301</v>
      </c>
      <c r="L304" s="11" t="str">
        <f t="shared" si="19"/>
        <v/>
      </c>
    </row>
    <row r="305" spans="1:12" x14ac:dyDescent="0.3">
      <c r="A305" t="s">
        <v>10987</v>
      </c>
      <c r="B305" s="9">
        <v>45844</v>
      </c>
      <c r="C305" t="s">
        <v>8502</v>
      </c>
      <c r="D305" t="s">
        <v>8249</v>
      </c>
      <c r="E305" t="s">
        <v>8922</v>
      </c>
      <c r="F305">
        <v>12056</v>
      </c>
      <c r="G305" t="s">
        <v>10687</v>
      </c>
      <c r="H305" s="9">
        <v>45844</v>
      </c>
      <c r="I305" s="12">
        <f t="shared" si="16"/>
        <v>0</v>
      </c>
      <c r="J305" s="11" t="str">
        <f t="shared" si="17"/>
        <v/>
      </c>
      <c r="K305" s="11">
        <f t="shared" si="18"/>
        <v>302</v>
      </c>
      <c r="L305" s="11" t="str">
        <f t="shared" si="19"/>
        <v/>
      </c>
    </row>
    <row r="306" spans="1:12" x14ac:dyDescent="0.3">
      <c r="A306" t="s">
        <v>10988</v>
      </c>
      <c r="B306" s="9">
        <v>45844</v>
      </c>
      <c r="C306" t="s">
        <v>8270</v>
      </c>
      <c r="D306" t="s">
        <v>8249</v>
      </c>
      <c r="E306" t="s">
        <v>8869</v>
      </c>
      <c r="F306">
        <v>14602</v>
      </c>
      <c r="G306" t="s">
        <v>4482</v>
      </c>
      <c r="H306" s="9">
        <v>45844</v>
      </c>
      <c r="I306" s="12">
        <f t="shared" si="16"/>
        <v>0</v>
      </c>
      <c r="J306" s="11" t="str">
        <f t="shared" si="17"/>
        <v/>
      </c>
      <c r="K306" s="11">
        <f t="shared" si="18"/>
        <v>303</v>
      </c>
      <c r="L306" s="11" t="str">
        <f t="shared" si="19"/>
        <v/>
      </c>
    </row>
    <row r="307" spans="1:12" x14ac:dyDescent="0.3">
      <c r="A307" t="s">
        <v>10989</v>
      </c>
      <c r="B307" s="9">
        <v>45845</v>
      </c>
      <c r="C307" t="s">
        <v>8314</v>
      </c>
      <c r="D307" t="s">
        <v>8241</v>
      </c>
      <c r="E307" t="s">
        <v>9015</v>
      </c>
      <c r="F307">
        <v>9010</v>
      </c>
      <c r="G307" t="s">
        <v>10687</v>
      </c>
      <c r="H307" s="9">
        <v>45845</v>
      </c>
      <c r="I307" s="12">
        <f t="shared" si="16"/>
        <v>0</v>
      </c>
      <c r="J307" s="11" t="str">
        <f t="shared" si="17"/>
        <v/>
      </c>
      <c r="K307" s="11">
        <f t="shared" si="18"/>
        <v>304</v>
      </c>
      <c r="L307" s="11" t="str">
        <f t="shared" si="19"/>
        <v/>
      </c>
    </row>
    <row r="308" spans="1:12" x14ac:dyDescent="0.3">
      <c r="A308" t="s">
        <v>10990</v>
      </c>
      <c r="B308" s="9">
        <v>45845</v>
      </c>
      <c r="C308" t="s">
        <v>8493</v>
      </c>
      <c r="D308" t="s">
        <v>8249</v>
      </c>
      <c r="E308" t="s">
        <v>8917</v>
      </c>
      <c r="F308">
        <v>2087.5</v>
      </c>
      <c r="G308" t="s">
        <v>4482</v>
      </c>
      <c r="H308" s="9">
        <v>45846</v>
      </c>
      <c r="I308" s="12">
        <f t="shared" si="16"/>
        <v>1</v>
      </c>
      <c r="J308" s="11" t="str">
        <f t="shared" si="17"/>
        <v/>
      </c>
      <c r="K308" s="11">
        <f t="shared" si="18"/>
        <v>305</v>
      </c>
      <c r="L308" s="11" t="str">
        <f t="shared" si="19"/>
        <v/>
      </c>
    </row>
    <row r="309" spans="1:12" x14ac:dyDescent="0.3">
      <c r="A309" t="s">
        <v>10991</v>
      </c>
      <c r="B309" s="9">
        <v>45845</v>
      </c>
      <c r="C309" t="s">
        <v>8265</v>
      </c>
      <c r="D309" t="s">
        <v>8241</v>
      </c>
      <c r="E309" t="s">
        <v>8925</v>
      </c>
      <c r="F309">
        <v>19272</v>
      </c>
      <c r="G309" t="s">
        <v>4482</v>
      </c>
      <c r="H309" s="9">
        <v>45864</v>
      </c>
      <c r="I309" s="12">
        <f t="shared" si="16"/>
        <v>19</v>
      </c>
      <c r="J309" s="11" t="str">
        <f t="shared" si="17"/>
        <v>FLAG</v>
      </c>
      <c r="K309" s="11">
        <f t="shared" si="18"/>
        <v>306</v>
      </c>
      <c r="L309" s="11" t="str">
        <f t="shared" si="19"/>
        <v/>
      </c>
    </row>
    <row r="310" spans="1:12" x14ac:dyDescent="0.3">
      <c r="A310" t="s">
        <v>10992</v>
      </c>
      <c r="B310" s="9">
        <v>45847</v>
      </c>
      <c r="C310" t="s">
        <v>8538</v>
      </c>
      <c r="D310" t="s">
        <v>8233</v>
      </c>
      <c r="E310" t="s">
        <v>8992</v>
      </c>
      <c r="F310">
        <v>16808</v>
      </c>
      <c r="G310" t="s">
        <v>10699</v>
      </c>
      <c r="H310" s="9">
        <v>45849</v>
      </c>
      <c r="I310" s="12">
        <f t="shared" si="16"/>
        <v>2</v>
      </c>
      <c r="J310" s="11" t="str">
        <f t="shared" si="17"/>
        <v/>
      </c>
      <c r="K310" s="11">
        <f t="shared" si="18"/>
        <v>307</v>
      </c>
      <c r="L310" s="11" t="str">
        <f t="shared" si="19"/>
        <v/>
      </c>
    </row>
    <row r="311" spans="1:12" x14ac:dyDescent="0.3">
      <c r="A311" t="s">
        <v>10993</v>
      </c>
      <c r="B311" s="9">
        <v>45847</v>
      </c>
      <c r="C311" t="s">
        <v>8425</v>
      </c>
      <c r="D311" t="s">
        <v>8233</v>
      </c>
      <c r="E311" t="s">
        <v>9049</v>
      </c>
      <c r="F311">
        <v>23730</v>
      </c>
      <c r="G311" t="s">
        <v>4482</v>
      </c>
      <c r="H311" s="9">
        <v>45848</v>
      </c>
      <c r="I311" s="12">
        <f t="shared" si="16"/>
        <v>1</v>
      </c>
      <c r="J311" s="11" t="str">
        <f t="shared" si="17"/>
        <v/>
      </c>
      <c r="K311" s="11">
        <f t="shared" si="18"/>
        <v>308</v>
      </c>
      <c r="L311" s="11" t="str">
        <f t="shared" si="19"/>
        <v/>
      </c>
    </row>
    <row r="312" spans="1:12" x14ac:dyDescent="0.3">
      <c r="A312" t="s">
        <v>10994</v>
      </c>
      <c r="B312" s="9">
        <v>45847</v>
      </c>
      <c r="C312" t="s">
        <v>8528</v>
      </c>
      <c r="D312" t="s">
        <v>8249</v>
      </c>
      <c r="E312" t="s">
        <v>8934</v>
      </c>
      <c r="F312">
        <v>6720</v>
      </c>
      <c r="G312" t="s">
        <v>10699</v>
      </c>
      <c r="H312" s="9">
        <v>45849</v>
      </c>
      <c r="I312" s="12">
        <f t="shared" si="16"/>
        <v>2</v>
      </c>
      <c r="J312" s="11" t="str">
        <f t="shared" si="17"/>
        <v/>
      </c>
      <c r="K312" s="11">
        <f t="shared" si="18"/>
        <v>309</v>
      </c>
      <c r="L312" s="11" t="str">
        <f t="shared" si="19"/>
        <v/>
      </c>
    </row>
    <row r="313" spans="1:12" x14ac:dyDescent="0.3">
      <c r="A313" t="s">
        <v>10995</v>
      </c>
      <c r="B313" s="9">
        <v>45847</v>
      </c>
      <c r="C313" t="s">
        <v>8414</v>
      </c>
      <c r="D313" t="s">
        <v>8228</v>
      </c>
      <c r="E313" t="s">
        <v>9014</v>
      </c>
      <c r="F313">
        <v>18568</v>
      </c>
      <c r="G313" t="s">
        <v>10699</v>
      </c>
      <c r="H313" s="9">
        <v>45847</v>
      </c>
      <c r="I313" s="12">
        <f t="shared" si="16"/>
        <v>0</v>
      </c>
      <c r="J313" s="11" t="str">
        <f t="shared" si="17"/>
        <v/>
      </c>
      <c r="K313" s="11">
        <f t="shared" si="18"/>
        <v>310</v>
      </c>
      <c r="L313" s="11" t="str">
        <f t="shared" si="19"/>
        <v/>
      </c>
    </row>
    <row r="314" spans="1:12" x14ac:dyDescent="0.3">
      <c r="A314" t="s">
        <v>10996</v>
      </c>
      <c r="B314" s="9">
        <v>45847</v>
      </c>
      <c r="C314" t="s">
        <v>8282</v>
      </c>
      <c r="D314" t="s">
        <v>8241</v>
      </c>
      <c r="E314" t="s">
        <v>9023</v>
      </c>
      <c r="F314">
        <v>387</v>
      </c>
      <c r="G314" t="s">
        <v>4482</v>
      </c>
      <c r="H314" s="9">
        <v>45870</v>
      </c>
      <c r="I314" s="12">
        <f t="shared" si="16"/>
        <v>23</v>
      </c>
      <c r="J314" s="11" t="str">
        <f t="shared" si="17"/>
        <v>FLAG</v>
      </c>
      <c r="K314" s="11">
        <f t="shared" si="18"/>
        <v>311</v>
      </c>
      <c r="L314" s="11" t="str">
        <f t="shared" si="19"/>
        <v/>
      </c>
    </row>
    <row r="315" spans="1:12" x14ac:dyDescent="0.3">
      <c r="A315" t="s">
        <v>10997</v>
      </c>
      <c r="B315" s="9">
        <v>45848</v>
      </c>
      <c r="C315" t="s">
        <v>8431</v>
      </c>
      <c r="D315" t="s">
        <v>8241</v>
      </c>
      <c r="E315" t="s">
        <v>9008</v>
      </c>
      <c r="F315">
        <v>7140</v>
      </c>
      <c r="G315" t="s">
        <v>4482</v>
      </c>
      <c r="H315" s="9">
        <v>45870</v>
      </c>
      <c r="I315" s="12">
        <f t="shared" si="16"/>
        <v>22</v>
      </c>
      <c r="J315" s="11" t="str">
        <f t="shared" si="17"/>
        <v>FLAG</v>
      </c>
      <c r="K315" s="11">
        <f t="shared" si="18"/>
        <v>312</v>
      </c>
      <c r="L315" s="11" t="str">
        <f t="shared" si="19"/>
        <v/>
      </c>
    </row>
    <row r="316" spans="1:12" x14ac:dyDescent="0.3">
      <c r="A316" t="s">
        <v>10998</v>
      </c>
      <c r="B316" s="9">
        <v>45849</v>
      </c>
      <c r="C316" t="s">
        <v>8539</v>
      </c>
      <c r="D316" t="s">
        <v>8269</v>
      </c>
      <c r="E316" t="s">
        <v>9027</v>
      </c>
      <c r="F316">
        <v>4560</v>
      </c>
      <c r="G316" t="s">
        <v>10699</v>
      </c>
      <c r="H316" s="9">
        <v>45849</v>
      </c>
      <c r="I316" s="12">
        <f t="shared" si="16"/>
        <v>0</v>
      </c>
      <c r="J316" s="11" t="str">
        <f t="shared" si="17"/>
        <v/>
      </c>
      <c r="K316" s="11">
        <f t="shared" si="18"/>
        <v>313</v>
      </c>
      <c r="L316" s="11" t="str">
        <f t="shared" si="19"/>
        <v/>
      </c>
    </row>
    <row r="317" spans="1:12" x14ac:dyDescent="0.3">
      <c r="A317" t="s">
        <v>10999</v>
      </c>
      <c r="B317" s="9">
        <v>45849</v>
      </c>
      <c r="C317" t="s">
        <v>8396</v>
      </c>
      <c r="D317" t="s">
        <v>8249</v>
      </c>
      <c r="E317" t="s">
        <v>8958</v>
      </c>
      <c r="F317">
        <v>2987.5</v>
      </c>
      <c r="G317" t="s">
        <v>10699</v>
      </c>
      <c r="H317" s="9">
        <v>45850</v>
      </c>
      <c r="I317" s="12">
        <f t="shared" si="16"/>
        <v>1</v>
      </c>
      <c r="J317" s="11" t="str">
        <f t="shared" si="17"/>
        <v/>
      </c>
      <c r="K317" s="11">
        <f t="shared" si="18"/>
        <v>314</v>
      </c>
      <c r="L317" s="11" t="str">
        <f t="shared" si="19"/>
        <v/>
      </c>
    </row>
    <row r="318" spans="1:12" x14ac:dyDescent="0.3">
      <c r="A318" t="s">
        <v>11000</v>
      </c>
      <c r="B318" s="9">
        <v>45849</v>
      </c>
      <c r="C318" t="s">
        <v>8526</v>
      </c>
      <c r="D318" t="s">
        <v>8269</v>
      </c>
      <c r="E318" t="s">
        <v>9039</v>
      </c>
      <c r="F318">
        <v>896</v>
      </c>
      <c r="G318" t="s">
        <v>10699</v>
      </c>
      <c r="H318" s="9">
        <v>45849</v>
      </c>
      <c r="I318" s="12">
        <f t="shared" si="16"/>
        <v>0</v>
      </c>
      <c r="J318" s="11" t="str">
        <f t="shared" si="17"/>
        <v/>
      </c>
      <c r="K318" s="11">
        <f t="shared" si="18"/>
        <v>315</v>
      </c>
      <c r="L318" s="11" t="str">
        <f t="shared" si="19"/>
        <v/>
      </c>
    </row>
    <row r="319" spans="1:12" x14ac:dyDescent="0.3">
      <c r="A319" t="s">
        <v>11001</v>
      </c>
      <c r="B319" s="9">
        <v>45849</v>
      </c>
      <c r="C319" t="s">
        <v>8383</v>
      </c>
      <c r="D319" t="s">
        <v>8269</v>
      </c>
      <c r="E319" t="s">
        <v>9061</v>
      </c>
      <c r="F319">
        <v>19530</v>
      </c>
      <c r="G319" t="s">
        <v>10699</v>
      </c>
      <c r="H319" s="9">
        <v>45850</v>
      </c>
      <c r="I319" s="12">
        <f t="shared" si="16"/>
        <v>1</v>
      </c>
      <c r="J319" s="11" t="str">
        <f t="shared" si="17"/>
        <v/>
      </c>
      <c r="K319" s="11">
        <f t="shared" si="18"/>
        <v>316</v>
      </c>
      <c r="L319" s="11" t="str">
        <f t="shared" si="19"/>
        <v/>
      </c>
    </row>
    <row r="320" spans="1:12" x14ac:dyDescent="0.3">
      <c r="A320" t="s">
        <v>11002</v>
      </c>
      <c r="B320" s="9">
        <v>45850</v>
      </c>
      <c r="C320" t="s">
        <v>8431</v>
      </c>
      <c r="D320" t="s">
        <v>8241</v>
      </c>
      <c r="E320" t="s">
        <v>8968</v>
      </c>
      <c r="F320">
        <v>2294</v>
      </c>
      <c r="G320" t="s">
        <v>10687</v>
      </c>
      <c r="H320" s="9">
        <v>45850</v>
      </c>
      <c r="I320" s="12">
        <f t="shared" si="16"/>
        <v>0</v>
      </c>
      <c r="J320" s="11" t="str">
        <f t="shared" si="17"/>
        <v/>
      </c>
      <c r="K320" s="11">
        <f t="shared" si="18"/>
        <v>317</v>
      </c>
      <c r="L320" s="11" t="str">
        <f t="shared" si="19"/>
        <v/>
      </c>
    </row>
    <row r="321" spans="1:12" x14ac:dyDescent="0.3">
      <c r="A321" t="s">
        <v>11003</v>
      </c>
      <c r="B321" s="9">
        <v>45850</v>
      </c>
      <c r="C321" t="s">
        <v>8481</v>
      </c>
      <c r="D321" t="s">
        <v>8233</v>
      </c>
      <c r="E321" t="s">
        <v>8891</v>
      </c>
      <c r="F321">
        <v>1062</v>
      </c>
      <c r="G321" t="s">
        <v>4482</v>
      </c>
      <c r="H321" s="9">
        <v>45851</v>
      </c>
      <c r="I321" s="12">
        <f t="shared" si="16"/>
        <v>1</v>
      </c>
      <c r="J321" s="11" t="str">
        <f t="shared" si="17"/>
        <v/>
      </c>
      <c r="K321" s="11">
        <f t="shared" si="18"/>
        <v>318</v>
      </c>
      <c r="L321" s="11" t="str">
        <f t="shared" si="19"/>
        <v/>
      </c>
    </row>
    <row r="322" spans="1:12" x14ac:dyDescent="0.3">
      <c r="A322" t="s">
        <v>11004</v>
      </c>
      <c r="B322" s="9">
        <v>45851</v>
      </c>
      <c r="C322" t="s">
        <v>8500</v>
      </c>
      <c r="D322" t="s">
        <v>8228</v>
      </c>
      <c r="E322" t="s">
        <v>9048</v>
      </c>
      <c r="F322">
        <v>574</v>
      </c>
      <c r="G322" t="s">
        <v>10699</v>
      </c>
      <c r="H322" s="9">
        <v>45853</v>
      </c>
      <c r="I322" s="12">
        <f t="shared" si="16"/>
        <v>2</v>
      </c>
      <c r="J322" s="11" t="str">
        <f t="shared" si="17"/>
        <v/>
      </c>
      <c r="K322" s="11">
        <f t="shared" si="18"/>
        <v>319</v>
      </c>
      <c r="L322" s="11" t="str">
        <f t="shared" si="19"/>
        <v/>
      </c>
    </row>
    <row r="323" spans="1:12" x14ac:dyDescent="0.3">
      <c r="A323" t="s">
        <v>11005</v>
      </c>
      <c r="B323" s="9">
        <v>45851</v>
      </c>
      <c r="C323" t="s">
        <v>8398</v>
      </c>
      <c r="D323" t="s">
        <v>8228</v>
      </c>
      <c r="E323" t="s">
        <v>8896</v>
      </c>
      <c r="F323">
        <v>3385.5</v>
      </c>
      <c r="G323" t="s">
        <v>4482</v>
      </c>
      <c r="H323" s="9">
        <v>45853</v>
      </c>
      <c r="I323" s="12">
        <f t="shared" si="16"/>
        <v>2</v>
      </c>
      <c r="J323" s="11" t="str">
        <f t="shared" si="17"/>
        <v/>
      </c>
      <c r="K323" s="11">
        <f t="shared" si="18"/>
        <v>320</v>
      </c>
      <c r="L323" s="11" t="str">
        <f t="shared" si="19"/>
        <v/>
      </c>
    </row>
    <row r="324" spans="1:12" x14ac:dyDescent="0.3">
      <c r="A324" t="s">
        <v>11006</v>
      </c>
      <c r="B324" s="9">
        <v>45852</v>
      </c>
      <c r="C324" t="s">
        <v>8531</v>
      </c>
      <c r="D324" t="s">
        <v>8233</v>
      </c>
      <c r="E324" t="s">
        <v>9042</v>
      </c>
      <c r="F324">
        <v>8888</v>
      </c>
      <c r="G324" t="s">
        <v>10687</v>
      </c>
      <c r="H324" s="9">
        <v>45852</v>
      </c>
      <c r="I324" s="12">
        <f t="shared" ref="I324:I387" si="20">H324-B324</f>
        <v>0</v>
      </c>
      <c r="J324" s="11" t="str">
        <f t="shared" ref="J324:J387" si="21">IF(I324&gt;2,"FLAG","")</f>
        <v/>
      </c>
      <c r="K324" s="11">
        <f t="shared" ref="K324:K387" si="22">VALUE(MID(A324,4,5))</f>
        <v>321</v>
      </c>
      <c r="L324" s="11" t="str">
        <f t="shared" ref="L324:L387" si="23">IF(ROW()=4,"",IF(K324-INDEX($K$4:$K$1491,ROW()-4)&gt;1,"FLAG",""))</f>
        <v/>
      </c>
    </row>
    <row r="325" spans="1:12" x14ac:dyDescent="0.3">
      <c r="A325" t="s">
        <v>11007</v>
      </c>
      <c r="B325" s="9">
        <v>45852</v>
      </c>
      <c r="C325" t="s">
        <v>8316</v>
      </c>
      <c r="D325" t="s">
        <v>8269</v>
      </c>
      <c r="E325" t="s">
        <v>8929</v>
      </c>
      <c r="F325">
        <v>3914</v>
      </c>
      <c r="G325" t="s">
        <v>4482</v>
      </c>
      <c r="H325" s="9">
        <v>45853</v>
      </c>
      <c r="I325" s="12">
        <f t="shared" si="20"/>
        <v>1</v>
      </c>
      <c r="J325" s="11" t="str">
        <f t="shared" si="21"/>
        <v/>
      </c>
      <c r="K325" s="11">
        <f t="shared" si="22"/>
        <v>322</v>
      </c>
      <c r="L325" s="11" t="str">
        <f t="shared" si="23"/>
        <v/>
      </c>
    </row>
    <row r="326" spans="1:12" x14ac:dyDescent="0.3">
      <c r="A326" t="s">
        <v>11008</v>
      </c>
      <c r="B326" s="9">
        <v>45852</v>
      </c>
      <c r="C326" t="s">
        <v>8474</v>
      </c>
      <c r="D326" t="s">
        <v>8269</v>
      </c>
      <c r="E326" t="s">
        <v>8909</v>
      </c>
      <c r="F326">
        <v>16405</v>
      </c>
      <c r="G326" t="s">
        <v>10699</v>
      </c>
      <c r="H326" s="9">
        <v>45853</v>
      </c>
      <c r="I326" s="12">
        <f t="shared" si="20"/>
        <v>1</v>
      </c>
      <c r="J326" s="11" t="str">
        <f t="shared" si="21"/>
        <v/>
      </c>
      <c r="K326" s="11">
        <f t="shared" si="22"/>
        <v>323</v>
      </c>
      <c r="L326" s="11" t="str">
        <f t="shared" si="23"/>
        <v/>
      </c>
    </row>
    <row r="327" spans="1:12" x14ac:dyDescent="0.3">
      <c r="A327" t="s">
        <v>11009</v>
      </c>
      <c r="B327" s="9">
        <v>45852</v>
      </c>
      <c r="C327" t="s">
        <v>8356</v>
      </c>
      <c r="D327" t="s">
        <v>8269</v>
      </c>
      <c r="E327" t="s">
        <v>9074</v>
      </c>
      <c r="F327">
        <v>17952</v>
      </c>
      <c r="G327" t="s">
        <v>4482</v>
      </c>
      <c r="H327" s="9">
        <v>45853</v>
      </c>
      <c r="I327" s="12">
        <f t="shared" si="20"/>
        <v>1</v>
      </c>
      <c r="J327" s="11" t="str">
        <f t="shared" si="21"/>
        <v/>
      </c>
      <c r="K327" s="11">
        <f t="shared" si="22"/>
        <v>324</v>
      </c>
      <c r="L327" s="11" t="str">
        <f t="shared" si="23"/>
        <v/>
      </c>
    </row>
    <row r="328" spans="1:12" x14ac:dyDescent="0.3">
      <c r="A328" t="s">
        <v>11010</v>
      </c>
      <c r="B328" s="9">
        <v>45853</v>
      </c>
      <c r="C328" t="s">
        <v>8316</v>
      </c>
      <c r="D328" t="s">
        <v>8269</v>
      </c>
      <c r="E328" t="s">
        <v>9021</v>
      </c>
      <c r="F328">
        <v>459</v>
      </c>
      <c r="G328" t="s">
        <v>10687</v>
      </c>
      <c r="H328" s="9">
        <v>45853</v>
      </c>
      <c r="I328" s="12">
        <f t="shared" si="20"/>
        <v>0</v>
      </c>
      <c r="J328" s="11" t="str">
        <f t="shared" si="21"/>
        <v/>
      </c>
      <c r="K328" s="11">
        <f t="shared" si="22"/>
        <v>325</v>
      </c>
      <c r="L328" s="11" t="str">
        <f t="shared" si="23"/>
        <v/>
      </c>
    </row>
    <row r="329" spans="1:12" x14ac:dyDescent="0.3">
      <c r="A329" t="s">
        <v>11011</v>
      </c>
      <c r="B329" s="9">
        <v>45853</v>
      </c>
      <c r="C329" t="s">
        <v>8520</v>
      </c>
      <c r="D329" t="s">
        <v>8241</v>
      </c>
      <c r="E329" t="s">
        <v>9001</v>
      </c>
      <c r="F329">
        <v>2070</v>
      </c>
      <c r="G329" t="s">
        <v>4482</v>
      </c>
      <c r="H329" s="9">
        <v>45862</v>
      </c>
      <c r="I329" s="12">
        <f t="shared" si="20"/>
        <v>9</v>
      </c>
      <c r="J329" s="11" t="str">
        <f t="shared" si="21"/>
        <v>FLAG</v>
      </c>
      <c r="K329" s="11">
        <f t="shared" si="22"/>
        <v>326</v>
      </c>
      <c r="L329" s="11" t="str">
        <f t="shared" si="23"/>
        <v/>
      </c>
    </row>
    <row r="330" spans="1:12" x14ac:dyDescent="0.3">
      <c r="A330" t="s">
        <v>11012</v>
      </c>
      <c r="B330" s="9">
        <v>45853</v>
      </c>
      <c r="C330" t="s">
        <v>8331</v>
      </c>
      <c r="D330" t="s">
        <v>8249</v>
      </c>
      <c r="E330" t="s">
        <v>8957</v>
      </c>
      <c r="F330">
        <v>2954</v>
      </c>
      <c r="G330" t="s">
        <v>10687</v>
      </c>
      <c r="H330" s="9">
        <v>45853</v>
      </c>
      <c r="I330" s="12">
        <f t="shared" si="20"/>
        <v>0</v>
      </c>
      <c r="J330" s="11" t="str">
        <f t="shared" si="21"/>
        <v/>
      </c>
      <c r="K330" s="11">
        <f t="shared" si="22"/>
        <v>328</v>
      </c>
      <c r="L330" s="11" t="str">
        <f t="shared" si="23"/>
        <v>FLAG</v>
      </c>
    </row>
    <row r="331" spans="1:12" x14ac:dyDescent="0.3">
      <c r="A331" t="s">
        <v>11013</v>
      </c>
      <c r="B331" s="9">
        <v>45853</v>
      </c>
      <c r="C331" t="s">
        <v>8319</v>
      </c>
      <c r="D331" t="s">
        <v>8228</v>
      </c>
      <c r="E331" t="s">
        <v>8921</v>
      </c>
      <c r="F331">
        <v>4503</v>
      </c>
      <c r="G331" t="s">
        <v>4482</v>
      </c>
      <c r="H331" s="9">
        <v>45854</v>
      </c>
      <c r="I331" s="12">
        <f t="shared" si="20"/>
        <v>1</v>
      </c>
      <c r="J331" s="11" t="str">
        <f t="shared" si="21"/>
        <v/>
      </c>
      <c r="K331" s="11">
        <f t="shared" si="22"/>
        <v>329</v>
      </c>
      <c r="L331" s="11" t="str">
        <f t="shared" si="23"/>
        <v/>
      </c>
    </row>
    <row r="332" spans="1:12" x14ac:dyDescent="0.3">
      <c r="A332" t="s">
        <v>11014</v>
      </c>
      <c r="B332" s="9">
        <v>45853</v>
      </c>
      <c r="C332" t="s">
        <v>8238</v>
      </c>
      <c r="D332" t="s">
        <v>8241</v>
      </c>
      <c r="E332" t="s">
        <v>8997</v>
      </c>
      <c r="F332">
        <v>893</v>
      </c>
      <c r="G332" t="s">
        <v>4482</v>
      </c>
      <c r="H332" s="9">
        <v>45870</v>
      </c>
      <c r="I332" s="12">
        <f t="shared" si="20"/>
        <v>17</v>
      </c>
      <c r="J332" s="11" t="str">
        <f t="shared" si="21"/>
        <v>FLAG</v>
      </c>
      <c r="K332" s="11">
        <f t="shared" si="22"/>
        <v>330</v>
      </c>
      <c r="L332" s="11" t="str">
        <f t="shared" si="23"/>
        <v/>
      </c>
    </row>
    <row r="333" spans="1:12" x14ac:dyDescent="0.3">
      <c r="A333" t="s">
        <v>11015</v>
      </c>
      <c r="B333" s="9">
        <v>45853</v>
      </c>
      <c r="C333" t="s">
        <v>8288</v>
      </c>
      <c r="D333" t="s">
        <v>8228</v>
      </c>
      <c r="E333" t="s">
        <v>8993</v>
      </c>
      <c r="F333">
        <v>2828</v>
      </c>
      <c r="G333" t="s">
        <v>4482</v>
      </c>
      <c r="H333" s="9">
        <v>45855</v>
      </c>
      <c r="I333" s="12">
        <f t="shared" si="20"/>
        <v>2</v>
      </c>
      <c r="J333" s="11" t="str">
        <f t="shared" si="21"/>
        <v/>
      </c>
      <c r="K333" s="11">
        <f t="shared" si="22"/>
        <v>331</v>
      </c>
      <c r="L333" s="11" t="str">
        <f t="shared" si="23"/>
        <v/>
      </c>
    </row>
    <row r="334" spans="1:12" x14ac:dyDescent="0.3">
      <c r="A334" t="s">
        <v>11016</v>
      </c>
      <c r="B334" s="9">
        <v>45853</v>
      </c>
      <c r="C334" t="s">
        <v>8511</v>
      </c>
      <c r="D334" t="s">
        <v>8241</v>
      </c>
      <c r="E334" t="s">
        <v>8926</v>
      </c>
      <c r="F334">
        <v>4028</v>
      </c>
      <c r="G334" t="s">
        <v>4482</v>
      </c>
      <c r="H334" s="9">
        <v>45872</v>
      </c>
      <c r="I334" s="12">
        <f t="shared" si="20"/>
        <v>19</v>
      </c>
      <c r="J334" s="11" t="str">
        <f t="shared" si="21"/>
        <v>FLAG</v>
      </c>
      <c r="K334" s="11">
        <f t="shared" si="22"/>
        <v>332</v>
      </c>
      <c r="L334" s="11" t="str">
        <f t="shared" si="23"/>
        <v/>
      </c>
    </row>
    <row r="335" spans="1:12" x14ac:dyDescent="0.3">
      <c r="A335" t="s">
        <v>11017</v>
      </c>
      <c r="B335" s="9">
        <v>45854</v>
      </c>
      <c r="C335" t="s">
        <v>8537</v>
      </c>
      <c r="D335" t="s">
        <v>8269</v>
      </c>
      <c r="E335" t="s">
        <v>9011</v>
      </c>
      <c r="F335">
        <v>1080</v>
      </c>
      <c r="G335" t="s">
        <v>4482</v>
      </c>
      <c r="H335" s="9">
        <v>45855</v>
      </c>
      <c r="I335" s="12">
        <f t="shared" si="20"/>
        <v>1</v>
      </c>
      <c r="J335" s="11" t="str">
        <f t="shared" si="21"/>
        <v/>
      </c>
      <c r="K335" s="11">
        <f t="shared" si="22"/>
        <v>333</v>
      </c>
      <c r="L335" s="11" t="str">
        <f t="shared" si="23"/>
        <v/>
      </c>
    </row>
    <row r="336" spans="1:12" x14ac:dyDescent="0.3">
      <c r="A336" t="s">
        <v>11018</v>
      </c>
      <c r="B336" s="9">
        <v>45854</v>
      </c>
      <c r="C336" t="s">
        <v>8326</v>
      </c>
      <c r="D336" t="s">
        <v>8241</v>
      </c>
      <c r="E336" t="s">
        <v>8965</v>
      </c>
      <c r="F336">
        <v>11956</v>
      </c>
      <c r="G336" t="s">
        <v>10699</v>
      </c>
      <c r="H336" s="9">
        <v>45854</v>
      </c>
      <c r="I336" s="12">
        <f t="shared" si="20"/>
        <v>0</v>
      </c>
      <c r="J336" s="11" t="str">
        <f t="shared" si="21"/>
        <v/>
      </c>
      <c r="K336" s="11">
        <f t="shared" si="22"/>
        <v>334</v>
      </c>
      <c r="L336" s="11" t="str">
        <f t="shared" si="23"/>
        <v/>
      </c>
    </row>
    <row r="337" spans="1:12" x14ac:dyDescent="0.3">
      <c r="A337" t="s">
        <v>11019</v>
      </c>
      <c r="B337" s="9">
        <v>45854</v>
      </c>
      <c r="C337" t="s">
        <v>8441</v>
      </c>
      <c r="D337" t="s">
        <v>8233</v>
      </c>
      <c r="E337" t="s">
        <v>9024</v>
      </c>
      <c r="F337">
        <v>3210</v>
      </c>
      <c r="G337" t="s">
        <v>10687</v>
      </c>
      <c r="H337" s="9">
        <v>45854</v>
      </c>
      <c r="I337" s="12">
        <f t="shared" si="20"/>
        <v>0</v>
      </c>
      <c r="J337" s="11" t="str">
        <f t="shared" si="21"/>
        <v/>
      </c>
      <c r="K337" s="11">
        <f t="shared" si="22"/>
        <v>335</v>
      </c>
      <c r="L337" s="11" t="str">
        <f t="shared" si="23"/>
        <v/>
      </c>
    </row>
    <row r="338" spans="1:12" x14ac:dyDescent="0.3">
      <c r="A338" t="s">
        <v>11020</v>
      </c>
      <c r="B338" s="9">
        <v>45854</v>
      </c>
      <c r="C338" t="s">
        <v>8356</v>
      </c>
      <c r="D338" t="s">
        <v>8269</v>
      </c>
      <c r="E338" t="s">
        <v>9102</v>
      </c>
      <c r="F338">
        <v>1120</v>
      </c>
      <c r="G338" t="s">
        <v>10687</v>
      </c>
      <c r="H338" s="9">
        <v>45854</v>
      </c>
      <c r="I338" s="12">
        <f t="shared" si="20"/>
        <v>0</v>
      </c>
      <c r="J338" s="11" t="str">
        <f t="shared" si="21"/>
        <v/>
      </c>
      <c r="K338" s="11">
        <f t="shared" si="22"/>
        <v>336</v>
      </c>
      <c r="L338" s="11" t="str">
        <f t="shared" si="23"/>
        <v/>
      </c>
    </row>
    <row r="339" spans="1:12" x14ac:dyDescent="0.3">
      <c r="A339" t="s">
        <v>11021</v>
      </c>
      <c r="B339" s="9">
        <v>45855</v>
      </c>
      <c r="C339" t="s">
        <v>8229</v>
      </c>
      <c r="D339" t="s">
        <v>8233</v>
      </c>
      <c r="E339" t="s">
        <v>8999</v>
      </c>
      <c r="F339">
        <v>2432</v>
      </c>
      <c r="G339" t="s">
        <v>10699</v>
      </c>
      <c r="H339" s="9">
        <v>45855</v>
      </c>
      <c r="I339" s="12">
        <f t="shared" si="20"/>
        <v>0</v>
      </c>
      <c r="J339" s="11" t="str">
        <f t="shared" si="21"/>
        <v/>
      </c>
      <c r="K339" s="11">
        <f t="shared" si="22"/>
        <v>337</v>
      </c>
      <c r="L339" s="11" t="str">
        <f t="shared" si="23"/>
        <v/>
      </c>
    </row>
    <row r="340" spans="1:12" x14ac:dyDescent="0.3">
      <c r="A340" t="s">
        <v>11022</v>
      </c>
      <c r="B340" s="9">
        <v>45855</v>
      </c>
      <c r="C340" t="s">
        <v>8353</v>
      </c>
      <c r="D340" t="s">
        <v>8249</v>
      </c>
      <c r="E340" t="s">
        <v>9037</v>
      </c>
      <c r="F340">
        <v>810</v>
      </c>
      <c r="G340" t="s">
        <v>10687</v>
      </c>
      <c r="H340" s="9">
        <v>45855</v>
      </c>
      <c r="I340" s="12">
        <f t="shared" si="20"/>
        <v>0</v>
      </c>
      <c r="J340" s="11" t="str">
        <f t="shared" si="21"/>
        <v/>
      </c>
      <c r="K340" s="11">
        <f t="shared" si="22"/>
        <v>338</v>
      </c>
      <c r="L340" s="11" t="str">
        <f t="shared" si="23"/>
        <v/>
      </c>
    </row>
    <row r="341" spans="1:12" x14ac:dyDescent="0.3">
      <c r="A341" t="s">
        <v>11023</v>
      </c>
      <c r="B341" s="9">
        <v>45855</v>
      </c>
      <c r="C341" t="s">
        <v>8531</v>
      </c>
      <c r="D341" t="s">
        <v>8233</v>
      </c>
      <c r="E341" t="s">
        <v>9101</v>
      </c>
      <c r="F341">
        <v>927</v>
      </c>
      <c r="G341" t="s">
        <v>10699</v>
      </c>
      <c r="H341" s="9">
        <v>45855</v>
      </c>
      <c r="I341" s="12">
        <f t="shared" si="20"/>
        <v>0</v>
      </c>
      <c r="J341" s="11" t="str">
        <f t="shared" si="21"/>
        <v/>
      </c>
      <c r="K341" s="11">
        <f t="shared" si="22"/>
        <v>339</v>
      </c>
      <c r="L341" s="11" t="str">
        <f t="shared" si="23"/>
        <v/>
      </c>
    </row>
    <row r="342" spans="1:12" x14ac:dyDescent="0.3">
      <c r="A342" t="s">
        <v>11024</v>
      </c>
      <c r="B342" s="9">
        <v>45855</v>
      </c>
      <c r="C342" t="s">
        <v>8267</v>
      </c>
      <c r="D342" t="s">
        <v>8269</v>
      </c>
      <c r="E342" t="s">
        <v>8964</v>
      </c>
      <c r="F342">
        <v>1584</v>
      </c>
      <c r="G342" t="s">
        <v>4482</v>
      </c>
      <c r="H342" s="9">
        <v>45856</v>
      </c>
      <c r="I342" s="12">
        <f t="shared" si="20"/>
        <v>1</v>
      </c>
      <c r="J342" s="11" t="str">
        <f t="shared" si="21"/>
        <v/>
      </c>
      <c r="K342" s="11">
        <f t="shared" si="22"/>
        <v>340</v>
      </c>
      <c r="L342" s="11" t="str">
        <f t="shared" si="23"/>
        <v/>
      </c>
    </row>
    <row r="343" spans="1:12" x14ac:dyDescent="0.3">
      <c r="A343" t="s">
        <v>11025</v>
      </c>
      <c r="B343" s="9">
        <v>45855</v>
      </c>
      <c r="C343" t="s">
        <v>8375</v>
      </c>
      <c r="D343" t="s">
        <v>8228</v>
      </c>
      <c r="E343" t="s">
        <v>9004</v>
      </c>
      <c r="F343">
        <v>3857</v>
      </c>
      <c r="G343" t="s">
        <v>4482</v>
      </c>
      <c r="H343" s="9">
        <v>45855</v>
      </c>
      <c r="I343" s="12">
        <f t="shared" si="20"/>
        <v>0</v>
      </c>
      <c r="J343" s="11" t="str">
        <f t="shared" si="21"/>
        <v/>
      </c>
      <c r="K343" s="11">
        <f t="shared" si="22"/>
        <v>341</v>
      </c>
      <c r="L343" s="11" t="str">
        <f t="shared" si="23"/>
        <v/>
      </c>
    </row>
    <row r="344" spans="1:12" x14ac:dyDescent="0.3">
      <c r="A344" t="s">
        <v>11026</v>
      </c>
      <c r="B344" s="9">
        <v>45856</v>
      </c>
      <c r="C344" t="s">
        <v>8358</v>
      </c>
      <c r="D344" t="s">
        <v>8269</v>
      </c>
      <c r="E344" t="s">
        <v>8936</v>
      </c>
      <c r="F344">
        <v>828</v>
      </c>
      <c r="G344" t="s">
        <v>4482</v>
      </c>
      <c r="H344" s="9">
        <v>45856</v>
      </c>
      <c r="I344" s="12">
        <f t="shared" si="20"/>
        <v>0</v>
      </c>
      <c r="J344" s="11" t="str">
        <f t="shared" si="21"/>
        <v/>
      </c>
      <c r="K344" s="11">
        <f t="shared" si="22"/>
        <v>342</v>
      </c>
      <c r="L344" s="11" t="str">
        <f t="shared" si="23"/>
        <v/>
      </c>
    </row>
    <row r="345" spans="1:12" x14ac:dyDescent="0.3">
      <c r="A345" t="s">
        <v>11027</v>
      </c>
      <c r="B345" s="9">
        <v>45856</v>
      </c>
      <c r="C345" t="s">
        <v>8510</v>
      </c>
      <c r="D345" t="s">
        <v>8249</v>
      </c>
      <c r="E345" t="s">
        <v>9046</v>
      </c>
      <c r="F345">
        <v>5370</v>
      </c>
      <c r="G345" t="s">
        <v>10699</v>
      </c>
      <c r="H345" s="9">
        <v>45857</v>
      </c>
      <c r="I345" s="12">
        <f t="shared" si="20"/>
        <v>1</v>
      </c>
      <c r="J345" s="11" t="str">
        <f t="shared" si="21"/>
        <v/>
      </c>
      <c r="K345" s="11">
        <f t="shared" si="22"/>
        <v>343</v>
      </c>
      <c r="L345" s="11" t="str">
        <f t="shared" si="23"/>
        <v/>
      </c>
    </row>
    <row r="346" spans="1:12" x14ac:dyDescent="0.3">
      <c r="A346" t="s">
        <v>11028</v>
      </c>
      <c r="B346" s="9">
        <v>45856</v>
      </c>
      <c r="C346" t="s">
        <v>8488</v>
      </c>
      <c r="D346" t="s">
        <v>8249</v>
      </c>
      <c r="E346" t="s">
        <v>9104</v>
      </c>
      <c r="F346">
        <v>1638</v>
      </c>
      <c r="G346" t="s">
        <v>10687</v>
      </c>
      <c r="H346" s="9">
        <v>45856</v>
      </c>
      <c r="I346" s="12">
        <f t="shared" si="20"/>
        <v>0</v>
      </c>
      <c r="J346" s="11" t="str">
        <f t="shared" si="21"/>
        <v/>
      </c>
      <c r="K346" s="11">
        <f t="shared" si="22"/>
        <v>344</v>
      </c>
      <c r="L346" s="11" t="str">
        <f t="shared" si="23"/>
        <v/>
      </c>
    </row>
    <row r="347" spans="1:12" x14ac:dyDescent="0.3">
      <c r="A347" t="s">
        <v>11029</v>
      </c>
      <c r="B347" s="9">
        <v>45857</v>
      </c>
      <c r="C347" t="s">
        <v>8484</v>
      </c>
      <c r="D347" t="s">
        <v>8241</v>
      </c>
      <c r="E347" t="s">
        <v>9133</v>
      </c>
      <c r="F347">
        <v>9216</v>
      </c>
      <c r="G347" t="s">
        <v>10699</v>
      </c>
      <c r="H347" s="9">
        <v>45859</v>
      </c>
      <c r="I347" s="12">
        <f t="shared" si="20"/>
        <v>2</v>
      </c>
      <c r="J347" s="11" t="str">
        <f t="shared" si="21"/>
        <v/>
      </c>
      <c r="K347" s="11">
        <f t="shared" si="22"/>
        <v>345</v>
      </c>
      <c r="L347" s="11" t="str">
        <f t="shared" si="23"/>
        <v/>
      </c>
    </row>
    <row r="348" spans="1:12" x14ac:dyDescent="0.3">
      <c r="A348" t="s">
        <v>11030</v>
      </c>
      <c r="B348" s="9">
        <v>45857</v>
      </c>
      <c r="C348" t="s">
        <v>8333</v>
      </c>
      <c r="D348" t="s">
        <v>8269</v>
      </c>
      <c r="E348" t="s">
        <v>9111</v>
      </c>
      <c r="F348">
        <v>15928</v>
      </c>
      <c r="G348" t="s">
        <v>4482</v>
      </c>
      <c r="H348" s="9">
        <v>45859</v>
      </c>
      <c r="I348" s="12">
        <f t="shared" si="20"/>
        <v>2</v>
      </c>
      <c r="J348" s="11" t="str">
        <f t="shared" si="21"/>
        <v/>
      </c>
      <c r="K348" s="11">
        <f t="shared" si="22"/>
        <v>346</v>
      </c>
      <c r="L348" s="11" t="str">
        <f t="shared" si="23"/>
        <v/>
      </c>
    </row>
    <row r="349" spans="1:12" x14ac:dyDescent="0.3">
      <c r="A349" t="s">
        <v>11031</v>
      </c>
      <c r="B349" s="9">
        <v>45857</v>
      </c>
      <c r="C349" t="s">
        <v>8498</v>
      </c>
      <c r="D349" t="s">
        <v>8249</v>
      </c>
      <c r="E349" t="s">
        <v>8931</v>
      </c>
      <c r="F349">
        <v>2888</v>
      </c>
      <c r="G349" t="s">
        <v>4482</v>
      </c>
      <c r="H349" s="9">
        <v>45859</v>
      </c>
      <c r="I349" s="12">
        <f t="shared" si="20"/>
        <v>2</v>
      </c>
      <c r="J349" s="11" t="str">
        <f t="shared" si="21"/>
        <v/>
      </c>
      <c r="K349" s="11">
        <f t="shared" si="22"/>
        <v>347</v>
      </c>
      <c r="L349" s="11" t="str">
        <f t="shared" si="23"/>
        <v/>
      </c>
    </row>
    <row r="350" spans="1:12" x14ac:dyDescent="0.3">
      <c r="A350" t="s">
        <v>11032</v>
      </c>
      <c r="B350" s="9">
        <v>45857</v>
      </c>
      <c r="C350" t="s">
        <v>8400</v>
      </c>
      <c r="D350" t="s">
        <v>8228</v>
      </c>
      <c r="E350" t="s">
        <v>9077</v>
      </c>
      <c r="F350">
        <v>4218</v>
      </c>
      <c r="G350" t="s">
        <v>4482</v>
      </c>
      <c r="H350" s="9">
        <v>45859</v>
      </c>
      <c r="I350" s="12">
        <f t="shared" si="20"/>
        <v>2</v>
      </c>
      <c r="J350" s="11" t="str">
        <f t="shared" si="21"/>
        <v/>
      </c>
      <c r="K350" s="11">
        <f t="shared" si="22"/>
        <v>348</v>
      </c>
      <c r="L350" s="11" t="str">
        <f t="shared" si="23"/>
        <v/>
      </c>
    </row>
    <row r="351" spans="1:12" x14ac:dyDescent="0.3">
      <c r="A351" t="s">
        <v>11033</v>
      </c>
      <c r="B351" s="9">
        <v>45857</v>
      </c>
      <c r="C351" t="s">
        <v>8519</v>
      </c>
      <c r="D351" t="s">
        <v>8228</v>
      </c>
      <c r="E351" t="s">
        <v>9034</v>
      </c>
      <c r="F351">
        <v>9555</v>
      </c>
      <c r="G351" t="s">
        <v>4482</v>
      </c>
      <c r="H351" s="9">
        <v>45858</v>
      </c>
      <c r="I351" s="12">
        <f t="shared" si="20"/>
        <v>1</v>
      </c>
      <c r="J351" s="11" t="str">
        <f t="shared" si="21"/>
        <v/>
      </c>
      <c r="K351" s="11">
        <f t="shared" si="22"/>
        <v>349</v>
      </c>
      <c r="L351" s="11" t="str">
        <f t="shared" si="23"/>
        <v/>
      </c>
    </row>
    <row r="352" spans="1:12" x14ac:dyDescent="0.3">
      <c r="A352" t="s">
        <v>11034</v>
      </c>
      <c r="B352" s="9">
        <v>45857</v>
      </c>
      <c r="C352" t="s">
        <v>8337</v>
      </c>
      <c r="D352" t="s">
        <v>8269</v>
      </c>
      <c r="E352" t="s">
        <v>9093</v>
      </c>
      <c r="F352">
        <v>12446</v>
      </c>
      <c r="G352" t="s">
        <v>10687</v>
      </c>
      <c r="H352" s="9">
        <v>45857</v>
      </c>
      <c r="I352" s="12">
        <f t="shared" si="20"/>
        <v>0</v>
      </c>
      <c r="J352" s="11" t="str">
        <f t="shared" si="21"/>
        <v/>
      </c>
      <c r="K352" s="11">
        <f t="shared" si="22"/>
        <v>350</v>
      </c>
      <c r="L352" s="11" t="str">
        <f t="shared" si="23"/>
        <v/>
      </c>
    </row>
    <row r="353" spans="1:12" x14ac:dyDescent="0.3">
      <c r="A353" t="s">
        <v>11035</v>
      </c>
      <c r="B353" s="9">
        <v>45857</v>
      </c>
      <c r="C353" t="s">
        <v>8539</v>
      </c>
      <c r="D353" t="s">
        <v>8269</v>
      </c>
      <c r="E353" t="s">
        <v>8991</v>
      </c>
      <c r="F353">
        <v>21266</v>
      </c>
      <c r="G353" t="s">
        <v>4482</v>
      </c>
      <c r="H353" s="9">
        <v>45858</v>
      </c>
      <c r="I353" s="12">
        <f t="shared" si="20"/>
        <v>1</v>
      </c>
      <c r="J353" s="11" t="str">
        <f t="shared" si="21"/>
        <v/>
      </c>
      <c r="K353" s="11">
        <f t="shared" si="22"/>
        <v>351</v>
      </c>
      <c r="L353" s="11" t="str">
        <f t="shared" si="23"/>
        <v/>
      </c>
    </row>
    <row r="354" spans="1:12" x14ac:dyDescent="0.3">
      <c r="A354" t="s">
        <v>11036</v>
      </c>
      <c r="B354" s="9">
        <v>45857</v>
      </c>
      <c r="C354" t="s">
        <v>8419</v>
      </c>
      <c r="D354" t="s">
        <v>8269</v>
      </c>
      <c r="E354" t="s">
        <v>9057</v>
      </c>
      <c r="F354">
        <v>779</v>
      </c>
      <c r="G354" t="s">
        <v>10699</v>
      </c>
      <c r="H354" s="9">
        <v>45859</v>
      </c>
      <c r="I354" s="12">
        <f t="shared" si="20"/>
        <v>2</v>
      </c>
      <c r="J354" s="11" t="str">
        <f t="shared" si="21"/>
        <v/>
      </c>
      <c r="K354" s="11">
        <f t="shared" si="22"/>
        <v>352</v>
      </c>
      <c r="L354" s="11" t="str">
        <f t="shared" si="23"/>
        <v/>
      </c>
    </row>
    <row r="355" spans="1:12" x14ac:dyDescent="0.3">
      <c r="A355" t="s">
        <v>11037</v>
      </c>
      <c r="B355" s="9">
        <v>45857</v>
      </c>
      <c r="C355" t="s">
        <v>8394</v>
      </c>
      <c r="D355" t="s">
        <v>8228</v>
      </c>
      <c r="E355" t="s">
        <v>9119</v>
      </c>
      <c r="F355">
        <v>2007</v>
      </c>
      <c r="G355" t="s">
        <v>4482</v>
      </c>
      <c r="H355" s="9">
        <v>45858</v>
      </c>
      <c r="I355" s="12">
        <f t="shared" si="20"/>
        <v>1</v>
      </c>
      <c r="J355" s="11" t="str">
        <f t="shared" si="21"/>
        <v/>
      </c>
      <c r="K355" s="11">
        <f t="shared" si="22"/>
        <v>353</v>
      </c>
      <c r="L355" s="11" t="str">
        <f t="shared" si="23"/>
        <v/>
      </c>
    </row>
    <row r="356" spans="1:12" x14ac:dyDescent="0.3">
      <c r="A356" t="s">
        <v>11038</v>
      </c>
      <c r="B356" s="9">
        <v>45857</v>
      </c>
      <c r="C356" t="s">
        <v>8519</v>
      </c>
      <c r="D356" t="s">
        <v>8228</v>
      </c>
      <c r="E356" t="s">
        <v>9131</v>
      </c>
      <c r="F356">
        <v>6900</v>
      </c>
      <c r="G356" t="s">
        <v>10687</v>
      </c>
      <c r="H356" s="9">
        <v>45857</v>
      </c>
      <c r="I356" s="12">
        <f t="shared" si="20"/>
        <v>0</v>
      </c>
      <c r="J356" s="11" t="str">
        <f t="shared" si="21"/>
        <v/>
      </c>
      <c r="K356" s="11">
        <f t="shared" si="22"/>
        <v>354</v>
      </c>
      <c r="L356" s="11" t="str">
        <f t="shared" si="23"/>
        <v/>
      </c>
    </row>
    <row r="357" spans="1:12" x14ac:dyDescent="0.3">
      <c r="A357" t="s">
        <v>11039</v>
      </c>
      <c r="B357" s="9">
        <v>45858</v>
      </c>
      <c r="C357" t="s">
        <v>8539</v>
      </c>
      <c r="D357" t="s">
        <v>8269</v>
      </c>
      <c r="E357" t="s">
        <v>9082</v>
      </c>
      <c r="F357">
        <v>4104</v>
      </c>
      <c r="G357" t="s">
        <v>4482</v>
      </c>
      <c r="H357" s="9">
        <v>45859</v>
      </c>
      <c r="I357" s="12">
        <f t="shared" si="20"/>
        <v>1</v>
      </c>
      <c r="J357" s="11" t="str">
        <f t="shared" si="21"/>
        <v/>
      </c>
      <c r="K357" s="11">
        <f t="shared" si="22"/>
        <v>355</v>
      </c>
      <c r="L357" s="11" t="str">
        <f t="shared" si="23"/>
        <v/>
      </c>
    </row>
    <row r="358" spans="1:12" x14ac:dyDescent="0.3">
      <c r="A358" t="s">
        <v>11040</v>
      </c>
      <c r="B358" s="9">
        <v>45859</v>
      </c>
      <c r="C358" t="s">
        <v>8378</v>
      </c>
      <c r="D358" t="s">
        <v>8249</v>
      </c>
      <c r="E358" t="s">
        <v>9090</v>
      </c>
      <c r="F358">
        <v>2198</v>
      </c>
      <c r="G358" t="s">
        <v>10687</v>
      </c>
      <c r="H358" s="9">
        <v>45859</v>
      </c>
      <c r="I358" s="12">
        <f t="shared" si="20"/>
        <v>0</v>
      </c>
      <c r="J358" s="11" t="str">
        <f t="shared" si="21"/>
        <v/>
      </c>
      <c r="K358" s="11">
        <f t="shared" si="22"/>
        <v>356</v>
      </c>
      <c r="L358" s="11" t="str">
        <f t="shared" si="23"/>
        <v/>
      </c>
    </row>
    <row r="359" spans="1:12" x14ac:dyDescent="0.3">
      <c r="A359" t="s">
        <v>11041</v>
      </c>
      <c r="B359" s="9">
        <v>45859</v>
      </c>
      <c r="C359" t="s">
        <v>8403</v>
      </c>
      <c r="D359" t="s">
        <v>8241</v>
      </c>
      <c r="E359" t="s">
        <v>9081</v>
      </c>
      <c r="F359">
        <v>2044</v>
      </c>
      <c r="G359" t="s">
        <v>10687</v>
      </c>
      <c r="H359" s="9">
        <v>45859</v>
      </c>
      <c r="I359" s="12">
        <f t="shared" si="20"/>
        <v>0</v>
      </c>
      <c r="J359" s="11" t="str">
        <f t="shared" si="21"/>
        <v/>
      </c>
      <c r="K359" s="11">
        <f t="shared" si="22"/>
        <v>357</v>
      </c>
      <c r="L359" s="11" t="str">
        <f t="shared" si="23"/>
        <v/>
      </c>
    </row>
    <row r="360" spans="1:12" x14ac:dyDescent="0.3">
      <c r="A360" t="s">
        <v>11042</v>
      </c>
      <c r="B360" s="9">
        <v>45859</v>
      </c>
      <c r="C360" t="s">
        <v>8500</v>
      </c>
      <c r="D360" t="s">
        <v>8228</v>
      </c>
      <c r="E360" t="s">
        <v>9148</v>
      </c>
      <c r="F360">
        <v>1302</v>
      </c>
      <c r="G360" t="s">
        <v>10699</v>
      </c>
      <c r="H360" s="9">
        <v>45859</v>
      </c>
      <c r="I360" s="12">
        <f t="shared" si="20"/>
        <v>0</v>
      </c>
      <c r="J360" s="11" t="str">
        <f t="shared" si="21"/>
        <v/>
      </c>
      <c r="K360" s="11">
        <f t="shared" si="22"/>
        <v>358</v>
      </c>
      <c r="L360" s="11" t="str">
        <f t="shared" si="23"/>
        <v/>
      </c>
    </row>
    <row r="361" spans="1:12" x14ac:dyDescent="0.3">
      <c r="A361" t="s">
        <v>11043</v>
      </c>
      <c r="B361" s="9">
        <v>45859</v>
      </c>
      <c r="C361" t="s">
        <v>8319</v>
      </c>
      <c r="D361" t="s">
        <v>8228</v>
      </c>
      <c r="E361" t="s">
        <v>9007</v>
      </c>
      <c r="F361">
        <v>3078</v>
      </c>
      <c r="G361" t="s">
        <v>4482</v>
      </c>
      <c r="H361" s="9">
        <v>45861</v>
      </c>
      <c r="I361" s="12">
        <f t="shared" si="20"/>
        <v>2</v>
      </c>
      <c r="J361" s="11" t="str">
        <f t="shared" si="21"/>
        <v/>
      </c>
      <c r="K361" s="11">
        <f t="shared" si="22"/>
        <v>359</v>
      </c>
      <c r="L361" s="11" t="str">
        <f t="shared" si="23"/>
        <v/>
      </c>
    </row>
    <row r="362" spans="1:12" x14ac:dyDescent="0.3">
      <c r="A362" t="s">
        <v>11044</v>
      </c>
      <c r="B362" s="9">
        <v>45859</v>
      </c>
      <c r="C362" t="s">
        <v>8417</v>
      </c>
      <c r="D362" t="s">
        <v>8233</v>
      </c>
      <c r="E362" t="s">
        <v>8963</v>
      </c>
      <c r="F362">
        <v>3304</v>
      </c>
      <c r="G362" t="s">
        <v>4482</v>
      </c>
      <c r="H362" s="9">
        <v>45859</v>
      </c>
      <c r="I362" s="12">
        <f t="shared" si="20"/>
        <v>0</v>
      </c>
      <c r="J362" s="11" t="str">
        <f t="shared" si="21"/>
        <v/>
      </c>
      <c r="K362" s="11">
        <f t="shared" si="22"/>
        <v>360</v>
      </c>
      <c r="L362" s="11" t="str">
        <f t="shared" si="23"/>
        <v/>
      </c>
    </row>
    <row r="363" spans="1:12" x14ac:dyDescent="0.3">
      <c r="A363" t="s">
        <v>11045</v>
      </c>
      <c r="B363" s="9">
        <v>45859</v>
      </c>
      <c r="C363" t="s">
        <v>8359</v>
      </c>
      <c r="D363" t="s">
        <v>8249</v>
      </c>
      <c r="E363" t="s">
        <v>9146</v>
      </c>
      <c r="F363">
        <v>3000</v>
      </c>
      <c r="G363" t="s">
        <v>10699</v>
      </c>
      <c r="H363" s="9">
        <v>45860</v>
      </c>
      <c r="I363" s="12">
        <f t="shared" si="20"/>
        <v>1</v>
      </c>
      <c r="J363" s="11" t="str">
        <f t="shared" si="21"/>
        <v/>
      </c>
      <c r="K363" s="11">
        <f t="shared" si="22"/>
        <v>361</v>
      </c>
      <c r="L363" s="11" t="str">
        <f t="shared" si="23"/>
        <v/>
      </c>
    </row>
    <row r="364" spans="1:12" x14ac:dyDescent="0.3">
      <c r="A364" t="s">
        <v>11046</v>
      </c>
      <c r="B364" s="9">
        <v>45860</v>
      </c>
      <c r="C364" t="s">
        <v>8442</v>
      </c>
      <c r="D364" t="s">
        <v>8233</v>
      </c>
      <c r="E364" t="s">
        <v>8978</v>
      </c>
      <c r="F364">
        <v>684</v>
      </c>
      <c r="G364" t="s">
        <v>4482</v>
      </c>
      <c r="H364" s="9">
        <v>45862</v>
      </c>
      <c r="I364" s="12">
        <f t="shared" si="20"/>
        <v>2</v>
      </c>
      <c r="J364" s="11" t="str">
        <f t="shared" si="21"/>
        <v/>
      </c>
      <c r="K364" s="11">
        <f t="shared" si="22"/>
        <v>362</v>
      </c>
      <c r="L364" s="11" t="str">
        <f t="shared" si="23"/>
        <v/>
      </c>
    </row>
    <row r="365" spans="1:12" x14ac:dyDescent="0.3">
      <c r="A365" t="s">
        <v>11047</v>
      </c>
      <c r="B365" s="9">
        <v>45860</v>
      </c>
      <c r="C365" t="s">
        <v>8397</v>
      </c>
      <c r="D365" t="s">
        <v>8269</v>
      </c>
      <c r="E365" t="s">
        <v>9000</v>
      </c>
      <c r="F365">
        <v>362.5</v>
      </c>
      <c r="G365" t="s">
        <v>10687</v>
      </c>
      <c r="H365" s="9">
        <v>45860</v>
      </c>
      <c r="I365" s="12">
        <f t="shared" si="20"/>
        <v>0</v>
      </c>
      <c r="J365" s="11" t="str">
        <f t="shared" si="21"/>
        <v/>
      </c>
      <c r="K365" s="11">
        <f t="shared" si="22"/>
        <v>363</v>
      </c>
      <c r="L365" s="11" t="str">
        <f t="shared" si="23"/>
        <v/>
      </c>
    </row>
    <row r="366" spans="1:12" x14ac:dyDescent="0.3">
      <c r="A366" t="s">
        <v>11048</v>
      </c>
      <c r="B366" s="9">
        <v>45861</v>
      </c>
      <c r="C366" t="s">
        <v>8448</v>
      </c>
      <c r="D366" t="s">
        <v>8269</v>
      </c>
      <c r="E366" t="s">
        <v>8955</v>
      </c>
      <c r="F366">
        <v>7990</v>
      </c>
      <c r="G366" t="s">
        <v>4482</v>
      </c>
      <c r="H366" s="9">
        <v>45863</v>
      </c>
      <c r="I366" s="12">
        <f t="shared" si="20"/>
        <v>2</v>
      </c>
      <c r="J366" s="11" t="str">
        <f t="shared" si="21"/>
        <v/>
      </c>
      <c r="K366" s="11">
        <f t="shared" si="22"/>
        <v>364</v>
      </c>
      <c r="L366" s="11" t="str">
        <f t="shared" si="23"/>
        <v/>
      </c>
    </row>
    <row r="367" spans="1:12" x14ac:dyDescent="0.3">
      <c r="A367" t="s">
        <v>11049</v>
      </c>
      <c r="B367" s="9">
        <v>45861</v>
      </c>
      <c r="C367" t="s">
        <v>8520</v>
      </c>
      <c r="D367" t="s">
        <v>8241</v>
      </c>
      <c r="E367" t="s">
        <v>8877</v>
      </c>
      <c r="F367">
        <v>7992</v>
      </c>
      <c r="G367" t="s">
        <v>10699</v>
      </c>
      <c r="H367" s="9">
        <v>45863</v>
      </c>
      <c r="I367" s="12">
        <f t="shared" si="20"/>
        <v>2</v>
      </c>
      <c r="J367" s="11" t="str">
        <f t="shared" si="21"/>
        <v/>
      </c>
      <c r="K367" s="11">
        <f t="shared" si="22"/>
        <v>365</v>
      </c>
      <c r="L367" s="11" t="str">
        <f t="shared" si="23"/>
        <v/>
      </c>
    </row>
    <row r="368" spans="1:12" x14ac:dyDescent="0.3">
      <c r="A368" t="s">
        <v>11050</v>
      </c>
      <c r="B368" s="9">
        <v>45861</v>
      </c>
      <c r="C368" t="s">
        <v>8319</v>
      </c>
      <c r="D368" t="s">
        <v>8228</v>
      </c>
      <c r="E368" t="s">
        <v>9112</v>
      </c>
      <c r="F368">
        <v>3312</v>
      </c>
      <c r="G368" t="s">
        <v>10699</v>
      </c>
      <c r="H368" s="9">
        <v>45861</v>
      </c>
      <c r="I368" s="12">
        <f t="shared" si="20"/>
        <v>0</v>
      </c>
      <c r="J368" s="11" t="str">
        <f t="shared" si="21"/>
        <v/>
      </c>
      <c r="K368" s="11">
        <f t="shared" si="22"/>
        <v>366</v>
      </c>
      <c r="L368" s="11" t="str">
        <f t="shared" si="23"/>
        <v/>
      </c>
    </row>
    <row r="369" spans="1:12" x14ac:dyDescent="0.3">
      <c r="A369" t="s">
        <v>11051</v>
      </c>
      <c r="B369" s="9">
        <v>45861</v>
      </c>
      <c r="C369" t="s">
        <v>8356</v>
      </c>
      <c r="D369" t="s">
        <v>8269</v>
      </c>
      <c r="E369" t="s">
        <v>9012</v>
      </c>
      <c r="F369">
        <v>1337.5</v>
      </c>
      <c r="G369" t="s">
        <v>10687</v>
      </c>
      <c r="H369" s="9">
        <v>45861</v>
      </c>
      <c r="I369" s="12">
        <f t="shared" si="20"/>
        <v>0</v>
      </c>
      <c r="J369" s="11" t="str">
        <f t="shared" si="21"/>
        <v/>
      </c>
      <c r="K369" s="11">
        <f t="shared" si="22"/>
        <v>367</v>
      </c>
      <c r="L369" s="11" t="str">
        <f t="shared" si="23"/>
        <v/>
      </c>
    </row>
    <row r="370" spans="1:12" x14ac:dyDescent="0.3">
      <c r="A370" t="s">
        <v>11052</v>
      </c>
      <c r="B370" s="9">
        <v>45861</v>
      </c>
      <c r="C370" t="s">
        <v>8528</v>
      </c>
      <c r="D370" t="s">
        <v>8249</v>
      </c>
      <c r="E370" t="s">
        <v>9043</v>
      </c>
      <c r="F370">
        <v>4488</v>
      </c>
      <c r="G370" t="s">
        <v>4482</v>
      </c>
      <c r="H370" s="9">
        <v>45863</v>
      </c>
      <c r="I370" s="12">
        <f t="shared" si="20"/>
        <v>2</v>
      </c>
      <c r="J370" s="11" t="str">
        <f t="shared" si="21"/>
        <v/>
      </c>
      <c r="K370" s="11">
        <f t="shared" si="22"/>
        <v>368</v>
      </c>
      <c r="L370" s="11" t="str">
        <f t="shared" si="23"/>
        <v/>
      </c>
    </row>
    <row r="371" spans="1:12" x14ac:dyDescent="0.3">
      <c r="A371" t="s">
        <v>11053</v>
      </c>
      <c r="B371" s="9">
        <v>45861</v>
      </c>
      <c r="C371" t="s">
        <v>8414</v>
      </c>
      <c r="D371" t="s">
        <v>8228</v>
      </c>
      <c r="E371" t="s">
        <v>8977</v>
      </c>
      <c r="F371">
        <v>2072</v>
      </c>
      <c r="G371" t="s">
        <v>4482</v>
      </c>
      <c r="H371" s="9">
        <v>45862</v>
      </c>
      <c r="I371" s="12">
        <f t="shared" si="20"/>
        <v>1</v>
      </c>
      <c r="J371" s="11" t="str">
        <f t="shared" si="21"/>
        <v/>
      </c>
      <c r="K371" s="11">
        <f t="shared" si="22"/>
        <v>369</v>
      </c>
      <c r="L371" s="11" t="str">
        <f t="shared" si="23"/>
        <v/>
      </c>
    </row>
    <row r="372" spans="1:12" x14ac:dyDescent="0.3">
      <c r="A372" t="s">
        <v>11054</v>
      </c>
      <c r="B372" s="9">
        <v>45861</v>
      </c>
      <c r="C372" t="s">
        <v>8460</v>
      </c>
      <c r="D372" t="s">
        <v>8228</v>
      </c>
      <c r="E372" t="s">
        <v>9058</v>
      </c>
      <c r="F372">
        <v>3540</v>
      </c>
      <c r="G372" t="s">
        <v>10687</v>
      </c>
      <c r="H372" s="9">
        <v>45861</v>
      </c>
      <c r="I372" s="12">
        <f t="shared" si="20"/>
        <v>0</v>
      </c>
      <c r="J372" s="11" t="str">
        <f t="shared" si="21"/>
        <v/>
      </c>
      <c r="K372" s="11">
        <f t="shared" si="22"/>
        <v>370</v>
      </c>
      <c r="L372" s="11" t="str">
        <f t="shared" si="23"/>
        <v/>
      </c>
    </row>
    <row r="373" spans="1:12" x14ac:dyDescent="0.3">
      <c r="A373" t="s">
        <v>11055</v>
      </c>
      <c r="B373" s="9">
        <v>45861</v>
      </c>
      <c r="C373" t="s">
        <v>8422</v>
      </c>
      <c r="D373" t="s">
        <v>8228</v>
      </c>
      <c r="E373" t="s">
        <v>8985</v>
      </c>
      <c r="F373">
        <v>621</v>
      </c>
      <c r="G373" t="s">
        <v>10687</v>
      </c>
      <c r="H373" s="9">
        <v>45861</v>
      </c>
      <c r="I373" s="12">
        <f t="shared" si="20"/>
        <v>0</v>
      </c>
      <c r="J373" s="11" t="str">
        <f t="shared" si="21"/>
        <v/>
      </c>
      <c r="K373" s="11">
        <f t="shared" si="22"/>
        <v>371</v>
      </c>
      <c r="L373" s="11" t="str">
        <f t="shared" si="23"/>
        <v/>
      </c>
    </row>
    <row r="374" spans="1:12" x14ac:dyDescent="0.3">
      <c r="A374" t="s">
        <v>11056</v>
      </c>
      <c r="B374" s="9">
        <v>45862</v>
      </c>
      <c r="C374" t="s">
        <v>8522</v>
      </c>
      <c r="D374" t="s">
        <v>8269</v>
      </c>
      <c r="E374" t="s">
        <v>9097</v>
      </c>
      <c r="F374">
        <v>2437.5</v>
      </c>
      <c r="G374" t="s">
        <v>10687</v>
      </c>
      <c r="H374" s="9">
        <v>45862</v>
      </c>
      <c r="I374" s="12">
        <f t="shared" si="20"/>
        <v>0</v>
      </c>
      <c r="J374" s="11" t="str">
        <f t="shared" si="21"/>
        <v/>
      </c>
      <c r="K374" s="11">
        <f t="shared" si="22"/>
        <v>372</v>
      </c>
      <c r="L374" s="11" t="str">
        <f t="shared" si="23"/>
        <v/>
      </c>
    </row>
    <row r="375" spans="1:12" x14ac:dyDescent="0.3">
      <c r="A375" t="s">
        <v>11057</v>
      </c>
      <c r="B375" s="9">
        <v>45862</v>
      </c>
      <c r="C375" t="s">
        <v>8405</v>
      </c>
      <c r="D375" t="s">
        <v>8233</v>
      </c>
      <c r="E375" t="s">
        <v>9107</v>
      </c>
      <c r="F375">
        <v>988</v>
      </c>
      <c r="G375" t="s">
        <v>10699</v>
      </c>
      <c r="H375" s="9">
        <v>45862</v>
      </c>
      <c r="I375" s="12">
        <f t="shared" si="20"/>
        <v>0</v>
      </c>
      <c r="J375" s="11" t="str">
        <f t="shared" si="21"/>
        <v/>
      </c>
      <c r="K375" s="11">
        <f t="shared" si="22"/>
        <v>373</v>
      </c>
      <c r="L375" s="11" t="str">
        <f t="shared" si="23"/>
        <v/>
      </c>
    </row>
    <row r="376" spans="1:12" x14ac:dyDescent="0.3">
      <c r="A376" t="s">
        <v>11058</v>
      </c>
      <c r="B376" s="9">
        <v>45862</v>
      </c>
      <c r="C376" t="s">
        <v>8495</v>
      </c>
      <c r="D376" t="s">
        <v>8249</v>
      </c>
      <c r="E376" t="s">
        <v>9118</v>
      </c>
      <c r="F376">
        <v>20060</v>
      </c>
      <c r="G376" t="s">
        <v>10687</v>
      </c>
      <c r="H376" s="9">
        <v>45862</v>
      </c>
      <c r="I376" s="12">
        <f t="shared" si="20"/>
        <v>0</v>
      </c>
      <c r="J376" s="11" t="str">
        <f t="shared" si="21"/>
        <v/>
      </c>
      <c r="K376" s="11">
        <f t="shared" si="22"/>
        <v>374</v>
      </c>
      <c r="L376" s="11" t="str">
        <f t="shared" si="23"/>
        <v/>
      </c>
    </row>
    <row r="377" spans="1:12" x14ac:dyDescent="0.3">
      <c r="A377" t="s">
        <v>11059</v>
      </c>
      <c r="B377" s="9">
        <v>45862</v>
      </c>
      <c r="C377" t="s">
        <v>8397</v>
      </c>
      <c r="D377" t="s">
        <v>8269</v>
      </c>
      <c r="E377" t="s">
        <v>9055</v>
      </c>
      <c r="F377">
        <v>20475</v>
      </c>
      <c r="G377" t="s">
        <v>10687</v>
      </c>
      <c r="H377" s="9">
        <v>45862</v>
      </c>
      <c r="I377" s="12">
        <f t="shared" si="20"/>
        <v>0</v>
      </c>
      <c r="J377" s="11" t="str">
        <f t="shared" si="21"/>
        <v/>
      </c>
      <c r="K377" s="11">
        <f t="shared" si="22"/>
        <v>375</v>
      </c>
      <c r="L377" s="11" t="str">
        <f t="shared" si="23"/>
        <v/>
      </c>
    </row>
    <row r="378" spans="1:12" x14ac:dyDescent="0.3">
      <c r="A378" t="s">
        <v>11060</v>
      </c>
      <c r="B378" s="9">
        <v>45862</v>
      </c>
      <c r="C378" t="s">
        <v>8282</v>
      </c>
      <c r="D378" t="s">
        <v>8241</v>
      </c>
      <c r="E378" t="s">
        <v>8981</v>
      </c>
      <c r="F378">
        <v>6336</v>
      </c>
      <c r="G378" t="s">
        <v>4482</v>
      </c>
      <c r="H378" s="9">
        <v>45875</v>
      </c>
      <c r="I378" s="12">
        <f t="shared" si="20"/>
        <v>13</v>
      </c>
      <c r="J378" s="11" t="str">
        <f t="shared" si="21"/>
        <v>FLAG</v>
      </c>
      <c r="K378" s="11">
        <f t="shared" si="22"/>
        <v>376</v>
      </c>
      <c r="L378" s="11" t="str">
        <f t="shared" si="23"/>
        <v/>
      </c>
    </row>
    <row r="379" spans="1:12" x14ac:dyDescent="0.3">
      <c r="A379" t="s">
        <v>11061</v>
      </c>
      <c r="B379" s="9">
        <v>45862</v>
      </c>
      <c r="C379" t="s">
        <v>8270</v>
      </c>
      <c r="D379" t="s">
        <v>8249</v>
      </c>
      <c r="E379" t="s">
        <v>8996</v>
      </c>
      <c r="F379">
        <v>5525</v>
      </c>
      <c r="G379" t="s">
        <v>4482</v>
      </c>
      <c r="H379" s="9">
        <v>45864</v>
      </c>
      <c r="I379" s="12">
        <f t="shared" si="20"/>
        <v>2</v>
      </c>
      <c r="J379" s="11" t="str">
        <f t="shared" si="21"/>
        <v/>
      </c>
      <c r="K379" s="11">
        <f t="shared" si="22"/>
        <v>377</v>
      </c>
      <c r="L379" s="11" t="str">
        <f t="shared" si="23"/>
        <v/>
      </c>
    </row>
    <row r="380" spans="1:12" x14ac:dyDescent="0.3">
      <c r="A380" t="s">
        <v>11062</v>
      </c>
      <c r="B380" s="9">
        <v>45863</v>
      </c>
      <c r="C380" t="s">
        <v>8307</v>
      </c>
      <c r="D380" t="s">
        <v>8249</v>
      </c>
      <c r="E380" t="s">
        <v>9054</v>
      </c>
      <c r="F380">
        <v>405</v>
      </c>
      <c r="G380" t="s">
        <v>4482</v>
      </c>
      <c r="H380" s="9">
        <v>45863</v>
      </c>
      <c r="I380" s="12">
        <f t="shared" si="20"/>
        <v>0</v>
      </c>
      <c r="J380" s="11" t="str">
        <f t="shared" si="21"/>
        <v/>
      </c>
      <c r="K380" s="11">
        <f t="shared" si="22"/>
        <v>378</v>
      </c>
      <c r="L380" s="11" t="str">
        <f t="shared" si="23"/>
        <v/>
      </c>
    </row>
    <row r="381" spans="1:12" x14ac:dyDescent="0.3">
      <c r="A381" t="s">
        <v>11063</v>
      </c>
      <c r="B381" s="9">
        <v>45863</v>
      </c>
      <c r="C381" t="s">
        <v>8242</v>
      </c>
      <c r="D381" t="s">
        <v>8233</v>
      </c>
      <c r="E381" t="s">
        <v>8956</v>
      </c>
      <c r="F381">
        <v>1110</v>
      </c>
      <c r="G381" t="s">
        <v>10699</v>
      </c>
      <c r="H381" s="9">
        <v>45865</v>
      </c>
      <c r="I381" s="12">
        <f t="shared" si="20"/>
        <v>2</v>
      </c>
      <c r="J381" s="11" t="str">
        <f t="shared" si="21"/>
        <v/>
      </c>
      <c r="K381" s="11">
        <f t="shared" si="22"/>
        <v>379</v>
      </c>
      <c r="L381" s="11" t="str">
        <f t="shared" si="23"/>
        <v/>
      </c>
    </row>
    <row r="382" spans="1:12" x14ac:dyDescent="0.3">
      <c r="A382" t="s">
        <v>11064</v>
      </c>
      <c r="B382" s="9">
        <v>45863</v>
      </c>
      <c r="C382" t="s">
        <v>8300</v>
      </c>
      <c r="D382" t="s">
        <v>8269</v>
      </c>
      <c r="E382" t="s">
        <v>9056</v>
      </c>
      <c r="F382">
        <v>20240</v>
      </c>
      <c r="G382" t="s">
        <v>4482</v>
      </c>
      <c r="H382" s="9">
        <v>45863</v>
      </c>
      <c r="I382" s="12">
        <f t="shared" si="20"/>
        <v>0</v>
      </c>
      <c r="J382" s="11" t="str">
        <f t="shared" si="21"/>
        <v/>
      </c>
      <c r="K382" s="11">
        <f t="shared" si="22"/>
        <v>380</v>
      </c>
      <c r="L382" s="11" t="str">
        <f t="shared" si="23"/>
        <v/>
      </c>
    </row>
    <row r="383" spans="1:12" x14ac:dyDescent="0.3">
      <c r="A383" t="s">
        <v>11065</v>
      </c>
      <c r="B383" s="9">
        <v>45863</v>
      </c>
      <c r="C383" t="s">
        <v>8428</v>
      </c>
      <c r="D383" t="s">
        <v>8228</v>
      </c>
      <c r="E383" t="s">
        <v>9025</v>
      </c>
      <c r="F383">
        <v>5180</v>
      </c>
      <c r="G383" t="s">
        <v>10687</v>
      </c>
      <c r="H383" s="9">
        <v>45863</v>
      </c>
      <c r="I383" s="12">
        <f t="shared" si="20"/>
        <v>0</v>
      </c>
      <c r="J383" s="11" t="str">
        <f t="shared" si="21"/>
        <v/>
      </c>
      <c r="K383" s="11">
        <f t="shared" si="22"/>
        <v>381</v>
      </c>
      <c r="L383" s="11" t="str">
        <f t="shared" si="23"/>
        <v/>
      </c>
    </row>
    <row r="384" spans="1:12" x14ac:dyDescent="0.3">
      <c r="A384" t="s">
        <v>11066</v>
      </c>
      <c r="B384" s="9">
        <v>45864</v>
      </c>
      <c r="C384" t="s">
        <v>8368</v>
      </c>
      <c r="D384" t="s">
        <v>8233</v>
      </c>
      <c r="E384" t="s">
        <v>9155</v>
      </c>
      <c r="F384">
        <v>2043</v>
      </c>
      <c r="G384" t="s">
        <v>4482</v>
      </c>
      <c r="H384" s="9">
        <v>45864</v>
      </c>
      <c r="I384" s="12">
        <f t="shared" si="20"/>
        <v>0</v>
      </c>
      <c r="J384" s="11" t="str">
        <f t="shared" si="21"/>
        <v/>
      </c>
      <c r="K384" s="11">
        <f t="shared" si="22"/>
        <v>382</v>
      </c>
      <c r="L384" s="11" t="str">
        <f t="shared" si="23"/>
        <v/>
      </c>
    </row>
    <row r="385" spans="1:12" x14ac:dyDescent="0.3">
      <c r="A385" t="s">
        <v>11067</v>
      </c>
      <c r="B385" s="9">
        <v>45864</v>
      </c>
      <c r="C385" t="s">
        <v>8261</v>
      </c>
      <c r="D385" t="s">
        <v>8249</v>
      </c>
      <c r="E385" t="s">
        <v>9176</v>
      </c>
      <c r="F385">
        <v>4368</v>
      </c>
      <c r="G385" t="s">
        <v>4482</v>
      </c>
      <c r="H385" s="9">
        <v>45864</v>
      </c>
      <c r="I385" s="12">
        <f t="shared" si="20"/>
        <v>0</v>
      </c>
      <c r="J385" s="11" t="str">
        <f t="shared" si="21"/>
        <v/>
      </c>
      <c r="K385" s="11">
        <f t="shared" si="22"/>
        <v>383</v>
      </c>
      <c r="L385" s="11" t="str">
        <f t="shared" si="23"/>
        <v/>
      </c>
    </row>
    <row r="386" spans="1:12" x14ac:dyDescent="0.3">
      <c r="A386" t="s">
        <v>11068</v>
      </c>
      <c r="B386" s="9">
        <v>45864</v>
      </c>
      <c r="C386" t="s">
        <v>8293</v>
      </c>
      <c r="D386" t="s">
        <v>8241</v>
      </c>
      <c r="E386" t="s">
        <v>9138</v>
      </c>
      <c r="F386">
        <v>9095</v>
      </c>
      <c r="G386" t="s">
        <v>10687</v>
      </c>
      <c r="H386" s="9">
        <v>45864</v>
      </c>
      <c r="I386" s="12">
        <f t="shared" si="20"/>
        <v>0</v>
      </c>
      <c r="J386" s="11" t="str">
        <f t="shared" si="21"/>
        <v/>
      </c>
      <c r="K386" s="11">
        <f t="shared" si="22"/>
        <v>384</v>
      </c>
      <c r="L386" s="11" t="str">
        <f t="shared" si="23"/>
        <v/>
      </c>
    </row>
    <row r="387" spans="1:12" x14ac:dyDescent="0.3">
      <c r="A387" t="s">
        <v>11069</v>
      </c>
      <c r="B387" s="9">
        <v>45864</v>
      </c>
      <c r="C387" t="s">
        <v>8313</v>
      </c>
      <c r="D387" t="s">
        <v>8249</v>
      </c>
      <c r="E387" t="s">
        <v>8971</v>
      </c>
      <c r="F387">
        <v>3256</v>
      </c>
      <c r="G387" t="s">
        <v>4482</v>
      </c>
      <c r="H387" s="9">
        <v>45864</v>
      </c>
      <c r="I387" s="12">
        <f t="shared" si="20"/>
        <v>0</v>
      </c>
      <c r="J387" s="11" t="str">
        <f t="shared" si="21"/>
        <v/>
      </c>
      <c r="K387" s="11">
        <f t="shared" si="22"/>
        <v>385</v>
      </c>
      <c r="L387" s="11" t="str">
        <f t="shared" si="23"/>
        <v/>
      </c>
    </row>
    <row r="388" spans="1:12" x14ac:dyDescent="0.3">
      <c r="A388" t="s">
        <v>11070</v>
      </c>
      <c r="B388" s="9">
        <v>45864</v>
      </c>
      <c r="C388" t="s">
        <v>8398</v>
      </c>
      <c r="D388" t="s">
        <v>8228</v>
      </c>
      <c r="E388" t="s">
        <v>9003</v>
      </c>
      <c r="F388">
        <v>1008</v>
      </c>
      <c r="G388" t="s">
        <v>10699</v>
      </c>
      <c r="H388" s="9">
        <v>45866</v>
      </c>
      <c r="I388" s="12">
        <f t="shared" ref="I388:I451" si="24">H388-B388</f>
        <v>2</v>
      </c>
      <c r="J388" s="11" t="str">
        <f t="shared" ref="J388:J451" si="25">IF(I388&gt;2,"FLAG","")</f>
        <v/>
      </c>
      <c r="K388" s="11">
        <f t="shared" ref="K388:K451" si="26">VALUE(MID(A388,4,5))</f>
        <v>386</v>
      </c>
      <c r="L388" s="11" t="str">
        <f t="shared" ref="L388:L451" si="27">IF(ROW()=4,"",IF(K388-INDEX($K$4:$K$1491,ROW()-4)&gt;1,"FLAG",""))</f>
        <v/>
      </c>
    </row>
    <row r="389" spans="1:12" x14ac:dyDescent="0.3">
      <c r="A389" t="s">
        <v>11071</v>
      </c>
      <c r="B389" s="9">
        <v>45864</v>
      </c>
      <c r="C389" t="s">
        <v>8484</v>
      </c>
      <c r="D389" t="s">
        <v>8241</v>
      </c>
      <c r="E389" t="s">
        <v>8984</v>
      </c>
      <c r="F389">
        <v>6120</v>
      </c>
      <c r="G389" t="s">
        <v>4482</v>
      </c>
      <c r="H389" s="9">
        <v>45876</v>
      </c>
      <c r="I389" s="12">
        <f t="shared" si="24"/>
        <v>12</v>
      </c>
      <c r="J389" s="11" t="str">
        <f t="shared" si="25"/>
        <v>FLAG</v>
      </c>
      <c r="K389" s="11">
        <f t="shared" si="26"/>
        <v>387</v>
      </c>
      <c r="L389" s="11" t="str">
        <f t="shared" si="27"/>
        <v/>
      </c>
    </row>
    <row r="390" spans="1:12" x14ac:dyDescent="0.3">
      <c r="A390" t="s">
        <v>11072</v>
      </c>
      <c r="B390" s="9">
        <v>45864</v>
      </c>
      <c r="C390" t="s">
        <v>8415</v>
      </c>
      <c r="D390" t="s">
        <v>8269</v>
      </c>
      <c r="E390" t="s">
        <v>9028</v>
      </c>
      <c r="F390">
        <v>4218</v>
      </c>
      <c r="G390" t="s">
        <v>10699</v>
      </c>
      <c r="H390" s="9">
        <v>45865</v>
      </c>
      <c r="I390" s="12">
        <f t="shared" si="24"/>
        <v>1</v>
      </c>
      <c r="J390" s="11" t="str">
        <f t="shared" si="25"/>
        <v/>
      </c>
      <c r="K390" s="11">
        <f t="shared" si="26"/>
        <v>388</v>
      </c>
      <c r="L390" s="11" t="str">
        <f t="shared" si="27"/>
        <v/>
      </c>
    </row>
    <row r="391" spans="1:12" x14ac:dyDescent="0.3">
      <c r="A391" t="s">
        <v>11073</v>
      </c>
      <c r="B391" s="9">
        <v>45865</v>
      </c>
      <c r="C391" t="s">
        <v>8455</v>
      </c>
      <c r="D391" t="s">
        <v>8241</v>
      </c>
      <c r="E391" t="s">
        <v>9100</v>
      </c>
      <c r="F391">
        <v>342</v>
      </c>
      <c r="G391" t="s">
        <v>4482</v>
      </c>
      <c r="H391" s="9">
        <v>45880</v>
      </c>
      <c r="I391" s="12">
        <f t="shared" si="24"/>
        <v>15</v>
      </c>
      <c r="J391" s="11" t="str">
        <f t="shared" si="25"/>
        <v>FLAG</v>
      </c>
      <c r="K391" s="11">
        <f t="shared" si="26"/>
        <v>389</v>
      </c>
      <c r="L391" s="11" t="str">
        <f t="shared" si="27"/>
        <v/>
      </c>
    </row>
    <row r="392" spans="1:12" x14ac:dyDescent="0.3">
      <c r="A392" t="s">
        <v>11074</v>
      </c>
      <c r="B392" s="9">
        <v>45865</v>
      </c>
      <c r="C392" t="s">
        <v>8391</v>
      </c>
      <c r="D392" t="s">
        <v>8269</v>
      </c>
      <c r="E392" t="s">
        <v>8983</v>
      </c>
      <c r="F392">
        <v>2716</v>
      </c>
      <c r="G392" t="s">
        <v>10687</v>
      </c>
      <c r="H392" s="9">
        <v>45865</v>
      </c>
      <c r="I392" s="12">
        <f t="shared" si="24"/>
        <v>0</v>
      </c>
      <c r="J392" s="11" t="str">
        <f t="shared" si="25"/>
        <v/>
      </c>
      <c r="K392" s="11">
        <f t="shared" si="26"/>
        <v>390</v>
      </c>
      <c r="L392" s="11" t="str">
        <f t="shared" si="27"/>
        <v/>
      </c>
    </row>
    <row r="393" spans="1:12" x14ac:dyDescent="0.3">
      <c r="A393" t="s">
        <v>11075</v>
      </c>
      <c r="B393" s="9">
        <v>45865</v>
      </c>
      <c r="C393" t="s">
        <v>8343</v>
      </c>
      <c r="D393" t="s">
        <v>8228</v>
      </c>
      <c r="E393" t="s">
        <v>9166</v>
      </c>
      <c r="F393">
        <v>3810</v>
      </c>
      <c r="G393" t="s">
        <v>4482</v>
      </c>
      <c r="H393" s="9">
        <v>45866</v>
      </c>
      <c r="I393" s="12">
        <f t="shared" si="24"/>
        <v>1</v>
      </c>
      <c r="J393" s="11" t="str">
        <f t="shared" si="25"/>
        <v/>
      </c>
      <c r="K393" s="11">
        <f t="shared" si="26"/>
        <v>391</v>
      </c>
      <c r="L393" s="11" t="str">
        <f t="shared" si="27"/>
        <v/>
      </c>
    </row>
    <row r="394" spans="1:12" x14ac:dyDescent="0.3">
      <c r="A394" t="s">
        <v>11076</v>
      </c>
      <c r="B394" s="9">
        <v>45866</v>
      </c>
      <c r="C394" t="s">
        <v>8519</v>
      </c>
      <c r="D394" t="s">
        <v>8228</v>
      </c>
      <c r="E394" t="s">
        <v>9041</v>
      </c>
      <c r="F394">
        <v>3696</v>
      </c>
      <c r="G394" t="s">
        <v>4482</v>
      </c>
      <c r="H394" s="9">
        <v>45866</v>
      </c>
      <c r="I394" s="12">
        <f t="shared" si="24"/>
        <v>0</v>
      </c>
      <c r="J394" s="11" t="str">
        <f t="shared" si="25"/>
        <v/>
      </c>
      <c r="K394" s="11">
        <f t="shared" si="26"/>
        <v>392</v>
      </c>
      <c r="L394" s="11" t="str">
        <f t="shared" si="27"/>
        <v/>
      </c>
    </row>
    <row r="395" spans="1:12" x14ac:dyDescent="0.3">
      <c r="A395" t="s">
        <v>11077</v>
      </c>
      <c r="B395" s="9">
        <v>45866</v>
      </c>
      <c r="C395" t="s">
        <v>8516</v>
      </c>
      <c r="D395" t="s">
        <v>8233</v>
      </c>
      <c r="E395" t="s">
        <v>9129</v>
      </c>
      <c r="F395">
        <v>1073</v>
      </c>
      <c r="G395" t="s">
        <v>4482</v>
      </c>
      <c r="H395" s="9">
        <v>45867</v>
      </c>
      <c r="I395" s="12">
        <f t="shared" si="24"/>
        <v>1</v>
      </c>
      <c r="J395" s="11" t="str">
        <f t="shared" si="25"/>
        <v/>
      </c>
      <c r="K395" s="11">
        <f t="shared" si="26"/>
        <v>393</v>
      </c>
      <c r="L395" s="11" t="str">
        <f t="shared" si="27"/>
        <v/>
      </c>
    </row>
    <row r="396" spans="1:12" x14ac:dyDescent="0.3">
      <c r="A396" t="s">
        <v>11078</v>
      </c>
      <c r="B396" s="9">
        <v>45866</v>
      </c>
      <c r="C396" t="s">
        <v>8301</v>
      </c>
      <c r="D396" t="s">
        <v>8228</v>
      </c>
      <c r="E396" t="s">
        <v>9160</v>
      </c>
      <c r="F396">
        <v>2052</v>
      </c>
      <c r="G396" t="s">
        <v>10699</v>
      </c>
      <c r="H396" s="9">
        <v>45867</v>
      </c>
      <c r="I396" s="12">
        <f t="shared" si="24"/>
        <v>1</v>
      </c>
      <c r="J396" s="11" t="str">
        <f t="shared" si="25"/>
        <v/>
      </c>
      <c r="K396" s="11">
        <f t="shared" si="26"/>
        <v>394</v>
      </c>
      <c r="L396" s="11" t="str">
        <f t="shared" si="27"/>
        <v/>
      </c>
    </row>
    <row r="397" spans="1:12" x14ac:dyDescent="0.3">
      <c r="A397" t="s">
        <v>11079</v>
      </c>
      <c r="B397" s="9">
        <v>45866</v>
      </c>
      <c r="C397" t="s">
        <v>8326</v>
      </c>
      <c r="D397" t="s">
        <v>8241</v>
      </c>
      <c r="E397" t="s">
        <v>9185</v>
      </c>
      <c r="F397">
        <v>15912</v>
      </c>
      <c r="G397" t="s">
        <v>10699</v>
      </c>
      <c r="H397" s="9">
        <v>45867</v>
      </c>
      <c r="I397" s="12">
        <f t="shared" si="24"/>
        <v>1</v>
      </c>
      <c r="J397" s="11" t="str">
        <f t="shared" si="25"/>
        <v/>
      </c>
      <c r="K397" s="11">
        <f t="shared" si="26"/>
        <v>395</v>
      </c>
      <c r="L397" s="11" t="str">
        <f t="shared" si="27"/>
        <v/>
      </c>
    </row>
    <row r="398" spans="1:12" x14ac:dyDescent="0.3">
      <c r="A398" t="s">
        <v>11080</v>
      </c>
      <c r="B398" s="9">
        <v>45866</v>
      </c>
      <c r="C398" t="s">
        <v>8273</v>
      </c>
      <c r="D398" t="s">
        <v>8233</v>
      </c>
      <c r="E398" t="s">
        <v>9086</v>
      </c>
      <c r="F398">
        <v>4440</v>
      </c>
      <c r="G398" t="s">
        <v>10699</v>
      </c>
      <c r="H398" s="9">
        <v>45867</v>
      </c>
      <c r="I398" s="12">
        <f t="shared" si="24"/>
        <v>1</v>
      </c>
      <c r="J398" s="11" t="str">
        <f t="shared" si="25"/>
        <v/>
      </c>
      <c r="K398" s="11">
        <f t="shared" si="26"/>
        <v>396</v>
      </c>
      <c r="L398" s="11" t="str">
        <f t="shared" si="27"/>
        <v/>
      </c>
    </row>
    <row r="399" spans="1:12" x14ac:dyDescent="0.3">
      <c r="A399" t="s">
        <v>11081</v>
      </c>
      <c r="B399" s="9">
        <v>45867</v>
      </c>
      <c r="C399" t="s">
        <v>8519</v>
      </c>
      <c r="D399" t="s">
        <v>8228</v>
      </c>
      <c r="E399" t="s">
        <v>9183</v>
      </c>
      <c r="F399">
        <v>5910</v>
      </c>
      <c r="G399" t="s">
        <v>4482</v>
      </c>
      <c r="H399" s="9">
        <v>45867</v>
      </c>
      <c r="I399" s="12">
        <f t="shared" si="24"/>
        <v>0</v>
      </c>
      <c r="J399" s="11" t="str">
        <f t="shared" si="25"/>
        <v/>
      </c>
      <c r="K399" s="11">
        <f t="shared" si="26"/>
        <v>397</v>
      </c>
      <c r="L399" s="11" t="str">
        <f t="shared" si="27"/>
        <v/>
      </c>
    </row>
    <row r="400" spans="1:12" x14ac:dyDescent="0.3">
      <c r="A400" t="s">
        <v>11082</v>
      </c>
      <c r="B400" s="9">
        <v>45867</v>
      </c>
      <c r="C400" t="s">
        <v>8425</v>
      </c>
      <c r="D400" t="s">
        <v>8233</v>
      </c>
      <c r="E400" t="s">
        <v>9130</v>
      </c>
      <c r="F400">
        <v>832.5</v>
      </c>
      <c r="G400" t="s">
        <v>10699</v>
      </c>
      <c r="H400" s="9">
        <v>45867</v>
      </c>
      <c r="I400" s="12">
        <f t="shared" si="24"/>
        <v>0</v>
      </c>
      <c r="J400" s="11" t="str">
        <f t="shared" si="25"/>
        <v/>
      </c>
      <c r="K400" s="11">
        <f t="shared" si="26"/>
        <v>398</v>
      </c>
      <c r="L400" s="11" t="str">
        <f t="shared" si="27"/>
        <v/>
      </c>
    </row>
    <row r="401" spans="1:12" x14ac:dyDescent="0.3">
      <c r="A401" t="s">
        <v>11083</v>
      </c>
      <c r="B401" s="9">
        <v>45867</v>
      </c>
      <c r="C401" t="s">
        <v>8481</v>
      </c>
      <c r="D401" t="s">
        <v>8233</v>
      </c>
      <c r="E401" t="s">
        <v>9065</v>
      </c>
      <c r="F401">
        <v>5936</v>
      </c>
      <c r="G401" t="s">
        <v>10687</v>
      </c>
      <c r="H401" s="9">
        <v>45867</v>
      </c>
      <c r="I401" s="12">
        <f t="shared" si="24"/>
        <v>0</v>
      </c>
      <c r="J401" s="11" t="str">
        <f t="shared" si="25"/>
        <v/>
      </c>
      <c r="K401" s="11">
        <f t="shared" si="26"/>
        <v>399</v>
      </c>
      <c r="L401" s="11" t="str">
        <f t="shared" si="27"/>
        <v/>
      </c>
    </row>
    <row r="402" spans="1:12" x14ac:dyDescent="0.3">
      <c r="A402" t="s">
        <v>11084</v>
      </c>
      <c r="B402" s="9">
        <v>45867</v>
      </c>
      <c r="C402" t="s">
        <v>8313</v>
      </c>
      <c r="D402" t="s">
        <v>8249</v>
      </c>
      <c r="E402" t="s">
        <v>8998</v>
      </c>
      <c r="F402">
        <v>17248</v>
      </c>
      <c r="G402" t="s">
        <v>10699</v>
      </c>
      <c r="H402" s="9">
        <v>45868</v>
      </c>
      <c r="I402" s="12">
        <f t="shared" si="24"/>
        <v>1</v>
      </c>
      <c r="J402" s="11" t="str">
        <f t="shared" si="25"/>
        <v/>
      </c>
      <c r="K402" s="11">
        <f t="shared" si="26"/>
        <v>400</v>
      </c>
      <c r="L402" s="11" t="str">
        <f t="shared" si="27"/>
        <v/>
      </c>
    </row>
    <row r="403" spans="1:12" x14ac:dyDescent="0.3">
      <c r="A403" t="s">
        <v>11085</v>
      </c>
      <c r="B403" s="9">
        <v>45867</v>
      </c>
      <c r="C403" t="s">
        <v>8333</v>
      </c>
      <c r="D403" t="s">
        <v>8269</v>
      </c>
      <c r="E403" t="s">
        <v>9062</v>
      </c>
      <c r="F403">
        <v>1881</v>
      </c>
      <c r="G403" t="s">
        <v>10687</v>
      </c>
      <c r="H403" s="9">
        <v>45867</v>
      </c>
      <c r="I403" s="12">
        <f t="shared" si="24"/>
        <v>0</v>
      </c>
      <c r="J403" s="11" t="str">
        <f t="shared" si="25"/>
        <v/>
      </c>
      <c r="K403" s="11">
        <f t="shared" si="26"/>
        <v>401</v>
      </c>
      <c r="L403" s="11" t="str">
        <f t="shared" si="27"/>
        <v/>
      </c>
    </row>
    <row r="404" spans="1:12" x14ac:dyDescent="0.3">
      <c r="A404" t="s">
        <v>11086</v>
      </c>
      <c r="B404" s="9">
        <v>45868</v>
      </c>
      <c r="C404" t="s">
        <v>8491</v>
      </c>
      <c r="D404" t="s">
        <v>8241</v>
      </c>
      <c r="E404" t="s">
        <v>9140</v>
      </c>
      <c r="F404">
        <v>1233</v>
      </c>
      <c r="G404" t="s">
        <v>10699</v>
      </c>
      <c r="H404" s="9">
        <v>45870</v>
      </c>
      <c r="I404" s="12">
        <f t="shared" si="24"/>
        <v>2</v>
      </c>
      <c r="J404" s="11" t="str">
        <f t="shared" si="25"/>
        <v/>
      </c>
      <c r="K404" s="11">
        <f t="shared" si="26"/>
        <v>402</v>
      </c>
      <c r="L404" s="11" t="str">
        <f t="shared" si="27"/>
        <v/>
      </c>
    </row>
    <row r="405" spans="1:12" x14ac:dyDescent="0.3">
      <c r="A405" t="s">
        <v>11087</v>
      </c>
      <c r="B405" s="9">
        <v>45868</v>
      </c>
      <c r="C405" t="s">
        <v>8323</v>
      </c>
      <c r="D405" t="s">
        <v>8249</v>
      </c>
      <c r="E405" t="s">
        <v>9123</v>
      </c>
      <c r="F405">
        <v>2034</v>
      </c>
      <c r="G405" t="s">
        <v>10687</v>
      </c>
      <c r="H405" s="9">
        <v>45868</v>
      </c>
      <c r="I405" s="12">
        <f t="shared" si="24"/>
        <v>0</v>
      </c>
      <c r="J405" s="11" t="str">
        <f t="shared" si="25"/>
        <v/>
      </c>
      <c r="K405" s="11">
        <f t="shared" si="26"/>
        <v>403</v>
      </c>
      <c r="L405" s="11" t="str">
        <f t="shared" si="27"/>
        <v/>
      </c>
    </row>
    <row r="406" spans="1:12" x14ac:dyDescent="0.3">
      <c r="A406" t="s">
        <v>11088</v>
      </c>
      <c r="B406" s="9">
        <v>45868</v>
      </c>
      <c r="C406" t="s">
        <v>8448</v>
      </c>
      <c r="D406" t="s">
        <v>8269</v>
      </c>
      <c r="E406" t="s">
        <v>8989</v>
      </c>
      <c r="F406">
        <v>1120</v>
      </c>
      <c r="G406" t="s">
        <v>4482</v>
      </c>
      <c r="H406" s="9">
        <v>45870</v>
      </c>
      <c r="I406" s="12">
        <f t="shared" si="24"/>
        <v>2</v>
      </c>
      <c r="J406" s="11" t="str">
        <f t="shared" si="25"/>
        <v/>
      </c>
      <c r="K406" s="11">
        <f t="shared" si="26"/>
        <v>404</v>
      </c>
      <c r="L406" s="11" t="str">
        <f t="shared" si="27"/>
        <v/>
      </c>
    </row>
    <row r="407" spans="1:12" x14ac:dyDescent="0.3">
      <c r="A407" t="s">
        <v>11089</v>
      </c>
      <c r="B407" s="9">
        <v>45869</v>
      </c>
      <c r="C407" t="s">
        <v>8375</v>
      </c>
      <c r="D407" t="s">
        <v>8228</v>
      </c>
      <c r="E407" t="s">
        <v>9202</v>
      </c>
      <c r="F407">
        <v>7040</v>
      </c>
      <c r="G407" t="s">
        <v>4482</v>
      </c>
      <c r="H407" s="9">
        <v>45869</v>
      </c>
      <c r="I407" s="12">
        <f t="shared" si="24"/>
        <v>0</v>
      </c>
      <c r="J407" s="11" t="str">
        <f t="shared" si="25"/>
        <v/>
      </c>
      <c r="K407" s="11">
        <f t="shared" si="26"/>
        <v>405</v>
      </c>
      <c r="L407" s="11" t="str">
        <f t="shared" si="27"/>
        <v/>
      </c>
    </row>
    <row r="408" spans="1:12" x14ac:dyDescent="0.3">
      <c r="A408" t="s">
        <v>11090</v>
      </c>
      <c r="B408" s="9">
        <v>45869</v>
      </c>
      <c r="C408" t="s">
        <v>8259</v>
      </c>
      <c r="D408" t="s">
        <v>8228</v>
      </c>
      <c r="E408" t="s">
        <v>9098</v>
      </c>
      <c r="F408">
        <v>2016</v>
      </c>
      <c r="G408" t="s">
        <v>4482</v>
      </c>
      <c r="H408" s="9">
        <v>45869</v>
      </c>
      <c r="I408" s="12">
        <f t="shared" si="24"/>
        <v>0</v>
      </c>
      <c r="J408" s="11" t="str">
        <f t="shared" si="25"/>
        <v/>
      </c>
      <c r="K408" s="11">
        <f t="shared" si="26"/>
        <v>406</v>
      </c>
      <c r="L408" s="11" t="str">
        <f t="shared" si="27"/>
        <v/>
      </c>
    </row>
    <row r="409" spans="1:12" x14ac:dyDescent="0.3">
      <c r="A409" t="s">
        <v>11091</v>
      </c>
      <c r="B409" s="9">
        <v>45869</v>
      </c>
      <c r="C409" t="s">
        <v>8301</v>
      </c>
      <c r="D409" t="s">
        <v>8228</v>
      </c>
      <c r="E409" t="s">
        <v>9125</v>
      </c>
      <c r="F409">
        <v>6715</v>
      </c>
      <c r="G409" t="s">
        <v>4482</v>
      </c>
      <c r="H409" s="9">
        <v>45870</v>
      </c>
      <c r="I409" s="12">
        <f t="shared" si="24"/>
        <v>1</v>
      </c>
      <c r="J409" s="11" t="str">
        <f t="shared" si="25"/>
        <v/>
      </c>
      <c r="K409" s="11">
        <f t="shared" si="26"/>
        <v>407</v>
      </c>
      <c r="L409" s="11" t="str">
        <f t="shared" si="27"/>
        <v/>
      </c>
    </row>
    <row r="410" spans="1:12" x14ac:dyDescent="0.3">
      <c r="A410" t="s">
        <v>11092</v>
      </c>
      <c r="B410" s="9">
        <v>45869</v>
      </c>
      <c r="C410" t="s">
        <v>8378</v>
      </c>
      <c r="D410" t="s">
        <v>8249</v>
      </c>
      <c r="E410" t="s">
        <v>9167</v>
      </c>
      <c r="F410">
        <v>1369</v>
      </c>
      <c r="G410" t="s">
        <v>4482</v>
      </c>
      <c r="H410" s="9">
        <v>45870</v>
      </c>
      <c r="I410" s="12">
        <f t="shared" si="24"/>
        <v>1</v>
      </c>
      <c r="J410" s="11" t="str">
        <f t="shared" si="25"/>
        <v/>
      </c>
      <c r="K410" s="11">
        <f t="shared" si="26"/>
        <v>408</v>
      </c>
      <c r="L410" s="11" t="str">
        <f t="shared" si="27"/>
        <v/>
      </c>
    </row>
    <row r="411" spans="1:12" x14ac:dyDescent="0.3">
      <c r="A411" t="s">
        <v>11093</v>
      </c>
      <c r="B411" s="9">
        <v>45870</v>
      </c>
      <c r="C411" t="s">
        <v>8466</v>
      </c>
      <c r="D411" t="s">
        <v>8269</v>
      </c>
      <c r="E411" t="s">
        <v>9136</v>
      </c>
      <c r="F411">
        <v>3450</v>
      </c>
      <c r="G411" t="s">
        <v>4482</v>
      </c>
      <c r="H411" s="9">
        <v>45871</v>
      </c>
      <c r="I411" s="12">
        <f t="shared" si="24"/>
        <v>1</v>
      </c>
      <c r="J411" s="11" t="str">
        <f t="shared" si="25"/>
        <v/>
      </c>
      <c r="K411" s="11">
        <f t="shared" si="26"/>
        <v>409</v>
      </c>
      <c r="L411" s="11" t="str">
        <f t="shared" si="27"/>
        <v/>
      </c>
    </row>
    <row r="412" spans="1:12" x14ac:dyDescent="0.3">
      <c r="A412" t="s">
        <v>11094</v>
      </c>
      <c r="B412" s="9">
        <v>45870</v>
      </c>
      <c r="C412" t="s">
        <v>8331</v>
      </c>
      <c r="D412" t="s">
        <v>8249</v>
      </c>
      <c r="E412" t="s">
        <v>9030</v>
      </c>
      <c r="F412">
        <v>1500</v>
      </c>
      <c r="G412" t="s">
        <v>10699</v>
      </c>
      <c r="H412" s="9">
        <v>45872</v>
      </c>
      <c r="I412" s="12">
        <f t="shared" si="24"/>
        <v>2</v>
      </c>
      <c r="J412" s="11" t="str">
        <f t="shared" si="25"/>
        <v/>
      </c>
      <c r="K412" s="11">
        <f t="shared" si="26"/>
        <v>410</v>
      </c>
      <c r="L412" s="11" t="str">
        <f t="shared" si="27"/>
        <v/>
      </c>
    </row>
    <row r="413" spans="1:12" x14ac:dyDescent="0.3">
      <c r="A413" t="s">
        <v>11095</v>
      </c>
      <c r="B413" s="9">
        <v>45870</v>
      </c>
      <c r="C413" t="s">
        <v>8413</v>
      </c>
      <c r="D413" t="s">
        <v>8228</v>
      </c>
      <c r="E413" t="s">
        <v>9068</v>
      </c>
      <c r="F413">
        <v>14608</v>
      </c>
      <c r="G413" t="s">
        <v>10687</v>
      </c>
      <c r="H413" s="9">
        <v>45870</v>
      </c>
      <c r="I413" s="12">
        <f t="shared" si="24"/>
        <v>0</v>
      </c>
      <c r="J413" s="11" t="str">
        <f t="shared" si="25"/>
        <v/>
      </c>
      <c r="K413" s="11">
        <f t="shared" si="26"/>
        <v>411</v>
      </c>
      <c r="L413" s="11" t="str">
        <f t="shared" si="27"/>
        <v/>
      </c>
    </row>
    <row r="414" spans="1:12" x14ac:dyDescent="0.3">
      <c r="A414" t="s">
        <v>11096</v>
      </c>
      <c r="B414" s="9">
        <v>45870</v>
      </c>
      <c r="C414" t="s">
        <v>8511</v>
      </c>
      <c r="D414" t="s">
        <v>8241</v>
      </c>
      <c r="E414" t="s">
        <v>9197</v>
      </c>
      <c r="F414">
        <v>1092</v>
      </c>
      <c r="G414" t="s">
        <v>4482</v>
      </c>
      <c r="H414" s="9">
        <v>45885</v>
      </c>
      <c r="I414" s="12">
        <f t="shared" si="24"/>
        <v>15</v>
      </c>
      <c r="J414" s="11" t="str">
        <f t="shared" si="25"/>
        <v>FLAG</v>
      </c>
      <c r="K414" s="11">
        <f t="shared" si="26"/>
        <v>412</v>
      </c>
      <c r="L414" s="11" t="str">
        <f t="shared" si="27"/>
        <v/>
      </c>
    </row>
    <row r="415" spans="1:12" x14ac:dyDescent="0.3">
      <c r="A415" t="s">
        <v>11097</v>
      </c>
      <c r="B415" s="9">
        <v>45870</v>
      </c>
      <c r="C415" t="s">
        <v>8500</v>
      </c>
      <c r="D415" t="s">
        <v>8228</v>
      </c>
      <c r="E415" t="s">
        <v>8988</v>
      </c>
      <c r="F415">
        <v>19720</v>
      </c>
      <c r="G415" t="s">
        <v>10687</v>
      </c>
      <c r="H415" s="9">
        <v>45870</v>
      </c>
      <c r="I415" s="12">
        <f t="shared" si="24"/>
        <v>0</v>
      </c>
      <c r="J415" s="11" t="str">
        <f t="shared" si="25"/>
        <v/>
      </c>
      <c r="K415" s="11">
        <f t="shared" si="26"/>
        <v>413</v>
      </c>
      <c r="L415" s="11" t="str">
        <f t="shared" si="27"/>
        <v/>
      </c>
    </row>
    <row r="416" spans="1:12" x14ac:dyDescent="0.3">
      <c r="A416" t="s">
        <v>11098</v>
      </c>
      <c r="B416" s="9">
        <v>45870</v>
      </c>
      <c r="C416" t="s">
        <v>8472</v>
      </c>
      <c r="D416" t="s">
        <v>8241</v>
      </c>
      <c r="E416" t="s">
        <v>9071</v>
      </c>
      <c r="F416">
        <v>4032</v>
      </c>
      <c r="G416" t="s">
        <v>4482</v>
      </c>
      <c r="H416" s="9">
        <v>45897</v>
      </c>
      <c r="I416" s="12">
        <f t="shared" si="24"/>
        <v>27</v>
      </c>
      <c r="J416" s="11" t="str">
        <f t="shared" si="25"/>
        <v>FLAG</v>
      </c>
      <c r="K416" s="11">
        <f t="shared" si="26"/>
        <v>414</v>
      </c>
      <c r="L416" s="11" t="str">
        <f t="shared" si="27"/>
        <v/>
      </c>
    </row>
    <row r="417" spans="1:12" x14ac:dyDescent="0.3">
      <c r="A417" t="s">
        <v>11099</v>
      </c>
      <c r="B417" s="9">
        <v>45871</v>
      </c>
      <c r="C417" t="s">
        <v>8273</v>
      </c>
      <c r="D417" t="s">
        <v>8233</v>
      </c>
      <c r="E417" t="s">
        <v>9106</v>
      </c>
      <c r="F417">
        <v>4935</v>
      </c>
      <c r="G417" t="s">
        <v>10687</v>
      </c>
      <c r="H417" s="9">
        <v>45871</v>
      </c>
      <c r="I417" s="12">
        <f t="shared" si="24"/>
        <v>0</v>
      </c>
      <c r="J417" s="11" t="str">
        <f t="shared" si="25"/>
        <v/>
      </c>
      <c r="K417" s="11">
        <f t="shared" si="26"/>
        <v>415</v>
      </c>
      <c r="L417" s="11" t="str">
        <f t="shared" si="27"/>
        <v/>
      </c>
    </row>
    <row r="418" spans="1:12" x14ac:dyDescent="0.3">
      <c r="A418" t="s">
        <v>11100</v>
      </c>
      <c r="B418" s="9">
        <v>45871</v>
      </c>
      <c r="C418" t="s">
        <v>8498</v>
      </c>
      <c r="D418" t="s">
        <v>8249</v>
      </c>
      <c r="E418" t="s">
        <v>9032</v>
      </c>
      <c r="F418">
        <v>182</v>
      </c>
      <c r="G418" t="s">
        <v>10687</v>
      </c>
      <c r="H418" s="9">
        <v>45871</v>
      </c>
      <c r="I418" s="12">
        <f t="shared" si="24"/>
        <v>0</v>
      </c>
      <c r="J418" s="11" t="str">
        <f t="shared" si="25"/>
        <v/>
      </c>
      <c r="K418" s="11">
        <f t="shared" si="26"/>
        <v>416</v>
      </c>
      <c r="L418" s="11" t="str">
        <f t="shared" si="27"/>
        <v/>
      </c>
    </row>
    <row r="419" spans="1:12" x14ac:dyDescent="0.3">
      <c r="A419" t="s">
        <v>11101</v>
      </c>
      <c r="B419" s="9">
        <v>45871</v>
      </c>
      <c r="C419" t="s">
        <v>8534</v>
      </c>
      <c r="D419" t="s">
        <v>8269</v>
      </c>
      <c r="E419" t="s">
        <v>9017</v>
      </c>
      <c r="F419">
        <v>2100</v>
      </c>
      <c r="G419" t="s">
        <v>4482</v>
      </c>
      <c r="H419" s="9">
        <v>45871</v>
      </c>
      <c r="I419" s="12">
        <f t="shared" si="24"/>
        <v>0</v>
      </c>
      <c r="J419" s="11" t="str">
        <f t="shared" si="25"/>
        <v/>
      </c>
      <c r="K419" s="11">
        <f t="shared" si="26"/>
        <v>417</v>
      </c>
      <c r="L419" s="11" t="str">
        <f t="shared" si="27"/>
        <v/>
      </c>
    </row>
    <row r="420" spans="1:12" x14ac:dyDescent="0.3">
      <c r="A420" t="s">
        <v>11102</v>
      </c>
      <c r="B420" s="9">
        <v>45872</v>
      </c>
      <c r="C420" t="s">
        <v>8431</v>
      </c>
      <c r="D420" t="s">
        <v>8241</v>
      </c>
      <c r="E420" t="s">
        <v>9078</v>
      </c>
      <c r="F420">
        <v>462.5</v>
      </c>
      <c r="G420" t="s">
        <v>4482</v>
      </c>
      <c r="H420" s="9">
        <v>45893</v>
      </c>
      <c r="I420" s="12">
        <f t="shared" si="24"/>
        <v>21</v>
      </c>
      <c r="J420" s="11" t="str">
        <f t="shared" si="25"/>
        <v>FLAG</v>
      </c>
      <c r="K420" s="11">
        <f t="shared" si="26"/>
        <v>418</v>
      </c>
      <c r="L420" s="11" t="str">
        <f t="shared" si="27"/>
        <v/>
      </c>
    </row>
    <row r="421" spans="1:12" x14ac:dyDescent="0.3">
      <c r="A421" t="s">
        <v>11103</v>
      </c>
      <c r="B421" s="9">
        <v>45872</v>
      </c>
      <c r="C421" t="s">
        <v>8422</v>
      </c>
      <c r="D421" t="s">
        <v>8228</v>
      </c>
      <c r="E421" t="s">
        <v>9063</v>
      </c>
      <c r="F421">
        <v>4048</v>
      </c>
      <c r="G421" t="s">
        <v>10687</v>
      </c>
      <c r="H421" s="9">
        <v>45872</v>
      </c>
      <c r="I421" s="12">
        <f t="shared" si="24"/>
        <v>0</v>
      </c>
      <c r="J421" s="11" t="str">
        <f t="shared" si="25"/>
        <v/>
      </c>
      <c r="K421" s="11">
        <f t="shared" si="26"/>
        <v>419</v>
      </c>
      <c r="L421" s="11" t="str">
        <f t="shared" si="27"/>
        <v/>
      </c>
    </row>
    <row r="422" spans="1:12" x14ac:dyDescent="0.3">
      <c r="A422" t="s">
        <v>11104</v>
      </c>
      <c r="B422" s="9">
        <v>45872</v>
      </c>
      <c r="C422" t="s">
        <v>8343</v>
      </c>
      <c r="D422" t="s">
        <v>8228</v>
      </c>
      <c r="E422" t="s">
        <v>9006</v>
      </c>
      <c r="F422">
        <v>774</v>
      </c>
      <c r="G422" t="s">
        <v>10687</v>
      </c>
      <c r="H422" s="9">
        <v>45872</v>
      </c>
      <c r="I422" s="12">
        <f t="shared" si="24"/>
        <v>0</v>
      </c>
      <c r="J422" s="11" t="str">
        <f t="shared" si="25"/>
        <v/>
      </c>
      <c r="K422" s="11">
        <f t="shared" si="26"/>
        <v>420</v>
      </c>
      <c r="L422" s="11" t="str">
        <f t="shared" si="27"/>
        <v/>
      </c>
    </row>
    <row r="423" spans="1:12" x14ac:dyDescent="0.3">
      <c r="A423" t="s">
        <v>11105</v>
      </c>
      <c r="B423" s="9">
        <v>45872</v>
      </c>
      <c r="C423" t="s">
        <v>8419</v>
      </c>
      <c r="D423" t="s">
        <v>8269</v>
      </c>
      <c r="E423" t="s">
        <v>9116</v>
      </c>
      <c r="F423">
        <v>3552</v>
      </c>
      <c r="G423" t="s">
        <v>10687</v>
      </c>
      <c r="H423" s="9">
        <v>45872</v>
      </c>
      <c r="I423" s="12">
        <f t="shared" si="24"/>
        <v>0</v>
      </c>
      <c r="J423" s="11" t="str">
        <f t="shared" si="25"/>
        <v/>
      </c>
      <c r="K423" s="11">
        <f t="shared" si="26"/>
        <v>421</v>
      </c>
      <c r="L423" s="11" t="str">
        <f t="shared" si="27"/>
        <v/>
      </c>
    </row>
    <row r="424" spans="1:12" x14ac:dyDescent="0.3">
      <c r="A424" t="s">
        <v>11106</v>
      </c>
      <c r="B424" s="9">
        <v>45872</v>
      </c>
      <c r="C424" t="s">
        <v>8495</v>
      </c>
      <c r="D424" t="s">
        <v>8249</v>
      </c>
      <c r="E424" t="s">
        <v>9036</v>
      </c>
      <c r="F424">
        <v>16268</v>
      </c>
      <c r="G424" t="s">
        <v>10699</v>
      </c>
      <c r="H424" s="9">
        <v>45873</v>
      </c>
      <c r="I424" s="12">
        <f t="shared" si="24"/>
        <v>1</v>
      </c>
      <c r="J424" s="11" t="str">
        <f t="shared" si="25"/>
        <v/>
      </c>
      <c r="K424" s="11">
        <f t="shared" si="26"/>
        <v>422</v>
      </c>
      <c r="L424" s="11" t="str">
        <f t="shared" si="27"/>
        <v/>
      </c>
    </row>
    <row r="425" spans="1:12" x14ac:dyDescent="0.3">
      <c r="A425" t="s">
        <v>11107</v>
      </c>
      <c r="B425" s="9">
        <v>45872</v>
      </c>
      <c r="C425" t="s">
        <v>8458</v>
      </c>
      <c r="D425" t="s">
        <v>8228</v>
      </c>
      <c r="E425" t="s">
        <v>9050</v>
      </c>
      <c r="F425">
        <v>19992</v>
      </c>
      <c r="G425" t="s">
        <v>4482</v>
      </c>
      <c r="H425" s="9">
        <v>45873</v>
      </c>
      <c r="I425" s="12">
        <f t="shared" si="24"/>
        <v>1</v>
      </c>
      <c r="J425" s="11" t="str">
        <f t="shared" si="25"/>
        <v/>
      </c>
      <c r="K425" s="11">
        <f t="shared" si="26"/>
        <v>423</v>
      </c>
      <c r="L425" s="11" t="str">
        <f t="shared" si="27"/>
        <v/>
      </c>
    </row>
    <row r="426" spans="1:12" x14ac:dyDescent="0.3">
      <c r="A426" t="s">
        <v>11108</v>
      </c>
      <c r="B426" s="9">
        <v>45872</v>
      </c>
      <c r="C426" t="s">
        <v>8423</v>
      </c>
      <c r="D426" t="s">
        <v>8233</v>
      </c>
      <c r="E426" t="s">
        <v>9044</v>
      </c>
      <c r="F426">
        <v>1424.5</v>
      </c>
      <c r="G426" t="s">
        <v>4482</v>
      </c>
      <c r="H426" s="9">
        <v>45873</v>
      </c>
      <c r="I426" s="12">
        <f t="shared" si="24"/>
        <v>1</v>
      </c>
      <c r="J426" s="11" t="str">
        <f t="shared" si="25"/>
        <v/>
      </c>
      <c r="K426" s="11">
        <f t="shared" si="26"/>
        <v>424</v>
      </c>
      <c r="L426" s="11" t="str">
        <f t="shared" si="27"/>
        <v/>
      </c>
    </row>
    <row r="427" spans="1:12" x14ac:dyDescent="0.3">
      <c r="A427" t="s">
        <v>11109</v>
      </c>
      <c r="B427" s="9">
        <v>45872</v>
      </c>
      <c r="C427" t="s">
        <v>8521</v>
      </c>
      <c r="D427" t="s">
        <v>8241</v>
      </c>
      <c r="E427" t="s">
        <v>9108</v>
      </c>
      <c r="F427">
        <v>5100</v>
      </c>
      <c r="G427" t="s">
        <v>10699</v>
      </c>
      <c r="H427" s="9">
        <v>45872</v>
      </c>
      <c r="I427" s="12">
        <f t="shared" si="24"/>
        <v>0</v>
      </c>
      <c r="J427" s="11" t="str">
        <f t="shared" si="25"/>
        <v/>
      </c>
      <c r="K427" s="11">
        <f t="shared" si="26"/>
        <v>425</v>
      </c>
      <c r="L427" s="11" t="str">
        <f t="shared" si="27"/>
        <v/>
      </c>
    </row>
    <row r="428" spans="1:12" x14ac:dyDescent="0.3">
      <c r="A428" t="s">
        <v>11110</v>
      </c>
      <c r="B428" s="9">
        <v>45872</v>
      </c>
      <c r="C428" t="s">
        <v>8439</v>
      </c>
      <c r="D428" t="s">
        <v>8249</v>
      </c>
      <c r="E428" t="s">
        <v>9188</v>
      </c>
      <c r="F428">
        <v>930</v>
      </c>
      <c r="G428" t="s">
        <v>4482</v>
      </c>
      <c r="H428" s="9">
        <v>45874</v>
      </c>
      <c r="I428" s="12">
        <f t="shared" si="24"/>
        <v>2</v>
      </c>
      <c r="J428" s="11" t="str">
        <f t="shared" si="25"/>
        <v/>
      </c>
      <c r="K428" s="11">
        <f t="shared" si="26"/>
        <v>426</v>
      </c>
      <c r="L428" s="11" t="str">
        <f t="shared" si="27"/>
        <v/>
      </c>
    </row>
    <row r="429" spans="1:12" x14ac:dyDescent="0.3">
      <c r="A429" t="s">
        <v>11111</v>
      </c>
      <c r="B429" s="9">
        <v>45872</v>
      </c>
      <c r="C429" t="s">
        <v>8428</v>
      </c>
      <c r="D429" t="s">
        <v>8228</v>
      </c>
      <c r="E429" t="s">
        <v>9217</v>
      </c>
      <c r="F429">
        <v>5670</v>
      </c>
      <c r="G429" t="s">
        <v>10699</v>
      </c>
      <c r="H429" s="9">
        <v>45872</v>
      </c>
      <c r="I429" s="12">
        <f t="shared" si="24"/>
        <v>0</v>
      </c>
      <c r="J429" s="11" t="str">
        <f t="shared" si="25"/>
        <v/>
      </c>
      <c r="K429" s="11">
        <f t="shared" si="26"/>
        <v>427</v>
      </c>
      <c r="L429" s="11" t="str">
        <f t="shared" si="27"/>
        <v/>
      </c>
    </row>
    <row r="430" spans="1:12" x14ac:dyDescent="0.3">
      <c r="A430" t="s">
        <v>11112</v>
      </c>
      <c r="B430" s="9">
        <v>45873</v>
      </c>
      <c r="C430" t="s">
        <v>8478</v>
      </c>
      <c r="D430" t="s">
        <v>8228</v>
      </c>
      <c r="E430" t="s">
        <v>9227</v>
      </c>
      <c r="F430">
        <v>1820</v>
      </c>
      <c r="G430" t="s">
        <v>4482</v>
      </c>
      <c r="H430" s="9">
        <v>45874</v>
      </c>
      <c r="I430" s="12">
        <f t="shared" si="24"/>
        <v>1</v>
      </c>
      <c r="J430" s="11" t="str">
        <f t="shared" si="25"/>
        <v/>
      </c>
      <c r="K430" s="11">
        <f t="shared" si="26"/>
        <v>428</v>
      </c>
      <c r="L430" s="11" t="str">
        <f t="shared" si="27"/>
        <v/>
      </c>
    </row>
    <row r="431" spans="1:12" x14ac:dyDescent="0.3">
      <c r="A431" t="s">
        <v>11113</v>
      </c>
      <c r="B431" s="9">
        <v>45873</v>
      </c>
      <c r="C431" t="s">
        <v>8358</v>
      </c>
      <c r="D431" t="s">
        <v>8269</v>
      </c>
      <c r="E431" t="s">
        <v>9033</v>
      </c>
      <c r="F431">
        <v>3120</v>
      </c>
      <c r="G431" t="s">
        <v>4482</v>
      </c>
      <c r="H431" s="9">
        <v>45874</v>
      </c>
      <c r="I431" s="12">
        <f t="shared" si="24"/>
        <v>1</v>
      </c>
      <c r="J431" s="11" t="str">
        <f t="shared" si="25"/>
        <v/>
      </c>
      <c r="K431" s="11">
        <f t="shared" si="26"/>
        <v>429</v>
      </c>
      <c r="L431" s="11" t="str">
        <f t="shared" si="27"/>
        <v/>
      </c>
    </row>
    <row r="432" spans="1:12" x14ac:dyDescent="0.3">
      <c r="A432" t="s">
        <v>11114</v>
      </c>
      <c r="B432" s="9">
        <v>45873</v>
      </c>
      <c r="C432" t="s">
        <v>8273</v>
      </c>
      <c r="D432" t="s">
        <v>8233</v>
      </c>
      <c r="E432" t="s">
        <v>9122</v>
      </c>
      <c r="F432">
        <v>828</v>
      </c>
      <c r="G432" t="s">
        <v>4482</v>
      </c>
      <c r="H432" s="9">
        <v>45873</v>
      </c>
      <c r="I432" s="12">
        <f t="shared" si="24"/>
        <v>0</v>
      </c>
      <c r="J432" s="11" t="str">
        <f t="shared" si="25"/>
        <v/>
      </c>
      <c r="K432" s="11">
        <f t="shared" si="26"/>
        <v>430</v>
      </c>
      <c r="L432" s="11" t="str">
        <f t="shared" si="27"/>
        <v/>
      </c>
    </row>
    <row r="433" spans="1:12" x14ac:dyDescent="0.3">
      <c r="A433" t="s">
        <v>11115</v>
      </c>
      <c r="B433" s="9">
        <v>45873</v>
      </c>
      <c r="C433" t="s">
        <v>8482</v>
      </c>
      <c r="D433" t="s">
        <v>8233</v>
      </c>
      <c r="E433" t="s">
        <v>9204</v>
      </c>
      <c r="F433">
        <v>840</v>
      </c>
      <c r="G433" t="s">
        <v>4482</v>
      </c>
      <c r="H433" s="9">
        <v>45874</v>
      </c>
      <c r="I433" s="12">
        <f t="shared" si="24"/>
        <v>1</v>
      </c>
      <c r="J433" s="11" t="str">
        <f t="shared" si="25"/>
        <v/>
      </c>
      <c r="K433" s="11">
        <f t="shared" si="26"/>
        <v>431</v>
      </c>
      <c r="L433" s="11" t="str">
        <f t="shared" si="27"/>
        <v/>
      </c>
    </row>
    <row r="434" spans="1:12" x14ac:dyDescent="0.3">
      <c r="A434" t="s">
        <v>11116</v>
      </c>
      <c r="B434" s="9">
        <v>45873</v>
      </c>
      <c r="C434" t="s">
        <v>8525</v>
      </c>
      <c r="D434" t="s">
        <v>8241</v>
      </c>
      <c r="E434" t="s">
        <v>9045</v>
      </c>
      <c r="F434">
        <v>24150</v>
      </c>
      <c r="G434" t="s">
        <v>10687</v>
      </c>
      <c r="H434" s="9">
        <v>45873</v>
      </c>
      <c r="I434" s="12">
        <f t="shared" si="24"/>
        <v>0</v>
      </c>
      <c r="J434" s="11" t="str">
        <f t="shared" si="25"/>
        <v/>
      </c>
      <c r="K434" s="11">
        <f t="shared" si="26"/>
        <v>432</v>
      </c>
      <c r="L434" s="11" t="str">
        <f t="shared" si="27"/>
        <v/>
      </c>
    </row>
    <row r="435" spans="1:12" x14ac:dyDescent="0.3">
      <c r="A435" t="s">
        <v>11117</v>
      </c>
      <c r="B435" s="9">
        <v>45873</v>
      </c>
      <c r="C435" t="s">
        <v>8408</v>
      </c>
      <c r="D435" t="s">
        <v>8228</v>
      </c>
      <c r="E435" t="s">
        <v>9233</v>
      </c>
      <c r="F435">
        <v>2940</v>
      </c>
      <c r="G435" t="s">
        <v>10687</v>
      </c>
      <c r="H435" s="9">
        <v>45873</v>
      </c>
      <c r="I435" s="12">
        <f t="shared" si="24"/>
        <v>0</v>
      </c>
      <c r="J435" s="11" t="str">
        <f t="shared" si="25"/>
        <v/>
      </c>
      <c r="K435" s="11">
        <f t="shared" si="26"/>
        <v>433</v>
      </c>
      <c r="L435" s="11" t="str">
        <f t="shared" si="27"/>
        <v/>
      </c>
    </row>
    <row r="436" spans="1:12" x14ac:dyDescent="0.3">
      <c r="A436" t="s">
        <v>11118</v>
      </c>
      <c r="B436" s="9">
        <v>45873</v>
      </c>
      <c r="C436" t="s">
        <v>8402</v>
      </c>
      <c r="D436" t="s">
        <v>8228</v>
      </c>
      <c r="E436" t="s">
        <v>9228</v>
      </c>
      <c r="F436">
        <v>2825</v>
      </c>
      <c r="G436" t="s">
        <v>4482</v>
      </c>
      <c r="H436" s="9">
        <v>45875</v>
      </c>
      <c r="I436" s="12">
        <f t="shared" si="24"/>
        <v>2</v>
      </c>
      <c r="J436" s="11" t="str">
        <f t="shared" si="25"/>
        <v/>
      </c>
      <c r="K436" s="11">
        <f t="shared" si="26"/>
        <v>434</v>
      </c>
      <c r="L436" s="11" t="str">
        <f t="shared" si="27"/>
        <v/>
      </c>
    </row>
    <row r="437" spans="1:12" x14ac:dyDescent="0.3">
      <c r="A437" t="s">
        <v>11119</v>
      </c>
      <c r="B437" s="9">
        <v>45874</v>
      </c>
      <c r="C437" t="s">
        <v>8335</v>
      </c>
      <c r="D437" t="s">
        <v>8249</v>
      </c>
      <c r="E437" t="s">
        <v>9234</v>
      </c>
      <c r="F437">
        <v>900</v>
      </c>
      <c r="G437" t="s">
        <v>4482</v>
      </c>
      <c r="H437" s="9">
        <v>45874</v>
      </c>
      <c r="I437" s="12">
        <f t="shared" si="24"/>
        <v>0</v>
      </c>
      <c r="J437" s="11" t="str">
        <f t="shared" si="25"/>
        <v/>
      </c>
      <c r="K437" s="11">
        <f t="shared" si="26"/>
        <v>435</v>
      </c>
      <c r="L437" s="11" t="str">
        <f t="shared" si="27"/>
        <v/>
      </c>
    </row>
    <row r="438" spans="1:12" x14ac:dyDescent="0.3">
      <c r="A438" t="s">
        <v>11120</v>
      </c>
      <c r="B438" s="9">
        <v>45874</v>
      </c>
      <c r="C438" t="s">
        <v>8267</v>
      </c>
      <c r="D438" t="s">
        <v>8269</v>
      </c>
      <c r="E438" t="s">
        <v>9005</v>
      </c>
      <c r="F438">
        <v>189</v>
      </c>
      <c r="G438" t="s">
        <v>4482</v>
      </c>
      <c r="H438" s="9">
        <v>45874</v>
      </c>
      <c r="I438" s="12">
        <f t="shared" si="24"/>
        <v>0</v>
      </c>
      <c r="J438" s="11" t="str">
        <f t="shared" si="25"/>
        <v/>
      </c>
      <c r="K438" s="11">
        <f t="shared" si="26"/>
        <v>436</v>
      </c>
      <c r="L438" s="11" t="str">
        <f t="shared" si="27"/>
        <v/>
      </c>
    </row>
    <row r="439" spans="1:12" x14ac:dyDescent="0.3">
      <c r="A439" t="s">
        <v>11121</v>
      </c>
      <c r="B439" s="9">
        <v>45874</v>
      </c>
      <c r="C439" t="s">
        <v>8431</v>
      </c>
      <c r="D439" t="s">
        <v>8241</v>
      </c>
      <c r="E439" t="s">
        <v>9189</v>
      </c>
      <c r="F439">
        <v>1239.5</v>
      </c>
      <c r="G439" t="s">
        <v>4482</v>
      </c>
      <c r="H439" s="9">
        <v>45895</v>
      </c>
      <c r="I439" s="12">
        <f t="shared" si="24"/>
        <v>21</v>
      </c>
      <c r="J439" s="11" t="str">
        <f t="shared" si="25"/>
        <v>FLAG</v>
      </c>
      <c r="K439" s="11">
        <f t="shared" si="26"/>
        <v>437</v>
      </c>
      <c r="L439" s="11" t="str">
        <f t="shared" si="27"/>
        <v/>
      </c>
    </row>
    <row r="440" spans="1:12" x14ac:dyDescent="0.3">
      <c r="A440" t="s">
        <v>11122</v>
      </c>
      <c r="B440" s="9">
        <v>45875</v>
      </c>
      <c r="C440" t="s">
        <v>8307</v>
      </c>
      <c r="D440" t="s">
        <v>8249</v>
      </c>
      <c r="E440" t="s">
        <v>9244</v>
      </c>
      <c r="F440">
        <v>19005</v>
      </c>
      <c r="G440" t="s">
        <v>10699</v>
      </c>
      <c r="H440" s="9">
        <v>45877</v>
      </c>
      <c r="I440" s="12">
        <f t="shared" si="24"/>
        <v>2</v>
      </c>
      <c r="J440" s="11" t="str">
        <f t="shared" si="25"/>
        <v/>
      </c>
      <c r="K440" s="11">
        <f t="shared" si="26"/>
        <v>438</v>
      </c>
      <c r="L440" s="11" t="str">
        <f t="shared" si="27"/>
        <v/>
      </c>
    </row>
    <row r="441" spans="1:12" x14ac:dyDescent="0.3">
      <c r="A441" t="s">
        <v>11123</v>
      </c>
      <c r="B441" s="9">
        <v>45876</v>
      </c>
      <c r="C441" t="s">
        <v>8445</v>
      </c>
      <c r="D441" t="s">
        <v>8233</v>
      </c>
      <c r="E441" t="s">
        <v>9152</v>
      </c>
      <c r="F441">
        <v>5768</v>
      </c>
      <c r="G441" t="s">
        <v>10699</v>
      </c>
      <c r="H441" s="9">
        <v>45877</v>
      </c>
      <c r="I441" s="12">
        <f t="shared" si="24"/>
        <v>1</v>
      </c>
      <c r="J441" s="11" t="str">
        <f t="shared" si="25"/>
        <v/>
      </c>
      <c r="K441" s="11">
        <f t="shared" si="26"/>
        <v>439</v>
      </c>
      <c r="L441" s="11" t="str">
        <f t="shared" si="27"/>
        <v/>
      </c>
    </row>
    <row r="442" spans="1:12" x14ac:dyDescent="0.3">
      <c r="A442" t="s">
        <v>11124</v>
      </c>
      <c r="B442" s="9">
        <v>45876</v>
      </c>
      <c r="C442" t="s">
        <v>8482</v>
      </c>
      <c r="D442" t="s">
        <v>8233</v>
      </c>
      <c r="E442" t="s">
        <v>9103</v>
      </c>
      <c r="F442">
        <v>20160</v>
      </c>
      <c r="G442" t="s">
        <v>4482</v>
      </c>
      <c r="H442" s="9">
        <v>45877</v>
      </c>
      <c r="I442" s="12">
        <f t="shared" si="24"/>
        <v>1</v>
      </c>
      <c r="J442" s="11" t="str">
        <f t="shared" si="25"/>
        <v/>
      </c>
      <c r="K442" s="11">
        <f t="shared" si="26"/>
        <v>440</v>
      </c>
      <c r="L442" s="11" t="str">
        <f t="shared" si="27"/>
        <v/>
      </c>
    </row>
    <row r="443" spans="1:12" x14ac:dyDescent="0.3">
      <c r="A443" t="s">
        <v>11125</v>
      </c>
      <c r="B443" s="9">
        <v>45876</v>
      </c>
      <c r="C443" t="s">
        <v>8450</v>
      </c>
      <c r="D443" t="s">
        <v>8249</v>
      </c>
      <c r="E443" t="s">
        <v>9047</v>
      </c>
      <c r="F443">
        <v>1278</v>
      </c>
      <c r="G443" t="s">
        <v>10699</v>
      </c>
      <c r="H443" s="9">
        <v>45876</v>
      </c>
      <c r="I443" s="12">
        <f t="shared" si="24"/>
        <v>0</v>
      </c>
      <c r="J443" s="11" t="str">
        <f t="shared" si="25"/>
        <v/>
      </c>
      <c r="K443" s="11">
        <f t="shared" si="26"/>
        <v>441</v>
      </c>
      <c r="L443" s="11" t="str">
        <f t="shared" si="27"/>
        <v/>
      </c>
    </row>
    <row r="444" spans="1:12" x14ac:dyDescent="0.3">
      <c r="A444" t="s">
        <v>11126</v>
      </c>
      <c r="B444" s="9">
        <v>45876</v>
      </c>
      <c r="C444" t="s">
        <v>8242</v>
      </c>
      <c r="D444" t="s">
        <v>8233</v>
      </c>
      <c r="E444" t="s">
        <v>9257</v>
      </c>
      <c r="F444">
        <v>1320</v>
      </c>
      <c r="G444" t="s">
        <v>10687</v>
      </c>
      <c r="H444" s="9">
        <v>45876</v>
      </c>
      <c r="I444" s="12">
        <f t="shared" si="24"/>
        <v>0</v>
      </c>
      <c r="J444" s="11" t="str">
        <f t="shared" si="25"/>
        <v/>
      </c>
      <c r="K444" s="11">
        <f t="shared" si="26"/>
        <v>442</v>
      </c>
      <c r="L444" s="11" t="str">
        <f t="shared" si="27"/>
        <v/>
      </c>
    </row>
    <row r="445" spans="1:12" x14ac:dyDescent="0.3">
      <c r="A445" t="s">
        <v>11127</v>
      </c>
      <c r="B445" s="9">
        <v>45876</v>
      </c>
      <c r="C445" t="s">
        <v>8539</v>
      </c>
      <c r="D445" t="s">
        <v>8269</v>
      </c>
      <c r="E445" t="s">
        <v>9132</v>
      </c>
      <c r="F445">
        <v>9435</v>
      </c>
      <c r="G445" t="s">
        <v>10687</v>
      </c>
      <c r="H445" s="9">
        <v>45876</v>
      </c>
      <c r="I445" s="12">
        <f t="shared" si="24"/>
        <v>0</v>
      </c>
      <c r="J445" s="11" t="str">
        <f t="shared" si="25"/>
        <v/>
      </c>
      <c r="K445" s="11">
        <f t="shared" si="26"/>
        <v>443</v>
      </c>
      <c r="L445" s="11" t="str">
        <f t="shared" si="27"/>
        <v/>
      </c>
    </row>
    <row r="446" spans="1:12" x14ac:dyDescent="0.3">
      <c r="A446" t="s">
        <v>11128</v>
      </c>
      <c r="B446" s="9">
        <v>45877</v>
      </c>
      <c r="C446" t="s">
        <v>8522</v>
      </c>
      <c r="D446" t="s">
        <v>8269</v>
      </c>
      <c r="E446" t="s">
        <v>9201</v>
      </c>
      <c r="F446">
        <v>3780</v>
      </c>
      <c r="G446" t="s">
        <v>10699</v>
      </c>
      <c r="H446" s="9">
        <v>45878</v>
      </c>
      <c r="I446" s="12">
        <f t="shared" si="24"/>
        <v>1</v>
      </c>
      <c r="J446" s="11" t="str">
        <f t="shared" si="25"/>
        <v/>
      </c>
      <c r="K446" s="11">
        <f t="shared" si="26"/>
        <v>444</v>
      </c>
      <c r="L446" s="11" t="str">
        <f t="shared" si="27"/>
        <v/>
      </c>
    </row>
    <row r="447" spans="1:12" x14ac:dyDescent="0.3">
      <c r="A447" t="s">
        <v>11129</v>
      </c>
      <c r="B447" s="9">
        <v>45877</v>
      </c>
      <c r="C447" t="s">
        <v>8398</v>
      </c>
      <c r="D447" t="s">
        <v>8228</v>
      </c>
      <c r="E447" t="s">
        <v>9174</v>
      </c>
      <c r="F447">
        <v>3933</v>
      </c>
      <c r="G447" t="s">
        <v>10699</v>
      </c>
      <c r="H447" s="9">
        <v>45878</v>
      </c>
      <c r="I447" s="12">
        <f t="shared" si="24"/>
        <v>1</v>
      </c>
      <c r="J447" s="11" t="str">
        <f t="shared" si="25"/>
        <v/>
      </c>
      <c r="K447" s="11">
        <f t="shared" si="26"/>
        <v>445</v>
      </c>
      <c r="L447" s="11" t="str">
        <f t="shared" si="27"/>
        <v/>
      </c>
    </row>
    <row r="448" spans="1:12" x14ac:dyDescent="0.3">
      <c r="A448" t="s">
        <v>11130</v>
      </c>
      <c r="B448" s="9">
        <v>45878</v>
      </c>
      <c r="C448" t="s">
        <v>8482</v>
      </c>
      <c r="D448" t="s">
        <v>8233</v>
      </c>
      <c r="E448" t="s">
        <v>9223</v>
      </c>
      <c r="F448">
        <v>9864</v>
      </c>
      <c r="G448" t="s">
        <v>10699</v>
      </c>
      <c r="H448" s="9">
        <v>45879</v>
      </c>
      <c r="I448" s="12">
        <f t="shared" si="24"/>
        <v>1</v>
      </c>
      <c r="J448" s="11" t="str">
        <f t="shared" si="25"/>
        <v/>
      </c>
      <c r="K448" s="11">
        <f t="shared" si="26"/>
        <v>446</v>
      </c>
      <c r="L448" s="11" t="str">
        <f t="shared" si="27"/>
        <v/>
      </c>
    </row>
    <row r="449" spans="1:12" x14ac:dyDescent="0.3">
      <c r="A449" t="s">
        <v>11131</v>
      </c>
      <c r="B449" s="9">
        <v>45878</v>
      </c>
      <c r="C449" t="s">
        <v>8400</v>
      </c>
      <c r="D449" t="s">
        <v>8228</v>
      </c>
      <c r="E449" t="s">
        <v>9053</v>
      </c>
      <c r="F449">
        <v>3600</v>
      </c>
      <c r="G449" t="s">
        <v>4482</v>
      </c>
      <c r="H449" s="9">
        <v>45878</v>
      </c>
      <c r="I449" s="12">
        <f t="shared" si="24"/>
        <v>0</v>
      </c>
      <c r="J449" s="11" t="str">
        <f t="shared" si="25"/>
        <v/>
      </c>
      <c r="K449" s="11">
        <f t="shared" si="26"/>
        <v>447</v>
      </c>
      <c r="L449" s="11" t="str">
        <f t="shared" si="27"/>
        <v/>
      </c>
    </row>
    <row r="450" spans="1:12" x14ac:dyDescent="0.3">
      <c r="A450" t="s">
        <v>11132</v>
      </c>
      <c r="B450" s="9">
        <v>45878</v>
      </c>
      <c r="C450" t="s">
        <v>8458</v>
      </c>
      <c r="D450" t="s">
        <v>8228</v>
      </c>
      <c r="E450" t="s">
        <v>9192</v>
      </c>
      <c r="F450">
        <v>9936</v>
      </c>
      <c r="G450" t="s">
        <v>4482</v>
      </c>
      <c r="H450" s="9">
        <v>45879</v>
      </c>
      <c r="I450" s="12">
        <f t="shared" si="24"/>
        <v>1</v>
      </c>
      <c r="J450" s="11" t="str">
        <f t="shared" si="25"/>
        <v/>
      </c>
      <c r="K450" s="11">
        <f t="shared" si="26"/>
        <v>448</v>
      </c>
      <c r="L450" s="11" t="str">
        <f t="shared" si="27"/>
        <v/>
      </c>
    </row>
    <row r="451" spans="1:12" x14ac:dyDescent="0.3">
      <c r="A451" t="s">
        <v>11133</v>
      </c>
      <c r="B451" s="9">
        <v>45878</v>
      </c>
      <c r="C451" t="s">
        <v>8431</v>
      </c>
      <c r="D451" t="s">
        <v>8241</v>
      </c>
      <c r="E451" t="s">
        <v>9224</v>
      </c>
      <c r="F451">
        <v>8840</v>
      </c>
      <c r="G451" t="s">
        <v>10687</v>
      </c>
      <c r="H451" s="9">
        <v>45878</v>
      </c>
      <c r="I451" s="12">
        <f t="shared" si="24"/>
        <v>0</v>
      </c>
      <c r="J451" s="11" t="str">
        <f t="shared" si="25"/>
        <v/>
      </c>
      <c r="K451" s="11">
        <f t="shared" si="26"/>
        <v>449</v>
      </c>
      <c r="L451" s="11" t="str">
        <f t="shared" si="27"/>
        <v/>
      </c>
    </row>
    <row r="452" spans="1:12" x14ac:dyDescent="0.3">
      <c r="A452" t="s">
        <v>11134</v>
      </c>
      <c r="B452" s="9">
        <v>45879</v>
      </c>
      <c r="C452" t="s">
        <v>8531</v>
      </c>
      <c r="D452" t="s">
        <v>8233</v>
      </c>
      <c r="E452" t="s">
        <v>9137</v>
      </c>
      <c r="F452">
        <v>3784</v>
      </c>
      <c r="G452" t="s">
        <v>10699</v>
      </c>
      <c r="H452" s="9">
        <v>45880</v>
      </c>
      <c r="I452" s="12">
        <f t="shared" ref="I452:I515" si="28">H452-B452</f>
        <v>1</v>
      </c>
      <c r="J452" s="11" t="str">
        <f t="shared" ref="J452:J515" si="29">IF(I452&gt;2,"FLAG","")</f>
        <v/>
      </c>
      <c r="K452" s="11">
        <f t="shared" ref="K452:K515" si="30">VALUE(MID(A452,4,5))</f>
        <v>450</v>
      </c>
      <c r="L452" s="11" t="str">
        <f t="shared" ref="L452:L515" si="31">IF(ROW()=4,"",IF(K452-INDEX($K$4:$K$1491,ROW()-4)&gt;1,"FLAG",""))</f>
        <v/>
      </c>
    </row>
    <row r="453" spans="1:12" x14ac:dyDescent="0.3">
      <c r="A453" t="s">
        <v>11135</v>
      </c>
      <c r="B453" s="9">
        <v>45879</v>
      </c>
      <c r="C453" t="s">
        <v>8383</v>
      </c>
      <c r="D453" t="s">
        <v>8269</v>
      </c>
      <c r="E453" t="s">
        <v>9091</v>
      </c>
      <c r="F453">
        <v>2816</v>
      </c>
      <c r="G453" t="s">
        <v>10687</v>
      </c>
      <c r="H453" s="9">
        <v>45879</v>
      </c>
      <c r="I453" s="12">
        <f t="shared" si="28"/>
        <v>0</v>
      </c>
      <c r="J453" s="11" t="str">
        <f t="shared" si="29"/>
        <v/>
      </c>
      <c r="K453" s="11">
        <f t="shared" si="30"/>
        <v>451</v>
      </c>
      <c r="L453" s="11" t="str">
        <f t="shared" si="31"/>
        <v/>
      </c>
    </row>
    <row r="454" spans="1:12" x14ac:dyDescent="0.3">
      <c r="A454" t="s">
        <v>11136</v>
      </c>
      <c r="B454" s="9">
        <v>45879</v>
      </c>
      <c r="C454" t="s">
        <v>8267</v>
      </c>
      <c r="D454" t="s">
        <v>8269</v>
      </c>
      <c r="E454" t="s">
        <v>9163</v>
      </c>
      <c r="F454">
        <v>1170</v>
      </c>
      <c r="G454" t="s">
        <v>4482</v>
      </c>
      <c r="H454" s="9">
        <v>45879</v>
      </c>
      <c r="I454" s="12">
        <f t="shared" si="28"/>
        <v>0</v>
      </c>
      <c r="J454" s="11" t="str">
        <f t="shared" si="29"/>
        <v/>
      </c>
      <c r="K454" s="11">
        <f t="shared" si="30"/>
        <v>452</v>
      </c>
      <c r="L454" s="11" t="str">
        <f t="shared" si="31"/>
        <v/>
      </c>
    </row>
    <row r="455" spans="1:12" x14ac:dyDescent="0.3">
      <c r="A455" t="s">
        <v>11137</v>
      </c>
      <c r="B455" s="9">
        <v>45879</v>
      </c>
      <c r="C455" t="s">
        <v>8403</v>
      </c>
      <c r="D455" t="s">
        <v>8241</v>
      </c>
      <c r="E455" t="s">
        <v>9241</v>
      </c>
      <c r="F455">
        <v>2375</v>
      </c>
      <c r="G455" t="s">
        <v>10687</v>
      </c>
      <c r="H455" s="9">
        <v>45879</v>
      </c>
      <c r="I455" s="12">
        <f t="shared" si="28"/>
        <v>0</v>
      </c>
      <c r="J455" s="11" t="str">
        <f t="shared" si="29"/>
        <v/>
      </c>
      <c r="K455" s="11">
        <f t="shared" si="30"/>
        <v>453</v>
      </c>
      <c r="L455" s="11" t="str">
        <f t="shared" si="31"/>
        <v/>
      </c>
    </row>
    <row r="456" spans="1:12" x14ac:dyDescent="0.3">
      <c r="A456" t="s">
        <v>11138</v>
      </c>
      <c r="B456" s="9">
        <v>45879</v>
      </c>
      <c r="C456" t="s">
        <v>8355</v>
      </c>
      <c r="D456" t="s">
        <v>8249</v>
      </c>
      <c r="E456" t="s">
        <v>9156</v>
      </c>
      <c r="F456">
        <v>14608</v>
      </c>
      <c r="G456" t="s">
        <v>10687</v>
      </c>
      <c r="H456" s="9">
        <v>45879</v>
      </c>
      <c r="I456" s="12">
        <f t="shared" si="28"/>
        <v>0</v>
      </c>
      <c r="J456" s="11" t="str">
        <f t="shared" si="29"/>
        <v/>
      </c>
      <c r="K456" s="11">
        <f t="shared" si="30"/>
        <v>454</v>
      </c>
      <c r="L456" s="11" t="str">
        <f t="shared" si="31"/>
        <v/>
      </c>
    </row>
    <row r="457" spans="1:12" x14ac:dyDescent="0.3">
      <c r="A457" t="s">
        <v>11139</v>
      </c>
      <c r="B457" s="9">
        <v>45880</v>
      </c>
      <c r="C457" t="s">
        <v>8511</v>
      </c>
      <c r="D457" t="s">
        <v>8241</v>
      </c>
      <c r="E457" t="s">
        <v>9144</v>
      </c>
      <c r="F457">
        <v>15960</v>
      </c>
      <c r="G457" t="s">
        <v>10699</v>
      </c>
      <c r="H457" s="9">
        <v>45882</v>
      </c>
      <c r="I457" s="12">
        <f t="shared" si="28"/>
        <v>2</v>
      </c>
      <c r="J457" s="11" t="str">
        <f t="shared" si="29"/>
        <v/>
      </c>
      <c r="K457" s="11">
        <f t="shared" si="30"/>
        <v>455</v>
      </c>
      <c r="L457" s="11" t="str">
        <f t="shared" si="31"/>
        <v/>
      </c>
    </row>
    <row r="458" spans="1:12" x14ac:dyDescent="0.3">
      <c r="A458" t="s">
        <v>11140</v>
      </c>
      <c r="B458" s="9">
        <v>45880</v>
      </c>
      <c r="C458" t="s">
        <v>8422</v>
      </c>
      <c r="D458" t="s">
        <v>8228</v>
      </c>
      <c r="E458" t="s">
        <v>9236</v>
      </c>
      <c r="F458">
        <v>8190</v>
      </c>
      <c r="G458" t="s">
        <v>4482</v>
      </c>
      <c r="H458" s="9">
        <v>45882</v>
      </c>
      <c r="I458" s="12">
        <f t="shared" si="28"/>
        <v>2</v>
      </c>
      <c r="J458" s="11" t="str">
        <f t="shared" si="29"/>
        <v/>
      </c>
      <c r="K458" s="11">
        <f t="shared" si="30"/>
        <v>456</v>
      </c>
      <c r="L458" s="11" t="str">
        <f t="shared" si="31"/>
        <v/>
      </c>
    </row>
    <row r="459" spans="1:12" x14ac:dyDescent="0.3">
      <c r="A459" t="s">
        <v>11141</v>
      </c>
      <c r="B459" s="9">
        <v>45880</v>
      </c>
      <c r="C459" t="s">
        <v>8500</v>
      </c>
      <c r="D459" t="s">
        <v>8228</v>
      </c>
      <c r="E459" t="s">
        <v>9087</v>
      </c>
      <c r="F459">
        <v>3311.5</v>
      </c>
      <c r="G459" t="s">
        <v>10687</v>
      </c>
      <c r="H459" s="9">
        <v>45880</v>
      </c>
      <c r="I459" s="12">
        <f t="shared" si="28"/>
        <v>0</v>
      </c>
      <c r="J459" s="11" t="str">
        <f t="shared" si="29"/>
        <v/>
      </c>
      <c r="K459" s="11">
        <f t="shared" si="30"/>
        <v>457</v>
      </c>
      <c r="L459" s="11" t="str">
        <f t="shared" si="31"/>
        <v/>
      </c>
    </row>
    <row r="460" spans="1:12" x14ac:dyDescent="0.3">
      <c r="A460" t="s">
        <v>11142</v>
      </c>
      <c r="B460" s="9">
        <v>45880</v>
      </c>
      <c r="C460" t="s">
        <v>8541</v>
      </c>
      <c r="D460" t="s">
        <v>8233</v>
      </c>
      <c r="E460" t="s">
        <v>9262</v>
      </c>
      <c r="F460">
        <v>798</v>
      </c>
      <c r="G460" t="s">
        <v>4482</v>
      </c>
      <c r="H460" s="9">
        <v>45880</v>
      </c>
      <c r="I460" s="12">
        <f t="shared" si="28"/>
        <v>0</v>
      </c>
      <c r="J460" s="11" t="str">
        <f t="shared" si="29"/>
        <v/>
      </c>
      <c r="K460" s="11">
        <f t="shared" si="30"/>
        <v>458</v>
      </c>
      <c r="L460" s="11" t="str">
        <f t="shared" si="31"/>
        <v/>
      </c>
    </row>
    <row r="461" spans="1:12" x14ac:dyDescent="0.3">
      <c r="A461" t="s">
        <v>11143</v>
      </c>
      <c r="B461" s="9">
        <v>45880</v>
      </c>
      <c r="C461" t="s">
        <v>8375</v>
      </c>
      <c r="D461" t="s">
        <v>8228</v>
      </c>
      <c r="E461" t="s">
        <v>9250</v>
      </c>
      <c r="F461">
        <v>2432</v>
      </c>
      <c r="G461" t="s">
        <v>10699</v>
      </c>
      <c r="H461" s="9">
        <v>45880</v>
      </c>
      <c r="I461" s="12">
        <f t="shared" si="28"/>
        <v>0</v>
      </c>
      <c r="J461" s="11" t="str">
        <f t="shared" si="29"/>
        <v/>
      </c>
      <c r="K461" s="11">
        <f t="shared" si="30"/>
        <v>459</v>
      </c>
      <c r="L461" s="11" t="str">
        <f t="shared" si="31"/>
        <v/>
      </c>
    </row>
    <row r="462" spans="1:12" x14ac:dyDescent="0.3">
      <c r="A462" t="s">
        <v>11144</v>
      </c>
      <c r="B462" s="9">
        <v>45880</v>
      </c>
      <c r="C462" t="s">
        <v>8534</v>
      </c>
      <c r="D462" t="s">
        <v>8269</v>
      </c>
      <c r="E462" t="s">
        <v>9088</v>
      </c>
      <c r="F462">
        <v>12672</v>
      </c>
      <c r="G462" t="s">
        <v>4482</v>
      </c>
      <c r="H462" s="9">
        <v>45881</v>
      </c>
      <c r="I462" s="12">
        <f t="shared" si="28"/>
        <v>1</v>
      </c>
      <c r="J462" s="11" t="str">
        <f t="shared" si="29"/>
        <v/>
      </c>
      <c r="K462" s="11">
        <f t="shared" si="30"/>
        <v>460</v>
      </c>
      <c r="L462" s="11" t="str">
        <f t="shared" si="31"/>
        <v/>
      </c>
    </row>
    <row r="463" spans="1:12" x14ac:dyDescent="0.3">
      <c r="A463" t="s">
        <v>11145</v>
      </c>
      <c r="B463" s="9">
        <v>45880</v>
      </c>
      <c r="C463" t="s">
        <v>8463</v>
      </c>
      <c r="D463" t="s">
        <v>8233</v>
      </c>
      <c r="E463" t="s">
        <v>9066</v>
      </c>
      <c r="F463">
        <v>2835</v>
      </c>
      <c r="G463" t="s">
        <v>10699</v>
      </c>
      <c r="H463" s="9">
        <v>45882</v>
      </c>
      <c r="I463" s="12">
        <f t="shared" si="28"/>
        <v>2</v>
      </c>
      <c r="J463" s="11" t="str">
        <f t="shared" si="29"/>
        <v/>
      </c>
      <c r="K463" s="11">
        <f t="shared" si="30"/>
        <v>461</v>
      </c>
      <c r="L463" s="11" t="str">
        <f t="shared" si="31"/>
        <v/>
      </c>
    </row>
    <row r="464" spans="1:12" x14ac:dyDescent="0.3">
      <c r="A464" t="s">
        <v>11146</v>
      </c>
      <c r="B464" s="9">
        <v>45880</v>
      </c>
      <c r="C464" t="s">
        <v>8348</v>
      </c>
      <c r="D464" t="s">
        <v>8269</v>
      </c>
      <c r="E464" t="s">
        <v>9269</v>
      </c>
      <c r="F464">
        <v>3211</v>
      </c>
      <c r="G464" t="s">
        <v>10699</v>
      </c>
      <c r="H464" s="9">
        <v>45882</v>
      </c>
      <c r="I464" s="12">
        <f t="shared" si="28"/>
        <v>2</v>
      </c>
      <c r="J464" s="11" t="str">
        <f t="shared" si="29"/>
        <v/>
      </c>
      <c r="K464" s="11">
        <f t="shared" si="30"/>
        <v>462</v>
      </c>
      <c r="L464" s="11" t="str">
        <f t="shared" si="31"/>
        <v/>
      </c>
    </row>
    <row r="465" spans="1:12" x14ac:dyDescent="0.3">
      <c r="A465" t="s">
        <v>11147</v>
      </c>
      <c r="B465" s="9">
        <v>45880</v>
      </c>
      <c r="C465" t="s">
        <v>8447</v>
      </c>
      <c r="D465" t="s">
        <v>8269</v>
      </c>
      <c r="E465" t="s">
        <v>9161</v>
      </c>
      <c r="F465">
        <v>10500</v>
      </c>
      <c r="G465" t="s">
        <v>10699</v>
      </c>
      <c r="H465" s="9">
        <v>45881</v>
      </c>
      <c r="I465" s="12">
        <f t="shared" si="28"/>
        <v>1</v>
      </c>
      <c r="J465" s="11" t="str">
        <f t="shared" si="29"/>
        <v/>
      </c>
      <c r="K465" s="11">
        <f t="shared" si="30"/>
        <v>463</v>
      </c>
      <c r="L465" s="11" t="str">
        <f t="shared" si="31"/>
        <v/>
      </c>
    </row>
    <row r="466" spans="1:12" x14ac:dyDescent="0.3">
      <c r="A466" t="s">
        <v>11148</v>
      </c>
      <c r="B466" s="9">
        <v>45881</v>
      </c>
      <c r="C466" t="s">
        <v>8445</v>
      </c>
      <c r="D466" t="s">
        <v>8233</v>
      </c>
      <c r="E466" t="s">
        <v>9157</v>
      </c>
      <c r="F466">
        <v>2520</v>
      </c>
      <c r="G466" t="s">
        <v>10699</v>
      </c>
      <c r="H466" s="9">
        <v>45881</v>
      </c>
      <c r="I466" s="12">
        <f t="shared" si="28"/>
        <v>0</v>
      </c>
      <c r="J466" s="11" t="str">
        <f t="shared" si="29"/>
        <v/>
      </c>
      <c r="K466" s="11">
        <f t="shared" si="30"/>
        <v>464</v>
      </c>
      <c r="L466" s="11" t="str">
        <f t="shared" si="31"/>
        <v/>
      </c>
    </row>
    <row r="467" spans="1:12" x14ac:dyDescent="0.3">
      <c r="A467" t="s">
        <v>11149</v>
      </c>
      <c r="B467" s="9">
        <v>45881</v>
      </c>
      <c r="C467" t="s">
        <v>8408</v>
      </c>
      <c r="D467" t="s">
        <v>8228</v>
      </c>
      <c r="E467" t="s">
        <v>9051</v>
      </c>
      <c r="F467">
        <v>1053</v>
      </c>
      <c r="G467" t="s">
        <v>4482</v>
      </c>
      <c r="H467" s="9">
        <v>45882</v>
      </c>
      <c r="I467" s="12">
        <f t="shared" si="28"/>
        <v>1</v>
      </c>
      <c r="J467" s="11" t="str">
        <f t="shared" si="29"/>
        <v/>
      </c>
      <c r="K467" s="11">
        <f t="shared" si="30"/>
        <v>465</v>
      </c>
      <c r="L467" s="11" t="str">
        <f t="shared" si="31"/>
        <v/>
      </c>
    </row>
    <row r="468" spans="1:12" x14ac:dyDescent="0.3">
      <c r="A468" t="s">
        <v>11150</v>
      </c>
      <c r="B468" s="9">
        <v>45881</v>
      </c>
      <c r="C468" t="s">
        <v>8400</v>
      </c>
      <c r="D468" t="s">
        <v>8228</v>
      </c>
      <c r="E468" t="s">
        <v>9280</v>
      </c>
      <c r="F468">
        <v>6270</v>
      </c>
      <c r="G468" t="s">
        <v>10687</v>
      </c>
      <c r="H468" s="9">
        <v>45881</v>
      </c>
      <c r="I468" s="12">
        <f t="shared" si="28"/>
        <v>0</v>
      </c>
      <c r="J468" s="11" t="str">
        <f t="shared" si="29"/>
        <v/>
      </c>
      <c r="K468" s="11">
        <f t="shared" si="30"/>
        <v>466</v>
      </c>
      <c r="L468" s="11" t="str">
        <f t="shared" si="31"/>
        <v/>
      </c>
    </row>
    <row r="469" spans="1:12" x14ac:dyDescent="0.3">
      <c r="A469" t="s">
        <v>11151</v>
      </c>
      <c r="B469" s="9">
        <v>45881</v>
      </c>
      <c r="C469" t="s">
        <v>8364</v>
      </c>
      <c r="D469" t="s">
        <v>8241</v>
      </c>
      <c r="E469" t="s">
        <v>9105</v>
      </c>
      <c r="F469">
        <v>22470</v>
      </c>
      <c r="G469" t="s">
        <v>10699</v>
      </c>
      <c r="H469" s="9">
        <v>45882</v>
      </c>
      <c r="I469" s="12">
        <f t="shared" si="28"/>
        <v>1</v>
      </c>
      <c r="J469" s="11" t="str">
        <f t="shared" si="29"/>
        <v/>
      </c>
      <c r="K469" s="11">
        <f t="shared" si="30"/>
        <v>467</v>
      </c>
      <c r="L469" s="11" t="str">
        <f t="shared" si="31"/>
        <v/>
      </c>
    </row>
    <row r="470" spans="1:12" x14ac:dyDescent="0.3">
      <c r="A470" t="s">
        <v>11152</v>
      </c>
      <c r="B470" s="9">
        <v>45881</v>
      </c>
      <c r="C470" t="s">
        <v>8472</v>
      </c>
      <c r="D470" t="s">
        <v>8241</v>
      </c>
      <c r="E470" t="s">
        <v>9121</v>
      </c>
      <c r="F470">
        <v>2268</v>
      </c>
      <c r="G470" t="s">
        <v>4482</v>
      </c>
      <c r="H470" s="9">
        <v>45900</v>
      </c>
      <c r="I470" s="12">
        <f t="shared" si="28"/>
        <v>19</v>
      </c>
      <c r="J470" s="11" t="str">
        <f t="shared" si="29"/>
        <v>FLAG</v>
      </c>
      <c r="K470" s="11">
        <f t="shared" si="30"/>
        <v>468</v>
      </c>
      <c r="L470" s="11" t="str">
        <f t="shared" si="31"/>
        <v/>
      </c>
    </row>
    <row r="471" spans="1:12" x14ac:dyDescent="0.3">
      <c r="A471" t="s">
        <v>11153</v>
      </c>
      <c r="B471" s="9">
        <v>45881</v>
      </c>
      <c r="C471" t="s">
        <v>8537</v>
      </c>
      <c r="D471" t="s">
        <v>8269</v>
      </c>
      <c r="E471" t="s">
        <v>9150</v>
      </c>
      <c r="F471">
        <v>362.5</v>
      </c>
      <c r="G471" t="s">
        <v>10687</v>
      </c>
      <c r="H471" s="9">
        <v>45881</v>
      </c>
      <c r="I471" s="12">
        <f t="shared" si="28"/>
        <v>0</v>
      </c>
      <c r="J471" s="11" t="str">
        <f t="shared" si="29"/>
        <v/>
      </c>
      <c r="K471" s="11">
        <f t="shared" si="30"/>
        <v>469</v>
      </c>
      <c r="L471" s="11" t="str">
        <f t="shared" si="31"/>
        <v/>
      </c>
    </row>
    <row r="472" spans="1:12" x14ac:dyDescent="0.3">
      <c r="A472" t="s">
        <v>11154</v>
      </c>
      <c r="B472" s="9">
        <v>45881</v>
      </c>
      <c r="C472" t="s">
        <v>8337</v>
      </c>
      <c r="D472" t="s">
        <v>8269</v>
      </c>
      <c r="E472" t="s">
        <v>9203</v>
      </c>
      <c r="F472">
        <v>3287</v>
      </c>
      <c r="G472" t="s">
        <v>10687</v>
      </c>
      <c r="H472" s="9">
        <v>45881</v>
      </c>
      <c r="I472" s="12">
        <f t="shared" si="28"/>
        <v>0</v>
      </c>
      <c r="J472" s="11" t="str">
        <f t="shared" si="29"/>
        <v/>
      </c>
      <c r="K472" s="11">
        <f t="shared" si="30"/>
        <v>470</v>
      </c>
      <c r="L472" s="11" t="str">
        <f t="shared" si="31"/>
        <v/>
      </c>
    </row>
    <row r="473" spans="1:12" x14ac:dyDescent="0.3">
      <c r="A473" t="s">
        <v>11155</v>
      </c>
      <c r="B473" s="9">
        <v>45881</v>
      </c>
      <c r="C473" t="s">
        <v>8411</v>
      </c>
      <c r="D473" t="s">
        <v>8233</v>
      </c>
      <c r="E473" t="s">
        <v>9288</v>
      </c>
      <c r="F473">
        <v>22470</v>
      </c>
      <c r="G473" t="s">
        <v>10687</v>
      </c>
      <c r="H473" s="9">
        <v>45881</v>
      </c>
      <c r="I473" s="12">
        <f t="shared" si="28"/>
        <v>0</v>
      </c>
      <c r="J473" s="11" t="str">
        <f t="shared" si="29"/>
        <v/>
      </c>
      <c r="K473" s="11">
        <f t="shared" si="30"/>
        <v>471</v>
      </c>
      <c r="L473" s="11" t="str">
        <f t="shared" si="31"/>
        <v/>
      </c>
    </row>
    <row r="474" spans="1:12" x14ac:dyDescent="0.3">
      <c r="A474" t="s">
        <v>11156</v>
      </c>
      <c r="B474" s="9">
        <v>45881</v>
      </c>
      <c r="C474" t="s">
        <v>8296</v>
      </c>
      <c r="D474" t="s">
        <v>8228</v>
      </c>
      <c r="E474" t="s">
        <v>9084</v>
      </c>
      <c r="F474">
        <v>1987.5</v>
      </c>
      <c r="G474" t="s">
        <v>10687</v>
      </c>
      <c r="H474" s="9">
        <v>45881</v>
      </c>
      <c r="I474" s="12">
        <f t="shared" si="28"/>
        <v>0</v>
      </c>
      <c r="J474" s="11" t="str">
        <f t="shared" si="29"/>
        <v/>
      </c>
      <c r="K474" s="11">
        <f t="shared" si="30"/>
        <v>472</v>
      </c>
      <c r="L474" s="11" t="str">
        <f t="shared" si="31"/>
        <v/>
      </c>
    </row>
    <row r="475" spans="1:12" x14ac:dyDescent="0.3">
      <c r="A475" t="s">
        <v>11157</v>
      </c>
      <c r="B475" s="9">
        <v>45882</v>
      </c>
      <c r="C475" t="s">
        <v>8466</v>
      </c>
      <c r="D475" t="s">
        <v>8269</v>
      </c>
      <c r="E475" t="s">
        <v>9195</v>
      </c>
      <c r="F475">
        <v>5544</v>
      </c>
      <c r="G475" t="s">
        <v>10699</v>
      </c>
      <c r="H475" s="9">
        <v>45882</v>
      </c>
      <c r="I475" s="12">
        <f t="shared" si="28"/>
        <v>0</v>
      </c>
      <c r="J475" s="11" t="str">
        <f t="shared" si="29"/>
        <v/>
      </c>
      <c r="K475" s="11">
        <f t="shared" si="30"/>
        <v>473</v>
      </c>
      <c r="L475" s="11" t="str">
        <f t="shared" si="31"/>
        <v/>
      </c>
    </row>
    <row r="476" spans="1:12" x14ac:dyDescent="0.3">
      <c r="A476" t="s">
        <v>11158</v>
      </c>
      <c r="B476" s="9">
        <v>45882</v>
      </c>
      <c r="C476" t="s">
        <v>8427</v>
      </c>
      <c r="D476" t="s">
        <v>8233</v>
      </c>
      <c r="E476" t="s">
        <v>9245</v>
      </c>
      <c r="F476">
        <v>9975</v>
      </c>
      <c r="G476" t="s">
        <v>10699</v>
      </c>
      <c r="H476" s="9">
        <v>45882</v>
      </c>
      <c r="I476" s="12">
        <f t="shared" si="28"/>
        <v>0</v>
      </c>
      <c r="J476" s="11" t="str">
        <f t="shared" si="29"/>
        <v/>
      </c>
      <c r="K476" s="11">
        <f t="shared" si="30"/>
        <v>475</v>
      </c>
      <c r="L476" s="11" t="str">
        <f t="shared" si="31"/>
        <v>FLAG</v>
      </c>
    </row>
    <row r="477" spans="1:12" x14ac:dyDescent="0.3">
      <c r="A477" t="s">
        <v>11159</v>
      </c>
      <c r="B477" s="9">
        <v>45882</v>
      </c>
      <c r="C477" t="s">
        <v>8343</v>
      </c>
      <c r="D477" t="s">
        <v>8228</v>
      </c>
      <c r="E477" t="s">
        <v>9115</v>
      </c>
      <c r="F477">
        <v>5460</v>
      </c>
      <c r="G477" t="s">
        <v>10687</v>
      </c>
      <c r="H477" s="9">
        <v>45882</v>
      </c>
      <c r="I477" s="12">
        <f t="shared" si="28"/>
        <v>0</v>
      </c>
      <c r="J477" s="11" t="str">
        <f t="shared" si="29"/>
        <v/>
      </c>
      <c r="K477" s="11">
        <f t="shared" si="30"/>
        <v>476</v>
      </c>
      <c r="L477" s="11" t="str">
        <f t="shared" si="31"/>
        <v/>
      </c>
    </row>
    <row r="478" spans="1:12" x14ac:dyDescent="0.3">
      <c r="A478" t="s">
        <v>11160</v>
      </c>
      <c r="B478" s="9">
        <v>45883</v>
      </c>
      <c r="C478" t="s">
        <v>8394</v>
      </c>
      <c r="D478" t="s">
        <v>8228</v>
      </c>
      <c r="E478" t="s">
        <v>9154</v>
      </c>
      <c r="F478">
        <v>1539</v>
      </c>
      <c r="G478" t="s">
        <v>4482</v>
      </c>
      <c r="H478" s="9">
        <v>45883</v>
      </c>
      <c r="I478" s="12">
        <f t="shared" si="28"/>
        <v>0</v>
      </c>
      <c r="J478" s="11" t="str">
        <f t="shared" si="29"/>
        <v/>
      </c>
      <c r="K478" s="11">
        <f t="shared" si="30"/>
        <v>477</v>
      </c>
      <c r="L478" s="11" t="str">
        <f t="shared" si="31"/>
        <v/>
      </c>
    </row>
    <row r="479" spans="1:12" x14ac:dyDescent="0.3">
      <c r="A479" t="s">
        <v>11161</v>
      </c>
      <c r="B479" s="9">
        <v>45883</v>
      </c>
      <c r="C479" t="s">
        <v>8484</v>
      </c>
      <c r="D479" t="s">
        <v>8241</v>
      </c>
      <c r="E479" t="s">
        <v>9253</v>
      </c>
      <c r="F479">
        <v>24570</v>
      </c>
      <c r="G479" t="s">
        <v>4482</v>
      </c>
      <c r="H479" s="9">
        <v>45895</v>
      </c>
      <c r="I479" s="12">
        <f t="shared" si="28"/>
        <v>12</v>
      </c>
      <c r="J479" s="11" t="str">
        <f t="shared" si="29"/>
        <v>FLAG</v>
      </c>
      <c r="K479" s="11">
        <f t="shared" si="30"/>
        <v>478</v>
      </c>
      <c r="L479" s="11" t="str">
        <f t="shared" si="31"/>
        <v/>
      </c>
    </row>
    <row r="480" spans="1:12" x14ac:dyDescent="0.3">
      <c r="A480" t="s">
        <v>11162</v>
      </c>
      <c r="B480" s="9">
        <v>45883</v>
      </c>
      <c r="C480" t="s">
        <v>8521</v>
      </c>
      <c r="D480" t="s">
        <v>8241</v>
      </c>
      <c r="E480" t="s">
        <v>9064</v>
      </c>
      <c r="F480">
        <v>2412.5</v>
      </c>
      <c r="G480" t="s">
        <v>4482</v>
      </c>
      <c r="H480" s="9">
        <v>45904</v>
      </c>
      <c r="I480" s="12">
        <f t="shared" si="28"/>
        <v>21</v>
      </c>
      <c r="J480" s="11" t="str">
        <f t="shared" si="29"/>
        <v>FLAG</v>
      </c>
      <c r="K480" s="11">
        <f t="shared" si="30"/>
        <v>479</v>
      </c>
      <c r="L480" s="11" t="str">
        <f t="shared" si="31"/>
        <v/>
      </c>
    </row>
    <row r="481" spans="1:12" x14ac:dyDescent="0.3">
      <c r="A481" t="s">
        <v>11163</v>
      </c>
      <c r="B481" s="9">
        <v>45883</v>
      </c>
      <c r="C481" t="s">
        <v>8534</v>
      </c>
      <c r="D481" t="s">
        <v>8269</v>
      </c>
      <c r="E481" t="s">
        <v>9256</v>
      </c>
      <c r="F481">
        <v>4350</v>
      </c>
      <c r="G481" t="s">
        <v>4482</v>
      </c>
      <c r="H481" s="9">
        <v>45885</v>
      </c>
      <c r="I481" s="12">
        <f t="shared" si="28"/>
        <v>2</v>
      </c>
      <c r="J481" s="11" t="str">
        <f t="shared" si="29"/>
        <v/>
      </c>
      <c r="K481" s="11">
        <f t="shared" si="30"/>
        <v>480</v>
      </c>
      <c r="L481" s="11" t="str">
        <f t="shared" si="31"/>
        <v/>
      </c>
    </row>
    <row r="482" spans="1:12" x14ac:dyDescent="0.3">
      <c r="A482" t="s">
        <v>11164</v>
      </c>
      <c r="B482" s="9">
        <v>45883</v>
      </c>
      <c r="C482" t="s">
        <v>8423</v>
      </c>
      <c r="D482" t="s">
        <v>8233</v>
      </c>
      <c r="E482" t="s">
        <v>9092</v>
      </c>
      <c r="F482">
        <v>2698</v>
      </c>
      <c r="G482" t="s">
        <v>4482</v>
      </c>
      <c r="H482" s="9">
        <v>45884</v>
      </c>
      <c r="I482" s="12">
        <f t="shared" si="28"/>
        <v>1</v>
      </c>
      <c r="J482" s="11" t="str">
        <f t="shared" si="29"/>
        <v/>
      </c>
      <c r="K482" s="11">
        <f t="shared" si="30"/>
        <v>481</v>
      </c>
      <c r="L482" s="11" t="str">
        <f t="shared" si="31"/>
        <v/>
      </c>
    </row>
    <row r="483" spans="1:12" x14ac:dyDescent="0.3">
      <c r="A483" t="s">
        <v>11165</v>
      </c>
      <c r="B483" s="9">
        <v>45883</v>
      </c>
      <c r="C483" t="s">
        <v>8395</v>
      </c>
      <c r="D483" t="s">
        <v>8269</v>
      </c>
      <c r="E483" t="s">
        <v>9072</v>
      </c>
      <c r="F483">
        <v>12320</v>
      </c>
      <c r="G483" t="s">
        <v>10699</v>
      </c>
      <c r="H483" s="9">
        <v>45885</v>
      </c>
      <c r="I483" s="12">
        <f t="shared" si="28"/>
        <v>2</v>
      </c>
      <c r="J483" s="11" t="str">
        <f t="shared" si="29"/>
        <v/>
      </c>
      <c r="K483" s="11">
        <f t="shared" si="30"/>
        <v>482</v>
      </c>
      <c r="L483" s="11" t="str">
        <f t="shared" si="31"/>
        <v/>
      </c>
    </row>
    <row r="484" spans="1:12" x14ac:dyDescent="0.3">
      <c r="A484" t="s">
        <v>11166</v>
      </c>
      <c r="B484" s="9">
        <v>45884</v>
      </c>
      <c r="C484" t="s">
        <v>8516</v>
      </c>
      <c r="D484" t="s">
        <v>8233</v>
      </c>
      <c r="E484" t="s">
        <v>9220</v>
      </c>
      <c r="F484">
        <v>1918</v>
      </c>
      <c r="G484" t="s">
        <v>4482</v>
      </c>
      <c r="H484" s="9">
        <v>45884</v>
      </c>
      <c r="I484" s="12">
        <f t="shared" si="28"/>
        <v>0</v>
      </c>
      <c r="J484" s="11" t="str">
        <f t="shared" si="29"/>
        <v/>
      </c>
      <c r="K484" s="11">
        <f t="shared" si="30"/>
        <v>483</v>
      </c>
      <c r="L484" s="11" t="str">
        <f t="shared" si="31"/>
        <v/>
      </c>
    </row>
    <row r="485" spans="1:12" x14ac:dyDescent="0.3">
      <c r="A485" t="s">
        <v>11167</v>
      </c>
      <c r="B485" s="9">
        <v>45884</v>
      </c>
      <c r="C485" t="s">
        <v>8273</v>
      </c>
      <c r="D485" t="s">
        <v>8233</v>
      </c>
      <c r="E485" t="s">
        <v>9278</v>
      </c>
      <c r="F485">
        <v>1332</v>
      </c>
      <c r="G485" t="s">
        <v>10699</v>
      </c>
      <c r="H485" s="9">
        <v>45885</v>
      </c>
      <c r="I485" s="12">
        <f t="shared" si="28"/>
        <v>1</v>
      </c>
      <c r="J485" s="11" t="str">
        <f t="shared" si="29"/>
        <v/>
      </c>
      <c r="K485" s="11">
        <f t="shared" si="30"/>
        <v>484</v>
      </c>
      <c r="L485" s="11" t="str">
        <f t="shared" si="31"/>
        <v/>
      </c>
    </row>
    <row r="486" spans="1:12" x14ac:dyDescent="0.3">
      <c r="A486" t="s">
        <v>11168</v>
      </c>
      <c r="B486" s="9">
        <v>45884</v>
      </c>
      <c r="C486" t="s">
        <v>8421</v>
      </c>
      <c r="D486" t="s">
        <v>8269</v>
      </c>
      <c r="E486" t="s">
        <v>9096</v>
      </c>
      <c r="F486">
        <v>8715</v>
      </c>
      <c r="G486" t="s">
        <v>10687</v>
      </c>
      <c r="H486" s="9">
        <v>45884</v>
      </c>
      <c r="I486" s="12">
        <f t="shared" si="28"/>
        <v>0</v>
      </c>
      <c r="J486" s="11" t="str">
        <f t="shared" si="29"/>
        <v/>
      </c>
      <c r="K486" s="11">
        <f t="shared" si="30"/>
        <v>485</v>
      </c>
      <c r="L486" s="11" t="str">
        <f t="shared" si="31"/>
        <v/>
      </c>
    </row>
    <row r="487" spans="1:12" x14ac:dyDescent="0.3">
      <c r="A487" t="s">
        <v>11169</v>
      </c>
      <c r="B487" s="9">
        <v>45884</v>
      </c>
      <c r="C487" t="s">
        <v>8476</v>
      </c>
      <c r="D487" t="s">
        <v>8249</v>
      </c>
      <c r="E487" t="s">
        <v>9191</v>
      </c>
      <c r="F487">
        <v>2812</v>
      </c>
      <c r="G487" t="s">
        <v>10687</v>
      </c>
      <c r="H487" s="9">
        <v>45884</v>
      </c>
      <c r="I487" s="12">
        <f t="shared" si="28"/>
        <v>0</v>
      </c>
      <c r="J487" s="11" t="str">
        <f t="shared" si="29"/>
        <v/>
      </c>
      <c r="K487" s="11">
        <f t="shared" si="30"/>
        <v>486</v>
      </c>
      <c r="L487" s="11" t="str">
        <f t="shared" si="31"/>
        <v/>
      </c>
    </row>
    <row r="488" spans="1:12" x14ac:dyDescent="0.3">
      <c r="A488" t="s">
        <v>11170</v>
      </c>
      <c r="B488" s="9">
        <v>45885</v>
      </c>
      <c r="C488" t="s">
        <v>8505</v>
      </c>
      <c r="D488" t="s">
        <v>8241</v>
      </c>
      <c r="E488" t="s">
        <v>9231</v>
      </c>
      <c r="F488">
        <v>2352</v>
      </c>
      <c r="G488" t="s">
        <v>4482</v>
      </c>
      <c r="H488" s="9">
        <v>45896</v>
      </c>
      <c r="I488" s="12">
        <f t="shared" si="28"/>
        <v>11</v>
      </c>
      <c r="J488" s="11" t="str">
        <f t="shared" si="29"/>
        <v>FLAG</v>
      </c>
      <c r="K488" s="11">
        <f t="shared" si="30"/>
        <v>487</v>
      </c>
      <c r="L488" s="11" t="str">
        <f t="shared" si="31"/>
        <v/>
      </c>
    </row>
    <row r="489" spans="1:12" x14ac:dyDescent="0.3">
      <c r="A489" t="s">
        <v>11171</v>
      </c>
      <c r="B489" s="9">
        <v>45885</v>
      </c>
      <c r="C489" t="s">
        <v>8340</v>
      </c>
      <c r="D489" t="s">
        <v>8249</v>
      </c>
      <c r="E489" t="s">
        <v>9094</v>
      </c>
      <c r="F489">
        <v>1332</v>
      </c>
      <c r="G489" t="s">
        <v>10687</v>
      </c>
      <c r="H489" s="9">
        <v>45885</v>
      </c>
      <c r="I489" s="12">
        <f t="shared" si="28"/>
        <v>0</v>
      </c>
      <c r="J489" s="11" t="str">
        <f t="shared" si="29"/>
        <v/>
      </c>
      <c r="K489" s="11">
        <f t="shared" si="30"/>
        <v>488</v>
      </c>
      <c r="L489" s="11" t="str">
        <f t="shared" si="31"/>
        <v/>
      </c>
    </row>
    <row r="490" spans="1:12" x14ac:dyDescent="0.3">
      <c r="A490" t="s">
        <v>11172</v>
      </c>
      <c r="B490" s="9">
        <v>45885</v>
      </c>
      <c r="C490" t="s">
        <v>8433</v>
      </c>
      <c r="D490" t="s">
        <v>8233</v>
      </c>
      <c r="E490" t="s">
        <v>9179</v>
      </c>
      <c r="F490">
        <v>1175</v>
      </c>
      <c r="G490" t="s">
        <v>10687</v>
      </c>
      <c r="H490" s="9">
        <v>45885</v>
      </c>
      <c r="I490" s="12">
        <f t="shared" si="28"/>
        <v>0</v>
      </c>
      <c r="J490" s="11" t="str">
        <f t="shared" si="29"/>
        <v/>
      </c>
      <c r="K490" s="11">
        <f t="shared" si="30"/>
        <v>489</v>
      </c>
      <c r="L490" s="11" t="str">
        <f t="shared" si="31"/>
        <v/>
      </c>
    </row>
    <row r="491" spans="1:12" x14ac:dyDescent="0.3">
      <c r="A491" t="s">
        <v>11173</v>
      </c>
      <c r="B491" s="9">
        <v>45885</v>
      </c>
      <c r="C491" t="s">
        <v>8329</v>
      </c>
      <c r="D491" t="s">
        <v>8233</v>
      </c>
      <c r="E491" t="s">
        <v>9153</v>
      </c>
      <c r="F491">
        <v>812</v>
      </c>
      <c r="G491" t="s">
        <v>4482</v>
      </c>
      <c r="H491" s="9">
        <v>45885</v>
      </c>
      <c r="I491" s="12">
        <f t="shared" si="28"/>
        <v>0</v>
      </c>
      <c r="J491" s="11" t="str">
        <f t="shared" si="29"/>
        <v/>
      </c>
      <c r="K491" s="11">
        <f t="shared" si="30"/>
        <v>490</v>
      </c>
      <c r="L491" s="11" t="str">
        <f t="shared" si="31"/>
        <v/>
      </c>
    </row>
    <row r="492" spans="1:12" x14ac:dyDescent="0.3">
      <c r="A492" t="s">
        <v>11174</v>
      </c>
      <c r="B492" s="9">
        <v>45885</v>
      </c>
      <c r="C492" t="s">
        <v>8395</v>
      </c>
      <c r="D492" t="s">
        <v>8269</v>
      </c>
      <c r="E492" t="s">
        <v>9213</v>
      </c>
      <c r="F492">
        <v>594</v>
      </c>
      <c r="G492" t="s">
        <v>4482</v>
      </c>
      <c r="H492" s="9">
        <v>45887</v>
      </c>
      <c r="I492" s="12">
        <f t="shared" si="28"/>
        <v>2</v>
      </c>
      <c r="J492" s="11" t="str">
        <f t="shared" si="29"/>
        <v/>
      </c>
      <c r="K492" s="11">
        <f t="shared" si="30"/>
        <v>491</v>
      </c>
      <c r="L492" s="11" t="str">
        <f t="shared" si="31"/>
        <v/>
      </c>
    </row>
    <row r="493" spans="1:12" x14ac:dyDescent="0.3">
      <c r="A493" t="s">
        <v>11175</v>
      </c>
      <c r="B493" s="9">
        <v>45886</v>
      </c>
      <c r="C493" t="s">
        <v>8375</v>
      </c>
      <c r="D493" t="s">
        <v>8228</v>
      </c>
      <c r="E493" t="s">
        <v>9254</v>
      </c>
      <c r="F493">
        <v>513</v>
      </c>
      <c r="G493" t="s">
        <v>4482</v>
      </c>
      <c r="H493" s="9">
        <v>45886</v>
      </c>
      <c r="I493" s="12">
        <f t="shared" si="28"/>
        <v>0</v>
      </c>
      <c r="J493" s="11" t="str">
        <f t="shared" si="29"/>
        <v/>
      </c>
      <c r="K493" s="11">
        <f t="shared" si="30"/>
        <v>492</v>
      </c>
      <c r="L493" s="11" t="str">
        <f t="shared" si="31"/>
        <v/>
      </c>
    </row>
    <row r="494" spans="1:12" x14ac:dyDescent="0.3">
      <c r="A494" t="s">
        <v>11176</v>
      </c>
      <c r="B494" s="9">
        <v>45886</v>
      </c>
      <c r="C494" t="s">
        <v>8365</v>
      </c>
      <c r="D494" t="s">
        <v>8233</v>
      </c>
      <c r="E494" t="s">
        <v>9141</v>
      </c>
      <c r="F494">
        <v>16275</v>
      </c>
      <c r="G494" t="s">
        <v>10687</v>
      </c>
      <c r="H494" s="9">
        <v>45886</v>
      </c>
      <c r="I494" s="12">
        <f t="shared" si="28"/>
        <v>0</v>
      </c>
      <c r="J494" s="11" t="str">
        <f t="shared" si="29"/>
        <v/>
      </c>
      <c r="K494" s="11">
        <f t="shared" si="30"/>
        <v>493</v>
      </c>
      <c r="L494" s="11" t="str">
        <f t="shared" si="31"/>
        <v/>
      </c>
    </row>
    <row r="495" spans="1:12" x14ac:dyDescent="0.3">
      <c r="A495" t="s">
        <v>11177</v>
      </c>
      <c r="B495" s="9">
        <v>45886</v>
      </c>
      <c r="C495" t="s">
        <v>8386</v>
      </c>
      <c r="D495" t="s">
        <v>8228</v>
      </c>
      <c r="E495" t="s">
        <v>9177</v>
      </c>
      <c r="F495">
        <v>3933</v>
      </c>
      <c r="G495" t="s">
        <v>10699</v>
      </c>
      <c r="H495" s="9">
        <v>45886</v>
      </c>
      <c r="I495" s="12">
        <f t="shared" si="28"/>
        <v>0</v>
      </c>
      <c r="J495" s="11" t="str">
        <f t="shared" si="29"/>
        <v/>
      </c>
      <c r="K495" s="11">
        <f t="shared" si="30"/>
        <v>494</v>
      </c>
      <c r="L495" s="11" t="str">
        <f t="shared" si="31"/>
        <v/>
      </c>
    </row>
    <row r="496" spans="1:12" x14ac:dyDescent="0.3">
      <c r="A496" t="s">
        <v>11178</v>
      </c>
      <c r="B496" s="9">
        <v>45886</v>
      </c>
      <c r="C496" t="s">
        <v>8242</v>
      </c>
      <c r="D496" t="s">
        <v>8233</v>
      </c>
      <c r="E496" t="s">
        <v>9181</v>
      </c>
      <c r="F496">
        <v>952</v>
      </c>
      <c r="G496" t="s">
        <v>10699</v>
      </c>
      <c r="H496" s="9">
        <v>45887</v>
      </c>
      <c r="I496" s="12">
        <f t="shared" si="28"/>
        <v>1</v>
      </c>
      <c r="J496" s="11" t="str">
        <f t="shared" si="29"/>
        <v/>
      </c>
      <c r="K496" s="11">
        <f t="shared" si="30"/>
        <v>495</v>
      </c>
      <c r="L496" s="11" t="str">
        <f t="shared" si="31"/>
        <v/>
      </c>
    </row>
    <row r="497" spans="1:12" x14ac:dyDescent="0.3">
      <c r="A497" t="s">
        <v>11179</v>
      </c>
      <c r="B497" s="9">
        <v>45886</v>
      </c>
      <c r="C497" t="s">
        <v>8234</v>
      </c>
      <c r="D497" t="s">
        <v>8233</v>
      </c>
      <c r="E497" t="s">
        <v>9089</v>
      </c>
      <c r="F497">
        <v>2462.5</v>
      </c>
      <c r="G497" t="s">
        <v>4482</v>
      </c>
      <c r="H497" s="9">
        <v>45888</v>
      </c>
      <c r="I497" s="12">
        <f t="shared" si="28"/>
        <v>2</v>
      </c>
      <c r="J497" s="11" t="str">
        <f t="shared" si="29"/>
        <v/>
      </c>
      <c r="K497" s="11">
        <f t="shared" si="30"/>
        <v>496</v>
      </c>
      <c r="L497" s="11" t="str">
        <f t="shared" si="31"/>
        <v/>
      </c>
    </row>
    <row r="498" spans="1:12" x14ac:dyDescent="0.3">
      <c r="A498" t="s">
        <v>11180</v>
      </c>
      <c r="B498" s="9">
        <v>45886</v>
      </c>
      <c r="C498" t="s">
        <v>8386</v>
      </c>
      <c r="D498" t="s">
        <v>8228</v>
      </c>
      <c r="E498" t="s">
        <v>9286</v>
      </c>
      <c r="F498">
        <v>5400</v>
      </c>
      <c r="G498" t="s">
        <v>10699</v>
      </c>
      <c r="H498" s="9">
        <v>45888</v>
      </c>
      <c r="I498" s="12">
        <f t="shared" si="28"/>
        <v>2</v>
      </c>
      <c r="J498" s="11" t="str">
        <f t="shared" si="29"/>
        <v/>
      </c>
      <c r="K498" s="11">
        <f t="shared" si="30"/>
        <v>497</v>
      </c>
      <c r="L498" s="11" t="str">
        <f t="shared" si="31"/>
        <v/>
      </c>
    </row>
    <row r="499" spans="1:12" x14ac:dyDescent="0.3">
      <c r="A499" t="s">
        <v>11181</v>
      </c>
      <c r="B499" s="9">
        <v>45886</v>
      </c>
      <c r="C499" t="s">
        <v>8457</v>
      </c>
      <c r="D499" t="s">
        <v>8249</v>
      </c>
      <c r="E499" t="s">
        <v>9085</v>
      </c>
      <c r="F499">
        <v>6570</v>
      </c>
      <c r="G499" t="s">
        <v>10699</v>
      </c>
      <c r="H499" s="9">
        <v>45887</v>
      </c>
      <c r="I499" s="12">
        <f t="shared" si="28"/>
        <v>1</v>
      </c>
      <c r="J499" s="11" t="str">
        <f t="shared" si="29"/>
        <v/>
      </c>
      <c r="K499" s="11">
        <f t="shared" si="30"/>
        <v>498</v>
      </c>
      <c r="L499" s="11" t="str">
        <f t="shared" si="31"/>
        <v/>
      </c>
    </row>
    <row r="500" spans="1:12" x14ac:dyDescent="0.3">
      <c r="A500" t="s">
        <v>11182</v>
      </c>
      <c r="B500" s="9">
        <v>45886</v>
      </c>
      <c r="C500" t="s">
        <v>8394</v>
      </c>
      <c r="D500" t="s">
        <v>8228</v>
      </c>
      <c r="E500" t="s">
        <v>9222</v>
      </c>
      <c r="F500">
        <v>3570</v>
      </c>
      <c r="G500" t="s">
        <v>4482</v>
      </c>
      <c r="H500" s="9">
        <v>45887</v>
      </c>
      <c r="I500" s="12">
        <f t="shared" si="28"/>
        <v>1</v>
      </c>
      <c r="J500" s="11" t="str">
        <f t="shared" si="29"/>
        <v/>
      </c>
      <c r="K500" s="11">
        <f t="shared" si="30"/>
        <v>499</v>
      </c>
      <c r="L500" s="11" t="str">
        <f t="shared" si="31"/>
        <v/>
      </c>
    </row>
    <row r="501" spans="1:12" x14ac:dyDescent="0.3">
      <c r="A501" t="s">
        <v>11183</v>
      </c>
      <c r="B501" s="9">
        <v>45886</v>
      </c>
      <c r="C501" t="s">
        <v>8474</v>
      </c>
      <c r="D501" t="s">
        <v>8269</v>
      </c>
      <c r="E501" t="s">
        <v>9171</v>
      </c>
      <c r="F501">
        <v>742</v>
      </c>
      <c r="G501" t="s">
        <v>4482</v>
      </c>
      <c r="H501" s="9">
        <v>45886</v>
      </c>
      <c r="I501" s="12">
        <f t="shared" si="28"/>
        <v>0</v>
      </c>
      <c r="J501" s="11" t="str">
        <f t="shared" si="29"/>
        <v/>
      </c>
      <c r="K501" s="11">
        <f t="shared" si="30"/>
        <v>500</v>
      </c>
      <c r="L501" s="11" t="str">
        <f t="shared" si="31"/>
        <v/>
      </c>
    </row>
    <row r="502" spans="1:12" x14ac:dyDescent="0.3">
      <c r="A502" t="s">
        <v>11184</v>
      </c>
      <c r="B502" s="9">
        <v>45886</v>
      </c>
      <c r="C502" t="s">
        <v>8434</v>
      </c>
      <c r="D502" t="s">
        <v>8269</v>
      </c>
      <c r="E502" t="s">
        <v>9117</v>
      </c>
      <c r="F502">
        <v>5104</v>
      </c>
      <c r="G502" t="s">
        <v>4482</v>
      </c>
      <c r="H502" s="9">
        <v>45887</v>
      </c>
      <c r="I502" s="12">
        <f t="shared" si="28"/>
        <v>1</v>
      </c>
      <c r="J502" s="11" t="str">
        <f t="shared" si="29"/>
        <v/>
      </c>
      <c r="K502" s="11">
        <f t="shared" si="30"/>
        <v>501</v>
      </c>
      <c r="L502" s="11" t="str">
        <f t="shared" si="31"/>
        <v/>
      </c>
    </row>
    <row r="503" spans="1:12" x14ac:dyDescent="0.3">
      <c r="A503" t="s">
        <v>11185</v>
      </c>
      <c r="B503" s="9">
        <v>45886</v>
      </c>
      <c r="C503" t="s">
        <v>8341</v>
      </c>
      <c r="D503" t="s">
        <v>8269</v>
      </c>
      <c r="E503" t="s">
        <v>9296</v>
      </c>
      <c r="F503">
        <v>4255</v>
      </c>
      <c r="G503" t="s">
        <v>10699</v>
      </c>
      <c r="H503" s="9">
        <v>45886</v>
      </c>
      <c r="I503" s="12">
        <f t="shared" si="28"/>
        <v>0</v>
      </c>
      <c r="J503" s="11" t="str">
        <f t="shared" si="29"/>
        <v/>
      </c>
      <c r="K503" s="11">
        <f t="shared" si="30"/>
        <v>502</v>
      </c>
      <c r="L503" s="11" t="str">
        <f t="shared" si="31"/>
        <v/>
      </c>
    </row>
    <row r="504" spans="1:12" x14ac:dyDescent="0.3">
      <c r="A504" t="s">
        <v>11186</v>
      </c>
      <c r="B504" s="9">
        <v>45887</v>
      </c>
      <c r="C504" t="s">
        <v>8340</v>
      </c>
      <c r="D504" t="s">
        <v>8249</v>
      </c>
      <c r="E504" t="s">
        <v>9164</v>
      </c>
      <c r="F504">
        <v>5250</v>
      </c>
      <c r="G504" t="s">
        <v>4482</v>
      </c>
      <c r="H504" s="9">
        <v>45887</v>
      </c>
      <c r="I504" s="12">
        <f t="shared" si="28"/>
        <v>0</v>
      </c>
      <c r="J504" s="11" t="str">
        <f t="shared" si="29"/>
        <v/>
      </c>
      <c r="K504" s="11">
        <f t="shared" si="30"/>
        <v>503</v>
      </c>
      <c r="L504" s="11" t="str">
        <f t="shared" si="31"/>
        <v/>
      </c>
    </row>
    <row r="505" spans="1:12" x14ac:dyDescent="0.3">
      <c r="A505" t="s">
        <v>11187</v>
      </c>
      <c r="B505" s="9">
        <v>45887</v>
      </c>
      <c r="C505" t="s">
        <v>8280</v>
      </c>
      <c r="D505" t="s">
        <v>8241</v>
      </c>
      <c r="E505" t="s">
        <v>9303</v>
      </c>
      <c r="F505">
        <v>4440</v>
      </c>
      <c r="G505" t="s">
        <v>4482</v>
      </c>
      <c r="H505" s="9">
        <v>45910</v>
      </c>
      <c r="I505" s="12">
        <f t="shared" si="28"/>
        <v>23</v>
      </c>
      <c r="J505" s="11" t="str">
        <f t="shared" si="29"/>
        <v>FLAG</v>
      </c>
      <c r="K505" s="11">
        <f t="shared" si="30"/>
        <v>504</v>
      </c>
      <c r="L505" s="11" t="str">
        <f t="shared" si="31"/>
        <v/>
      </c>
    </row>
    <row r="506" spans="1:12" x14ac:dyDescent="0.3">
      <c r="A506" t="s">
        <v>11188</v>
      </c>
      <c r="B506" s="9">
        <v>45887</v>
      </c>
      <c r="C506" t="s">
        <v>8398</v>
      </c>
      <c r="D506" t="s">
        <v>8228</v>
      </c>
      <c r="E506" t="s">
        <v>9175</v>
      </c>
      <c r="F506">
        <v>15484</v>
      </c>
      <c r="G506" t="s">
        <v>10687</v>
      </c>
      <c r="H506" s="9">
        <v>45887</v>
      </c>
      <c r="I506" s="12">
        <f t="shared" si="28"/>
        <v>0</v>
      </c>
      <c r="J506" s="11" t="str">
        <f t="shared" si="29"/>
        <v/>
      </c>
      <c r="K506" s="11">
        <f t="shared" si="30"/>
        <v>505</v>
      </c>
      <c r="L506" s="11" t="str">
        <f t="shared" si="31"/>
        <v/>
      </c>
    </row>
    <row r="507" spans="1:12" x14ac:dyDescent="0.3">
      <c r="A507" t="s">
        <v>11189</v>
      </c>
      <c r="B507" s="9">
        <v>45887</v>
      </c>
      <c r="C507" t="s">
        <v>8410</v>
      </c>
      <c r="D507" t="s">
        <v>8249</v>
      </c>
      <c r="E507" t="s">
        <v>9113</v>
      </c>
      <c r="F507">
        <v>22470</v>
      </c>
      <c r="G507" t="s">
        <v>10699</v>
      </c>
      <c r="H507" s="9">
        <v>45888</v>
      </c>
      <c r="I507" s="12">
        <f t="shared" si="28"/>
        <v>1</v>
      </c>
      <c r="J507" s="11" t="str">
        <f t="shared" si="29"/>
        <v/>
      </c>
      <c r="K507" s="11">
        <f t="shared" si="30"/>
        <v>506</v>
      </c>
      <c r="L507" s="11" t="str">
        <f t="shared" si="31"/>
        <v/>
      </c>
    </row>
    <row r="508" spans="1:12" x14ac:dyDescent="0.3">
      <c r="A508" t="s">
        <v>11190</v>
      </c>
      <c r="B508" s="9">
        <v>45887</v>
      </c>
      <c r="C508" t="s">
        <v>8280</v>
      </c>
      <c r="D508" t="s">
        <v>8241</v>
      </c>
      <c r="E508" t="s">
        <v>9095</v>
      </c>
      <c r="F508">
        <v>2212.5</v>
      </c>
      <c r="G508" t="s">
        <v>4482</v>
      </c>
      <c r="H508" s="9">
        <v>45896</v>
      </c>
      <c r="I508" s="12">
        <f t="shared" si="28"/>
        <v>9</v>
      </c>
      <c r="J508" s="11" t="str">
        <f t="shared" si="29"/>
        <v>FLAG</v>
      </c>
      <c r="K508" s="11">
        <f t="shared" si="30"/>
        <v>507</v>
      </c>
      <c r="L508" s="11" t="str">
        <f t="shared" si="31"/>
        <v/>
      </c>
    </row>
    <row r="509" spans="1:12" x14ac:dyDescent="0.3">
      <c r="A509" t="s">
        <v>11191</v>
      </c>
      <c r="B509" s="9">
        <v>45887</v>
      </c>
      <c r="C509" t="s">
        <v>8290</v>
      </c>
      <c r="D509" t="s">
        <v>8249</v>
      </c>
      <c r="E509" t="s">
        <v>9135</v>
      </c>
      <c r="F509">
        <v>6375</v>
      </c>
      <c r="G509" t="s">
        <v>10699</v>
      </c>
      <c r="H509" s="9">
        <v>45887</v>
      </c>
      <c r="I509" s="12">
        <f t="shared" si="28"/>
        <v>0</v>
      </c>
      <c r="J509" s="11" t="str">
        <f t="shared" si="29"/>
        <v/>
      </c>
      <c r="K509" s="11">
        <f t="shared" si="30"/>
        <v>508</v>
      </c>
      <c r="L509" s="11" t="str">
        <f t="shared" si="31"/>
        <v/>
      </c>
    </row>
    <row r="510" spans="1:12" x14ac:dyDescent="0.3">
      <c r="A510" t="s">
        <v>11192</v>
      </c>
      <c r="B510" s="9">
        <v>45887</v>
      </c>
      <c r="C510" t="s">
        <v>8326</v>
      </c>
      <c r="D510" t="s">
        <v>8241</v>
      </c>
      <c r="E510" t="s">
        <v>9124</v>
      </c>
      <c r="F510">
        <v>3892</v>
      </c>
      <c r="G510" t="s">
        <v>10687</v>
      </c>
      <c r="H510" s="9">
        <v>45887</v>
      </c>
      <c r="I510" s="12">
        <f t="shared" si="28"/>
        <v>0</v>
      </c>
      <c r="J510" s="11" t="str">
        <f t="shared" si="29"/>
        <v/>
      </c>
      <c r="K510" s="11">
        <f t="shared" si="30"/>
        <v>509</v>
      </c>
      <c r="L510" s="11" t="str">
        <f t="shared" si="31"/>
        <v/>
      </c>
    </row>
    <row r="511" spans="1:12" x14ac:dyDescent="0.3">
      <c r="A511" t="s">
        <v>11193</v>
      </c>
      <c r="B511" s="9">
        <v>45887</v>
      </c>
      <c r="C511" t="s">
        <v>8366</v>
      </c>
      <c r="D511" t="s">
        <v>8249</v>
      </c>
      <c r="E511" t="s">
        <v>9301</v>
      </c>
      <c r="F511">
        <v>2184</v>
      </c>
      <c r="G511" t="s">
        <v>10687</v>
      </c>
      <c r="H511" s="9">
        <v>45887</v>
      </c>
      <c r="I511" s="12">
        <f t="shared" si="28"/>
        <v>0</v>
      </c>
      <c r="J511" s="11" t="str">
        <f t="shared" si="29"/>
        <v/>
      </c>
      <c r="K511" s="11">
        <f t="shared" si="30"/>
        <v>510</v>
      </c>
      <c r="L511" s="11" t="str">
        <f t="shared" si="31"/>
        <v/>
      </c>
    </row>
    <row r="512" spans="1:12" x14ac:dyDescent="0.3">
      <c r="A512" t="s">
        <v>11194</v>
      </c>
      <c r="B512" s="9">
        <v>45888</v>
      </c>
      <c r="C512" t="s">
        <v>8396</v>
      </c>
      <c r="D512" t="s">
        <v>8249</v>
      </c>
      <c r="E512" t="s">
        <v>9283</v>
      </c>
      <c r="F512">
        <v>20416</v>
      </c>
      <c r="G512" t="s">
        <v>4482</v>
      </c>
      <c r="H512" s="9">
        <v>45889</v>
      </c>
      <c r="I512" s="12">
        <f t="shared" si="28"/>
        <v>1</v>
      </c>
      <c r="J512" s="11" t="str">
        <f t="shared" si="29"/>
        <v/>
      </c>
      <c r="K512" s="11">
        <f t="shared" si="30"/>
        <v>511</v>
      </c>
      <c r="L512" s="11" t="str">
        <f t="shared" si="31"/>
        <v/>
      </c>
    </row>
    <row r="513" spans="1:12" x14ac:dyDescent="0.3">
      <c r="A513" t="s">
        <v>11195</v>
      </c>
      <c r="B513" s="9">
        <v>45888</v>
      </c>
      <c r="C513" t="s">
        <v>8359</v>
      </c>
      <c r="D513" t="s">
        <v>8249</v>
      </c>
      <c r="E513" t="s">
        <v>9279</v>
      </c>
      <c r="F513">
        <v>2856</v>
      </c>
      <c r="G513" t="s">
        <v>10699</v>
      </c>
      <c r="H513" s="9">
        <v>45889</v>
      </c>
      <c r="I513" s="12">
        <f t="shared" si="28"/>
        <v>1</v>
      </c>
      <c r="J513" s="11" t="str">
        <f t="shared" si="29"/>
        <v/>
      </c>
      <c r="K513" s="11">
        <f t="shared" si="30"/>
        <v>512</v>
      </c>
      <c r="L513" s="11" t="str">
        <f t="shared" si="31"/>
        <v/>
      </c>
    </row>
    <row r="514" spans="1:12" x14ac:dyDescent="0.3">
      <c r="A514" t="s">
        <v>11196</v>
      </c>
      <c r="B514" s="9">
        <v>45889</v>
      </c>
      <c r="C514" t="s">
        <v>8442</v>
      </c>
      <c r="D514" t="s">
        <v>8233</v>
      </c>
      <c r="E514" t="s">
        <v>9142</v>
      </c>
      <c r="F514">
        <v>1925</v>
      </c>
      <c r="G514" t="s">
        <v>10687</v>
      </c>
      <c r="H514" s="9">
        <v>45889</v>
      </c>
      <c r="I514" s="12">
        <f t="shared" si="28"/>
        <v>0</v>
      </c>
      <c r="J514" s="11" t="str">
        <f t="shared" si="29"/>
        <v/>
      </c>
      <c r="K514" s="11">
        <f t="shared" si="30"/>
        <v>513</v>
      </c>
      <c r="L514" s="11" t="str">
        <f t="shared" si="31"/>
        <v/>
      </c>
    </row>
    <row r="515" spans="1:12" x14ac:dyDescent="0.3">
      <c r="A515" t="s">
        <v>11197</v>
      </c>
      <c r="B515" s="9">
        <v>45889</v>
      </c>
      <c r="C515" t="s">
        <v>8513</v>
      </c>
      <c r="D515" t="s">
        <v>8228</v>
      </c>
      <c r="E515" t="s">
        <v>9260</v>
      </c>
      <c r="F515">
        <v>2072</v>
      </c>
      <c r="G515" t="s">
        <v>10699</v>
      </c>
      <c r="H515" s="9">
        <v>45890</v>
      </c>
      <c r="I515" s="12">
        <f t="shared" si="28"/>
        <v>1</v>
      </c>
      <c r="J515" s="11" t="str">
        <f t="shared" si="29"/>
        <v/>
      </c>
      <c r="K515" s="11">
        <f t="shared" si="30"/>
        <v>514</v>
      </c>
      <c r="L515" s="11" t="str">
        <f t="shared" si="31"/>
        <v/>
      </c>
    </row>
    <row r="516" spans="1:12" x14ac:dyDescent="0.3">
      <c r="A516" t="s">
        <v>11198</v>
      </c>
      <c r="B516" s="9">
        <v>45889</v>
      </c>
      <c r="C516" t="s">
        <v>8453</v>
      </c>
      <c r="D516" t="s">
        <v>8241</v>
      </c>
      <c r="E516" t="s">
        <v>9328</v>
      </c>
      <c r="F516">
        <v>5180</v>
      </c>
      <c r="G516" t="s">
        <v>10699</v>
      </c>
      <c r="H516" s="9">
        <v>45889</v>
      </c>
      <c r="I516" s="12">
        <f t="shared" ref="I516:I579" si="32">H516-B516</f>
        <v>0</v>
      </c>
      <c r="J516" s="11" t="str">
        <f t="shared" ref="J516:J579" si="33">IF(I516&gt;2,"FLAG","")</f>
        <v/>
      </c>
      <c r="K516" s="11">
        <f t="shared" ref="K516:K579" si="34">VALUE(MID(A516,4,5))</f>
        <v>515</v>
      </c>
      <c r="L516" s="11" t="str">
        <f t="shared" ref="L516:L579" si="35">IF(ROW()=4,"",IF(K516-INDEX($K$4:$K$1491,ROW()-4)&gt;1,"FLAG",""))</f>
        <v/>
      </c>
    </row>
    <row r="517" spans="1:12" x14ac:dyDescent="0.3">
      <c r="A517" t="s">
        <v>11199</v>
      </c>
      <c r="B517" s="9">
        <v>45889</v>
      </c>
      <c r="C517" t="s">
        <v>8486</v>
      </c>
      <c r="D517" t="s">
        <v>8228</v>
      </c>
      <c r="E517" t="s">
        <v>9300</v>
      </c>
      <c r="F517">
        <v>14616</v>
      </c>
      <c r="G517" t="s">
        <v>4482</v>
      </c>
      <c r="H517" s="9">
        <v>45890</v>
      </c>
      <c r="I517" s="12">
        <f t="shared" si="32"/>
        <v>1</v>
      </c>
      <c r="J517" s="11" t="str">
        <f t="shared" si="33"/>
        <v/>
      </c>
      <c r="K517" s="11">
        <f t="shared" si="34"/>
        <v>516</v>
      </c>
      <c r="L517" s="11" t="str">
        <f t="shared" si="35"/>
        <v/>
      </c>
    </row>
    <row r="518" spans="1:12" x14ac:dyDescent="0.3">
      <c r="A518" t="s">
        <v>11200</v>
      </c>
      <c r="B518" s="9">
        <v>45890</v>
      </c>
      <c r="C518" t="s">
        <v>8529</v>
      </c>
      <c r="D518" t="s">
        <v>8249</v>
      </c>
      <c r="E518" t="s">
        <v>9230</v>
      </c>
      <c r="F518">
        <v>6512</v>
      </c>
      <c r="G518" t="s">
        <v>4482</v>
      </c>
      <c r="H518" s="9">
        <v>45891</v>
      </c>
      <c r="I518" s="12">
        <f t="shared" si="32"/>
        <v>1</v>
      </c>
      <c r="J518" s="11" t="str">
        <f t="shared" si="33"/>
        <v/>
      </c>
      <c r="K518" s="11">
        <f t="shared" si="34"/>
        <v>517</v>
      </c>
      <c r="L518" s="11" t="str">
        <f t="shared" si="35"/>
        <v/>
      </c>
    </row>
    <row r="519" spans="1:12" x14ac:dyDescent="0.3">
      <c r="A519" t="s">
        <v>11201</v>
      </c>
      <c r="B519" s="9">
        <v>45891</v>
      </c>
      <c r="C519" t="s">
        <v>8510</v>
      </c>
      <c r="D519" t="s">
        <v>8249</v>
      </c>
      <c r="E519" t="s">
        <v>9120</v>
      </c>
      <c r="F519">
        <v>840</v>
      </c>
      <c r="G519" t="s">
        <v>4482</v>
      </c>
      <c r="H519" s="9">
        <v>45893</v>
      </c>
      <c r="I519" s="12">
        <f t="shared" si="32"/>
        <v>2</v>
      </c>
      <c r="J519" s="11" t="str">
        <f t="shared" si="33"/>
        <v/>
      </c>
      <c r="K519" s="11">
        <f t="shared" si="34"/>
        <v>518</v>
      </c>
      <c r="L519" s="11" t="str">
        <f t="shared" si="35"/>
        <v/>
      </c>
    </row>
    <row r="520" spans="1:12" x14ac:dyDescent="0.3">
      <c r="A520" t="s">
        <v>11202</v>
      </c>
      <c r="B520" s="9">
        <v>45891</v>
      </c>
      <c r="C520" t="s">
        <v>8539</v>
      </c>
      <c r="D520" t="s">
        <v>8269</v>
      </c>
      <c r="E520" t="s">
        <v>9205</v>
      </c>
      <c r="F520">
        <v>19380</v>
      </c>
      <c r="G520" t="s">
        <v>10687</v>
      </c>
      <c r="H520" s="9">
        <v>45891</v>
      </c>
      <c r="I520" s="12">
        <f t="shared" si="32"/>
        <v>0</v>
      </c>
      <c r="J520" s="11" t="str">
        <f t="shared" si="33"/>
        <v/>
      </c>
      <c r="K520" s="11">
        <f t="shared" si="34"/>
        <v>519</v>
      </c>
      <c r="L520" s="11" t="str">
        <f t="shared" si="35"/>
        <v/>
      </c>
    </row>
    <row r="521" spans="1:12" x14ac:dyDescent="0.3">
      <c r="A521" t="s">
        <v>11203</v>
      </c>
      <c r="B521" s="9">
        <v>45891</v>
      </c>
      <c r="C521" t="s">
        <v>8508</v>
      </c>
      <c r="D521" t="s">
        <v>8269</v>
      </c>
      <c r="E521" t="s">
        <v>9314</v>
      </c>
      <c r="F521">
        <v>2352</v>
      </c>
      <c r="G521" t="s">
        <v>4482</v>
      </c>
      <c r="H521" s="9">
        <v>45893</v>
      </c>
      <c r="I521" s="12">
        <f t="shared" si="32"/>
        <v>2</v>
      </c>
      <c r="J521" s="11" t="str">
        <f t="shared" si="33"/>
        <v/>
      </c>
      <c r="K521" s="11">
        <f t="shared" si="34"/>
        <v>520</v>
      </c>
      <c r="L521" s="11" t="str">
        <f t="shared" si="35"/>
        <v/>
      </c>
    </row>
    <row r="522" spans="1:12" x14ac:dyDescent="0.3">
      <c r="A522" t="s">
        <v>11204</v>
      </c>
      <c r="B522" s="9">
        <v>45891</v>
      </c>
      <c r="C522" t="s">
        <v>8423</v>
      </c>
      <c r="D522" t="s">
        <v>8233</v>
      </c>
      <c r="E522" t="s">
        <v>9329</v>
      </c>
      <c r="F522">
        <v>1845</v>
      </c>
      <c r="G522" t="s">
        <v>10699</v>
      </c>
      <c r="H522" s="9">
        <v>45891</v>
      </c>
      <c r="I522" s="12">
        <f t="shared" si="32"/>
        <v>0</v>
      </c>
      <c r="J522" s="11" t="str">
        <f t="shared" si="33"/>
        <v/>
      </c>
      <c r="K522" s="11">
        <f t="shared" si="34"/>
        <v>521</v>
      </c>
      <c r="L522" s="11" t="str">
        <f t="shared" si="35"/>
        <v/>
      </c>
    </row>
    <row r="523" spans="1:12" x14ac:dyDescent="0.3">
      <c r="A523" t="s">
        <v>11205</v>
      </c>
      <c r="B523" s="9">
        <v>45892</v>
      </c>
      <c r="C523" t="s">
        <v>8478</v>
      </c>
      <c r="D523" t="s">
        <v>8228</v>
      </c>
      <c r="E523" t="s">
        <v>9310</v>
      </c>
      <c r="F523">
        <v>3892</v>
      </c>
      <c r="G523" t="s">
        <v>10687</v>
      </c>
      <c r="H523" s="9">
        <v>45892</v>
      </c>
      <c r="I523" s="12">
        <f t="shared" si="32"/>
        <v>0</v>
      </c>
      <c r="J523" s="11" t="str">
        <f t="shared" si="33"/>
        <v/>
      </c>
      <c r="K523" s="11">
        <f t="shared" si="34"/>
        <v>522</v>
      </c>
      <c r="L523" s="11" t="str">
        <f t="shared" si="35"/>
        <v/>
      </c>
    </row>
    <row r="524" spans="1:12" x14ac:dyDescent="0.3">
      <c r="A524" t="s">
        <v>11206</v>
      </c>
      <c r="B524" s="9">
        <v>45892</v>
      </c>
      <c r="C524" t="s">
        <v>8295</v>
      </c>
      <c r="D524" t="s">
        <v>8233</v>
      </c>
      <c r="E524" t="s">
        <v>9209</v>
      </c>
      <c r="F524">
        <v>2436</v>
      </c>
      <c r="G524" t="s">
        <v>10687</v>
      </c>
      <c r="H524" s="9">
        <v>45892</v>
      </c>
      <c r="I524" s="12">
        <f t="shared" si="32"/>
        <v>0</v>
      </c>
      <c r="J524" s="11" t="str">
        <f t="shared" si="33"/>
        <v/>
      </c>
      <c r="K524" s="11">
        <f t="shared" si="34"/>
        <v>523</v>
      </c>
      <c r="L524" s="11" t="str">
        <f t="shared" si="35"/>
        <v/>
      </c>
    </row>
    <row r="525" spans="1:12" x14ac:dyDescent="0.3">
      <c r="A525" t="s">
        <v>11207</v>
      </c>
      <c r="B525" s="9">
        <v>45892</v>
      </c>
      <c r="C525" t="s">
        <v>8333</v>
      </c>
      <c r="D525" t="s">
        <v>8269</v>
      </c>
      <c r="E525" t="s">
        <v>9243</v>
      </c>
      <c r="F525">
        <v>1863</v>
      </c>
      <c r="G525" t="s">
        <v>4482</v>
      </c>
      <c r="H525" s="9">
        <v>45892</v>
      </c>
      <c r="I525" s="12">
        <f t="shared" si="32"/>
        <v>0</v>
      </c>
      <c r="J525" s="11" t="str">
        <f t="shared" si="33"/>
        <v/>
      </c>
      <c r="K525" s="11">
        <f t="shared" si="34"/>
        <v>524</v>
      </c>
      <c r="L525" s="11" t="str">
        <f t="shared" si="35"/>
        <v/>
      </c>
    </row>
    <row r="526" spans="1:12" x14ac:dyDescent="0.3">
      <c r="A526" t="s">
        <v>11208</v>
      </c>
      <c r="B526" s="9">
        <v>45892</v>
      </c>
      <c r="C526" t="s">
        <v>8511</v>
      </c>
      <c r="D526" t="s">
        <v>8241</v>
      </c>
      <c r="E526" t="s">
        <v>9247</v>
      </c>
      <c r="F526">
        <v>1470</v>
      </c>
      <c r="G526" t="s">
        <v>10699</v>
      </c>
      <c r="H526" s="9">
        <v>45893</v>
      </c>
      <c r="I526" s="12">
        <f t="shared" si="32"/>
        <v>1</v>
      </c>
      <c r="J526" s="11" t="str">
        <f t="shared" si="33"/>
        <v/>
      </c>
      <c r="K526" s="11">
        <f t="shared" si="34"/>
        <v>525</v>
      </c>
      <c r="L526" s="11" t="str">
        <f t="shared" si="35"/>
        <v/>
      </c>
    </row>
    <row r="527" spans="1:12" x14ac:dyDescent="0.3">
      <c r="A527" t="s">
        <v>11209</v>
      </c>
      <c r="B527" s="9">
        <v>45893</v>
      </c>
      <c r="C527" t="s">
        <v>8360</v>
      </c>
      <c r="D527" t="s">
        <v>8241</v>
      </c>
      <c r="E527" t="s">
        <v>9235</v>
      </c>
      <c r="F527">
        <v>11970</v>
      </c>
      <c r="G527" t="s">
        <v>10699</v>
      </c>
      <c r="H527" s="9">
        <v>45894</v>
      </c>
      <c r="I527" s="12">
        <f t="shared" si="32"/>
        <v>1</v>
      </c>
      <c r="J527" s="11" t="str">
        <f t="shared" si="33"/>
        <v/>
      </c>
      <c r="K527" s="11">
        <f t="shared" si="34"/>
        <v>526</v>
      </c>
      <c r="L527" s="11" t="str">
        <f t="shared" si="35"/>
        <v/>
      </c>
    </row>
    <row r="528" spans="1:12" x14ac:dyDescent="0.3">
      <c r="A528" t="s">
        <v>11210</v>
      </c>
      <c r="B528" s="9">
        <v>45893</v>
      </c>
      <c r="C528" t="s">
        <v>8450</v>
      </c>
      <c r="D528" t="s">
        <v>8249</v>
      </c>
      <c r="E528" t="s">
        <v>9248</v>
      </c>
      <c r="F528">
        <v>17010</v>
      </c>
      <c r="G528" t="s">
        <v>10699</v>
      </c>
      <c r="H528" s="9">
        <v>45895</v>
      </c>
      <c r="I528" s="12">
        <f t="shared" si="32"/>
        <v>2</v>
      </c>
      <c r="J528" s="11" t="str">
        <f t="shared" si="33"/>
        <v/>
      </c>
      <c r="K528" s="11">
        <f t="shared" si="34"/>
        <v>527</v>
      </c>
      <c r="L528" s="11" t="str">
        <f t="shared" si="35"/>
        <v/>
      </c>
    </row>
    <row r="529" spans="1:12" x14ac:dyDescent="0.3">
      <c r="A529" t="s">
        <v>11211</v>
      </c>
      <c r="B529" s="9">
        <v>45893</v>
      </c>
      <c r="C529" t="s">
        <v>8301</v>
      </c>
      <c r="D529" t="s">
        <v>8228</v>
      </c>
      <c r="E529" t="s">
        <v>9327</v>
      </c>
      <c r="F529">
        <v>3332</v>
      </c>
      <c r="G529" t="s">
        <v>4482</v>
      </c>
      <c r="H529" s="9">
        <v>45893</v>
      </c>
      <c r="I529" s="12">
        <f t="shared" si="32"/>
        <v>0</v>
      </c>
      <c r="J529" s="11" t="str">
        <f t="shared" si="33"/>
        <v/>
      </c>
      <c r="K529" s="11">
        <f t="shared" si="34"/>
        <v>528</v>
      </c>
      <c r="L529" s="11" t="str">
        <f t="shared" si="35"/>
        <v/>
      </c>
    </row>
    <row r="530" spans="1:12" x14ac:dyDescent="0.3">
      <c r="A530" t="s">
        <v>11212</v>
      </c>
      <c r="B530" s="9">
        <v>45893</v>
      </c>
      <c r="C530" t="s">
        <v>8388</v>
      </c>
      <c r="D530" t="s">
        <v>8241</v>
      </c>
      <c r="E530" t="s">
        <v>9149</v>
      </c>
      <c r="F530">
        <v>2825</v>
      </c>
      <c r="G530" t="s">
        <v>4482</v>
      </c>
      <c r="H530" s="9">
        <v>45914</v>
      </c>
      <c r="I530" s="12">
        <f t="shared" si="32"/>
        <v>21</v>
      </c>
      <c r="J530" s="11" t="str">
        <f t="shared" si="33"/>
        <v>FLAG</v>
      </c>
      <c r="K530" s="11">
        <f t="shared" si="34"/>
        <v>529</v>
      </c>
      <c r="L530" s="11" t="str">
        <f t="shared" si="35"/>
        <v/>
      </c>
    </row>
    <row r="531" spans="1:12" x14ac:dyDescent="0.3">
      <c r="A531" t="s">
        <v>11213</v>
      </c>
      <c r="B531" s="9">
        <v>45893</v>
      </c>
      <c r="C531" t="s">
        <v>8298</v>
      </c>
      <c r="D531" t="s">
        <v>8269</v>
      </c>
      <c r="E531" t="s">
        <v>9237</v>
      </c>
      <c r="F531">
        <v>1456</v>
      </c>
      <c r="G531" t="s">
        <v>4482</v>
      </c>
      <c r="H531" s="9">
        <v>45893</v>
      </c>
      <c r="I531" s="12">
        <f t="shared" si="32"/>
        <v>0</v>
      </c>
      <c r="J531" s="11" t="str">
        <f t="shared" si="33"/>
        <v/>
      </c>
      <c r="K531" s="11">
        <f t="shared" si="34"/>
        <v>530</v>
      </c>
      <c r="L531" s="11" t="str">
        <f t="shared" si="35"/>
        <v/>
      </c>
    </row>
    <row r="532" spans="1:12" x14ac:dyDescent="0.3">
      <c r="A532" t="s">
        <v>11214</v>
      </c>
      <c r="B532" s="9">
        <v>45893</v>
      </c>
      <c r="C532" t="s">
        <v>8510</v>
      </c>
      <c r="D532" t="s">
        <v>8249</v>
      </c>
      <c r="E532" t="s">
        <v>9267</v>
      </c>
      <c r="F532">
        <v>2387.5</v>
      </c>
      <c r="G532" t="s">
        <v>4482</v>
      </c>
      <c r="H532" s="9">
        <v>45895</v>
      </c>
      <c r="I532" s="12">
        <f t="shared" si="32"/>
        <v>2</v>
      </c>
      <c r="J532" s="11" t="str">
        <f t="shared" si="33"/>
        <v/>
      </c>
      <c r="K532" s="11">
        <f t="shared" si="34"/>
        <v>531</v>
      </c>
      <c r="L532" s="11" t="str">
        <f t="shared" si="35"/>
        <v/>
      </c>
    </row>
    <row r="533" spans="1:12" x14ac:dyDescent="0.3">
      <c r="A533" t="s">
        <v>11215</v>
      </c>
      <c r="B533" s="9">
        <v>45894</v>
      </c>
      <c r="C533" t="s">
        <v>8388</v>
      </c>
      <c r="D533" t="s">
        <v>8241</v>
      </c>
      <c r="E533" t="s">
        <v>9333</v>
      </c>
      <c r="F533">
        <v>2072</v>
      </c>
      <c r="G533" t="s">
        <v>4482</v>
      </c>
      <c r="H533" s="9">
        <v>45920</v>
      </c>
      <c r="I533" s="12">
        <f t="shared" si="32"/>
        <v>26</v>
      </c>
      <c r="J533" s="11" t="str">
        <f t="shared" si="33"/>
        <v>FLAG</v>
      </c>
      <c r="K533" s="11">
        <f t="shared" si="34"/>
        <v>532</v>
      </c>
      <c r="L533" s="11" t="str">
        <f t="shared" si="35"/>
        <v/>
      </c>
    </row>
    <row r="534" spans="1:12" x14ac:dyDescent="0.3">
      <c r="A534" t="s">
        <v>11216</v>
      </c>
      <c r="B534" s="9">
        <v>45894</v>
      </c>
      <c r="C534" t="s">
        <v>8522</v>
      </c>
      <c r="D534" t="s">
        <v>8269</v>
      </c>
      <c r="E534" t="s">
        <v>9263</v>
      </c>
      <c r="F534">
        <v>8536</v>
      </c>
      <c r="G534" t="s">
        <v>10687</v>
      </c>
      <c r="H534" s="9">
        <v>45894</v>
      </c>
      <c r="I534" s="12">
        <f t="shared" si="32"/>
        <v>0</v>
      </c>
      <c r="J534" s="11" t="str">
        <f t="shared" si="33"/>
        <v/>
      </c>
      <c r="K534" s="11">
        <f t="shared" si="34"/>
        <v>533</v>
      </c>
      <c r="L534" s="11" t="str">
        <f t="shared" si="35"/>
        <v/>
      </c>
    </row>
    <row r="535" spans="1:12" x14ac:dyDescent="0.3">
      <c r="A535" t="s">
        <v>11217</v>
      </c>
      <c r="B535" s="9">
        <v>45894</v>
      </c>
      <c r="C535" t="s">
        <v>8396</v>
      </c>
      <c r="D535" t="s">
        <v>8249</v>
      </c>
      <c r="E535" t="s">
        <v>9292</v>
      </c>
      <c r="F535">
        <v>23940</v>
      </c>
      <c r="G535" t="s">
        <v>4482</v>
      </c>
      <c r="H535" s="9">
        <v>45895</v>
      </c>
      <c r="I535" s="12">
        <f t="shared" si="32"/>
        <v>1</v>
      </c>
      <c r="J535" s="11" t="str">
        <f t="shared" si="33"/>
        <v/>
      </c>
      <c r="K535" s="11">
        <f t="shared" si="34"/>
        <v>534</v>
      </c>
      <c r="L535" s="11" t="str">
        <f t="shared" si="35"/>
        <v/>
      </c>
    </row>
    <row r="536" spans="1:12" x14ac:dyDescent="0.3">
      <c r="A536" t="s">
        <v>11218</v>
      </c>
      <c r="B536" s="9">
        <v>45894</v>
      </c>
      <c r="C536" t="s">
        <v>8371</v>
      </c>
      <c r="D536" t="s">
        <v>8233</v>
      </c>
      <c r="E536" t="s">
        <v>9277</v>
      </c>
      <c r="F536">
        <v>9768</v>
      </c>
      <c r="G536" t="s">
        <v>10687</v>
      </c>
      <c r="H536" s="9">
        <v>45894</v>
      </c>
      <c r="I536" s="12">
        <f t="shared" si="32"/>
        <v>0</v>
      </c>
      <c r="J536" s="11" t="str">
        <f t="shared" si="33"/>
        <v/>
      </c>
      <c r="K536" s="11">
        <f t="shared" si="34"/>
        <v>535</v>
      </c>
      <c r="L536" s="11" t="str">
        <f t="shared" si="35"/>
        <v/>
      </c>
    </row>
    <row r="537" spans="1:12" x14ac:dyDescent="0.3">
      <c r="A537" t="s">
        <v>11219</v>
      </c>
      <c r="B537" s="9">
        <v>45895</v>
      </c>
      <c r="C537" t="s">
        <v>8229</v>
      </c>
      <c r="D537" t="s">
        <v>8233</v>
      </c>
      <c r="E537" t="s">
        <v>9238</v>
      </c>
      <c r="F537">
        <v>336</v>
      </c>
      <c r="G537" t="s">
        <v>4482</v>
      </c>
      <c r="H537" s="9">
        <v>45896</v>
      </c>
      <c r="I537" s="12">
        <f t="shared" si="32"/>
        <v>1</v>
      </c>
      <c r="J537" s="11" t="str">
        <f t="shared" si="33"/>
        <v/>
      </c>
      <c r="K537" s="11">
        <f t="shared" si="34"/>
        <v>536</v>
      </c>
      <c r="L537" s="11" t="str">
        <f t="shared" si="35"/>
        <v/>
      </c>
    </row>
    <row r="538" spans="1:12" x14ac:dyDescent="0.3">
      <c r="A538" t="s">
        <v>11220</v>
      </c>
      <c r="B538" s="9">
        <v>45895</v>
      </c>
      <c r="C538" t="s">
        <v>8350</v>
      </c>
      <c r="D538" t="s">
        <v>8233</v>
      </c>
      <c r="E538" t="s">
        <v>9173</v>
      </c>
      <c r="F538">
        <v>2448</v>
      </c>
      <c r="G538" t="s">
        <v>4482</v>
      </c>
      <c r="H538" s="9">
        <v>45895</v>
      </c>
      <c r="I538" s="12">
        <f t="shared" si="32"/>
        <v>0</v>
      </c>
      <c r="J538" s="11" t="str">
        <f t="shared" si="33"/>
        <v/>
      </c>
      <c r="K538" s="11">
        <f t="shared" si="34"/>
        <v>537</v>
      </c>
      <c r="L538" s="11" t="str">
        <f t="shared" si="35"/>
        <v/>
      </c>
    </row>
    <row r="539" spans="1:12" x14ac:dyDescent="0.3">
      <c r="A539" t="s">
        <v>11221</v>
      </c>
      <c r="B539" s="9">
        <v>45895</v>
      </c>
      <c r="C539" t="s">
        <v>8513</v>
      </c>
      <c r="D539" t="s">
        <v>8228</v>
      </c>
      <c r="E539" t="s">
        <v>9145</v>
      </c>
      <c r="F539">
        <v>909</v>
      </c>
      <c r="G539" t="s">
        <v>10699</v>
      </c>
      <c r="H539" s="9">
        <v>45897</v>
      </c>
      <c r="I539" s="12">
        <f t="shared" si="32"/>
        <v>2</v>
      </c>
      <c r="J539" s="11" t="str">
        <f t="shared" si="33"/>
        <v/>
      </c>
      <c r="K539" s="11">
        <f t="shared" si="34"/>
        <v>538</v>
      </c>
      <c r="L539" s="11" t="str">
        <f t="shared" si="35"/>
        <v/>
      </c>
    </row>
    <row r="540" spans="1:12" x14ac:dyDescent="0.3">
      <c r="A540" t="s">
        <v>11222</v>
      </c>
      <c r="B540" s="9">
        <v>45895</v>
      </c>
      <c r="C540" t="s">
        <v>8531</v>
      </c>
      <c r="D540" t="s">
        <v>8233</v>
      </c>
      <c r="E540" t="s">
        <v>9345</v>
      </c>
      <c r="F540">
        <v>19888</v>
      </c>
      <c r="G540" t="s">
        <v>4482</v>
      </c>
      <c r="H540" s="9">
        <v>45896</v>
      </c>
      <c r="I540" s="12">
        <f t="shared" si="32"/>
        <v>1</v>
      </c>
      <c r="J540" s="11" t="str">
        <f t="shared" si="33"/>
        <v/>
      </c>
      <c r="K540" s="11">
        <f t="shared" si="34"/>
        <v>539</v>
      </c>
      <c r="L540" s="11" t="str">
        <f t="shared" si="35"/>
        <v/>
      </c>
    </row>
    <row r="541" spans="1:12" x14ac:dyDescent="0.3">
      <c r="A541" t="s">
        <v>11223</v>
      </c>
      <c r="B541" s="9">
        <v>45895</v>
      </c>
      <c r="C541" t="s">
        <v>8450</v>
      </c>
      <c r="D541" t="s">
        <v>8249</v>
      </c>
      <c r="E541" t="s">
        <v>9216</v>
      </c>
      <c r="F541">
        <v>17864</v>
      </c>
      <c r="G541" t="s">
        <v>4482</v>
      </c>
      <c r="H541" s="9">
        <v>45895</v>
      </c>
      <c r="I541" s="12">
        <f t="shared" si="32"/>
        <v>0</v>
      </c>
      <c r="J541" s="11" t="str">
        <f t="shared" si="33"/>
        <v/>
      </c>
      <c r="K541" s="11">
        <f t="shared" si="34"/>
        <v>540</v>
      </c>
      <c r="L541" s="11" t="str">
        <f t="shared" si="35"/>
        <v/>
      </c>
    </row>
    <row r="542" spans="1:12" x14ac:dyDescent="0.3">
      <c r="A542" t="s">
        <v>11224</v>
      </c>
      <c r="B542" s="9">
        <v>45895</v>
      </c>
      <c r="C542" t="s">
        <v>8397</v>
      </c>
      <c r="D542" t="s">
        <v>8269</v>
      </c>
      <c r="E542" t="s">
        <v>9339</v>
      </c>
      <c r="F542">
        <v>3528</v>
      </c>
      <c r="G542" t="s">
        <v>10687</v>
      </c>
      <c r="H542" s="9">
        <v>45895</v>
      </c>
      <c r="I542" s="12">
        <f t="shared" si="32"/>
        <v>0</v>
      </c>
      <c r="J542" s="11" t="str">
        <f t="shared" si="33"/>
        <v/>
      </c>
      <c r="K542" s="11">
        <f t="shared" si="34"/>
        <v>541</v>
      </c>
      <c r="L542" s="11" t="str">
        <f t="shared" si="35"/>
        <v/>
      </c>
    </row>
    <row r="543" spans="1:12" x14ac:dyDescent="0.3">
      <c r="A543" t="s">
        <v>11225</v>
      </c>
      <c r="B543" s="9">
        <v>45896</v>
      </c>
      <c r="C543" t="s">
        <v>8413</v>
      </c>
      <c r="D543" t="s">
        <v>8228</v>
      </c>
      <c r="E543" t="s">
        <v>9289</v>
      </c>
      <c r="F543">
        <v>1557</v>
      </c>
      <c r="G543" t="s">
        <v>4482</v>
      </c>
      <c r="H543" s="9">
        <v>45897</v>
      </c>
      <c r="I543" s="12">
        <f t="shared" si="32"/>
        <v>1</v>
      </c>
      <c r="J543" s="11" t="str">
        <f t="shared" si="33"/>
        <v/>
      </c>
      <c r="K543" s="11">
        <f t="shared" si="34"/>
        <v>542</v>
      </c>
      <c r="L543" s="11" t="str">
        <f t="shared" si="35"/>
        <v/>
      </c>
    </row>
    <row r="544" spans="1:12" x14ac:dyDescent="0.3">
      <c r="A544" t="s">
        <v>11226</v>
      </c>
      <c r="B544" s="9">
        <v>45896</v>
      </c>
      <c r="C544" t="s">
        <v>8405</v>
      </c>
      <c r="D544" t="s">
        <v>8233</v>
      </c>
      <c r="E544" t="s">
        <v>9308</v>
      </c>
      <c r="F544">
        <v>2324</v>
      </c>
      <c r="G544" t="s">
        <v>10687</v>
      </c>
      <c r="H544" s="9">
        <v>45896</v>
      </c>
      <c r="I544" s="12">
        <f t="shared" si="32"/>
        <v>0</v>
      </c>
      <c r="J544" s="11" t="str">
        <f t="shared" si="33"/>
        <v/>
      </c>
      <c r="K544" s="11">
        <f t="shared" si="34"/>
        <v>543</v>
      </c>
      <c r="L544" s="11" t="str">
        <f t="shared" si="35"/>
        <v/>
      </c>
    </row>
    <row r="545" spans="1:12" x14ac:dyDescent="0.3">
      <c r="A545" t="s">
        <v>11227</v>
      </c>
      <c r="B545" s="9">
        <v>45896</v>
      </c>
      <c r="C545" t="s">
        <v>8261</v>
      </c>
      <c r="D545" t="s">
        <v>8249</v>
      </c>
      <c r="E545" t="s">
        <v>9268</v>
      </c>
      <c r="F545">
        <v>3720</v>
      </c>
      <c r="G545" t="s">
        <v>10699</v>
      </c>
      <c r="H545" s="9">
        <v>45897</v>
      </c>
      <c r="I545" s="12">
        <f t="shared" si="32"/>
        <v>1</v>
      </c>
      <c r="J545" s="11" t="str">
        <f t="shared" si="33"/>
        <v/>
      </c>
      <c r="K545" s="11">
        <f t="shared" si="34"/>
        <v>544</v>
      </c>
      <c r="L545" s="11" t="str">
        <f t="shared" si="35"/>
        <v/>
      </c>
    </row>
    <row r="546" spans="1:12" x14ac:dyDescent="0.3">
      <c r="A546" t="s">
        <v>11228</v>
      </c>
      <c r="B546" s="9">
        <v>45897</v>
      </c>
      <c r="C546" t="s">
        <v>8369</v>
      </c>
      <c r="D546" t="s">
        <v>8228</v>
      </c>
      <c r="E546" t="s">
        <v>9169</v>
      </c>
      <c r="F546">
        <v>4522</v>
      </c>
      <c r="G546" t="s">
        <v>4482</v>
      </c>
      <c r="H546" s="9">
        <v>45898</v>
      </c>
      <c r="I546" s="12">
        <f t="shared" si="32"/>
        <v>1</v>
      </c>
      <c r="J546" s="11" t="str">
        <f t="shared" si="33"/>
        <v/>
      </c>
      <c r="K546" s="11">
        <f t="shared" si="34"/>
        <v>545</v>
      </c>
      <c r="L546" s="11" t="str">
        <f t="shared" si="35"/>
        <v/>
      </c>
    </row>
    <row r="547" spans="1:12" x14ac:dyDescent="0.3">
      <c r="A547" t="s">
        <v>11229</v>
      </c>
      <c r="B547" s="9">
        <v>45897</v>
      </c>
      <c r="C547" t="s">
        <v>8441</v>
      </c>
      <c r="D547" t="s">
        <v>8233</v>
      </c>
      <c r="E547" t="s">
        <v>9317</v>
      </c>
      <c r="F547">
        <v>315</v>
      </c>
      <c r="G547" t="s">
        <v>4482</v>
      </c>
      <c r="H547" s="9">
        <v>45898</v>
      </c>
      <c r="I547" s="12">
        <f t="shared" si="32"/>
        <v>1</v>
      </c>
      <c r="J547" s="11" t="str">
        <f t="shared" si="33"/>
        <v/>
      </c>
      <c r="K547" s="11">
        <f t="shared" si="34"/>
        <v>546</v>
      </c>
      <c r="L547" s="11" t="str">
        <f t="shared" si="35"/>
        <v/>
      </c>
    </row>
    <row r="548" spans="1:12" x14ac:dyDescent="0.3">
      <c r="A548" t="s">
        <v>11230</v>
      </c>
      <c r="B548" s="9">
        <v>45897</v>
      </c>
      <c r="C548" t="s">
        <v>8270</v>
      </c>
      <c r="D548" t="s">
        <v>8249</v>
      </c>
      <c r="E548" t="s">
        <v>9210</v>
      </c>
      <c r="F548">
        <v>2212</v>
      </c>
      <c r="G548" t="s">
        <v>4482</v>
      </c>
      <c r="H548" s="9">
        <v>45898</v>
      </c>
      <c r="I548" s="12">
        <f t="shared" si="32"/>
        <v>1</v>
      </c>
      <c r="J548" s="11" t="str">
        <f t="shared" si="33"/>
        <v/>
      </c>
      <c r="K548" s="11">
        <f t="shared" si="34"/>
        <v>547</v>
      </c>
      <c r="L548" s="11" t="str">
        <f t="shared" si="35"/>
        <v/>
      </c>
    </row>
    <row r="549" spans="1:12" x14ac:dyDescent="0.3">
      <c r="A549" t="s">
        <v>11231</v>
      </c>
      <c r="B549" s="9">
        <v>45897</v>
      </c>
      <c r="C549" t="s">
        <v>8498</v>
      </c>
      <c r="D549" t="s">
        <v>8249</v>
      </c>
      <c r="E549" t="s">
        <v>9265</v>
      </c>
      <c r="F549">
        <v>1890</v>
      </c>
      <c r="G549" t="s">
        <v>10699</v>
      </c>
      <c r="H549" s="9">
        <v>45899</v>
      </c>
      <c r="I549" s="12">
        <f t="shared" si="32"/>
        <v>2</v>
      </c>
      <c r="J549" s="11" t="str">
        <f t="shared" si="33"/>
        <v/>
      </c>
      <c r="K549" s="11">
        <f t="shared" si="34"/>
        <v>548</v>
      </c>
      <c r="L549" s="11" t="str">
        <f t="shared" si="35"/>
        <v/>
      </c>
    </row>
    <row r="550" spans="1:12" x14ac:dyDescent="0.3">
      <c r="A550" t="s">
        <v>11232</v>
      </c>
      <c r="B550" s="9">
        <v>45898</v>
      </c>
      <c r="C550" t="s">
        <v>8343</v>
      </c>
      <c r="D550" t="s">
        <v>8228</v>
      </c>
      <c r="E550" t="s">
        <v>9360</v>
      </c>
      <c r="F550">
        <v>3520</v>
      </c>
      <c r="G550" t="s">
        <v>4482</v>
      </c>
      <c r="H550" s="9">
        <v>45900</v>
      </c>
      <c r="I550" s="12">
        <f t="shared" si="32"/>
        <v>2</v>
      </c>
      <c r="J550" s="11" t="str">
        <f t="shared" si="33"/>
        <v/>
      </c>
      <c r="K550" s="11">
        <f t="shared" si="34"/>
        <v>549</v>
      </c>
      <c r="L550" s="11" t="str">
        <f t="shared" si="35"/>
        <v/>
      </c>
    </row>
    <row r="551" spans="1:12" x14ac:dyDescent="0.3">
      <c r="A551" t="s">
        <v>11233</v>
      </c>
      <c r="B551" s="9">
        <v>45898</v>
      </c>
      <c r="C551" t="s">
        <v>8296</v>
      </c>
      <c r="D551" t="s">
        <v>8228</v>
      </c>
      <c r="E551" t="s">
        <v>9168</v>
      </c>
      <c r="F551">
        <v>279</v>
      </c>
      <c r="G551" t="s">
        <v>10699</v>
      </c>
      <c r="H551" s="9">
        <v>45899</v>
      </c>
      <c r="I551" s="12">
        <f t="shared" si="32"/>
        <v>1</v>
      </c>
      <c r="J551" s="11" t="str">
        <f t="shared" si="33"/>
        <v/>
      </c>
      <c r="K551" s="11">
        <f t="shared" si="34"/>
        <v>550</v>
      </c>
      <c r="L551" s="11" t="str">
        <f t="shared" si="35"/>
        <v/>
      </c>
    </row>
    <row r="552" spans="1:12" x14ac:dyDescent="0.3">
      <c r="A552" t="s">
        <v>11234</v>
      </c>
      <c r="B552" s="9">
        <v>45898</v>
      </c>
      <c r="C552" t="s">
        <v>8470</v>
      </c>
      <c r="D552" t="s">
        <v>8228</v>
      </c>
      <c r="E552" t="s">
        <v>9297</v>
      </c>
      <c r="F552">
        <v>729</v>
      </c>
      <c r="G552" t="s">
        <v>4482</v>
      </c>
      <c r="H552" s="9">
        <v>45900</v>
      </c>
      <c r="I552" s="12">
        <f t="shared" si="32"/>
        <v>2</v>
      </c>
      <c r="J552" s="11" t="str">
        <f t="shared" si="33"/>
        <v/>
      </c>
      <c r="K552" s="11">
        <f t="shared" si="34"/>
        <v>551</v>
      </c>
      <c r="L552" s="11" t="str">
        <f t="shared" si="35"/>
        <v/>
      </c>
    </row>
    <row r="553" spans="1:12" x14ac:dyDescent="0.3">
      <c r="A553" t="s">
        <v>11235</v>
      </c>
      <c r="B553" s="9">
        <v>45899</v>
      </c>
      <c r="C553" t="s">
        <v>8455</v>
      </c>
      <c r="D553" t="s">
        <v>8241</v>
      </c>
      <c r="E553" t="s">
        <v>9349</v>
      </c>
      <c r="F553">
        <v>4840</v>
      </c>
      <c r="G553" t="s">
        <v>10699</v>
      </c>
      <c r="H553" s="9">
        <v>45900</v>
      </c>
      <c r="I553" s="12">
        <f t="shared" si="32"/>
        <v>1</v>
      </c>
      <c r="J553" s="11" t="str">
        <f t="shared" si="33"/>
        <v/>
      </c>
      <c r="K553" s="11">
        <f t="shared" si="34"/>
        <v>552</v>
      </c>
      <c r="L553" s="11" t="str">
        <f t="shared" si="35"/>
        <v/>
      </c>
    </row>
    <row r="554" spans="1:12" x14ac:dyDescent="0.3">
      <c r="A554" t="s">
        <v>11236</v>
      </c>
      <c r="B554" s="9">
        <v>45899</v>
      </c>
      <c r="C554" t="s">
        <v>8482</v>
      </c>
      <c r="D554" t="s">
        <v>8233</v>
      </c>
      <c r="E554" t="s">
        <v>9353</v>
      </c>
      <c r="F554">
        <v>2925</v>
      </c>
      <c r="G554" t="s">
        <v>10687</v>
      </c>
      <c r="H554" s="9">
        <v>45899</v>
      </c>
      <c r="I554" s="12">
        <f t="shared" si="32"/>
        <v>0</v>
      </c>
      <c r="J554" s="11" t="str">
        <f t="shared" si="33"/>
        <v/>
      </c>
      <c r="K554" s="11">
        <f t="shared" si="34"/>
        <v>553</v>
      </c>
      <c r="L554" s="11" t="str">
        <f t="shared" si="35"/>
        <v/>
      </c>
    </row>
    <row r="555" spans="1:12" x14ac:dyDescent="0.3">
      <c r="A555" t="s">
        <v>11237</v>
      </c>
      <c r="B555" s="9">
        <v>45899</v>
      </c>
      <c r="C555" t="s">
        <v>8425</v>
      </c>
      <c r="D555" t="s">
        <v>8233</v>
      </c>
      <c r="E555" t="s">
        <v>9221</v>
      </c>
      <c r="F555">
        <v>11865</v>
      </c>
      <c r="G555" t="s">
        <v>4482</v>
      </c>
      <c r="H555" s="9">
        <v>45899</v>
      </c>
      <c r="I555" s="12">
        <f t="shared" si="32"/>
        <v>0</v>
      </c>
      <c r="J555" s="11" t="str">
        <f t="shared" si="33"/>
        <v/>
      </c>
      <c r="K555" s="11">
        <f t="shared" si="34"/>
        <v>554</v>
      </c>
      <c r="L555" s="11" t="str">
        <f t="shared" si="35"/>
        <v/>
      </c>
    </row>
    <row r="556" spans="1:12" x14ac:dyDescent="0.3">
      <c r="A556" t="s">
        <v>11238</v>
      </c>
      <c r="B556" s="9">
        <v>45899</v>
      </c>
      <c r="C556" t="s">
        <v>8365</v>
      </c>
      <c r="D556" t="s">
        <v>8233</v>
      </c>
      <c r="E556" t="s">
        <v>9395</v>
      </c>
      <c r="F556">
        <v>279</v>
      </c>
      <c r="G556" t="s">
        <v>10687</v>
      </c>
      <c r="H556" s="9">
        <v>45899</v>
      </c>
      <c r="I556" s="12">
        <f t="shared" si="32"/>
        <v>0</v>
      </c>
      <c r="J556" s="11" t="str">
        <f t="shared" si="33"/>
        <v/>
      </c>
      <c r="K556" s="11">
        <f t="shared" si="34"/>
        <v>555</v>
      </c>
      <c r="L556" s="11" t="str">
        <f t="shared" si="35"/>
        <v/>
      </c>
    </row>
    <row r="557" spans="1:12" x14ac:dyDescent="0.3">
      <c r="A557" t="s">
        <v>11239</v>
      </c>
      <c r="B557" s="9">
        <v>45899</v>
      </c>
      <c r="C557" t="s">
        <v>8433</v>
      </c>
      <c r="D557" t="s">
        <v>8233</v>
      </c>
      <c r="E557" t="s">
        <v>9276</v>
      </c>
      <c r="F557">
        <v>22365</v>
      </c>
      <c r="G557" t="s">
        <v>4482</v>
      </c>
      <c r="H557" s="9">
        <v>45900</v>
      </c>
      <c r="I557" s="12">
        <f t="shared" si="32"/>
        <v>1</v>
      </c>
      <c r="J557" s="11" t="str">
        <f t="shared" si="33"/>
        <v/>
      </c>
      <c r="K557" s="11">
        <f t="shared" si="34"/>
        <v>556</v>
      </c>
      <c r="L557" s="11" t="str">
        <f t="shared" si="35"/>
        <v/>
      </c>
    </row>
    <row r="558" spans="1:12" x14ac:dyDescent="0.3">
      <c r="A558" t="s">
        <v>11240</v>
      </c>
      <c r="B558" s="9">
        <v>45899</v>
      </c>
      <c r="C558" t="s">
        <v>8405</v>
      </c>
      <c r="D558" t="s">
        <v>8233</v>
      </c>
      <c r="E558" t="s">
        <v>9180</v>
      </c>
      <c r="F558">
        <v>3477</v>
      </c>
      <c r="G558" t="s">
        <v>10699</v>
      </c>
      <c r="H558" s="9">
        <v>45900</v>
      </c>
      <c r="I558" s="12">
        <f t="shared" si="32"/>
        <v>1</v>
      </c>
      <c r="J558" s="11" t="str">
        <f t="shared" si="33"/>
        <v/>
      </c>
      <c r="K558" s="11">
        <f t="shared" si="34"/>
        <v>557</v>
      </c>
      <c r="L558" s="11" t="str">
        <f t="shared" si="35"/>
        <v/>
      </c>
    </row>
    <row r="559" spans="1:12" x14ac:dyDescent="0.3">
      <c r="A559" t="s">
        <v>11241</v>
      </c>
      <c r="B559" s="9">
        <v>45900</v>
      </c>
      <c r="C559" t="s">
        <v>8345</v>
      </c>
      <c r="D559" t="s">
        <v>8269</v>
      </c>
      <c r="E559" t="s">
        <v>9391</v>
      </c>
      <c r="F559">
        <v>13132</v>
      </c>
      <c r="G559" t="s">
        <v>4482</v>
      </c>
      <c r="H559" s="9">
        <v>45900</v>
      </c>
      <c r="I559" s="12">
        <f t="shared" si="32"/>
        <v>0</v>
      </c>
      <c r="J559" s="11" t="str">
        <f t="shared" si="33"/>
        <v/>
      </c>
      <c r="K559" s="11">
        <f t="shared" si="34"/>
        <v>558</v>
      </c>
      <c r="L559" s="11" t="str">
        <f t="shared" si="35"/>
        <v/>
      </c>
    </row>
    <row r="560" spans="1:12" x14ac:dyDescent="0.3">
      <c r="A560" t="s">
        <v>11242</v>
      </c>
      <c r="B560" s="9">
        <v>45900</v>
      </c>
      <c r="C560" t="s">
        <v>8433</v>
      </c>
      <c r="D560" t="s">
        <v>8233</v>
      </c>
      <c r="E560" t="s">
        <v>9347</v>
      </c>
      <c r="F560">
        <v>6600</v>
      </c>
      <c r="G560" t="s">
        <v>10699</v>
      </c>
      <c r="H560" s="9">
        <v>45901</v>
      </c>
      <c r="I560" s="12">
        <f t="shared" si="32"/>
        <v>1</v>
      </c>
      <c r="J560" s="11" t="str">
        <f t="shared" si="33"/>
        <v/>
      </c>
      <c r="K560" s="11">
        <f t="shared" si="34"/>
        <v>559</v>
      </c>
      <c r="L560" s="11" t="str">
        <f t="shared" si="35"/>
        <v/>
      </c>
    </row>
    <row r="561" spans="1:12" x14ac:dyDescent="0.3">
      <c r="A561" t="s">
        <v>11243</v>
      </c>
      <c r="B561" s="9">
        <v>45900</v>
      </c>
      <c r="C561" t="s">
        <v>8287</v>
      </c>
      <c r="D561" t="s">
        <v>8249</v>
      </c>
      <c r="E561" t="s">
        <v>9293</v>
      </c>
      <c r="F561">
        <v>1150</v>
      </c>
      <c r="G561" t="s">
        <v>4482</v>
      </c>
      <c r="H561" s="9">
        <v>45900</v>
      </c>
      <c r="I561" s="12">
        <f t="shared" si="32"/>
        <v>0</v>
      </c>
      <c r="J561" s="11" t="str">
        <f t="shared" si="33"/>
        <v/>
      </c>
      <c r="K561" s="11">
        <f t="shared" si="34"/>
        <v>560</v>
      </c>
      <c r="L561" s="11" t="str">
        <f t="shared" si="35"/>
        <v/>
      </c>
    </row>
    <row r="562" spans="1:12" x14ac:dyDescent="0.3">
      <c r="A562" t="s">
        <v>11244</v>
      </c>
      <c r="B562" s="9">
        <v>45901</v>
      </c>
      <c r="C562" t="s">
        <v>8229</v>
      </c>
      <c r="D562" t="s">
        <v>8233</v>
      </c>
      <c r="E562" t="s">
        <v>9193</v>
      </c>
      <c r="F562">
        <v>1535.5</v>
      </c>
      <c r="G562" t="s">
        <v>4482</v>
      </c>
      <c r="H562" s="9">
        <v>45901</v>
      </c>
      <c r="I562" s="12">
        <f t="shared" si="32"/>
        <v>0</v>
      </c>
      <c r="J562" s="11" t="str">
        <f t="shared" si="33"/>
        <v/>
      </c>
      <c r="K562" s="11">
        <f t="shared" si="34"/>
        <v>561</v>
      </c>
      <c r="L562" s="11" t="str">
        <f t="shared" si="35"/>
        <v/>
      </c>
    </row>
    <row r="563" spans="1:12" x14ac:dyDescent="0.3">
      <c r="A563" t="s">
        <v>11245</v>
      </c>
      <c r="B563" s="9">
        <v>45901</v>
      </c>
      <c r="C563" t="s">
        <v>8413</v>
      </c>
      <c r="D563" t="s">
        <v>8228</v>
      </c>
      <c r="E563" t="s">
        <v>9284</v>
      </c>
      <c r="F563">
        <v>5628</v>
      </c>
      <c r="G563" t="s">
        <v>10699</v>
      </c>
      <c r="H563" s="9">
        <v>45902</v>
      </c>
      <c r="I563" s="12">
        <f t="shared" si="32"/>
        <v>1</v>
      </c>
      <c r="J563" s="11" t="str">
        <f t="shared" si="33"/>
        <v/>
      </c>
      <c r="K563" s="11">
        <f t="shared" si="34"/>
        <v>562</v>
      </c>
      <c r="L563" s="11" t="str">
        <f t="shared" si="35"/>
        <v/>
      </c>
    </row>
    <row r="564" spans="1:12" x14ac:dyDescent="0.3">
      <c r="A564" t="s">
        <v>11246</v>
      </c>
      <c r="B564" s="9">
        <v>45902</v>
      </c>
      <c r="C564" t="s">
        <v>8458</v>
      </c>
      <c r="D564" t="s">
        <v>8228</v>
      </c>
      <c r="E564" t="s">
        <v>9417</v>
      </c>
      <c r="F564">
        <v>1162</v>
      </c>
      <c r="G564" t="s">
        <v>10699</v>
      </c>
      <c r="H564" s="9">
        <v>45904</v>
      </c>
      <c r="I564" s="12">
        <f t="shared" si="32"/>
        <v>2</v>
      </c>
      <c r="J564" s="11" t="str">
        <f t="shared" si="33"/>
        <v/>
      </c>
      <c r="K564" s="11">
        <f t="shared" si="34"/>
        <v>563</v>
      </c>
      <c r="L564" s="11" t="str">
        <f t="shared" si="35"/>
        <v/>
      </c>
    </row>
    <row r="565" spans="1:12" x14ac:dyDescent="0.3">
      <c r="A565" t="s">
        <v>11247</v>
      </c>
      <c r="B565" s="9">
        <v>45902</v>
      </c>
      <c r="C565" t="s">
        <v>8325</v>
      </c>
      <c r="D565" t="s">
        <v>8233</v>
      </c>
      <c r="E565" t="s">
        <v>9361</v>
      </c>
      <c r="F565">
        <v>540</v>
      </c>
      <c r="G565" t="s">
        <v>4482</v>
      </c>
      <c r="H565" s="9">
        <v>45903</v>
      </c>
      <c r="I565" s="12">
        <f t="shared" si="32"/>
        <v>1</v>
      </c>
      <c r="J565" s="11" t="str">
        <f t="shared" si="33"/>
        <v/>
      </c>
      <c r="K565" s="11">
        <f t="shared" si="34"/>
        <v>564</v>
      </c>
      <c r="L565" s="11" t="str">
        <f t="shared" si="35"/>
        <v/>
      </c>
    </row>
    <row r="566" spans="1:12" x14ac:dyDescent="0.3">
      <c r="A566" t="s">
        <v>11248</v>
      </c>
      <c r="B566" s="9">
        <v>45903</v>
      </c>
      <c r="C566" t="s">
        <v>8331</v>
      </c>
      <c r="D566" t="s">
        <v>8249</v>
      </c>
      <c r="E566" t="s">
        <v>9190</v>
      </c>
      <c r="F566">
        <v>1232</v>
      </c>
      <c r="G566" t="s">
        <v>10699</v>
      </c>
      <c r="H566" s="9">
        <v>45903</v>
      </c>
      <c r="I566" s="12">
        <f t="shared" si="32"/>
        <v>0</v>
      </c>
      <c r="J566" s="11" t="str">
        <f t="shared" si="33"/>
        <v/>
      </c>
      <c r="K566" s="11">
        <f t="shared" si="34"/>
        <v>565</v>
      </c>
      <c r="L566" s="11" t="str">
        <f t="shared" si="35"/>
        <v/>
      </c>
    </row>
    <row r="567" spans="1:12" x14ac:dyDescent="0.3">
      <c r="A567" t="s">
        <v>11249</v>
      </c>
      <c r="B567" s="9">
        <v>45903</v>
      </c>
      <c r="C567" t="s">
        <v>8484</v>
      </c>
      <c r="D567" t="s">
        <v>8241</v>
      </c>
      <c r="E567" t="s">
        <v>9357</v>
      </c>
      <c r="F567">
        <v>1316</v>
      </c>
      <c r="G567" t="s">
        <v>4482</v>
      </c>
      <c r="H567" s="9">
        <v>45929</v>
      </c>
      <c r="I567" s="12">
        <f t="shared" si="32"/>
        <v>26</v>
      </c>
      <c r="J567" s="11" t="str">
        <f t="shared" si="33"/>
        <v>FLAG</v>
      </c>
      <c r="K567" s="11">
        <f t="shared" si="34"/>
        <v>566</v>
      </c>
      <c r="L567" s="11" t="str">
        <f t="shared" si="35"/>
        <v/>
      </c>
    </row>
    <row r="568" spans="1:12" x14ac:dyDescent="0.3">
      <c r="A568" t="s">
        <v>11250</v>
      </c>
      <c r="B568" s="9">
        <v>45903</v>
      </c>
      <c r="C568" t="s">
        <v>8411</v>
      </c>
      <c r="D568" t="s">
        <v>8233</v>
      </c>
      <c r="E568" t="s">
        <v>9335</v>
      </c>
      <c r="F568">
        <v>14700</v>
      </c>
      <c r="G568" t="s">
        <v>10699</v>
      </c>
      <c r="H568" s="9">
        <v>45904</v>
      </c>
      <c r="I568" s="12">
        <f t="shared" si="32"/>
        <v>1</v>
      </c>
      <c r="J568" s="11" t="str">
        <f t="shared" si="33"/>
        <v/>
      </c>
      <c r="K568" s="11">
        <f t="shared" si="34"/>
        <v>567</v>
      </c>
      <c r="L568" s="11" t="str">
        <f t="shared" si="35"/>
        <v/>
      </c>
    </row>
    <row r="569" spans="1:12" x14ac:dyDescent="0.3">
      <c r="A569" t="s">
        <v>11251</v>
      </c>
      <c r="B569" s="9">
        <v>45904</v>
      </c>
      <c r="C569" t="s">
        <v>8267</v>
      </c>
      <c r="D569" t="s">
        <v>8269</v>
      </c>
      <c r="E569" t="s">
        <v>9421</v>
      </c>
      <c r="F569">
        <v>3892</v>
      </c>
      <c r="G569" t="s">
        <v>4482</v>
      </c>
      <c r="H569" s="9">
        <v>45905</v>
      </c>
      <c r="I569" s="12">
        <f t="shared" si="32"/>
        <v>1</v>
      </c>
      <c r="J569" s="11" t="str">
        <f t="shared" si="33"/>
        <v/>
      </c>
      <c r="K569" s="11">
        <f t="shared" si="34"/>
        <v>568</v>
      </c>
      <c r="L569" s="11" t="str">
        <f t="shared" si="35"/>
        <v/>
      </c>
    </row>
    <row r="570" spans="1:12" x14ac:dyDescent="0.3">
      <c r="A570" t="s">
        <v>11252</v>
      </c>
      <c r="B570" s="9">
        <v>45904</v>
      </c>
      <c r="C570" t="s">
        <v>8341</v>
      </c>
      <c r="D570" t="s">
        <v>8269</v>
      </c>
      <c r="E570" t="s">
        <v>9031</v>
      </c>
      <c r="F570">
        <v>8134</v>
      </c>
      <c r="G570" t="s">
        <v>10687</v>
      </c>
      <c r="H570" s="9">
        <v>45904</v>
      </c>
      <c r="I570" s="12">
        <f t="shared" si="32"/>
        <v>0</v>
      </c>
      <c r="J570" s="11" t="str">
        <f t="shared" si="33"/>
        <v/>
      </c>
      <c r="K570" s="11">
        <f t="shared" si="34"/>
        <v>569</v>
      </c>
      <c r="L570" s="11" t="str">
        <f t="shared" si="35"/>
        <v/>
      </c>
    </row>
    <row r="571" spans="1:12" x14ac:dyDescent="0.3">
      <c r="A571" t="s">
        <v>11253</v>
      </c>
      <c r="B571" s="9">
        <v>45904</v>
      </c>
      <c r="C571" t="s">
        <v>8442</v>
      </c>
      <c r="D571" t="s">
        <v>8233</v>
      </c>
      <c r="E571" t="s">
        <v>9211</v>
      </c>
      <c r="F571">
        <v>12075</v>
      </c>
      <c r="G571" t="s">
        <v>10699</v>
      </c>
      <c r="H571" s="9">
        <v>45905</v>
      </c>
      <c r="I571" s="12">
        <f t="shared" si="32"/>
        <v>1</v>
      </c>
      <c r="J571" s="11" t="str">
        <f t="shared" si="33"/>
        <v/>
      </c>
      <c r="K571" s="11">
        <f t="shared" si="34"/>
        <v>570</v>
      </c>
      <c r="L571" s="11" t="str">
        <f t="shared" si="35"/>
        <v/>
      </c>
    </row>
    <row r="572" spans="1:12" x14ac:dyDescent="0.3">
      <c r="A572" t="s">
        <v>11254</v>
      </c>
      <c r="B572" s="9">
        <v>45904</v>
      </c>
      <c r="C572" t="s">
        <v>8313</v>
      </c>
      <c r="D572" t="s">
        <v>8249</v>
      </c>
      <c r="E572" t="s">
        <v>9358</v>
      </c>
      <c r="F572">
        <v>2190</v>
      </c>
      <c r="G572" t="s">
        <v>10687</v>
      </c>
      <c r="H572" s="9">
        <v>45904</v>
      </c>
      <c r="I572" s="12">
        <f t="shared" si="32"/>
        <v>0</v>
      </c>
      <c r="J572" s="11" t="str">
        <f t="shared" si="33"/>
        <v/>
      </c>
      <c r="K572" s="11">
        <f t="shared" si="34"/>
        <v>571</v>
      </c>
      <c r="L572" s="11" t="str">
        <f t="shared" si="35"/>
        <v/>
      </c>
    </row>
    <row r="573" spans="1:12" x14ac:dyDescent="0.3">
      <c r="A573" t="s">
        <v>11255</v>
      </c>
      <c r="B573" s="9">
        <v>45904</v>
      </c>
      <c r="C573" t="s">
        <v>8532</v>
      </c>
      <c r="D573" t="s">
        <v>8249</v>
      </c>
      <c r="E573" t="s">
        <v>9397</v>
      </c>
      <c r="F573">
        <v>9520</v>
      </c>
      <c r="G573" t="s">
        <v>10699</v>
      </c>
      <c r="H573" s="9">
        <v>45904</v>
      </c>
      <c r="I573" s="12">
        <f t="shared" si="32"/>
        <v>0</v>
      </c>
      <c r="J573" s="11" t="str">
        <f t="shared" si="33"/>
        <v/>
      </c>
      <c r="K573" s="11">
        <f t="shared" si="34"/>
        <v>572</v>
      </c>
      <c r="L573" s="11" t="str">
        <f t="shared" si="35"/>
        <v/>
      </c>
    </row>
    <row r="574" spans="1:12" x14ac:dyDescent="0.3">
      <c r="A574" t="s">
        <v>11256</v>
      </c>
      <c r="B574" s="9">
        <v>45904</v>
      </c>
      <c r="C574" t="s">
        <v>8510</v>
      </c>
      <c r="D574" t="s">
        <v>8249</v>
      </c>
      <c r="E574" t="s">
        <v>9356</v>
      </c>
      <c r="F574">
        <v>7035</v>
      </c>
      <c r="G574" t="s">
        <v>10699</v>
      </c>
      <c r="H574" s="9">
        <v>45904</v>
      </c>
      <c r="I574" s="12">
        <f t="shared" si="32"/>
        <v>0</v>
      </c>
      <c r="J574" s="11" t="str">
        <f t="shared" si="33"/>
        <v/>
      </c>
      <c r="K574" s="11">
        <f t="shared" si="34"/>
        <v>573</v>
      </c>
      <c r="L574" s="11" t="str">
        <f t="shared" si="35"/>
        <v/>
      </c>
    </row>
    <row r="575" spans="1:12" x14ac:dyDescent="0.3">
      <c r="A575" t="s">
        <v>11257</v>
      </c>
      <c r="B575" s="9">
        <v>45905</v>
      </c>
      <c r="C575" t="s">
        <v>8525</v>
      </c>
      <c r="D575" t="s">
        <v>8241</v>
      </c>
      <c r="E575" t="s">
        <v>9206</v>
      </c>
      <c r="F575">
        <v>18690</v>
      </c>
      <c r="G575" t="s">
        <v>10699</v>
      </c>
      <c r="H575" s="9">
        <v>45905</v>
      </c>
      <c r="I575" s="12">
        <f t="shared" si="32"/>
        <v>0</v>
      </c>
      <c r="J575" s="11" t="str">
        <f t="shared" si="33"/>
        <v/>
      </c>
      <c r="K575" s="11">
        <f t="shared" si="34"/>
        <v>574</v>
      </c>
      <c r="L575" s="11" t="str">
        <f t="shared" si="35"/>
        <v/>
      </c>
    </row>
    <row r="576" spans="1:12" x14ac:dyDescent="0.3">
      <c r="A576" t="s">
        <v>11258</v>
      </c>
      <c r="B576" s="9">
        <v>45905</v>
      </c>
      <c r="C576" t="s">
        <v>8290</v>
      </c>
      <c r="D576" t="s">
        <v>8249</v>
      </c>
      <c r="E576" t="s">
        <v>9422</v>
      </c>
      <c r="F576">
        <v>15215</v>
      </c>
      <c r="G576" t="s">
        <v>10687</v>
      </c>
      <c r="H576" s="9">
        <v>45905</v>
      </c>
      <c r="I576" s="12">
        <f t="shared" si="32"/>
        <v>0</v>
      </c>
      <c r="J576" s="11" t="str">
        <f t="shared" si="33"/>
        <v/>
      </c>
      <c r="K576" s="11">
        <f t="shared" si="34"/>
        <v>575</v>
      </c>
      <c r="L576" s="11" t="str">
        <f t="shared" si="35"/>
        <v/>
      </c>
    </row>
    <row r="577" spans="1:12" x14ac:dyDescent="0.3">
      <c r="A577" t="s">
        <v>11259</v>
      </c>
      <c r="B577" s="9">
        <v>45905</v>
      </c>
      <c r="C577" t="s">
        <v>8261</v>
      </c>
      <c r="D577" t="s">
        <v>8249</v>
      </c>
      <c r="E577" t="s">
        <v>9305</v>
      </c>
      <c r="F577">
        <v>13376</v>
      </c>
      <c r="G577" t="s">
        <v>10699</v>
      </c>
      <c r="H577" s="9">
        <v>45906</v>
      </c>
      <c r="I577" s="12">
        <f t="shared" si="32"/>
        <v>1</v>
      </c>
      <c r="J577" s="11" t="str">
        <f t="shared" si="33"/>
        <v/>
      </c>
      <c r="K577" s="11">
        <f t="shared" si="34"/>
        <v>576</v>
      </c>
      <c r="L577" s="11" t="str">
        <f t="shared" si="35"/>
        <v/>
      </c>
    </row>
    <row r="578" spans="1:12" x14ac:dyDescent="0.3">
      <c r="A578" t="s">
        <v>11260</v>
      </c>
      <c r="B578" s="9">
        <v>45905</v>
      </c>
      <c r="C578" t="s">
        <v>8324</v>
      </c>
      <c r="D578" t="s">
        <v>8241</v>
      </c>
      <c r="E578" t="s">
        <v>9435</v>
      </c>
      <c r="F578">
        <v>14608</v>
      </c>
      <c r="G578" t="s">
        <v>10699</v>
      </c>
      <c r="H578" s="9">
        <v>45907</v>
      </c>
      <c r="I578" s="12">
        <f t="shared" si="32"/>
        <v>2</v>
      </c>
      <c r="J578" s="11" t="str">
        <f t="shared" si="33"/>
        <v/>
      </c>
      <c r="K578" s="11">
        <f t="shared" si="34"/>
        <v>577</v>
      </c>
      <c r="L578" s="11" t="str">
        <f t="shared" si="35"/>
        <v/>
      </c>
    </row>
    <row r="579" spans="1:12" x14ac:dyDescent="0.3">
      <c r="A579" t="s">
        <v>11261</v>
      </c>
      <c r="B579" s="9">
        <v>45905</v>
      </c>
      <c r="C579" t="s">
        <v>8541</v>
      </c>
      <c r="D579" t="s">
        <v>8233</v>
      </c>
      <c r="E579" t="s">
        <v>9427</v>
      </c>
      <c r="F579">
        <v>1080</v>
      </c>
      <c r="G579" t="s">
        <v>10687</v>
      </c>
      <c r="H579" s="9">
        <v>45905</v>
      </c>
      <c r="I579" s="12">
        <f t="shared" si="32"/>
        <v>0</v>
      </c>
      <c r="J579" s="11" t="str">
        <f t="shared" si="33"/>
        <v/>
      </c>
      <c r="K579" s="11">
        <f t="shared" si="34"/>
        <v>578</v>
      </c>
      <c r="L579" s="11" t="str">
        <f t="shared" si="35"/>
        <v/>
      </c>
    </row>
    <row r="580" spans="1:12" x14ac:dyDescent="0.3">
      <c r="A580" t="s">
        <v>11262</v>
      </c>
      <c r="B580" s="9">
        <v>45905</v>
      </c>
      <c r="C580" t="s">
        <v>8505</v>
      </c>
      <c r="D580" t="s">
        <v>8241</v>
      </c>
      <c r="E580" t="s">
        <v>9319</v>
      </c>
      <c r="F580">
        <v>16848</v>
      </c>
      <c r="G580" t="s">
        <v>4482</v>
      </c>
      <c r="H580" s="9">
        <v>45918</v>
      </c>
      <c r="I580" s="12">
        <f t="shared" ref="I580:I643" si="36">H580-B580</f>
        <v>13</v>
      </c>
      <c r="J580" s="11" t="str">
        <f t="shared" ref="J580:J643" si="37">IF(I580&gt;2,"FLAG","")</f>
        <v>FLAG</v>
      </c>
      <c r="K580" s="11">
        <f t="shared" ref="K580:K643" si="38">VALUE(MID(A580,4,5))</f>
        <v>579</v>
      </c>
      <c r="L580" s="11" t="str">
        <f t="shared" ref="L580:L643" si="39">IF(ROW()=4,"",IF(K580-INDEX($K$4:$K$1491,ROW()-4)&gt;1,"FLAG",""))</f>
        <v/>
      </c>
    </row>
    <row r="581" spans="1:12" x14ac:dyDescent="0.3">
      <c r="A581" t="s">
        <v>11263</v>
      </c>
      <c r="B581" s="9">
        <v>45905</v>
      </c>
      <c r="C581" t="s">
        <v>8521</v>
      </c>
      <c r="D581" t="s">
        <v>8241</v>
      </c>
      <c r="E581" t="s">
        <v>9274</v>
      </c>
      <c r="F581">
        <v>15400</v>
      </c>
      <c r="G581" t="s">
        <v>4482</v>
      </c>
      <c r="H581" s="9">
        <v>45924</v>
      </c>
      <c r="I581" s="12">
        <f t="shared" si="36"/>
        <v>19</v>
      </c>
      <c r="J581" s="11" t="str">
        <f t="shared" si="37"/>
        <v>FLAG</v>
      </c>
      <c r="K581" s="11">
        <f t="shared" si="38"/>
        <v>580</v>
      </c>
      <c r="L581" s="11" t="str">
        <f t="shared" si="39"/>
        <v/>
      </c>
    </row>
    <row r="582" spans="1:12" x14ac:dyDescent="0.3">
      <c r="A582" t="s">
        <v>11264</v>
      </c>
      <c r="B582" s="9">
        <v>45905</v>
      </c>
      <c r="C582" t="s">
        <v>8492</v>
      </c>
      <c r="D582" t="s">
        <v>8269</v>
      </c>
      <c r="E582" t="s">
        <v>9207</v>
      </c>
      <c r="F582">
        <v>1568</v>
      </c>
      <c r="G582" t="s">
        <v>4482</v>
      </c>
      <c r="H582" s="9">
        <v>45905</v>
      </c>
      <c r="I582" s="12">
        <f t="shared" si="36"/>
        <v>0</v>
      </c>
      <c r="J582" s="11" t="str">
        <f t="shared" si="37"/>
        <v/>
      </c>
      <c r="K582" s="11">
        <f t="shared" si="38"/>
        <v>581</v>
      </c>
      <c r="L582" s="11" t="str">
        <f t="shared" si="39"/>
        <v/>
      </c>
    </row>
    <row r="583" spans="1:12" x14ac:dyDescent="0.3">
      <c r="A583" t="s">
        <v>11265</v>
      </c>
      <c r="B583" s="9">
        <v>45905</v>
      </c>
      <c r="C583" t="s">
        <v>8428</v>
      </c>
      <c r="D583" t="s">
        <v>8228</v>
      </c>
      <c r="E583" t="s">
        <v>9352</v>
      </c>
      <c r="F583">
        <v>1762.5</v>
      </c>
      <c r="G583" t="s">
        <v>4482</v>
      </c>
      <c r="H583" s="9">
        <v>45906</v>
      </c>
      <c r="I583" s="12">
        <f t="shared" si="36"/>
        <v>1</v>
      </c>
      <c r="J583" s="11" t="str">
        <f t="shared" si="37"/>
        <v/>
      </c>
      <c r="K583" s="11">
        <f t="shared" si="38"/>
        <v>582</v>
      </c>
      <c r="L583" s="11" t="str">
        <f t="shared" si="39"/>
        <v/>
      </c>
    </row>
    <row r="584" spans="1:12" x14ac:dyDescent="0.3">
      <c r="A584" t="s">
        <v>11266</v>
      </c>
      <c r="B584" s="9">
        <v>45906</v>
      </c>
      <c r="C584" t="s">
        <v>8353</v>
      </c>
      <c r="D584" t="s">
        <v>8249</v>
      </c>
      <c r="E584" t="s">
        <v>9199</v>
      </c>
      <c r="F584">
        <v>1056</v>
      </c>
      <c r="G584" t="s">
        <v>10687</v>
      </c>
      <c r="H584" s="9">
        <v>45906</v>
      </c>
      <c r="I584" s="12">
        <f t="shared" si="36"/>
        <v>0</v>
      </c>
      <c r="J584" s="11" t="str">
        <f t="shared" si="37"/>
        <v/>
      </c>
      <c r="K584" s="11">
        <f t="shared" si="38"/>
        <v>583</v>
      </c>
      <c r="L584" s="11" t="str">
        <f t="shared" si="39"/>
        <v/>
      </c>
    </row>
    <row r="585" spans="1:12" x14ac:dyDescent="0.3">
      <c r="A585" t="s">
        <v>11267</v>
      </c>
      <c r="B585" s="9">
        <v>45906</v>
      </c>
      <c r="C585" t="s">
        <v>8522</v>
      </c>
      <c r="D585" t="s">
        <v>8269</v>
      </c>
      <c r="E585" t="s">
        <v>9426</v>
      </c>
      <c r="F585">
        <v>24255</v>
      </c>
      <c r="G585" t="s">
        <v>4482</v>
      </c>
      <c r="H585" s="9">
        <v>45907</v>
      </c>
      <c r="I585" s="12">
        <f t="shared" si="36"/>
        <v>1</v>
      </c>
      <c r="J585" s="11" t="str">
        <f t="shared" si="37"/>
        <v/>
      </c>
      <c r="K585" s="11">
        <f t="shared" si="38"/>
        <v>584</v>
      </c>
      <c r="L585" s="11" t="str">
        <f t="shared" si="39"/>
        <v/>
      </c>
    </row>
    <row r="586" spans="1:12" x14ac:dyDescent="0.3">
      <c r="A586" t="s">
        <v>11268</v>
      </c>
      <c r="B586" s="9">
        <v>45906</v>
      </c>
      <c r="C586" t="s">
        <v>8371</v>
      </c>
      <c r="D586" t="s">
        <v>8233</v>
      </c>
      <c r="E586" t="s">
        <v>9321</v>
      </c>
      <c r="F586">
        <v>1700</v>
      </c>
      <c r="G586" t="s">
        <v>10687</v>
      </c>
      <c r="H586" s="9">
        <v>45906</v>
      </c>
      <c r="I586" s="12">
        <f t="shared" si="36"/>
        <v>0</v>
      </c>
      <c r="J586" s="11" t="str">
        <f t="shared" si="37"/>
        <v/>
      </c>
      <c r="K586" s="11">
        <f t="shared" si="38"/>
        <v>585</v>
      </c>
      <c r="L586" s="11" t="str">
        <f t="shared" si="39"/>
        <v/>
      </c>
    </row>
    <row r="587" spans="1:12" x14ac:dyDescent="0.3">
      <c r="A587" t="s">
        <v>11269</v>
      </c>
      <c r="B587" s="9">
        <v>45907</v>
      </c>
      <c r="C587" t="s">
        <v>8296</v>
      </c>
      <c r="D587" t="s">
        <v>8228</v>
      </c>
      <c r="E587" t="s">
        <v>9212</v>
      </c>
      <c r="F587">
        <v>9680</v>
      </c>
      <c r="G587" t="s">
        <v>4482</v>
      </c>
      <c r="H587" s="9">
        <v>45907</v>
      </c>
      <c r="I587" s="12">
        <f t="shared" si="36"/>
        <v>0</v>
      </c>
      <c r="J587" s="11" t="str">
        <f t="shared" si="37"/>
        <v/>
      </c>
      <c r="K587" s="11">
        <f t="shared" si="38"/>
        <v>586</v>
      </c>
      <c r="L587" s="11" t="str">
        <f t="shared" si="39"/>
        <v/>
      </c>
    </row>
    <row r="588" spans="1:12" x14ac:dyDescent="0.3">
      <c r="A588" t="s">
        <v>11270</v>
      </c>
      <c r="B588" s="9">
        <v>45907</v>
      </c>
      <c r="C588" t="s">
        <v>8341</v>
      </c>
      <c r="D588" t="s">
        <v>8269</v>
      </c>
      <c r="E588" t="s">
        <v>9424</v>
      </c>
      <c r="F588">
        <v>551</v>
      </c>
      <c r="G588" t="s">
        <v>10687</v>
      </c>
      <c r="H588" s="9">
        <v>45907</v>
      </c>
      <c r="I588" s="12">
        <f t="shared" si="36"/>
        <v>0</v>
      </c>
      <c r="J588" s="11" t="str">
        <f t="shared" si="37"/>
        <v/>
      </c>
      <c r="K588" s="11">
        <f t="shared" si="38"/>
        <v>587</v>
      </c>
      <c r="L588" s="11" t="str">
        <f t="shared" si="39"/>
        <v/>
      </c>
    </row>
    <row r="589" spans="1:12" x14ac:dyDescent="0.3">
      <c r="A589" t="s">
        <v>11271</v>
      </c>
      <c r="B589" s="9">
        <v>45907</v>
      </c>
      <c r="C589" t="s">
        <v>8383</v>
      </c>
      <c r="D589" t="s">
        <v>8269</v>
      </c>
      <c r="E589" t="s">
        <v>9309</v>
      </c>
      <c r="F589">
        <v>1260</v>
      </c>
      <c r="G589" t="s">
        <v>10699</v>
      </c>
      <c r="H589" s="9">
        <v>45908</v>
      </c>
      <c r="I589" s="12">
        <f t="shared" si="36"/>
        <v>1</v>
      </c>
      <c r="J589" s="11" t="str">
        <f t="shared" si="37"/>
        <v/>
      </c>
      <c r="K589" s="11">
        <f t="shared" si="38"/>
        <v>588</v>
      </c>
      <c r="L589" s="11" t="str">
        <f t="shared" si="39"/>
        <v/>
      </c>
    </row>
    <row r="590" spans="1:12" x14ac:dyDescent="0.3">
      <c r="A590" t="s">
        <v>11272</v>
      </c>
      <c r="B590" s="9">
        <v>45907</v>
      </c>
      <c r="C590" t="s">
        <v>8523</v>
      </c>
      <c r="D590" t="s">
        <v>8241</v>
      </c>
      <c r="E590" t="s">
        <v>9350</v>
      </c>
      <c r="F590">
        <v>836</v>
      </c>
      <c r="G590" t="s">
        <v>10687</v>
      </c>
      <c r="H590" s="9">
        <v>45907</v>
      </c>
      <c r="I590" s="12">
        <f t="shared" si="36"/>
        <v>0</v>
      </c>
      <c r="J590" s="11" t="str">
        <f t="shared" si="37"/>
        <v/>
      </c>
      <c r="K590" s="11">
        <f t="shared" si="38"/>
        <v>589</v>
      </c>
      <c r="L590" s="11" t="str">
        <f t="shared" si="39"/>
        <v/>
      </c>
    </row>
    <row r="591" spans="1:12" x14ac:dyDescent="0.3">
      <c r="A591" t="s">
        <v>11273</v>
      </c>
      <c r="B591" s="9">
        <v>45907</v>
      </c>
      <c r="C591" t="s">
        <v>8293</v>
      </c>
      <c r="D591" t="s">
        <v>8241</v>
      </c>
      <c r="E591" t="s">
        <v>9378</v>
      </c>
      <c r="F591">
        <v>3608</v>
      </c>
      <c r="G591" t="s">
        <v>4482</v>
      </c>
      <c r="H591" s="9">
        <v>45935</v>
      </c>
      <c r="I591" s="12">
        <f t="shared" si="36"/>
        <v>28</v>
      </c>
      <c r="J591" s="11" t="str">
        <f t="shared" si="37"/>
        <v>FLAG</v>
      </c>
      <c r="K591" s="11">
        <f t="shared" si="38"/>
        <v>590</v>
      </c>
      <c r="L591" s="11" t="str">
        <f t="shared" si="39"/>
        <v/>
      </c>
    </row>
    <row r="592" spans="1:12" x14ac:dyDescent="0.3">
      <c r="A592" t="s">
        <v>11274</v>
      </c>
      <c r="B592" s="9">
        <v>45907</v>
      </c>
      <c r="C592" t="s">
        <v>8410</v>
      </c>
      <c r="D592" t="s">
        <v>8249</v>
      </c>
      <c r="E592" t="s">
        <v>9290</v>
      </c>
      <c r="F592">
        <v>550</v>
      </c>
      <c r="G592" t="s">
        <v>4482</v>
      </c>
      <c r="H592" s="9">
        <v>45907</v>
      </c>
      <c r="I592" s="12">
        <f t="shared" si="36"/>
        <v>0</v>
      </c>
      <c r="J592" s="11" t="str">
        <f t="shared" si="37"/>
        <v/>
      </c>
      <c r="K592" s="11">
        <f t="shared" si="38"/>
        <v>591</v>
      </c>
      <c r="L592" s="11" t="str">
        <f t="shared" si="39"/>
        <v/>
      </c>
    </row>
    <row r="593" spans="1:12" x14ac:dyDescent="0.3">
      <c r="A593" t="s">
        <v>11275</v>
      </c>
      <c r="B593" s="9">
        <v>45908</v>
      </c>
      <c r="C593" t="s">
        <v>8277</v>
      </c>
      <c r="D593" t="s">
        <v>8249</v>
      </c>
      <c r="E593" t="s">
        <v>9380</v>
      </c>
      <c r="F593">
        <v>3052.5</v>
      </c>
      <c r="G593" t="s">
        <v>4482</v>
      </c>
      <c r="H593" s="9">
        <v>45910</v>
      </c>
      <c r="I593" s="12">
        <f t="shared" si="36"/>
        <v>2</v>
      </c>
      <c r="J593" s="11" t="str">
        <f t="shared" si="37"/>
        <v/>
      </c>
      <c r="K593" s="11">
        <f t="shared" si="38"/>
        <v>592</v>
      </c>
      <c r="L593" s="11" t="str">
        <f t="shared" si="39"/>
        <v/>
      </c>
    </row>
    <row r="594" spans="1:12" x14ac:dyDescent="0.3">
      <c r="A594" t="s">
        <v>11276</v>
      </c>
      <c r="B594" s="9">
        <v>45908</v>
      </c>
      <c r="C594" t="s">
        <v>8430</v>
      </c>
      <c r="D594" t="s">
        <v>8241</v>
      </c>
      <c r="E594" t="s">
        <v>9406</v>
      </c>
      <c r="F594">
        <v>6300</v>
      </c>
      <c r="G594" t="s">
        <v>10699</v>
      </c>
      <c r="H594" s="9">
        <v>45910</v>
      </c>
      <c r="I594" s="12">
        <f t="shared" si="36"/>
        <v>2</v>
      </c>
      <c r="J594" s="11" t="str">
        <f t="shared" si="37"/>
        <v/>
      </c>
      <c r="K594" s="11">
        <f t="shared" si="38"/>
        <v>593</v>
      </c>
      <c r="L594" s="11" t="str">
        <f t="shared" si="39"/>
        <v/>
      </c>
    </row>
    <row r="595" spans="1:12" x14ac:dyDescent="0.3">
      <c r="A595" t="s">
        <v>11277</v>
      </c>
      <c r="B595" s="9">
        <v>45908</v>
      </c>
      <c r="C595" t="s">
        <v>8287</v>
      </c>
      <c r="D595" t="s">
        <v>8249</v>
      </c>
      <c r="E595" t="s">
        <v>9415</v>
      </c>
      <c r="F595">
        <v>3180</v>
      </c>
      <c r="G595" t="s">
        <v>10699</v>
      </c>
      <c r="H595" s="9">
        <v>45908</v>
      </c>
      <c r="I595" s="12">
        <f t="shared" si="36"/>
        <v>0</v>
      </c>
      <c r="J595" s="11" t="str">
        <f t="shared" si="37"/>
        <v/>
      </c>
      <c r="K595" s="11">
        <f t="shared" si="38"/>
        <v>594</v>
      </c>
      <c r="L595" s="11" t="str">
        <f t="shared" si="39"/>
        <v/>
      </c>
    </row>
    <row r="596" spans="1:12" x14ac:dyDescent="0.3">
      <c r="A596" t="s">
        <v>11278</v>
      </c>
      <c r="B596" s="9">
        <v>45908</v>
      </c>
      <c r="C596" t="s">
        <v>8359</v>
      </c>
      <c r="D596" t="s">
        <v>8249</v>
      </c>
      <c r="E596" t="s">
        <v>9326</v>
      </c>
      <c r="F596">
        <v>1176</v>
      </c>
      <c r="G596" t="s">
        <v>10687</v>
      </c>
      <c r="H596" s="9">
        <v>45908</v>
      </c>
      <c r="I596" s="12">
        <f t="shared" si="36"/>
        <v>0</v>
      </c>
      <c r="J596" s="11" t="str">
        <f t="shared" si="37"/>
        <v/>
      </c>
      <c r="K596" s="11">
        <f t="shared" si="38"/>
        <v>595</v>
      </c>
      <c r="L596" s="11" t="str">
        <f t="shared" si="39"/>
        <v/>
      </c>
    </row>
    <row r="597" spans="1:12" x14ac:dyDescent="0.3">
      <c r="A597" t="s">
        <v>11279</v>
      </c>
      <c r="B597" s="9">
        <v>45908</v>
      </c>
      <c r="C597" t="s">
        <v>8396</v>
      </c>
      <c r="D597" t="s">
        <v>8249</v>
      </c>
      <c r="E597" t="s">
        <v>9451</v>
      </c>
      <c r="F597">
        <v>5040</v>
      </c>
      <c r="G597" t="s">
        <v>10699</v>
      </c>
      <c r="H597" s="9">
        <v>45909</v>
      </c>
      <c r="I597" s="12">
        <f t="shared" si="36"/>
        <v>1</v>
      </c>
      <c r="J597" s="11" t="str">
        <f t="shared" si="37"/>
        <v/>
      </c>
      <c r="K597" s="11">
        <f t="shared" si="38"/>
        <v>596</v>
      </c>
      <c r="L597" s="11" t="str">
        <f t="shared" si="39"/>
        <v/>
      </c>
    </row>
    <row r="598" spans="1:12" x14ac:dyDescent="0.3">
      <c r="A598" t="s">
        <v>11280</v>
      </c>
      <c r="B598" s="9">
        <v>45909</v>
      </c>
      <c r="C598" t="s">
        <v>8435</v>
      </c>
      <c r="D598" t="s">
        <v>8249</v>
      </c>
      <c r="E598" t="s">
        <v>9330</v>
      </c>
      <c r="F598">
        <v>6552</v>
      </c>
      <c r="G598" t="s">
        <v>4482</v>
      </c>
      <c r="H598" s="9">
        <v>45910</v>
      </c>
      <c r="I598" s="12">
        <f t="shared" si="36"/>
        <v>1</v>
      </c>
      <c r="J598" s="11" t="str">
        <f t="shared" si="37"/>
        <v/>
      </c>
      <c r="K598" s="11">
        <f t="shared" si="38"/>
        <v>597</v>
      </c>
      <c r="L598" s="11" t="str">
        <f t="shared" si="39"/>
        <v/>
      </c>
    </row>
    <row r="599" spans="1:12" x14ac:dyDescent="0.3">
      <c r="A599" t="s">
        <v>11281</v>
      </c>
      <c r="B599" s="9">
        <v>45909</v>
      </c>
      <c r="C599" t="s">
        <v>8341</v>
      </c>
      <c r="D599" t="s">
        <v>8269</v>
      </c>
      <c r="E599" t="s">
        <v>9437</v>
      </c>
      <c r="F599">
        <v>2437.5</v>
      </c>
      <c r="G599" t="s">
        <v>4482</v>
      </c>
      <c r="H599" s="9">
        <v>45911</v>
      </c>
      <c r="I599" s="12">
        <f t="shared" si="36"/>
        <v>2</v>
      </c>
      <c r="J599" s="11" t="str">
        <f t="shared" si="37"/>
        <v/>
      </c>
      <c r="K599" s="11">
        <f t="shared" si="38"/>
        <v>598</v>
      </c>
      <c r="L599" s="11" t="str">
        <f t="shared" si="39"/>
        <v/>
      </c>
    </row>
    <row r="600" spans="1:12" x14ac:dyDescent="0.3">
      <c r="A600" t="s">
        <v>11282</v>
      </c>
      <c r="B600" s="9">
        <v>45909</v>
      </c>
      <c r="C600" t="s">
        <v>8326</v>
      </c>
      <c r="D600" t="s">
        <v>8241</v>
      </c>
      <c r="E600" t="s">
        <v>9351</v>
      </c>
      <c r="F600">
        <v>21952</v>
      </c>
      <c r="G600" t="s">
        <v>4482</v>
      </c>
      <c r="H600" s="9">
        <v>45932</v>
      </c>
      <c r="I600" s="12">
        <f t="shared" si="36"/>
        <v>23</v>
      </c>
      <c r="J600" s="11" t="str">
        <f t="shared" si="37"/>
        <v>FLAG</v>
      </c>
      <c r="K600" s="11">
        <f t="shared" si="38"/>
        <v>599</v>
      </c>
      <c r="L600" s="11" t="str">
        <f t="shared" si="39"/>
        <v/>
      </c>
    </row>
    <row r="601" spans="1:12" x14ac:dyDescent="0.3">
      <c r="A601" t="s">
        <v>11283</v>
      </c>
      <c r="B601" s="9">
        <v>45910</v>
      </c>
      <c r="C601" t="s">
        <v>8366</v>
      </c>
      <c r="D601" t="s">
        <v>8249</v>
      </c>
      <c r="E601" t="s">
        <v>9384</v>
      </c>
      <c r="F601">
        <v>15980</v>
      </c>
      <c r="G601" t="s">
        <v>4482</v>
      </c>
      <c r="H601" s="9">
        <v>45912</v>
      </c>
      <c r="I601" s="12">
        <f t="shared" si="36"/>
        <v>2</v>
      </c>
      <c r="J601" s="11" t="str">
        <f t="shared" si="37"/>
        <v/>
      </c>
      <c r="K601" s="11">
        <f t="shared" si="38"/>
        <v>600</v>
      </c>
      <c r="L601" s="11" t="str">
        <f t="shared" si="39"/>
        <v/>
      </c>
    </row>
    <row r="602" spans="1:12" x14ac:dyDescent="0.3">
      <c r="A602" t="s">
        <v>11284</v>
      </c>
      <c r="B602" s="9">
        <v>45910</v>
      </c>
      <c r="C602" t="s">
        <v>8460</v>
      </c>
      <c r="D602" t="s">
        <v>8228</v>
      </c>
      <c r="E602" t="s">
        <v>9325</v>
      </c>
      <c r="F602">
        <v>1980</v>
      </c>
      <c r="G602" t="s">
        <v>10699</v>
      </c>
      <c r="H602" s="9">
        <v>45912</v>
      </c>
      <c r="I602" s="12">
        <f t="shared" si="36"/>
        <v>2</v>
      </c>
      <c r="J602" s="11" t="str">
        <f t="shared" si="37"/>
        <v/>
      </c>
      <c r="K602" s="11">
        <f t="shared" si="38"/>
        <v>601</v>
      </c>
      <c r="L602" s="11" t="str">
        <f t="shared" si="39"/>
        <v/>
      </c>
    </row>
    <row r="603" spans="1:12" x14ac:dyDescent="0.3">
      <c r="A603" t="s">
        <v>11285</v>
      </c>
      <c r="B603" s="9">
        <v>45910</v>
      </c>
      <c r="C603" t="s">
        <v>8364</v>
      </c>
      <c r="D603" t="s">
        <v>8241</v>
      </c>
      <c r="E603" t="s">
        <v>9405</v>
      </c>
      <c r="F603">
        <v>6664</v>
      </c>
      <c r="G603" t="s">
        <v>4482</v>
      </c>
      <c r="H603" s="9">
        <v>45936</v>
      </c>
      <c r="I603" s="12">
        <f t="shared" si="36"/>
        <v>26</v>
      </c>
      <c r="J603" s="11" t="str">
        <f t="shared" si="37"/>
        <v>FLAG</v>
      </c>
      <c r="K603" s="11">
        <f t="shared" si="38"/>
        <v>602</v>
      </c>
      <c r="L603" s="11" t="str">
        <f t="shared" si="39"/>
        <v/>
      </c>
    </row>
    <row r="604" spans="1:12" x14ac:dyDescent="0.3">
      <c r="A604" t="s">
        <v>11286</v>
      </c>
      <c r="B604" s="9">
        <v>45910</v>
      </c>
      <c r="C604" t="s">
        <v>8529</v>
      </c>
      <c r="D604" t="s">
        <v>8249</v>
      </c>
      <c r="E604" t="s">
        <v>9434</v>
      </c>
      <c r="F604">
        <v>18375</v>
      </c>
      <c r="G604" t="s">
        <v>4482</v>
      </c>
      <c r="H604" s="9">
        <v>45910</v>
      </c>
      <c r="I604" s="12">
        <f t="shared" si="36"/>
        <v>0</v>
      </c>
      <c r="J604" s="11" t="str">
        <f t="shared" si="37"/>
        <v/>
      </c>
      <c r="K604" s="11">
        <f t="shared" si="38"/>
        <v>603</v>
      </c>
      <c r="L604" s="11" t="str">
        <f t="shared" si="39"/>
        <v/>
      </c>
    </row>
    <row r="605" spans="1:12" x14ac:dyDescent="0.3">
      <c r="A605" t="s">
        <v>11287</v>
      </c>
      <c r="B605" s="9">
        <v>45911</v>
      </c>
      <c r="C605" t="s">
        <v>8373</v>
      </c>
      <c r="D605" t="s">
        <v>8249</v>
      </c>
      <c r="E605" t="s">
        <v>9457</v>
      </c>
      <c r="F605">
        <v>1628</v>
      </c>
      <c r="G605" t="s">
        <v>10687</v>
      </c>
      <c r="H605" s="9">
        <v>45911</v>
      </c>
      <c r="I605" s="12">
        <f t="shared" si="36"/>
        <v>0</v>
      </c>
      <c r="J605" s="11" t="str">
        <f t="shared" si="37"/>
        <v/>
      </c>
      <c r="K605" s="11">
        <f t="shared" si="38"/>
        <v>604</v>
      </c>
      <c r="L605" s="11" t="str">
        <f t="shared" si="39"/>
        <v/>
      </c>
    </row>
    <row r="606" spans="1:12" x14ac:dyDescent="0.3">
      <c r="A606" t="s">
        <v>11288</v>
      </c>
      <c r="B606" s="9">
        <v>45911</v>
      </c>
      <c r="C606" t="s">
        <v>8368</v>
      </c>
      <c r="D606" t="s">
        <v>8233</v>
      </c>
      <c r="E606" t="s">
        <v>9332</v>
      </c>
      <c r="F606">
        <v>1998</v>
      </c>
      <c r="G606" t="s">
        <v>10699</v>
      </c>
      <c r="H606" s="9">
        <v>45911</v>
      </c>
      <c r="I606" s="12">
        <f t="shared" si="36"/>
        <v>0</v>
      </c>
      <c r="J606" s="11" t="str">
        <f t="shared" si="37"/>
        <v/>
      </c>
      <c r="K606" s="11">
        <f t="shared" si="38"/>
        <v>605</v>
      </c>
      <c r="L606" s="11" t="str">
        <f t="shared" si="39"/>
        <v/>
      </c>
    </row>
    <row r="607" spans="1:12" x14ac:dyDescent="0.3">
      <c r="A607" t="s">
        <v>11289</v>
      </c>
      <c r="B607" s="9">
        <v>45912</v>
      </c>
      <c r="C607" t="s">
        <v>8360</v>
      </c>
      <c r="D607" t="s">
        <v>8241</v>
      </c>
      <c r="E607" t="s">
        <v>9430</v>
      </c>
      <c r="F607">
        <v>6600</v>
      </c>
      <c r="G607" t="s">
        <v>10687</v>
      </c>
      <c r="H607" s="9">
        <v>45912</v>
      </c>
      <c r="I607" s="12">
        <f t="shared" si="36"/>
        <v>0</v>
      </c>
      <c r="J607" s="11" t="str">
        <f t="shared" si="37"/>
        <v/>
      </c>
      <c r="K607" s="11">
        <f t="shared" si="38"/>
        <v>606</v>
      </c>
      <c r="L607" s="11" t="str">
        <f t="shared" si="39"/>
        <v/>
      </c>
    </row>
    <row r="608" spans="1:12" x14ac:dyDescent="0.3">
      <c r="A608" t="s">
        <v>11290</v>
      </c>
      <c r="B608" s="9">
        <v>45912</v>
      </c>
      <c r="C608" t="s">
        <v>8471</v>
      </c>
      <c r="D608" t="s">
        <v>8241</v>
      </c>
      <c r="E608" t="s">
        <v>9264</v>
      </c>
      <c r="F608">
        <v>2760</v>
      </c>
      <c r="G608" t="s">
        <v>10699</v>
      </c>
      <c r="H608" s="9">
        <v>45912</v>
      </c>
      <c r="I608" s="12">
        <f t="shared" si="36"/>
        <v>0</v>
      </c>
      <c r="J608" s="11" t="str">
        <f t="shared" si="37"/>
        <v/>
      </c>
      <c r="K608" s="11">
        <f t="shared" si="38"/>
        <v>607</v>
      </c>
      <c r="L608" s="11" t="str">
        <f t="shared" si="39"/>
        <v/>
      </c>
    </row>
    <row r="609" spans="1:12" x14ac:dyDescent="0.3">
      <c r="A609" t="s">
        <v>11291</v>
      </c>
      <c r="B609" s="9">
        <v>45912</v>
      </c>
      <c r="C609" t="s">
        <v>8482</v>
      </c>
      <c r="D609" t="s">
        <v>8233</v>
      </c>
      <c r="E609" t="s">
        <v>9438</v>
      </c>
      <c r="F609">
        <v>8064</v>
      </c>
      <c r="G609" t="s">
        <v>10687</v>
      </c>
      <c r="H609" s="9">
        <v>45912</v>
      </c>
      <c r="I609" s="12">
        <f t="shared" si="36"/>
        <v>0</v>
      </c>
      <c r="J609" s="11" t="str">
        <f t="shared" si="37"/>
        <v/>
      </c>
      <c r="K609" s="11">
        <f t="shared" si="38"/>
        <v>608</v>
      </c>
      <c r="L609" s="11" t="str">
        <f t="shared" si="39"/>
        <v/>
      </c>
    </row>
    <row r="610" spans="1:12" x14ac:dyDescent="0.3">
      <c r="A610" t="s">
        <v>11292</v>
      </c>
      <c r="B610" s="9">
        <v>45913</v>
      </c>
      <c r="C610" t="s">
        <v>8422</v>
      </c>
      <c r="D610" t="s">
        <v>8228</v>
      </c>
      <c r="E610" t="s">
        <v>9368</v>
      </c>
      <c r="F610">
        <v>9345</v>
      </c>
      <c r="G610" t="s">
        <v>4482</v>
      </c>
      <c r="H610" s="9">
        <v>45915</v>
      </c>
      <c r="I610" s="12">
        <f t="shared" si="36"/>
        <v>2</v>
      </c>
      <c r="J610" s="11" t="str">
        <f t="shared" si="37"/>
        <v/>
      </c>
      <c r="K610" s="11">
        <f t="shared" si="38"/>
        <v>609</v>
      </c>
      <c r="L610" s="11" t="str">
        <f t="shared" si="39"/>
        <v/>
      </c>
    </row>
    <row r="611" spans="1:12" x14ac:dyDescent="0.3">
      <c r="A611" t="s">
        <v>11293</v>
      </c>
      <c r="B611" s="9">
        <v>45913</v>
      </c>
      <c r="C611" t="s">
        <v>8484</v>
      </c>
      <c r="D611" t="s">
        <v>8241</v>
      </c>
      <c r="E611" t="s">
        <v>9423</v>
      </c>
      <c r="F611">
        <v>3903.5</v>
      </c>
      <c r="G611" t="s">
        <v>4482</v>
      </c>
      <c r="H611" s="9">
        <v>45931</v>
      </c>
      <c r="I611" s="12">
        <f t="shared" si="36"/>
        <v>18</v>
      </c>
      <c r="J611" s="11" t="str">
        <f t="shared" si="37"/>
        <v>FLAG</v>
      </c>
      <c r="K611" s="11">
        <f t="shared" si="38"/>
        <v>610</v>
      </c>
      <c r="L611" s="11" t="str">
        <f t="shared" si="39"/>
        <v/>
      </c>
    </row>
    <row r="612" spans="1:12" x14ac:dyDescent="0.3">
      <c r="A612" t="s">
        <v>11294</v>
      </c>
      <c r="B612" s="9">
        <v>45913</v>
      </c>
      <c r="C612" t="s">
        <v>8273</v>
      </c>
      <c r="D612" t="s">
        <v>8233</v>
      </c>
      <c r="E612" t="s">
        <v>9341</v>
      </c>
      <c r="F612">
        <v>4680</v>
      </c>
      <c r="G612" t="s">
        <v>10687</v>
      </c>
      <c r="H612" s="9">
        <v>45913</v>
      </c>
      <c r="I612" s="12">
        <f t="shared" si="36"/>
        <v>0</v>
      </c>
      <c r="J612" s="11" t="str">
        <f t="shared" si="37"/>
        <v/>
      </c>
      <c r="K612" s="11">
        <f t="shared" si="38"/>
        <v>611</v>
      </c>
      <c r="L612" s="11" t="str">
        <f t="shared" si="39"/>
        <v/>
      </c>
    </row>
    <row r="613" spans="1:12" x14ac:dyDescent="0.3">
      <c r="A613" t="s">
        <v>11295</v>
      </c>
      <c r="B613" s="9">
        <v>45913</v>
      </c>
      <c r="C613" t="s">
        <v>8458</v>
      </c>
      <c r="D613" t="s">
        <v>8228</v>
      </c>
      <c r="E613" t="s">
        <v>9311</v>
      </c>
      <c r="F613">
        <v>2590</v>
      </c>
      <c r="G613" t="s">
        <v>10699</v>
      </c>
      <c r="H613" s="9">
        <v>45914</v>
      </c>
      <c r="I613" s="12">
        <f t="shared" si="36"/>
        <v>1</v>
      </c>
      <c r="J613" s="11" t="str">
        <f t="shared" si="37"/>
        <v/>
      </c>
      <c r="K613" s="11">
        <f t="shared" si="38"/>
        <v>612</v>
      </c>
      <c r="L613" s="11" t="str">
        <f t="shared" si="39"/>
        <v/>
      </c>
    </row>
    <row r="614" spans="1:12" x14ac:dyDescent="0.3">
      <c r="A614" t="s">
        <v>11296</v>
      </c>
      <c r="B614" s="9">
        <v>45913</v>
      </c>
      <c r="C614" t="s">
        <v>8541</v>
      </c>
      <c r="D614" t="s">
        <v>8233</v>
      </c>
      <c r="E614" t="s">
        <v>9475</v>
      </c>
      <c r="F614">
        <v>1806</v>
      </c>
      <c r="G614" t="s">
        <v>10699</v>
      </c>
      <c r="H614" s="9">
        <v>45913</v>
      </c>
      <c r="I614" s="12">
        <f t="shared" si="36"/>
        <v>0</v>
      </c>
      <c r="J614" s="11" t="str">
        <f t="shared" si="37"/>
        <v/>
      </c>
      <c r="K614" s="11">
        <f t="shared" si="38"/>
        <v>613</v>
      </c>
      <c r="L614" s="11" t="str">
        <f t="shared" si="39"/>
        <v/>
      </c>
    </row>
    <row r="615" spans="1:12" x14ac:dyDescent="0.3">
      <c r="A615" t="s">
        <v>11297</v>
      </c>
      <c r="B615" s="9">
        <v>45913</v>
      </c>
      <c r="C615" t="s">
        <v>8391</v>
      </c>
      <c r="D615" t="s">
        <v>8269</v>
      </c>
      <c r="E615" t="s">
        <v>9355</v>
      </c>
      <c r="F615">
        <v>2548</v>
      </c>
      <c r="G615" t="s">
        <v>10699</v>
      </c>
      <c r="H615" s="9">
        <v>45913</v>
      </c>
      <c r="I615" s="12">
        <f t="shared" si="36"/>
        <v>0</v>
      </c>
      <c r="J615" s="11" t="str">
        <f t="shared" si="37"/>
        <v/>
      </c>
      <c r="K615" s="11">
        <f t="shared" si="38"/>
        <v>614</v>
      </c>
      <c r="L615" s="11" t="str">
        <f t="shared" si="39"/>
        <v/>
      </c>
    </row>
    <row r="616" spans="1:12" x14ac:dyDescent="0.3">
      <c r="A616" t="s">
        <v>11298</v>
      </c>
      <c r="B616" s="9">
        <v>45913</v>
      </c>
      <c r="C616" t="s">
        <v>8350</v>
      </c>
      <c r="D616" t="s">
        <v>8233</v>
      </c>
      <c r="E616" t="s">
        <v>9489</v>
      </c>
      <c r="F616">
        <v>758.5</v>
      </c>
      <c r="G616" t="s">
        <v>4482</v>
      </c>
      <c r="H616" s="9">
        <v>45915</v>
      </c>
      <c r="I616" s="12">
        <f t="shared" si="36"/>
        <v>2</v>
      </c>
      <c r="J616" s="11" t="str">
        <f t="shared" si="37"/>
        <v/>
      </c>
      <c r="K616" s="11">
        <f t="shared" si="38"/>
        <v>615</v>
      </c>
      <c r="L616" s="11" t="str">
        <f t="shared" si="39"/>
        <v/>
      </c>
    </row>
    <row r="617" spans="1:12" x14ac:dyDescent="0.3">
      <c r="A617" t="s">
        <v>11299</v>
      </c>
      <c r="B617" s="9">
        <v>45914</v>
      </c>
      <c r="C617" t="s">
        <v>8411</v>
      </c>
      <c r="D617" t="s">
        <v>8233</v>
      </c>
      <c r="E617" t="s">
        <v>9400</v>
      </c>
      <c r="F617">
        <v>1710</v>
      </c>
      <c r="G617" t="s">
        <v>10699</v>
      </c>
      <c r="H617" s="9">
        <v>45916</v>
      </c>
      <c r="I617" s="12">
        <f t="shared" si="36"/>
        <v>2</v>
      </c>
      <c r="J617" s="11" t="str">
        <f t="shared" si="37"/>
        <v/>
      </c>
      <c r="K617" s="11">
        <f t="shared" si="38"/>
        <v>616</v>
      </c>
      <c r="L617" s="11" t="str">
        <f t="shared" si="39"/>
        <v/>
      </c>
    </row>
    <row r="618" spans="1:12" x14ac:dyDescent="0.3">
      <c r="A618" t="s">
        <v>11300</v>
      </c>
      <c r="B618" s="9">
        <v>45914</v>
      </c>
      <c r="C618" t="s">
        <v>8282</v>
      </c>
      <c r="D618" t="s">
        <v>8241</v>
      </c>
      <c r="E618" t="s">
        <v>9462</v>
      </c>
      <c r="F618">
        <v>1225</v>
      </c>
      <c r="G618" t="s">
        <v>10687</v>
      </c>
      <c r="H618" s="9">
        <v>45914</v>
      </c>
      <c r="I618" s="12">
        <f t="shared" si="36"/>
        <v>0</v>
      </c>
      <c r="J618" s="11" t="str">
        <f t="shared" si="37"/>
        <v/>
      </c>
      <c r="K618" s="11">
        <f t="shared" si="38"/>
        <v>617</v>
      </c>
      <c r="L618" s="11" t="str">
        <f t="shared" si="39"/>
        <v/>
      </c>
    </row>
    <row r="619" spans="1:12" x14ac:dyDescent="0.3">
      <c r="A619" t="s">
        <v>11301</v>
      </c>
      <c r="B619" s="9">
        <v>45914</v>
      </c>
      <c r="C619" t="s">
        <v>8341</v>
      </c>
      <c r="D619" t="s">
        <v>8269</v>
      </c>
      <c r="E619" t="s">
        <v>9348</v>
      </c>
      <c r="F619">
        <v>2805</v>
      </c>
      <c r="G619" t="s">
        <v>10699</v>
      </c>
      <c r="H619" s="9">
        <v>45915</v>
      </c>
      <c r="I619" s="12">
        <f t="shared" si="36"/>
        <v>1</v>
      </c>
      <c r="J619" s="11" t="str">
        <f t="shared" si="37"/>
        <v/>
      </c>
      <c r="K619" s="11">
        <f t="shared" si="38"/>
        <v>618</v>
      </c>
      <c r="L619" s="11" t="str">
        <f t="shared" si="39"/>
        <v/>
      </c>
    </row>
    <row r="620" spans="1:12" x14ac:dyDescent="0.3">
      <c r="A620" t="s">
        <v>11302</v>
      </c>
      <c r="B620" s="9">
        <v>45914</v>
      </c>
      <c r="C620" t="s">
        <v>8405</v>
      </c>
      <c r="D620" t="s">
        <v>8233</v>
      </c>
      <c r="E620" t="s">
        <v>9461</v>
      </c>
      <c r="F620">
        <v>3496</v>
      </c>
      <c r="G620" t="s">
        <v>10687</v>
      </c>
      <c r="H620" s="9">
        <v>45914</v>
      </c>
      <c r="I620" s="12">
        <f t="shared" si="36"/>
        <v>0</v>
      </c>
      <c r="J620" s="11" t="str">
        <f t="shared" si="37"/>
        <v/>
      </c>
      <c r="K620" s="11">
        <f t="shared" si="38"/>
        <v>619</v>
      </c>
      <c r="L620" s="11" t="str">
        <f t="shared" si="39"/>
        <v/>
      </c>
    </row>
    <row r="621" spans="1:12" x14ac:dyDescent="0.3">
      <c r="A621" t="s">
        <v>11303</v>
      </c>
      <c r="B621" s="9">
        <v>45914</v>
      </c>
      <c r="C621" t="s">
        <v>8516</v>
      </c>
      <c r="D621" t="s">
        <v>8233</v>
      </c>
      <c r="E621" t="s">
        <v>9459</v>
      </c>
      <c r="F621">
        <v>18326</v>
      </c>
      <c r="G621" t="s">
        <v>4482</v>
      </c>
      <c r="H621" s="9">
        <v>45916</v>
      </c>
      <c r="I621" s="12">
        <f t="shared" si="36"/>
        <v>2</v>
      </c>
      <c r="J621" s="11" t="str">
        <f t="shared" si="37"/>
        <v/>
      </c>
      <c r="K621" s="11">
        <f t="shared" si="38"/>
        <v>620</v>
      </c>
      <c r="L621" s="11" t="str">
        <f t="shared" si="39"/>
        <v/>
      </c>
    </row>
    <row r="622" spans="1:12" x14ac:dyDescent="0.3">
      <c r="A622" t="s">
        <v>11304</v>
      </c>
      <c r="B622" s="9">
        <v>45914</v>
      </c>
      <c r="C622" t="s">
        <v>8261</v>
      </c>
      <c r="D622" t="s">
        <v>8249</v>
      </c>
      <c r="E622" t="s">
        <v>9359</v>
      </c>
      <c r="F622">
        <v>5550</v>
      </c>
      <c r="G622" t="s">
        <v>4482</v>
      </c>
      <c r="H622" s="9">
        <v>45916</v>
      </c>
      <c r="I622" s="12">
        <f t="shared" si="36"/>
        <v>2</v>
      </c>
      <c r="J622" s="11" t="str">
        <f t="shared" si="37"/>
        <v/>
      </c>
      <c r="K622" s="11">
        <f t="shared" si="38"/>
        <v>621</v>
      </c>
      <c r="L622" s="11" t="str">
        <f t="shared" si="39"/>
        <v/>
      </c>
    </row>
    <row r="623" spans="1:12" x14ac:dyDescent="0.3">
      <c r="A623" t="s">
        <v>11305</v>
      </c>
      <c r="B623" s="9">
        <v>45914</v>
      </c>
      <c r="C623" t="s">
        <v>8261</v>
      </c>
      <c r="D623" t="s">
        <v>8249</v>
      </c>
      <c r="E623" t="s">
        <v>9331</v>
      </c>
      <c r="F623">
        <v>837.5</v>
      </c>
      <c r="G623" t="s">
        <v>4482</v>
      </c>
      <c r="H623" s="9">
        <v>45915</v>
      </c>
      <c r="I623" s="12">
        <f t="shared" si="36"/>
        <v>1</v>
      </c>
      <c r="J623" s="11" t="str">
        <f t="shared" si="37"/>
        <v/>
      </c>
      <c r="K623" s="11">
        <f t="shared" si="38"/>
        <v>622</v>
      </c>
      <c r="L623" s="11" t="str">
        <f t="shared" si="39"/>
        <v/>
      </c>
    </row>
    <row r="624" spans="1:12" x14ac:dyDescent="0.3">
      <c r="A624" t="s">
        <v>11306</v>
      </c>
      <c r="B624" s="9">
        <v>45915</v>
      </c>
      <c r="C624" t="s">
        <v>8520</v>
      </c>
      <c r="D624" t="s">
        <v>8241</v>
      </c>
      <c r="E624" t="s">
        <v>9316</v>
      </c>
      <c r="F624">
        <v>12915</v>
      </c>
      <c r="G624" t="s">
        <v>4482</v>
      </c>
      <c r="H624" s="9">
        <v>45926</v>
      </c>
      <c r="I624" s="12">
        <f t="shared" si="36"/>
        <v>11</v>
      </c>
      <c r="J624" s="11" t="str">
        <f t="shared" si="37"/>
        <v>FLAG</v>
      </c>
      <c r="K624" s="11">
        <f t="shared" si="38"/>
        <v>623</v>
      </c>
      <c r="L624" s="11" t="str">
        <f t="shared" si="39"/>
        <v/>
      </c>
    </row>
    <row r="625" spans="1:12" x14ac:dyDescent="0.3">
      <c r="A625" t="s">
        <v>11307</v>
      </c>
      <c r="B625" s="9">
        <v>45915</v>
      </c>
      <c r="C625" t="s">
        <v>8259</v>
      </c>
      <c r="D625" t="s">
        <v>8228</v>
      </c>
      <c r="E625" t="s">
        <v>9382</v>
      </c>
      <c r="F625">
        <v>1008</v>
      </c>
      <c r="G625" t="s">
        <v>4482</v>
      </c>
      <c r="H625" s="9">
        <v>45917</v>
      </c>
      <c r="I625" s="12">
        <f t="shared" si="36"/>
        <v>2</v>
      </c>
      <c r="J625" s="11" t="str">
        <f t="shared" si="37"/>
        <v/>
      </c>
      <c r="K625" s="11">
        <f t="shared" si="38"/>
        <v>624</v>
      </c>
      <c r="L625" s="11" t="str">
        <f t="shared" si="39"/>
        <v/>
      </c>
    </row>
    <row r="626" spans="1:12" x14ac:dyDescent="0.3">
      <c r="A626" t="s">
        <v>11308</v>
      </c>
      <c r="B626" s="9">
        <v>45915</v>
      </c>
      <c r="C626" t="s">
        <v>8391</v>
      </c>
      <c r="D626" t="s">
        <v>8269</v>
      </c>
      <c r="E626" t="s">
        <v>9312</v>
      </c>
      <c r="F626">
        <v>1800</v>
      </c>
      <c r="G626" t="s">
        <v>10687</v>
      </c>
      <c r="H626" s="9">
        <v>45915</v>
      </c>
      <c r="I626" s="12">
        <f t="shared" si="36"/>
        <v>0</v>
      </c>
      <c r="J626" s="11" t="str">
        <f t="shared" si="37"/>
        <v/>
      </c>
      <c r="K626" s="11">
        <f t="shared" si="38"/>
        <v>625</v>
      </c>
      <c r="L626" s="11" t="str">
        <f t="shared" si="39"/>
        <v/>
      </c>
    </row>
    <row r="627" spans="1:12" x14ac:dyDescent="0.3">
      <c r="A627" t="s">
        <v>11309</v>
      </c>
      <c r="B627" s="9">
        <v>45915</v>
      </c>
      <c r="C627" t="s">
        <v>8516</v>
      </c>
      <c r="D627" t="s">
        <v>8233</v>
      </c>
      <c r="E627" t="s">
        <v>9453</v>
      </c>
      <c r="F627">
        <v>4312</v>
      </c>
      <c r="G627" t="s">
        <v>10687</v>
      </c>
      <c r="H627" s="9">
        <v>45915</v>
      </c>
      <c r="I627" s="12">
        <f t="shared" si="36"/>
        <v>0</v>
      </c>
      <c r="J627" s="11" t="str">
        <f t="shared" si="37"/>
        <v/>
      </c>
      <c r="K627" s="11">
        <f t="shared" si="38"/>
        <v>626</v>
      </c>
      <c r="L627" s="11" t="str">
        <f t="shared" si="39"/>
        <v/>
      </c>
    </row>
    <row r="628" spans="1:12" x14ac:dyDescent="0.3">
      <c r="A628" t="s">
        <v>11310</v>
      </c>
      <c r="B628" s="9">
        <v>45915</v>
      </c>
      <c r="C628" t="s">
        <v>8521</v>
      </c>
      <c r="D628" t="s">
        <v>8241</v>
      </c>
      <c r="E628" t="s">
        <v>9467</v>
      </c>
      <c r="F628">
        <v>1611</v>
      </c>
      <c r="G628" t="s">
        <v>10699</v>
      </c>
      <c r="H628" s="9">
        <v>45917</v>
      </c>
      <c r="I628" s="12">
        <f t="shared" si="36"/>
        <v>2</v>
      </c>
      <c r="J628" s="11" t="str">
        <f t="shared" si="37"/>
        <v/>
      </c>
      <c r="K628" s="11">
        <f t="shared" si="38"/>
        <v>627</v>
      </c>
      <c r="L628" s="11" t="str">
        <f t="shared" si="39"/>
        <v/>
      </c>
    </row>
    <row r="629" spans="1:12" x14ac:dyDescent="0.3">
      <c r="A629" t="s">
        <v>11311</v>
      </c>
      <c r="B629" s="9">
        <v>45916</v>
      </c>
      <c r="C629" t="s">
        <v>8368</v>
      </c>
      <c r="D629" t="s">
        <v>8233</v>
      </c>
      <c r="E629" t="s">
        <v>9298</v>
      </c>
      <c r="F629">
        <v>6900</v>
      </c>
      <c r="G629" t="s">
        <v>10687</v>
      </c>
      <c r="H629" s="9">
        <v>45916</v>
      </c>
      <c r="I629" s="12">
        <f t="shared" si="36"/>
        <v>0</v>
      </c>
      <c r="J629" s="11" t="str">
        <f t="shared" si="37"/>
        <v/>
      </c>
      <c r="K629" s="11">
        <f t="shared" si="38"/>
        <v>628</v>
      </c>
      <c r="L629" s="11" t="str">
        <f t="shared" si="39"/>
        <v/>
      </c>
    </row>
    <row r="630" spans="1:12" x14ac:dyDescent="0.3">
      <c r="A630" t="s">
        <v>11312</v>
      </c>
      <c r="B630" s="9">
        <v>45916</v>
      </c>
      <c r="C630" t="s">
        <v>8256</v>
      </c>
      <c r="D630" t="s">
        <v>8228</v>
      </c>
      <c r="E630" t="s">
        <v>9275</v>
      </c>
      <c r="F630">
        <v>3234</v>
      </c>
      <c r="G630" t="s">
        <v>10687</v>
      </c>
      <c r="H630" s="9">
        <v>45916</v>
      </c>
      <c r="I630" s="12">
        <f t="shared" si="36"/>
        <v>0</v>
      </c>
      <c r="J630" s="11" t="str">
        <f t="shared" si="37"/>
        <v/>
      </c>
      <c r="K630" s="11">
        <f t="shared" si="38"/>
        <v>629</v>
      </c>
      <c r="L630" s="11" t="str">
        <f t="shared" si="39"/>
        <v/>
      </c>
    </row>
    <row r="631" spans="1:12" x14ac:dyDescent="0.3">
      <c r="A631" t="s">
        <v>11313</v>
      </c>
      <c r="B631" s="9">
        <v>45916</v>
      </c>
      <c r="C631" t="s">
        <v>8437</v>
      </c>
      <c r="D631" t="s">
        <v>8228</v>
      </c>
      <c r="E631" t="s">
        <v>9363</v>
      </c>
      <c r="F631">
        <v>2160</v>
      </c>
      <c r="G631" t="s">
        <v>10687</v>
      </c>
      <c r="H631" s="9">
        <v>45916</v>
      </c>
      <c r="I631" s="12">
        <f t="shared" si="36"/>
        <v>0</v>
      </c>
      <c r="J631" s="11" t="str">
        <f t="shared" si="37"/>
        <v/>
      </c>
      <c r="K631" s="11">
        <f t="shared" si="38"/>
        <v>630</v>
      </c>
      <c r="L631" s="11" t="str">
        <f t="shared" si="39"/>
        <v/>
      </c>
    </row>
    <row r="632" spans="1:12" x14ac:dyDescent="0.3">
      <c r="A632" t="s">
        <v>11314</v>
      </c>
      <c r="B632" s="9">
        <v>45916</v>
      </c>
      <c r="C632" t="s">
        <v>8516</v>
      </c>
      <c r="D632" t="s">
        <v>8233</v>
      </c>
      <c r="E632" t="s">
        <v>9481</v>
      </c>
      <c r="F632">
        <v>2114</v>
      </c>
      <c r="G632" t="s">
        <v>4482</v>
      </c>
      <c r="H632" s="9">
        <v>45917</v>
      </c>
      <c r="I632" s="12">
        <f t="shared" si="36"/>
        <v>1</v>
      </c>
      <c r="J632" s="11" t="str">
        <f t="shared" si="37"/>
        <v/>
      </c>
      <c r="K632" s="11">
        <f t="shared" si="38"/>
        <v>631</v>
      </c>
      <c r="L632" s="11" t="str">
        <f t="shared" si="39"/>
        <v/>
      </c>
    </row>
    <row r="633" spans="1:12" x14ac:dyDescent="0.3">
      <c r="A633" t="s">
        <v>11315</v>
      </c>
      <c r="B633" s="9">
        <v>45916</v>
      </c>
      <c r="C633" t="s">
        <v>8250</v>
      </c>
      <c r="D633" t="s">
        <v>8249</v>
      </c>
      <c r="E633" t="s">
        <v>9287</v>
      </c>
      <c r="F633">
        <v>22246</v>
      </c>
      <c r="G633" t="s">
        <v>10687</v>
      </c>
      <c r="H633" s="9">
        <v>45916</v>
      </c>
      <c r="I633" s="12">
        <f t="shared" si="36"/>
        <v>0</v>
      </c>
      <c r="J633" s="11" t="str">
        <f t="shared" si="37"/>
        <v/>
      </c>
      <c r="K633" s="11">
        <f t="shared" si="38"/>
        <v>632</v>
      </c>
      <c r="L633" s="11" t="str">
        <f t="shared" si="39"/>
        <v/>
      </c>
    </row>
    <row r="634" spans="1:12" x14ac:dyDescent="0.3">
      <c r="A634" t="s">
        <v>11316</v>
      </c>
      <c r="B634" s="9">
        <v>45916</v>
      </c>
      <c r="C634" t="s">
        <v>8437</v>
      </c>
      <c r="D634" t="s">
        <v>8228</v>
      </c>
      <c r="E634" t="s">
        <v>9407</v>
      </c>
      <c r="F634">
        <v>8496</v>
      </c>
      <c r="G634" t="s">
        <v>10699</v>
      </c>
      <c r="H634" s="9">
        <v>45916</v>
      </c>
      <c r="I634" s="12">
        <f t="shared" si="36"/>
        <v>0</v>
      </c>
      <c r="J634" s="11" t="str">
        <f t="shared" si="37"/>
        <v/>
      </c>
      <c r="K634" s="11">
        <f t="shared" si="38"/>
        <v>633</v>
      </c>
      <c r="L634" s="11" t="str">
        <f t="shared" si="39"/>
        <v/>
      </c>
    </row>
    <row r="635" spans="1:12" x14ac:dyDescent="0.3">
      <c r="A635" t="s">
        <v>11317</v>
      </c>
      <c r="B635" s="9">
        <v>45917</v>
      </c>
      <c r="C635" t="s">
        <v>8383</v>
      </c>
      <c r="D635" t="s">
        <v>8269</v>
      </c>
      <c r="E635" t="s">
        <v>9390</v>
      </c>
      <c r="F635">
        <v>924</v>
      </c>
      <c r="G635" t="s">
        <v>4482</v>
      </c>
      <c r="H635" s="9">
        <v>45917</v>
      </c>
      <c r="I635" s="12">
        <f t="shared" si="36"/>
        <v>0</v>
      </c>
      <c r="J635" s="11" t="str">
        <f t="shared" si="37"/>
        <v/>
      </c>
      <c r="K635" s="11">
        <f t="shared" si="38"/>
        <v>634</v>
      </c>
      <c r="L635" s="11" t="str">
        <f t="shared" si="39"/>
        <v/>
      </c>
    </row>
    <row r="636" spans="1:12" x14ac:dyDescent="0.3">
      <c r="A636" t="s">
        <v>11318</v>
      </c>
      <c r="B636" s="9">
        <v>45917</v>
      </c>
      <c r="C636" t="s">
        <v>8355</v>
      </c>
      <c r="D636" t="s">
        <v>8249</v>
      </c>
      <c r="E636" t="s">
        <v>9409</v>
      </c>
      <c r="F636">
        <v>3000</v>
      </c>
      <c r="G636" t="s">
        <v>4482</v>
      </c>
      <c r="H636" s="9">
        <v>45917</v>
      </c>
      <c r="I636" s="12">
        <f t="shared" si="36"/>
        <v>0</v>
      </c>
      <c r="J636" s="11" t="str">
        <f t="shared" si="37"/>
        <v/>
      </c>
      <c r="K636" s="11">
        <f t="shared" si="38"/>
        <v>635</v>
      </c>
      <c r="L636" s="11" t="str">
        <f t="shared" si="39"/>
        <v/>
      </c>
    </row>
    <row r="637" spans="1:12" x14ac:dyDescent="0.3">
      <c r="A637" t="s">
        <v>11319</v>
      </c>
      <c r="B637" s="9">
        <v>45917</v>
      </c>
      <c r="C637" t="s">
        <v>8383</v>
      </c>
      <c r="D637" t="s">
        <v>8269</v>
      </c>
      <c r="E637" t="s">
        <v>9439</v>
      </c>
      <c r="F637">
        <v>2576</v>
      </c>
      <c r="G637" t="s">
        <v>10687</v>
      </c>
      <c r="H637" s="9">
        <v>45917</v>
      </c>
      <c r="I637" s="12">
        <f t="shared" si="36"/>
        <v>0</v>
      </c>
      <c r="J637" s="11" t="str">
        <f t="shared" si="37"/>
        <v/>
      </c>
      <c r="K637" s="11">
        <f t="shared" si="38"/>
        <v>636</v>
      </c>
      <c r="L637" s="11" t="str">
        <f t="shared" si="39"/>
        <v/>
      </c>
    </row>
    <row r="638" spans="1:12" x14ac:dyDescent="0.3">
      <c r="A638" t="s">
        <v>11320</v>
      </c>
      <c r="B638" s="9">
        <v>45917</v>
      </c>
      <c r="C638" t="s">
        <v>8314</v>
      </c>
      <c r="D638" t="s">
        <v>8241</v>
      </c>
      <c r="E638" t="s">
        <v>9376</v>
      </c>
      <c r="F638">
        <v>15130</v>
      </c>
      <c r="G638" t="s">
        <v>4482</v>
      </c>
      <c r="H638" s="9">
        <v>45935</v>
      </c>
      <c r="I638" s="12">
        <f t="shared" si="36"/>
        <v>18</v>
      </c>
      <c r="J638" s="11" t="str">
        <f t="shared" si="37"/>
        <v>FLAG</v>
      </c>
      <c r="K638" s="11">
        <f t="shared" si="38"/>
        <v>637</v>
      </c>
      <c r="L638" s="11" t="str">
        <f t="shared" si="39"/>
        <v/>
      </c>
    </row>
    <row r="639" spans="1:12" x14ac:dyDescent="0.3">
      <c r="A639" t="s">
        <v>11321</v>
      </c>
      <c r="B639" s="9">
        <v>45917</v>
      </c>
      <c r="C639" t="s">
        <v>8361</v>
      </c>
      <c r="D639" t="s">
        <v>8228</v>
      </c>
      <c r="E639" t="s">
        <v>9365</v>
      </c>
      <c r="F639">
        <v>2674</v>
      </c>
      <c r="G639" t="s">
        <v>4482</v>
      </c>
      <c r="H639" s="9">
        <v>45918</v>
      </c>
      <c r="I639" s="12">
        <f t="shared" si="36"/>
        <v>1</v>
      </c>
      <c r="J639" s="11" t="str">
        <f t="shared" si="37"/>
        <v/>
      </c>
      <c r="K639" s="11">
        <f t="shared" si="38"/>
        <v>638</v>
      </c>
      <c r="L639" s="11" t="str">
        <f t="shared" si="39"/>
        <v/>
      </c>
    </row>
    <row r="640" spans="1:12" x14ac:dyDescent="0.3">
      <c r="A640" t="s">
        <v>11322</v>
      </c>
      <c r="B640" s="9">
        <v>45917</v>
      </c>
      <c r="C640" t="s">
        <v>8400</v>
      </c>
      <c r="D640" t="s">
        <v>8228</v>
      </c>
      <c r="E640" t="s">
        <v>9318</v>
      </c>
      <c r="F640">
        <v>2492</v>
      </c>
      <c r="G640" t="s">
        <v>10687</v>
      </c>
      <c r="H640" s="9">
        <v>45917</v>
      </c>
      <c r="I640" s="12">
        <f t="shared" si="36"/>
        <v>0</v>
      </c>
      <c r="J640" s="11" t="str">
        <f t="shared" si="37"/>
        <v/>
      </c>
      <c r="K640" s="11">
        <f t="shared" si="38"/>
        <v>639</v>
      </c>
      <c r="L640" s="11" t="str">
        <f t="shared" si="39"/>
        <v/>
      </c>
    </row>
    <row r="641" spans="1:12" x14ac:dyDescent="0.3">
      <c r="A641" t="s">
        <v>11323</v>
      </c>
      <c r="B641" s="9">
        <v>45917</v>
      </c>
      <c r="C641" t="s">
        <v>8469</v>
      </c>
      <c r="D641" t="s">
        <v>8233</v>
      </c>
      <c r="E641" t="s">
        <v>9364</v>
      </c>
      <c r="F641">
        <v>630</v>
      </c>
      <c r="G641" t="s">
        <v>10699</v>
      </c>
      <c r="H641" s="9">
        <v>45917</v>
      </c>
      <c r="I641" s="12">
        <f t="shared" si="36"/>
        <v>0</v>
      </c>
      <c r="J641" s="11" t="str">
        <f t="shared" si="37"/>
        <v/>
      </c>
      <c r="K641" s="11">
        <f t="shared" si="38"/>
        <v>640</v>
      </c>
      <c r="L641" s="11" t="str">
        <f t="shared" si="39"/>
        <v/>
      </c>
    </row>
    <row r="642" spans="1:12" x14ac:dyDescent="0.3">
      <c r="A642" t="s">
        <v>11324</v>
      </c>
      <c r="B642" s="9">
        <v>45917</v>
      </c>
      <c r="C642" t="s">
        <v>8410</v>
      </c>
      <c r="D642" t="s">
        <v>8249</v>
      </c>
      <c r="E642" t="s">
        <v>9460</v>
      </c>
      <c r="F642">
        <v>1728</v>
      </c>
      <c r="G642" t="s">
        <v>10687</v>
      </c>
      <c r="H642" s="9">
        <v>45917</v>
      </c>
      <c r="I642" s="12">
        <f t="shared" si="36"/>
        <v>0</v>
      </c>
      <c r="J642" s="11" t="str">
        <f t="shared" si="37"/>
        <v/>
      </c>
      <c r="K642" s="11">
        <f t="shared" si="38"/>
        <v>641</v>
      </c>
      <c r="L642" s="11" t="str">
        <f t="shared" si="39"/>
        <v/>
      </c>
    </row>
    <row r="643" spans="1:12" x14ac:dyDescent="0.3">
      <c r="A643" t="s">
        <v>11325</v>
      </c>
      <c r="B643" s="9">
        <v>45918</v>
      </c>
      <c r="C643" t="s">
        <v>8412</v>
      </c>
      <c r="D643" t="s">
        <v>8228</v>
      </c>
      <c r="E643" t="s">
        <v>9463</v>
      </c>
      <c r="F643">
        <v>1719</v>
      </c>
      <c r="G643" t="s">
        <v>4482</v>
      </c>
      <c r="H643" s="9">
        <v>45920</v>
      </c>
      <c r="I643" s="12">
        <f t="shared" si="36"/>
        <v>2</v>
      </c>
      <c r="J643" s="11" t="str">
        <f t="shared" si="37"/>
        <v/>
      </c>
      <c r="K643" s="11">
        <f t="shared" si="38"/>
        <v>642</v>
      </c>
      <c r="L643" s="11" t="str">
        <f t="shared" si="39"/>
        <v/>
      </c>
    </row>
    <row r="644" spans="1:12" x14ac:dyDescent="0.3">
      <c r="A644" t="s">
        <v>11326</v>
      </c>
      <c r="B644" s="9">
        <v>45918</v>
      </c>
      <c r="C644" t="s">
        <v>8447</v>
      </c>
      <c r="D644" t="s">
        <v>8269</v>
      </c>
      <c r="E644" t="s">
        <v>9294</v>
      </c>
      <c r="F644">
        <v>5628</v>
      </c>
      <c r="G644" t="s">
        <v>4482</v>
      </c>
      <c r="H644" s="9">
        <v>45920</v>
      </c>
      <c r="I644" s="12">
        <f t="shared" ref="I644:I707" si="40">H644-B644</f>
        <v>2</v>
      </c>
      <c r="J644" s="11" t="str">
        <f t="shared" ref="J644:J707" si="41">IF(I644&gt;2,"FLAG","")</f>
        <v/>
      </c>
      <c r="K644" s="11">
        <f t="shared" ref="K644:K707" si="42">VALUE(MID(A644,4,5))</f>
        <v>643</v>
      </c>
      <c r="L644" s="11" t="str">
        <f t="shared" ref="L644:L707" si="43">IF(ROW()=4,"",IF(K644-INDEX($K$4:$K$1491,ROW()-4)&gt;1,"FLAG",""))</f>
        <v/>
      </c>
    </row>
    <row r="645" spans="1:12" x14ac:dyDescent="0.3">
      <c r="A645" t="s">
        <v>11327</v>
      </c>
      <c r="B645" s="9">
        <v>45918</v>
      </c>
      <c r="C645" t="s">
        <v>8369</v>
      </c>
      <c r="D645" t="s">
        <v>8228</v>
      </c>
      <c r="E645" t="s">
        <v>9408</v>
      </c>
      <c r="F645">
        <v>2627</v>
      </c>
      <c r="G645" t="s">
        <v>10699</v>
      </c>
      <c r="H645" s="9">
        <v>45919</v>
      </c>
      <c r="I645" s="12">
        <f t="shared" si="40"/>
        <v>1</v>
      </c>
      <c r="J645" s="11" t="str">
        <f t="shared" si="41"/>
        <v/>
      </c>
      <c r="K645" s="11">
        <f t="shared" si="42"/>
        <v>644</v>
      </c>
      <c r="L645" s="11" t="str">
        <f t="shared" si="43"/>
        <v/>
      </c>
    </row>
    <row r="646" spans="1:12" x14ac:dyDescent="0.3">
      <c r="A646" t="s">
        <v>11328</v>
      </c>
      <c r="B646" s="9">
        <v>45918</v>
      </c>
      <c r="C646" t="s">
        <v>8300</v>
      </c>
      <c r="D646" t="s">
        <v>8269</v>
      </c>
      <c r="E646" t="s">
        <v>9432</v>
      </c>
      <c r="F646">
        <v>2000</v>
      </c>
      <c r="G646" t="s">
        <v>4482</v>
      </c>
      <c r="H646" s="9">
        <v>45918</v>
      </c>
      <c r="I646" s="12">
        <f t="shared" si="40"/>
        <v>0</v>
      </c>
      <c r="J646" s="11" t="str">
        <f t="shared" si="41"/>
        <v/>
      </c>
      <c r="K646" s="11">
        <f t="shared" si="42"/>
        <v>645</v>
      </c>
      <c r="L646" s="11" t="str">
        <f t="shared" si="43"/>
        <v/>
      </c>
    </row>
    <row r="647" spans="1:12" x14ac:dyDescent="0.3">
      <c r="A647" t="s">
        <v>11329</v>
      </c>
      <c r="B647" s="9">
        <v>45918</v>
      </c>
      <c r="C647" t="s">
        <v>8388</v>
      </c>
      <c r="D647" t="s">
        <v>8241</v>
      </c>
      <c r="E647" t="s">
        <v>9495</v>
      </c>
      <c r="F647">
        <v>2133</v>
      </c>
      <c r="G647" t="s">
        <v>10699</v>
      </c>
      <c r="H647" s="9">
        <v>45920</v>
      </c>
      <c r="I647" s="12">
        <f t="shared" si="40"/>
        <v>2</v>
      </c>
      <c r="J647" s="11" t="str">
        <f t="shared" si="41"/>
        <v/>
      </c>
      <c r="K647" s="11">
        <f t="shared" si="42"/>
        <v>646</v>
      </c>
      <c r="L647" s="11" t="str">
        <f t="shared" si="43"/>
        <v/>
      </c>
    </row>
    <row r="648" spans="1:12" x14ac:dyDescent="0.3">
      <c r="A648" t="s">
        <v>11330</v>
      </c>
      <c r="B648" s="9">
        <v>45919</v>
      </c>
      <c r="C648" t="s">
        <v>8417</v>
      </c>
      <c r="D648" t="s">
        <v>8233</v>
      </c>
      <c r="E648" t="s">
        <v>9334</v>
      </c>
      <c r="F648">
        <v>10965</v>
      </c>
      <c r="G648" t="s">
        <v>10687</v>
      </c>
      <c r="H648" s="9">
        <v>45919</v>
      </c>
      <c r="I648" s="12">
        <f t="shared" si="40"/>
        <v>0</v>
      </c>
      <c r="J648" s="11" t="str">
        <f t="shared" si="41"/>
        <v/>
      </c>
      <c r="K648" s="11">
        <f t="shared" si="42"/>
        <v>647</v>
      </c>
      <c r="L648" s="11" t="str">
        <f t="shared" si="43"/>
        <v/>
      </c>
    </row>
    <row r="649" spans="1:12" x14ac:dyDescent="0.3">
      <c r="A649" t="s">
        <v>11331</v>
      </c>
      <c r="B649" s="9">
        <v>45919</v>
      </c>
      <c r="C649" t="s">
        <v>8343</v>
      </c>
      <c r="D649" t="s">
        <v>8228</v>
      </c>
      <c r="E649" t="s">
        <v>9428</v>
      </c>
      <c r="F649">
        <v>1575</v>
      </c>
      <c r="G649" t="s">
        <v>10687</v>
      </c>
      <c r="H649" s="9">
        <v>45919</v>
      </c>
      <c r="I649" s="12">
        <f t="shared" si="40"/>
        <v>0</v>
      </c>
      <c r="J649" s="11" t="str">
        <f t="shared" si="41"/>
        <v/>
      </c>
      <c r="K649" s="11">
        <f t="shared" si="42"/>
        <v>648</v>
      </c>
      <c r="L649" s="11" t="str">
        <f t="shared" si="43"/>
        <v/>
      </c>
    </row>
    <row r="650" spans="1:12" x14ac:dyDescent="0.3">
      <c r="A650" t="s">
        <v>11332</v>
      </c>
      <c r="B650" s="9">
        <v>45920</v>
      </c>
      <c r="C650" t="s">
        <v>8280</v>
      </c>
      <c r="D650" t="s">
        <v>8241</v>
      </c>
      <c r="E650" t="s">
        <v>9448</v>
      </c>
      <c r="F650">
        <v>137.5</v>
      </c>
      <c r="G650" t="s">
        <v>10699</v>
      </c>
      <c r="H650" s="9">
        <v>45920</v>
      </c>
      <c r="I650" s="12">
        <f t="shared" si="40"/>
        <v>0</v>
      </c>
      <c r="J650" s="11" t="str">
        <f t="shared" si="41"/>
        <v/>
      </c>
      <c r="K650" s="11">
        <f t="shared" si="42"/>
        <v>649</v>
      </c>
      <c r="L650" s="11" t="str">
        <f t="shared" si="43"/>
        <v/>
      </c>
    </row>
    <row r="651" spans="1:12" x14ac:dyDescent="0.3">
      <c r="A651" t="s">
        <v>11333</v>
      </c>
      <c r="B651" s="9">
        <v>45920</v>
      </c>
      <c r="C651" t="s">
        <v>8396</v>
      </c>
      <c r="D651" t="s">
        <v>8249</v>
      </c>
      <c r="E651" t="s">
        <v>9340</v>
      </c>
      <c r="F651">
        <v>6132</v>
      </c>
      <c r="G651" t="s">
        <v>4482</v>
      </c>
      <c r="H651" s="9">
        <v>45922</v>
      </c>
      <c r="I651" s="12">
        <f t="shared" si="40"/>
        <v>2</v>
      </c>
      <c r="J651" s="11" t="str">
        <f t="shared" si="41"/>
        <v/>
      </c>
      <c r="K651" s="11">
        <f t="shared" si="42"/>
        <v>650</v>
      </c>
      <c r="L651" s="11" t="str">
        <f t="shared" si="43"/>
        <v/>
      </c>
    </row>
    <row r="652" spans="1:12" x14ac:dyDescent="0.3">
      <c r="A652" t="s">
        <v>11334</v>
      </c>
      <c r="B652" s="9">
        <v>45920</v>
      </c>
      <c r="C652" t="s">
        <v>8516</v>
      </c>
      <c r="D652" t="s">
        <v>8233</v>
      </c>
      <c r="E652" t="s">
        <v>9133</v>
      </c>
      <c r="F652">
        <v>1036</v>
      </c>
      <c r="G652" t="s">
        <v>4482</v>
      </c>
      <c r="H652" s="9">
        <v>45920</v>
      </c>
      <c r="I652" s="12">
        <f t="shared" si="40"/>
        <v>0</v>
      </c>
      <c r="J652" s="11" t="str">
        <f t="shared" si="41"/>
        <v/>
      </c>
      <c r="K652" s="11">
        <f t="shared" si="42"/>
        <v>651</v>
      </c>
      <c r="L652" s="11" t="str">
        <f t="shared" si="43"/>
        <v/>
      </c>
    </row>
    <row r="653" spans="1:12" x14ac:dyDescent="0.3">
      <c r="A653" t="s">
        <v>11335</v>
      </c>
      <c r="B653" s="9">
        <v>45920</v>
      </c>
      <c r="C653" t="s">
        <v>8293</v>
      </c>
      <c r="D653" t="s">
        <v>8241</v>
      </c>
      <c r="E653" t="s">
        <v>9377</v>
      </c>
      <c r="F653">
        <v>9506</v>
      </c>
      <c r="G653" t="s">
        <v>10687</v>
      </c>
      <c r="H653" s="9">
        <v>45920</v>
      </c>
      <c r="I653" s="12">
        <f t="shared" si="40"/>
        <v>0</v>
      </c>
      <c r="J653" s="11" t="str">
        <f t="shared" si="41"/>
        <v/>
      </c>
      <c r="K653" s="11">
        <f t="shared" si="42"/>
        <v>652</v>
      </c>
      <c r="L653" s="11" t="str">
        <f t="shared" si="43"/>
        <v/>
      </c>
    </row>
    <row r="654" spans="1:12" x14ac:dyDescent="0.3">
      <c r="A654" t="s">
        <v>11336</v>
      </c>
      <c r="B654" s="9">
        <v>45920</v>
      </c>
      <c r="C654" t="s">
        <v>8273</v>
      </c>
      <c r="D654" t="s">
        <v>8233</v>
      </c>
      <c r="E654" t="s">
        <v>9449</v>
      </c>
      <c r="F654">
        <v>6496</v>
      </c>
      <c r="G654" t="s">
        <v>4482</v>
      </c>
      <c r="H654" s="9">
        <v>45922</v>
      </c>
      <c r="I654" s="12">
        <f t="shared" si="40"/>
        <v>2</v>
      </c>
      <c r="J654" s="11" t="str">
        <f t="shared" si="41"/>
        <v/>
      </c>
      <c r="K654" s="11">
        <f t="shared" si="42"/>
        <v>653</v>
      </c>
      <c r="L654" s="11" t="str">
        <f t="shared" si="43"/>
        <v/>
      </c>
    </row>
    <row r="655" spans="1:12" x14ac:dyDescent="0.3">
      <c r="A655" t="s">
        <v>11337</v>
      </c>
      <c r="B655" s="9">
        <v>45920</v>
      </c>
      <c r="C655" t="s">
        <v>8378</v>
      </c>
      <c r="D655" t="s">
        <v>8249</v>
      </c>
      <c r="E655" t="s">
        <v>9295</v>
      </c>
      <c r="F655">
        <v>4830</v>
      </c>
      <c r="G655" t="s">
        <v>4482</v>
      </c>
      <c r="H655" s="9">
        <v>45920</v>
      </c>
      <c r="I655" s="12">
        <f t="shared" si="40"/>
        <v>0</v>
      </c>
      <c r="J655" s="11" t="str">
        <f t="shared" si="41"/>
        <v/>
      </c>
      <c r="K655" s="11">
        <f t="shared" si="42"/>
        <v>654</v>
      </c>
      <c r="L655" s="11" t="str">
        <f t="shared" si="43"/>
        <v/>
      </c>
    </row>
    <row r="656" spans="1:12" x14ac:dyDescent="0.3">
      <c r="A656" t="s">
        <v>11338</v>
      </c>
      <c r="B656" s="9">
        <v>45920</v>
      </c>
      <c r="C656" t="s">
        <v>8358</v>
      </c>
      <c r="D656" t="s">
        <v>8269</v>
      </c>
      <c r="E656" t="s">
        <v>9337</v>
      </c>
      <c r="F656">
        <v>5130</v>
      </c>
      <c r="G656" t="s">
        <v>4482</v>
      </c>
      <c r="H656" s="9">
        <v>45920</v>
      </c>
      <c r="I656" s="12">
        <f t="shared" si="40"/>
        <v>0</v>
      </c>
      <c r="J656" s="11" t="str">
        <f t="shared" si="41"/>
        <v/>
      </c>
      <c r="K656" s="11">
        <f t="shared" si="42"/>
        <v>655</v>
      </c>
      <c r="L656" s="11" t="str">
        <f t="shared" si="43"/>
        <v/>
      </c>
    </row>
    <row r="657" spans="1:12" x14ac:dyDescent="0.3">
      <c r="A657" t="s">
        <v>11339</v>
      </c>
      <c r="B657" s="9">
        <v>45921</v>
      </c>
      <c r="C657" t="s">
        <v>8405</v>
      </c>
      <c r="D657" t="s">
        <v>8233</v>
      </c>
      <c r="E657" t="s">
        <v>9522</v>
      </c>
      <c r="F657">
        <v>6048</v>
      </c>
      <c r="G657" t="s">
        <v>4482</v>
      </c>
      <c r="H657" s="9">
        <v>45922</v>
      </c>
      <c r="I657" s="12">
        <f t="shared" si="40"/>
        <v>1</v>
      </c>
      <c r="J657" s="11" t="str">
        <f t="shared" si="41"/>
        <v/>
      </c>
      <c r="K657" s="11">
        <f t="shared" si="42"/>
        <v>656</v>
      </c>
      <c r="L657" s="11" t="str">
        <f t="shared" si="43"/>
        <v/>
      </c>
    </row>
    <row r="658" spans="1:12" x14ac:dyDescent="0.3">
      <c r="A658" t="s">
        <v>11340</v>
      </c>
      <c r="B658" s="9">
        <v>45921</v>
      </c>
      <c r="C658" t="s">
        <v>8492</v>
      </c>
      <c r="D658" t="s">
        <v>8269</v>
      </c>
      <c r="E658" t="s">
        <v>9452</v>
      </c>
      <c r="F658">
        <v>19530</v>
      </c>
      <c r="G658" t="s">
        <v>10699</v>
      </c>
      <c r="H658" s="9">
        <v>45921</v>
      </c>
      <c r="I658" s="12">
        <f t="shared" si="40"/>
        <v>0</v>
      </c>
      <c r="J658" s="11" t="str">
        <f t="shared" si="41"/>
        <v/>
      </c>
      <c r="K658" s="11">
        <f t="shared" si="42"/>
        <v>657</v>
      </c>
      <c r="L658" s="11" t="str">
        <f t="shared" si="43"/>
        <v/>
      </c>
    </row>
    <row r="659" spans="1:12" x14ac:dyDescent="0.3">
      <c r="A659" t="s">
        <v>11341</v>
      </c>
      <c r="B659" s="9">
        <v>45921</v>
      </c>
      <c r="C659" t="s">
        <v>8415</v>
      </c>
      <c r="D659" t="s">
        <v>8269</v>
      </c>
      <c r="E659" t="s">
        <v>9413</v>
      </c>
      <c r="F659">
        <v>1258</v>
      </c>
      <c r="G659" t="s">
        <v>10699</v>
      </c>
      <c r="H659" s="9">
        <v>45922</v>
      </c>
      <c r="I659" s="12">
        <f t="shared" si="40"/>
        <v>1</v>
      </c>
      <c r="J659" s="11" t="str">
        <f t="shared" si="41"/>
        <v/>
      </c>
      <c r="K659" s="11">
        <f t="shared" si="42"/>
        <v>658</v>
      </c>
      <c r="L659" s="11" t="str">
        <f t="shared" si="43"/>
        <v/>
      </c>
    </row>
    <row r="660" spans="1:12" x14ac:dyDescent="0.3">
      <c r="A660" t="s">
        <v>11342</v>
      </c>
      <c r="B660" s="9">
        <v>45921</v>
      </c>
      <c r="C660" t="s">
        <v>8529</v>
      </c>
      <c r="D660" t="s">
        <v>8249</v>
      </c>
      <c r="E660" t="s">
        <v>9515</v>
      </c>
      <c r="F660">
        <v>19008</v>
      </c>
      <c r="G660" t="s">
        <v>10687</v>
      </c>
      <c r="H660" s="9">
        <v>45921</v>
      </c>
      <c r="I660" s="12">
        <f t="shared" si="40"/>
        <v>0</v>
      </c>
      <c r="J660" s="11" t="str">
        <f t="shared" si="41"/>
        <v/>
      </c>
      <c r="K660" s="11">
        <f t="shared" si="42"/>
        <v>659</v>
      </c>
      <c r="L660" s="11" t="str">
        <f t="shared" si="43"/>
        <v/>
      </c>
    </row>
    <row r="661" spans="1:12" x14ac:dyDescent="0.3">
      <c r="A661" t="s">
        <v>11343</v>
      </c>
      <c r="B661" s="9">
        <v>45921</v>
      </c>
      <c r="C661" t="s">
        <v>8470</v>
      </c>
      <c r="D661" t="s">
        <v>8228</v>
      </c>
      <c r="E661" t="s">
        <v>9306</v>
      </c>
      <c r="F661">
        <v>975</v>
      </c>
      <c r="G661" t="s">
        <v>10687</v>
      </c>
      <c r="H661" s="9">
        <v>45921</v>
      </c>
      <c r="I661" s="12">
        <f t="shared" si="40"/>
        <v>0</v>
      </c>
      <c r="J661" s="11" t="str">
        <f t="shared" si="41"/>
        <v/>
      </c>
      <c r="K661" s="11">
        <f t="shared" si="42"/>
        <v>660</v>
      </c>
      <c r="L661" s="11" t="str">
        <f t="shared" si="43"/>
        <v/>
      </c>
    </row>
    <row r="662" spans="1:12" x14ac:dyDescent="0.3">
      <c r="A662" t="s">
        <v>11344</v>
      </c>
      <c r="B662" s="9">
        <v>45922</v>
      </c>
      <c r="C662" t="s">
        <v>8441</v>
      </c>
      <c r="D662" t="s">
        <v>8233</v>
      </c>
      <c r="E662" t="s">
        <v>9476</v>
      </c>
      <c r="F662">
        <v>2220</v>
      </c>
      <c r="G662" t="s">
        <v>4482</v>
      </c>
      <c r="H662" s="9">
        <v>45923</v>
      </c>
      <c r="I662" s="12">
        <f t="shared" si="40"/>
        <v>1</v>
      </c>
      <c r="J662" s="11" t="str">
        <f t="shared" si="41"/>
        <v/>
      </c>
      <c r="K662" s="11">
        <f t="shared" si="42"/>
        <v>661</v>
      </c>
      <c r="L662" s="11" t="str">
        <f t="shared" si="43"/>
        <v/>
      </c>
    </row>
    <row r="663" spans="1:12" x14ac:dyDescent="0.3">
      <c r="A663" t="s">
        <v>11345</v>
      </c>
      <c r="B663" s="9">
        <v>45922</v>
      </c>
      <c r="C663" t="s">
        <v>8493</v>
      </c>
      <c r="D663" t="s">
        <v>8249</v>
      </c>
      <c r="E663" t="s">
        <v>9374</v>
      </c>
      <c r="F663">
        <v>3052.5</v>
      </c>
      <c r="G663" t="s">
        <v>10687</v>
      </c>
      <c r="H663" s="9">
        <v>45922</v>
      </c>
      <c r="I663" s="12">
        <f t="shared" si="40"/>
        <v>0</v>
      </c>
      <c r="J663" s="11" t="str">
        <f t="shared" si="41"/>
        <v/>
      </c>
      <c r="K663" s="11">
        <f t="shared" si="42"/>
        <v>662</v>
      </c>
      <c r="L663" s="11" t="str">
        <f t="shared" si="43"/>
        <v/>
      </c>
    </row>
    <row r="664" spans="1:12" x14ac:dyDescent="0.3">
      <c r="A664" t="s">
        <v>11346</v>
      </c>
      <c r="B664" s="9">
        <v>45922</v>
      </c>
      <c r="C664" t="s">
        <v>8519</v>
      </c>
      <c r="D664" t="s">
        <v>8228</v>
      </c>
      <c r="E664" t="s">
        <v>9468</v>
      </c>
      <c r="F664">
        <v>1075</v>
      </c>
      <c r="G664" t="s">
        <v>10687</v>
      </c>
      <c r="H664" s="9">
        <v>45922</v>
      </c>
      <c r="I664" s="12">
        <f t="shared" si="40"/>
        <v>0</v>
      </c>
      <c r="J664" s="11" t="str">
        <f t="shared" si="41"/>
        <v/>
      </c>
      <c r="K664" s="11">
        <f t="shared" si="42"/>
        <v>663</v>
      </c>
      <c r="L664" s="11" t="str">
        <f t="shared" si="43"/>
        <v/>
      </c>
    </row>
    <row r="665" spans="1:12" x14ac:dyDescent="0.3">
      <c r="A665" t="s">
        <v>11347</v>
      </c>
      <c r="B665" s="9">
        <v>45922</v>
      </c>
      <c r="C665" t="s">
        <v>8410</v>
      </c>
      <c r="D665" t="s">
        <v>8249</v>
      </c>
      <c r="E665" t="s">
        <v>9455</v>
      </c>
      <c r="F665">
        <v>3472</v>
      </c>
      <c r="G665" t="s">
        <v>4482</v>
      </c>
      <c r="H665" s="9">
        <v>45922</v>
      </c>
      <c r="I665" s="12">
        <f t="shared" si="40"/>
        <v>0</v>
      </c>
      <c r="J665" s="11" t="str">
        <f t="shared" si="41"/>
        <v/>
      </c>
      <c r="K665" s="11">
        <f t="shared" si="42"/>
        <v>664</v>
      </c>
      <c r="L665" s="11" t="str">
        <f t="shared" si="43"/>
        <v/>
      </c>
    </row>
    <row r="666" spans="1:12" x14ac:dyDescent="0.3">
      <c r="A666" t="s">
        <v>11348</v>
      </c>
      <c r="B666" s="9">
        <v>45922</v>
      </c>
      <c r="C666" t="s">
        <v>8392</v>
      </c>
      <c r="D666" t="s">
        <v>8249</v>
      </c>
      <c r="E666" t="s">
        <v>9416</v>
      </c>
      <c r="F666">
        <v>855</v>
      </c>
      <c r="G666" t="s">
        <v>10699</v>
      </c>
      <c r="H666" s="9">
        <v>45922</v>
      </c>
      <c r="I666" s="12">
        <f t="shared" si="40"/>
        <v>0</v>
      </c>
      <c r="J666" s="11" t="str">
        <f t="shared" si="41"/>
        <v/>
      </c>
      <c r="K666" s="11">
        <f t="shared" si="42"/>
        <v>665</v>
      </c>
      <c r="L666" s="11" t="str">
        <f t="shared" si="43"/>
        <v/>
      </c>
    </row>
    <row r="667" spans="1:12" x14ac:dyDescent="0.3">
      <c r="A667" t="s">
        <v>11349</v>
      </c>
      <c r="B667" s="9">
        <v>45922</v>
      </c>
      <c r="C667" t="s">
        <v>8326</v>
      </c>
      <c r="D667" t="s">
        <v>8241</v>
      </c>
      <c r="E667" t="s">
        <v>9501</v>
      </c>
      <c r="F667">
        <v>2828</v>
      </c>
      <c r="G667" t="s">
        <v>4482</v>
      </c>
      <c r="H667" s="9">
        <v>45936</v>
      </c>
      <c r="I667" s="12">
        <f t="shared" si="40"/>
        <v>14</v>
      </c>
      <c r="J667" s="11" t="str">
        <f t="shared" si="41"/>
        <v>FLAG</v>
      </c>
      <c r="K667" s="11">
        <f t="shared" si="42"/>
        <v>666</v>
      </c>
      <c r="L667" s="11" t="str">
        <f t="shared" si="43"/>
        <v/>
      </c>
    </row>
    <row r="668" spans="1:12" x14ac:dyDescent="0.3">
      <c r="A668" t="s">
        <v>11350</v>
      </c>
      <c r="B668" s="9">
        <v>45922</v>
      </c>
      <c r="C668" t="s">
        <v>8466</v>
      </c>
      <c r="D668" t="s">
        <v>8269</v>
      </c>
      <c r="E668" t="s">
        <v>9506</v>
      </c>
      <c r="F668">
        <v>1900</v>
      </c>
      <c r="G668" t="s">
        <v>10687</v>
      </c>
      <c r="H668" s="9">
        <v>45922</v>
      </c>
      <c r="I668" s="12">
        <f t="shared" si="40"/>
        <v>0</v>
      </c>
      <c r="J668" s="11" t="str">
        <f t="shared" si="41"/>
        <v/>
      </c>
      <c r="K668" s="11">
        <f t="shared" si="42"/>
        <v>667</v>
      </c>
      <c r="L668" s="11" t="str">
        <f t="shared" si="43"/>
        <v/>
      </c>
    </row>
    <row r="669" spans="1:12" x14ac:dyDescent="0.3">
      <c r="A669" t="s">
        <v>11351</v>
      </c>
      <c r="B669" s="9">
        <v>45922</v>
      </c>
      <c r="C669" t="s">
        <v>8400</v>
      </c>
      <c r="D669" t="s">
        <v>8228</v>
      </c>
      <c r="E669" t="s">
        <v>9401</v>
      </c>
      <c r="F669">
        <v>238</v>
      </c>
      <c r="G669" t="s">
        <v>10687</v>
      </c>
      <c r="H669" s="9">
        <v>45922</v>
      </c>
      <c r="I669" s="12">
        <f t="shared" si="40"/>
        <v>0</v>
      </c>
      <c r="J669" s="11" t="str">
        <f t="shared" si="41"/>
        <v/>
      </c>
      <c r="K669" s="11">
        <f t="shared" si="42"/>
        <v>668</v>
      </c>
      <c r="L669" s="11" t="str">
        <f t="shared" si="43"/>
        <v/>
      </c>
    </row>
    <row r="670" spans="1:12" x14ac:dyDescent="0.3">
      <c r="A670" t="s">
        <v>11352</v>
      </c>
      <c r="B670" s="9">
        <v>45922</v>
      </c>
      <c r="C670" t="s">
        <v>8282</v>
      </c>
      <c r="D670" t="s">
        <v>8241</v>
      </c>
      <c r="E670" t="s">
        <v>9394</v>
      </c>
      <c r="F670">
        <v>7140</v>
      </c>
      <c r="G670" t="s">
        <v>10699</v>
      </c>
      <c r="H670" s="9">
        <v>45924</v>
      </c>
      <c r="I670" s="12">
        <f t="shared" si="40"/>
        <v>2</v>
      </c>
      <c r="J670" s="11" t="str">
        <f t="shared" si="41"/>
        <v/>
      </c>
      <c r="K670" s="11">
        <f t="shared" si="42"/>
        <v>669</v>
      </c>
      <c r="L670" s="11" t="str">
        <f t="shared" si="43"/>
        <v/>
      </c>
    </row>
    <row r="671" spans="1:12" x14ac:dyDescent="0.3">
      <c r="A671" t="s">
        <v>11353</v>
      </c>
      <c r="B671" s="9">
        <v>45923</v>
      </c>
      <c r="C671" t="s">
        <v>8341</v>
      </c>
      <c r="D671" t="s">
        <v>8269</v>
      </c>
      <c r="E671" t="s">
        <v>9373</v>
      </c>
      <c r="F671">
        <v>2240</v>
      </c>
      <c r="G671" t="s">
        <v>10687</v>
      </c>
      <c r="H671" s="9">
        <v>45923</v>
      </c>
      <c r="I671" s="12">
        <f t="shared" si="40"/>
        <v>0</v>
      </c>
      <c r="J671" s="11" t="str">
        <f t="shared" si="41"/>
        <v/>
      </c>
      <c r="K671" s="11">
        <f t="shared" si="42"/>
        <v>670</v>
      </c>
      <c r="L671" s="11" t="str">
        <f t="shared" si="43"/>
        <v/>
      </c>
    </row>
    <row r="672" spans="1:12" x14ac:dyDescent="0.3">
      <c r="A672" t="s">
        <v>11354</v>
      </c>
      <c r="B672" s="9">
        <v>45923</v>
      </c>
      <c r="C672" t="s">
        <v>8538</v>
      </c>
      <c r="D672" t="s">
        <v>8233</v>
      </c>
      <c r="E672" t="s">
        <v>9530</v>
      </c>
      <c r="F672">
        <v>558</v>
      </c>
      <c r="G672" t="s">
        <v>10687</v>
      </c>
      <c r="H672" s="9">
        <v>45923</v>
      </c>
      <c r="I672" s="12">
        <f t="shared" si="40"/>
        <v>0</v>
      </c>
      <c r="J672" s="11" t="str">
        <f t="shared" si="41"/>
        <v/>
      </c>
      <c r="K672" s="11">
        <f t="shared" si="42"/>
        <v>671</v>
      </c>
      <c r="L672" s="11" t="str">
        <f t="shared" si="43"/>
        <v/>
      </c>
    </row>
    <row r="673" spans="1:12" x14ac:dyDescent="0.3">
      <c r="A673" t="s">
        <v>11355</v>
      </c>
      <c r="B673" s="9">
        <v>45924</v>
      </c>
      <c r="C673" t="s">
        <v>8461</v>
      </c>
      <c r="D673" t="s">
        <v>8241</v>
      </c>
      <c r="E673" t="s">
        <v>9346</v>
      </c>
      <c r="F673">
        <v>1400</v>
      </c>
      <c r="G673" t="s">
        <v>4482</v>
      </c>
      <c r="H673" s="9">
        <v>45951</v>
      </c>
      <c r="I673" s="12">
        <f t="shared" si="40"/>
        <v>27</v>
      </c>
      <c r="J673" s="11" t="str">
        <f t="shared" si="41"/>
        <v>FLAG</v>
      </c>
      <c r="K673" s="11">
        <f t="shared" si="42"/>
        <v>672</v>
      </c>
      <c r="L673" s="11" t="str">
        <f t="shared" si="43"/>
        <v/>
      </c>
    </row>
    <row r="674" spans="1:12" x14ac:dyDescent="0.3">
      <c r="A674" t="s">
        <v>11356</v>
      </c>
      <c r="B674" s="9">
        <v>45925</v>
      </c>
      <c r="C674" t="s">
        <v>8490</v>
      </c>
      <c r="D674" t="s">
        <v>8269</v>
      </c>
      <c r="E674" t="s">
        <v>9474</v>
      </c>
      <c r="F674">
        <v>1475</v>
      </c>
      <c r="G674" t="s">
        <v>4482</v>
      </c>
      <c r="H674" s="9">
        <v>45925</v>
      </c>
      <c r="I674" s="12">
        <f t="shared" si="40"/>
        <v>0</v>
      </c>
      <c r="J674" s="11" t="str">
        <f t="shared" si="41"/>
        <v/>
      </c>
      <c r="K674" s="11">
        <f t="shared" si="42"/>
        <v>673</v>
      </c>
      <c r="L674" s="11" t="str">
        <f t="shared" si="43"/>
        <v/>
      </c>
    </row>
    <row r="675" spans="1:12" x14ac:dyDescent="0.3">
      <c r="A675" t="s">
        <v>11357</v>
      </c>
      <c r="B675" s="9">
        <v>45925</v>
      </c>
      <c r="C675" t="s">
        <v>8521</v>
      </c>
      <c r="D675" t="s">
        <v>8241</v>
      </c>
      <c r="E675" t="s">
        <v>9546</v>
      </c>
      <c r="F675">
        <v>4400</v>
      </c>
      <c r="G675" t="s">
        <v>4482</v>
      </c>
      <c r="H675" s="9">
        <v>45942</v>
      </c>
      <c r="I675" s="12">
        <f t="shared" si="40"/>
        <v>17</v>
      </c>
      <c r="J675" s="11" t="str">
        <f t="shared" si="41"/>
        <v>FLAG</v>
      </c>
      <c r="K675" s="11">
        <f t="shared" si="42"/>
        <v>674</v>
      </c>
      <c r="L675" s="11" t="str">
        <f t="shared" si="43"/>
        <v/>
      </c>
    </row>
    <row r="676" spans="1:12" x14ac:dyDescent="0.3">
      <c r="A676" t="s">
        <v>11358</v>
      </c>
      <c r="B676" s="9">
        <v>45926</v>
      </c>
      <c r="C676" t="s">
        <v>8425</v>
      </c>
      <c r="D676" t="s">
        <v>8233</v>
      </c>
      <c r="E676" t="s">
        <v>9442</v>
      </c>
      <c r="F676">
        <v>325</v>
      </c>
      <c r="G676" t="s">
        <v>4482</v>
      </c>
      <c r="H676" s="9">
        <v>45928</v>
      </c>
      <c r="I676" s="12">
        <f t="shared" si="40"/>
        <v>2</v>
      </c>
      <c r="J676" s="11" t="str">
        <f t="shared" si="41"/>
        <v/>
      </c>
      <c r="K676" s="11">
        <f t="shared" si="42"/>
        <v>675</v>
      </c>
      <c r="L676" s="11" t="str">
        <f t="shared" si="43"/>
        <v/>
      </c>
    </row>
    <row r="677" spans="1:12" x14ac:dyDescent="0.3">
      <c r="A677" t="s">
        <v>11359</v>
      </c>
      <c r="B677" s="9">
        <v>45926</v>
      </c>
      <c r="C677" t="s">
        <v>8395</v>
      </c>
      <c r="D677" t="s">
        <v>8269</v>
      </c>
      <c r="E677" t="s">
        <v>9547</v>
      </c>
      <c r="F677">
        <v>6930</v>
      </c>
      <c r="G677" t="s">
        <v>10699</v>
      </c>
      <c r="H677" s="9">
        <v>45927</v>
      </c>
      <c r="I677" s="12">
        <f t="shared" si="40"/>
        <v>1</v>
      </c>
      <c r="J677" s="11" t="str">
        <f t="shared" si="41"/>
        <v/>
      </c>
      <c r="K677" s="11">
        <f t="shared" si="42"/>
        <v>676</v>
      </c>
      <c r="L677" s="11" t="str">
        <f t="shared" si="43"/>
        <v/>
      </c>
    </row>
    <row r="678" spans="1:12" x14ac:dyDescent="0.3">
      <c r="A678" t="s">
        <v>11360</v>
      </c>
      <c r="B678" s="9">
        <v>45927</v>
      </c>
      <c r="C678" t="s">
        <v>8364</v>
      </c>
      <c r="D678" t="s">
        <v>8241</v>
      </c>
      <c r="E678" t="s">
        <v>9385</v>
      </c>
      <c r="F678">
        <v>6150</v>
      </c>
      <c r="G678" t="s">
        <v>4482</v>
      </c>
      <c r="H678" s="9">
        <v>45948</v>
      </c>
      <c r="I678" s="12">
        <f t="shared" si="40"/>
        <v>21</v>
      </c>
      <c r="J678" s="11" t="str">
        <f t="shared" si="41"/>
        <v>FLAG</v>
      </c>
      <c r="K678" s="11">
        <f t="shared" si="42"/>
        <v>677</v>
      </c>
      <c r="L678" s="11" t="str">
        <f t="shared" si="43"/>
        <v/>
      </c>
    </row>
    <row r="679" spans="1:12" x14ac:dyDescent="0.3">
      <c r="A679" t="s">
        <v>11361</v>
      </c>
      <c r="B679" s="9">
        <v>45927</v>
      </c>
      <c r="C679" t="s">
        <v>8371</v>
      </c>
      <c r="D679" t="s">
        <v>8233</v>
      </c>
      <c r="E679" t="s">
        <v>9473</v>
      </c>
      <c r="F679">
        <v>1550</v>
      </c>
      <c r="G679" t="s">
        <v>4482</v>
      </c>
      <c r="H679" s="9">
        <v>45928</v>
      </c>
      <c r="I679" s="12">
        <f t="shared" si="40"/>
        <v>1</v>
      </c>
      <c r="J679" s="11" t="str">
        <f t="shared" si="41"/>
        <v/>
      </c>
      <c r="K679" s="11">
        <f t="shared" si="42"/>
        <v>678</v>
      </c>
      <c r="L679" s="11" t="str">
        <f t="shared" si="43"/>
        <v/>
      </c>
    </row>
    <row r="680" spans="1:12" x14ac:dyDescent="0.3">
      <c r="A680" t="s">
        <v>11362</v>
      </c>
      <c r="B680" s="9">
        <v>45927</v>
      </c>
      <c r="C680" t="s">
        <v>8471</v>
      </c>
      <c r="D680" t="s">
        <v>8241</v>
      </c>
      <c r="E680" t="s">
        <v>9492</v>
      </c>
      <c r="F680">
        <v>5320</v>
      </c>
      <c r="G680" t="s">
        <v>10699</v>
      </c>
      <c r="H680" s="9">
        <v>45929</v>
      </c>
      <c r="I680" s="12">
        <f t="shared" si="40"/>
        <v>2</v>
      </c>
      <c r="J680" s="11" t="str">
        <f t="shared" si="41"/>
        <v/>
      </c>
      <c r="K680" s="11">
        <f t="shared" si="42"/>
        <v>679</v>
      </c>
      <c r="L680" s="11" t="str">
        <f t="shared" si="43"/>
        <v/>
      </c>
    </row>
    <row r="681" spans="1:12" x14ac:dyDescent="0.3">
      <c r="A681" t="s">
        <v>11363</v>
      </c>
      <c r="B681" s="9">
        <v>45927</v>
      </c>
      <c r="C681" t="s">
        <v>8536</v>
      </c>
      <c r="D681" t="s">
        <v>8241</v>
      </c>
      <c r="E681" t="s">
        <v>9371</v>
      </c>
      <c r="F681">
        <v>350</v>
      </c>
      <c r="G681" t="s">
        <v>4482</v>
      </c>
      <c r="H681" s="9">
        <v>45941</v>
      </c>
      <c r="I681" s="12">
        <f t="shared" si="40"/>
        <v>14</v>
      </c>
      <c r="J681" s="11" t="str">
        <f t="shared" si="41"/>
        <v>FLAG</v>
      </c>
      <c r="K681" s="11">
        <f t="shared" si="42"/>
        <v>680</v>
      </c>
      <c r="L681" s="11" t="str">
        <f t="shared" si="43"/>
        <v/>
      </c>
    </row>
    <row r="682" spans="1:12" x14ac:dyDescent="0.3">
      <c r="A682" t="s">
        <v>11364</v>
      </c>
      <c r="B682" s="9">
        <v>45927</v>
      </c>
      <c r="C682" t="s">
        <v>8373</v>
      </c>
      <c r="D682" t="s">
        <v>8249</v>
      </c>
      <c r="E682" t="s">
        <v>9500</v>
      </c>
      <c r="F682">
        <v>3256</v>
      </c>
      <c r="G682" t="s">
        <v>4482</v>
      </c>
      <c r="H682" s="9">
        <v>45927</v>
      </c>
      <c r="I682" s="12">
        <f t="shared" si="40"/>
        <v>0</v>
      </c>
      <c r="J682" s="11" t="str">
        <f t="shared" si="41"/>
        <v/>
      </c>
      <c r="K682" s="11">
        <f t="shared" si="42"/>
        <v>681</v>
      </c>
      <c r="L682" s="11" t="str">
        <f t="shared" si="43"/>
        <v/>
      </c>
    </row>
    <row r="683" spans="1:12" x14ac:dyDescent="0.3">
      <c r="A683" t="s">
        <v>11365</v>
      </c>
      <c r="B683" s="9">
        <v>45927</v>
      </c>
      <c r="C683" t="s">
        <v>8380</v>
      </c>
      <c r="D683" t="s">
        <v>8241</v>
      </c>
      <c r="E683" t="s">
        <v>9398</v>
      </c>
      <c r="F683">
        <v>350</v>
      </c>
      <c r="G683" t="s">
        <v>10687</v>
      </c>
      <c r="H683" s="9">
        <v>45927</v>
      </c>
      <c r="I683" s="12">
        <f t="shared" si="40"/>
        <v>0</v>
      </c>
      <c r="J683" s="11" t="str">
        <f t="shared" si="41"/>
        <v/>
      </c>
      <c r="K683" s="11">
        <f t="shared" si="42"/>
        <v>682</v>
      </c>
      <c r="L683" s="11" t="str">
        <f t="shared" si="43"/>
        <v/>
      </c>
    </row>
    <row r="684" spans="1:12" x14ac:dyDescent="0.3">
      <c r="A684" t="s">
        <v>11366</v>
      </c>
      <c r="B684" s="9">
        <v>45928</v>
      </c>
      <c r="C684" t="s">
        <v>8347</v>
      </c>
      <c r="D684" t="s">
        <v>8233</v>
      </c>
      <c r="E684" t="s">
        <v>9386</v>
      </c>
      <c r="F684">
        <v>2025</v>
      </c>
      <c r="G684" t="s">
        <v>10699</v>
      </c>
      <c r="H684" s="9">
        <v>45930</v>
      </c>
      <c r="I684" s="12">
        <f t="shared" si="40"/>
        <v>2</v>
      </c>
      <c r="J684" s="11" t="str">
        <f t="shared" si="41"/>
        <v/>
      </c>
      <c r="K684" s="11">
        <f t="shared" si="42"/>
        <v>683</v>
      </c>
      <c r="L684" s="11" t="str">
        <f t="shared" si="43"/>
        <v/>
      </c>
    </row>
    <row r="685" spans="1:12" x14ac:dyDescent="0.3">
      <c r="A685" t="s">
        <v>11367</v>
      </c>
      <c r="B685" s="9">
        <v>45928</v>
      </c>
      <c r="C685" t="s">
        <v>8405</v>
      </c>
      <c r="D685" t="s">
        <v>8233</v>
      </c>
      <c r="E685" t="s">
        <v>9389</v>
      </c>
      <c r="F685">
        <v>4420</v>
      </c>
      <c r="G685" t="s">
        <v>4482</v>
      </c>
      <c r="H685" s="9">
        <v>45929</v>
      </c>
      <c r="I685" s="12">
        <f t="shared" si="40"/>
        <v>1</v>
      </c>
      <c r="J685" s="11" t="str">
        <f t="shared" si="41"/>
        <v/>
      </c>
      <c r="K685" s="11">
        <f t="shared" si="42"/>
        <v>684</v>
      </c>
      <c r="L685" s="11" t="str">
        <f t="shared" si="43"/>
        <v/>
      </c>
    </row>
    <row r="686" spans="1:12" x14ac:dyDescent="0.3">
      <c r="A686" t="s">
        <v>11368</v>
      </c>
      <c r="B686" s="9">
        <v>45928</v>
      </c>
      <c r="C686" t="s">
        <v>8462</v>
      </c>
      <c r="D686" t="s">
        <v>8249</v>
      </c>
      <c r="E686" t="s">
        <v>9535</v>
      </c>
      <c r="F686">
        <v>1387.5</v>
      </c>
      <c r="G686" t="s">
        <v>10687</v>
      </c>
      <c r="H686" s="9">
        <v>45928</v>
      </c>
      <c r="I686" s="12">
        <f t="shared" si="40"/>
        <v>0</v>
      </c>
      <c r="J686" s="11" t="str">
        <f t="shared" si="41"/>
        <v/>
      </c>
      <c r="K686" s="11">
        <f t="shared" si="42"/>
        <v>685</v>
      </c>
      <c r="L686" s="11" t="str">
        <f t="shared" si="43"/>
        <v/>
      </c>
    </row>
    <row r="687" spans="1:12" x14ac:dyDescent="0.3">
      <c r="A687" t="s">
        <v>11369</v>
      </c>
      <c r="B687" s="9">
        <v>45929</v>
      </c>
      <c r="C687" t="s">
        <v>8304</v>
      </c>
      <c r="D687" t="s">
        <v>8241</v>
      </c>
      <c r="E687" t="s">
        <v>9446</v>
      </c>
      <c r="F687">
        <v>3122</v>
      </c>
      <c r="G687" t="s">
        <v>4482</v>
      </c>
      <c r="H687" s="9">
        <v>45942</v>
      </c>
      <c r="I687" s="12">
        <f t="shared" si="40"/>
        <v>13</v>
      </c>
      <c r="J687" s="11" t="str">
        <f t="shared" si="41"/>
        <v>FLAG</v>
      </c>
      <c r="K687" s="11">
        <f t="shared" si="42"/>
        <v>686</v>
      </c>
      <c r="L687" s="11" t="str">
        <f t="shared" si="43"/>
        <v/>
      </c>
    </row>
    <row r="688" spans="1:12" x14ac:dyDescent="0.3">
      <c r="A688" t="s">
        <v>11370</v>
      </c>
      <c r="B688" s="9">
        <v>45929</v>
      </c>
      <c r="C688" t="s">
        <v>8298</v>
      </c>
      <c r="D688" t="s">
        <v>8269</v>
      </c>
      <c r="E688" t="s">
        <v>9412</v>
      </c>
      <c r="F688">
        <v>9450</v>
      </c>
      <c r="G688" t="s">
        <v>4482</v>
      </c>
      <c r="H688" s="9">
        <v>45930</v>
      </c>
      <c r="I688" s="12">
        <f t="shared" si="40"/>
        <v>1</v>
      </c>
      <c r="J688" s="11" t="str">
        <f t="shared" si="41"/>
        <v/>
      </c>
      <c r="K688" s="11">
        <f t="shared" si="42"/>
        <v>687</v>
      </c>
      <c r="L688" s="11" t="str">
        <f t="shared" si="43"/>
        <v/>
      </c>
    </row>
    <row r="689" spans="1:12" x14ac:dyDescent="0.3">
      <c r="A689" t="s">
        <v>11371</v>
      </c>
      <c r="B689" s="9">
        <v>45929</v>
      </c>
      <c r="C689" t="s">
        <v>8514</v>
      </c>
      <c r="D689" t="s">
        <v>8233</v>
      </c>
      <c r="E689" t="s">
        <v>9549</v>
      </c>
      <c r="F689">
        <v>2151</v>
      </c>
      <c r="G689" t="s">
        <v>10699</v>
      </c>
      <c r="H689" s="9">
        <v>45931</v>
      </c>
      <c r="I689" s="12">
        <f t="shared" si="40"/>
        <v>2</v>
      </c>
      <c r="J689" s="11" t="str">
        <f t="shared" si="41"/>
        <v/>
      </c>
      <c r="K689" s="11">
        <f t="shared" si="42"/>
        <v>688</v>
      </c>
      <c r="L689" s="11" t="str">
        <f t="shared" si="43"/>
        <v/>
      </c>
    </row>
    <row r="690" spans="1:12" x14ac:dyDescent="0.3">
      <c r="A690" t="s">
        <v>11372</v>
      </c>
      <c r="B690" s="9">
        <v>45929</v>
      </c>
      <c r="C690" t="s">
        <v>8398</v>
      </c>
      <c r="D690" t="s">
        <v>8228</v>
      </c>
      <c r="E690" t="s">
        <v>9554</v>
      </c>
      <c r="F690">
        <v>3108</v>
      </c>
      <c r="G690" t="s">
        <v>4482</v>
      </c>
      <c r="H690" s="9">
        <v>45930</v>
      </c>
      <c r="I690" s="12">
        <f t="shared" si="40"/>
        <v>1</v>
      </c>
      <c r="J690" s="11" t="str">
        <f t="shared" si="41"/>
        <v/>
      </c>
      <c r="K690" s="11">
        <f t="shared" si="42"/>
        <v>689</v>
      </c>
      <c r="L690" s="11" t="str">
        <f t="shared" si="43"/>
        <v/>
      </c>
    </row>
    <row r="691" spans="1:12" x14ac:dyDescent="0.3">
      <c r="A691" t="s">
        <v>11373</v>
      </c>
      <c r="B691" s="9">
        <v>45930</v>
      </c>
      <c r="C691" t="s">
        <v>8398</v>
      </c>
      <c r="D691" t="s">
        <v>8228</v>
      </c>
      <c r="E691" t="s">
        <v>9527</v>
      </c>
      <c r="F691">
        <v>1254</v>
      </c>
      <c r="G691" t="s">
        <v>4482</v>
      </c>
      <c r="H691" s="9">
        <v>45932</v>
      </c>
      <c r="I691" s="12">
        <f t="shared" si="40"/>
        <v>2</v>
      </c>
      <c r="J691" s="11" t="str">
        <f t="shared" si="41"/>
        <v/>
      </c>
      <c r="K691" s="11">
        <f t="shared" si="42"/>
        <v>690</v>
      </c>
      <c r="L691" s="11" t="str">
        <f t="shared" si="43"/>
        <v/>
      </c>
    </row>
    <row r="692" spans="1:12" x14ac:dyDescent="0.3">
      <c r="A692" t="s">
        <v>11374</v>
      </c>
      <c r="B692" s="9">
        <v>45930</v>
      </c>
      <c r="C692" t="s">
        <v>8382</v>
      </c>
      <c r="D692" t="s">
        <v>8249</v>
      </c>
      <c r="E692" t="s">
        <v>9456</v>
      </c>
      <c r="F692">
        <v>775</v>
      </c>
      <c r="G692" t="s">
        <v>4482</v>
      </c>
      <c r="H692" s="9">
        <v>45930</v>
      </c>
      <c r="I692" s="12">
        <f t="shared" si="40"/>
        <v>0</v>
      </c>
      <c r="J692" s="11" t="str">
        <f t="shared" si="41"/>
        <v/>
      </c>
      <c r="K692" s="11">
        <f t="shared" si="42"/>
        <v>691</v>
      </c>
      <c r="L692" s="11" t="str">
        <f t="shared" si="43"/>
        <v/>
      </c>
    </row>
    <row r="693" spans="1:12" x14ac:dyDescent="0.3">
      <c r="A693" t="s">
        <v>11375</v>
      </c>
      <c r="B693" s="9">
        <v>45930</v>
      </c>
      <c r="C693" t="s">
        <v>8520</v>
      </c>
      <c r="D693" t="s">
        <v>8241</v>
      </c>
      <c r="E693" t="s">
        <v>9387</v>
      </c>
      <c r="F693">
        <v>3960</v>
      </c>
      <c r="G693" t="s">
        <v>10699</v>
      </c>
      <c r="H693" s="9">
        <v>45932</v>
      </c>
      <c r="I693" s="12">
        <f t="shared" si="40"/>
        <v>2</v>
      </c>
      <c r="J693" s="11" t="str">
        <f t="shared" si="41"/>
        <v/>
      </c>
      <c r="K693" s="11">
        <f t="shared" si="42"/>
        <v>692</v>
      </c>
      <c r="L693" s="11" t="str">
        <f t="shared" si="43"/>
        <v/>
      </c>
    </row>
    <row r="694" spans="1:12" x14ac:dyDescent="0.3">
      <c r="A694" t="s">
        <v>11376</v>
      </c>
      <c r="B694" s="9">
        <v>45930</v>
      </c>
      <c r="C694" t="s">
        <v>8417</v>
      </c>
      <c r="D694" t="s">
        <v>8233</v>
      </c>
      <c r="E694" t="s">
        <v>9344</v>
      </c>
      <c r="F694">
        <v>4480</v>
      </c>
      <c r="G694" t="s">
        <v>4482</v>
      </c>
      <c r="H694" s="9">
        <v>45931</v>
      </c>
      <c r="I694" s="12">
        <f t="shared" si="40"/>
        <v>1</v>
      </c>
      <c r="J694" s="11" t="str">
        <f t="shared" si="41"/>
        <v/>
      </c>
      <c r="K694" s="11">
        <f t="shared" si="42"/>
        <v>693</v>
      </c>
      <c r="L694" s="11" t="str">
        <f t="shared" si="43"/>
        <v/>
      </c>
    </row>
    <row r="695" spans="1:12" x14ac:dyDescent="0.3">
      <c r="A695" t="s">
        <v>11377</v>
      </c>
      <c r="B695" s="9">
        <v>45930</v>
      </c>
      <c r="C695" t="s">
        <v>8439</v>
      </c>
      <c r="D695" t="s">
        <v>8249</v>
      </c>
      <c r="E695" t="s">
        <v>9548</v>
      </c>
      <c r="F695">
        <v>5525</v>
      </c>
      <c r="G695" t="s">
        <v>4482</v>
      </c>
      <c r="H695" s="9">
        <v>45932</v>
      </c>
      <c r="I695" s="12">
        <f t="shared" si="40"/>
        <v>2</v>
      </c>
      <c r="J695" s="11" t="str">
        <f t="shared" si="41"/>
        <v/>
      </c>
      <c r="K695" s="11">
        <f t="shared" si="42"/>
        <v>694</v>
      </c>
      <c r="L695" s="11" t="str">
        <f t="shared" si="43"/>
        <v/>
      </c>
    </row>
    <row r="696" spans="1:12" x14ac:dyDescent="0.3">
      <c r="A696" t="s">
        <v>11378</v>
      </c>
      <c r="B696" s="9">
        <v>45930</v>
      </c>
      <c r="C696" t="s">
        <v>8476</v>
      </c>
      <c r="D696" t="s">
        <v>8249</v>
      </c>
      <c r="E696" t="s">
        <v>9343</v>
      </c>
      <c r="F696">
        <v>7776</v>
      </c>
      <c r="G696" t="s">
        <v>10687</v>
      </c>
      <c r="H696" s="9">
        <v>45930</v>
      </c>
      <c r="I696" s="12">
        <f t="shared" si="40"/>
        <v>0</v>
      </c>
      <c r="J696" s="11" t="str">
        <f t="shared" si="41"/>
        <v/>
      </c>
      <c r="K696" s="11">
        <f t="shared" si="42"/>
        <v>695</v>
      </c>
      <c r="L696" s="11" t="str">
        <f t="shared" si="43"/>
        <v/>
      </c>
    </row>
    <row r="697" spans="1:12" x14ac:dyDescent="0.3">
      <c r="A697" t="s">
        <v>11379</v>
      </c>
      <c r="B697" s="9">
        <v>45931</v>
      </c>
      <c r="C697" t="s">
        <v>8382</v>
      </c>
      <c r="D697" t="s">
        <v>8249</v>
      </c>
      <c r="E697" t="s">
        <v>9590</v>
      </c>
      <c r="F697">
        <v>3344</v>
      </c>
      <c r="G697" t="s">
        <v>4482</v>
      </c>
      <c r="H697" s="9">
        <v>45931</v>
      </c>
      <c r="I697" s="12">
        <f t="shared" si="40"/>
        <v>0</v>
      </c>
      <c r="J697" s="11" t="str">
        <f t="shared" si="41"/>
        <v/>
      </c>
      <c r="K697" s="11">
        <f t="shared" si="42"/>
        <v>696</v>
      </c>
      <c r="L697" s="11" t="str">
        <f t="shared" si="43"/>
        <v/>
      </c>
    </row>
    <row r="698" spans="1:12" x14ac:dyDescent="0.3">
      <c r="A698" t="s">
        <v>11380</v>
      </c>
      <c r="B698" s="9">
        <v>45931</v>
      </c>
      <c r="C698" t="s">
        <v>8229</v>
      </c>
      <c r="D698" t="s">
        <v>8233</v>
      </c>
      <c r="E698" t="s">
        <v>9366</v>
      </c>
      <c r="F698">
        <v>1358</v>
      </c>
      <c r="G698" t="s">
        <v>10687</v>
      </c>
      <c r="H698" s="9">
        <v>45931</v>
      </c>
      <c r="I698" s="12">
        <f t="shared" si="40"/>
        <v>0</v>
      </c>
      <c r="J698" s="11" t="str">
        <f t="shared" si="41"/>
        <v/>
      </c>
      <c r="K698" s="11">
        <f t="shared" si="42"/>
        <v>697</v>
      </c>
      <c r="L698" s="11" t="str">
        <f t="shared" si="43"/>
        <v/>
      </c>
    </row>
    <row r="699" spans="1:12" x14ac:dyDescent="0.3">
      <c r="A699" t="s">
        <v>11381</v>
      </c>
      <c r="B699" s="9">
        <v>45931</v>
      </c>
      <c r="C699" t="s">
        <v>8503</v>
      </c>
      <c r="D699" t="s">
        <v>8249</v>
      </c>
      <c r="E699" t="s">
        <v>9494</v>
      </c>
      <c r="F699">
        <v>494</v>
      </c>
      <c r="G699" t="s">
        <v>4482</v>
      </c>
      <c r="H699" s="9">
        <v>45933</v>
      </c>
      <c r="I699" s="12">
        <f t="shared" si="40"/>
        <v>2</v>
      </c>
      <c r="J699" s="11" t="str">
        <f t="shared" si="41"/>
        <v/>
      </c>
      <c r="K699" s="11">
        <f t="shared" si="42"/>
        <v>698</v>
      </c>
      <c r="L699" s="11" t="str">
        <f t="shared" si="43"/>
        <v/>
      </c>
    </row>
    <row r="700" spans="1:12" x14ac:dyDescent="0.3">
      <c r="A700" t="s">
        <v>11382</v>
      </c>
      <c r="B700" s="9">
        <v>45931</v>
      </c>
      <c r="C700" t="s">
        <v>8380</v>
      </c>
      <c r="D700" t="s">
        <v>8241</v>
      </c>
      <c r="E700" t="s">
        <v>9541</v>
      </c>
      <c r="F700">
        <v>13440</v>
      </c>
      <c r="G700" t="s">
        <v>10687</v>
      </c>
      <c r="H700" s="9">
        <v>45931</v>
      </c>
      <c r="I700" s="12">
        <f t="shared" si="40"/>
        <v>0</v>
      </c>
      <c r="J700" s="11" t="str">
        <f t="shared" si="41"/>
        <v/>
      </c>
      <c r="K700" s="11">
        <f t="shared" si="42"/>
        <v>699</v>
      </c>
      <c r="L700" s="11" t="str">
        <f t="shared" si="43"/>
        <v/>
      </c>
    </row>
    <row r="701" spans="1:12" x14ac:dyDescent="0.3">
      <c r="A701" t="s">
        <v>11383</v>
      </c>
      <c r="B701" s="9">
        <v>45931</v>
      </c>
      <c r="C701" t="s">
        <v>8280</v>
      </c>
      <c r="D701" t="s">
        <v>8241</v>
      </c>
      <c r="E701" t="s">
        <v>9487</v>
      </c>
      <c r="F701">
        <v>531</v>
      </c>
      <c r="G701" t="s">
        <v>10687</v>
      </c>
      <c r="H701" s="9">
        <v>45931</v>
      </c>
      <c r="I701" s="12">
        <f t="shared" si="40"/>
        <v>0</v>
      </c>
      <c r="J701" s="11" t="str">
        <f t="shared" si="41"/>
        <v/>
      </c>
      <c r="K701" s="11">
        <f t="shared" si="42"/>
        <v>700</v>
      </c>
      <c r="L701" s="11" t="str">
        <f t="shared" si="43"/>
        <v/>
      </c>
    </row>
    <row r="702" spans="1:12" x14ac:dyDescent="0.3">
      <c r="A702" t="s">
        <v>11384</v>
      </c>
      <c r="B702" s="9">
        <v>45931</v>
      </c>
      <c r="C702" t="s">
        <v>8529</v>
      </c>
      <c r="D702" t="s">
        <v>8249</v>
      </c>
      <c r="E702" t="s">
        <v>9354</v>
      </c>
      <c r="F702">
        <v>14280</v>
      </c>
      <c r="G702" t="s">
        <v>10687</v>
      </c>
      <c r="H702" s="9">
        <v>45931</v>
      </c>
      <c r="I702" s="12">
        <f t="shared" si="40"/>
        <v>0</v>
      </c>
      <c r="J702" s="11" t="str">
        <f t="shared" si="41"/>
        <v/>
      </c>
      <c r="K702" s="11">
        <f t="shared" si="42"/>
        <v>701</v>
      </c>
      <c r="L702" s="11" t="str">
        <f t="shared" si="43"/>
        <v/>
      </c>
    </row>
    <row r="703" spans="1:12" x14ac:dyDescent="0.3">
      <c r="A703" t="s">
        <v>11385</v>
      </c>
      <c r="B703" s="9">
        <v>45931</v>
      </c>
      <c r="C703" t="s">
        <v>8391</v>
      </c>
      <c r="D703" t="s">
        <v>8269</v>
      </c>
      <c r="E703" t="s">
        <v>9525</v>
      </c>
      <c r="F703">
        <v>13816</v>
      </c>
      <c r="G703" t="s">
        <v>10699</v>
      </c>
      <c r="H703" s="9">
        <v>45933</v>
      </c>
      <c r="I703" s="12">
        <f t="shared" si="40"/>
        <v>2</v>
      </c>
      <c r="J703" s="11" t="str">
        <f t="shared" si="41"/>
        <v/>
      </c>
      <c r="K703" s="11">
        <f t="shared" si="42"/>
        <v>702</v>
      </c>
      <c r="L703" s="11" t="str">
        <f t="shared" si="43"/>
        <v/>
      </c>
    </row>
    <row r="704" spans="1:12" x14ac:dyDescent="0.3">
      <c r="A704" t="s">
        <v>11386</v>
      </c>
      <c r="B704" s="9">
        <v>45931</v>
      </c>
      <c r="C704" t="s">
        <v>8263</v>
      </c>
      <c r="D704" t="s">
        <v>8228</v>
      </c>
      <c r="E704" t="s">
        <v>9521</v>
      </c>
      <c r="F704">
        <v>20580</v>
      </c>
      <c r="G704" t="s">
        <v>10699</v>
      </c>
      <c r="H704" s="9">
        <v>45931</v>
      </c>
      <c r="I704" s="12">
        <f t="shared" si="40"/>
        <v>0</v>
      </c>
      <c r="J704" s="11" t="str">
        <f t="shared" si="41"/>
        <v/>
      </c>
      <c r="K704" s="11">
        <f t="shared" si="42"/>
        <v>703</v>
      </c>
      <c r="L704" s="11" t="str">
        <f t="shared" si="43"/>
        <v/>
      </c>
    </row>
    <row r="705" spans="1:12" x14ac:dyDescent="0.3">
      <c r="A705" t="s">
        <v>11387</v>
      </c>
      <c r="B705" s="9">
        <v>45931</v>
      </c>
      <c r="C705" t="s">
        <v>8277</v>
      </c>
      <c r="D705" t="s">
        <v>8249</v>
      </c>
      <c r="E705" t="s">
        <v>9591</v>
      </c>
      <c r="F705">
        <v>1184</v>
      </c>
      <c r="G705" t="s">
        <v>10699</v>
      </c>
      <c r="H705" s="9">
        <v>45931</v>
      </c>
      <c r="I705" s="12">
        <f t="shared" si="40"/>
        <v>0</v>
      </c>
      <c r="J705" s="11" t="str">
        <f t="shared" si="41"/>
        <v/>
      </c>
      <c r="K705" s="11">
        <f t="shared" si="42"/>
        <v>704</v>
      </c>
      <c r="L705" s="11" t="str">
        <f t="shared" si="43"/>
        <v/>
      </c>
    </row>
    <row r="706" spans="1:12" x14ac:dyDescent="0.3">
      <c r="A706" t="s">
        <v>11388</v>
      </c>
      <c r="B706" s="9">
        <v>45931</v>
      </c>
      <c r="C706" t="s">
        <v>8497</v>
      </c>
      <c r="D706" t="s">
        <v>8241</v>
      </c>
      <c r="E706" t="s">
        <v>9465</v>
      </c>
      <c r="F706">
        <v>2737.5</v>
      </c>
      <c r="G706" t="s">
        <v>4482</v>
      </c>
      <c r="H706" s="9">
        <v>45940</v>
      </c>
      <c r="I706" s="12">
        <f t="shared" si="40"/>
        <v>9</v>
      </c>
      <c r="J706" s="11" t="str">
        <f t="shared" si="41"/>
        <v>FLAG</v>
      </c>
      <c r="K706" s="11">
        <f t="shared" si="42"/>
        <v>705</v>
      </c>
      <c r="L706" s="11" t="str">
        <f t="shared" si="43"/>
        <v/>
      </c>
    </row>
    <row r="707" spans="1:12" x14ac:dyDescent="0.3">
      <c r="A707" t="s">
        <v>11389</v>
      </c>
      <c r="B707" s="9">
        <v>45932</v>
      </c>
      <c r="C707" t="s">
        <v>8513</v>
      </c>
      <c r="D707" t="s">
        <v>8228</v>
      </c>
      <c r="E707" t="s">
        <v>9484</v>
      </c>
      <c r="F707">
        <v>1075</v>
      </c>
      <c r="G707" t="s">
        <v>10699</v>
      </c>
      <c r="H707" s="9">
        <v>45933</v>
      </c>
      <c r="I707" s="12">
        <f t="shared" si="40"/>
        <v>1</v>
      </c>
      <c r="J707" s="11" t="str">
        <f t="shared" si="41"/>
        <v/>
      </c>
      <c r="K707" s="11">
        <f t="shared" si="42"/>
        <v>706</v>
      </c>
      <c r="L707" s="11" t="str">
        <f t="shared" si="43"/>
        <v/>
      </c>
    </row>
    <row r="708" spans="1:12" x14ac:dyDescent="0.3">
      <c r="A708" t="s">
        <v>11390</v>
      </c>
      <c r="B708" s="9">
        <v>45932</v>
      </c>
      <c r="C708" t="s">
        <v>8528</v>
      </c>
      <c r="D708" t="s">
        <v>8249</v>
      </c>
      <c r="E708" t="s">
        <v>9605</v>
      </c>
      <c r="F708">
        <v>7656</v>
      </c>
      <c r="G708" t="s">
        <v>10687</v>
      </c>
      <c r="H708" s="9">
        <v>45932</v>
      </c>
      <c r="I708" s="12">
        <f t="shared" ref="I708:I771" si="44">H708-B708</f>
        <v>0</v>
      </c>
      <c r="J708" s="11" t="str">
        <f t="shared" ref="J708:J771" si="45">IF(I708&gt;2,"FLAG","")</f>
        <v/>
      </c>
      <c r="K708" s="11">
        <f t="shared" ref="K708:K771" si="46">VALUE(MID(A708,4,5))</f>
        <v>707</v>
      </c>
      <c r="L708" s="11" t="str">
        <f t="shared" ref="L708:L771" si="47">IF(ROW()=4,"",IF(K708-INDEX($K$4:$K$1491,ROW()-4)&gt;1,"FLAG",""))</f>
        <v/>
      </c>
    </row>
    <row r="709" spans="1:12" x14ac:dyDescent="0.3">
      <c r="A709" t="s">
        <v>11391</v>
      </c>
      <c r="B709" s="9">
        <v>45932</v>
      </c>
      <c r="C709" t="s">
        <v>8492</v>
      </c>
      <c r="D709" t="s">
        <v>8269</v>
      </c>
      <c r="E709" t="s">
        <v>9444</v>
      </c>
      <c r="F709">
        <v>6688</v>
      </c>
      <c r="G709" t="s">
        <v>4482</v>
      </c>
      <c r="H709" s="9">
        <v>45932</v>
      </c>
      <c r="I709" s="12">
        <f t="shared" si="44"/>
        <v>0</v>
      </c>
      <c r="J709" s="11" t="str">
        <f t="shared" si="45"/>
        <v/>
      </c>
      <c r="K709" s="11">
        <f t="shared" si="46"/>
        <v>708</v>
      </c>
      <c r="L709" s="11" t="str">
        <f t="shared" si="47"/>
        <v/>
      </c>
    </row>
    <row r="710" spans="1:12" x14ac:dyDescent="0.3">
      <c r="A710" t="s">
        <v>11392</v>
      </c>
      <c r="B710" s="9">
        <v>45932</v>
      </c>
      <c r="C710" t="s">
        <v>8296</v>
      </c>
      <c r="D710" t="s">
        <v>8228</v>
      </c>
      <c r="E710" t="s">
        <v>9490</v>
      </c>
      <c r="F710">
        <v>8184</v>
      </c>
      <c r="G710" t="s">
        <v>4482</v>
      </c>
      <c r="H710" s="9">
        <v>45932</v>
      </c>
      <c r="I710" s="12">
        <f t="shared" si="44"/>
        <v>0</v>
      </c>
      <c r="J710" s="11" t="str">
        <f t="shared" si="45"/>
        <v/>
      </c>
      <c r="K710" s="11">
        <f t="shared" si="46"/>
        <v>709</v>
      </c>
      <c r="L710" s="11" t="str">
        <f t="shared" si="47"/>
        <v/>
      </c>
    </row>
    <row r="711" spans="1:12" x14ac:dyDescent="0.3">
      <c r="A711" t="s">
        <v>11393</v>
      </c>
      <c r="B711" s="9">
        <v>45932</v>
      </c>
      <c r="C711" t="s">
        <v>8324</v>
      </c>
      <c r="D711" t="s">
        <v>8241</v>
      </c>
      <c r="E711" t="s">
        <v>9562</v>
      </c>
      <c r="F711">
        <v>1782</v>
      </c>
      <c r="G711" t="s">
        <v>10687</v>
      </c>
      <c r="H711" s="9">
        <v>45932</v>
      </c>
      <c r="I711" s="12">
        <f t="shared" si="44"/>
        <v>0</v>
      </c>
      <c r="J711" s="11" t="str">
        <f t="shared" si="45"/>
        <v/>
      </c>
      <c r="K711" s="11">
        <f t="shared" si="46"/>
        <v>710</v>
      </c>
      <c r="L711" s="11" t="str">
        <f t="shared" si="47"/>
        <v/>
      </c>
    </row>
    <row r="712" spans="1:12" x14ac:dyDescent="0.3">
      <c r="A712" t="s">
        <v>11394</v>
      </c>
      <c r="B712" s="9">
        <v>45932</v>
      </c>
      <c r="C712" t="s">
        <v>8484</v>
      </c>
      <c r="D712" t="s">
        <v>8241</v>
      </c>
      <c r="E712" t="s">
        <v>9602</v>
      </c>
      <c r="F712">
        <v>3385.5</v>
      </c>
      <c r="G712" t="s">
        <v>4482</v>
      </c>
      <c r="H712" s="9">
        <v>45959</v>
      </c>
      <c r="I712" s="12">
        <f t="shared" si="44"/>
        <v>27</v>
      </c>
      <c r="J712" s="11" t="str">
        <f t="shared" si="45"/>
        <v>FLAG</v>
      </c>
      <c r="K712" s="11">
        <f t="shared" si="46"/>
        <v>711</v>
      </c>
      <c r="L712" s="11" t="str">
        <f t="shared" si="47"/>
        <v/>
      </c>
    </row>
    <row r="713" spans="1:12" x14ac:dyDescent="0.3">
      <c r="A713" t="s">
        <v>11395</v>
      </c>
      <c r="B713" s="9">
        <v>45932</v>
      </c>
      <c r="C713" t="s">
        <v>8450</v>
      </c>
      <c r="D713" t="s">
        <v>8249</v>
      </c>
      <c r="E713" t="s">
        <v>9479</v>
      </c>
      <c r="F713">
        <v>2115</v>
      </c>
      <c r="G713" t="s">
        <v>4482</v>
      </c>
      <c r="H713" s="9">
        <v>45934</v>
      </c>
      <c r="I713" s="12">
        <f t="shared" si="44"/>
        <v>2</v>
      </c>
      <c r="J713" s="11" t="str">
        <f t="shared" si="45"/>
        <v/>
      </c>
      <c r="K713" s="11">
        <f t="shared" si="46"/>
        <v>712</v>
      </c>
      <c r="L713" s="11" t="str">
        <f t="shared" si="47"/>
        <v/>
      </c>
    </row>
    <row r="714" spans="1:12" x14ac:dyDescent="0.3">
      <c r="A714" t="s">
        <v>11396</v>
      </c>
      <c r="B714" s="9">
        <v>45933</v>
      </c>
      <c r="C714" t="s">
        <v>8447</v>
      </c>
      <c r="D714" t="s">
        <v>8269</v>
      </c>
      <c r="E714" t="s">
        <v>9509</v>
      </c>
      <c r="F714">
        <v>1232</v>
      </c>
      <c r="G714" t="s">
        <v>4482</v>
      </c>
      <c r="H714" s="9">
        <v>45933</v>
      </c>
      <c r="I714" s="12">
        <f t="shared" si="44"/>
        <v>0</v>
      </c>
      <c r="J714" s="11" t="str">
        <f t="shared" si="45"/>
        <v/>
      </c>
      <c r="K714" s="11">
        <f t="shared" si="46"/>
        <v>713</v>
      </c>
      <c r="L714" s="11" t="str">
        <f t="shared" si="47"/>
        <v/>
      </c>
    </row>
    <row r="715" spans="1:12" x14ac:dyDescent="0.3">
      <c r="A715" t="s">
        <v>11397</v>
      </c>
      <c r="B715" s="9">
        <v>45933</v>
      </c>
      <c r="C715" t="s">
        <v>8409</v>
      </c>
      <c r="D715" t="s">
        <v>8233</v>
      </c>
      <c r="E715" t="s">
        <v>9392</v>
      </c>
      <c r="F715">
        <v>2100</v>
      </c>
      <c r="G715" t="s">
        <v>10699</v>
      </c>
      <c r="H715" s="9">
        <v>45933</v>
      </c>
      <c r="I715" s="12">
        <f t="shared" si="44"/>
        <v>0</v>
      </c>
      <c r="J715" s="11" t="str">
        <f t="shared" si="45"/>
        <v/>
      </c>
      <c r="K715" s="11">
        <f t="shared" si="46"/>
        <v>714</v>
      </c>
      <c r="L715" s="11" t="str">
        <f t="shared" si="47"/>
        <v/>
      </c>
    </row>
    <row r="716" spans="1:12" x14ac:dyDescent="0.3">
      <c r="A716" t="s">
        <v>11398</v>
      </c>
      <c r="B716" s="9">
        <v>45933</v>
      </c>
      <c r="C716" t="s">
        <v>8458</v>
      </c>
      <c r="D716" t="s">
        <v>8228</v>
      </c>
      <c r="E716" t="s">
        <v>9505</v>
      </c>
      <c r="F716">
        <v>6264</v>
      </c>
      <c r="G716" t="s">
        <v>4482</v>
      </c>
      <c r="H716" s="9">
        <v>45935</v>
      </c>
      <c r="I716" s="12">
        <f t="shared" si="44"/>
        <v>2</v>
      </c>
      <c r="J716" s="11" t="str">
        <f t="shared" si="45"/>
        <v/>
      </c>
      <c r="K716" s="11">
        <f t="shared" si="46"/>
        <v>715</v>
      </c>
      <c r="L716" s="11" t="str">
        <f t="shared" si="47"/>
        <v/>
      </c>
    </row>
    <row r="717" spans="1:12" x14ac:dyDescent="0.3">
      <c r="A717" t="s">
        <v>11399</v>
      </c>
      <c r="B717" s="9">
        <v>45933</v>
      </c>
      <c r="C717" t="s">
        <v>8309</v>
      </c>
      <c r="D717" t="s">
        <v>8249</v>
      </c>
      <c r="E717" t="s">
        <v>9513</v>
      </c>
      <c r="F717">
        <v>950</v>
      </c>
      <c r="G717" t="s">
        <v>10699</v>
      </c>
      <c r="H717" s="9">
        <v>45934</v>
      </c>
      <c r="I717" s="12">
        <f t="shared" si="44"/>
        <v>1</v>
      </c>
      <c r="J717" s="11" t="str">
        <f t="shared" si="45"/>
        <v/>
      </c>
      <c r="K717" s="11">
        <f t="shared" si="46"/>
        <v>716</v>
      </c>
      <c r="L717" s="11" t="str">
        <f t="shared" si="47"/>
        <v/>
      </c>
    </row>
    <row r="718" spans="1:12" x14ac:dyDescent="0.3">
      <c r="A718" t="s">
        <v>11400</v>
      </c>
      <c r="B718" s="9">
        <v>45933</v>
      </c>
      <c r="C718" t="s">
        <v>8325</v>
      </c>
      <c r="D718" t="s">
        <v>8233</v>
      </c>
      <c r="E718" t="s">
        <v>9529</v>
      </c>
      <c r="F718">
        <v>5610</v>
      </c>
      <c r="G718" t="s">
        <v>10699</v>
      </c>
      <c r="H718" s="9">
        <v>45935</v>
      </c>
      <c r="I718" s="12">
        <f t="shared" si="44"/>
        <v>2</v>
      </c>
      <c r="J718" s="11" t="str">
        <f t="shared" si="45"/>
        <v/>
      </c>
      <c r="K718" s="11">
        <f t="shared" si="46"/>
        <v>717</v>
      </c>
      <c r="L718" s="11" t="str">
        <f t="shared" si="47"/>
        <v/>
      </c>
    </row>
    <row r="719" spans="1:12" x14ac:dyDescent="0.3">
      <c r="A719" t="s">
        <v>11401</v>
      </c>
      <c r="B719" s="9">
        <v>45933</v>
      </c>
      <c r="C719" t="s">
        <v>8511</v>
      </c>
      <c r="D719" t="s">
        <v>8241</v>
      </c>
      <c r="E719" t="s">
        <v>9536</v>
      </c>
      <c r="F719">
        <v>432</v>
      </c>
      <c r="G719" t="s">
        <v>10687</v>
      </c>
      <c r="H719" s="9">
        <v>45933</v>
      </c>
      <c r="I719" s="12">
        <f t="shared" si="44"/>
        <v>0</v>
      </c>
      <c r="J719" s="11" t="str">
        <f t="shared" si="45"/>
        <v/>
      </c>
      <c r="K719" s="11">
        <f t="shared" si="46"/>
        <v>718</v>
      </c>
      <c r="L719" s="11" t="str">
        <f t="shared" si="47"/>
        <v/>
      </c>
    </row>
    <row r="720" spans="1:12" x14ac:dyDescent="0.3">
      <c r="A720" t="s">
        <v>11402</v>
      </c>
      <c r="B720" s="9">
        <v>45934</v>
      </c>
      <c r="C720" t="s">
        <v>8435</v>
      </c>
      <c r="D720" t="s">
        <v>8249</v>
      </c>
      <c r="E720" t="s">
        <v>9458</v>
      </c>
      <c r="F720">
        <v>3256</v>
      </c>
      <c r="G720" t="s">
        <v>4482</v>
      </c>
      <c r="H720" s="9">
        <v>45936</v>
      </c>
      <c r="I720" s="12">
        <f t="shared" si="44"/>
        <v>2</v>
      </c>
      <c r="J720" s="11" t="str">
        <f t="shared" si="45"/>
        <v/>
      </c>
      <c r="K720" s="11">
        <f t="shared" si="46"/>
        <v>719</v>
      </c>
      <c r="L720" s="11" t="str">
        <f t="shared" si="47"/>
        <v/>
      </c>
    </row>
    <row r="721" spans="1:12" x14ac:dyDescent="0.3">
      <c r="A721" t="s">
        <v>11403</v>
      </c>
      <c r="B721" s="9">
        <v>45934</v>
      </c>
      <c r="C721" t="s">
        <v>8319</v>
      </c>
      <c r="D721" t="s">
        <v>8228</v>
      </c>
      <c r="E721" t="s">
        <v>9577</v>
      </c>
      <c r="F721">
        <v>1288</v>
      </c>
      <c r="G721" t="s">
        <v>10699</v>
      </c>
      <c r="H721" s="9">
        <v>45936</v>
      </c>
      <c r="I721" s="12">
        <f t="shared" si="44"/>
        <v>2</v>
      </c>
      <c r="J721" s="11" t="str">
        <f t="shared" si="45"/>
        <v/>
      </c>
      <c r="K721" s="11">
        <f t="shared" si="46"/>
        <v>720</v>
      </c>
      <c r="L721" s="11" t="str">
        <f t="shared" si="47"/>
        <v/>
      </c>
    </row>
    <row r="722" spans="1:12" x14ac:dyDescent="0.3">
      <c r="A722" t="s">
        <v>11404</v>
      </c>
      <c r="B722" s="9">
        <v>45934</v>
      </c>
      <c r="C722" t="s">
        <v>8478</v>
      </c>
      <c r="D722" t="s">
        <v>8228</v>
      </c>
      <c r="E722" t="s">
        <v>9440</v>
      </c>
      <c r="F722">
        <v>14544</v>
      </c>
      <c r="G722" t="s">
        <v>4482</v>
      </c>
      <c r="H722" s="9">
        <v>45934</v>
      </c>
      <c r="I722" s="12">
        <f t="shared" si="44"/>
        <v>0</v>
      </c>
      <c r="J722" s="11" t="str">
        <f t="shared" si="45"/>
        <v/>
      </c>
      <c r="K722" s="11">
        <f t="shared" si="46"/>
        <v>721</v>
      </c>
      <c r="L722" s="11" t="str">
        <f t="shared" si="47"/>
        <v/>
      </c>
    </row>
    <row r="723" spans="1:12" x14ac:dyDescent="0.3">
      <c r="A723" t="s">
        <v>11405</v>
      </c>
      <c r="B723" s="9">
        <v>45934</v>
      </c>
      <c r="C723" t="s">
        <v>8441</v>
      </c>
      <c r="D723" t="s">
        <v>8233</v>
      </c>
      <c r="E723" t="s">
        <v>9507</v>
      </c>
      <c r="F723">
        <v>2950</v>
      </c>
      <c r="G723" t="s">
        <v>4482</v>
      </c>
      <c r="H723" s="9">
        <v>45936</v>
      </c>
      <c r="I723" s="12">
        <f t="shared" si="44"/>
        <v>2</v>
      </c>
      <c r="J723" s="11" t="str">
        <f t="shared" si="45"/>
        <v/>
      </c>
      <c r="K723" s="11">
        <f t="shared" si="46"/>
        <v>722</v>
      </c>
      <c r="L723" s="11" t="str">
        <f t="shared" si="47"/>
        <v/>
      </c>
    </row>
    <row r="724" spans="1:12" x14ac:dyDescent="0.3">
      <c r="A724" t="s">
        <v>11406</v>
      </c>
      <c r="B724" s="9">
        <v>45935</v>
      </c>
      <c r="C724" t="s">
        <v>8437</v>
      </c>
      <c r="D724" t="s">
        <v>8228</v>
      </c>
      <c r="E724" t="s">
        <v>9471</v>
      </c>
      <c r="F724">
        <v>1653</v>
      </c>
      <c r="G724" t="s">
        <v>10699</v>
      </c>
      <c r="H724" s="9">
        <v>45935</v>
      </c>
      <c r="I724" s="12">
        <f t="shared" si="44"/>
        <v>0</v>
      </c>
      <c r="J724" s="11" t="str">
        <f t="shared" si="45"/>
        <v/>
      </c>
      <c r="K724" s="11">
        <f t="shared" si="46"/>
        <v>723</v>
      </c>
      <c r="L724" s="11" t="str">
        <f t="shared" si="47"/>
        <v/>
      </c>
    </row>
    <row r="725" spans="1:12" x14ac:dyDescent="0.3">
      <c r="A725" t="s">
        <v>11407</v>
      </c>
      <c r="B725" s="9">
        <v>45935</v>
      </c>
      <c r="C725" t="s">
        <v>8444</v>
      </c>
      <c r="D725" t="s">
        <v>8228</v>
      </c>
      <c r="E725" t="s">
        <v>9644</v>
      </c>
      <c r="F725">
        <v>11704</v>
      </c>
      <c r="G725" t="s">
        <v>10699</v>
      </c>
      <c r="H725" s="9">
        <v>45937</v>
      </c>
      <c r="I725" s="12">
        <f t="shared" si="44"/>
        <v>2</v>
      </c>
      <c r="J725" s="11" t="str">
        <f t="shared" si="45"/>
        <v/>
      </c>
      <c r="K725" s="11">
        <f t="shared" si="46"/>
        <v>724</v>
      </c>
      <c r="L725" s="11" t="str">
        <f t="shared" si="47"/>
        <v/>
      </c>
    </row>
    <row r="726" spans="1:12" x14ac:dyDescent="0.3">
      <c r="A726" t="s">
        <v>11408</v>
      </c>
      <c r="B726" s="9">
        <v>45935</v>
      </c>
      <c r="C726" t="s">
        <v>8280</v>
      </c>
      <c r="D726" t="s">
        <v>8241</v>
      </c>
      <c r="E726" t="s">
        <v>9441</v>
      </c>
      <c r="F726">
        <v>1862.5</v>
      </c>
      <c r="G726" t="s">
        <v>10699</v>
      </c>
      <c r="H726" s="9">
        <v>45935</v>
      </c>
      <c r="I726" s="12">
        <f t="shared" si="44"/>
        <v>0</v>
      </c>
      <c r="J726" s="11" t="str">
        <f t="shared" si="45"/>
        <v/>
      </c>
      <c r="K726" s="11">
        <f t="shared" si="46"/>
        <v>725</v>
      </c>
      <c r="L726" s="11" t="str">
        <f t="shared" si="47"/>
        <v/>
      </c>
    </row>
    <row r="727" spans="1:12" x14ac:dyDescent="0.3">
      <c r="A727" t="s">
        <v>11409</v>
      </c>
      <c r="B727" s="9">
        <v>45935</v>
      </c>
      <c r="C727" t="s">
        <v>8442</v>
      </c>
      <c r="D727" t="s">
        <v>8233</v>
      </c>
      <c r="E727" t="s">
        <v>9396</v>
      </c>
      <c r="F727">
        <v>1288</v>
      </c>
      <c r="G727" t="s">
        <v>4482</v>
      </c>
      <c r="H727" s="9">
        <v>45936</v>
      </c>
      <c r="I727" s="12">
        <f t="shared" si="44"/>
        <v>1</v>
      </c>
      <c r="J727" s="11" t="str">
        <f t="shared" si="45"/>
        <v/>
      </c>
      <c r="K727" s="11">
        <f t="shared" si="46"/>
        <v>726</v>
      </c>
      <c r="L727" s="11" t="str">
        <f t="shared" si="47"/>
        <v/>
      </c>
    </row>
    <row r="728" spans="1:12" x14ac:dyDescent="0.3">
      <c r="A728" t="s">
        <v>11410</v>
      </c>
      <c r="B728" s="9">
        <v>45935</v>
      </c>
      <c r="C728" t="s">
        <v>8307</v>
      </c>
      <c r="D728" t="s">
        <v>8249</v>
      </c>
      <c r="E728" t="s">
        <v>9496</v>
      </c>
      <c r="F728">
        <v>2904</v>
      </c>
      <c r="G728" t="s">
        <v>10687</v>
      </c>
      <c r="H728" s="9">
        <v>45935</v>
      </c>
      <c r="I728" s="12">
        <f t="shared" si="44"/>
        <v>0</v>
      </c>
      <c r="J728" s="11" t="str">
        <f t="shared" si="45"/>
        <v/>
      </c>
      <c r="K728" s="11">
        <f t="shared" si="46"/>
        <v>727</v>
      </c>
      <c r="L728" s="11" t="str">
        <f t="shared" si="47"/>
        <v/>
      </c>
    </row>
    <row r="729" spans="1:12" x14ac:dyDescent="0.3">
      <c r="A729" t="s">
        <v>11411</v>
      </c>
      <c r="B729" s="9">
        <v>45935</v>
      </c>
      <c r="C729" t="s">
        <v>8365</v>
      </c>
      <c r="D729" t="s">
        <v>8233</v>
      </c>
      <c r="E729" t="s">
        <v>9558</v>
      </c>
      <c r="F729">
        <v>287.5</v>
      </c>
      <c r="G729" t="s">
        <v>10699</v>
      </c>
      <c r="H729" s="9">
        <v>45936</v>
      </c>
      <c r="I729" s="12">
        <f t="shared" si="44"/>
        <v>1</v>
      </c>
      <c r="J729" s="11" t="str">
        <f t="shared" si="45"/>
        <v/>
      </c>
      <c r="K729" s="11">
        <f t="shared" si="46"/>
        <v>728</v>
      </c>
      <c r="L729" s="11" t="str">
        <f t="shared" si="47"/>
        <v/>
      </c>
    </row>
    <row r="730" spans="1:12" x14ac:dyDescent="0.3">
      <c r="A730" t="s">
        <v>11412</v>
      </c>
      <c r="B730" s="9">
        <v>45935</v>
      </c>
      <c r="C730" t="s">
        <v>8324</v>
      </c>
      <c r="D730" t="s">
        <v>8241</v>
      </c>
      <c r="E730" t="s">
        <v>9625</v>
      </c>
      <c r="F730">
        <v>1449</v>
      </c>
      <c r="G730" t="s">
        <v>10687</v>
      </c>
      <c r="H730" s="9">
        <v>45935</v>
      </c>
      <c r="I730" s="12">
        <f t="shared" si="44"/>
        <v>0</v>
      </c>
      <c r="J730" s="11" t="str">
        <f t="shared" si="45"/>
        <v/>
      </c>
      <c r="K730" s="11">
        <f t="shared" si="46"/>
        <v>729</v>
      </c>
      <c r="L730" s="11" t="str">
        <f t="shared" si="47"/>
        <v/>
      </c>
    </row>
    <row r="731" spans="1:12" x14ac:dyDescent="0.3">
      <c r="A731" t="s">
        <v>11413</v>
      </c>
      <c r="B731" s="9">
        <v>45935</v>
      </c>
      <c r="C731" t="s">
        <v>8369</v>
      </c>
      <c r="D731" t="s">
        <v>8228</v>
      </c>
      <c r="E731" t="s">
        <v>9403</v>
      </c>
      <c r="F731">
        <v>2736</v>
      </c>
      <c r="G731" t="s">
        <v>4482</v>
      </c>
      <c r="H731" s="9">
        <v>45936</v>
      </c>
      <c r="I731" s="12">
        <f t="shared" si="44"/>
        <v>1</v>
      </c>
      <c r="J731" s="11" t="str">
        <f t="shared" si="45"/>
        <v/>
      </c>
      <c r="K731" s="11">
        <f t="shared" si="46"/>
        <v>730</v>
      </c>
      <c r="L731" s="11" t="str">
        <f t="shared" si="47"/>
        <v/>
      </c>
    </row>
    <row r="732" spans="1:12" x14ac:dyDescent="0.3">
      <c r="A732" t="s">
        <v>11414</v>
      </c>
      <c r="B732" s="9">
        <v>45935</v>
      </c>
      <c r="C732" t="s">
        <v>8484</v>
      </c>
      <c r="D732" t="s">
        <v>8241</v>
      </c>
      <c r="E732" t="s">
        <v>9418</v>
      </c>
      <c r="F732">
        <v>2220</v>
      </c>
      <c r="G732" t="s">
        <v>4482</v>
      </c>
      <c r="H732" s="9">
        <v>45958</v>
      </c>
      <c r="I732" s="12">
        <f t="shared" si="44"/>
        <v>23</v>
      </c>
      <c r="J732" s="11" t="str">
        <f t="shared" si="45"/>
        <v>FLAG</v>
      </c>
      <c r="K732" s="11">
        <f t="shared" si="46"/>
        <v>731</v>
      </c>
      <c r="L732" s="11" t="str">
        <f t="shared" si="47"/>
        <v/>
      </c>
    </row>
    <row r="733" spans="1:12" x14ac:dyDescent="0.3">
      <c r="A733" t="s">
        <v>11415</v>
      </c>
      <c r="B733" s="9">
        <v>45936</v>
      </c>
      <c r="C733" t="s">
        <v>8453</v>
      </c>
      <c r="D733" t="s">
        <v>8241</v>
      </c>
      <c r="E733" t="s">
        <v>9482</v>
      </c>
      <c r="F733">
        <v>11662</v>
      </c>
      <c r="G733" t="s">
        <v>4482</v>
      </c>
      <c r="H733" s="9">
        <v>45959</v>
      </c>
      <c r="I733" s="12">
        <f t="shared" si="44"/>
        <v>23</v>
      </c>
      <c r="J733" s="11" t="str">
        <f t="shared" si="45"/>
        <v>FLAG</v>
      </c>
      <c r="K733" s="11">
        <f t="shared" si="46"/>
        <v>732</v>
      </c>
      <c r="L733" s="11" t="str">
        <f t="shared" si="47"/>
        <v/>
      </c>
    </row>
    <row r="734" spans="1:12" x14ac:dyDescent="0.3">
      <c r="A734" t="s">
        <v>11416</v>
      </c>
      <c r="B734" s="9">
        <v>45936</v>
      </c>
      <c r="C734" t="s">
        <v>8267</v>
      </c>
      <c r="D734" t="s">
        <v>8269</v>
      </c>
      <c r="E734" t="s">
        <v>9537</v>
      </c>
      <c r="F734">
        <v>2816</v>
      </c>
      <c r="G734" t="s">
        <v>10687</v>
      </c>
      <c r="H734" s="9">
        <v>45936</v>
      </c>
      <c r="I734" s="12">
        <f t="shared" si="44"/>
        <v>0</v>
      </c>
      <c r="J734" s="11" t="str">
        <f t="shared" si="45"/>
        <v/>
      </c>
      <c r="K734" s="11">
        <f t="shared" si="46"/>
        <v>733</v>
      </c>
      <c r="L734" s="11" t="str">
        <f t="shared" si="47"/>
        <v/>
      </c>
    </row>
    <row r="735" spans="1:12" x14ac:dyDescent="0.3">
      <c r="A735" t="s">
        <v>11417</v>
      </c>
      <c r="B735" s="9">
        <v>45936</v>
      </c>
      <c r="C735" t="s">
        <v>8307</v>
      </c>
      <c r="D735" t="s">
        <v>8249</v>
      </c>
      <c r="E735" t="s">
        <v>9595</v>
      </c>
      <c r="F735">
        <v>825</v>
      </c>
      <c r="G735" t="s">
        <v>4482</v>
      </c>
      <c r="H735" s="9">
        <v>45938</v>
      </c>
      <c r="I735" s="12">
        <f t="shared" si="44"/>
        <v>2</v>
      </c>
      <c r="J735" s="11" t="str">
        <f t="shared" si="45"/>
        <v/>
      </c>
      <c r="K735" s="11">
        <f t="shared" si="46"/>
        <v>734</v>
      </c>
      <c r="L735" s="11" t="str">
        <f t="shared" si="47"/>
        <v/>
      </c>
    </row>
    <row r="736" spans="1:12" x14ac:dyDescent="0.3">
      <c r="A736" t="s">
        <v>11418</v>
      </c>
      <c r="B736" s="9">
        <v>45936</v>
      </c>
      <c r="C736" t="s">
        <v>8410</v>
      </c>
      <c r="D736" t="s">
        <v>8249</v>
      </c>
      <c r="E736" t="s">
        <v>9553</v>
      </c>
      <c r="F736">
        <v>3164</v>
      </c>
      <c r="G736" t="s">
        <v>4482</v>
      </c>
      <c r="H736" s="9">
        <v>45936</v>
      </c>
      <c r="I736" s="12">
        <f t="shared" si="44"/>
        <v>0</v>
      </c>
      <c r="J736" s="11" t="str">
        <f t="shared" si="45"/>
        <v/>
      </c>
      <c r="K736" s="11">
        <f t="shared" si="46"/>
        <v>735</v>
      </c>
      <c r="L736" s="11" t="str">
        <f t="shared" si="47"/>
        <v/>
      </c>
    </row>
    <row r="737" spans="1:12" x14ac:dyDescent="0.3">
      <c r="A737" t="s">
        <v>11419</v>
      </c>
      <c r="B737" s="9">
        <v>45936</v>
      </c>
      <c r="C737" t="s">
        <v>8461</v>
      </c>
      <c r="D737" t="s">
        <v>8241</v>
      </c>
      <c r="E737" t="s">
        <v>9585</v>
      </c>
      <c r="F737">
        <v>387.5</v>
      </c>
      <c r="G737" t="s">
        <v>10699</v>
      </c>
      <c r="H737" s="9">
        <v>45936</v>
      </c>
      <c r="I737" s="12">
        <f t="shared" si="44"/>
        <v>0</v>
      </c>
      <c r="J737" s="11" t="str">
        <f t="shared" si="45"/>
        <v/>
      </c>
      <c r="K737" s="11">
        <f t="shared" si="46"/>
        <v>736</v>
      </c>
      <c r="L737" s="11" t="str">
        <f t="shared" si="47"/>
        <v/>
      </c>
    </row>
    <row r="738" spans="1:12" x14ac:dyDescent="0.3">
      <c r="A738" t="s">
        <v>11420</v>
      </c>
      <c r="B738" s="9">
        <v>45936</v>
      </c>
      <c r="C738" t="s">
        <v>8380</v>
      </c>
      <c r="D738" t="s">
        <v>8241</v>
      </c>
      <c r="E738" t="s">
        <v>9603</v>
      </c>
      <c r="F738">
        <v>4396</v>
      </c>
      <c r="G738" t="s">
        <v>4482</v>
      </c>
      <c r="H738" s="9">
        <v>45949</v>
      </c>
      <c r="I738" s="12">
        <f t="shared" si="44"/>
        <v>13</v>
      </c>
      <c r="J738" s="11" t="str">
        <f t="shared" si="45"/>
        <v>FLAG</v>
      </c>
      <c r="K738" s="11">
        <f t="shared" si="46"/>
        <v>737</v>
      </c>
      <c r="L738" s="11" t="str">
        <f t="shared" si="47"/>
        <v/>
      </c>
    </row>
    <row r="739" spans="1:12" x14ac:dyDescent="0.3">
      <c r="A739" t="s">
        <v>11421</v>
      </c>
      <c r="B739" s="9">
        <v>45936</v>
      </c>
      <c r="C739" t="s">
        <v>8326</v>
      </c>
      <c r="D739" t="s">
        <v>8241</v>
      </c>
      <c r="E739" t="s">
        <v>9517</v>
      </c>
      <c r="F739">
        <v>1332</v>
      </c>
      <c r="G739" t="s">
        <v>10699</v>
      </c>
      <c r="H739" s="9">
        <v>45937</v>
      </c>
      <c r="I739" s="12">
        <f t="shared" si="44"/>
        <v>1</v>
      </c>
      <c r="J739" s="11" t="str">
        <f t="shared" si="45"/>
        <v/>
      </c>
      <c r="K739" s="11">
        <f t="shared" si="46"/>
        <v>738</v>
      </c>
      <c r="L739" s="11" t="str">
        <f t="shared" si="47"/>
        <v/>
      </c>
    </row>
    <row r="740" spans="1:12" x14ac:dyDescent="0.3">
      <c r="A740" t="s">
        <v>11422</v>
      </c>
      <c r="B740" s="9">
        <v>45937</v>
      </c>
      <c r="C740" t="s">
        <v>8265</v>
      </c>
      <c r="D740" t="s">
        <v>8241</v>
      </c>
      <c r="E740" t="s">
        <v>9399</v>
      </c>
      <c r="F740">
        <v>1596</v>
      </c>
      <c r="G740" t="s">
        <v>4482</v>
      </c>
      <c r="H740" s="9">
        <v>45961</v>
      </c>
      <c r="I740" s="12">
        <f t="shared" si="44"/>
        <v>24</v>
      </c>
      <c r="J740" s="11" t="str">
        <f t="shared" si="45"/>
        <v>FLAG</v>
      </c>
      <c r="K740" s="11">
        <f t="shared" si="46"/>
        <v>739</v>
      </c>
      <c r="L740" s="11" t="str">
        <f t="shared" si="47"/>
        <v/>
      </c>
    </row>
    <row r="741" spans="1:12" x14ac:dyDescent="0.3">
      <c r="A741" t="s">
        <v>11423</v>
      </c>
      <c r="B741" s="9">
        <v>45937</v>
      </c>
      <c r="C741" t="s">
        <v>8430</v>
      </c>
      <c r="D741" t="s">
        <v>8241</v>
      </c>
      <c r="E741" t="s">
        <v>9411</v>
      </c>
      <c r="F741">
        <v>1404</v>
      </c>
      <c r="G741" t="s">
        <v>10687</v>
      </c>
      <c r="H741" s="9">
        <v>45937</v>
      </c>
      <c r="I741" s="12">
        <f t="shared" si="44"/>
        <v>0</v>
      </c>
      <c r="J741" s="11" t="str">
        <f t="shared" si="45"/>
        <v/>
      </c>
      <c r="K741" s="11">
        <f t="shared" si="46"/>
        <v>740</v>
      </c>
      <c r="L741" s="11" t="str">
        <f t="shared" si="47"/>
        <v/>
      </c>
    </row>
    <row r="742" spans="1:12" x14ac:dyDescent="0.3">
      <c r="A742" t="s">
        <v>11424</v>
      </c>
      <c r="B742" s="9">
        <v>45937</v>
      </c>
      <c r="C742" t="s">
        <v>8447</v>
      </c>
      <c r="D742" t="s">
        <v>8269</v>
      </c>
      <c r="E742" t="s">
        <v>9420</v>
      </c>
      <c r="F742">
        <v>13545</v>
      </c>
      <c r="G742" t="s">
        <v>10699</v>
      </c>
      <c r="H742" s="9">
        <v>45939</v>
      </c>
      <c r="I742" s="12">
        <f t="shared" si="44"/>
        <v>2</v>
      </c>
      <c r="J742" s="11" t="str">
        <f t="shared" si="45"/>
        <v/>
      </c>
      <c r="K742" s="11">
        <f t="shared" si="46"/>
        <v>741</v>
      </c>
      <c r="L742" s="11" t="str">
        <f t="shared" si="47"/>
        <v/>
      </c>
    </row>
    <row r="743" spans="1:12" x14ac:dyDescent="0.3">
      <c r="A743" t="s">
        <v>11425</v>
      </c>
      <c r="B743" s="9">
        <v>45937</v>
      </c>
      <c r="C743" t="s">
        <v>8537</v>
      </c>
      <c r="D743" t="s">
        <v>8269</v>
      </c>
      <c r="E743" t="s">
        <v>9604</v>
      </c>
      <c r="F743">
        <v>5670</v>
      </c>
      <c r="G743" t="s">
        <v>4482</v>
      </c>
      <c r="H743" s="9">
        <v>45938</v>
      </c>
      <c r="I743" s="12">
        <f t="shared" si="44"/>
        <v>1</v>
      </c>
      <c r="J743" s="11" t="str">
        <f t="shared" si="45"/>
        <v/>
      </c>
      <c r="K743" s="11">
        <f t="shared" si="46"/>
        <v>742</v>
      </c>
      <c r="L743" s="11" t="str">
        <f t="shared" si="47"/>
        <v/>
      </c>
    </row>
    <row r="744" spans="1:12" x14ac:dyDescent="0.3">
      <c r="A744" t="s">
        <v>11426</v>
      </c>
      <c r="B744" s="9">
        <v>45937</v>
      </c>
      <c r="C744" t="s">
        <v>8313</v>
      </c>
      <c r="D744" t="s">
        <v>8249</v>
      </c>
      <c r="E744" t="s">
        <v>9545</v>
      </c>
      <c r="F744">
        <v>963</v>
      </c>
      <c r="G744" t="s">
        <v>10687</v>
      </c>
      <c r="H744" s="9">
        <v>45937</v>
      </c>
      <c r="I744" s="12">
        <f t="shared" si="44"/>
        <v>0</v>
      </c>
      <c r="J744" s="11" t="str">
        <f t="shared" si="45"/>
        <v/>
      </c>
      <c r="K744" s="11">
        <f t="shared" si="46"/>
        <v>743</v>
      </c>
      <c r="L744" s="11" t="str">
        <f t="shared" si="47"/>
        <v/>
      </c>
    </row>
    <row r="745" spans="1:12" x14ac:dyDescent="0.3">
      <c r="A745" t="s">
        <v>11427</v>
      </c>
      <c r="B745" s="9">
        <v>45938</v>
      </c>
      <c r="C745" t="s">
        <v>8463</v>
      </c>
      <c r="D745" t="s">
        <v>8233</v>
      </c>
      <c r="E745" t="s">
        <v>9614</v>
      </c>
      <c r="F745">
        <v>6696</v>
      </c>
      <c r="G745" t="s">
        <v>10687</v>
      </c>
      <c r="H745" s="9">
        <v>45938</v>
      </c>
      <c r="I745" s="12">
        <f t="shared" si="44"/>
        <v>0</v>
      </c>
      <c r="J745" s="11" t="str">
        <f t="shared" si="45"/>
        <v/>
      </c>
      <c r="K745" s="11">
        <f t="shared" si="46"/>
        <v>744</v>
      </c>
      <c r="L745" s="11" t="str">
        <f t="shared" si="47"/>
        <v/>
      </c>
    </row>
    <row r="746" spans="1:12" x14ac:dyDescent="0.3">
      <c r="A746" t="s">
        <v>11428</v>
      </c>
      <c r="B746" s="9">
        <v>45938</v>
      </c>
      <c r="C746" t="s">
        <v>8259</v>
      </c>
      <c r="D746" t="s">
        <v>8228</v>
      </c>
      <c r="E746" t="s">
        <v>9488</v>
      </c>
      <c r="F746">
        <v>1395</v>
      </c>
      <c r="G746" t="s">
        <v>4482</v>
      </c>
      <c r="H746" s="9">
        <v>45938</v>
      </c>
      <c r="I746" s="12">
        <f t="shared" si="44"/>
        <v>0</v>
      </c>
      <c r="J746" s="11" t="str">
        <f t="shared" si="45"/>
        <v/>
      </c>
      <c r="K746" s="11">
        <f t="shared" si="46"/>
        <v>745</v>
      </c>
      <c r="L746" s="11" t="str">
        <f t="shared" si="47"/>
        <v/>
      </c>
    </row>
    <row r="747" spans="1:12" x14ac:dyDescent="0.3">
      <c r="A747" t="s">
        <v>11429</v>
      </c>
      <c r="B747" s="9">
        <v>45938</v>
      </c>
      <c r="C747" t="s">
        <v>8484</v>
      </c>
      <c r="D747" t="s">
        <v>8241</v>
      </c>
      <c r="E747" t="s">
        <v>9581</v>
      </c>
      <c r="F747">
        <v>703</v>
      </c>
      <c r="G747" t="s">
        <v>10687</v>
      </c>
      <c r="H747" s="9">
        <v>45938</v>
      </c>
      <c r="I747" s="12">
        <f t="shared" si="44"/>
        <v>0</v>
      </c>
      <c r="J747" s="11" t="str">
        <f t="shared" si="45"/>
        <v/>
      </c>
      <c r="K747" s="11">
        <f t="shared" si="46"/>
        <v>746</v>
      </c>
      <c r="L747" s="11" t="str">
        <f t="shared" si="47"/>
        <v/>
      </c>
    </row>
    <row r="748" spans="1:12" x14ac:dyDescent="0.3">
      <c r="A748" t="s">
        <v>11430</v>
      </c>
      <c r="B748" s="9">
        <v>45938</v>
      </c>
      <c r="C748" t="s">
        <v>8384</v>
      </c>
      <c r="D748" t="s">
        <v>8269</v>
      </c>
      <c r="E748" t="s">
        <v>9561</v>
      </c>
      <c r="F748">
        <v>1274</v>
      </c>
      <c r="G748" t="s">
        <v>4482</v>
      </c>
      <c r="H748" s="9">
        <v>45940</v>
      </c>
      <c r="I748" s="12">
        <f t="shared" si="44"/>
        <v>2</v>
      </c>
      <c r="J748" s="11" t="str">
        <f t="shared" si="45"/>
        <v/>
      </c>
      <c r="K748" s="11">
        <f t="shared" si="46"/>
        <v>747</v>
      </c>
      <c r="L748" s="11" t="str">
        <f t="shared" si="47"/>
        <v/>
      </c>
    </row>
    <row r="749" spans="1:12" x14ac:dyDescent="0.3">
      <c r="A749" t="s">
        <v>11431</v>
      </c>
      <c r="B749" s="9">
        <v>45939</v>
      </c>
      <c r="C749" t="s">
        <v>8522</v>
      </c>
      <c r="D749" t="s">
        <v>8269</v>
      </c>
      <c r="E749" t="s">
        <v>9402</v>
      </c>
      <c r="F749">
        <v>3864</v>
      </c>
      <c r="G749" t="s">
        <v>4482</v>
      </c>
      <c r="H749" s="9">
        <v>45940</v>
      </c>
      <c r="I749" s="12">
        <f t="shared" si="44"/>
        <v>1</v>
      </c>
      <c r="J749" s="11" t="str">
        <f t="shared" si="45"/>
        <v/>
      </c>
      <c r="K749" s="11">
        <f t="shared" si="46"/>
        <v>748</v>
      </c>
      <c r="L749" s="11" t="str">
        <f t="shared" si="47"/>
        <v/>
      </c>
    </row>
    <row r="750" spans="1:12" x14ac:dyDescent="0.3">
      <c r="A750" t="s">
        <v>11432</v>
      </c>
      <c r="B750" s="9">
        <v>45939</v>
      </c>
      <c r="C750" t="s">
        <v>8378</v>
      </c>
      <c r="D750" t="s">
        <v>8249</v>
      </c>
      <c r="E750" t="s">
        <v>9572</v>
      </c>
      <c r="F750">
        <v>7225</v>
      </c>
      <c r="G750" t="s">
        <v>4482</v>
      </c>
      <c r="H750" s="9">
        <v>45940</v>
      </c>
      <c r="I750" s="12">
        <f t="shared" si="44"/>
        <v>1</v>
      </c>
      <c r="J750" s="11" t="str">
        <f t="shared" si="45"/>
        <v/>
      </c>
      <c r="K750" s="11">
        <f t="shared" si="46"/>
        <v>749</v>
      </c>
      <c r="L750" s="11" t="str">
        <f t="shared" si="47"/>
        <v/>
      </c>
    </row>
    <row r="751" spans="1:12" x14ac:dyDescent="0.3">
      <c r="A751" t="s">
        <v>11433</v>
      </c>
      <c r="B751" s="9">
        <v>45939</v>
      </c>
      <c r="C751" t="s">
        <v>8400</v>
      </c>
      <c r="D751" t="s">
        <v>8228</v>
      </c>
      <c r="E751" t="s">
        <v>9464</v>
      </c>
      <c r="F751">
        <v>14976</v>
      </c>
      <c r="G751" t="s">
        <v>4482</v>
      </c>
      <c r="H751" s="9">
        <v>45941</v>
      </c>
      <c r="I751" s="12">
        <f t="shared" si="44"/>
        <v>2</v>
      </c>
      <c r="J751" s="11" t="str">
        <f t="shared" si="45"/>
        <v/>
      </c>
      <c r="K751" s="11">
        <f t="shared" si="46"/>
        <v>750</v>
      </c>
      <c r="L751" s="11" t="str">
        <f t="shared" si="47"/>
        <v/>
      </c>
    </row>
    <row r="752" spans="1:12" x14ac:dyDescent="0.3">
      <c r="A752" t="s">
        <v>11434</v>
      </c>
      <c r="B752" s="9">
        <v>45942</v>
      </c>
      <c r="C752" t="s">
        <v>8482</v>
      </c>
      <c r="D752" t="s">
        <v>8233</v>
      </c>
      <c r="E752" t="s">
        <v>9436</v>
      </c>
      <c r="F752">
        <v>4710</v>
      </c>
      <c r="G752" t="s">
        <v>10699</v>
      </c>
      <c r="H752" s="9">
        <v>45942</v>
      </c>
      <c r="I752" s="12">
        <f t="shared" si="44"/>
        <v>0</v>
      </c>
      <c r="J752" s="11" t="str">
        <f t="shared" si="45"/>
        <v/>
      </c>
      <c r="K752" s="11">
        <f t="shared" si="46"/>
        <v>751</v>
      </c>
      <c r="L752" s="11" t="str">
        <f t="shared" si="47"/>
        <v/>
      </c>
    </row>
    <row r="753" spans="1:12" x14ac:dyDescent="0.3">
      <c r="A753" t="s">
        <v>11435</v>
      </c>
      <c r="B753" s="9">
        <v>45942</v>
      </c>
      <c r="C753" t="s">
        <v>8444</v>
      </c>
      <c r="D753" t="s">
        <v>8228</v>
      </c>
      <c r="E753" t="s">
        <v>9593</v>
      </c>
      <c r="F753">
        <v>2492</v>
      </c>
      <c r="G753" t="s">
        <v>4482</v>
      </c>
      <c r="H753" s="9">
        <v>45942</v>
      </c>
      <c r="I753" s="12">
        <f t="shared" si="44"/>
        <v>0</v>
      </c>
      <c r="J753" s="11" t="str">
        <f t="shared" si="45"/>
        <v/>
      </c>
      <c r="K753" s="11">
        <f t="shared" si="46"/>
        <v>752</v>
      </c>
      <c r="L753" s="11" t="str">
        <f t="shared" si="47"/>
        <v/>
      </c>
    </row>
    <row r="754" spans="1:12" x14ac:dyDescent="0.3">
      <c r="A754" t="s">
        <v>11436</v>
      </c>
      <c r="B754" s="9">
        <v>45942</v>
      </c>
      <c r="C754" t="s">
        <v>8319</v>
      </c>
      <c r="D754" t="s">
        <v>8228</v>
      </c>
      <c r="E754" t="s">
        <v>9617</v>
      </c>
      <c r="F754">
        <v>1995</v>
      </c>
      <c r="G754" t="s">
        <v>10699</v>
      </c>
      <c r="H754" s="9">
        <v>45942</v>
      </c>
      <c r="I754" s="12">
        <f t="shared" si="44"/>
        <v>0</v>
      </c>
      <c r="J754" s="11" t="str">
        <f t="shared" si="45"/>
        <v/>
      </c>
      <c r="K754" s="11">
        <f t="shared" si="46"/>
        <v>753</v>
      </c>
      <c r="L754" s="11" t="str">
        <f t="shared" si="47"/>
        <v/>
      </c>
    </row>
    <row r="755" spans="1:12" x14ac:dyDescent="0.3">
      <c r="A755" t="s">
        <v>11437</v>
      </c>
      <c r="B755" s="9">
        <v>45942</v>
      </c>
      <c r="C755" t="s">
        <v>8445</v>
      </c>
      <c r="D755" t="s">
        <v>8233</v>
      </c>
      <c r="E755" t="s">
        <v>9580</v>
      </c>
      <c r="F755">
        <v>18955</v>
      </c>
      <c r="G755" t="s">
        <v>4482</v>
      </c>
      <c r="H755" s="9">
        <v>45944</v>
      </c>
      <c r="I755" s="12">
        <f t="shared" si="44"/>
        <v>2</v>
      </c>
      <c r="J755" s="11" t="str">
        <f t="shared" si="45"/>
        <v/>
      </c>
      <c r="K755" s="11">
        <f t="shared" si="46"/>
        <v>754</v>
      </c>
      <c r="L755" s="11" t="str">
        <f t="shared" si="47"/>
        <v/>
      </c>
    </row>
    <row r="756" spans="1:12" x14ac:dyDescent="0.3">
      <c r="A756" t="s">
        <v>11438</v>
      </c>
      <c r="B756" s="9">
        <v>45942</v>
      </c>
      <c r="C756" t="s">
        <v>8538</v>
      </c>
      <c r="D756" t="s">
        <v>8233</v>
      </c>
      <c r="E756" t="s">
        <v>9663</v>
      </c>
      <c r="F756">
        <v>4116</v>
      </c>
      <c r="G756" t="s">
        <v>10699</v>
      </c>
      <c r="H756" s="9">
        <v>45943</v>
      </c>
      <c r="I756" s="12">
        <f t="shared" si="44"/>
        <v>1</v>
      </c>
      <c r="J756" s="11" t="str">
        <f t="shared" si="45"/>
        <v/>
      </c>
      <c r="K756" s="11">
        <f t="shared" si="46"/>
        <v>755</v>
      </c>
      <c r="L756" s="11" t="str">
        <f t="shared" si="47"/>
        <v/>
      </c>
    </row>
    <row r="757" spans="1:12" x14ac:dyDescent="0.3">
      <c r="A757" t="s">
        <v>11439</v>
      </c>
      <c r="B757" s="9">
        <v>45943</v>
      </c>
      <c r="C757" t="s">
        <v>8466</v>
      </c>
      <c r="D757" t="s">
        <v>8269</v>
      </c>
      <c r="E757" t="s">
        <v>9624</v>
      </c>
      <c r="F757">
        <v>14760</v>
      </c>
      <c r="G757" t="s">
        <v>10687</v>
      </c>
      <c r="H757" s="9">
        <v>45943</v>
      </c>
      <c r="I757" s="12">
        <f t="shared" si="44"/>
        <v>0</v>
      </c>
      <c r="J757" s="11" t="str">
        <f t="shared" si="45"/>
        <v/>
      </c>
      <c r="K757" s="11">
        <f t="shared" si="46"/>
        <v>756</v>
      </c>
      <c r="L757" s="11" t="str">
        <f t="shared" si="47"/>
        <v/>
      </c>
    </row>
    <row r="758" spans="1:12" x14ac:dyDescent="0.3">
      <c r="A758" t="s">
        <v>11440</v>
      </c>
      <c r="B758" s="9">
        <v>45943</v>
      </c>
      <c r="C758" t="s">
        <v>8355</v>
      </c>
      <c r="D758" t="s">
        <v>8249</v>
      </c>
      <c r="E758" t="s">
        <v>9450</v>
      </c>
      <c r="F758">
        <v>14070</v>
      </c>
      <c r="G758" t="s">
        <v>10687</v>
      </c>
      <c r="H758" s="9">
        <v>45943</v>
      </c>
      <c r="I758" s="12">
        <f t="shared" si="44"/>
        <v>0</v>
      </c>
      <c r="J758" s="11" t="str">
        <f t="shared" si="45"/>
        <v/>
      </c>
      <c r="K758" s="11">
        <f t="shared" si="46"/>
        <v>757</v>
      </c>
      <c r="L758" s="11" t="str">
        <f t="shared" si="47"/>
        <v/>
      </c>
    </row>
    <row r="759" spans="1:12" x14ac:dyDescent="0.3">
      <c r="A759" t="s">
        <v>11441</v>
      </c>
      <c r="B759" s="9">
        <v>45943</v>
      </c>
      <c r="C759" t="s">
        <v>8353</v>
      </c>
      <c r="D759" t="s">
        <v>8249</v>
      </c>
      <c r="E759" t="s">
        <v>9592</v>
      </c>
      <c r="F759">
        <v>18392</v>
      </c>
      <c r="G759" t="s">
        <v>10699</v>
      </c>
      <c r="H759" s="9">
        <v>45944</v>
      </c>
      <c r="I759" s="12">
        <f t="shared" si="44"/>
        <v>1</v>
      </c>
      <c r="J759" s="11" t="str">
        <f t="shared" si="45"/>
        <v/>
      </c>
      <c r="K759" s="11">
        <f t="shared" si="46"/>
        <v>758</v>
      </c>
      <c r="L759" s="11" t="str">
        <f t="shared" si="47"/>
        <v/>
      </c>
    </row>
    <row r="760" spans="1:12" x14ac:dyDescent="0.3">
      <c r="A760" t="s">
        <v>11442</v>
      </c>
      <c r="B760" s="9">
        <v>45944</v>
      </c>
      <c r="C760" t="s">
        <v>8541</v>
      </c>
      <c r="D760" t="s">
        <v>8233</v>
      </c>
      <c r="E760" t="s">
        <v>9628</v>
      </c>
      <c r="F760">
        <v>6692</v>
      </c>
      <c r="G760" t="s">
        <v>10687</v>
      </c>
      <c r="H760" s="9">
        <v>45944</v>
      </c>
      <c r="I760" s="12">
        <f t="shared" si="44"/>
        <v>0</v>
      </c>
      <c r="J760" s="11" t="str">
        <f t="shared" si="45"/>
        <v/>
      </c>
      <c r="K760" s="11">
        <f t="shared" si="46"/>
        <v>759</v>
      </c>
      <c r="L760" s="11" t="str">
        <f t="shared" si="47"/>
        <v/>
      </c>
    </row>
    <row r="761" spans="1:12" x14ac:dyDescent="0.3">
      <c r="A761" t="s">
        <v>11443</v>
      </c>
      <c r="B761" s="9">
        <v>45944</v>
      </c>
      <c r="C761" t="s">
        <v>8343</v>
      </c>
      <c r="D761" t="s">
        <v>8228</v>
      </c>
      <c r="E761" t="s">
        <v>9661</v>
      </c>
      <c r="F761">
        <v>4676</v>
      </c>
      <c r="G761" t="s">
        <v>4482</v>
      </c>
      <c r="H761" s="9">
        <v>45946</v>
      </c>
      <c r="I761" s="12">
        <f t="shared" si="44"/>
        <v>2</v>
      </c>
      <c r="J761" s="11" t="str">
        <f t="shared" si="45"/>
        <v/>
      </c>
      <c r="K761" s="11">
        <f t="shared" si="46"/>
        <v>760</v>
      </c>
      <c r="L761" s="11" t="str">
        <f t="shared" si="47"/>
        <v/>
      </c>
    </row>
    <row r="762" spans="1:12" x14ac:dyDescent="0.3">
      <c r="A762" t="s">
        <v>11444</v>
      </c>
      <c r="B762" s="9">
        <v>45944</v>
      </c>
      <c r="C762" t="s">
        <v>8451</v>
      </c>
      <c r="D762" t="s">
        <v>8269</v>
      </c>
      <c r="E762" t="s">
        <v>9445</v>
      </c>
      <c r="F762">
        <v>1702</v>
      </c>
      <c r="G762" t="s">
        <v>4482</v>
      </c>
      <c r="H762" s="9">
        <v>45944</v>
      </c>
      <c r="I762" s="12">
        <f t="shared" si="44"/>
        <v>0</v>
      </c>
      <c r="J762" s="11" t="str">
        <f t="shared" si="45"/>
        <v/>
      </c>
      <c r="K762" s="11">
        <f t="shared" si="46"/>
        <v>761</v>
      </c>
      <c r="L762" s="11" t="str">
        <f t="shared" si="47"/>
        <v/>
      </c>
    </row>
    <row r="763" spans="1:12" x14ac:dyDescent="0.3">
      <c r="A763" t="s">
        <v>11445</v>
      </c>
      <c r="B763" s="9">
        <v>45944</v>
      </c>
      <c r="C763" t="s">
        <v>8359</v>
      </c>
      <c r="D763" t="s">
        <v>8249</v>
      </c>
      <c r="E763" t="s">
        <v>9564</v>
      </c>
      <c r="F763">
        <v>4080</v>
      </c>
      <c r="G763" t="s">
        <v>10699</v>
      </c>
      <c r="H763" s="9">
        <v>45944</v>
      </c>
      <c r="I763" s="12">
        <f t="shared" si="44"/>
        <v>0</v>
      </c>
      <c r="J763" s="11" t="str">
        <f t="shared" si="45"/>
        <v/>
      </c>
      <c r="K763" s="11">
        <f t="shared" si="46"/>
        <v>762</v>
      </c>
      <c r="L763" s="11" t="str">
        <f t="shared" si="47"/>
        <v/>
      </c>
    </row>
    <row r="764" spans="1:12" x14ac:dyDescent="0.3">
      <c r="A764" t="s">
        <v>11446</v>
      </c>
      <c r="B764" s="9">
        <v>45944</v>
      </c>
      <c r="C764" t="s">
        <v>8522</v>
      </c>
      <c r="D764" t="s">
        <v>8269</v>
      </c>
      <c r="E764" t="s">
        <v>9486</v>
      </c>
      <c r="F764">
        <v>336</v>
      </c>
      <c r="G764" t="s">
        <v>10699</v>
      </c>
      <c r="H764" s="9">
        <v>45945</v>
      </c>
      <c r="I764" s="12">
        <f t="shared" si="44"/>
        <v>1</v>
      </c>
      <c r="J764" s="11" t="str">
        <f t="shared" si="45"/>
        <v/>
      </c>
      <c r="K764" s="11">
        <f t="shared" si="46"/>
        <v>763</v>
      </c>
      <c r="L764" s="11" t="str">
        <f t="shared" si="47"/>
        <v/>
      </c>
    </row>
    <row r="765" spans="1:12" x14ac:dyDescent="0.3">
      <c r="A765" t="s">
        <v>11447</v>
      </c>
      <c r="B765" s="9">
        <v>45945</v>
      </c>
      <c r="C765" t="s">
        <v>8347</v>
      </c>
      <c r="D765" t="s">
        <v>8233</v>
      </c>
      <c r="E765" t="s">
        <v>9454</v>
      </c>
      <c r="F765">
        <v>1056</v>
      </c>
      <c r="G765" t="s">
        <v>4482</v>
      </c>
      <c r="H765" s="9">
        <v>45947</v>
      </c>
      <c r="I765" s="12">
        <f t="shared" si="44"/>
        <v>2</v>
      </c>
      <c r="J765" s="11" t="str">
        <f t="shared" si="45"/>
        <v/>
      </c>
      <c r="K765" s="11">
        <f t="shared" si="46"/>
        <v>764</v>
      </c>
      <c r="L765" s="11" t="str">
        <f t="shared" si="47"/>
        <v/>
      </c>
    </row>
    <row r="766" spans="1:12" x14ac:dyDescent="0.3">
      <c r="A766" t="s">
        <v>11448</v>
      </c>
      <c r="B766" s="9">
        <v>45945</v>
      </c>
      <c r="C766" t="s">
        <v>8469</v>
      </c>
      <c r="D766" t="s">
        <v>8233</v>
      </c>
      <c r="E766" t="s">
        <v>9689</v>
      </c>
      <c r="F766">
        <v>6195</v>
      </c>
      <c r="G766" t="s">
        <v>4482</v>
      </c>
      <c r="H766" s="9">
        <v>45945</v>
      </c>
      <c r="I766" s="12">
        <f t="shared" si="44"/>
        <v>0</v>
      </c>
      <c r="J766" s="11" t="str">
        <f t="shared" si="45"/>
        <v/>
      </c>
      <c r="K766" s="11">
        <f t="shared" si="46"/>
        <v>765</v>
      </c>
      <c r="L766" s="11" t="str">
        <f t="shared" si="47"/>
        <v/>
      </c>
    </row>
    <row r="767" spans="1:12" x14ac:dyDescent="0.3">
      <c r="A767" t="s">
        <v>11449</v>
      </c>
      <c r="B767" s="9">
        <v>45946</v>
      </c>
      <c r="C767" t="s">
        <v>8277</v>
      </c>
      <c r="D767" t="s">
        <v>8249</v>
      </c>
      <c r="E767" t="s">
        <v>9675</v>
      </c>
      <c r="F767">
        <v>3610</v>
      </c>
      <c r="G767" t="s">
        <v>4482</v>
      </c>
      <c r="H767" s="9">
        <v>45948</v>
      </c>
      <c r="I767" s="12">
        <f t="shared" si="44"/>
        <v>2</v>
      </c>
      <c r="J767" s="11" t="str">
        <f t="shared" si="45"/>
        <v/>
      </c>
      <c r="K767" s="11">
        <f t="shared" si="46"/>
        <v>766</v>
      </c>
      <c r="L767" s="11" t="str">
        <f t="shared" si="47"/>
        <v/>
      </c>
    </row>
    <row r="768" spans="1:12" x14ac:dyDescent="0.3">
      <c r="A768" t="s">
        <v>11450</v>
      </c>
      <c r="B768" s="9">
        <v>45946</v>
      </c>
      <c r="C768" t="s">
        <v>8411</v>
      </c>
      <c r="D768" t="s">
        <v>8233</v>
      </c>
      <c r="E768" t="s">
        <v>9502</v>
      </c>
      <c r="F768">
        <v>2660</v>
      </c>
      <c r="G768" t="s">
        <v>4482</v>
      </c>
      <c r="H768" s="9">
        <v>45946</v>
      </c>
      <c r="I768" s="12">
        <f t="shared" si="44"/>
        <v>0</v>
      </c>
      <c r="J768" s="11" t="str">
        <f t="shared" si="45"/>
        <v/>
      </c>
      <c r="K768" s="11">
        <f t="shared" si="46"/>
        <v>767</v>
      </c>
      <c r="L768" s="11" t="str">
        <f t="shared" si="47"/>
        <v/>
      </c>
    </row>
    <row r="769" spans="1:12" x14ac:dyDescent="0.3">
      <c r="A769" t="s">
        <v>11451</v>
      </c>
      <c r="B769" s="9">
        <v>45947</v>
      </c>
      <c r="C769" t="s">
        <v>8311</v>
      </c>
      <c r="D769" t="s">
        <v>8249</v>
      </c>
      <c r="E769" t="s">
        <v>9466</v>
      </c>
      <c r="F769">
        <v>2590</v>
      </c>
      <c r="G769" t="s">
        <v>10687</v>
      </c>
      <c r="H769" s="9">
        <v>45947</v>
      </c>
      <c r="I769" s="12">
        <f t="shared" si="44"/>
        <v>0</v>
      </c>
      <c r="J769" s="11" t="str">
        <f t="shared" si="45"/>
        <v/>
      </c>
      <c r="K769" s="11">
        <f t="shared" si="46"/>
        <v>768</v>
      </c>
      <c r="L769" s="11" t="str">
        <f t="shared" si="47"/>
        <v/>
      </c>
    </row>
    <row r="770" spans="1:12" x14ac:dyDescent="0.3">
      <c r="A770" t="s">
        <v>11452</v>
      </c>
      <c r="B770" s="9">
        <v>45947</v>
      </c>
      <c r="C770" t="s">
        <v>8368</v>
      </c>
      <c r="D770" t="s">
        <v>8233</v>
      </c>
      <c r="E770" t="s">
        <v>9671</v>
      </c>
      <c r="F770">
        <v>2520</v>
      </c>
      <c r="G770" t="s">
        <v>10699</v>
      </c>
      <c r="H770" s="9">
        <v>45947</v>
      </c>
      <c r="I770" s="12">
        <f t="shared" si="44"/>
        <v>0</v>
      </c>
      <c r="J770" s="11" t="str">
        <f t="shared" si="45"/>
        <v/>
      </c>
      <c r="K770" s="11">
        <f t="shared" si="46"/>
        <v>769</v>
      </c>
      <c r="L770" s="11" t="str">
        <f t="shared" si="47"/>
        <v/>
      </c>
    </row>
    <row r="771" spans="1:12" x14ac:dyDescent="0.3">
      <c r="A771" t="s">
        <v>11453</v>
      </c>
      <c r="B771" s="9">
        <v>45947</v>
      </c>
      <c r="C771" t="s">
        <v>8373</v>
      </c>
      <c r="D771" t="s">
        <v>8249</v>
      </c>
      <c r="E771" t="s">
        <v>9559</v>
      </c>
      <c r="F771">
        <v>19465</v>
      </c>
      <c r="G771" t="s">
        <v>4482</v>
      </c>
      <c r="H771" s="9">
        <v>45948</v>
      </c>
      <c r="I771" s="12">
        <f t="shared" si="44"/>
        <v>1</v>
      </c>
      <c r="J771" s="11" t="str">
        <f t="shared" si="45"/>
        <v/>
      </c>
      <c r="K771" s="11">
        <f t="shared" si="46"/>
        <v>770</v>
      </c>
      <c r="L771" s="11" t="str">
        <f t="shared" si="47"/>
        <v/>
      </c>
    </row>
    <row r="772" spans="1:12" x14ac:dyDescent="0.3">
      <c r="A772" t="s">
        <v>11454</v>
      </c>
      <c r="B772" s="9">
        <v>45947</v>
      </c>
      <c r="C772" t="s">
        <v>8314</v>
      </c>
      <c r="D772" t="s">
        <v>8241</v>
      </c>
      <c r="E772" t="s">
        <v>9694</v>
      </c>
      <c r="F772">
        <v>425.5</v>
      </c>
      <c r="G772" t="s">
        <v>10687</v>
      </c>
      <c r="H772" s="9">
        <v>45947</v>
      </c>
      <c r="I772" s="12">
        <f t="shared" ref="I772:I835" si="48">H772-B772</f>
        <v>0</v>
      </c>
      <c r="J772" s="11" t="str">
        <f t="shared" ref="J772:J835" si="49">IF(I772&gt;2,"FLAG","")</f>
        <v/>
      </c>
      <c r="K772" s="11">
        <f t="shared" ref="K772:K835" si="50">VALUE(MID(A772,4,5))</f>
        <v>771</v>
      </c>
      <c r="L772" s="11" t="str">
        <f t="shared" ref="L772:L835" si="51">IF(ROW()=4,"",IF(K772-INDEX($K$4:$K$1491,ROW()-4)&gt;1,"FLAG",""))</f>
        <v/>
      </c>
    </row>
    <row r="773" spans="1:12" x14ac:dyDescent="0.3">
      <c r="A773" t="s">
        <v>11455</v>
      </c>
      <c r="B773" s="9">
        <v>45947</v>
      </c>
      <c r="C773" t="s">
        <v>8431</v>
      </c>
      <c r="D773" t="s">
        <v>8241</v>
      </c>
      <c r="E773" t="s">
        <v>9503</v>
      </c>
      <c r="F773">
        <v>2016</v>
      </c>
      <c r="G773" t="s">
        <v>4482</v>
      </c>
      <c r="H773" s="9">
        <v>45971</v>
      </c>
      <c r="I773" s="12">
        <f t="shared" si="48"/>
        <v>24</v>
      </c>
      <c r="J773" s="11" t="str">
        <f t="shared" si="49"/>
        <v>FLAG</v>
      </c>
      <c r="K773" s="11">
        <f t="shared" si="50"/>
        <v>772</v>
      </c>
      <c r="L773" s="11" t="str">
        <f t="shared" si="51"/>
        <v/>
      </c>
    </row>
    <row r="774" spans="1:12" x14ac:dyDescent="0.3">
      <c r="A774" t="s">
        <v>11456</v>
      </c>
      <c r="B774" s="9">
        <v>45947</v>
      </c>
      <c r="C774" t="s">
        <v>8393</v>
      </c>
      <c r="D774" t="s">
        <v>8249</v>
      </c>
      <c r="E774" t="s">
        <v>9528</v>
      </c>
      <c r="F774">
        <v>387</v>
      </c>
      <c r="G774" t="s">
        <v>4482</v>
      </c>
      <c r="H774" s="9">
        <v>45947</v>
      </c>
      <c r="I774" s="12">
        <f t="shared" si="48"/>
        <v>0</v>
      </c>
      <c r="J774" s="11" t="str">
        <f t="shared" si="49"/>
        <v/>
      </c>
      <c r="K774" s="11">
        <f t="shared" si="50"/>
        <v>773</v>
      </c>
      <c r="L774" s="11" t="str">
        <f t="shared" si="51"/>
        <v/>
      </c>
    </row>
    <row r="775" spans="1:12" x14ac:dyDescent="0.3">
      <c r="A775" t="s">
        <v>11457</v>
      </c>
      <c r="B775" s="9">
        <v>45948</v>
      </c>
      <c r="C775" t="s">
        <v>8229</v>
      </c>
      <c r="D775" t="s">
        <v>8233</v>
      </c>
      <c r="E775" t="s">
        <v>9649</v>
      </c>
      <c r="F775">
        <v>3552</v>
      </c>
      <c r="G775" t="s">
        <v>10699</v>
      </c>
      <c r="H775" s="9">
        <v>45950</v>
      </c>
      <c r="I775" s="12">
        <f t="shared" si="48"/>
        <v>2</v>
      </c>
      <c r="J775" s="11" t="str">
        <f t="shared" si="49"/>
        <v/>
      </c>
      <c r="K775" s="11">
        <f t="shared" si="50"/>
        <v>774</v>
      </c>
      <c r="L775" s="11" t="str">
        <f t="shared" si="51"/>
        <v/>
      </c>
    </row>
    <row r="776" spans="1:12" x14ac:dyDescent="0.3">
      <c r="A776" t="s">
        <v>11458</v>
      </c>
      <c r="B776" s="9">
        <v>45948</v>
      </c>
      <c r="C776" t="s">
        <v>8340</v>
      </c>
      <c r="D776" t="s">
        <v>8249</v>
      </c>
      <c r="E776" t="s">
        <v>9560</v>
      </c>
      <c r="F776">
        <v>1017</v>
      </c>
      <c r="G776" t="s">
        <v>4482</v>
      </c>
      <c r="H776" s="9">
        <v>45950</v>
      </c>
      <c r="I776" s="12">
        <f t="shared" si="48"/>
        <v>2</v>
      </c>
      <c r="J776" s="11" t="str">
        <f t="shared" si="49"/>
        <v/>
      </c>
      <c r="K776" s="11">
        <f t="shared" si="50"/>
        <v>775</v>
      </c>
      <c r="L776" s="11" t="str">
        <f t="shared" si="51"/>
        <v/>
      </c>
    </row>
    <row r="777" spans="1:12" x14ac:dyDescent="0.3">
      <c r="A777" t="s">
        <v>11459</v>
      </c>
      <c r="B777" s="9">
        <v>45948</v>
      </c>
      <c r="C777" t="s">
        <v>8324</v>
      </c>
      <c r="D777" t="s">
        <v>8241</v>
      </c>
      <c r="E777" t="s">
        <v>9472</v>
      </c>
      <c r="F777">
        <v>2548</v>
      </c>
      <c r="G777" t="s">
        <v>10687</v>
      </c>
      <c r="H777" s="9">
        <v>45948</v>
      </c>
      <c r="I777" s="12">
        <f t="shared" si="48"/>
        <v>0</v>
      </c>
      <c r="J777" s="11" t="str">
        <f t="shared" si="49"/>
        <v/>
      </c>
      <c r="K777" s="11">
        <f t="shared" si="50"/>
        <v>776</v>
      </c>
      <c r="L777" s="11" t="str">
        <f t="shared" si="51"/>
        <v/>
      </c>
    </row>
    <row r="778" spans="1:12" x14ac:dyDescent="0.3">
      <c r="A778" t="s">
        <v>11460</v>
      </c>
      <c r="B778" s="9">
        <v>45948</v>
      </c>
      <c r="C778" t="s">
        <v>8329</v>
      </c>
      <c r="D778" t="s">
        <v>8233</v>
      </c>
      <c r="E778" t="s">
        <v>9569</v>
      </c>
      <c r="F778">
        <v>2670</v>
      </c>
      <c r="G778" t="s">
        <v>4482</v>
      </c>
      <c r="H778" s="9">
        <v>45950</v>
      </c>
      <c r="I778" s="12">
        <f t="shared" si="48"/>
        <v>2</v>
      </c>
      <c r="J778" s="11" t="str">
        <f t="shared" si="49"/>
        <v/>
      </c>
      <c r="K778" s="11">
        <f t="shared" si="50"/>
        <v>777</v>
      </c>
      <c r="L778" s="11" t="str">
        <f t="shared" si="51"/>
        <v/>
      </c>
    </row>
    <row r="779" spans="1:12" x14ac:dyDescent="0.3">
      <c r="A779" t="s">
        <v>11461</v>
      </c>
      <c r="B779" s="9">
        <v>45949</v>
      </c>
      <c r="C779" t="s">
        <v>8267</v>
      </c>
      <c r="D779" t="s">
        <v>8269</v>
      </c>
      <c r="E779" t="s">
        <v>9598</v>
      </c>
      <c r="F779">
        <v>5700</v>
      </c>
      <c r="G779" t="s">
        <v>10687</v>
      </c>
      <c r="H779" s="9">
        <v>45949</v>
      </c>
      <c r="I779" s="12">
        <f t="shared" si="48"/>
        <v>0</v>
      </c>
      <c r="J779" s="11" t="str">
        <f t="shared" si="49"/>
        <v/>
      </c>
      <c r="K779" s="11">
        <f t="shared" si="50"/>
        <v>778</v>
      </c>
      <c r="L779" s="11" t="str">
        <f t="shared" si="51"/>
        <v/>
      </c>
    </row>
    <row r="780" spans="1:12" x14ac:dyDescent="0.3">
      <c r="A780" t="s">
        <v>11462</v>
      </c>
      <c r="B780" s="9">
        <v>45949</v>
      </c>
      <c r="C780" t="s">
        <v>8229</v>
      </c>
      <c r="D780" t="s">
        <v>8233</v>
      </c>
      <c r="E780" t="s">
        <v>9673</v>
      </c>
      <c r="F780">
        <v>1568</v>
      </c>
      <c r="G780" t="s">
        <v>4482</v>
      </c>
      <c r="H780" s="9">
        <v>45950</v>
      </c>
      <c r="I780" s="12">
        <f t="shared" si="48"/>
        <v>1</v>
      </c>
      <c r="J780" s="11" t="str">
        <f t="shared" si="49"/>
        <v/>
      </c>
      <c r="K780" s="11">
        <f t="shared" si="50"/>
        <v>779</v>
      </c>
      <c r="L780" s="11" t="str">
        <f t="shared" si="51"/>
        <v/>
      </c>
    </row>
    <row r="781" spans="1:12" x14ac:dyDescent="0.3">
      <c r="A781" t="s">
        <v>11463</v>
      </c>
      <c r="B781" s="9">
        <v>45949</v>
      </c>
      <c r="C781" t="s">
        <v>8514</v>
      </c>
      <c r="D781" t="s">
        <v>8233</v>
      </c>
      <c r="E781" t="s">
        <v>9519</v>
      </c>
      <c r="F781">
        <v>2850</v>
      </c>
      <c r="G781" t="s">
        <v>4482</v>
      </c>
      <c r="H781" s="9">
        <v>45949</v>
      </c>
      <c r="I781" s="12">
        <f t="shared" si="48"/>
        <v>0</v>
      </c>
      <c r="J781" s="11" t="str">
        <f t="shared" si="49"/>
        <v/>
      </c>
      <c r="K781" s="11">
        <f t="shared" si="50"/>
        <v>780</v>
      </c>
      <c r="L781" s="11" t="str">
        <f t="shared" si="51"/>
        <v/>
      </c>
    </row>
    <row r="782" spans="1:12" x14ac:dyDescent="0.3">
      <c r="A782" t="s">
        <v>11464</v>
      </c>
      <c r="B782" s="9">
        <v>45949</v>
      </c>
      <c r="C782" t="s">
        <v>8463</v>
      </c>
      <c r="D782" t="s">
        <v>8233</v>
      </c>
      <c r="E782" t="s">
        <v>9477</v>
      </c>
      <c r="F782">
        <v>1054.5</v>
      </c>
      <c r="G782" t="s">
        <v>4482</v>
      </c>
      <c r="H782" s="9">
        <v>45949</v>
      </c>
      <c r="I782" s="12">
        <f t="shared" si="48"/>
        <v>0</v>
      </c>
      <c r="J782" s="11" t="str">
        <f t="shared" si="49"/>
        <v/>
      </c>
      <c r="K782" s="11">
        <f t="shared" si="50"/>
        <v>781</v>
      </c>
      <c r="L782" s="11" t="str">
        <f t="shared" si="51"/>
        <v/>
      </c>
    </row>
    <row r="783" spans="1:12" x14ac:dyDescent="0.3">
      <c r="A783" t="s">
        <v>11465</v>
      </c>
      <c r="B783" s="9">
        <v>45950</v>
      </c>
      <c r="C783" t="s">
        <v>8254</v>
      </c>
      <c r="D783" t="s">
        <v>8228</v>
      </c>
      <c r="E783" t="s">
        <v>9551</v>
      </c>
      <c r="F783">
        <v>612</v>
      </c>
      <c r="G783" t="s">
        <v>4482</v>
      </c>
      <c r="H783" s="9">
        <v>45950</v>
      </c>
      <c r="I783" s="12">
        <f t="shared" si="48"/>
        <v>0</v>
      </c>
      <c r="J783" s="11" t="str">
        <f t="shared" si="49"/>
        <v/>
      </c>
      <c r="K783" s="11">
        <f t="shared" si="50"/>
        <v>782</v>
      </c>
      <c r="L783" s="11" t="str">
        <f t="shared" si="51"/>
        <v/>
      </c>
    </row>
    <row r="784" spans="1:12" x14ac:dyDescent="0.3">
      <c r="A784" t="s">
        <v>11466</v>
      </c>
      <c r="B784" s="9">
        <v>45950</v>
      </c>
      <c r="C784" t="s">
        <v>8288</v>
      </c>
      <c r="D784" t="s">
        <v>8228</v>
      </c>
      <c r="E784" t="s">
        <v>9647</v>
      </c>
      <c r="F784">
        <v>1148</v>
      </c>
      <c r="G784" t="s">
        <v>10699</v>
      </c>
      <c r="H784" s="9">
        <v>45952</v>
      </c>
      <c r="I784" s="12">
        <f t="shared" si="48"/>
        <v>2</v>
      </c>
      <c r="J784" s="11" t="str">
        <f t="shared" si="49"/>
        <v/>
      </c>
      <c r="K784" s="11">
        <f t="shared" si="50"/>
        <v>783</v>
      </c>
      <c r="L784" s="11" t="str">
        <f t="shared" si="51"/>
        <v/>
      </c>
    </row>
    <row r="785" spans="1:12" x14ac:dyDescent="0.3">
      <c r="A785" t="s">
        <v>11467</v>
      </c>
      <c r="B785" s="9">
        <v>45950</v>
      </c>
      <c r="C785" t="s">
        <v>8522</v>
      </c>
      <c r="D785" t="s">
        <v>8269</v>
      </c>
      <c r="E785" t="s">
        <v>9557</v>
      </c>
      <c r="F785">
        <v>2475</v>
      </c>
      <c r="G785" t="s">
        <v>10699</v>
      </c>
      <c r="H785" s="9">
        <v>45952</v>
      </c>
      <c r="I785" s="12">
        <f t="shared" si="48"/>
        <v>2</v>
      </c>
      <c r="J785" s="11" t="str">
        <f t="shared" si="49"/>
        <v/>
      </c>
      <c r="K785" s="11">
        <f t="shared" si="50"/>
        <v>784</v>
      </c>
      <c r="L785" s="11" t="str">
        <f t="shared" si="51"/>
        <v/>
      </c>
    </row>
    <row r="786" spans="1:12" x14ac:dyDescent="0.3">
      <c r="A786" t="s">
        <v>11468</v>
      </c>
      <c r="B786" s="9">
        <v>45950</v>
      </c>
      <c r="C786" t="s">
        <v>8365</v>
      </c>
      <c r="D786" t="s">
        <v>8233</v>
      </c>
      <c r="E786" t="s">
        <v>9707</v>
      </c>
      <c r="F786">
        <v>1812.5</v>
      </c>
      <c r="G786" t="s">
        <v>4482</v>
      </c>
      <c r="H786" s="9">
        <v>45950</v>
      </c>
      <c r="I786" s="12">
        <f t="shared" si="48"/>
        <v>0</v>
      </c>
      <c r="J786" s="11" t="str">
        <f t="shared" si="49"/>
        <v/>
      </c>
      <c r="K786" s="11">
        <f t="shared" si="50"/>
        <v>785</v>
      </c>
      <c r="L786" s="11" t="str">
        <f t="shared" si="51"/>
        <v/>
      </c>
    </row>
    <row r="787" spans="1:12" x14ac:dyDescent="0.3">
      <c r="A787" t="s">
        <v>11469</v>
      </c>
      <c r="B787" s="9">
        <v>45950</v>
      </c>
      <c r="C787" t="s">
        <v>8471</v>
      </c>
      <c r="D787" t="s">
        <v>8241</v>
      </c>
      <c r="E787" t="s">
        <v>9587</v>
      </c>
      <c r="F787">
        <v>2310</v>
      </c>
      <c r="G787" t="s">
        <v>10687</v>
      </c>
      <c r="H787" s="9">
        <v>45950</v>
      </c>
      <c r="I787" s="12">
        <f t="shared" si="48"/>
        <v>0</v>
      </c>
      <c r="J787" s="11" t="str">
        <f t="shared" si="49"/>
        <v/>
      </c>
      <c r="K787" s="11">
        <f t="shared" si="50"/>
        <v>786</v>
      </c>
      <c r="L787" s="11" t="str">
        <f t="shared" si="51"/>
        <v/>
      </c>
    </row>
    <row r="788" spans="1:12" x14ac:dyDescent="0.3">
      <c r="A788" t="s">
        <v>11470</v>
      </c>
      <c r="B788" s="9">
        <v>45950</v>
      </c>
      <c r="C788" t="s">
        <v>8229</v>
      </c>
      <c r="D788" t="s">
        <v>8233</v>
      </c>
      <c r="E788" t="s">
        <v>9658</v>
      </c>
      <c r="F788">
        <v>11956</v>
      </c>
      <c r="G788" t="s">
        <v>10699</v>
      </c>
      <c r="H788" s="9">
        <v>45952</v>
      </c>
      <c r="I788" s="12">
        <f t="shared" si="48"/>
        <v>2</v>
      </c>
      <c r="J788" s="11" t="str">
        <f t="shared" si="49"/>
        <v/>
      </c>
      <c r="K788" s="11">
        <f t="shared" si="50"/>
        <v>787</v>
      </c>
      <c r="L788" s="11" t="str">
        <f t="shared" si="51"/>
        <v/>
      </c>
    </row>
    <row r="789" spans="1:12" x14ac:dyDescent="0.3">
      <c r="A789" t="s">
        <v>11471</v>
      </c>
      <c r="B789" s="9">
        <v>45950</v>
      </c>
      <c r="C789" t="s">
        <v>8410</v>
      </c>
      <c r="D789" t="s">
        <v>8249</v>
      </c>
      <c r="E789" t="s">
        <v>9544</v>
      </c>
      <c r="F789">
        <v>15312</v>
      </c>
      <c r="G789" t="s">
        <v>4482</v>
      </c>
      <c r="H789" s="9">
        <v>45950</v>
      </c>
      <c r="I789" s="12">
        <f t="shared" si="48"/>
        <v>0</v>
      </c>
      <c r="J789" s="11" t="str">
        <f t="shared" si="49"/>
        <v/>
      </c>
      <c r="K789" s="11">
        <f t="shared" si="50"/>
        <v>788</v>
      </c>
      <c r="L789" s="11" t="str">
        <f t="shared" si="51"/>
        <v/>
      </c>
    </row>
    <row r="790" spans="1:12" x14ac:dyDescent="0.3">
      <c r="A790" t="s">
        <v>11472</v>
      </c>
      <c r="B790" s="9">
        <v>45950</v>
      </c>
      <c r="C790" t="s">
        <v>8242</v>
      </c>
      <c r="D790" t="s">
        <v>8233</v>
      </c>
      <c r="E790" t="s">
        <v>9578</v>
      </c>
      <c r="F790">
        <v>486</v>
      </c>
      <c r="G790" t="s">
        <v>4482</v>
      </c>
      <c r="H790" s="9">
        <v>45950</v>
      </c>
      <c r="I790" s="12">
        <f t="shared" si="48"/>
        <v>0</v>
      </c>
      <c r="J790" s="11" t="str">
        <f t="shared" si="49"/>
        <v/>
      </c>
      <c r="K790" s="11">
        <f t="shared" si="50"/>
        <v>789</v>
      </c>
      <c r="L790" s="11" t="str">
        <f t="shared" si="51"/>
        <v/>
      </c>
    </row>
    <row r="791" spans="1:12" x14ac:dyDescent="0.3">
      <c r="A791" t="s">
        <v>11473</v>
      </c>
      <c r="B791" s="9">
        <v>45951</v>
      </c>
      <c r="C791" t="s">
        <v>8256</v>
      </c>
      <c r="D791" t="s">
        <v>8228</v>
      </c>
      <c r="E791" t="s">
        <v>9705</v>
      </c>
      <c r="F791">
        <v>2997</v>
      </c>
      <c r="G791" t="s">
        <v>10699</v>
      </c>
      <c r="H791" s="9">
        <v>45953</v>
      </c>
      <c r="I791" s="12">
        <f t="shared" si="48"/>
        <v>2</v>
      </c>
      <c r="J791" s="11" t="str">
        <f t="shared" si="49"/>
        <v/>
      </c>
      <c r="K791" s="11">
        <f t="shared" si="50"/>
        <v>790</v>
      </c>
      <c r="L791" s="11" t="str">
        <f t="shared" si="51"/>
        <v/>
      </c>
    </row>
    <row r="792" spans="1:12" x14ac:dyDescent="0.3">
      <c r="A792" t="s">
        <v>11474</v>
      </c>
      <c r="B792" s="9">
        <v>45951</v>
      </c>
      <c r="C792" t="s">
        <v>8397</v>
      </c>
      <c r="D792" t="s">
        <v>8269</v>
      </c>
      <c r="E792" t="s">
        <v>9499</v>
      </c>
      <c r="F792">
        <v>603</v>
      </c>
      <c r="G792" t="s">
        <v>4482</v>
      </c>
      <c r="H792" s="9">
        <v>45952</v>
      </c>
      <c r="I792" s="12">
        <f t="shared" si="48"/>
        <v>1</v>
      </c>
      <c r="J792" s="11" t="str">
        <f t="shared" si="49"/>
        <v/>
      </c>
      <c r="K792" s="11">
        <f t="shared" si="50"/>
        <v>791</v>
      </c>
      <c r="L792" s="11" t="str">
        <f t="shared" si="51"/>
        <v/>
      </c>
    </row>
    <row r="793" spans="1:12" x14ac:dyDescent="0.3">
      <c r="A793" t="s">
        <v>11475</v>
      </c>
      <c r="B793" s="9">
        <v>45951</v>
      </c>
      <c r="C793" t="s">
        <v>8474</v>
      </c>
      <c r="D793" t="s">
        <v>8269</v>
      </c>
      <c r="E793" t="s">
        <v>9512</v>
      </c>
      <c r="F793">
        <v>8448</v>
      </c>
      <c r="G793" t="s">
        <v>4482</v>
      </c>
      <c r="H793" s="9">
        <v>45951</v>
      </c>
      <c r="I793" s="12">
        <f t="shared" si="48"/>
        <v>0</v>
      </c>
      <c r="J793" s="11" t="str">
        <f t="shared" si="49"/>
        <v/>
      </c>
      <c r="K793" s="11">
        <f t="shared" si="50"/>
        <v>792</v>
      </c>
      <c r="L793" s="11" t="str">
        <f t="shared" si="51"/>
        <v/>
      </c>
    </row>
    <row r="794" spans="1:12" x14ac:dyDescent="0.3">
      <c r="A794" t="s">
        <v>11476</v>
      </c>
      <c r="B794" s="9">
        <v>45952</v>
      </c>
      <c r="C794" t="s">
        <v>8265</v>
      </c>
      <c r="D794" t="s">
        <v>8241</v>
      </c>
      <c r="E794" t="s">
        <v>9612</v>
      </c>
      <c r="F794">
        <v>3500</v>
      </c>
      <c r="G794" t="s">
        <v>4482</v>
      </c>
      <c r="H794" s="9">
        <v>45962</v>
      </c>
      <c r="I794" s="12">
        <f t="shared" si="48"/>
        <v>10</v>
      </c>
      <c r="J794" s="11" t="str">
        <f t="shared" si="49"/>
        <v>FLAG</v>
      </c>
      <c r="K794" s="11">
        <f t="shared" si="50"/>
        <v>793</v>
      </c>
      <c r="L794" s="11" t="str">
        <f t="shared" si="51"/>
        <v/>
      </c>
    </row>
    <row r="795" spans="1:12" x14ac:dyDescent="0.3">
      <c r="A795" t="s">
        <v>11477</v>
      </c>
      <c r="B795" s="9">
        <v>45952</v>
      </c>
      <c r="C795" t="s">
        <v>8288</v>
      </c>
      <c r="D795" t="s">
        <v>8228</v>
      </c>
      <c r="E795" t="s">
        <v>9643</v>
      </c>
      <c r="F795">
        <v>594</v>
      </c>
      <c r="G795" t="s">
        <v>10687</v>
      </c>
      <c r="H795" s="9">
        <v>45952</v>
      </c>
      <c r="I795" s="12">
        <f t="shared" si="48"/>
        <v>0</v>
      </c>
      <c r="J795" s="11" t="str">
        <f t="shared" si="49"/>
        <v/>
      </c>
      <c r="K795" s="11">
        <f t="shared" si="50"/>
        <v>794</v>
      </c>
      <c r="L795" s="11" t="str">
        <f t="shared" si="51"/>
        <v/>
      </c>
    </row>
    <row r="796" spans="1:12" x14ac:dyDescent="0.3">
      <c r="A796" t="s">
        <v>11478</v>
      </c>
      <c r="B796" s="9">
        <v>45952</v>
      </c>
      <c r="C796" t="s">
        <v>8384</v>
      </c>
      <c r="D796" t="s">
        <v>8269</v>
      </c>
      <c r="E796" t="s">
        <v>9710</v>
      </c>
      <c r="F796">
        <v>1900</v>
      </c>
      <c r="G796" t="s">
        <v>10699</v>
      </c>
      <c r="H796" s="9">
        <v>45953</v>
      </c>
      <c r="I796" s="12">
        <f t="shared" si="48"/>
        <v>1</v>
      </c>
      <c r="J796" s="11" t="str">
        <f t="shared" si="49"/>
        <v/>
      </c>
      <c r="K796" s="11">
        <f t="shared" si="50"/>
        <v>795</v>
      </c>
      <c r="L796" s="11" t="str">
        <f t="shared" si="51"/>
        <v/>
      </c>
    </row>
    <row r="797" spans="1:12" x14ac:dyDescent="0.3">
      <c r="A797" t="s">
        <v>11479</v>
      </c>
      <c r="B797" s="9">
        <v>45952</v>
      </c>
      <c r="C797" t="s">
        <v>8296</v>
      </c>
      <c r="D797" t="s">
        <v>8228</v>
      </c>
      <c r="E797" t="s">
        <v>9498</v>
      </c>
      <c r="F797">
        <v>2637.5</v>
      </c>
      <c r="G797" t="s">
        <v>10687</v>
      </c>
      <c r="H797" s="9">
        <v>45952</v>
      </c>
      <c r="I797" s="12">
        <f t="shared" si="48"/>
        <v>0</v>
      </c>
      <c r="J797" s="11" t="str">
        <f t="shared" si="49"/>
        <v/>
      </c>
      <c r="K797" s="11">
        <f t="shared" si="50"/>
        <v>796</v>
      </c>
      <c r="L797" s="11" t="str">
        <f t="shared" si="51"/>
        <v/>
      </c>
    </row>
    <row r="798" spans="1:12" x14ac:dyDescent="0.3">
      <c r="A798" t="s">
        <v>11480</v>
      </c>
      <c r="B798" s="9">
        <v>45953</v>
      </c>
      <c r="C798" t="s">
        <v>8493</v>
      </c>
      <c r="D798" t="s">
        <v>8249</v>
      </c>
      <c r="E798" t="s">
        <v>9601</v>
      </c>
      <c r="F798">
        <v>855</v>
      </c>
      <c r="G798" t="s">
        <v>10699</v>
      </c>
      <c r="H798" s="9">
        <v>45953</v>
      </c>
      <c r="I798" s="12">
        <f t="shared" si="48"/>
        <v>0</v>
      </c>
      <c r="J798" s="11" t="str">
        <f t="shared" si="49"/>
        <v/>
      </c>
      <c r="K798" s="11">
        <f t="shared" si="50"/>
        <v>797</v>
      </c>
      <c r="L798" s="11" t="str">
        <f t="shared" si="51"/>
        <v/>
      </c>
    </row>
    <row r="799" spans="1:12" x14ac:dyDescent="0.3">
      <c r="A799" t="s">
        <v>11481</v>
      </c>
      <c r="B799" s="9">
        <v>45953</v>
      </c>
      <c r="C799" t="s">
        <v>8471</v>
      </c>
      <c r="D799" t="s">
        <v>8241</v>
      </c>
      <c r="E799" t="s">
        <v>9677</v>
      </c>
      <c r="F799">
        <v>18375</v>
      </c>
      <c r="G799" t="s">
        <v>10687</v>
      </c>
      <c r="H799" s="9">
        <v>45953</v>
      </c>
      <c r="I799" s="12">
        <f t="shared" si="48"/>
        <v>0</v>
      </c>
      <c r="J799" s="11" t="str">
        <f t="shared" si="49"/>
        <v/>
      </c>
      <c r="K799" s="11">
        <f t="shared" si="50"/>
        <v>798</v>
      </c>
      <c r="L799" s="11" t="str">
        <f t="shared" si="51"/>
        <v/>
      </c>
    </row>
    <row r="800" spans="1:12" x14ac:dyDescent="0.3">
      <c r="A800" t="s">
        <v>11482</v>
      </c>
      <c r="B800" s="9">
        <v>45953</v>
      </c>
      <c r="C800" t="s">
        <v>8413</v>
      </c>
      <c r="D800" t="s">
        <v>8228</v>
      </c>
      <c r="E800" t="s">
        <v>9669</v>
      </c>
      <c r="F800">
        <v>2968</v>
      </c>
      <c r="G800" t="s">
        <v>4482</v>
      </c>
      <c r="H800" s="9">
        <v>45953</v>
      </c>
      <c r="I800" s="12">
        <f t="shared" si="48"/>
        <v>0</v>
      </c>
      <c r="J800" s="11" t="str">
        <f t="shared" si="49"/>
        <v/>
      </c>
      <c r="K800" s="11">
        <f t="shared" si="50"/>
        <v>799</v>
      </c>
      <c r="L800" s="11" t="str">
        <f t="shared" si="51"/>
        <v/>
      </c>
    </row>
    <row r="801" spans="1:12" x14ac:dyDescent="0.3">
      <c r="A801" t="s">
        <v>11483</v>
      </c>
      <c r="B801" s="9">
        <v>45953</v>
      </c>
      <c r="C801" t="s">
        <v>8350</v>
      </c>
      <c r="D801" t="s">
        <v>8233</v>
      </c>
      <c r="E801" t="s">
        <v>9543</v>
      </c>
      <c r="F801">
        <v>3589</v>
      </c>
      <c r="G801" t="s">
        <v>10699</v>
      </c>
      <c r="H801" s="9">
        <v>45955</v>
      </c>
      <c r="I801" s="12">
        <f t="shared" si="48"/>
        <v>2</v>
      </c>
      <c r="J801" s="11" t="str">
        <f t="shared" si="49"/>
        <v/>
      </c>
      <c r="K801" s="11">
        <f t="shared" si="50"/>
        <v>800</v>
      </c>
      <c r="L801" s="11" t="str">
        <f t="shared" si="51"/>
        <v/>
      </c>
    </row>
    <row r="802" spans="1:12" x14ac:dyDescent="0.3">
      <c r="A802" t="s">
        <v>11484</v>
      </c>
      <c r="B802" s="9">
        <v>45953</v>
      </c>
      <c r="C802" t="s">
        <v>8430</v>
      </c>
      <c r="D802" t="s">
        <v>8241</v>
      </c>
      <c r="E802" t="s">
        <v>9608</v>
      </c>
      <c r="F802">
        <v>13125</v>
      </c>
      <c r="G802" t="s">
        <v>10687</v>
      </c>
      <c r="H802" s="9">
        <v>45953</v>
      </c>
      <c r="I802" s="12">
        <f t="shared" si="48"/>
        <v>0</v>
      </c>
      <c r="J802" s="11" t="str">
        <f t="shared" si="49"/>
        <v/>
      </c>
      <c r="K802" s="11">
        <f t="shared" si="50"/>
        <v>801</v>
      </c>
      <c r="L802" s="11" t="str">
        <f t="shared" si="51"/>
        <v/>
      </c>
    </row>
    <row r="803" spans="1:12" x14ac:dyDescent="0.3">
      <c r="A803" t="s">
        <v>11485</v>
      </c>
      <c r="B803" s="9">
        <v>45954</v>
      </c>
      <c r="C803" t="s">
        <v>8427</v>
      </c>
      <c r="D803" t="s">
        <v>8233</v>
      </c>
      <c r="E803" t="s">
        <v>9667</v>
      </c>
      <c r="F803">
        <v>1926</v>
      </c>
      <c r="G803" t="s">
        <v>4482</v>
      </c>
      <c r="H803" s="9">
        <v>45954</v>
      </c>
      <c r="I803" s="12">
        <f t="shared" si="48"/>
        <v>0</v>
      </c>
      <c r="J803" s="11" t="str">
        <f t="shared" si="49"/>
        <v/>
      </c>
      <c r="K803" s="11">
        <f t="shared" si="50"/>
        <v>802</v>
      </c>
      <c r="L803" s="11" t="str">
        <f t="shared" si="51"/>
        <v/>
      </c>
    </row>
    <row r="804" spans="1:12" x14ac:dyDescent="0.3">
      <c r="A804" t="s">
        <v>11486</v>
      </c>
      <c r="B804" s="9">
        <v>45954</v>
      </c>
      <c r="C804" t="s">
        <v>8414</v>
      </c>
      <c r="D804" t="s">
        <v>8228</v>
      </c>
      <c r="E804" t="s">
        <v>9510</v>
      </c>
      <c r="F804">
        <v>4488</v>
      </c>
      <c r="G804" t="s">
        <v>4482</v>
      </c>
      <c r="H804" s="9">
        <v>45955</v>
      </c>
      <c r="I804" s="12">
        <f t="shared" si="48"/>
        <v>1</v>
      </c>
      <c r="J804" s="11" t="str">
        <f t="shared" si="49"/>
        <v/>
      </c>
      <c r="K804" s="11">
        <f t="shared" si="50"/>
        <v>803</v>
      </c>
      <c r="L804" s="11" t="str">
        <f t="shared" si="51"/>
        <v/>
      </c>
    </row>
    <row r="805" spans="1:12" x14ac:dyDescent="0.3">
      <c r="A805" t="s">
        <v>11487</v>
      </c>
      <c r="B805" s="9">
        <v>45954</v>
      </c>
      <c r="C805" t="s">
        <v>8384</v>
      </c>
      <c r="D805" t="s">
        <v>8269</v>
      </c>
      <c r="E805" t="s">
        <v>9524</v>
      </c>
      <c r="F805">
        <v>13685</v>
      </c>
      <c r="G805" t="s">
        <v>4482</v>
      </c>
      <c r="H805" s="9">
        <v>45955</v>
      </c>
      <c r="I805" s="12">
        <f t="shared" si="48"/>
        <v>1</v>
      </c>
      <c r="J805" s="11" t="str">
        <f t="shared" si="49"/>
        <v/>
      </c>
      <c r="K805" s="11">
        <f t="shared" si="50"/>
        <v>804</v>
      </c>
      <c r="L805" s="11" t="str">
        <f t="shared" si="51"/>
        <v/>
      </c>
    </row>
    <row r="806" spans="1:12" x14ac:dyDescent="0.3">
      <c r="A806" t="s">
        <v>11488</v>
      </c>
      <c r="B806" s="9">
        <v>45954</v>
      </c>
      <c r="C806" t="s">
        <v>8422</v>
      </c>
      <c r="D806" t="s">
        <v>8228</v>
      </c>
      <c r="E806" t="s">
        <v>9697</v>
      </c>
      <c r="F806">
        <v>3584</v>
      </c>
      <c r="G806" t="s">
        <v>4482</v>
      </c>
      <c r="H806" s="9">
        <v>45956</v>
      </c>
      <c r="I806" s="12">
        <f t="shared" si="48"/>
        <v>2</v>
      </c>
      <c r="J806" s="11" t="str">
        <f t="shared" si="49"/>
        <v/>
      </c>
      <c r="K806" s="11">
        <f t="shared" si="50"/>
        <v>805</v>
      </c>
      <c r="L806" s="11" t="str">
        <f t="shared" si="51"/>
        <v/>
      </c>
    </row>
    <row r="807" spans="1:12" x14ac:dyDescent="0.3">
      <c r="A807" t="s">
        <v>11489</v>
      </c>
      <c r="B807" s="9">
        <v>45954</v>
      </c>
      <c r="C807" t="s">
        <v>8365</v>
      </c>
      <c r="D807" t="s">
        <v>8233</v>
      </c>
      <c r="E807" t="s">
        <v>9747</v>
      </c>
      <c r="F807">
        <v>1728</v>
      </c>
      <c r="G807" t="s">
        <v>4482</v>
      </c>
      <c r="H807" s="9">
        <v>45956</v>
      </c>
      <c r="I807" s="12">
        <f t="shared" si="48"/>
        <v>2</v>
      </c>
      <c r="J807" s="11" t="str">
        <f t="shared" si="49"/>
        <v/>
      </c>
      <c r="K807" s="11">
        <f t="shared" si="50"/>
        <v>806</v>
      </c>
      <c r="L807" s="11" t="str">
        <f t="shared" si="51"/>
        <v/>
      </c>
    </row>
    <row r="808" spans="1:12" x14ac:dyDescent="0.3">
      <c r="A808" t="s">
        <v>11490</v>
      </c>
      <c r="B808" s="9">
        <v>45955</v>
      </c>
      <c r="C808" t="s">
        <v>8223</v>
      </c>
      <c r="D808" t="s">
        <v>8228</v>
      </c>
      <c r="E808" t="s">
        <v>9576</v>
      </c>
      <c r="F808">
        <v>4503</v>
      </c>
      <c r="G808" t="s">
        <v>10699</v>
      </c>
      <c r="H808" s="9">
        <v>45957</v>
      </c>
      <c r="I808" s="12">
        <f t="shared" si="48"/>
        <v>2</v>
      </c>
      <c r="J808" s="11" t="str">
        <f t="shared" si="49"/>
        <v/>
      </c>
      <c r="K808" s="11">
        <f t="shared" si="50"/>
        <v>807</v>
      </c>
      <c r="L808" s="11" t="str">
        <f t="shared" si="51"/>
        <v/>
      </c>
    </row>
    <row r="809" spans="1:12" x14ac:dyDescent="0.3">
      <c r="A809" t="s">
        <v>11491</v>
      </c>
      <c r="B809" s="9">
        <v>45955</v>
      </c>
      <c r="C809" t="s">
        <v>8515</v>
      </c>
      <c r="D809" t="s">
        <v>8233</v>
      </c>
      <c r="E809" t="s">
        <v>9753</v>
      </c>
      <c r="F809">
        <v>18128</v>
      </c>
      <c r="G809" t="s">
        <v>10687</v>
      </c>
      <c r="H809" s="9">
        <v>45955</v>
      </c>
      <c r="I809" s="12">
        <f t="shared" si="48"/>
        <v>0</v>
      </c>
      <c r="J809" s="11" t="str">
        <f t="shared" si="49"/>
        <v/>
      </c>
      <c r="K809" s="11">
        <f t="shared" si="50"/>
        <v>808</v>
      </c>
      <c r="L809" s="11" t="str">
        <f t="shared" si="51"/>
        <v/>
      </c>
    </row>
    <row r="810" spans="1:12" x14ac:dyDescent="0.3">
      <c r="A810" t="s">
        <v>11492</v>
      </c>
      <c r="B810" s="9">
        <v>45955</v>
      </c>
      <c r="C810" t="s">
        <v>8400</v>
      </c>
      <c r="D810" t="s">
        <v>8228</v>
      </c>
      <c r="E810" t="s">
        <v>9611</v>
      </c>
      <c r="F810">
        <v>1728</v>
      </c>
      <c r="G810" t="s">
        <v>4482</v>
      </c>
      <c r="H810" s="9">
        <v>45955</v>
      </c>
      <c r="I810" s="12">
        <f t="shared" si="48"/>
        <v>0</v>
      </c>
      <c r="J810" s="11" t="str">
        <f t="shared" si="49"/>
        <v/>
      </c>
      <c r="K810" s="11">
        <f t="shared" si="50"/>
        <v>809</v>
      </c>
      <c r="L810" s="11" t="str">
        <f t="shared" si="51"/>
        <v/>
      </c>
    </row>
    <row r="811" spans="1:12" x14ac:dyDescent="0.3">
      <c r="A811" t="s">
        <v>11493</v>
      </c>
      <c r="B811" s="9">
        <v>45955</v>
      </c>
      <c r="C811" t="s">
        <v>8439</v>
      </c>
      <c r="D811" t="s">
        <v>8249</v>
      </c>
      <c r="E811" t="s">
        <v>9650</v>
      </c>
      <c r="F811">
        <v>10290</v>
      </c>
      <c r="G811" t="s">
        <v>4482</v>
      </c>
      <c r="H811" s="9">
        <v>45955</v>
      </c>
      <c r="I811" s="12">
        <f t="shared" si="48"/>
        <v>0</v>
      </c>
      <c r="J811" s="11" t="str">
        <f t="shared" si="49"/>
        <v/>
      </c>
      <c r="K811" s="11">
        <f t="shared" si="50"/>
        <v>810</v>
      </c>
      <c r="L811" s="11" t="str">
        <f t="shared" si="51"/>
        <v/>
      </c>
    </row>
    <row r="812" spans="1:12" x14ac:dyDescent="0.3">
      <c r="A812" t="s">
        <v>11494</v>
      </c>
      <c r="B812" s="9">
        <v>45955</v>
      </c>
      <c r="C812" t="s">
        <v>8505</v>
      </c>
      <c r="D812" t="s">
        <v>8241</v>
      </c>
      <c r="E812" t="s">
        <v>9715</v>
      </c>
      <c r="F812">
        <v>3644.5</v>
      </c>
      <c r="G812" t="s">
        <v>10699</v>
      </c>
      <c r="H812" s="9">
        <v>45955</v>
      </c>
      <c r="I812" s="12">
        <f t="shared" si="48"/>
        <v>0</v>
      </c>
      <c r="J812" s="11" t="str">
        <f t="shared" si="49"/>
        <v/>
      </c>
      <c r="K812" s="11">
        <f t="shared" si="50"/>
        <v>811</v>
      </c>
      <c r="L812" s="11" t="str">
        <f t="shared" si="51"/>
        <v/>
      </c>
    </row>
    <row r="813" spans="1:12" x14ac:dyDescent="0.3">
      <c r="A813" t="s">
        <v>11495</v>
      </c>
      <c r="B813" s="9">
        <v>45955</v>
      </c>
      <c r="C813" t="s">
        <v>8313</v>
      </c>
      <c r="D813" t="s">
        <v>8249</v>
      </c>
      <c r="E813" t="s">
        <v>9568</v>
      </c>
      <c r="F813">
        <v>4380</v>
      </c>
      <c r="G813" t="s">
        <v>4482</v>
      </c>
      <c r="H813" s="9">
        <v>45956</v>
      </c>
      <c r="I813" s="12">
        <f t="shared" si="48"/>
        <v>1</v>
      </c>
      <c r="J813" s="11" t="str">
        <f t="shared" si="49"/>
        <v/>
      </c>
      <c r="K813" s="11">
        <f t="shared" si="50"/>
        <v>812</v>
      </c>
      <c r="L813" s="11" t="str">
        <f t="shared" si="51"/>
        <v/>
      </c>
    </row>
    <row r="814" spans="1:12" x14ac:dyDescent="0.3">
      <c r="A814" t="s">
        <v>11496</v>
      </c>
      <c r="B814" s="9">
        <v>45955</v>
      </c>
      <c r="C814" t="s">
        <v>8397</v>
      </c>
      <c r="D814" t="s">
        <v>8269</v>
      </c>
      <c r="E814" t="s">
        <v>9698</v>
      </c>
      <c r="F814">
        <v>18040</v>
      </c>
      <c r="G814" t="s">
        <v>4482</v>
      </c>
      <c r="H814" s="9">
        <v>45956</v>
      </c>
      <c r="I814" s="12">
        <f t="shared" si="48"/>
        <v>1</v>
      </c>
      <c r="J814" s="11" t="str">
        <f t="shared" si="49"/>
        <v/>
      </c>
      <c r="K814" s="11">
        <f t="shared" si="50"/>
        <v>813</v>
      </c>
      <c r="L814" s="11" t="str">
        <f t="shared" si="51"/>
        <v/>
      </c>
    </row>
    <row r="815" spans="1:12" x14ac:dyDescent="0.3">
      <c r="A815" t="s">
        <v>11497</v>
      </c>
      <c r="B815" s="9">
        <v>45956</v>
      </c>
      <c r="C815" t="s">
        <v>8323</v>
      </c>
      <c r="D815" t="s">
        <v>8249</v>
      </c>
      <c r="E815" t="s">
        <v>9631</v>
      </c>
      <c r="F815">
        <v>2737.5</v>
      </c>
      <c r="G815" t="s">
        <v>10687</v>
      </c>
      <c r="H815" s="9">
        <v>45956</v>
      </c>
      <c r="I815" s="12">
        <f t="shared" si="48"/>
        <v>0</v>
      </c>
      <c r="J815" s="11" t="str">
        <f t="shared" si="49"/>
        <v/>
      </c>
      <c r="K815" s="11">
        <f t="shared" si="50"/>
        <v>814</v>
      </c>
      <c r="L815" s="11" t="str">
        <f t="shared" si="51"/>
        <v/>
      </c>
    </row>
    <row r="816" spans="1:12" x14ac:dyDescent="0.3">
      <c r="A816" t="s">
        <v>11498</v>
      </c>
      <c r="B816" s="9">
        <v>45956</v>
      </c>
      <c r="C816" t="s">
        <v>8471</v>
      </c>
      <c r="D816" t="s">
        <v>8241</v>
      </c>
      <c r="E816" t="s">
        <v>9648</v>
      </c>
      <c r="F816">
        <v>3584</v>
      </c>
      <c r="G816" t="s">
        <v>4482</v>
      </c>
      <c r="H816" s="9">
        <v>45984</v>
      </c>
      <c r="I816" s="12">
        <f t="shared" si="48"/>
        <v>28</v>
      </c>
      <c r="J816" s="11" t="str">
        <f t="shared" si="49"/>
        <v>FLAG</v>
      </c>
      <c r="K816" s="11">
        <f t="shared" si="50"/>
        <v>815</v>
      </c>
      <c r="L816" s="11" t="str">
        <f t="shared" si="51"/>
        <v/>
      </c>
    </row>
    <row r="817" spans="1:12" x14ac:dyDescent="0.3">
      <c r="A817" t="s">
        <v>11499</v>
      </c>
      <c r="B817" s="9">
        <v>45956</v>
      </c>
      <c r="C817" t="s">
        <v>8521</v>
      </c>
      <c r="D817" t="s">
        <v>8241</v>
      </c>
      <c r="E817" t="s">
        <v>9571</v>
      </c>
      <c r="F817">
        <v>3584</v>
      </c>
      <c r="G817" t="s">
        <v>10687</v>
      </c>
      <c r="H817" s="9">
        <v>45956</v>
      </c>
      <c r="I817" s="12">
        <f t="shared" si="48"/>
        <v>0</v>
      </c>
      <c r="J817" s="11" t="str">
        <f t="shared" si="49"/>
        <v/>
      </c>
      <c r="K817" s="11">
        <f t="shared" si="50"/>
        <v>816</v>
      </c>
      <c r="L817" s="11" t="str">
        <f t="shared" si="51"/>
        <v/>
      </c>
    </row>
    <row r="818" spans="1:12" x14ac:dyDescent="0.3">
      <c r="A818" t="s">
        <v>11500</v>
      </c>
      <c r="B818" s="9">
        <v>45956</v>
      </c>
      <c r="C818" t="s">
        <v>8526</v>
      </c>
      <c r="D818" t="s">
        <v>8269</v>
      </c>
      <c r="E818" t="s">
        <v>9634</v>
      </c>
      <c r="F818">
        <v>4608</v>
      </c>
      <c r="G818" t="s">
        <v>10699</v>
      </c>
      <c r="H818" s="9">
        <v>45956</v>
      </c>
      <c r="I818" s="12">
        <f t="shared" si="48"/>
        <v>0</v>
      </c>
      <c r="J818" s="11" t="str">
        <f t="shared" si="49"/>
        <v/>
      </c>
      <c r="K818" s="11">
        <f t="shared" si="50"/>
        <v>817</v>
      </c>
      <c r="L818" s="11" t="str">
        <f t="shared" si="51"/>
        <v/>
      </c>
    </row>
    <row r="819" spans="1:12" x14ac:dyDescent="0.3">
      <c r="A819" t="s">
        <v>11501</v>
      </c>
      <c r="B819" s="9">
        <v>45956</v>
      </c>
      <c r="C819" t="s">
        <v>8353</v>
      </c>
      <c r="D819" t="s">
        <v>8249</v>
      </c>
      <c r="E819" t="s">
        <v>9664</v>
      </c>
      <c r="F819">
        <v>1062.5</v>
      </c>
      <c r="G819" t="s">
        <v>4482</v>
      </c>
      <c r="H819" s="9">
        <v>45958</v>
      </c>
      <c r="I819" s="12">
        <f t="shared" si="48"/>
        <v>2</v>
      </c>
      <c r="J819" s="11" t="str">
        <f t="shared" si="49"/>
        <v/>
      </c>
      <c r="K819" s="11">
        <f t="shared" si="50"/>
        <v>818</v>
      </c>
      <c r="L819" s="11" t="str">
        <f t="shared" si="51"/>
        <v/>
      </c>
    </row>
    <row r="820" spans="1:12" x14ac:dyDescent="0.3">
      <c r="A820" t="s">
        <v>11502</v>
      </c>
      <c r="B820" s="9">
        <v>45956</v>
      </c>
      <c r="C820" t="s">
        <v>8480</v>
      </c>
      <c r="D820" t="s">
        <v>8241</v>
      </c>
      <c r="E820" t="s">
        <v>9660</v>
      </c>
      <c r="F820">
        <v>16456</v>
      </c>
      <c r="G820" t="s">
        <v>4482</v>
      </c>
      <c r="H820" s="9">
        <v>45981</v>
      </c>
      <c r="I820" s="12">
        <f t="shared" si="48"/>
        <v>25</v>
      </c>
      <c r="J820" s="11" t="str">
        <f t="shared" si="49"/>
        <v>FLAG</v>
      </c>
      <c r="K820" s="11">
        <f t="shared" si="50"/>
        <v>819</v>
      </c>
      <c r="L820" s="11" t="str">
        <f t="shared" si="51"/>
        <v/>
      </c>
    </row>
    <row r="821" spans="1:12" x14ac:dyDescent="0.3">
      <c r="A821" t="s">
        <v>11503</v>
      </c>
      <c r="B821" s="9">
        <v>45956</v>
      </c>
      <c r="C821" t="s">
        <v>8419</v>
      </c>
      <c r="D821" t="s">
        <v>8269</v>
      </c>
      <c r="E821" t="s">
        <v>9640</v>
      </c>
      <c r="F821">
        <v>16072</v>
      </c>
      <c r="G821" t="s">
        <v>10687</v>
      </c>
      <c r="H821" s="9">
        <v>45956</v>
      </c>
      <c r="I821" s="12">
        <f t="shared" si="48"/>
        <v>0</v>
      </c>
      <c r="J821" s="11" t="str">
        <f t="shared" si="49"/>
        <v/>
      </c>
      <c r="K821" s="11">
        <f t="shared" si="50"/>
        <v>820</v>
      </c>
      <c r="L821" s="11" t="str">
        <f t="shared" si="51"/>
        <v/>
      </c>
    </row>
    <row r="822" spans="1:12" x14ac:dyDescent="0.3">
      <c r="A822" t="s">
        <v>11504</v>
      </c>
      <c r="B822" s="9">
        <v>45956</v>
      </c>
      <c r="C822" t="s">
        <v>8386</v>
      </c>
      <c r="D822" t="s">
        <v>8228</v>
      </c>
      <c r="E822" t="s">
        <v>9534</v>
      </c>
      <c r="F822">
        <v>3304</v>
      </c>
      <c r="G822" t="s">
        <v>4482</v>
      </c>
      <c r="H822" s="9">
        <v>45956</v>
      </c>
      <c r="I822" s="12">
        <f t="shared" si="48"/>
        <v>0</v>
      </c>
      <c r="J822" s="11" t="str">
        <f t="shared" si="49"/>
        <v/>
      </c>
      <c r="K822" s="11">
        <f t="shared" si="50"/>
        <v>821</v>
      </c>
      <c r="L822" s="11" t="str">
        <f t="shared" si="51"/>
        <v/>
      </c>
    </row>
    <row r="823" spans="1:12" x14ac:dyDescent="0.3">
      <c r="A823" t="s">
        <v>11505</v>
      </c>
      <c r="B823" s="9">
        <v>45957</v>
      </c>
      <c r="C823" t="s">
        <v>8425</v>
      </c>
      <c r="D823" t="s">
        <v>8233</v>
      </c>
      <c r="E823" t="s">
        <v>9639</v>
      </c>
      <c r="F823">
        <v>2608.5</v>
      </c>
      <c r="G823" t="s">
        <v>4482</v>
      </c>
      <c r="H823" s="9">
        <v>45957</v>
      </c>
      <c r="I823" s="12">
        <f t="shared" si="48"/>
        <v>0</v>
      </c>
      <c r="J823" s="11" t="str">
        <f t="shared" si="49"/>
        <v/>
      </c>
      <c r="K823" s="11">
        <f t="shared" si="50"/>
        <v>822</v>
      </c>
      <c r="L823" s="11" t="str">
        <f t="shared" si="51"/>
        <v/>
      </c>
    </row>
    <row r="824" spans="1:12" x14ac:dyDescent="0.3">
      <c r="A824" t="s">
        <v>11506</v>
      </c>
      <c r="B824" s="9">
        <v>45957</v>
      </c>
      <c r="C824" t="s">
        <v>8484</v>
      </c>
      <c r="D824" t="s">
        <v>8241</v>
      </c>
      <c r="E824" t="s">
        <v>9755</v>
      </c>
      <c r="F824">
        <v>6480</v>
      </c>
      <c r="G824" t="s">
        <v>4482</v>
      </c>
      <c r="H824" s="9">
        <v>45971</v>
      </c>
      <c r="I824" s="12">
        <f t="shared" si="48"/>
        <v>14</v>
      </c>
      <c r="J824" s="11" t="str">
        <f t="shared" si="49"/>
        <v>FLAG</v>
      </c>
      <c r="K824" s="11">
        <f t="shared" si="50"/>
        <v>823</v>
      </c>
      <c r="L824" s="11" t="str">
        <f t="shared" si="51"/>
        <v/>
      </c>
    </row>
    <row r="825" spans="1:12" x14ac:dyDescent="0.3">
      <c r="A825" t="s">
        <v>11507</v>
      </c>
      <c r="B825" s="9">
        <v>45957</v>
      </c>
      <c r="C825" t="s">
        <v>8466</v>
      </c>
      <c r="D825" t="s">
        <v>8269</v>
      </c>
      <c r="E825" t="s">
        <v>9538</v>
      </c>
      <c r="F825">
        <v>714</v>
      </c>
      <c r="G825" t="s">
        <v>10687</v>
      </c>
      <c r="H825" s="9">
        <v>45957</v>
      </c>
      <c r="I825" s="12">
        <f t="shared" si="48"/>
        <v>0</v>
      </c>
      <c r="J825" s="11" t="str">
        <f t="shared" si="49"/>
        <v/>
      </c>
      <c r="K825" s="11">
        <f t="shared" si="50"/>
        <v>824</v>
      </c>
      <c r="L825" s="11" t="str">
        <f t="shared" si="51"/>
        <v/>
      </c>
    </row>
    <row r="826" spans="1:12" x14ac:dyDescent="0.3">
      <c r="A826" t="s">
        <v>11508</v>
      </c>
      <c r="B826" s="9">
        <v>45957</v>
      </c>
      <c r="C826" t="s">
        <v>8396</v>
      </c>
      <c r="D826" t="s">
        <v>8249</v>
      </c>
      <c r="E826" t="s">
        <v>9702</v>
      </c>
      <c r="F826">
        <v>4872</v>
      </c>
      <c r="G826" t="s">
        <v>10699</v>
      </c>
      <c r="H826" s="9">
        <v>45959</v>
      </c>
      <c r="I826" s="12">
        <f t="shared" si="48"/>
        <v>2</v>
      </c>
      <c r="J826" s="11" t="str">
        <f t="shared" si="49"/>
        <v/>
      </c>
      <c r="K826" s="11">
        <f t="shared" si="50"/>
        <v>825</v>
      </c>
      <c r="L826" s="11" t="str">
        <f t="shared" si="51"/>
        <v/>
      </c>
    </row>
    <row r="827" spans="1:12" x14ac:dyDescent="0.3">
      <c r="A827" t="s">
        <v>11509</v>
      </c>
      <c r="B827" s="9">
        <v>45957</v>
      </c>
      <c r="C827" t="s">
        <v>8325</v>
      </c>
      <c r="D827" t="s">
        <v>8233</v>
      </c>
      <c r="E827" t="s">
        <v>9599</v>
      </c>
      <c r="F827">
        <v>5544</v>
      </c>
      <c r="G827" t="s">
        <v>10687</v>
      </c>
      <c r="H827" s="9">
        <v>45957</v>
      </c>
      <c r="I827" s="12">
        <f t="shared" si="48"/>
        <v>0</v>
      </c>
      <c r="J827" s="11" t="str">
        <f t="shared" si="49"/>
        <v/>
      </c>
      <c r="K827" s="11">
        <f t="shared" si="50"/>
        <v>826</v>
      </c>
      <c r="L827" s="11" t="str">
        <f t="shared" si="51"/>
        <v/>
      </c>
    </row>
    <row r="828" spans="1:12" x14ac:dyDescent="0.3">
      <c r="A828" t="s">
        <v>11510</v>
      </c>
      <c r="B828" s="9">
        <v>45957</v>
      </c>
      <c r="C828" t="s">
        <v>8277</v>
      </c>
      <c r="D828" t="s">
        <v>8249</v>
      </c>
      <c r="E828" t="s">
        <v>9714</v>
      </c>
      <c r="F828">
        <v>9072</v>
      </c>
      <c r="G828" t="s">
        <v>10699</v>
      </c>
      <c r="H828" s="9">
        <v>45959</v>
      </c>
      <c r="I828" s="12">
        <f t="shared" si="48"/>
        <v>2</v>
      </c>
      <c r="J828" s="11" t="str">
        <f t="shared" si="49"/>
        <v/>
      </c>
      <c r="K828" s="11">
        <f t="shared" si="50"/>
        <v>827</v>
      </c>
      <c r="L828" s="11" t="str">
        <f t="shared" si="51"/>
        <v/>
      </c>
    </row>
    <row r="829" spans="1:12" x14ac:dyDescent="0.3">
      <c r="A829" t="s">
        <v>11511</v>
      </c>
      <c r="B829" s="9">
        <v>45958</v>
      </c>
      <c r="C829" t="s">
        <v>8277</v>
      </c>
      <c r="D829" t="s">
        <v>8249</v>
      </c>
      <c r="E829" t="s">
        <v>9566</v>
      </c>
      <c r="F829">
        <v>14620</v>
      </c>
      <c r="G829" t="s">
        <v>4482</v>
      </c>
      <c r="H829" s="9">
        <v>45958</v>
      </c>
      <c r="I829" s="12">
        <f t="shared" si="48"/>
        <v>0</v>
      </c>
      <c r="J829" s="11" t="str">
        <f t="shared" si="49"/>
        <v/>
      </c>
      <c r="K829" s="11">
        <f t="shared" si="50"/>
        <v>828</v>
      </c>
      <c r="L829" s="11" t="str">
        <f t="shared" si="51"/>
        <v/>
      </c>
    </row>
    <row r="830" spans="1:12" x14ac:dyDescent="0.3">
      <c r="A830" t="s">
        <v>11512</v>
      </c>
      <c r="B830" s="9">
        <v>45958</v>
      </c>
      <c r="C830" t="s">
        <v>8405</v>
      </c>
      <c r="D830" t="s">
        <v>8233</v>
      </c>
      <c r="E830" t="s">
        <v>9655</v>
      </c>
      <c r="F830">
        <v>5096</v>
      </c>
      <c r="G830" t="s">
        <v>4482</v>
      </c>
      <c r="H830" s="9">
        <v>45959</v>
      </c>
      <c r="I830" s="12">
        <f t="shared" si="48"/>
        <v>1</v>
      </c>
      <c r="J830" s="11" t="str">
        <f t="shared" si="49"/>
        <v/>
      </c>
      <c r="K830" s="11">
        <f t="shared" si="50"/>
        <v>829</v>
      </c>
      <c r="L830" s="11" t="str">
        <f t="shared" si="51"/>
        <v/>
      </c>
    </row>
    <row r="831" spans="1:12" x14ac:dyDescent="0.3">
      <c r="A831" t="s">
        <v>11513</v>
      </c>
      <c r="B831" s="9">
        <v>45958</v>
      </c>
      <c r="C831" t="s">
        <v>8460</v>
      </c>
      <c r="D831" t="s">
        <v>8228</v>
      </c>
      <c r="E831" t="s">
        <v>9722</v>
      </c>
      <c r="F831">
        <v>6336</v>
      </c>
      <c r="G831" t="s">
        <v>10687</v>
      </c>
      <c r="H831" s="9">
        <v>45958</v>
      </c>
      <c r="I831" s="12">
        <f t="shared" si="48"/>
        <v>0</v>
      </c>
      <c r="J831" s="11" t="str">
        <f t="shared" si="49"/>
        <v/>
      </c>
      <c r="K831" s="11">
        <f t="shared" si="50"/>
        <v>830</v>
      </c>
      <c r="L831" s="11" t="str">
        <f t="shared" si="51"/>
        <v/>
      </c>
    </row>
    <row r="832" spans="1:12" x14ac:dyDescent="0.3">
      <c r="A832" t="s">
        <v>11514</v>
      </c>
      <c r="B832" s="9">
        <v>45958</v>
      </c>
      <c r="C832" t="s">
        <v>8534</v>
      </c>
      <c r="D832" t="s">
        <v>8269</v>
      </c>
      <c r="E832" t="s">
        <v>9717</v>
      </c>
      <c r="F832">
        <v>11760</v>
      </c>
      <c r="G832" t="s">
        <v>10699</v>
      </c>
      <c r="H832" s="9">
        <v>45958</v>
      </c>
      <c r="I832" s="12">
        <f t="shared" si="48"/>
        <v>0</v>
      </c>
      <c r="J832" s="11" t="str">
        <f t="shared" si="49"/>
        <v/>
      </c>
      <c r="K832" s="11">
        <f t="shared" si="50"/>
        <v>831</v>
      </c>
      <c r="L832" s="11" t="str">
        <f t="shared" si="51"/>
        <v/>
      </c>
    </row>
    <row r="833" spans="1:12" x14ac:dyDescent="0.3">
      <c r="A833" t="s">
        <v>11515</v>
      </c>
      <c r="B833" s="9">
        <v>45959</v>
      </c>
      <c r="C833" t="s">
        <v>8316</v>
      </c>
      <c r="D833" t="s">
        <v>8269</v>
      </c>
      <c r="E833" t="s">
        <v>9688</v>
      </c>
      <c r="F833">
        <v>16104</v>
      </c>
      <c r="G833" t="s">
        <v>10699</v>
      </c>
      <c r="H833" s="9">
        <v>45960</v>
      </c>
      <c r="I833" s="12">
        <f t="shared" si="48"/>
        <v>1</v>
      </c>
      <c r="J833" s="11" t="str">
        <f t="shared" si="49"/>
        <v/>
      </c>
      <c r="K833" s="11">
        <f t="shared" si="50"/>
        <v>832</v>
      </c>
      <c r="L833" s="11" t="str">
        <f t="shared" si="51"/>
        <v/>
      </c>
    </row>
    <row r="834" spans="1:12" x14ac:dyDescent="0.3">
      <c r="A834" t="s">
        <v>11516</v>
      </c>
      <c r="B834" s="9">
        <v>45959</v>
      </c>
      <c r="C834" t="s">
        <v>8280</v>
      </c>
      <c r="D834" t="s">
        <v>8241</v>
      </c>
      <c r="E834" t="s">
        <v>9635</v>
      </c>
      <c r="F834">
        <v>3960</v>
      </c>
      <c r="G834" t="s">
        <v>4482</v>
      </c>
      <c r="H834" s="9">
        <v>45973</v>
      </c>
      <c r="I834" s="12">
        <f t="shared" si="48"/>
        <v>14</v>
      </c>
      <c r="J834" s="11" t="str">
        <f t="shared" si="49"/>
        <v>FLAG</v>
      </c>
      <c r="K834" s="11">
        <f t="shared" si="50"/>
        <v>833</v>
      </c>
      <c r="L834" s="11" t="str">
        <f t="shared" si="51"/>
        <v/>
      </c>
    </row>
    <row r="835" spans="1:12" x14ac:dyDescent="0.3">
      <c r="A835" t="s">
        <v>11517</v>
      </c>
      <c r="B835" s="9">
        <v>45960</v>
      </c>
      <c r="C835" t="s">
        <v>8288</v>
      </c>
      <c r="D835" t="s">
        <v>8228</v>
      </c>
      <c r="E835" t="s">
        <v>9678</v>
      </c>
      <c r="F835">
        <v>1062.5</v>
      </c>
      <c r="G835" t="s">
        <v>10687</v>
      </c>
      <c r="H835" s="9">
        <v>45960</v>
      </c>
      <c r="I835" s="12">
        <f t="shared" si="48"/>
        <v>0</v>
      </c>
      <c r="J835" s="11" t="str">
        <f t="shared" si="49"/>
        <v/>
      </c>
      <c r="K835" s="11">
        <f t="shared" si="50"/>
        <v>834</v>
      </c>
      <c r="L835" s="11" t="str">
        <f t="shared" si="51"/>
        <v/>
      </c>
    </row>
    <row r="836" spans="1:12" x14ac:dyDescent="0.3">
      <c r="A836" t="s">
        <v>11518</v>
      </c>
      <c r="B836" s="9">
        <v>45960</v>
      </c>
      <c r="C836" t="s">
        <v>8350</v>
      </c>
      <c r="D836" t="s">
        <v>8233</v>
      </c>
      <c r="E836" t="s">
        <v>9724</v>
      </c>
      <c r="F836">
        <v>779</v>
      </c>
      <c r="G836" t="s">
        <v>10687</v>
      </c>
      <c r="H836" s="9">
        <v>45960</v>
      </c>
      <c r="I836" s="12">
        <f t="shared" ref="I836:I899" si="52">H836-B836</f>
        <v>0</v>
      </c>
      <c r="J836" s="11" t="str">
        <f t="shared" ref="J836:J899" si="53">IF(I836&gt;2,"FLAG","")</f>
        <v/>
      </c>
      <c r="K836" s="11">
        <f t="shared" ref="K836:K899" si="54">VALUE(MID(A836,4,5))</f>
        <v>835</v>
      </c>
      <c r="L836" s="11" t="str">
        <f t="shared" ref="L836:L899" si="55">IF(ROW()=4,"",IF(K836-INDEX($K$4:$K$1491,ROW()-4)&gt;1,"FLAG",""))</f>
        <v/>
      </c>
    </row>
    <row r="837" spans="1:12" x14ac:dyDescent="0.3">
      <c r="A837" t="s">
        <v>11519</v>
      </c>
      <c r="B837" s="9">
        <v>45960</v>
      </c>
      <c r="C837" t="s">
        <v>8229</v>
      </c>
      <c r="D837" t="s">
        <v>8233</v>
      </c>
      <c r="E837" t="s">
        <v>9761</v>
      </c>
      <c r="F837">
        <v>7735</v>
      </c>
      <c r="G837" t="s">
        <v>10699</v>
      </c>
      <c r="H837" s="9">
        <v>45962</v>
      </c>
      <c r="I837" s="12">
        <f t="shared" si="52"/>
        <v>2</v>
      </c>
      <c r="J837" s="11" t="str">
        <f t="shared" si="53"/>
        <v/>
      </c>
      <c r="K837" s="11">
        <f t="shared" si="54"/>
        <v>836</v>
      </c>
      <c r="L837" s="11" t="str">
        <f t="shared" si="55"/>
        <v/>
      </c>
    </row>
    <row r="838" spans="1:12" x14ac:dyDescent="0.3">
      <c r="A838" t="s">
        <v>11520</v>
      </c>
      <c r="B838" s="9">
        <v>45960</v>
      </c>
      <c r="C838" t="s">
        <v>8348</v>
      </c>
      <c r="D838" t="s">
        <v>8269</v>
      </c>
      <c r="E838" t="s">
        <v>9584</v>
      </c>
      <c r="F838">
        <v>7565</v>
      </c>
      <c r="G838" t="s">
        <v>4482</v>
      </c>
      <c r="H838" s="9">
        <v>45960</v>
      </c>
      <c r="I838" s="12">
        <f t="shared" si="52"/>
        <v>0</v>
      </c>
      <c r="J838" s="11" t="str">
        <f t="shared" si="53"/>
        <v/>
      </c>
      <c r="K838" s="11">
        <f t="shared" si="54"/>
        <v>837</v>
      </c>
      <c r="L838" s="11" t="str">
        <f t="shared" si="55"/>
        <v/>
      </c>
    </row>
    <row r="839" spans="1:12" x14ac:dyDescent="0.3">
      <c r="A839" t="s">
        <v>11521</v>
      </c>
      <c r="B839" s="9">
        <v>45960</v>
      </c>
      <c r="C839" t="s">
        <v>8411</v>
      </c>
      <c r="D839" t="s">
        <v>8233</v>
      </c>
      <c r="E839" t="s">
        <v>9641</v>
      </c>
      <c r="F839">
        <v>960</v>
      </c>
      <c r="G839" t="s">
        <v>10687</v>
      </c>
      <c r="H839" s="9">
        <v>45960</v>
      </c>
      <c r="I839" s="12">
        <f t="shared" si="52"/>
        <v>0</v>
      </c>
      <c r="J839" s="11" t="str">
        <f t="shared" si="53"/>
        <v/>
      </c>
      <c r="K839" s="11">
        <f t="shared" si="54"/>
        <v>838</v>
      </c>
      <c r="L839" s="11" t="str">
        <f t="shared" si="55"/>
        <v/>
      </c>
    </row>
    <row r="840" spans="1:12" x14ac:dyDescent="0.3">
      <c r="A840" t="s">
        <v>11522</v>
      </c>
      <c r="B840" s="9">
        <v>45961</v>
      </c>
      <c r="C840" t="s">
        <v>8519</v>
      </c>
      <c r="D840" t="s">
        <v>8228</v>
      </c>
      <c r="E840" t="s">
        <v>9668</v>
      </c>
      <c r="F840">
        <v>1647</v>
      </c>
      <c r="G840" t="s">
        <v>4482</v>
      </c>
      <c r="H840" s="9">
        <v>45962</v>
      </c>
      <c r="I840" s="12">
        <f t="shared" si="52"/>
        <v>1</v>
      </c>
      <c r="J840" s="11" t="str">
        <f t="shared" si="53"/>
        <v/>
      </c>
      <c r="K840" s="11">
        <f t="shared" si="54"/>
        <v>839</v>
      </c>
      <c r="L840" s="11" t="str">
        <f t="shared" si="55"/>
        <v/>
      </c>
    </row>
    <row r="841" spans="1:12" x14ac:dyDescent="0.3">
      <c r="A841" t="s">
        <v>11523</v>
      </c>
      <c r="B841" s="9">
        <v>45961</v>
      </c>
      <c r="C841" t="s">
        <v>8444</v>
      </c>
      <c r="D841" t="s">
        <v>8228</v>
      </c>
      <c r="E841" t="s">
        <v>9729</v>
      </c>
      <c r="F841">
        <v>324</v>
      </c>
      <c r="G841" t="s">
        <v>10699</v>
      </c>
      <c r="H841" s="9">
        <v>45961</v>
      </c>
      <c r="I841" s="12">
        <f t="shared" si="52"/>
        <v>0</v>
      </c>
      <c r="J841" s="11" t="str">
        <f t="shared" si="53"/>
        <v/>
      </c>
      <c r="K841" s="11">
        <f t="shared" si="54"/>
        <v>840</v>
      </c>
      <c r="L841" s="11" t="str">
        <f t="shared" si="55"/>
        <v/>
      </c>
    </row>
    <row r="842" spans="1:12" x14ac:dyDescent="0.3">
      <c r="A842" t="s">
        <v>11524</v>
      </c>
      <c r="B842" s="9">
        <v>45961</v>
      </c>
      <c r="C842" t="s">
        <v>8476</v>
      </c>
      <c r="D842" t="s">
        <v>8249</v>
      </c>
      <c r="E842" t="s">
        <v>9556</v>
      </c>
      <c r="F842">
        <v>1313.5</v>
      </c>
      <c r="G842" t="s">
        <v>4482</v>
      </c>
      <c r="H842" s="9">
        <v>45961</v>
      </c>
      <c r="I842" s="12">
        <f t="shared" si="52"/>
        <v>0</v>
      </c>
      <c r="J842" s="11" t="str">
        <f t="shared" si="53"/>
        <v/>
      </c>
      <c r="K842" s="11">
        <f t="shared" si="54"/>
        <v>841</v>
      </c>
      <c r="L842" s="11" t="str">
        <f t="shared" si="55"/>
        <v/>
      </c>
    </row>
    <row r="843" spans="1:12" x14ac:dyDescent="0.3">
      <c r="A843" t="s">
        <v>11525</v>
      </c>
      <c r="B843" s="9">
        <v>45962</v>
      </c>
      <c r="C843" t="s">
        <v>8510</v>
      </c>
      <c r="D843" t="s">
        <v>8249</v>
      </c>
      <c r="E843" t="s">
        <v>9637</v>
      </c>
      <c r="F843">
        <v>1035</v>
      </c>
      <c r="G843" t="s">
        <v>4482</v>
      </c>
      <c r="H843" s="9">
        <v>45964</v>
      </c>
      <c r="I843" s="12">
        <f t="shared" si="52"/>
        <v>2</v>
      </c>
      <c r="J843" s="11" t="str">
        <f t="shared" si="53"/>
        <v/>
      </c>
      <c r="K843" s="11">
        <f t="shared" si="54"/>
        <v>842</v>
      </c>
      <c r="L843" s="11" t="str">
        <f t="shared" si="55"/>
        <v/>
      </c>
    </row>
    <row r="844" spans="1:12" x14ac:dyDescent="0.3">
      <c r="A844" t="s">
        <v>11526</v>
      </c>
      <c r="B844" s="9">
        <v>45962</v>
      </c>
      <c r="C844" t="s">
        <v>8341</v>
      </c>
      <c r="D844" t="s">
        <v>8269</v>
      </c>
      <c r="E844" t="s">
        <v>9208</v>
      </c>
      <c r="F844">
        <v>8585</v>
      </c>
      <c r="G844" t="s">
        <v>10699</v>
      </c>
      <c r="H844" s="9">
        <v>45963</v>
      </c>
      <c r="I844" s="12">
        <f t="shared" si="52"/>
        <v>1</v>
      </c>
      <c r="J844" s="11" t="str">
        <f t="shared" si="53"/>
        <v/>
      </c>
      <c r="K844" s="11">
        <f t="shared" si="54"/>
        <v>843</v>
      </c>
      <c r="L844" s="11" t="str">
        <f t="shared" si="55"/>
        <v/>
      </c>
    </row>
    <row r="845" spans="1:12" x14ac:dyDescent="0.3">
      <c r="A845" t="s">
        <v>11527</v>
      </c>
      <c r="B845" s="9">
        <v>45962</v>
      </c>
      <c r="C845" t="s">
        <v>8341</v>
      </c>
      <c r="D845" t="s">
        <v>8269</v>
      </c>
      <c r="E845" t="s">
        <v>9659</v>
      </c>
      <c r="F845">
        <v>2940</v>
      </c>
      <c r="G845" t="s">
        <v>10687</v>
      </c>
      <c r="H845" s="9">
        <v>45962</v>
      </c>
      <c r="I845" s="12">
        <f t="shared" si="52"/>
        <v>0</v>
      </c>
      <c r="J845" s="11" t="str">
        <f t="shared" si="53"/>
        <v/>
      </c>
      <c r="K845" s="11">
        <f t="shared" si="54"/>
        <v>844</v>
      </c>
      <c r="L845" s="11" t="str">
        <f t="shared" si="55"/>
        <v/>
      </c>
    </row>
    <row r="846" spans="1:12" x14ac:dyDescent="0.3">
      <c r="A846" t="s">
        <v>11528</v>
      </c>
      <c r="B846" s="9">
        <v>45962</v>
      </c>
      <c r="C846" t="s">
        <v>8474</v>
      </c>
      <c r="D846" t="s">
        <v>8269</v>
      </c>
      <c r="E846" t="s">
        <v>9607</v>
      </c>
      <c r="F846">
        <v>6510</v>
      </c>
      <c r="G846" t="s">
        <v>4482</v>
      </c>
      <c r="H846" s="9">
        <v>45963</v>
      </c>
      <c r="I846" s="12">
        <f t="shared" si="52"/>
        <v>1</v>
      </c>
      <c r="J846" s="11" t="str">
        <f t="shared" si="53"/>
        <v/>
      </c>
      <c r="K846" s="11">
        <f t="shared" si="54"/>
        <v>845</v>
      </c>
      <c r="L846" s="11" t="str">
        <f t="shared" si="55"/>
        <v/>
      </c>
    </row>
    <row r="847" spans="1:12" x14ac:dyDescent="0.3">
      <c r="A847" t="s">
        <v>11529</v>
      </c>
      <c r="B847" s="9">
        <v>45963</v>
      </c>
      <c r="C847" t="s">
        <v>8538</v>
      </c>
      <c r="D847" t="s">
        <v>8233</v>
      </c>
      <c r="E847" t="s">
        <v>9743</v>
      </c>
      <c r="F847">
        <v>2500</v>
      </c>
      <c r="G847" t="s">
        <v>10687</v>
      </c>
      <c r="H847" s="9">
        <v>45963</v>
      </c>
      <c r="I847" s="12">
        <f t="shared" si="52"/>
        <v>0</v>
      </c>
      <c r="J847" s="11" t="str">
        <f t="shared" si="53"/>
        <v/>
      </c>
      <c r="K847" s="11">
        <f t="shared" si="54"/>
        <v>846</v>
      </c>
      <c r="L847" s="11" t="str">
        <f t="shared" si="55"/>
        <v/>
      </c>
    </row>
    <row r="848" spans="1:12" x14ac:dyDescent="0.3">
      <c r="A848" t="s">
        <v>11530</v>
      </c>
      <c r="B848" s="9">
        <v>45963</v>
      </c>
      <c r="C848" t="s">
        <v>8519</v>
      </c>
      <c r="D848" t="s">
        <v>8228</v>
      </c>
      <c r="E848" t="s">
        <v>9779</v>
      </c>
      <c r="F848">
        <v>1237.5</v>
      </c>
      <c r="G848" t="s">
        <v>10687</v>
      </c>
      <c r="H848" s="9">
        <v>45963</v>
      </c>
      <c r="I848" s="12">
        <f t="shared" si="52"/>
        <v>0</v>
      </c>
      <c r="J848" s="11" t="str">
        <f t="shared" si="53"/>
        <v/>
      </c>
      <c r="K848" s="11">
        <f t="shared" si="54"/>
        <v>847</v>
      </c>
      <c r="L848" s="11" t="str">
        <f t="shared" si="55"/>
        <v/>
      </c>
    </row>
    <row r="849" spans="1:12" x14ac:dyDescent="0.3">
      <c r="A849" t="s">
        <v>11531</v>
      </c>
      <c r="B849" s="9">
        <v>45963</v>
      </c>
      <c r="C849" t="s">
        <v>8347</v>
      </c>
      <c r="D849" t="s">
        <v>8233</v>
      </c>
      <c r="E849" t="s">
        <v>9756</v>
      </c>
      <c r="F849">
        <v>1232</v>
      </c>
      <c r="G849" t="s">
        <v>4482</v>
      </c>
      <c r="H849" s="9">
        <v>45964</v>
      </c>
      <c r="I849" s="12">
        <f t="shared" si="52"/>
        <v>1</v>
      </c>
      <c r="J849" s="11" t="str">
        <f t="shared" si="53"/>
        <v/>
      </c>
      <c r="K849" s="11">
        <f t="shared" si="54"/>
        <v>848</v>
      </c>
      <c r="L849" s="11" t="str">
        <f t="shared" si="55"/>
        <v/>
      </c>
    </row>
    <row r="850" spans="1:12" x14ac:dyDescent="0.3">
      <c r="A850" t="s">
        <v>11532</v>
      </c>
      <c r="B850" s="9">
        <v>45963</v>
      </c>
      <c r="C850" t="s">
        <v>8516</v>
      </c>
      <c r="D850" t="s">
        <v>8233</v>
      </c>
      <c r="E850" t="s">
        <v>9651</v>
      </c>
      <c r="F850">
        <v>8500</v>
      </c>
      <c r="G850" t="s">
        <v>10699</v>
      </c>
      <c r="H850" s="9">
        <v>45965</v>
      </c>
      <c r="I850" s="12">
        <f t="shared" si="52"/>
        <v>2</v>
      </c>
      <c r="J850" s="11" t="str">
        <f t="shared" si="53"/>
        <v/>
      </c>
      <c r="K850" s="11">
        <f t="shared" si="54"/>
        <v>849</v>
      </c>
      <c r="L850" s="11" t="str">
        <f t="shared" si="55"/>
        <v/>
      </c>
    </row>
    <row r="851" spans="1:12" x14ac:dyDescent="0.3">
      <c r="A851" t="s">
        <v>11533</v>
      </c>
      <c r="B851" s="9">
        <v>45963</v>
      </c>
      <c r="C851" t="s">
        <v>8532</v>
      </c>
      <c r="D851" t="s">
        <v>8249</v>
      </c>
      <c r="E851" t="s">
        <v>9764</v>
      </c>
      <c r="F851">
        <v>5104</v>
      </c>
      <c r="G851" t="s">
        <v>4482</v>
      </c>
      <c r="H851" s="9">
        <v>45963</v>
      </c>
      <c r="I851" s="12">
        <f t="shared" si="52"/>
        <v>0</v>
      </c>
      <c r="J851" s="11" t="str">
        <f t="shared" si="53"/>
        <v/>
      </c>
      <c r="K851" s="11">
        <f t="shared" si="54"/>
        <v>850</v>
      </c>
      <c r="L851" s="11" t="str">
        <f t="shared" si="55"/>
        <v/>
      </c>
    </row>
    <row r="852" spans="1:12" x14ac:dyDescent="0.3">
      <c r="A852" t="s">
        <v>11534</v>
      </c>
      <c r="B852" s="9">
        <v>45963</v>
      </c>
      <c r="C852" t="s">
        <v>8341</v>
      </c>
      <c r="D852" t="s">
        <v>8269</v>
      </c>
      <c r="E852" t="s">
        <v>9695</v>
      </c>
      <c r="F852">
        <v>9144</v>
      </c>
      <c r="G852" t="s">
        <v>4482</v>
      </c>
      <c r="H852" s="9">
        <v>45964</v>
      </c>
      <c r="I852" s="12">
        <f t="shared" si="52"/>
        <v>1</v>
      </c>
      <c r="J852" s="11" t="str">
        <f t="shared" si="53"/>
        <v/>
      </c>
      <c r="K852" s="11">
        <f t="shared" si="54"/>
        <v>851</v>
      </c>
      <c r="L852" s="11" t="str">
        <f t="shared" si="55"/>
        <v/>
      </c>
    </row>
    <row r="853" spans="1:12" x14ac:dyDescent="0.3">
      <c r="A853" t="s">
        <v>11535</v>
      </c>
      <c r="B853" s="9">
        <v>45964</v>
      </c>
      <c r="C853" t="s">
        <v>8234</v>
      </c>
      <c r="D853" t="s">
        <v>8233</v>
      </c>
      <c r="E853" t="s">
        <v>9800</v>
      </c>
      <c r="F853">
        <v>15552</v>
      </c>
      <c r="G853" t="s">
        <v>10699</v>
      </c>
      <c r="H853" s="9">
        <v>45965</v>
      </c>
      <c r="I853" s="12">
        <f t="shared" si="52"/>
        <v>1</v>
      </c>
      <c r="J853" s="11" t="str">
        <f t="shared" si="53"/>
        <v/>
      </c>
      <c r="K853" s="11">
        <f t="shared" si="54"/>
        <v>852</v>
      </c>
      <c r="L853" s="11" t="str">
        <f t="shared" si="55"/>
        <v/>
      </c>
    </row>
    <row r="854" spans="1:12" x14ac:dyDescent="0.3">
      <c r="A854" t="s">
        <v>11536</v>
      </c>
      <c r="B854" s="9">
        <v>45964</v>
      </c>
      <c r="C854" t="s">
        <v>8521</v>
      </c>
      <c r="D854" t="s">
        <v>8241</v>
      </c>
      <c r="E854" t="s">
        <v>9630</v>
      </c>
      <c r="F854">
        <v>20580</v>
      </c>
      <c r="G854" t="s">
        <v>10687</v>
      </c>
      <c r="H854" s="9">
        <v>45964</v>
      </c>
      <c r="I854" s="12">
        <f t="shared" si="52"/>
        <v>0</v>
      </c>
      <c r="J854" s="11" t="str">
        <f t="shared" si="53"/>
        <v/>
      </c>
      <c r="K854" s="11">
        <f t="shared" si="54"/>
        <v>853</v>
      </c>
      <c r="L854" s="11" t="str">
        <f t="shared" si="55"/>
        <v/>
      </c>
    </row>
    <row r="855" spans="1:12" x14ac:dyDescent="0.3">
      <c r="A855" t="s">
        <v>11537</v>
      </c>
      <c r="B855" s="9">
        <v>45964</v>
      </c>
      <c r="C855" t="s">
        <v>8238</v>
      </c>
      <c r="D855" t="s">
        <v>8241</v>
      </c>
      <c r="E855" t="s">
        <v>9622</v>
      </c>
      <c r="F855">
        <v>896</v>
      </c>
      <c r="G855" t="s">
        <v>4482</v>
      </c>
      <c r="H855" s="9">
        <v>45983</v>
      </c>
      <c r="I855" s="12">
        <f t="shared" si="52"/>
        <v>19</v>
      </c>
      <c r="J855" s="11" t="str">
        <f t="shared" si="53"/>
        <v>FLAG</v>
      </c>
      <c r="K855" s="11">
        <f t="shared" si="54"/>
        <v>854</v>
      </c>
      <c r="L855" s="11" t="str">
        <f t="shared" si="55"/>
        <v/>
      </c>
    </row>
    <row r="856" spans="1:12" x14ac:dyDescent="0.3">
      <c r="A856" t="s">
        <v>11538</v>
      </c>
      <c r="B856" s="9">
        <v>45964</v>
      </c>
      <c r="C856" t="s">
        <v>8413</v>
      </c>
      <c r="D856" t="s">
        <v>8228</v>
      </c>
      <c r="E856" t="s">
        <v>9748</v>
      </c>
      <c r="F856">
        <v>2061</v>
      </c>
      <c r="G856" t="s">
        <v>10687</v>
      </c>
      <c r="H856" s="9">
        <v>45964</v>
      </c>
      <c r="I856" s="12">
        <f t="shared" si="52"/>
        <v>0</v>
      </c>
      <c r="J856" s="11" t="str">
        <f t="shared" si="53"/>
        <v/>
      </c>
      <c r="K856" s="11">
        <f t="shared" si="54"/>
        <v>855</v>
      </c>
      <c r="L856" s="11" t="str">
        <f t="shared" si="55"/>
        <v/>
      </c>
    </row>
    <row r="857" spans="1:12" x14ac:dyDescent="0.3">
      <c r="A857" t="s">
        <v>11539</v>
      </c>
      <c r="B857" s="9">
        <v>45964</v>
      </c>
      <c r="C857" t="s">
        <v>8441</v>
      </c>
      <c r="D857" t="s">
        <v>8233</v>
      </c>
      <c r="E857" t="s">
        <v>9693</v>
      </c>
      <c r="F857">
        <v>1862.5</v>
      </c>
      <c r="G857" t="s">
        <v>10687</v>
      </c>
      <c r="H857" s="9">
        <v>45964</v>
      </c>
      <c r="I857" s="12">
        <f t="shared" si="52"/>
        <v>0</v>
      </c>
      <c r="J857" s="11" t="str">
        <f t="shared" si="53"/>
        <v/>
      </c>
      <c r="K857" s="11">
        <f t="shared" si="54"/>
        <v>856</v>
      </c>
      <c r="L857" s="11" t="str">
        <f t="shared" si="55"/>
        <v/>
      </c>
    </row>
    <row r="858" spans="1:12" x14ac:dyDescent="0.3">
      <c r="A858" t="s">
        <v>11540</v>
      </c>
      <c r="B858" s="9">
        <v>45964</v>
      </c>
      <c r="C858" t="s">
        <v>8259</v>
      </c>
      <c r="D858" t="s">
        <v>8228</v>
      </c>
      <c r="E858" t="s">
        <v>9597</v>
      </c>
      <c r="F858">
        <v>21525</v>
      </c>
      <c r="G858" t="s">
        <v>10687</v>
      </c>
      <c r="H858" s="9">
        <v>45964</v>
      </c>
      <c r="I858" s="12">
        <f t="shared" si="52"/>
        <v>0</v>
      </c>
      <c r="J858" s="11" t="str">
        <f t="shared" si="53"/>
        <v/>
      </c>
      <c r="K858" s="11">
        <f t="shared" si="54"/>
        <v>857</v>
      </c>
      <c r="L858" s="11" t="str">
        <f t="shared" si="55"/>
        <v/>
      </c>
    </row>
    <row r="859" spans="1:12" x14ac:dyDescent="0.3">
      <c r="A859" t="s">
        <v>11541</v>
      </c>
      <c r="B859" s="9">
        <v>45965</v>
      </c>
      <c r="C859" t="s">
        <v>8465</v>
      </c>
      <c r="D859" t="s">
        <v>8249</v>
      </c>
      <c r="E859" t="s">
        <v>9589</v>
      </c>
      <c r="F859">
        <v>2537.5</v>
      </c>
      <c r="G859" t="s">
        <v>4482</v>
      </c>
      <c r="H859" s="9">
        <v>45965</v>
      </c>
      <c r="I859" s="12">
        <f t="shared" si="52"/>
        <v>0</v>
      </c>
      <c r="J859" s="11" t="str">
        <f t="shared" si="53"/>
        <v/>
      </c>
      <c r="K859" s="11">
        <f t="shared" si="54"/>
        <v>858</v>
      </c>
      <c r="L859" s="11" t="str">
        <f t="shared" si="55"/>
        <v/>
      </c>
    </row>
    <row r="860" spans="1:12" x14ac:dyDescent="0.3">
      <c r="A860" t="s">
        <v>11542</v>
      </c>
      <c r="B860" s="9">
        <v>45965</v>
      </c>
      <c r="C860" t="s">
        <v>8463</v>
      </c>
      <c r="D860" t="s">
        <v>8233</v>
      </c>
      <c r="E860" t="s">
        <v>9774</v>
      </c>
      <c r="F860">
        <v>2127.5</v>
      </c>
      <c r="G860" t="s">
        <v>10687</v>
      </c>
      <c r="H860" s="9">
        <v>45965</v>
      </c>
      <c r="I860" s="12">
        <f t="shared" si="52"/>
        <v>0</v>
      </c>
      <c r="J860" s="11" t="str">
        <f t="shared" si="53"/>
        <v/>
      </c>
      <c r="K860" s="11">
        <f t="shared" si="54"/>
        <v>859</v>
      </c>
      <c r="L860" s="11" t="str">
        <f t="shared" si="55"/>
        <v/>
      </c>
    </row>
    <row r="861" spans="1:12" x14ac:dyDescent="0.3">
      <c r="A861" t="s">
        <v>11543</v>
      </c>
      <c r="B861" s="9">
        <v>45965</v>
      </c>
      <c r="C861" t="s">
        <v>8375</v>
      </c>
      <c r="D861" t="s">
        <v>8228</v>
      </c>
      <c r="E861" t="s">
        <v>9626</v>
      </c>
      <c r="F861">
        <v>6600</v>
      </c>
      <c r="G861" t="s">
        <v>10687</v>
      </c>
      <c r="H861" s="9">
        <v>45965</v>
      </c>
      <c r="I861" s="12">
        <f t="shared" si="52"/>
        <v>0</v>
      </c>
      <c r="J861" s="11" t="str">
        <f t="shared" si="53"/>
        <v/>
      </c>
      <c r="K861" s="11">
        <f t="shared" si="54"/>
        <v>860</v>
      </c>
      <c r="L861" s="11" t="str">
        <f t="shared" si="55"/>
        <v/>
      </c>
    </row>
    <row r="862" spans="1:12" x14ac:dyDescent="0.3">
      <c r="A862" t="s">
        <v>11544</v>
      </c>
      <c r="B862" s="9">
        <v>45965</v>
      </c>
      <c r="C862" t="s">
        <v>8519</v>
      </c>
      <c r="D862" t="s">
        <v>8228</v>
      </c>
      <c r="E862" t="s">
        <v>9646</v>
      </c>
      <c r="F862">
        <v>20152</v>
      </c>
      <c r="G862" t="s">
        <v>10687</v>
      </c>
      <c r="H862" s="9">
        <v>45965</v>
      </c>
      <c r="I862" s="12">
        <f t="shared" si="52"/>
        <v>0</v>
      </c>
      <c r="J862" s="11" t="str">
        <f t="shared" si="53"/>
        <v/>
      </c>
      <c r="K862" s="11">
        <f t="shared" si="54"/>
        <v>861</v>
      </c>
      <c r="L862" s="11" t="str">
        <f t="shared" si="55"/>
        <v/>
      </c>
    </row>
    <row r="863" spans="1:12" x14ac:dyDescent="0.3">
      <c r="A863" t="s">
        <v>11545</v>
      </c>
      <c r="B863" s="9">
        <v>45965</v>
      </c>
      <c r="C863" t="s">
        <v>8435</v>
      </c>
      <c r="D863" t="s">
        <v>8249</v>
      </c>
      <c r="E863" t="s">
        <v>9615</v>
      </c>
      <c r="F863">
        <v>2035</v>
      </c>
      <c r="G863" t="s">
        <v>10699</v>
      </c>
      <c r="H863" s="9">
        <v>45966</v>
      </c>
      <c r="I863" s="12">
        <f t="shared" si="52"/>
        <v>1</v>
      </c>
      <c r="J863" s="11" t="str">
        <f t="shared" si="53"/>
        <v/>
      </c>
      <c r="K863" s="11">
        <f t="shared" si="54"/>
        <v>862</v>
      </c>
      <c r="L863" s="11" t="str">
        <f t="shared" si="55"/>
        <v/>
      </c>
    </row>
    <row r="864" spans="1:12" x14ac:dyDescent="0.3">
      <c r="A864" t="s">
        <v>11546</v>
      </c>
      <c r="B864" s="9">
        <v>45965</v>
      </c>
      <c r="C864" t="s">
        <v>8275</v>
      </c>
      <c r="D864" t="s">
        <v>8269</v>
      </c>
      <c r="E864" t="s">
        <v>9570</v>
      </c>
      <c r="F864">
        <v>16560</v>
      </c>
      <c r="G864" t="s">
        <v>4482</v>
      </c>
      <c r="H864" s="9">
        <v>45965</v>
      </c>
      <c r="I864" s="12">
        <f t="shared" si="52"/>
        <v>0</v>
      </c>
      <c r="J864" s="11" t="str">
        <f t="shared" si="53"/>
        <v/>
      </c>
      <c r="K864" s="11">
        <f t="shared" si="54"/>
        <v>863</v>
      </c>
      <c r="L864" s="11" t="str">
        <f t="shared" si="55"/>
        <v/>
      </c>
    </row>
    <row r="865" spans="1:12" x14ac:dyDescent="0.3">
      <c r="A865" t="s">
        <v>11547</v>
      </c>
      <c r="B865" s="9">
        <v>45965</v>
      </c>
      <c r="C865" t="s">
        <v>8335</v>
      </c>
      <c r="D865" t="s">
        <v>8249</v>
      </c>
      <c r="E865" t="s">
        <v>9719</v>
      </c>
      <c r="F865">
        <v>200</v>
      </c>
      <c r="G865" t="s">
        <v>10699</v>
      </c>
      <c r="H865" s="9">
        <v>45966</v>
      </c>
      <c r="I865" s="12">
        <f t="shared" si="52"/>
        <v>1</v>
      </c>
      <c r="J865" s="11" t="str">
        <f t="shared" si="53"/>
        <v/>
      </c>
      <c r="K865" s="11">
        <f t="shared" si="54"/>
        <v>864</v>
      </c>
      <c r="L865" s="11" t="str">
        <f t="shared" si="55"/>
        <v/>
      </c>
    </row>
    <row r="866" spans="1:12" x14ac:dyDescent="0.3">
      <c r="A866" t="s">
        <v>11548</v>
      </c>
      <c r="B866" s="9">
        <v>45965</v>
      </c>
      <c r="C866" t="s">
        <v>8461</v>
      </c>
      <c r="D866" t="s">
        <v>8241</v>
      </c>
      <c r="E866" t="s">
        <v>9621</v>
      </c>
      <c r="F866">
        <v>15120</v>
      </c>
      <c r="G866" t="s">
        <v>10687</v>
      </c>
      <c r="H866" s="9">
        <v>45965</v>
      </c>
      <c r="I866" s="12">
        <f t="shared" si="52"/>
        <v>0</v>
      </c>
      <c r="J866" s="11" t="str">
        <f t="shared" si="53"/>
        <v/>
      </c>
      <c r="K866" s="11">
        <f t="shared" si="54"/>
        <v>865</v>
      </c>
      <c r="L866" s="11" t="str">
        <f t="shared" si="55"/>
        <v/>
      </c>
    </row>
    <row r="867" spans="1:12" x14ac:dyDescent="0.3">
      <c r="A867" t="s">
        <v>11549</v>
      </c>
      <c r="B867" s="9">
        <v>45966</v>
      </c>
      <c r="C867" t="s">
        <v>8280</v>
      </c>
      <c r="D867" t="s">
        <v>8241</v>
      </c>
      <c r="E867" t="s">
        <v>9772</v>
      </c>
      <c r="F867">
        <v>747</v>
      </c>
      <c r="G867" t="s">
        <v>4482</v>
      </c>
      <c r="H867" s="9">
        <v>45992</v>
      </c>
      <c r="I867" s="12">
        <f t="shared" si="52"/>
        <v>26</v>
      </c>
      <c r="J867" s="11" t="str">
        <f t="shared" si="53"/>
        <v>FLAG</v>
      </c>
      <c r="K867" s="11">
        <f t="shared" si="54"/>
        <v>866</v>
      </c>
      <c r="L867" s="11" t="str">
        <f t="shared" si="55"/>
        <v/>
      </c>
    </row>
    <row r="868" spans="1:12" x14ac:dyDescent="0.3">
      <c r="A868" t="s">
        <v>11550</v>
      </c>
      <c r="B868" s="9">
        <v>45966</v>
      </c>
      <c r="C868" t="s">
        <v>8474</v>
      </c>
      <c r="D868" t="s">
        <v>8269</v>
      </c>
      <c r="E868" t="s">
        <v>9657</v>
      </c>
      <c r="F868">
        <v>741</v>
      </c>
      <c r="G868" t="s">
        <v>4482</v>
      </c>
      <c r="H868" s="9">
        <v>45966</v>
      </c>
      <c r="I868" s="12">
        <f t="shared" si="52"/>
        <v>0</v>
      </c>
      <c r="J868" s="11" t="str">
        <f t="shared" si="53"/>
        <v/>
      </c>
      <c r="K868" s="11">
        <f t="shared" si="54"/>
        <v>867</v>
      </c>
      <c r="L868" s="11" t="str">
        <f t="shared" si="55"/>
        <v/>
      </c>
    </row>
    <row r="869" spans="1:12" x14ac:dyDescent="0.3">
      <c r="A869" t="s">
        <v>11551</v>
      </c>
      <c r="B869" s="9">
        <v>45966</v>
      </c>
      <c r="C869" t="s">
        <v>8498</v>
      </c>
      <c r="D869" t="s">
        <v>8249</v>
      </c>
      <c r="E869" t="s">
        <v>9616</v>
      </c>
      <c r="F869">
        <v>20874</v>
      </c>
      <c r="G869" t="s">
        <v>10699</v>
      </c>
      <c r="H869" s="9">
        <v>45968</v>
      </c>
      <c r="I869" s="12">
        <f t="shared" si="52"/>
        <v>2</v>
      </c>
      <c r="J869" s="11" t="str">
        <f t="shared" si="53"/>
        <v/>
      </c>
      <c r="K869" s="11">
        <f t="shared" si="54"/>
        <v>868</v>
      </c>
      <c r="L869" s="11" t="str">
        <f t="shared" si="55"/>
        <v/>
      </c>
    </row>
    <row r="870" spans="1:12" x14ac:dyDescent="0.3">
      <c r="A870" t="s">
        <v>11552</v>
      </c>
      <c r="B870" s="9">
        <v>45967</v>
      </c>
      <c r="C870" t="s">
        <v>8382</v>
      </c>
      <c r="D870" t="s">
        <v>8249</v>
      </c>
      <c r="E870" t="s">
        <v>9699</v>
      </c>
      <c r="F870">
        <v>1035</v>
      </c>
      <c r="G870" t="s">
        <v>4482</v>
      </c>
      <c r="H870" s="9">
        <v>45969</v>
      </c>
      <c r="I870" s="12">
        <f t="shared" si="52"/>
        <v>2</v>
      </c>
      <c r="J870" s="11" t="str">
        <f t="shared" si="53"/>
        <v/>
      </c>
      <c r="K870" s="11">
        <f t="shared" si="54"/>
        <v>869</v>
      </c>
      <c r="L870" s="11" t="str">
        <f t="shared" si="55"/>
        <v/>
      </c>
    </row>
    <row r="871" spans="1:12" x14ac:dyDescent="0.3">
      <c r="A871" t="s">
        <v>11553</v>
      </c>
      <c r="B871" s="9">
        <v>45967</v>
      </c>
      <c r="C871" t="s">
        <v>8359</v>
      </c>
      <c r="D871" t="s">
        <v>8249</v>
      </c>
      <c r="E871" t="s">
        <v>9620</v>
      </c>
      <c r="F871">
        <v>16905</v>
      </c>
      <c r="G871" t="s">
        <v>10699</v>
      </c>
      <c r="H871" s="9">
        <v>45968</v>
      </c>
      <c r="I871" s="12">
        <f t="shared" si="52"/>
        <v>1</v>
      </c>
      <c r="J871" s="11" t="str">
        <f t="shared" si="53"/>
        <v/>
      </c>
      <c r="K871" s="11">
        <f t="shared" si="54"/>
        <v>870</v>
      </c>
      <c r="L871" s="11" t="str">
        <f t="shared" si="55"/>
        <v/>
      </c>
    </row>
    <row r="872" spans="1:12" x14ac:dyDescent="0.3">
      <c r="A872" t="s">
        <v>11554</v>
      </c>
      <c r="B872" s="9">
        <v>45967</v>
      </c>
      <c r="C872" t="s">
        <v>8391</v>
      </c>
      <c r="D872" t="s">
        <v>8269</v>
      </c>
      <c r="E872" t="s">
        <v>9613</v>
      </c>
      <c r="F872">
        <v>2225</v>
      </c>
      <c r="G872" t="s">
        <v>10699</v>
      </c>
      <c r="H872" s="9">
        <v>45967</v>
      </c>
      <c r="I872" s="12">
        <f t="shared" si="52"/>
        <v>0</v>
      </c>
      <c r="J872" s="11" t="str">
        <f t="shared" si="53"/>
        <v/>
      </c>
      <c r="K872" s="11">
        <f t="shared" si="54"/>
        <v>871</v>
      </c>
      <c r="L872" s="11" t="str">
        <f t="shared" si="55"/>
        <v/>
      </c>
    </row>
    <row r="873" spans="1:12" x14ac:dyDescent="0.3">
      <c r="A873" t="s">
        <v>11555</v>
      </c>
      <c r="B873" s="9">
        <v>45967</v>
      </c>
      <c r="C873" t="s">
        <v>8408</v>
      </c>
      <c r="D873" t="s">
        <v>8228</v>
      </c>
      <c r="E873" t="s">
        <v>9684</v>
      </c>
      <c r="F873">
        <v>23520</v>
      </c>
      <c r="G873" t="s">
        <v>10699</v>
      </c>
      <c r="H873" s="9">
        <v>45968</v>
      </c>
      <c r="I873" s="12">
        <f t="shared" si="52"/>
        <v>1</v>
      </c>
      <c r="J873" s="11" t="str">
        <f t="shared" si="53"/>
        <v/>
      </c>
      <c r="K873" s="11">
        <f t="shared" si="54"/>
        <v>872</v>
      </c>
      <c r="L873" s="11" t="str">
        <f t="shared" si="55"/>
        <v/>
      </c>
    </row>
    <row r="874" spans="1:12" x14ac:dyDescent="0.3">
      <c r="A874" t="s">
        <v>11556</v>
      </c>
      <c r="B874" s="9">
        <v>45967</v>
      </c>
      <c r="C874" t="s">
        <v>8361</v>
      </c>
      <c r="D874" t="s">
        <v>8228</v>
      </c>
      <c r="E874" t="s">
        <v>9700</v>
      </c>
      <c r="F874">
        <v>700</v>
      </c>
      <c r="G874" t="s">
        <v>10699</v>
      </c>
      <c r="H874" s="9">
        <v>45967</v>
      </c>
      <c r="I874" s="12">
        <f t="shared" si="52"/>
        <v>0</v>
      </c>
      <c r="J874" s="11" t="str">
        <f t="shared" si="53"/>
        <v/>
      </c>
      <c r="K874" s="11">
        <f t="shared" si="54"/>
        <v>873</v>
      </c>
      <c r="L874" s="11" t="str">
        <f t="shared" si="55"/>
        <v/>
      </c>
    </row>
    <row r="875" spans="1:12" x14ac:dyDescent="0.3">
      <c r="A875" t="s">
        <v>11557</v>
      </c>
      <c r="B875" s="9">
        <v>45968</v>
      </c>
      <c r="C875" t="s">
        <v>8488</v>
      </c>
      <c r="D875" t="s">
        <v>8249</v>
      </c>
      <c r="E875" t="s">
        <v>9633</v>
      </c>
      <c r="F875">
        <v>4420</v>
      </c>
      <c r="G875" t="s">
        <v>10687</v>
      </c>
      <c r="H875" s="9">
        <v>45968</v>
      </c>
      <c r="I875" s="12">
        <f t="shared" si="52"/>
        <v>0</v>
      </c>
      <c r="J875" s="11" t="str">
        <f t="shared" si="53"/>
        <v/>
      </c>
      <c r="K875" s="11">
        <f t="shared" si="54"/>
        <v>874</v>
      </c>
      <c r="L875" s="11" t="str">
        <f t="shared" si="55"/>
        <v/>
      </c>
    </row>
    <row r="876" spans="1:12" x14ac:dyDescent="0.3">
      <c r="A876" t="s">
        <v>11558</v>
      </c>
      <c r="B876" s="9">
        <v>45968</v>
      </c>
      <c r="C876" t="s">
        <v>8345</v>
      </c>
      <c r="D876" t="s">
        <v>8269</v>
      </c>
      <c r="E876" t="s">
        <v>9750</v>
      </c>
      <c r="F876">
        <v>3825</v>
      </c>
      <c r="G876" t="s">
        <v>4482</v>
      </c>
      <c r="H876" s="9">
        <v>45970</v>
      </c>
      <c r="I876" s="12">
        <f t="shared" si="52"/>
        <v>2</v>
      </c>
      <c r="J876" s="11" t="str">
        <f t="shared" si="53"/>
        <v/>
      </c>
      <c r="K876" s="11">
        <f t="shared" si="54"/>
        <v>875</v>
      </c>
      <c r="L876" s="11" t="str">
        <f t="shared" si="55"/>
        <v/>
      </c>
    </row>
    <row r="877" spans="1:12" x14ac:dyDescent="0.3">
      <c r="A877" t="s">
        <v>11559</v>
      </c>
      <c r="B877" s="9">
        <v>45969</v>
      </c>
      <c r="C877" t="s">
        <v>8453</v>
      </c>
      <c r="D877" t="s">
        <v>8241</v>
      </c>
      <c r="E877" t="s">
        <v>9716</v>
      </c>
      <c r="F877">
        <v>20064</v>
      </c>
      <c r="G877" t="s">
        <v>10699</v>
      </c>
      <c r="H877" s="9">
        <v>45970</v>
      </c>
      <c r="I877" s="12">
        <f t="shared" si="52"/>
        <v>1</v>
      </c>
      <c r="J877" s="11" t="str">
        <f t="shared" si="53"/>
        <v/>
      </c>
      <c r="K877" s="11">
        <f t="shared" si="54"/>
        <v>876</v>
      </c>
      <c r="L877" s="11" t="str">
        <f t="shared" si="55"/>
        <v/>
      </c>
    </row>
    <row r="878" spans="1:12" x14ac:dyDescent="0.3">
      <c r="A878" t="s">
        <v>11560</v>
      </c>
      <c r="B878" s="9">
        <v>45969</v>
      </c>
      <c r="C878" t="s">
        <v>8265</v>
      </c>
      <c r="D878" t="s">
        <v>8241</v>
      </c>
      <c r="E878" t="s">
        <v>9733</v>
      </c>
      <c r="F878">
        <v>18060</v>
      </c>
      <c r="G878" t="s">
        <v>4482</v>
      </c>
      <c r="H878" s="9">
        <v>45984</v>
      </c>
      <c r="I878" s="12">
        <f t="shared" si="52"/>
        <v>15</v>
      </c>
      <c r="J878" s="11" t="str">
        <f t="shared" si="53"/>
        <v>FLAG</v>
      </c>
      <c r="K878" s="11">
        <f t="shared" si="54"/>
        <v>877</v>
      </c>
      <c r="L878" s="11" t="str">
        <f t="shared" si="55"/>
        <v/>
      </c>
    </row>
    <row r="879" spans="1:12" x14ac:dyDescent="0.3">
      <c r="A879" t="s">
        <v>11561</v>
      </c>
      <c r="B879" s="9">
        <v>45969</v>
      </c>
      <c r="C879" t="s">
        <v>8428</v>
      </c>
      <c r="D879" t="s">
        <v>8228</v>
      </c>
      <c r="E879" t="s">
        <v>9701</v>
      </c>
      <c r="F879">
        <v>8184</v>
      </c>
      <c r="G879" t="s">
        <v>10699</v>
      </c>
      <c r="H879" s="9">
        <v>45970</v>
      </c>
      <c r="I879" s="12">
        <f t="shared" si="52"/>
        <v>1</v>
      </c>
      <c r="J879" s="11" t="str">
        <f t="shared" si="53"/>
        <v/>
      </c>
      <c r="K879" s="11">
        <f t="shared" si="54"/>
        <v>878</v>
      </c>
      <c r="L879" s="11" t="str">
        <f t="shared" si="55"/>
        <v/>
      </c>
    </row>
    <row r="880" spans="1:12" x14ac:dyDescent="0.3">
      <c r="A880" t="s">
        <v>11562</v>
      </c>
      <c r="B880" s="9">
        <v>45969</v>
      </c>
      <c r="C880" t="s">
        <v>8539</v>
      </c>
      <c r="D880" t="s">
        <v>8269</v>
      </c>
      <c r="E880" t="s">
        <v>9817</v>
      </c>
      <c r="F880">
        <v>17150</v>
      </c>
      <c r="G880" t="s">
        <v>10699</v>
      </c>
      <c r="H880" s="9">
        <v>45969</v>
      </c>
      <c r="I880" s="12">
        <f t="shared" si="52"/>
        <v>0</v>
      </c>
      <c r="J880" s="11" t="str">
        <f t="shared" si="53"/>
        <v/>
      </c>
      <c r="K880" s="11">
        <f t="shared" si="54"/>
        <v>879</v>
      </c>
      <c r="L880" s="11" t="str">
        <f t="shared" si="55"/>
        <v/>
      </c>
    </row>
    <row r="881" spans="1:12" x14ac:dyDescent="0.3">
      <c r="A881" t="s">
        <v>11563</v>
      </c>
      <c r="B881" s="9">
        <v>45969</v>
      </c>
      <c r="C881" t="s">
        <v>8470</v>
      </c>
      <c r="D881" t="s">
        <v>8228</v>
      </c>
      <c r="E881" t="s">
        <v>9760</v>
      </c>
      <c r="F881">
        <v>1056</v>
      </c>
      <c r="G881" t="s">
        <v>10687</v>
      </c>
      <c r="H881" s="9">
        <v>45969</v>
      </c>
      <c r="I881" s="12">
        <f t="shared" si="52"/>
        <v>0</v>
      </c>
      <c r="J881" s="11" t="str">
        <f t="shared" si="53"/>
        <v/>
      </c>
      <c r="K881" s="11">
        <f t="shared" si="54"/>
        <v>880</v>
      </c>
      <c r="L881" s="11" t="str">
        <f t="shared" si="55"/>
        <v/>
      </c>
    </row>
    <row r="882" spans="1:12" x14ac:dyDescent="0.3">
      <c r="A882" t="s">
        <v>11564</v>
      </c>
      <c r="B882" s="9">
        <v>45969</v>
      </c>
      <c r="C882" t="s">
        <v>8536</v>
      </c>
      <c r="D882" t="s">
        <v>8241</v>
      </c>
      <c r="E882" t="s">
        <v>9619</v>
      </c>
      <c r="F882">
        <v>2112.5</v>
      </c>
      <c r="G882" t="s">
        <v>4482</v>
      </c>
      <c r="H882" s="9">
        <v>45991</v>
      </c>
      <c r="I882" s="12">
        <f t="shared" si="52"/>
        <v>22</v>
      </c>
      <c r="J882" s="11" t="str">
        <f t="shared" si="53"/>
        <v>FLAG</v>
      </c>
      <c r="K882" s="11">
        <f t="shared" si="54"/>
        <v>881</v>
      </c>
      <c r="L882" s="11" t="str">
        <f t="shared" si="55"/>
        <v/>
      </c>
    </row>
    <row r="883" spans="1:12" x14ac:dyDescent="0.3">
      <c r="A883" t="s">
        <v>11565</v>
      </c>
      <c r="B883" s="9">
        <v>45970</v>
      </c>
      <c r="C883" t="s">
        <v>8419</v>
      </c>
      <c r="D883" t="s">
        <v>8269</v>
      </c>
      <c r="E883" t="s">
        <v>9838</v>
      </c>
      <c r="F883">
        <v>19805</v>
      </c>
      <c r="G883" t="s">
        <v>4482</v>
      </c>
      <c r="H883" s="9">
        <v>45971</v>
      </c>
      <c r="I883" s="12">
        <f t="shared" si="52"/>
        <v>1</v>
      </c>
      <c r="J883" s="11" t="str">
        <f t="shared" si="53"/>
        <v/>
      </c>
      <c r="K883" s="11">
        <f t="shared" si="54"/>
        <v>882</v>
      </c>
      <c r="L883" s="11" t="str">
        <f t="shared" si="55"/>
        <v/>
      </c>
    </row>
    <row r="884" spans="1:12" x14ac:dyDescent="0.3">
      <c r="A884" t="s">
        <v>11566</v>
      </c>
      <c r="B884" s="9">
        <v>45970</v>
      </c>
      <c r="C884" t="s">
        <v>8337</v>
      </c>
      <c r="D884" t="s">
        <v>8269</v>
      </c>
      <c r="E884" t="s">
        <v>9727</v>
      </c>
      <c r="F884">
        <v>17510</v>
      </c>
      <c r="G884" t="s">
        <v>4482</v>
      </c>
      <c r="H884" s="9">
        <v>45970</v>
      </c>
      <c r="I884" s="12">
        <f t="shared" si="52"/>
        <v>0</v>
      </c>
      <c r="J884" s="11" t="str">
        <f t="shared" si="53"/>
        <v/>
      </c>
      <c r="K884" s="11">
        <f t="shared" si="54"/>
        <v>883</v>
      </c>
      <c r="L884" s="11" t="str">
        <f t="shared" si="55"/>
        <v/>
      </c>
    </row>
    <row r="885" spans="1:12" x14ac:dyDescent="0.3">
      <c r="A885" t="s">
        <v>11567</v>
      </c>
      <c r="B885" s="9">
        <v>45970</v>
      </c>
      <c r="C885" t="s">
        <v>8337</v>
      </c>
      <c r="D885" t="s">
        <v>8269</v>
      </c>
      <c r="E885" t="s">
        <v>9754</v>
      </c>
      <c r="F885">
        <v>4332</v>
      </c>
      <c r="G885" t="s">
        <v>10699</v>
      </c>
      <c r="H885" s="9">
        <v>45970</v>
      </c>
      <c r="I885" s="12">
        <f t="shared" si="52"/>
        <v>0</v>
      </c>
      <c r="J885" s="11" t="str">
        <f t="shared" si="53"/>
        <v/>
      </c>
      <c r="K885" s="11">
        <f t="shared" si="54"/>
        <v>884</v>
      </c>
      <c r="L885" s="11" t="str">
        <f t="shared" si="55"/>
        <v/>
      </c>
    </row>
    <row r="886" spans="1:12" x14ac:dyDescent="0.3">
      <c r="A886" t="s">
        <v>11568</v>
      </c>
      <c r="B886" s="9">
        <v>45970</v>
      </c>
      <c r="C886" t="s">
        <v>8465</v>
      </c>
      <c r="D886" t="s">
        <v>8249</v>
      </c>
      <c r="E886" t="s">
        <v>9797</v>
      </c>
      <c r="F886">
        <v>2925</v>
      </c>
      <c r="G886" t="s">
        <v>10699</v>
      </c>
      <c r="H886" s="9">
        <v>45970</v>
      </c>
      <c r="I886" s="12">
        <f t="shared" si="52"/>
        <v>0</v>
      </c>
      <c r="J886" s="11" t="str">
        <f t="shared" si="53"/>
        <v/>
      </c>
      <c r="K886" s="11">
        <f t="shared" si="54"/>
        <v>885</v>
      </c>
      <c r="L886" s="11" t="str">
        <f t="shared" si="55"/>
        <v/>
      </c>
    </row>
    <row r="887" spans="1:12" x14ac:dyDescent="0.3">
      <c r="A887" t="s">
        <v>11569</v>
      </c>
      <c r="B887" s="9">
        <v>45970</v>
      </c>
      <c r="C887" t="s">
        <v>8450</v>
      </c>
      <c r="D887" t="s">
        <v>8249</v>
      </c>
      <c r="E887" t="s">
        <v>9723</v>
      </c>
      <c r="F887">
        <v>1176</v>
      </c>
      <c r="G887" t="s">
        <v>10687</v>
      </c>
      <c r="H887" s="9">
        <v>45970</v>
      </c>
      <c r="I887" s="12">
        <f t="shared" si="52"/>
        <v>0</v>
      </c>
      <c r="J887" s="11" t="str">
        <f t="shared" si="53"/>
        <v/>
      </c>
      <c r="K887" s="11">
        <f t="shared" si="54"/>
        <v>886</v>
      </c>
      <c r="L887" s="11" t="str">
        <f t="shared" si="55"/>
        <v/>
      </c>
    </row>
    <row r="888" spans="1:12" x14ac:dyDescent="0.3">
      <c r="A888" t="s">
        <v>11570</v>
      </c>
      <c r="B888" s="9">
        <v>45971</v>
      </c>
      <c r="C888" t="s">
        <v>8536</v>
      </c>
      <c r="D888" t="s">
        <v>8241</v>
      </c>
      <c r="E888" t="s">
        <v>9686</v>
      </c>
      <c r="F888">
        <v>987.5</v>
      </c>
      <c r="G888" t="s">
        <v>10687</v>
      </c>
      <c r="H888" s="9">
        <v>45971</v>
      </c>
      <c r="I888" s="12">
        <f t="shared" si="52"/>
        <v>0</v>
      </c>
      <c r="J888" s="11" t="str">
        <f t="shared" si="53"/>
        <v/>
      </c>
      <c r="K888" s="11">
        <f t="shared" si="54"/>
        <v>887</v>
      </c>
      <c r="L888" s="11" t="str">
        <f t="shared" si="55"/>
        <v/>
      </c>
    </row>
    <row r="889" spans="1:12" x14ac:dyDescent="0.3">
      <c r="A889" t="s">
        <v>11571</v>
      </c>
      <c r="B889" s="9">
        <v>45971</v>
      </c>
      <c r="C889" t="s">
        <v>8384</v>
      </c>
      <c r="D889" t="s">
        <v>8269</v>
      </c>
      <c r="E889" t="s">
        <v>9636</v>
      </c>
      <c r="F889">
        <v>3010</v>
      </c>
      <c r="G889" t="s">
        <v>10699</v>
      </c>
      <c r="H889" s="9">
        <v>45973</v>
      </c>
      <c r="I889" s="12">
        <f t="shared" si="52"/>
        <v>2</v>
      </c>
      <c r="J889" s="11" t="str">
        <f t="shared" si="53"/>
        <v/>
      </c>
      <c r="K889" s="11">
        <f t="shared" si="54"/>
        <v>888</v>
      </c>
      <c r="L889" s="11" t="str">
        <f t="shared" si="55"/>
        <v/>
      </c>
    </row>
    <row r="890" spans="1:12" x14ac:dyDescent="0.3">
      <c r="A890" t="s">
        <v>11572</v>
      </c>
      <c r="B890" s="9">
        <v>45971</v>
      </c>
      <c r="C890" t="s">
        <v>8300</v>
      </c>
      <c r="D890" t="s">
        <v>8269</v>
      </c>
      <c r="E890" t="s">
        <v>9773</v>
      </c>
      <c r="F890">
        <v>15750</v>
      </c>
      <c r="G890" t="s">
        <v>10699</v>
      </c>
      <c r="H890" s="9">
        <v>45973</v>
      </c>
      <c r="I890" s="12">
        <f t="shared" si="52"/>
        <v>2</v>
      </c>
      <c r="J890" s="11" t="str">
        <f t="shared" si="53"/>
        <v/>
      </c>
      <c r="K890" s="11">
        <f t="shared" si="54"/>
        <v>889</v>
      </c>
      <c r="L890" s="11" t="str">
        <f t="shared" si="55"/>
        <v/>
      </c>
    </row>
    <row r="891" spans="1:12" x14ac:dyDescent="0.3">
      <c r="A891" t="s">
        <v>11573</v>
      </c>
      <c r="B891" s="9">
        <v>45971</v>
      </c>
      <c r="C891" t="s">
        <v>8541</v>
      </c>
      <c r="D891" t="s">
        <v>8233</v>
      </c>
      <c r="E891" t="s">
        <v>9769</v>
      </c>
      <c r="F891">
        <v>12495</v>
      </c>
      <c r="G891" t="s">
        <v>4482</v>
      </c>
      <c r="H891" s="9">
        <v>45971</v>
      </c>
      <c r="I891" s="12">
        <f t="shared" si="52"/>
        <v>0</v>
      </c>
      <c r="J891" s="11" t="str">
        <f t="shared" si="53"/>
        <v/>
      </c>
      <c r="K891" s="11">
        <f t="shared" si="54"/>
        <v>890</v>
      </c>
      <c r="L891" s="11" t="str">
        <f t="shared" si="55"/>
        <v/>
      </c>
    </row>
    <row r="892" spans="1:12" x14ac:dyDescent="0.3">
      <c r="A892" t="s">
        <v>11574</v>
      </c>
      <c r="B892" s="9">
        <v>45971</v>
      </c>
      <c r="C892" t="s">
        <v>8430</v>
      </c>
      <c r="D892" t="s">
        <v>8241</v>
      </c>
      <c r="E892" t="s">
        <v>9844</v>
      </c>
      <c r="F892">
        <v>18656</v>
      </c>
      <c r="G892" t="s">
        <v>10687</v>
      </c>
      <c r="H892" s="9">
        <v>45971</v>
      </c>
      <c r="I892" s="12">
        <f t="shared" si="52"/>
        <v>0</v>
      </c>
      <c r="J892" s="11" t="str">
        <f t="shared" si="53"/>
        <v/>
      </c>
      <c r="K892" s="11">
        <f t="shared" si="54"/>
        <v>891</v>
      </c>
      <c r="L892" s="11" t="str">
        <f t="shared" si="55"/>
        <v/>
      </c>
    </row>
    <row r="893" spans="1:12" x14ac:dyDescent="0.3">
      <c r="A893" t="s">
        <v>11575</v>
      </c>
      <c r="B893" s="9">
        <v>45972</v>
      </c>
      <c r="C893" t="s">
        <v>8223</v>
      </c>
      <c r="D893" t="s">
        <v>8228</v>
      </c>
      <c r="E893" t="s">
        <v>9691</v>
      </c>
      <c r="F893">
        <v>4273.5</v>
      </c>
      <c r="G893" t="s">
        <v>10687</v>
      </c>
      <c r="H893" s="9">
        <v>45972</v>
      </c>
      <c r="I893" s="12">
        <f t="shared" si="52"/>
        <v>0</v>
      </c>
      <c r="J893" s="11" t="str">
        <f t="shared" si="53"/>
        <v/>
      </c>
      <c r="K893" s="11">
        <f t="shared" si="54"/>
        <v>892</v>
      </c>
      <c r="L893" s="11" t="str">
        <f t="shared" si="55"/>
        <v/>
      </c>
    </row>
    <row r="894" spans="1:12" x14ac:dyDescent="0.3">
      <c r="A894" t="s">
        <v>11576</v>
      </c>
      <c r="B894" s="9">
        <v>45972</v>
      </c>
      <c r="C894" t="s">
        <v>8463</v>
      </c>
      <c r="D894" t="s">
        <v>8233</v>
      </c>
      <c r="E894" t="s">
        <v>9642</v>
      </c>
      <c r="F894">
        <v>1577</v>
      </c>
      <c r="G894" t="s">
        <v>10687</v>
      </c>
      <c r="H894" s="9">
        <v>45972</v>
      </c>
      <c r="I894" s="12">
        <f t="shared" si="52"/>
        <v>0</v>
      </c>
      <c r="J894" s="11" t="str">
        <f t="shared" si="53"/>
        <v/>
      </c>
      <c r="K894" s="11">
        <f t="shared" si="54"/>
        <v>893</v>
      </c>
      <c r="L894" s="11" t="str">
        <f t="shared" si="55"/>
        <v/>
      </c>
    </row>
    <row r="895" spans="1:12" x14ac:dyDescent="0.3">
      <c r="A895" t="s">
        <v>11577</v>
      </c>
      <c r="B895" s="9">
        <v>45972</v>
      </c>
      <c r="C895" t="s">
        <v>8358</v>
      </c>
      <c r="D895" t="s">
        <v>8269</v>
      </c>
      <c r="E895" t="s">
        <v>9813</v>
      </c>
      <c r="F895">
        <v>5808</v>
      </c>
      <c r="G895" t="s">
        <v>10687</v>
      </c>
      <c r="H895" s="9">
        <v>45972</v>
      </c>
      <c r="I895" s="12">
        <f t="shared" si="52"/>
        <v>0</v>
      </c>
      <c r="J895" s="11" t="str">
        <f t="shared" si="53"/>
        <v/>
      </c>
      <c r="K895" s="11">
        <f t="shared" si="54"/>
        <v>894</v>
      </c>
      <c r="L895" s="11" t="str">
        <f t="shared" si="55"/>
        <v/>
      </c>
    </row>
    <row r="896" spans="1:12" x14ac:dyDescent="0.3">
      <c r="A896" t="s">
        <v>11578</v>
      </c>
      <c r="B896" s="9">
        <v>45973</v>
      </c>
      <c r="C896" t="s">
        <v>8466</v>
      </c>
      <c r="D896" t="s">
        <v>8269</v>
      </c>
      <c r="E896" t="s">
        <v>9656</v>
      </c>
      <c r="F896">
        <v>1296</v>
      </c>
      <c r="G896" t="s">
        <v>10699</v>
      </c>
      <c r="H896" s="9">
        <v>45974</v>
      </c>
      <c r="I896" s="12">
        <f t="shared" si="52"/>
        <v>1</v>
      </c>
      <c r="J896" s="11" t="str">
        <f t="shared" si="53"/>
        <v/>
      </c>
      <c r="K896" s="11">
        <f t="shared" si="54"/>
        <v>895</v>
      </c>
      <c r="L896" s="11" t="str">
        <f t="shared" si="55"/>
        <v/>
      </c>
    </row>
    <row r="897" spans="1:12" x14ac:dyDescent="0.3">
      <c r="A897" t="s">
        <v>11579</v>
      </c>
      <c r="B897" s="9">
        <v>45973</v>
      </c>
      <c r="C897" t="s">
        <v>8466</v>
      </c>
      <c r="D897" t="s">
        <v>8269</v>
      </c>
      <c r="E897" t="s">
        <v>9737</v>
      </c>
      <c r="F897">
        <v>2800</v>
      </c>
      <c r="G897" t="s">
        <v>10687</v>
      </c>
      <c r="H897" s="9">
        <v>45973</v>
      </c>
      <c r="I897" s="12">
        <f t="shared" si="52"/>
        <v>0</v>
      </c>
      <c r="J897" s="11" t="str">
        <f t="shared" si="53"/>
        <v/>
      </c>
      <c r="K897" s="11">
        <f t="shared" si="54"/>
        <v>896</v>
      </c>
      <c r="L897" s="11" t="str">
        <f t="shared" si="55"/>
        <v/>
      </c>
    </row>
    <row r="898" spans="1:12" x14ac:dyDescent="0.3">
      <c r="A898" t="s">
        <v>11580</v>
      </c>
      <c r="B898" s="9">
        <v>45974</v>
      </c>
      <c r="C898" t="s">
        <v>8537</v>
      </c>
      <c r="D898" t="s">
        <v>8269</v>
      </c>
      <c r="E898" t="s">
        <v>9665</v>
      </c>
      <c r="F898">
        <v>11880</v>
      </c>
      <c r="G898" t="s">
        <v>10687</v>
      </c>
      <c r="H898" s="9">
        <v>45974</v>
      </c>
      <c r="I898" s="12">
        <f t="shared" si="52"/>
        <v>0</v>
      </c>
      <c r="J898" s="11" t="str">
        <f t="shared" si="53"/>
        <v/>
      </c>
      <c r="K898" s="11">
        <f t="shared" si="54"/>
        <v>897</v>
      </c>
      <c r="L898" s="11" t="str">
        <f t="shared" si="55"/>
        <v/>
      </c>
    </row>
    <row r="899" spans="1:12" x14ac:dyDescent="0.3">
      <c r="A899" t="s">
        <v>11581</v>
      </c>
      <c r="B899" s="9">
        <v>45974</v>
      </c>
      <c r="C899" t="s">
        <v>8359</v>
      </c>
      <c r="D899" t="s">
        <v>8249</v>
      </c>
      <c r="E899" t="s">
        <v>9682</v>
      </c>
      <c r="F899">
        <v>13112</v>
      </c>
      <c r="G899" t="s">
        <v>4482</v>
      </c>
      <c r="H899" s="9">
        <v>45976</v>
      </c>
      <c r="I899" s="12">
        <f t="shared" si="52"/>
        <v>2</v>
      </c>
      <c r="J899" s="11" t="str">
        <f t="shared" si="53"/>
        <v/>
      </c>
      <c r="K899" s="11">
        <f t="shared" si="54"/>
        <v>898</v>
      </c>
      <c r="L899" s="11" t="str">
        <f t="shared" si="55"/>
        <v/>
      </c>
    </row>
    <row r="900" spans="1:12" x14ac:dyDescent="0.3">
      <c r="A900" t="s">
        <v>11582</v>
      </c>
      <c r="B900" s="9">
        <v>45975</v>
      </c>
      <c r="C900" t="s">
        <v>8386</v>
      </c>
      <c r="D900" t="s">
        <v>8228</v>
      </c>
      <c r="E900" t="s">
        <v>9765</v>
      </c>
      <c r="F900">
        <v>7154</v>
      </c>
      <c r="G900" t="s">
        <v>4482</v>
      </c>
      <c r="H900" s="9">
        <v>45975</v>
      </c>
      <c r="I900" s="12">
        <f t="shared" ref="I900:I963" si="56">H900-B900</f>
        <v>0</v>
      </c>
      <c r="J900" s="11" t="str">
        <f t="shared" ref="J900:J963" si="57">IF(I900&gt;2,"FLAG","")</f>
        <v/>
      </c>
      <c r="K900" s="11">
        <f t="shared" ref="K900:K963" si="58">VALUE(MID(A900,4,5))</f>
        <v>899</v>
      </c>
      <c r="L900" s="11" t="str">
        <f t="shared" ref="L900:L963" si="59">IF(ROW()=4,"",IF(K900-INDEX($K$4:$K$1491,ROW()-4)&gt;1,"FLAG",""))</f>
        <v/>
      </c>
    </row>
    <row r="901" spans="1:12" x14ac:dyDescent="0.3">
      <c r="A901" t="s">
        <v>11583</v>
      </c>
      <c r="B901" s="9">
        <v>45975</v>
      </c>
      <c r="C901" t="s">
        <v>8516</v>
      </c>
      <c r="D901" t="s">
        <v>8233</v>
      </c>
      <c r="E901" t="s">
        <v>9738</v>
      </c>
      <c r="F901">
        <v>6630</v>
      </c>
      <c r="G901" t="s">
        <v>10687</v>
      </c>
      <c r="H901" s="9">
        <v>45975</v>
      </c>
      <c r="I901" s="12">
        <f t="shared" si="56"/>
        <v>0</v>
      </c>
      <c r="J901" s="11" t="str">
        <f t="shared" si="57"/>
        <v/>
      </c>
      <c r="K901" s="11">
        <f t="shared" si="58"/>
        <v>900</v>
      </c>
      <c r="L901" s="11" t="str">
        <f t="shared" si="59"/>
        <v/>
      </c>
    </row>
    <row r="902" spans="1:12" x14ac:dyDescent="0.3">
      <c r="A902" t="s">
        <v>11584</v>
      </c>
      <c r="B902" s="9">
        <v>45975</v>
      </c>
      <c r="C902" t="s">
        <v>8277</v>
      </c>
      <c r="D902" t="s">
        <v>8249</v>
      </c>
      <c r="E902" t="s">
        <v>9788</v>
      </c>
      <c r="F902">
        <v>1190</v>
      </c>
      <c r="G902" t="s">
        <v>10687</v>
      </c>
      <c r="H902" s="9">
        <v>45975</v>
      </c>
      <c r="I902" s="12">
        <f t="shared" si="56"/>
        <v>0</v>
      </c>
      <c r="J902" s="11" t="str">
        <f t="shared" si="57"/>
        <v/>
      </c>
      <c r="K902" s="11">
        <f t="shared" si="58"/>
        <v>901</v>
      </c>
      <c r="L902" s="11" t="str">
        <f t="shared" si="59"/>
        <v/>
      </c>
    </row>
    <row r="903" spans="1:12" x14ac:dyDescent="0.3">
      <c r="A903" t="s">
        <v>11585</v>
      </c>
      <c r="B903" s="9">
        <v>45975</v>
      </c>
      <c r="C903" t="s">
        <v>8484</v>
      </c>
      <c r="D903" t="s">
        <v>8241</v>
      </c>
      <c r="E903" t="s">
        <v>9739</v>
      </c>
      <c r="F903">
        <v>3822</v>
      </c>
      <c r="G903" t="s">
        <v>4482</v>
      </c>
      <c r="H903" s="9">
        <v>45988</v>
      </c>
      <c r="I903" s="12">
        <f t="shared" si="56"/>
        <v>13</v>
      </c>
      <c r="J903" s="11" t="str">
        <f t="shared" si="57"/>
        <v>FLAG</v>
      </c>
      <c r="K903" s="11">
        <f t="shared" si="58"/>
        <v>902</v>
      </c>
      <c r="L903" s="11" t="str">
        <f t="shared" si="59"/>
        <v/>
      </c>
    </row>
    <row r="904" spans="1:12" x14ac:dyDescent="0.3">
      <c r="A904" t="s">
        <v>11586</v>
      </c>
      <c r="B904" s="9">
        <v>45975</v>
      </c>
      <c r="C904" t="s">
        <v>8444</v>
      </c>
      <c r="D904" t="s">
        <v>8228</v>
      </c>
      <c r="E904" t="s">
        <v>9875</v>
      </c>
      <c r="F904">
        <v>25200</v>
      </c>
      <c r="G904" t="s">
        <v>4482</v>
      </c>
      <c r="H904" s="9">
        <v>45976</v>
      </c>
      <c r="I904" s="12">
        <f t="shared" si="56"/>
        <v>1</v>
      </c>
      <c r="J904" s="11" t="str">
        <f t="shared" si="57"/>
        <v/>
      </c>
      <c r="K904" s="11">
        <f t="shared" si="58"/>
        <v>903</v>
      </c>
      <c r="L904" s="11" t="str">
        <f t="shared" si="59"/>
        <v/>
      </c>
    </row>
    <row r="905" spans="1:12" x14ac:dyDescent="0.3">
      <c r="A905" t="s">
        <v>11587</v>
      </c>
      <c r="B905" s="9">
        <v>45975</v>
      </c>
      <c r="C905" t="s">
        <v>8428</v>
      </c>
      <c r="D905" t="s">
        <v>8228</v>
      </c>
      <c r="E905" t="s">
        <v>9745</v>
      </c>
      <c r="F905">
        <v>17160</v>
      </c>
      <c r="G905" t="s">
        <v>4482</v>
      </c>
      <c r="H905" s="9">
        <v>45977</v>
      </c>
      <c r="I905" s="12">
        <f t="shared" si="56"/>
        <v>2</v>
      </c>
      <c r="J905" s="11" t="str">
        <f t="shared" si="57"/>
        <v/>
      </c>
      <c r="K905" s="11">
        <f t="shared" si="58"/>
        <v>904</v>
      </c>
      <c r="L905" s="11" t="str">
        <f t="shared" si="59"/>
        <v/>
      </c>
    </row>
    <row r="906" spans="1:12" x14ac:dyDescent="0.3">
      <c r="A906" t="s">
        <v>11588</v>
      </c>
      <c r="B906" s="9">
        <v>45975</v>
      </c>
      <c r="C906" t="s">
        <v>8282</v>
      </c>
      <c r="D906" t="s">
        <v>8241</v>
      </c>
      <c r="E906" t="s">
        <v>9676</v>
      </c>
      <c r="F906">
        <v>18060</v>
      </c>
      <c r="G906" t="s">
        <v>10699</v>
      </c>
      <c r="H906" s="9">
        <v>45975</v>
      </c>
      <c r="I906" s="12">
        <f t="shared" si="56"/>
        <v>0</v>
      </c>
      <c r="J906" s="11" t="str">
        <f t="shared" si="57"/>
        <v/>
      </c>
      <c r="K906" s="11">
        <f t="shared" si="58"/>
        <v>905</v>
      </c>
      <c r="L906" s="11" t="str">
        <f t="shared" si="59"/>
        <v/>
      </c>
    </row>
    <row r="907" spans="1:12" x14ac:dyDescent="0.3">
      <c r="A907" t="s">
        <v>11589</v>
      </c>
      <c r="B907" s="9">
        <v>45975</v>
      </c>
      <c r="C907" t="s">
        <v>8421</v>
      </c>
      <c r="D907" t="s">
        <v>8269</v>
      </c>
      <c r="E907" t="s">
        <v>9802</v>
      </c>
      <c r="F907">
        <v>175</v>
      </c>
      <c r="G907" t="s">
        <v>10699</v>
      </c>
      <c r="H907" s="9">
        <v>45975</v>
      </c>
      <c r="I907" s="12">
        <f t="shared" si="56"/>
        <v>0</v>
      </c>
      <c r="J907" s="11" t="str">
        <f t="shared" si="57"/>
        <v/>
      </c>
      <c r="K907" s="11">
        <f t="shared" si="58"/>
        <v>906</v>
      </c>
      <c r="L907" s="11" t="str">
        <f t="shared" si="59"/>
        <v/>
      </c>
    </row>
    <row r="908" spans="1:12" x14ac:dyDescent="0.3">
      <c r="A908" t="s">
        <v>11590</v>
      </c>
      <c r="B908" s="9">
        <v>45976</v>
      </c>
      <c r="C908" t="s">
        <v>8382</v>
      </c>
      <c r="D908" t="s">
        <v>8249</v>
      </c>
      <c r="E908" t="s">
        <v>9787</v>
      </c>
      <c r="F908">
        <v>5712</v>
      </c>
      <c r="G908" t="s">
        <v>4482</v>
      </c>
      <c r="H908" s="9">
        <v>45978</v>
      </c>
      <c r="I908" s="12">
        <f t="shared" si="56"/>
        <v>2</v>
      </c>
      <c r="J908" s="11" t="str">
        <f t="shared" si="57"/>
        <v/>
      </c>
      <c r="K908" s="11">
        <f t="shared" si="58"/>
        <v>907</v>
      </c>
      <c r="L908" s="11" t="str">
        <f t="shared" si="59"/>
        <v/>
      </c>
    </row>
    <row r="909" spans="1:12" x14ac:dyDescent="0.3">
      <c r="A909" t="s">
        <v>11591</v>
      </c>
      <c r="B909" s="9">
        <v>45976</v>
      </c>
      <c r="C909" t="s">
        <v>8425</v>
      </c>
      <c r="D909" t="s">
        <v>8233</v>
      </c>
      <c r="E909" t="s">
        <v>9846</v>
      </c>
      <c r="F909">
        <v>1577</v>
      </c>
      <c r="G909" t="s">
        <v>4482</v>
      </c>
      <c r="H909" s="9">
        <v>45976</v>
      </c>
      <c r="I909" s="12">
        <f t="shared" si="56"/>
        <v>0</v>
      </c>
      <c r="J909" s="11" t="str">
        <f t="shared" si="57"/>
        <v/>
      </c>
      <c r="K909" s="11">
        <f t="shared" si="58"/>
        <v>908</v>
      </c>
      <c r="L909" s="11" t="str">
        <f t="shared" si="59"/>
        <v/>
      </c>
    </row>
    <row r="910" spans="1:12" x14ac:dyDescent="0.3">
      <c r="A910" t="s">
        <v>11592</v>
      </c>
      <c r="B910" s="9">
        <v>45976</v>
      </c>
      <c r="C910" t="s">
        <v>8419</v>
      </c>
      <c r="D910" t="s">
        <v>8269</v>
      </c>
      <c r="E910" t="s">
        <v>9734</v>
      </c>
      <c r="F910">
        <v>1615</v>
      </c>
      <c r="G910" t="s">
        <v>4482</v>
      </c>
      <c r="H910" s="9">
        <v>45978</v>
      </c>
      <c r="I910" s="12">
        <f t="shared" si="56"/>
        <v>2</v>
      </c>
      <c r="J910" s="11" t="str">
        <f t="shared" si="57"/>
        <v/>
      </c>
      <c r="K910" s="11">
        <f t="shared" si="58"/>
        <v>909</v>
      </c>
      <c r="L910" s="11" t="str">
        <f t="shared" si="59"/>
        <v/>
      </c>
    </row>
    <row r="911" spans="1:12" x14ac:dyDescent="0.3">
      <c r="A911" t="s">
        <v>11593</v>
      </c>
      <c r="B911" s="9">
        <v>45976</v>
      </c>
      <c r="C911" t="s">
        <v>8359</v>
      </c>
      <c r="D911" t="s">
        <v>8249</v>
      </c>
      <c r="E911" t="s">
        <v>9728</v>
      </c>
      <c r="F911">
        <v>1825</v>
      </c>
      <c r="G911" t="s">
        <v>4482</v>
      </c>
      <c r="H911" s="9">
        <v>45977</v>
      </c>
      <c r="I911" s="12">
        <f t="shared" si="56"/>
        <v>1</v>
      </c>
      <c r="J911" s="11" t="str">
        <f t="shared" si="57"/>
        <v/>
      </c>
      <c r="K911" s="11">
        <f t="shared" si="58"/>
        <v>910</v>
      </c>
      <c r="L911" s="11" t="str">
        <f t="shared" si="59"/>
        <v/>
      </c>
    </row>
    <row r="912" spans="1:12" x14ac:dyDescent="0.3">
      <c r="A912" t="s">
        <v>11594</v>
      </c>
      <c r="B912" s="9">
        <v>45976</v>
      </c>
      <c r="C912" t="s">
        <v>8463</v>
      </c>
      <c r="D912" t="s">
        <v>8233</v>
      </c>
      <c r="E912" t="s">
        <v>9828</v>
      </c>
      <c r="F912">
        <v>1653</v>
      </c>
      <c r="G912" t="s">
        <v>4482</v>
      </c>
      <c r="H912" s="9">
        <v>45976</v>
      </c>
      <c r="I912" s="12">
        <f t="shared" si="56"/>
        <v>0</v>
      </c>
      <c r="J912" s="11" t="str">
        <f t="shared" si="57"/>
        <v/>
      </c>
      <c r="K912" s="11">
        <f t="shared" si="58"/>
        <v>911</v>
      </c>
      <c r="L912" s="11" t="str">
        <f t="shared" si="59"/>
        <v/>
      </c>
    </row>
    <row r="913" spans="1:12" x14ac:dyDescent="0.3">
      <c r="A913" t="s">
        <v>11595</v>
      </c>
      <c r="B913" s="9">
        <v>45976</v>
      </c>
      <c r="C913" t="s">
        <v>8298</v>
      </c>
      <c r="D913" t="s">
        <v>8269</v>
      </c>
      <c r="E913" t="s">
        <v>9777</v>
      </c>
      <c r="F913">
        <v>1863</v>
      </c>
      <c r="G913" t="s">
        <v>4482</v>
      </c>
      <c r="H913" s="9">
        <v>45978</v>
      </c>
      <c r="I913" s="12">
        <f t="shared" si="56"/>
        <v>2</v>
      </c>
      <c r="J913" s="11" t="str">
        <f t="shared" si="57"/>
        <v/>
      </c>
      <c r="K913" s="11">
        <f t="shared" si="58"/>
        <v>912</v>
      </c>
      <c r="L913" s="11" t="str">
        <f t="shared" si="59"/>
        <v/>
      </c>
    </row>
    <row r="914" spans="1:12" x14ac:dyDescent="0.3">
      <c r="A914" t="s">
        <v>11596</v>
      </c>
      <c r="B914" s="9">
        <v>45977</v>
      </c>
      <c r="C914" t="s">
        <v>8263</v>
      </c>
      <c r="D914" t="s">
        <v>8228</v>
      </c>
      <c r="E914" t="s">
        <v>9751</v>
      </c>
      <c r="F914">
        <v>3256</v>
      </c>
      <c r="G914" t="s">
        <v>10699</v>
      </c>
      <c r="H914" s="9">
        <v>45977</v>
      </c>
      <c r="I914" s="12">
        <f t="shared" si="56"/>
        <v>0</v>
      </c>
      <c r="J914" s="11" t="str">
        <f t="shared" si="57"/>
        <v/>
      </c>
      <c r="K914" s="11">
        <f t="shared" si="58"/>
        <v>913</v>
      </c>
      <c r="L914" s="11" t="str">
        <f t="shared" si="59"/>
        <v/>
      </c>
    </row>
    <row r="915" spans="1:12" x14ac:dyDescent="0.3">
      <c r="A915" t="s">
        <v>11597</v>
      </c>
      <c r="B915" s="9">
        <v>45978</v>
      </c>
      <c r="C915" t="s">
        <v>8539</v>
      </c>
      <c r="D915" t="s">
        <v>8269</v>
      </c>
      <c r="E915" t="s">
        <v>9711</v>
      </c>
      <c r="F915">
        <v>20504</v>
      </c>
      <c r="G915" t="s">
        <v>10687</v>
      </c>
      <c r="H915" s="9">
        <v>45978</v>
      </c>
      <c r="I915" s="12">
        <f t="shared" si="56"/>
        <v>0</v>
      </c>
      <c r="J915" s="11" t="str">
        <f t="shared" si="57"/>
        <v/>
      </c>
      <c r="K915" s="11">
        <f t="shared" si="58"/>
        <v>914</v>
      </c>
      <c r="L915" s="11" t="str">
        <f t="shared" si="59"/>
        <v/>
      </c>
    </row>
    <row r="916" spans="1:12" x14ac:dyDescent="0.3">
      <c r="A916" t="s">
        <v>11598</v>
      </c>
      <c r="B916" s="9">
        <v>45978</v>
      </c>
      <c r="C916" t="s">
        <v>8492</v>
      </c>
      <c r="D916" t="s">
        <v>8269</v>
      </c>
      <c r="E916" t="s">
        <v>9721</v>
      </c>
      <c r="F916">
        <v>14432</v>
      </c>
      <c r="G916" t="s">
        <v>10699</v>
      </c>
      <c r="H916" s="9">
        <v>45980</v>
      </c>
      <c r="I916" s="12">
        <f t="shared" si="56"/>
        <v>2</v>
      </c>
      <c r="J916" s="11" t="str">
        <f t="shared" si="57"/>
        <v/>
      </c>
      <c r="K916" s="11">
        <f t="shared" si="58"/>
        <v>915</v>
      </c>
      <c r="L916" s="11" t="str">
        <f t="shared" si="59"/>
        <v/>
      </c>
    </row>
    <row r="917" spans="1:12" x14ac:dyDescent="0.3">
      <c r="A917" t="s">
        <v>11599</v>
      </c>
      <c r="B917" s="9">
        <v>45978</v>
      </c>
      <c r="C917" t="s">
        <v>8378</v>
      </c>
      <c r="D917" t="s">
        <v>8249</v>
      </c>
      <c r="E917" t="s">
        <v>9882</v>
      </c>
      <c r="F917">
        <v>5040</v>
      </c>
      <c r="G917" t="s">
        <v>10687</v>
      </c>
      <c r="H917" s="9">
        <v>45978</v>
      </c>
      <c r="I917" s="12">
        <f t="shared" si="56"/>
        <v>0</v>
      </c>
      <c r="J917" s="11" t="str">
        <f t="shared" si="57"/>
        <v/>
      </c>
      <c r="K917" s="11">
        <f t="shared" si="58"/>
        <v>916</v>
      </c>
      <c r="L917" s="11" t="str">
        <f t="shared" si="59"/>
        <v/>
      </c>
    </row>
    <row r="918" spans="1:12" x14ac:dyDescent="0.3">
      <c r="A918" t="s">
        <v>11600</v>
      </c>
      <c r="B918" s="9">
        <v>45979</v>
      </c>
      <c r="C918" t="s">
        <v>8417</v>
      </c>
      <c r="D918" t="s">
        <v>8233</v>
      </c>
      <c r="E918" t="s">
        <v>9776</v>
      </c>
      <c r="F918">
        <v>4421.5</v>
      </c>
      <c r="G918" t="s">
        <v>10687</v>
      </c>
      <c r="H918" s="9">
        <v>45979</v>
      </c>
      <c r="I918" s="12">
        <f t="shared" si="56"/>
        <v>0</v>
      </c>
      <c r="J918" s="11" t="str">
        <f t="shared" si="57"/>
        <v/>
      </c>
      <c r="K918" s="11">
        <f t="shared" si="58"/>
        <v>917</v>
      </c>
      <c r="L918" s="11" t="str">
        <f t="shared" si="59"/>
        <v/>
      </c>
    </row>
    <row r="919" spans="1:12" x14ac:dyDescent="0.3">
      <c r="A919" t="s">
        <v>11601</v>
      </c>
      <c r="B919" s="9">
        <v>45979</v>
      </c>
      <c r="C919" t="s">
        <v>8392</v>
      </c>
      <c r="D919" t="s">
        <v>8249</v>
      </c>
      <c r="E919" t="s">
        <v>9736</v>
      </c>
      <c r="F919">
        <v>17850</v>
      </c>
      <c r="G919" t="s">
        <v>4482</v>
      </c>
      <c r="H919" s="9">
        <v>45981</v>
      </c>
      <c r="I919" s="12">
        <f t="shared" si="56"/>
        <v>2</v>
      </c>
      <c r="J919" s="11" t="str">
        <f t="shared" si="57"/>
        <v/>
      </c>
      <c r="K919" s="11">
        <f t="shared" si="58"/>
        <v>918</v>
      </c>
      <c r="L919" s="11" t="str">
        <f t="shared" si="59"/>
        <v/>
      </c>
    </row>
    <row r="920" spans="1:12" x14ac:dyDescent="0.3">
      <c r="A920" t="s">
        <v>11602</v>
      </c>
      <c r="B920" s="9">
        <v>45979</v>
      </c>
      <c r="C920" t="s">
        <v>8345</v>
      </c>
      <c r="D920" t="s">
        <v>8269</v>
      </c>
      <c r="E920" t="s">
        <v>9781</v>
      </c>
      <c r="F920">
        <v>1022</v>
      </c>
      <c r="G920" t="s">
        <v>10699</v>
      </c>
      <c r="H920" s="9">
        <v>45980</v>
      </c>
      <c r="I920" s="12">
        <f t="shared" si="56"/>
        <v>1</v>
      </c>
      <c r="J920" s="11" t="str">
        <f t="shared" si="57"/>
        <v/>
      </c>
      <c r="K920" s="11">
        <f t="shared" si="58"/>
        <v>919</v>
      </c>
      <c r="L920" s="11" t="str">
        <f t="shared" si="59"/>
        <v/>
      </c>
    </row>
    <row r="921" spans="1:12" x14ac:dyDescent="0.3">
      <c r="A921" t="s">
        <v>11603</v>
      </c>
      <c r="B921" s="9">
        <v>45979</v>
      </c>
      <c r="C921" t="s">
        <v>8394</v>
      </c>
      <c r="D921" t="s">
        <v>8228</v>
      </c>
      <c r="E921" t="s">
        <v>9866</v>
      </c>
      <c r="F921">
        <v>2240</v>
      </c>
      <c r="G921" t="s">
        <v>10687</v>
      </c>
      <c r="H921" s="9">
        <v>45979</v>
      </c>
      <c r="I921" s="12">
        <f t="shared" si="56"/>
        <v>0</v>
      </c>
      <c r="J921" s="11" t="str">
        <f t="shared" si="57"/>
        <v/>
      </c>
      <c r="K921" s="11">
        <f t="shared" si="58"/>
        <v>920</v>
      </c>
      <c r="L921" s="11" t="str">
        <f t="shared" si="59"/>
        <v/>
      </c>
    </row>
    <row r="922" spans="1:12" x14ac:dyDescent="0.3">
      <c r="A922" t="s">
        <v>11604</v>
      </c>
      <c r="B922" s="9">
        <v>45980</v>
      </c>
      <c r="C922" t="s">
        <v>8431</v>
      </c>
      <c r="D922" t="s">
        <v>8241</v>
      </c>
      <c r="E922" t="s">
        <v>9857</v>
      </c>
      <c r="F922">
        <v>13818</v>
      </c>
      <c r="G922" t="s">
        <v>4482</v>
      </c>
      <c r="H922" s="9">
        <v>46001</v>
      </c>
      <c r="I922" s="12">
        <f t="shared" si="56"/>
        <v>21</v>
      </c>
      <c r="J922" s="11" t="str">
        <f t="shared" si="57"/>
        <v>FLAG</v>
      </c>
      <c r="K922" s="11">
        <f t="shared" si="58"/>
        <v>921</v>
      </c>
      <c r="L922" s="11" t="str">
        <f t="shared" si="59"/>
        <v/>
      </c>
    </row>
    <row r="923" spans="1:12" x14ac:dyDescent="0.3">
      <c r="A923" t="s">
        <v>11605</v>
      </c>
      <c r="B923" s="9">
        <v>45980</v>
      </c>
      <c r="C923" t="s">
        <v>8480</v>
      </c>
      <c r="D923" t="s">
        <v>8241</v>
      </c>
      <c r="E923" t="s">
        <v>9680</v>
      </c>
      <c r="F923">
        <v>9660</v>
      </c>
      <c r="G923" t="s">
        <v>10687</v>
      </c>
      <c r="H923" s="9">
        <v>45980</v>
      </c>
      <c r="I923" s="12">
        <f t="shared" si="56"/>
        <v>0</v>
      </c>
      <c r="J923" s="11" t="str">
        <f t="shared" si="57"/>
        <v/>
      </c>
      <c r="K923" s="11">
        <f t="shared" si="58"/>
        <v>922</v>
      </c>
      <c r="L923" s="11" t="str">
        <f t="shared" si="59"/>
        <v/>
      </c>
    </row>
    <row r="924" spans="1:12" x14ac:dyDescent="0.3">
      <c r="A924" t="s">
        <v>11606</v>
      </c>
      <c r="B924" s="9">
        <v>45981</v>
      </c>
      <c r="C924" t="s">
        <v>8355</v>
      </c>
      <c r="D924" t="s">
        <v>8249</v>
      </c>
      <c r="E924" t="s">
        <v>9816</v>
      </c>
      <c r="F924">
        <v>4172</v>
      </c>
      <c r="G924" t="s">
        <v>4482</v>
      </c>
      <c r="H924" s="9">
        <v>45982</v>
      </c>
      <c r="I924" s="12">
        <f t="shared" si="56"/>
        <v>1</v>
      </c>
      <c r="J924" s="11" t="str">
        <f t="shared" si="57"/>
        <v/>
      </c>
      <c r="K924" s="11">
        <f t="shared" si="58"/>
        <v>923</v>
      </c>
      <c r="L924" s="11" t="str">
        <f t="shared" si="59"/>
        <v/>
      </c>
    </row>
    <row r="925" spans="1:12" x14ac:dyDescent="0.3">
      <c r="A925" t="s">
        <v>11607</v>
      </c>
      <c r="B925" s="9">
        <v>45981</v>
      </c>
      <c r="C925" t="s">
        <v>8537</v>
      </c>
      <c r="D925" t="s">
        <v>8269</v>
      </c>
      <c r="E925" t="s">
        <v>9869</v>
      </c>
      <c r="F925">
        <v>18270</v>
      </c>
      <c r="G925" t="s">
        <v>4482</v>
      </c>
      <c r="H925" s="9">
        <v>45981</v>
      </c>
      <c r="I925" s="12">
        <f t="shared" si="56"/>
        <v>0</v>
      </c>
      <c r="J925" s="11" t="str">
        <f t="shared" si="57"/>
        <v/>
      </c>
      <c r="K925" s="11">
        <f t="shared" si="58"/>
        <v>924</v>
      </c>
      <c r="L925" s="11" t="str">
        <f t="shared" si="59"/>
        <v/>
      </c>
    </row>
    <row r="926" spans="1:12" x14ac:dyDescent="0.3">
      <c r="A926" t="s">
        <v>11608</v>
      </c>
      <c r="B926" s="9">
        <v>45981</v>
      </c>
      <c r="C926" t="s">
        <v>8371</v>
      </c>
      <c r="D926" t="s">
        <v>8233</v>
      </c>
      <c r="E926" t="s">
        <v>9791</v>
      </c>
      <c r="F926">
        <v>2324</v>
      </c>
      <c r="G926" t="s">
        <v>10687</v>
      </c>
      <c r="H926" s="9">
        <v>45981</v>
      </c>
      <c r="I926" s="12">
        <f t="shared" si="56"/>
        <v>0</v>
      </c>
      <c r="J926" s="11" t="str">
        <f t="shared" si="57"/>
        <v/>
      </c>
      <c r="K926" s="11">
        <f t="shared" si="58"/>
        <v>925</v>
      </c>
      <c r="L926" s="11" t="str">
        <f t="shared" si="59"/>
        <v/>
      </c>
    </row>
    <row r="927" spans="1:12" x14ac:dyDescent="0.3">
      <c r="A927" t="s">
        <v>11609</v>
      </c>
      <c r="B927" s="9">
        <v>45981</v>
      </c>
      <c r="C927" t="s">
        <v>8347</v>
      </c>
      <c r="D927" t="s">
        <v>8233</v>
      </c>
      <c r="E927" t="s">
        <v>9902</v>
      </c>
      <c r="F927">
        <v>17640</v>
      </c>
      <c r="G927" t="s">
        <v>4482</v>
      </c>
      <c r="H927" s="9">
        <v>45983</v>
      </c>
      <c r="I927" s="12">
        <f t="shared" si="56"/>
        <v>2</v>
      </c>
      <c r="J927" s="11" t="str">
        <f t="shared" si="57"/>
        <v/>
      </c>
      <c r="K927" s="11">
        <f t="shared" si="58"/>
        <v>926</v>
      </c>
      <c r="L927" s="11" t="str">
        <f t="shared" si="59"/>
        <v/>
      </c>
    </row>
    <row r="928" spans="1:12" x14ac:dyDescent="0.3">
      <c r="A928" t="s">
        <v>11610</v>
      </c>
      <c r="B928" s="9">
        <v>45981</v>
      </c>
      <c r="C928" t="s">
        <v>8523</v>
      </c>
      <c r="D928" t="s">
        <v>8241</v>
      </c>
      <c r="E928" t="s">
        <v>9696</v>
      </c>
      <c r="F928">
        <v>6930</v>
      </c>
      <c r="G928" t="s">
        <v>4482</v>
      </c>
      <c r="H928" s="9">
        <v>46006</v>
      </c>
      <c r="I928" s="12">
        <f t="shared" si="56"/>
        <v>25</v>
      </c>
      <c r="J928" s="11" t="str">
        <f t="shared" si="57"/>
        <v>FLAG</v>
      </c>
      <c r="K928" s="11">
        <f t="shared" si="58"/>
        <v>927</v>
      </c>
      <c r="L928" s="11" t="str">
        <f t="shared" si="59"/>
        <v/>
      </c>
    </row>
    <row r="929" spans="1:12" x14ac:dyDescent="0.3">
      <c r="A929" t="s">
        <v>11611</v>
      </c>
      <c r="B929" s="9">
        <v>45981</v>
      </c>
      <c r="C929" t="s">
        <v>8307</v>
      </c>
      <c r="D929" t="s">
        <v>8249</v>
      </c>
      <c r="E929" t="s">
        <v>9775</v>
      </c>
      <c r="F929">
        <v>1860</v>
      </c>
      <c r="G929" t="s">
        <v>10699</v>
      </c>
      <c r="H929" s="9">
        <v>45983</v>
      </c>
      <c r="I929" s="12">
        <f t="shared" si="56"/>
        <v>2</v>
      </c>
      <c r="J929" s="11" t="str">
        <f t="shared" si="57"/>
        <v/>
      </c>
      <c r="K929" s="11">
        <f t="shared" si="58"/>
        <v>928</v>
      </c>
      <c r="L929" s="11" t="str">
        <f t="shared" si="59"/>
        <v/>
      </c>
    </row>
    <row r="930" spans="1:12" x14ac:dyDescent="0.3">
      <c r="A930" t="s">
        <v>11612</v>
      </c>
      <c r="B930" s="9">
        <v>45982</v>
      </c>
      <c r="C930" t="s">
        <v>8324</v>
      </c>
      <c r="D930" t="s">
        <v>8241</v>
      </c>
      <c r="E930" t="s">
        <v>9901</v>
      </c>
      <c r="F930">
        <v>532</v>
      </c>
      <c r="G930" t="s">
        <v>4482</v>
      </c>
      <c r="H930" s="9">
        <v>45997</v>
      </c>
      <c r="I930" s="12">
        <f t="shared" si="56"/>
        <v>15</v>
      </c>
      <c r="J930" s="11" t="str">
        <f t="shared" si="57"/>
        <v>FLAG</v>
      </c>
      <c r="K930" s="11">
        <f t="shared" si="58"/>
        <v>929</v>
      </c>
      <c r="L930" s="11" t="str">
        <f t="shared" si="59"/>
        <v/>
      </c>
    </row>
    <row r="931" spans="1:12" x14ac:dyDescent="0.3">
      <c r="A931" t="s">
        <v>11613</v>
      </c>
      <c r="B931" s="9">
        <v>45982</v>
      </c>
      <c r="C931" t="s">
        <v>8259</v>
      </c>
      <c r="D931" t="s">
        <v>8228</v>
      </c>
      <c r="E931" t="s">
        <v>9731</v>
      </c>
      <c r="F931">
        <v>912.5</v>
      </c>
      <c r="G931" t="s">
        <v>4482</v>
      </c>
      <c r="H931" s="9">
        <v>45984</v>
      </c>
      <c r="I931" s="12">
        <f t="shared" si="56"/>
        <v>2</v>
      </c>
      <c r="J931" s="11" t="str">
        <f t="shared" si="57"/>
        <v/>
      </c>
      <c r="K931" s="11">
        <f t="shared" si="58"/>
        <v>930</v>
      </c>
      <c r="L931" s="11" t="str">
        <f t="shared" si="59"/>
        <v/>
      </c>
    </row>
    <row r="932" spans="1:12" x14ac:dyDescent="0.3">
      <c r="A932" t="s">
        <v>11614</v>
      </c>
      <c r="B932" s="9">
        <v>45982</v>
      </c>
      <c r="C932" t="s">
        <v>8388</v>
      </c>
      <c r="D932" t="s">
        <v>8241</v>
      </c>
      <c r="E932" t="s">
        <v>9762</v>
      </c>
      <c r="F932">
        <v>826</v>
      </c>
      <c r="G932" t="s">
        <v>4482</v>
      </c>
      <c r="H932" s="9">
        <v>46006</v>
      </c>
      <c r="I932" s="12">
        <f t="shared" si="56"/>
        <v>24</v>
      </c>
      <c r="J932" s="11" t="str">
        <f t="shared" si="57"/>
        <v>FLAG</v>
      </c>
      <c r="K932" s="11">
        <f t="shared" si="58"/>
        <v>931</v>
      </c>
      <c r="L932" s="11" t="str">
        <f t="shared" si="59"/>
        <v/>
      </c>
    </row>
    <row r="933" spans="1:12" x14ac:dyDescent="0.3">
      <c r="A933" t="s">
        <v>11615</v>
      </c>
      <c r="B933" s="9">
        <v>45982</v>
      </c>
      <c r="C933" t="s">
        <v>8465</v>
      </c>
      <c r="D933" t="s">
        <v>8249</v>
      </c>
      <c r="E933" t="s">
        <v>9685</v>
      </c>
      <c r="F933">
        <v>1137.5</v>
      </c>
      <c r="G933" t="s">
        <v>10687</v>
      </c>
      <c r="H933" s="9">
        <v>45982</v>
      </c>
      <c r="I933" s="12">
        <f t="shared" si="56"/>
        <v>0</v>
      </c>
      <c r="J933" s="11" t="str">
        <f t="shared" si="57"/>
        <v/>
      </c>
      <c r="K933" s="11">
        <f t="shared" si="58"/>
        <v>932</v>
      </c>
      <c r="L933" s="11" t="str">
        <f t="shared" si="59"/>
        <v/>
      </c>
    </row>
    <row r="934" spans="1:12" x14ac:dyDescent="0.3">
      <c r="A934" t="s">
        <v>11616</v>
      </c>
      <c r="B934" s="9">
        <v>45982</v>
      </c>
      <c r="C934" t="s">
        <v>8238</v>
      </c>
      <c r="D934" t="s">
        <v>8241</v>
      </c>
      <c r="E934" t="s">
        <v>9784</v>
      </c>
      <c r="F934">
        <v>14406</v>
      </c>
      <c r="G934" t="s">
        <v>4482</v>
      </c>
      <c r="H934" s="9">
        <v>46003</v>
      </c>
      <c r="I934" s="12">
        <f t="shared" si="56"/>
        <v>21</v>
      </c>
      <c r="J934" s="11" t="str">
        <f t="shared" si="57"/>
        <v>FLAG</v>
      </c>
      <c r="K934" s="11">
        <f t="shared" si="58"/>
        <v>933</v>
      </c>
      <c r="L934" s="11" t="str">
        <f t="shared" si="59"/>
        <v/>
      </c>
    </row>
    <row r="935" spans="1:12" x14ac:dyDescent="0.3">
      <c r="A935" t="s">
        <v>11617</v>
      </c>
      <c r="B935" s="9">
        <v>45983</v>
      </c>
      <c r="C935" t="s">
        <v>8307</v>
      </c>
      <c r="D935" t="s">
        <v>8249</v>
      </c>
      <c r="E935" t="s">
        <v>9861</v>
      </c>
      <c r="F935">
        <v>4676</v>
      </c>
      <c r="G935" t="s">
        <v>4482</v>
      </c>
      <c r="H935" s="9">
        <v>45983</v>
      </c>
      <c r="I935" s="12">
        <f t="shared" si="56"/>
        <v>0</v>
      </c>
      <c r="J935" s="11" t="str">
        <f t="shared" si="57"/>
        <v/>
      </c>
      <c r="K935" s="11">
        <f t="shared" si="58"/>
        <v>934</v>
      </c>
      <c r="L935" s="11" t="str">
        <f t="shared" si="59"/>
        <v/>
      </c>
    </row>
    <row r="936" spans="1:12" x14ac:dyDescent="0.3">
      <c r="A936" t="s">
        <v>11618</v>
      </c>
      <c r="B936" s="9">
        <v>45983</v>
      </c>
      <c r="C936" t="s">
        <v>8265</v>
      </c>
      <c r="D936" t="s">
        <v>8241</v>
      </c>
      <c r="E936" t="s">
        <v>9908</v>
      </c>
      <c r="F936">
        <v>2151</v>
      </c>
      <c r="G936" t="s">
        <v>10699</v>
      </c>
      <c r="H936" s="9">
        <v>45985</v>
      </c>
      <c r="I936" s="12">
        <f t="shared" si="56"/>
        <v>2</v>
      </c>
      <c r="J936" s="11" t="str">
        <f t="shared" si="57"/>
        <v/>
      </c>
      <c r="K936" s="11">
        <f t="shared" si="58"/>
        <v>935</v>
      </c>
      <c r="L936" s="11" t="str">
        <f t="shared" si="59"/>
        <v/>
      </c>
    </row>
    <row r="937" spans="1:12" x14ac:dyDescent="0.3">
      <c r="A937" t="s">
        <v>11619</v>
      </c>
      <c r="B937" s="9">
        <v>45983</v>
      </c>
      <c r="C937" t="s">
        <v>8419</v>
      </c>
      <c r="D937" t="s">
        <v>8269</v>
      </c>
      <c r="E937" t="s">
        <v>9848</v>
      </c>
      <c r="F937">
        <v>1110</v>
      </c>
      <c r="G937" t="s">
        <v>4482</v>
      </c>
      <c r="H937" s="9">
        <v>45983</v>
      </c>
      <c r="I937" s="12">
        <f t="shared" si="56"/>
        <v>0</v>
      </c>
      <c r="J937" s="11" t="str">
        <f t="shared" si="57"/>
        <v/>
      </c>
      <c r="K937" s="11">
        <f t="shared" si="58"/>
        <v>936</v>
      </c>
      <c r="L937" s="11" t="str">
        <f t="shared" si="59"/>
        <v/>
      </c>
    </row>
    <row r="938" spans="1:12" x14ac:dyDescent="0.3">
      <c r="A938" t="s">
        <v>11620</v>
      </c>
      <c r="B938" s="9">
        <v>45983</v>
      </c>
      <c r="C938" t="s">
        <v>8520</v>
      </c>
      <c r="D938" t="s">
        <v>8241</v>
      </c>
      <c r="E938" t="s">
        <v>9834</v>
      </c>
      <c r="F938">
        <v>3304</v>
      </c>
      <c r="G938" t="s">
        <v>4482</v>
      </c>
      <c r="H938" s="9">
        <v>45992</v>
      </c>
      <c r="I938" s="12">
        <f t="shared" si="56"/>
        <v>9</v>
      </c>
      <c r="J938" s="11" t="str">
        <f t="shared" si="57"/>
        <v>FLAG</v>
      </c>
      <c r="K938" s="11">
        <f t="shared" si="58"/>
        <v>937</v>
      </c>
      <c r="L938" s="11" t="str">
        <f t="shared" si="59"/>
        <v/>
      </c>
    </row>
    <row r="939" spans="1:12" x14ac:dyDescent="0.3">
      <c r="A939" t="s">
        <v>11621</v>
      </c>
      <c r="B939" s="9">
        <v>45983</v>
      </c>
      <c r="C939" t="s">
        <v>8358</v>
      </c>
      <c r="D939" t="s">
        <v>8269</v>
      </c>
      <c r="E939" t="s">
        <v>9796</v>
      </c>
      <c r="F939">
        <v>1316</v>
      </c>
      <c r="G939" t="s">
        <v>4482</v>
      </c>
      <c r="H939" s="9">
        <v>45984</v>
      </c>
      <c r="I939" s="12">
        <f t="shared" si="56"/>
        <v>1</v>
      </c>
      <c r="J939" s="11" t="str">
        <f t="shared" si="57"/>
        <v/>
      </c>
      <c r="K939" s="11">
        <f t="shared" si="58"/>
        <v>938</v>
      </c>
      <c r="L939" s="11" t="str">
        <f t="shared" si="59"/>
        <v/>
      </c>
    </row>
    <row r="940" spans="1:12" x14ac:dyDescent="0.3">
      <c r="A940" t="s">
        <v>11622</v>
      </c>
      <c r="B940" s="9">
        <v>45983</v>
      </c>
      <c r="C940" t="s">
        <v>8290</v>
      </c>
      <c r="D940" t="s">
        <v>8249</v>
      </c>
      <c r="E940" t="s">
        <v>9840</v>
      </c>
      <c r="F940">
        <v>19448</v>
      </c>
      <c r="G940" t="s">
        <v>4482</v>
      </c>
      <c r="H940" s="9">
        <v>45984</v>
      </c>
      <c r="I940" s="12">
        <f t="shared" si="56"/>
        <v>1</v>
      </c>
      <c r="J940" s="11" t="str">
        <f t="shared" si="57"/>
        <v/>
      </c>
      <c r="K940" s="11">
        <f t="shared" si="58"/>
        <v>939</v>
      </c>
      <c r="L940" s="11" t="str">
        <f t="shared" si="59"/>
        <v/>
      </c>
    </row>
    <row r="941" spans="1:12" x14ac:dyDescent="0.3">
      <c r="A941" t="s">
        <v>11623</v>
      </c>
      <c r="B941" s="9">
        <v>45984</v>
      </c>
      <c r="C941" t="s">
        <v>8423</v>
      </c>
      <c r="D941" t="s">
        <v>8233</v>
      </c>
      <c r="E941" t="s">
        <v>9759</v>
      </c>
      <c r="F941">
        <v>21168</v>
      </c>
      <c r="G941" t="s">
        <v>4482</v>
      </c>
      <c r="H941" s="9">
        <v>45984</v>
      </c>
      <c r="I941" s="12">
        <f t="shared" si="56"/>
        <v>0</v>
      </c>
      <c r="J941" s="11" t="str">
        <f t="shared" si="57"/>
        <v/>
      </c>
      <c r="K941" s="11">
        <f t="shared" si="58"/>
        <v>940</v>
      </c>
      <c r="L941" s="11" t="str">
        <f t="shared" si="59"/>
        <v/>
      </c>
    </row>
    <row r="942" spans="1:12" x14ac:dyDescent="0.3">
      <c r="A942" t="s">
        <v>11624</v>
      </c>
      <c r="B942" s="9">
        <v>45984</v>
      </c>
      <c r="C942" t="s">
        <v>8316</v>
      </c>
      <c r="D942" t="s">
        <v>8269</v>
      </c>
      <c r="E942" t="s">
        <v>9821</v>
      </c>
      <c r="F942">
        <v>19888</v>
      </c>
      <c r="G942" t="s">
        <v>10699</v>
      </c>
      <c r="H942" s="9">
        <v>45985</v>
      </c>
      <c r="I942" s="12">
        <f t="shared" si="56"/>
        <v>1</v>
      </c>
      <c r="J942" s="11" t="str">
        <f t="shared" si="57"/>
        <v/>
      </c>
      <c r="K942" s="11">
        <f t="shared" si="58"/>
        <v>941</v>
      </c>
      <c r="L942" s="11" t="str">
        <f t="shared" si="59"/>
        <v/>
      </c>
    </row>
    <row r="943" spans="1:12" x14ac:dyDescent="0.3">
      <c r="A943" t="s">
        <v>11625</v>
      </c>
      <c r="B943" s="9">
        <v>45984</v>
      </c>
      <c r="C943" t="s">
        <v>8295</v>
      </c>
      <c r="D943" t="s">
        <v>8233</v>
      </c>
      <c r="E943" t="s">
        <v>9763</v>
      </c>
      <c r="F943">
        <v>1150</v>
      </c>
      <c r="G943" t="s">
        <v>4482</v>
      </c>
      <c r="H943" s="9">
        <v>45986</v>
      </c>
      <c r="I943" s="12">
        <f t="shared" si="56"/>
        <v>2</v>
      </c>
      <c r="J943" s="11" t="str">
        <f t="shared" si="57"/>
        <v/>
      </c>
      <c r="K943" s="11">
        <f t="shared" si="58"/>
        <v>942</v>
      </c>
      <c r="L943" s="11" t="str">
        <f t="shared" si="59"/>
        <v/>
      </c>
    </row>
    <row r="944" spans="1:12" x14ac:dyDescent="0.3">
      <c r="A944" t="s">
        <v>11626</v>
      </c>
      <c r="B944" s="9">
        <v>45984</v>
      </c>
      <c r="C944" t="s">
        <v>8409</v>
      </c>
      <c r="D944" t="s">
        <v>8233</v>
      </c>
      <c r="E944" t="s">
        <v>9795</v>
      </c>
      <c r="F944">
        <v>4488</v>
      </c>
      <c r="G944" t="s">
        <v>4482</v>
      </c>
      <c r="H944" s="9">
        <v>45984</v>
      </c>
      <c r="I944" s="12">
        <f t="shared" si="56"/>
        <v>0</v>
      </c>
      <c r="J944" s="11" t="str">
        <f t="shared" si="57"/>
        <v/>
      </c>
      <c r="K944" s="11">
        <f t="shared" si="58"/>
        <v>943</v>
      </c>
      <c r="L944" s="11" t="str">
        <f t="shared" si="59"/>
        <v/>
      </c>
    </row>
    <row r="945" spans="1:12" x14ac:dyDescent="0.3">
      <c r="A945" t="s">
        <v>11627</v>
      </c>
      <c r="B945" s="9">
        <v>45984</v>
      </c>
      <c r="C945" t="s">
        <v>8307</v>
      </c>
      <c r="D945" t="s">
        <v>8249</v>
      </c>
      <c r="E945" t="s">
        <v>9873</v>
      </c>
      <c r="F945">
        <v>387</v>
      </c>
      <c r="G945" t="s">
        <v>4482</v>
      </c>
      <c r="H945" s="9">
        <v>45984</v>
      </c>
      <c r="I945" s="12">
        <f t="shared" si="56"/>
        <v>0</v>
      </c>
      <c r="J945" s="11" t="str">
        <f t="shared" si="57"/>
        <v/>
      </c>
      <c r="K945" s="11">
        <f t="shared" si="58"/>
        <v>944</v>
      </c>
      <c r="L945" s="11" t="str">
        <f t="shared" si="59"/>
        <v/>
      </c>
    </row>
    <row r="946" spans="1:12" x14ac:dyDescent="0.3">
      <c r="A946" t="s">
        <v>11628</v>
      </c>
      <c r="B946" s="9">
        <v>45984</v>
      </c>
      <c r="C946" t="s">
        <v>8386</v>
      </c>
      <c r="D946" t="s">
        <v>8228</v>
      </c>
      <c r="E946" t="s">
        <v>9893</v>
      </c>
      <c r="F946">
        <v>3348.5</v>
      </c>
      <c r="G946" t="s">
        <v>10699</v>
      </c>
      <c r="H946" s="9">
        <v>45986</v>
      </c>
      <c r="I946" s="12">
        <f t="shared" si="56"/>
        <v>2</v>
      </c>
      <c r="J946" s="11" t="str">
        <f t="shared" si="57"/>
        <v/>
      </c>
      <c r="K946" s="11">
        <f t="shared" si="58"/>
        <v>945</v>
      </c>
      <c r="L946" s="11" t="str">
        <f t="shared" si="59"/>
        <v/>
      </c>
    </row>
    <row r="947" spans="1:12" x14ac:dyDescent="0.3">
      <c r="A947" t="s">
        <v>11629</v>
      </c>
      <c r="B947" s="9">
        <v>45984</v>
      </c>
      <c r="C947" t="s">
        <v>8270</v>
      </c>
      <c r="D947" t="s">
        <v>8249</v>
      </c>
      <c r="E947" t="s">
        <v>9792</v>
      </c>
      <c r="F947">
        <v>1178</v>
      </c>
      <c r="G947" t="s">
        <v>10687</v>
      </c>
      <c r="H947" s="9">
        <v>45984</v>
      </c>
      <c r="I947" s="12">
        <f t="shared" si="56"/>
        <v>0</v>
      </c>
      <c r="J947" s="11" t="str">
        <f t="shared" si="57"/>
        <v/>
      </c>
      <c r="K947" s="11">
        <f t="shared" si="58"/>
        <v>946</v>
      </c>
      <c r="L947" s="11" t="str">
        <f t="shared" si="59"/>
        <v/>
      </c>
    </row>
    <row r="948" spans="1:12" x14ac:dyDescent="0.3">
      <c r="A948" t="s">
        <v>11630</v>
      </c>
      <c r="B948" s="9">
        <v>45984</v>
      </c>
      <c r="C948" t="s">
        <v>8415</v>
      </c>
      <c r="D948" t="s">
        <v>8269</v>
      </c>
      <c r="E948" t="s">
        <v>9730</v>
      </c>
      <c r="F948">
        <v>10500</v>
      </c>
      <c r="G948" t="s">
        <v>4482</v>
      </c>
      <c r="H948" s="9">
        <v>45984</v>
      </c>
      <c r="I948" s="12">
        <f t="shared" si="56"/>
        <v>0</v>
      </c>
      <c r="J948" s="11" t="str">
        <f t="shared" si="57"/>
        <v/>
      </c>
      <c r="K948" s="11">
        <f t="shared" si="58"/>
        <v>947</v>
      </c>
      <c r="L948" s="11" t="str">
        <f t="shared" si="59"/>
        <v/>
      </c>
    </row>
    <row r="949" spans="1:12" x14ac:dyDescent="0.3">
      <c r="A949" t="s">
        <v>11631</v>
      </c>
      <c r="B949" s="9">
        <v>45985</v>
      </c>
      <c r="C949" t="s">
        <v>8441</v>
      </c>
      <c r="D949" t="s">
        <v>8233</v>
      </c>
      <c r="E949" t="s">
        <v>9770</v>
      </c>
      <c r="F949">
        <v>918</v>
      </c>
      <c r="G949" t="s">
        <v>4482</v>
      </c>
      <c r="H949" s="9">
        <v>45986</v>
      </c>
      <c r="I949" s="12">
        <f t="shared" si="56"/>
        <v>1</v>
      </c>
      <c r="J949" s="11" t="str">
        <f t="shared" si="57"/>
        <v/>
      </c>
      <c r="K949" s="11">
        <f t="shared" si="58"/>
        <v>948</v>
      </c>
      <c r="L949" s="11" t="str">
        <f t="shared" si="59"/>
        <v/>
      </c>
    </row>
    <row r="950" spans="1:12" x14ac:dyDescent="0.3">
      <c r="A950" t="s">
        <v>11632</v>
      </c>
      <c r="B950" s="9">
        <v>45985</v>
      </c>
      <c r="C950" t="s">
        <v>8347</v>
      </c>
      <c r="D950" t="s">
        <v>8233</v>
      </c>
      <c r="E950" t="s">
        <v>9806</v>
      </c>
      <c r="F950">
        <v>16275</v>
      </c>
      <c r="G950" t="s">
        <v>4482</v>
      </c>
      <c r="H950" s="9">
        <v>45987</v>
      </c>
      <c r="I950" s="12">
        <f t="shared" si="56"/>
        <v>2</v>
      </c>
      <c r="J950" s="11" t="str">
        <f t="shared" si="57"/>
        <v/>
      </c>
      <c r="K950" s="11">
        <f t="shared" si="58"/>
        <v>949</v>
      </c>
      <c r="L950" s="11" t="str">
        <f t="shared" si="59"/>
        <v/>
      </c>
    </row>
    <row r="951" spans="1:12" x14ac:dyDescent="0.3">
      <c r="A951" t="s">
        <v>11633</v>
      </c>
      <c r="B951" s="9">
        <v>45985</v>
      </c>
      <c r="C951" t="s">
        <v>8371</v>
      </c>
      <c r="D951" t="s">
        <v>8233</v>
      </c>
      <c r="E951" t="s">
        <v>9891</v>
      </c>
      <c r="F951">
        <v>855</v>
      </c>
      <c r="G951" t="s">
        <v>10699</v>
      </c>
      <c r="H951" s="9">
        <v>45986</v>
      </c>
      <c r="I951" s="12">
        <f t="shared" si="56"/>
        <v>1</v>
      </c>
      <c r="J951" s="11" t="str">
        <f t="shared" si="57"/>
        <v/>
      </c>
      <c r="K951" s="11">
        <f t="shared" si="58"/>
        <v>950</v>
      </c>
      <c r="L951" s="11" t="str">
        <f t="shared" si="59"/>
        <v/>
      </c>
    </row>
    <row r="952" spans="1:12" x14ac:dyDescent="0.3">
      <c r="A952" t="s">
        <v>11634</v>
      </c>
      <c r="B952" s="9">
        <v>45985</v>
      </c>
      <c r="C952" t="s">
        <v>8340</v>
      </c>
      <c r="D952" t="s">
        <v>8249</v>
      </c>
      <c r="E952" t="s">
        <v>9726</v>
      </c>
      <c r="F952">
        <v>17424</v>
      </c>
      <c r="G952" t="s">
        <v>10699</v>
      </c>
      <c r="H952" s="9">
        <v>45986</v>
      </c>
      <c r="I952" s="12">
        <f t="shared" si="56"/>
        <v>1</v>
      </c>
      <c r="J952" s="11" t="str">
        <f t="shared" si="57"/>
        <v/>
      </c>
      <c r="K952" s="11">
        <f t="shared" si="58"/>
        <v>951</v>
      </c>
      <c r="L952" s="11" t="str">
        <f t="shared" si="59"/>
        <v/>
      </c>
    </row>
    <row r="953" spans="1:12" x14ac:dyDescent="0.3">
      <c r="A953" t="s">
        <v>11635</v>
      </c>
      <c r="B953" s="9">
        <v>45985</v>
      </c>
      <c r="C953" t="s">
        <v>8277</v>
      </c>
      <c r="D953" t="s">
        <v>8249</v>
      </c>
      <c r="E953" t="s">
        <v>9874</v>
      </c>
      <c r="F953">
        <v>1162</v>
      </c>
      <c r="G953" t="s">
        <v>4482</v>
      </c>
      <c r="H953" s="9">
        <v>45987</v>
      </c>
      <c r="I953" s="12">
        <f t="shared" si="56"/>
        <v>2</v>
      </c>
      <c r="J953" s="11" t="str">
        <f t="shared" si="57"/>
        <v/>
      </c>
      <c r="K953" s="11">
        <f t="shared" si="58"/>
        <v>952</v>
      </c>
      <c r="L953" s="11" t="str">
        <f t="shared" si="59"/>
        <v/>
      </c>
    </row>
    <row r="954" spans="1:12" x14ac:dyDescent="0.3">
      <c r="A954" t="s">
        <v>11636</v>
      </c>
      <c r="B954" s="9">
        <v>45986</v>
      </c>
      <c r="C954" t="s">
        <v>8522</v>
      </c>
      <c r="D954" t="s">
        <v>8269</v>
      </c>
      <c r="E954" t="s">
        <v>9919</v>
      </c>
      <c r="F954">
        <v>3570</v>
      </c>
      <c r="G954" t="s">
        <v>4482</v>
      </c>
      <c r="H954" s="9">
        <v>45986</v>
      </c>
      <c r="I954" s="12">
        <f t="shared" si="56"/>
        <v>0</v>
      </c>
      <c r="J954" s="11" t="str">
        <f t="shared" si="57"/>
        <v/>
      </c>
      <c r="K954" s="11">
        <f t="shared" si="58"/>
        <v>953</v>
      </c>
      <c r="L954" s="11" t="str">
        <f t="shared" si="59"/>
        <v/>
      </c>
    </row>
    <row r="955" spans="1:12" x14ac:dyDescent="0.3">
      <c r="A955" t="s">
        <v>11637</v>
      </c>
      <c r="B955" s="9">
        <v>45986</v>
      </c>
      <c r="C955" t="s">
        <v>8254</v>
      </c>
      <c r="D955" t="s">
        <v>8228</v>
      </c>
      <c r="E955" t="s">
        <v>9894</v>
      </c>
      <c r="F955">
        <v>1144</v>
      </c>
      <c r="G955" t="s">
        <v>10699</v>
      </c>
      <c r="H955" s="9">
        <v>45988</v>
      </c>
      <c r="I955" s="12">
        <f t="shared" si="56"/>
        <v>2</v>
      </c>
      <c r="J955" s="11" t="str">
        <f t="shared" si="57"/>
        <v/>
      </c>
      <c r="K955" s="11">
        <f t="shared" si="58"/>
        <v>954</v>
      </c>
      <c r="L955" s="11" t="str">
        <f t="shared" si="59"/>
        <v/>
      </c>
    </row>
    <row r="956" spans="1:12" x14ac:dyDescent="0.3">
      <c r="A956" t="s">
        <v>11638</v>
      </c>
      <c r="B956" s="9">
        <v>45986</v>
      </c>
      <c r="C956" t="s">
        <v>8488</v>
      </c>
      <c r="D956" t="s">
        <v>8249</v>
      </c>
      <c r="E956" t="s">
        <v>9718</v>
      </c>
      <c r="F956">
        <v>18424</v>
      </c>
      <c r="G956" t="s">
        <v>10699</v>
      </c>
      <c r="H956" s="9">
        <v>45986</v>
      </c>
      <c r="I956" s="12">
        <f t="shared" si="56"/>
        <v>0</v>
      </c>
      <c r="J956" s="11" t="str">
        <f t="shared" si="57"/>
        <v/>
      </c>
      <c r="K956" s="11">
        <f t="shared" si="58"/>
        <v>955</v>
      </c>
      <c r="L956" s="11" t="str">
        <f t="shared" si="59"/>
        <v/>
      </c>
    </row>
    <row r="957" spans="1:12" x14ac:dyDescent="0.3">
      <c r="A957" t="s">
        <v>11639</v>
      </c>
      <c r="B957" s="9">
        <v>45987</v>
      </c>
      <c r="C957" t="s">
        <v>8277</v>
      </c>
      <c r="D957" t="s">
        <v>8249</v>
      </c>
      <c r="E957" t="s">
        <v>9720</v>
      </c>
      <c r="F957">
        <v>99</v>
      </c>
      <c r="G957" t="s">
        <v>10699</v>
      </c>
      <c r="H957" s="9">
        <v>45987</v>
      </c>
      <c r="I957" s="12">
        <f t="shared" si="56"/>
        <v>0</v>
      </c>
      <c r="J957" s="11" t="str">
        <f t="shared" si="57"/>
        <v/>
      </c>
      <c r="K957" s="11">
        <f t="shared" si="58"/>
        <v>956</v>
      </c>
      <c r="L957" s="11" t="str">
        <f t="shared" si="59"/>
        <v/>
      </c>
    </row>
    <row r="958" spans="1:12" x14ac:dyDescent="0.3">
      <c r="A958" t="s">
        <v>11640</v>
      </c>
      <c r="B958" s="9">
        <v>45987</v>
      </c>
      <c r="C958" t="s">
        <v>8525</v>
      </c>
      <c r="D958" t="s">
        <v>8241</v>
      </c>
      <c r="E958" t="s">
        <v>9766</v>
      </c>
      <c r="F958">
        <v>1775</v>
      </c>
      <c r="G958" t="s">
        <v>10687</v>
      </c>
      <c r="H958" s="9">
        <v>45987</v>
      </c>
      <c r="I958" s="12">
        <f t="shared" si="56"/>
        <v>0</v>
      </c>
      <c r="J958" s="11" t="str">
        <f t="shared" si="57"/>
        <v/>
      </c>
      <c r="K958" s="11">
        <f t="shared" si="58"/>
        <v>957</v>
      </c>
      <c r="L958" s="11" t="str">
        <f t="shared" si="59"/>
        <v/>
      </c>
    </row>
    <row r="959" spans="1:12" x14ac:dyDescent="0.3">
      <c r="A959" t="s">
        <v>11641</v>
      </c>
      <c r="B959" s="9">
        <v>45987</v>
      </c>
      <c r="C959" t="s">
        <v>8326</v>
      </c>
      <c r="D959" t="s">
        <v>8241</v>
      </c>
      <c r="E959" t="s">
        <v>9749</v>
      </c>
      <c r="F959">
        <v>2603</v>
      </c>
      <c r="G959" t="s">
        <v>4482</v>
      </c>
      <c r="H959" s="9">
        <v>46001</v>
      </c>
      <c r="I959" s="12">
        <f t="shared" si="56"/>
        <v>14</v>
      </c>
      <c r="J959" s="11" t="str">
        <f t="shared" si="57"/>
        <v>FLAG</v>
      </c>
      <c r="K959" s="11">
        <f t="shared" si="58"/>
        <v>958</v>
      </c>
      <c r="L959" s="11" t="str">
        <f t="shared" si="59"/>
        <v/>
      </c>
    </row>
    <row r="960" spans="1:12" x14ac:dyDescent="0.3">
      <c r="A960" t="s">
        <v>11642</v>
      </c>
      <c r="B960" s="9">
        <v>45987</v>
      </c>
      <c r="C960" t="s">
        <v>8434</v>
      </c>
      <c r="D960" t="s">
        <v>8269</v>
      </c>
      <c r="E960" t="s">
        <v>9789</v>
      </c>
      <c r="F960">
        <v>24990</v>
      </c>
      <c r="G960" t="s">
        <v>10687</v>
      </c>
      <c r="H960" s="9">
        <v>45987</v>
      </c>
      <c r="I960" s="12">
        <f t="shared" si="56"/>
        <v>0</v>
      </c>
      <c r="J960" s="11" t="str">
        <f t="shared" si="57"/>
        <v/>
      </c>
      <c r="K960" s="11">
        <f t="shared" si="58"/>
        <v>959</v>
      </c>
      <c r="L960" s="11" t="str">
        <f t="shared" si="59"/>
        <v/>
      </c>
    </row>
    <row r="961" spans="1:12" x14ac:dyDescent="0.3">
      <c r="A961" t="s">
        <v>11643</v>
      </c>
      <c r="B961" s="9">
        <v>45988</v>
      </c>
      <c r="C961" t="s">
        <v>8428</v>
      </c>
      <c r="D961" t="s">
        <v>8228</v>
      </c>
      <c r="E961" t="s">
        <v>9767</v>
      </c>
      <c r="F961">
        <v>5104</v>
      </c>
      <c r="G961" t="s">
        <v>4482</v>
      </c>
      <c r="H961" s="9">
        <v>45988</v>
      </c>
      <c r="I961" s="12">
        <f t="shared" si="56"/>
        <v>0</v>
      </c>
      <c r="J961" s="11" t="str">
        <f t="shared" si="57"/>
        <v/>
      </c>
      <c r="K961" s="11">
        <f t="shared" si="58"/>
        <v>960</v>
      </c>
      <c r="L961" s="11" t="str">
        <f t="shared" si="59"/>
        <v/>
      </c>
    </row>
    <row r="962" spans="1:12" x14ac:dyDescent="0.3">
      <c r="A962" t="s">
        <v>11644</v>
      </c>
      <c r="B962" s="9">
        <v>45988</v>
      </c>
      <c r="C962" t="s">
        <v>8366</v>
      </c>
      <c r="D962" t="s">
        <v>8249</v>
      </c>
      <c r="E962" t="s">
        <v>9853</v>
      </c>
      <c r="F962">
        <v>1260</v>
      </c>
      <c r="G962" t="s">
        <v>4482</v>
      </c>
      <c r="H962" s="9">
        <v>45988</v>
      </c>
      <c r="I962" s="12">
        <f t="shared" si="56"/>
        <v>0</v>
      </c>
      <c r="J962" s="11" t="str">
        <f t="shared" si="57"/>
        <v/>
      </c>
      <c r="K962" s="11">
        <f t="shared" si="58"/>
        <v>961</v>
      </c>
      <c r="L962" s="11" t="str">
        <f t="shared" si="59"/>
        <v/>
      </c>
    </row>
    <row r="963" spans="1:12" x14ac:dyDescent="0.3">
      <c r="A963" t="s">
        <v>11645</v>
      </c>
      <c r="B963" s="9">
        <v>45988</v>
      </c>
      <c r="C963" t="s">
        <v>8333</v>
      </c>
      <c r="D963" t="s">
        <v>8269</v>
      </c>
      <c r="E963" t="s">
        <v>9752</v>
      </c>
      <c r="F963">
        <v>1359</v>
      </c>
      <c r="G963" t="s">
        <v>4482</v>
      </c>
      <c r="H963" s="9">
        <v>45988</v>
      </c>
      <c r="I963" s="12">
        <f t="shared" si="56"/>
        <v>0</v>
      </c>
      <c r="J963" s="11" t="str">
        <f t="shared" si="57"/>
        <v/>
      </c>
      <c r="K963" s="11">
        <f t="shared" si="58"/>
        <v>962</v>
      </c>
      <c r="L963" s="11" t="str">
        <f t="shared" si="59"/>
        <v/>
      </c>
    </row>
    <row r="964" spans="1:12" x14ac:dyDescent="0.3">
      <c r="A964" t="s">
        <v>11646</v>
      </c>
      <c r="B964" s="9">
        <v>45988</v>
      </c>
      <c r="C964" t="s">
        <v>8441</v>
      </c>
      <c r="D964" t="s">
        <v>8233</v>
      </c>
      <c r="E964" t="s">
        <v>9822</v>
      </c>
      <c r="F964">
        <v>1232</v>
      </c>
      <c r="G964" t="s">
        <v>4482</v>
      </c>
      <c r="H964" s="9">
        <v>45989</v>
      </c>
      <c r="I964" s="12">
        <f t="shared" ref="I964:I1027" si="60">H964-B964</f>
        <v>1</v>
      </c>
      <c r="J964" s="11" t="str">
        <f t="shared" ref="J964:J1027" si="61">IF(I964&gt;2,"FLAG","")</f>
        <v/>
      </c>
      <c r="K964" s="11">
        <f t="shared" ref="K964:K1027" si="62">VALUE(MID(A964,4,5))</f>
        <v>963</v>
      </c>
      <c r="L964" s="11" t="str">
        <f t="shared" ref="L964:L1027" si="63">IF(ROW()=4,"",IF(K964-INDEX($K$4:$K$1491,ROW()-4)&gt;1,"FLAG",""))</f>
        <v/>
      </c>
    </row>
    <row r="965" spans="1:12" x14ac:dyDescent="0.3">
      <c r="A965" t="s">
        <v>11647</v>
      </c>
      <c r="B965" s="9">
        <v>45989</v>
      </c>
      <c r="C965" t="s">
        <v>8466</v>
      </c>
      <c r="D965" t="s">
        <v>8269</v>
      </c>
      <c r="E965" t="s">
        <v>9757</v>
      </c>
      <c r="F965">
        <v>2548</v>
      </c>
      <c r="G965" t="s">
        <v>4482</v>
      </c>
      <c r="H965" s="9">
        <v>45989</v>
      </c>
      <c r="I965" s="12">
        <f t="shared" si="60"/>
        <v>0</v>
      </c>
      <c r="J965" s="11" t="str">
        <f t="shared" si="61"/>
        <v/>
      </c>
      <c r="K965" s="11">
        <f t="shared" si="62"/>
        <v>964</v>
      </c>
      <c r="L965" s="11" t="str">
        <f t="shared" si="63"/>
        <v/>
      </c>
    </row>
    <row r="966" spans="1:12" x14ac:dyDescent="0.3">
      <c r="A966" t="s">
        <v>11648</v>
      </c>
      <c r="B966" s="9">
        <v>45989</v>
      </c>
      <c r="C966" t="s">
        <v>8492</v>
      </c>
      <c r="D966" t="s">
        <v>8269</v>
      </c>
      <c r="E966" t="s">
        <v>9832</v>
      </c>
      <c r="F966">
        <v>1944</v>
      </c>
      <c r="G966" t="s">
        <v>10687</v>
      </c>
      <c r="H966" s="9">
        <v>45989</v>
      </c>
      <c r="I966" s="12">
        <f t="shared" si="60"/>
        <v>0</v>
      </c>
      <c r="J966" s="11" t="str">
        <f t="shared" si="61"/>
        <v/>
      </c>
      <c r="K966" s="11">
        <f t="shared" si="62"/>
        <v>965</v>
      </c>
      <c r="L966" s="11" t="str">
        <f t="shared" si="63"/>
        <v/>
      </c>
    </row>
    <row r="967" spans="1:12" x14ac:dyDescent="0.3">
      <c r="A967" t="s">
        <v>11649</v>
      </c>
      <c r="B967" s="9">
        <v>45989</v>
      </c>
      <c r="C967" t="s">
        <v>8347</v>
      </c>
      <c r="D967" t="s">
        <v>8233</v>
      </c>
      <c r="E967" t="s">
        <v>9966</v>
      </c>
      <c r="F967">
        <v>20580</v>
      </c>
      <c r="G967" t="s">
        <v>10687</v>
      </c>
      <c r="H967" s="9">
        <v>45989</v>
      </c>
      <c r="I967" s="12">
        <f t="shared" si="60"/>
        <v>0</v>
      </c>
      <c r="J967" s="11" t="str">
        <f t="shared" si="61"/>
        <v/>
      </c>
      <c r="K967" s="11">
        <f t="shared" si="62"/>
        <v>966</v>
      </c>
      <c r="L967" s="11" t="str">
        <f t="shared" si="63"/>
        <v/>
      </c>
    </row>
    <row r="968" spans="1:12" x14ac:dyDescent="0.3">
      <c r="A968" t="s">
        <v>11650</v>
      </c>
      <c r="B968" s="9">
        <v>45989</v>
      </c>
      <c r="C968" t="s">
        <v>8296</v>
      </c>
      <c r="D968" t="s">
        <v>8228</v>
      </c>
      <c r="E968" t="s">
        <v>9735</v>
      </c>
      <c r="F968">
        <v>4116</v>
      </c>
      <c r="G968" t="s">
        <v>4482</v>
      </c>
      <c r="H968" s="9">
        <v>45990</v>
      </c>
      <c r="I968" s="12">
        <f t="shared" si="60"/>
        <v>1</v>
      </c>
      <c r="J968" s="11" t="str">
        <f t="shared" si="61"/>
        <v/>
      </c>
      <c r="K968" s="11">
        <f t="shared" si="62"/>
        <v>967</v>
      </c>
      <c r="L968" s="11" t="str">
        <f t="shared" si="63"/>
        <v/>
      </c>
    </row>
    <row r="969" spans="1:12" x14ac:dyDescent="0.3">
      <c r="A969" t="s">
        <v>11651</v>
      </c>
      <c r="B969" s="9">
        <v>45989</v>
      </c>
      <c r="C969" t="s">
        <v>8383</v>
      </c>
      <c r="D969" t="s">
        <v>8269</v>
      </c>
      <c r="E969" t="s">
        <v>9879</v>
      </c>
      <c r="F969">
        <v>2725</v>
      </c>
      <c r="G969" t="s">
        <v>10687</v>
      </c>
      <c r="H969" s="9">
        <v>45989</v>
      </c>
      <c r="I969" s="12">
        <f t="shared" si="60"/>
        <v>0</v>
      </c>
      <c r="J969" s="11" t="str">
        <f t="shared" si="61"/>
        <v/>
      </c>
      <c r="K969" s="11">
        <f t="shared" si="62"/>
        <v>968</v>
      </c>
      <c r="L969" s="11" t="str">
        <f t="shared" si="63"/>
        <v/>
      </c>
    </row>
    <row r="970" spans="1:12" x14ac:dyDescent="0.3">
      <c r="A970" t="s">
        <v>11652</v>
      </c>
      <c r="B970" s="9">
        <v>45990</v>
      </c>
      <c r="C970" t="s">
        <v>8316</v>
      </c>
      <c r="D970" t="s">
        <v>8269</v>
      </c>
      <c r="E970" t="s">
        <v>9746</v>
      </c>
      <c r="F970">
        <v>23226</v>
      </c>
      <c r="G970" t="s">
        <v>4482</v>
      </c>
      <c r="H970" s="9">
        <v>45992</v>
      </c>
      <c r="I970" s="12">
        <f t="shared" si="60"/>
        <v>2</v>
      </c>
      <c r="J970" s="11" t="str">
        <f t="shared" si="61"/>
        <v/>
      </c>
      <c r="K970" s="11">
        <f t="shared" si="62"/>
        <v>969</v>
      </c>
      <c r="L970" s="11" t="str">
        <f t="shared" si="63"/>
        <v/>
      </c>
    </row>
    <row r="971" spans="1:12" x14ac:dyDescent="0.3">
      <c r="A971" t="s">
        <v>11653</v>
      </c>
      <c r="B971" s="9">
        <v>45990</v>
      </c>
      <c r="C971" t="s">
        <v>8293</v>
      </c>
      <c r="D971" t="s">
        <v>8241</v>
      </c>
      <c r="E971" t="s">
        <v>9939</v>
      </c>
      <c r="F971">
        <v>3040</v>
      </c>
      <c r="G971" t="s">
        <v>4482</v>
      </c>
      <c r="H971" s="9">
        <v>46007</v>
      </c>
      <c r="I971" s="12">
        <f t="shared" si="60"/>
        <v>17</v>
      </c>
      <c r="J971" s="11" t="str">
        <f t="shared" si="61"/>
        <v>FLAG</v>
      </c>
      <c r="K971" s="11">
        <f t="shared" si="62"/>
        <v>970</v>
      </c>
      <c r="L971" s="11" t="str">
        <f t="shared" si="63"/>
        <v/>
      </c>
    </row>
    <row r="972" spans="1:12" x14ac:dyDescent="0.3">
      <c r="A972" t="s">
        <v>11654</v>
      </c>
      <c r="B972" s="9">
        <v>45990</v>
      </c>
      <c r="C972" t="s">
        <v>8275</v>
      </c>
      <c r="D972" t="s">
        <v>8269</v>
      </c>
      <c r="E972" t="s">
        <v>9924</v>
      </c>
      <c r="F972">
        <v>2527</v>
      </c>
      <c r="G972" t="s">
        <v>10687</v>
      </c>
      <c r="H972" s="9">
        <v>45990</v>
      </c>
      <c r="I972" s="12">
        <f t="shared" si="60"/>
        <v>0</v>
      </c>
      <c r="J972" s="11" t="str">
        <f t="shared" si="61"/>
        <v/>
      </c>
      <c r="K972" s="11">
        <f t="shared" si="62"/>
        <v>971</v>
      </c>
      <c r="L972" s="11" t="str">
        <f t="shared" si="63"/>
        <v/>
      </c>
    </row>
    <row r="973" spans="1:12" x14ac:dyDescent="0.3">
      <c r="A973" t="s">
        <v>11655</v>
      </c>
      <c r="B973" s="9">
        <v>45990</v>
      </c>
      <c r="C973" t="s">
        <v>8492</v>
      </c>
      <c r="D973" t="s">
        <v>8269</v>
      </c>
      <c r="E973" t="s">
        <v>9810</v>
      </c>
      <c r="F973">
        <v>1262.5</v>
      </c>
      <c r="G973" t="s">
        <v>10687</v>
      </c>
      <c r="H973" s="9">
        <v>45990</v>
      </c>
      <c r="I973" s="12">
        <f t="shared" si="60"/>
        <v>0</v>
      </c>
      <c r="J973" s="11" t="str">
        <f t="shared" si="61"/>
        <v/>
      </c>
      <c r="K973" s="11">
        <f t="shared" si="62"/>
        <v>972</v>
      </c>
      <c r="L973" s="11" t="str">
        <f t="shared" si="63"/>
        <v/>
      </c>
    </row>
    <row r="974" spans="1:12" x14ac:dyDescent="0.3">
      <c r="A974" t="s">
        <v>11656</v>
      </c>
      <c r="B974" s="9">
        <v>45990</v>
      </c>
      <c r="C974" t="s">
        <v>8444</v>
      </c>
      <c r="D974" t="s">
        <v>8228</v>
      </c>
      <c r="E974" t="s">
        <v>9783</v>
      </c>
      <c r="F974">
        <v>549</v>
      </c>
      <c r="G974" t="s">
        <v>4482</v>
      </c>
      <c r="H974" s="9">
        <v>45992</v>
      </c>
      <c r="I974" s="12">
        <f t="shared" si="60"/>
        <v>2</v>
      </c>
      <c r="J974" s="11" t="str">
        <f t="shared" si="61"/>
        <v/>
      </c>
      <c r="K974" s="11">
        <f t="shared" si="62"/>
        <v>973</v>
      </c>
      <c r="L974" s="11" t="str">
        <f t="shared" si="63"/>
        <v/>
      </c>
    </row>
    <row r="975" spans="1:12" x14ac:dyDescent="0.3">
      <c r="A975" t="s">
        <v>11657</v>
      </c>
      <c r="B975" s="9">
        <v>45990</v>
      </c>
      <c r="C975" t="s">
        <v>8343</v>
      </c>
      <c r="D975" t="s">
        <v>8228</v>
      </c>
      <c r="E975" t="s">
        <v>9889</v>
      </c>
      <c r="F975">
        <v>162.5</v>
      </c>
      <c r="G975" t="s">
        <v>4482</v>
      </c>
      <c r="H975" s="9">
        <v>45991</v>
      </c>
      <c r="I975" s="12">
        <f t="shared" si="60"/>
        <v>1</v>
      </c>
      <c r="J975" s="11" t="str">
        <f t="shared" si="61"/>
        <v/>
      </c>
      <c r="K975" s="11">
        <f t="shared" si="62"/>
        <v>974</v>
      </c>
      <c r="L975" s="11" t="str">
        <f t="shared" si="63"/>
        <v/>
      </c>
    </row>
    <row r="976" spans="1:12" x14ac:dyDescent="0.3">
      <c r="A976" t="s">
        <v>11658</v>
      </c>
      <c r="B976" s="9">
        <v>45991</v>
      </c>
      <c r="C976" t="s">
        <v>8347</v>
      </c>
      <c r="D976" t="s">
        <v>8233</v>
      </c>
      <c r="E976" t="s">
        <v>9845</v>
      </c>
      <c r="F976">
        <v>297</v>
      </c>
      <c r="G976" t="s">
        <v>10687</v>
      </c>
      <c r="H976" s="9">
        <v>45991</v>
      </c>
      <c r="I976" s="12">
        <f t="shared" si="60"/>
        <v>0</v>
      </c>
      <c r="J976" s="11" t="str">
        <f t="shared" si="61"/>
        <v/>
      </c>
      <c r="K976" s="11">
        <f t="shared" si="62"/>
        <v>975</v>
      </c>
      <c r="L976" s="11" t="str">
        <f t="shared" si="63"/>
        <v/>
      </c>
    </row>
    <row r="977" spans="1:12" x14ac:dyDescent="0.3">
      <c r="A977" t="s">
        <v>11659</v>
      </c>
      <c r="B977" s="9">
        <v>45991</v>
      </c>
      <c r="C977" t="s">
        <v>8526</v>
      </c>
      <c r="D977" t="s">
        <v>8269</v>
      </c>
      <c r="E977" t="s">
        <v>9926</v>
      </c>
      <c r="F977">
        <v>684.5</v>
      </c>
      <c r="G977" t="s">
        <v>10687</v>
      </c>
      <c r="H977" s="9">
        <v>45991</v>
      </c>
      <c r="I977" s="12">
        <f t="shared" si="60"/>
        <v>0</v>
      </c>
      <c r="J977" s="11" t="str">
        <f t="shared" si="61"/>
        <v/>
      </c>
      <c r="K977" s="11">
        <f t="shared" si="62"/>
        <v>976</v>
      </c>
      <c r="L977" s="11" t="str">
        <f t="shared" si="63"/>
        <v/>
      </c>
    </row>
    <row r="978" spans="1:12" x14ac:dyDescent="0.3">
      <c r="A978" t="s">
        <v>11660</v>
      </c>
      <c r="B978" s="9">
        <v>45991</v>
      </c>
      <c r="C978" t="s">
        <v>8335</v>
      </c>
      <c r="D978" t="s">
        <v>8249</v>
      </c>
      <c r="E978" t="s">
        <v>9923</v>
      </c>
      <c r="F978">
        <v>20592</v>
      </c>
      <c r="G978" t="s">
        <v>4482</v>
      </c>
      <c r="H978" s="9">
        <v>45992</v>
      </c>
      <c r="I978" s="12">
        <f t="shared" si="60"/>
        <v>1</v>
      </c>
      <c r="J978" s="11" t="str">
        <f t="shared" si="61"/>
        <v/>
      </c>
      <c r="K978" s="11">
        <f t="shared" si="62"/>
        <v>977</v>
      </c>
      <c r="L978" s="11" t="str">
        <f t="shared" si="63"/>
        <v/>
      </c>
    </row>
    <row r="979" spans="1:12" x14ac:dyDescent="0.3">
      <c r="A979" t="s">
        <v>11661</v>
      </c>
      <c r="B979" s="9">
        <v>45992</v>
      </c>
      <c r="C979" t="s">
        <v>8267</v>
      </c>
      <c r="D979" t="s">
        <v>8269</v>
      </c>
      <c r="E979" t="s">
        <v>9771</v>
      </c>
      <c r="F979">
        <v>15855</v>
      </c>
      <c r="G979" t="s">
        <v>4482</v>
      </c>
      <c r="H979" s="9">
        <v>45994</v>
      </c>
      <c r="I979" s="12">
        <f t="shared" si="60"/>
        <v>2</v>
      </c>
      <c r="J979" s="11" t="str">
        <f t="shared" si="61"/>
        <v/>
      </c>
      <c r="K979" s="11">
        <f t="shared" si="62"/>
        <v>978</v>
      </c>
      <c r="L979" s="11" t="str">
        <f t="shared" si="63"/>
        <v/>
      </c>
    </row>
    <row r="980" spans="1:12" x14ac:dyDescent="0.3">
      <c r="A980" t="s">
        <v>11662</v>
      </c>
      <c r="B980" s="9">
        <v>45992</v>
      </c>
      <c r="C980" t="s">
        <v>8392</v>
      </c>
      <c r="D980" t="s">
        <v>8249</v>
      </c>
      <c r="E980" t="s">
        <v>9975</v>
      </c>
      <c r="F980">
        <v>2034</v>
      </c>
      <c r="G980" t="s">
        <v>10699</v>
      </c>
      <c r="H980" s="9">
        <v>45992</v>
      </c>
      <c r="I980" s="12">
        <f t="shared" si="60"/>
        <v>0</v>
      </c>
      <c r="J980" s="11" t="str">
        <f t="shared" si="61"/>
        <v/>
      </c>
      <c r="K980" s="11">
        <f t="shared" si="62"/>
        <v>979</v>
      </c>
      <c r="L980" s="11" t="str">
        <f t="shared" si="63"/>
        <v/>
      </c>
    </row>
    <row r="981" spans="1:12" x14ac:dyDescent="0.3">
      <c r="A981" t="s">
        <v>11663</v>
      </c>
      <c r="B981" s="9">
        <v>45992</v>
      </c>
      <c r="C981" t="s">
        <v>8415</v>
      </c>
      <c r="D981" t="s">
        <v>8269</v>
      </c>
      <c r="E981" t="s">
        <v>9912</v>
      </c>
      <c r="F981">
        <v>15045</v>
      </c>
      <c r="G981" t="s">
        <v>10687</v>
      </c>
      <c r="H981" s="9">
        <v>45992</v>
      </c>
      <c r="I981" s="12">
        <f t="shared" si="60"/>
        <v>0</v>
      </c>
      <c r="J981" s="11" t="str">
        <f t="shared" si="61"/>
        <v/>
      </c>
      <c r="K981" s="11">
        <f t="shared" si="62"/>
        <v>980</v>
      </c>
      <c r="L981" s="11" t="str">
        <f t="shared" si="63"/>
        <v/>
      </c>
    </row>
    <row r="982" spans="1:12" x14ac:dyDescent="0.3">
      <c r="A982" t="s">
        <v>11664</v>
      </c>
      <c r="B982" s="9">
        <v>45992</v>
      </c>
      <c r="C982" t="s">
        <v>8433</v>
      </c>
      <c r="D982" t="s">
        <v>8233</v>
      </c>
      <c r="E982" t="s">
        <v>9931</v>
      </c>
      <c r="F982">
        <v>4740</v>
      </c>
      <c r="G982" t="s">
        <v>10687</v>
      </c>
      <c r="H982" s="9">
        <v>45992</v>
      </c>
      <c r="I982" s="12">
        <f t="shared" si="60"/>
        <v>0</v>
      </c>
      <c r="J982" s="11" t="str">
        <f t="shared" si="61"/>
        <v/>
      </c>
      <c r="K982" s="11">
        <f t="shared" si="62"/>
        <v>981</v>
      </c>
      <c r="L982" s="11" t="str">
        <f t="shared" si="63"/>
        <v/>
      </c>
    </row>
    <row r="983" spans="1:12" x14ac:dyDescent="0.3">
      <c r="A983" t="s">
        <v>11665</v>
      </c>
      <c r="B983" s="9">
        <v>45993</v>
      </c>
      <c r="C983" t="s">
        <v>8337</v>
      </c>
      <c r="D983" t="s">
        <v>8269</v>
      </c>
      <c r="E983" t="s">
        <v>9833</v>
      </c>
      <c r="F983">
        <v>999</v>
      </c>
      <c r="G983" t="s">
        <v>4482</v>
      </c>
      <c r="H983" s="9">
        <v>45995</v>
      </c>
      <c r="I983" s="12">
        <f t="shared" si="60"/>
        <v>2</v>
      </c>
      <c r="J983" s="11" t="str">
        <f t="shared" si="61"/>
        <v/>
      </c>
      <c r="K983" s="11">
        <f t="shared" si="62"/>
        <v>982</v>
      </c>
      <c r="L983" s="11" t="str">
        <f t="shared" si="63"/>
        <v/>
      </c>
    </row>
    <row r="984" spans="1:12" x14ac:dyDescent="0.3">
      <c r="A984" t="s">
        <v>11666</v>
      </c>
      <c r="B984" s="9">
        <v>45993</v>
      </c>
      <c r="C984" t="s">
        <v>8503</v>
      </c>
      <c r="D984" t="s">
        <v>8249</v>
      </c>
      <c r="E984" t="s">
        <v>9972</v>
      </c>
      <c r="F984">
        <v>2790</v>
      </c>
      <c r="G984" t="s">
        <v>10687</v>
      </c>
      <c r="H984" s="9">
        <v>45993</v>
      </c>
      <c r="I984" s="12">
        <f t="shared" si="60"/>
        <v>0</v>
      </c>
      <c r="J984" s="11" t="str">
        <f t="shared" si="61"/>
        <v/>
      </c>
      <c r="K984" s="11">
        <f t="shared" si="62"/>
        <v>983</v>
      </c>
      <c r="L984" s="11" t="str">
        <f t="shared" si="63"/>
        <v/>
      </c>
    </row>
    <row r="985" spans="1:12" x14ac:dyDescent="0.3">
      <c r="A985" t="s">
        <v>11667</v>
      </c>
      <c r="B985" s="9">
        <v>45993</v>
      </c>
      <c r="C985" t="s">
        <v>8275</v>
      </c>
      <c r="D985" t="s">
        <v>8269</v>
      </c>
      <c r="E985" t="s">
        <v>9921</v>
      </c>
      <c r="F985">
        <v>2982</v>
      </c>
      <c r="G985" t="s">
        <v>10699</v>
      </c>
      <c r="H985" s="9">
        <v>45993</v>
      </c>
      <c r="I985" s="12">
        <f t="shared" si="60"/>
        <v>0</v>
      </c>
      <c r="J985" s="11" t="str">
        <f t="shared" si="61"/>
        <v/>
      </c>
      <c r="K985" s="11">
        <f t="shared" si="62"/>
        <v>984</v>
      </c>
      <c r="L985" s="11" t="str">
        <f t="shared" si="63"/>
        <v/>
      </c>
    </row>
    <row r="986" spans="1:12" x14ac:dyDescent="0.3">
      <c r="A986" t="s">
        <v>11668</v>
      </c>
      <c r="B986" s="9">
        <v>45993</v>
      </c>
      <c r="C986" t="s">
        <v>8503</v>
      </c>
      <c r="D986" t="s">
        <v>8249</v>
      </c>
      <c r="E986" t="s">
        <v>9803</v>
      </c>
      <c r="F986">
        <v>14875</v>
      </c>
      <c r="G986" t="s">
        <v>10699</v>
      </c>
      <c r="H986" s="9">
        <v>45994</v>
      </c>
      <c r="I986" s="12">
        <f t="shared" si="60"/>
        <v>1</v>
      </c>
      <c r="J986" s="11" t="str">
        <f t="shared" si="61"/>
        <v/>
      </c>
      <c r="K986" s="11">
        <f t="shared" si="62"/>
        <v>985</v>
      </c>
      <c r="L986" s="11" t="str">
        <f t="shared" si="63"/>
        <v/>
      </c>
    </row>
    <row r="987" spans="1:12" x14ac:dyDescent="0.3">
      <c r="A987" t="s">
        <v>11669</v>
      </c>
      <c r="B987" s="9">
        <v>45993</v>
      </c>
      <c r="C987" t="s">
        <v>8298</v>
      </c>
      <c r="D987" t="s">
        <v>8269</v>
      </c>
      <c r="E987" t="s">
        <v>9826</v>
      </c>
      <c r="F987">
        <v>280</v>
      </c>
      <c r="G987" t="s">
        <v>4482</v>
      </c>
      <c r="H987" s="9">
        <v>45994</v>
      </c>
      <c r="I987" s="12">
        <f t="shared" si="60"/>
        <v>1</v>
      </c>
      <c r="J987" s="11" t="str">
        <f t="shared" si="61"/>
        <v/>
      </c>
      <c r="K987" s="11">
        <f t="shared" si="62"/>
        <v>986</v>
      </c>
      <c r="L987" s="11" t="str">
        <f t="shared" si="63"/>
        <v/>
      </c>
    </row>
    <row r="988" spans="1:12" x14ac:dyDescent="0.3">
      <c r="A988" t="s">
        <v>11670</v>
      </c>
      <c r="B988" s="9">
        <v>45993</v>
      </c>
      <c r="C988" t="s">
        <v>8511</v>
      </c>
      <c r="D988" t="s">
        <v>8241</v>
      </c>
      <c r="E988" t="s">
        <v>9942</v>
      </c>
      <c r="F988">
        <v>1540</v>
      </c>
      <c r="G988" t="s">
        <v>10687</v>
      </c>
      <c r="H988" s="9">
        <v>45993</v>
      </c>
      <c r="I988" s="12">
        <f t="shared" si="60"/>
        <v>0</v>
      </c>
      <c r="J988" s="11" t="str">
        <f t="shared" si="61"/>
        <v/>
      </c>
      <c r="K988" s="11">
        <f t="shared" si="62"/>
        <v>987</v>
      </c>
      <c r="L988" s="11" t="str">
        <f t="shared" si="63"/>
        <v/>
      </c>
    </row>
    <row r="989" spans="1:12" x14ac:dyDescent="0.3">
      <c r="A989" t="s">
        <v>11671</v>
      </c>
      <c r="B989" s="9">
        <v>45993</v>
      </c>
      <c r="C989" t="s">
        <v>8413</v>
      </c>
      <c r="D989" t="s">
        <v>8228</v>
      </c>
      <c r="E989" t="s">
        <v>9837</v>
      </c>
      <c r="F989">
        <v>3472</v>
      </c>
      <c r="G989" t="s">
        <v>10699</v>
      </c>
      <c r="H989" s="9">
        <v>45994</v>
      </c>
      <c r="I989" s="12">
        <f t="shared" si="60"/>
        <v>1</v>
      </c>
      <c r="J989" s="11" t="str">
        <f t="shared" si="61"/>
        <v/>
      </c>
      <c r="K989" s="11">
        <f t="shared" si="62"/>
        <v>988</v>
      </c>
      <c r="L989" s="11" t="str">
        <f t="shared" si="63"/>
        <v/>
      </c>
    </row>
    <row r="990" spans="1:12" x14ac:dyDescent="0.3">
      <c r="A990" t="s">
        <v>11672</v>
      </c>
      <c r="B990" s="9">
        <v>45993</v>
      </c>
      <c r="C990" t="s">
        <v>8313</v>
      </c>
      <c r="D990" t="s">
        <v>8249</v>
      </c>
      <c r="E990" t="s">
        <v>9807</v>
      </c>
      <c r="F990">
        <v>175</v>
      </c>
      <c r="G990" t="s">
        <v>10699</v>
      </c>
      <c r="H990" s="9">
        <v>45995</v>
      </c>
      <c r="I990" s="12">
        <f t="shared" si="60"/>
        <v>2</v>
      </c>
      <c r="J990" s="11" t="str">
        <f t="shared" si="61"/>
        <v/>
      </c>
      <c r="K990" s="11">
        <f t="shared" si="62"/>
        <v>989</v>
      </c>
      <c r="L990" s="11" t="str">
        <f t="shared" si="63"/>
        <v/>
      </c>
    </row>
    <row r="991" spans="1:12" x14ac:dyDescent="0.3">
      <c r="A991" t="s">
        <v>11673</v>
      </c>
      <c r="B991" s="9">
        <v>45994</v>
      </c>
      <c r="C991" t="s">
        <v>8300</v>
      </c>
      <c r="D991" t="s">
        <v>8269</v>
      </c>
      <c r="E991" t="s">
        <v>9979</v>
      </c>
      <c r="F991">
        <v>23625</v>
      </c>
      <c r="G991" t="s">
        <v>4482</v>
      </c>
      <c r="H991" s="9">
        <v>45996</v>
      </c>
      <c r="I991" s="12">
        <f t="shared" si="60"/>
        <v>2</v>
      </c>
      <c r="J991" s="11" t="str">
        <f t="shared" si="61"/>
        <v/>
      </c>
      <c r="K991" s="11">
        <f t="shared" si="62"/>
        <v>990</v>
      </c>
      <c r="L991" s="11" t="str">
        <f t="shared" si="63"/>
        <v/>
      </c>
    </row>
    <row r="992" spans="1:12" x14ac:dyDescent="0.3">
      <c r="A992" t="s">
        <v>11674</v>
      </c>
      <c r="B992" s="9">
        <v>45995</v>
      </c>
      <c r="C992" t="s">
        <v>8458</v>
      </c>
      <c r="D992" t="s">
        <v>8228</v>
      </c>
      <c r="E992" t="s">
        <v>9870</v>
      </c>
      <c r="F992">
        <v>3304</v>
      </c>
      <c r="G992" t="s">
        <v>10699</v>
      </c>
      <c r="H992" s="9">
        <v>45996</v>
      </c>
      <c r="I992" s="12">
        <f t="shared" si="60"/>
        <v>1</v>
      </c>
      <c r="J992" s="11" t="str">
        <f t="shared" si="61"/>
        <v/>
      </c>
      <c r="K992" s="11">
        <f t="shared" si="62"/>
        <v>991</v>
      </c>
      <c r="L992" s="11" t="str">
        <f t="shared" si="63"/>
        <v/>
      </c>
    </row>
    <row r="993" spans="1:12" x14ac:dyDescent="0.3">
      <c r="A993" t="s">
        <v>11675</v>
      </c>
      <c r="B993" s="9">
        <v>45995</v>
      </c>
      <c r="C993" t="s">
        <v>8431</v>
      </c>
      <c r="D993" t="s">
        <v>8241</v>
      </c>
      <c r="E993" t="s">
        <v>9362</v>
      </c>
      <c r="F993">
        <v>2592</v>
      </c>
      <c r="G993" t="s">
        <v>10699</v>
      </c>
      <c r="H993" s="9">
        <v>45997</v>
      </c>
      <c r="I993" s="12">
        <f t="shared" si="60"/>
        <v>2</v>
      </c>
      <c r="J993" s="11" t="str">
        <f t="shared" si="61"/>
        <v/>
      </c>
      <c r="K993" s="11">
        <f t="shared" si="62"/>
        <v>992</v>
      </c>
      <c r="L993" s="11" t="str">
        <f t="shared" si="63"/>
        <v/>
      </c>
    </row>
    <row r="994" spans="1:12" x14ac:dyDescent="0.3">
      <c r="A994" t="s">
        <v>11676</v>
      </c>
      <c r="B994" s="9">
        <v>45995</v>
      </c>
      <c r="C994" t="s">
        <v>8223</v>
      </c>
      <c r="D994" t="s">
        <v>8228</v>
      </c>
      <c r="E994" t="s">
        <v>9933</v>
      </c>
      <c r="F994">
        <v>2884</v>
      </c>
      <c r="G994" t="s">
        <v>10699</v>
      </c>
      <c r="H994" s="9">
        <v>45996</v>
      </c>
      <c r="I994" s="12">
        <f t="shared" si="60"/>
        <v>1</v>
      </c>
      <c r="J994" s="11" t="str">
        <f t="shared" si="61"/>
        <v/>
      </c>
      <c r="K994" s="11">
        <f t="shared" si="62"/>
        <v>993</v>
      </c>
      <c r="L994" s="11" t="str">
        <f t="shared" si="63"/>
        <v/>
      </c>
    </row>
    <row r="995" spans="1:12" x14ac:dyDescent="0.3">
      <c r="A995" t="s">
        <v>11677</v>
      </c>
      <c r="B995" s="9">
        <v>45995</v>
      </c>
      <c r="C995" t="s">
        <v>8450</v>
      </c>
      <c r="D995" t="s">
        <v>8249</v>
      </c>
      <c r="E995" t="s">
        <v>9916</v>
      </c>
      <c r="F995">
        <v>1560</v>
      </c>
      <c r="G995" t="s">
        <v>4482</v>
      </c>
      <c r="H995" s="9">
        <v>45997</v>
      </c>
      <c r="I995" s="12">
        <f t="shared" si="60"/>
        <v>2</v>
      </c>
      <c r="J995" s="11" t="str">
        <f t="shared" si="61"/>
        <v/>
      </c>
      <c r="K995" s="11">
        <f t="shared" si="62"/>
        <v>994</v>
      </c>
      <c r="L995" s="11" t="str">
        <f t="shared" si="63"/>
        <v/>
      </c>
    </row>
    <row r="996" spans="1:12" x14ac:dyDescent="0.3">
      <c r="A996" t="s">
        <v>11678</v>
      </c>
      <c r="B996" s="9">
        <v>45995</v>
      </c>
      <c r="C996" t="s">
        <v>8369</v>
      </c>
      <c r="D996" t="s">
        <v>8228</v>
      </c>
      <c r="E996" t="s">
        <v>9938</v>
      </c>
      <c r="F996">
        <v>13770</v>
      </c>
      <c r="G996" t="s">
        <v>4482</v>
      </c>
      <c r="H996" s="9">
        <v>45996</v>
      </c>
      <c r="I996" s="12">
        <f t="shared" si="60"/>
        <v>1</v>
      </c>
      <c r="J996" s="11" t="str">
        <f t="shared" si="61"/>
        <v/>
      </c>
      <c r="K996" s="11">
        <f t="shared" si="62"/>
        <v>995</v>
      </c>
      <c r="L996" s="11" t="str">
        <f t="shared" si="63"/>
        <v/>
      </c>
    </row>
    <row r="997" spans="1:12" x14ac:dyDescent="0.3">
      <c r="A997" t="s">
        <v>11679</v>
      </c>
      <c r="B997" s="9">
        <v>45995</v>
      </c>
      <c r="C997" t="s">
        <v>8358</v>
      </c>
      <c r="D997" t="s">
        <v>8269</v>
      </c>
      <c r="E997" t="s">
        <v>9936</v>
      </c>
      <c r="F997">
        <v>870</v>
      </c>
      <c r="G997" t="s">
        <v>10699</v>
      </c>
      <c r="H997" s="9">
        <v>45997</v>
      </c>
      <c r="I997" s="12">
        <f t="shared" si="60"/>
        <v>2</v>
      </c>
      <c r="J997" s="11" t="str">
        <f t="shared" si="61"/>
        <v/>
      </c>
      <c r="K997" s="11">
        <f t="shared" si="62"/>
        <v>996</v>
      </c>
      <c r="L997" s="11" t="str">
        <f t="shared" si="63"/>
        <v/>
      </c>
    </row>
    <row r="998" spans="1:12" x14ac:dyDescent="0.3">
      <c r="A998" t="s">
        <v>11680</v>
      </c>
      <c r="B998" s="9">
        <v>45995</v>
      </c>
      <c r="C998" t="s">
        <v>8270</v>
      </c>
      <c r="D998" t="s">
        <v>8249</v>
      </c>
      <c r="E998" t="s">
        <v>9831</v>
      </c>
      <c r="F998">
        <v>12312</v>
      </c>
      <c r="G998" t="s">
        <v>4482</v>
      </c>
      <c r="H998" s="9">
        <v>45997</v>
      </c>
      <c r="I998" s="12">
        <f t="shared" si="60"/>
        <v>2</v>
      </c>
      <c r="J998" s="11" t="str">
        <f t="shared" si="61"/>
        <v/>
      </c>
      <c r="K998" s="11">
        <f t="shared" si="62"/>
        <v>997</v>
      </c>
      <c r="L998" s="11" t="str">
        <f t="shared" si="63"/>
        <v/>
      </c>
    </row>
    <row r="999" spans="1:12" x14ac:dyDescent="0.3">
      <c r="A999" t="s">
        <v>11681</v>
      </c>
      <c r="B999" s="9">
        <v>45996</v>
      </c>
      <c r="C999" t="s">
        <v>8472</v>
      </c>
      <c r="D999" t="s">
        <v>8241</v>
      </c>
      <c r="E999" t="s">
        <v>9968</v>
      </c>
      <c r="F999">
        <v>1980</v>
      </c>
      <c r="G999" t="s">
        <v>4482</v>
      </c>
      <c r="H999" s="9">
        <v>46016</v>
      </c>
      <c r="I999" s="12">
        <f t="shared" si="60"/>
        <v>20</v>
      </c>
      <c r="J999" s="11" t="str">
        <f t="shared" si="61"/>
        <v>FLAG</v>
      </c>
      <c r="K999" s="11">
        <f t="shared" si="62"/>
        <v>998</v>
      </c>
      <c r="L999" s="11" t="str">
        <f t="shared" si="63"/>
        <v/>
      </c>
    </row>
    <row r="1000" spans="1:12" x14ac:dyDescent="0.3">
      <c r="A1000" t="s">
        <v>11682</v>
      </c>
      <c r="B1000" s="9">
        <v>45996</v>
      </c>
      <c r="C1000" t="s">
        <v>8536</v>
      </c>
      <c r="D1000" t="s">
        <v>8241</v>
      </c>
      <c r="E1000" t="s">
        <v>9932</v>
      </c>
      <c r="F1000">
        <v>17864</v>
      </c>
      <c r="G1000" t="s">
        <v>4482</v>
      </c>
      <c r="H1000" s="9">
        <v>46021</v>
      </c>
      <c r="I1000" s="12">
        <f t="shared" si="60"/>
        <v>25</v>
      </c>
      <c r="J1000" s="11" t="str">
        <f t="shared" si="61"/>
        <v>FLAG</v>
      </c>
      <c r="K1000" s="11">
        <f t="shared" si="62"/>
        <v>999</v>
      </c>
      <c r="L1000" s="11" t="str">
        <f t="shared" si="63"/>
        <v/>
      </c>
    </row>
    <row r="1001" spans="1:12" x14ac:dyDescent="0.3">
      <c r="A1001" t="s">
        <v>11683</v>
      </c>
      <c r="B1001" s="9">
        <v>45996</v>
      </c>
      <c r="C1001" t="s">
        <v>8492</v>
      </c>
      <c r="D1001" t="s">
        <v>8269</v>
      </c>
      <c r="E1001" t="s">
        <v>9778</v>
      </c>
      <c r="F1001">
        <v>7832</v>
      </c>
      <c r="G1001" t="s">
        <v>4482</v>
      </c>
      <c r="H1001" s="9">
        <v>45996</v>
      </c>
      <c r="I1001" s="12">
        <f t="shared" si="60"/>
        <v>0</v>
      </c>
      <c r="J1001" s="11" t="str">
        <f t="shared" si="61"/>
        <v/>
      </c>
      <c r="K1001" s="11">
        <f t="shared" si="62"/>
        <v>1000</v>
      </c>
      <c r="L1001" s="11" t="str">
        <f t="shared" si="63"/>
        <v/>
      </c>
    </row>
    <row r="1002" spans="1:12" x14ac:dyDescent="0.3">
      <c r="A1002" t="s">
        <v>11684</v>
      </c>
      <c r="B1002" s="9">
        <v>45996</v>
      </c>
      <c r="C1002" t="s">
        <v>8526</v>
      </c>
      <c r="D1002" t="s">
        <v>8269</v>
      </c>
      <c r="E1002" t="s">
        <v>9951</v>
      </c>
      <c r="F1002">
        <v>16235</v>
      </c>
      <c r="G1002" t="s">
        <v>10699</v>
      </c>
      <c r="H1002" s="9">
        <v>45998</v>
      </c>
      <c r="I1002" s="12">
        <f t="shared" si="60"/>
        <v>2</v>
      </c>
      <c r="J1002" s="11" t="str">
        <f t="shared" si="61"/>
        <v/>
      </c>
      <c r="K1002" s="11">
        <f t="shared" si="62"/>
        <v>1001</v>
      </c>
      <c r="L1002" s="11" t="str">
        <f t="shared" si="63"/>
        <v/>
      </c>
    </row>
    <row r="1003" spans="1:12" x14ac:dyDescent="0.3">
      <c r="A1003" t="s">
        <v>11685</v>
      </c>
      <c r="B1003" s="9">
        <v>45996</v>
      </c>
      <c r="C1003" t="s">
        <v>8365</v>
      </c>
      <c r="D1003" t="s">
        <v>8233</v>
      </c>
      <c r="E1003" t="s">
        <v>9953</v>
      </c>
      <c r="F1003">
        <v>1325</v>
      </c>
      <c r="G1003" t="s">
        <v>4482</v>
      </c>
      <c r="H1003" s="9">
        <v>45996</v>
      </c>
      <c r="I1003" s="12">
        <f t="shared" si="60"/>
        <v>0</v>
      </c>
      <c r="J1003" s="11" t="str">
        <f t="shared" si="61"/>
        <v/>
      </c>
      <c r="K1003" s="11">
        <f t="shared" si="62"/>
        <v>1002</v>
      </c>
      <c r="L1003" s="11" t="str">
        <f t="shared" si="63"/>
        <v/>
      </c>
    </row>
    <row r="1004" spans="1:12" x14ac:dyDescent="0.3">
      <c r="A1004" t="s">
        <v>11686</v>
      </c>
      <c r="B1004" s="9">
        <v>45997</v>
      </c>
      <c r="C1004" t="s">
        <v>8392</v>
      </c>
      <c r="D1004" t="s">
        <v>8249</v>
      </c>
      <c r="E1004" t="s">
        <v>9851</v>
      </c>
      <c r="F1004">
        <v>9450</v>
      </c>
      <c r="G1004" t="s">
        <v>10687</v>
      </c>
      <c r="H1004" s="9">
        <v>45997</v>
      </c>
      <c r="I1004" s="12">
        <f t="shared" si="60"/>
        <v>0</v>
      </c>
      <c r="J1004" s="11" t="str">
        <f t="shared" si="61"/>
        <v/>
      </c>
      <c r="K1004" s="11">
        <f t="shared" si="62"/>
        <v>1003</v>
      </c>
      <c r="L1004" s="11" t="str">
        <f t="shared" si="63"/>
        <v/>
      </c>
    </row>
    <row r="1005" spans="1:12" x14ac:dyDescent="0.3">
      <c r="A1005" t="s">
        <v>11687</v>
      </c>
      <c r="B1005" s="9">
        <v>45997</v>
      </c>
      <c r="C1005" t="s">
        <v>8490</v>
      </c>
      <c r="D1005" t="s">
        <v>8269</v>
      </c>
      <c r="E1005" t="s">
        <v>9954</v>
      </c>
      <c r="F1005">
        <v>14784</v>
      </c>
      <c r="G1005" t="s">
        <v>4482</v>
      </c>
      <c r="H1005" s="9">
        <v>45999</v>
      </c>
      <c r="I1005" s="12">
        <f t="shared" si="60"/>
        <v>2</v>
      </c>
      <c r="J1005" s="11" t="str">
        <f t="shared" si="61"/>
        <v/>
      </c>
      <c r="K1005" s="11">
        <f t="shared" si="62"/>
        <v>1004</v>
      </c>
      <c r="L1005" s="11" t="str">
        <f t="shared" si="63"/>
        <v/>
      </c>
    </row>
    <row r="1006" spans="1:12" x14ac:dyDescent="0.3">
      <c r="A1006" t="s">
        <v>11688</v>
      </c>
      <c r="B1006" s="9">
        <v>45997</v>
      </c>
      <c r="C1006" t="s">
        <v>8423</v>
      </c>
      <c r="D1006" t="s">
        <v>8233</v>
      </c>
      <c r="E1006" t="s">
        <v>9959</v>
      </c>
      <c r="F1006">
        <v>11645</v>
      </c>
      <c r="G1006" t="s">
        <v>4482</v>
      </c>
      <c r="H1006" s="9">
        <v>45997</v>
      </c>
      <c r="I1006" s="12">
        <f t="shared" si="60"/>
        <v>0</v>
      </c>
      <c r="J1006" s="11" t="str">
        <f t="shared" si="61"/>
        <v/>
      </c>
      <c r="K1006" s="11">
        <f t="shared" si="62"/>
        <v>1005</v>
      </c>
      <c r="L1006" s="11" t="str">
        <f t="shared" si="63"/>
        <v/>
      </c>
    </row>
    <row r="1007" spans="1:12" x14ac:dyDescent="0.3">
      <c r="A1007" t="s">
        <v>11689</v>
      </c>
      <c r="B1007" s="9">
        <v>45997</v>
      </c>
      <c r="C1007" t="s">
        <v>8295</v>
      </c>
      <c r="D1007" t="s">
        <v>8233</v>
      </c>
      <c r="E1007" t="s">
        <v>9976</v>
      </c>
      <c r="F1007">
        <v>1587.5</v>
      </c>
      <c r="G1007" t="s">
        <v>4482</v>
      </c>
      <c r="H1007" s="9">
        <v>45997</v>
      </c>
      <c r="I1007" s="12">
        <f t="shared" si="60"/>
        <v>0</v>
      </c>
      <c r="J1007" s="11" t="str">
        <f t="shared" si="61"/>
        <v/>
      </c>
      <c r="K1007" s="11">
        <f t="shared" si="62"/>
        <v>1006</v>
      </c>
      <c r="L1007" s="11" t="str">
        <f t="shared" si="63"/>
        <v/>
      </c>
    </row>
    <row r="1008" spans="1:12" x14ac:dyDescent="0.3">
      <c r="A1008" t="s">
        <v>11690</v>
      </c>
      <c r="B1008" s="9">
        <v>45997</v>
      </c>
      <c r="C1008" t="s">
        <v>8428</v>
      </c>
      <c r="D1008" t="s">
        <v>8228</v>
      </c>
      <c r="E1008" t="s">
        <v>10020</v>
      </c>
      <c r="F1008">
        <v>3780</v>
      </c>
      <c r="G1008" t="s">
        <v>4482</v>
      </c>
      <c r="H1008" s="9">
        <v>45997</v>
      </c>
      <c r="I1008" s="12">
        <f t="shared" si="60"/>
        <v>0</v>
      </c>
      <c r="J1008" s="11" t="str">
        <f t="shared" si="61"/>
        <v/>
      </c>
      <c r="K1008" s="11">
        <f t="shared" si="62"/>
        <v>1007</v>
      </c>
      <c r="L1008" s="11" t="str">
        <f t="shared" si="63"/>
        <v/>
      </c>
    </row>
    <row r="1009" spans="1:12" x14ac:dyDescent="0.3">
      <c r="A1009" t="s">
        <v>11691</v>
      </c>
      <c r="B1009" s="9">
        <v>45997</v>
      </c>
      <c r="C1009" t="s">
        <v>8384</v>
      </c>
      <c r="D1009" t="s">
        <v>8269</v>
      </c>
      <c r="E1009" t="s">
        <v>9862</v>
      </c>
      <c r="F1009">
        <v>17208</v>
      </c>
      <c r="G1009" t="s">
        <v>10687</v>
      </c>
      <c r="H1009" s="9">
        <v>45997</v>
      </c>
      <c r="I1009" s="12">
        <f t="shared" si="60"/>
        <v>0</v>
      </c>
      <c r="J1009" s="11" t="str">
        <f t="shared" si="61"/>
        <v/>
      </c>
      <c r="K1009" s="11">
        <f t="shared" si="62"/>
        <v>1008</v>
      </c>
      <c r="L1009" s="11" t="str">
        <f t="shared" si="63"/>
        <v/>
      </c>
    </row>
    <row r="1010" spans="1:12" x14ac:dyDescent="0.3">
      <c r="A1010" t="s">
        <v>11692</v>
      </c>
      <c r="B1010" s="9">
        <v>45998</v>
      </c>
      <c r="C1010" t="s">
        <v>8447</v>
      </c>
      <c r="D1010" t="s">
        <v>8269</v>
      </c>
      <c r="E1010" t="s">
        <v>9786</v>
      </c>
      <c r="F1010">
        <v>2464</v>
      </c>
      <c r="G1010" t="s">
        <v>10687</v>
      </c>
      <c r="H1010" s="9">
        <v>45998</v>
      </c>
      <c r="I1010" s="12">
        <f t="shared" si="60"/>
        <v>0</v>
      </c>
      <c r="J1010" s="11" t="str">
        <f t="shared" si="61"/>
        <v/>
      </c>
      <c r="K1010" s="11">
        <f t="shared" si="62"/>
        <v>1009</v>
      </c>
      <c r="L1010" s="11" t="str">
        <f t="shared" si="63"/>
        <v/>
      </c>
    </row>
    <row r="1011" spans="1:12" x14ac:dyDescent="0.3">
      <c r="A1011" t="s">
        <v>11693</v>
      </c>
      <c r="B1011" s="9">
        <v>45999</v>
      </c>
      <c r="C1011" t="s">
        <v>8282</v>
      </c>
      <c r="D1011" t="s">
        <v>8241</v>
      </c>
      <c r="E1011" t="s">
        <v>10012</v>
      </c>
      <c r="F1011">
        <v>4710</v>
      </c>
      <c r="G1011" t="s">
        <v>4482</v>
      </c>
      <c r="H1011" s="9">
        <v>46009</v>
      </c>
      <c r="I1011" s="12">
        <f t="shared" si="60"/>
        <v>10</v>
      </c>
      <c r="J1011" s="11" t="str">
        <f t="shared" si="61"/>
        <v>FLAG</v>
      </c>
      <c r="K1011" s="11">
        <f t="shared" si="62"/>
        <v>1010</v>
      </c>
      <c r="L1011" s="11" t="str">
        <f t="shared" si="63"/>
        <v/>
      </c>
    </row>
    <row r="1012" spans="1:12" x14ac:dyDescent="0.3">
      <c r="A1012" t="s">
        <v>11694</v>
      </c>
      <c r="B1012" s="9">
        <v>45999</v>
      </c>
      <c r="C1012" t="s">
        <v>8460</v>
      </c>
      <c r="D1012" t="s">
        <v>8228</v>
      </c>
      <c r="E1012" t="s">
        <v>10028</v>
      </c>
      <c r="F1012">
        <v>24465</v>
      </c>
      <c r="G1012" t="s">
        <v>10687</v>
      </c>
      <c r="H1012" s="9">
        <v>45999</v>
      </c>
      <c r="I1012" s="12">
        <f t="shared" si="60"/>
        <v>0</v>
      </c>
      <c r="J1012" s="11" t="str">
        <f t="shared" si="61"/>
        <v/>
      </c>
      <c r="K1012" s="11">
        <f t="shared" si="62"/>
        <v>1011</v>
      </c>
      <c r="L1012" s="11" t="str">
        <f t="shared" si="63"/>
        <v/>
      </c>
    </row>
    <row r="1013" spans="1:12" x14ac:dyDescent="0.3">
      <c r="A1013" t="s">
        <v>11695</v>
      </c>
      <c r="B1013" s="9">
        <v>45999</v>
      </c>
      <c r="C1013" t="s">
        <v>8329</v>
      </c>
      <c r="D1013" t="s">
        <v>8233</v>
      </c>
      <c r="E1013" t="s">
        <v>10013</v>
      </c>
      <c r="F1013">
        <v>2142</v>
      </c>
      <c r="G1013" t="s">
        <v>4482</v>
      </c>
      <c r="H1013" s="9">
        <v>45999</v>
      </c>
      <c r="I1013" s="12">
        <f t="shared" si="60"/>
        <v>0</v>
      </c>
      <c r="J1013" s="11" t="str">
        <f t="shared" si="61"/>
        <v/>
      </c>
      <c r="K1013" s="11">
        <f t="shared" si="62"/>
        <v>1012</v>
      </c>
      <c r="L1013" s="11" t="str">
        <f t="shared" si="63"/>
        <v/>
      </c>
    </row>
    <row r="1014" spans="1:12" x14ac:dyDescent="0.3">
      <c r="A1014" t="s">
        <v>11696</v>
      </c>
      <c r="B1014" s="9">
        <v>45999</v>
      </c>
      <c r="C1014" t="s">
        <v>8324</v>
      </c>
      <c r="D1014" t="s">
        <v>8241</v>
      </c>
      <c r="E1014" t="s">
        <v>9811</v>
      </c>
      <c r="F1014">
        <v>6300</v>
      </c>
      <c r="G1014" t="s">
        <v>10687</v>
      </c>
      <c r="H1014" s="9">
        <v>45999</v>
      </c>
      <c r="I1014" s="12">
        <f t="shared" si="60"/>
        <v>0</v>
      </c>
      <c r="J1014" s="11" t="str">
        <f t="shared" si="61"/>
        <v/>
      </c>
      <c r="K1014" s="11">
        <f t="shared" si="62"/>
        <v>1013</v>
      </c>
      <c r="L1014" s="11" t="str">
        <f t="shared" si="63"/>
        <v/>
      </c>
    </row>
    <row r="1015" spans="1:12" x14ac:dyDescent="0.3">
      <c r="A1015" t="s">
        <v>11697</v>
      </c>
      <c r="B1015" s="9">
        <v>45999</v>
      </c>
      <c r="C1015" t="s">
        <v>8522</v>
      </c>
      <c r="D1015" t="s">
        <v>8269</v>
      </c>
      <c r="E1015" t="s">
        <v>10004</v>
      </c>
      <c r="F1015">
        <v>2730</v>
      </c>
      <c r="G1015" t="s">
        <v>10699</v>
      </c>
      <c r="H1015" s="9">
        <v>46000</v>
      </c>
      <c r="I1015" s="12">
        <f t="shared" si="60"/>
        <v>1</v>
      </c>
      <c r="J1015" s="11" t="str">
        <f t="shared" si="61"/>
        <v/>
      </c>
      <c r="K1015" s="11">
        <f t="shared" si="62"/>
        <v>1014</v>
      </c>
      <c r="L1015" s="11" t="str">
        <f t="shared" si="63"/>
        <v/>
      </c>
    </row>
    <row r="1016" spans="1:12" x14ac:dyDescent="0.3">
      <c r="A1016" t="s">
        <v>11698</v>
      </c>
      <c r="B1016" s="9">
        <v>45999</v>
      </c>
      <c r="C1016" t="s">
        <v>8480</v>
      </c>
      <c r="D1016" t="s">
        <v>8241</v>
      </c>
      <c r="E1016" t="s">
        <v>9849</v>
      </c>
      <c r="F1016">
        <v>637.5</v>
      </c>
      <c r="G1016" t="s">
        <v>10699</v>
      </c>
      <c r="H1016" s="9">
        <v>46000</v>
      </c>
      <c r="I1016" s="12">
        <f t="shared" si="60"/>
        <v>1</v>
      </c>
      <c r="J1016" s="11" t="str">
        <f t="shared" si="61"/>
        <v/>
      </c>
      <c r="K1016" s="11">
        <f t="shared" si="62"/>
        <v>1015</v>
      </c>
      <c r="L1016" s="11" t="str">
        <f t="shared" si="63"/>
        <v/>
      </c>
    </row>
    <row r="1017" spans="1:12" x14ac:dyDescent="0.3">
      <c r="A1017" t="s">
        <v>11699</v>
      </c>
      <c r="B1017" s="9">
        <v>46000</v>
      </c>
      <c r="C1017" t="s">
        <v>8386</v>
      </c>
      <c r="D1017" t="s">
        <v>8228</v>
      </c>
      <c r="E1017" t="s">
        <v>9906</v>
      </c>
      <c r="F1017">
        <v>22932</v>
      </c>
      <c r="G1017" t="s">
        <v>4482</v>
      </c>
      <c r="H1017" s="9">
        <v>46001</v>
      </c>
      <c r="I1017" s="12">
        <f t="shared" si="60"/>
        <v>1</v>
      </c>
      <c r="J1017" s="11" t="str">
        <f t="shared" si="61"/>
        <v/>
      </c>
      <c r="K1017" s="11">
        <f t="shared" si="62"/>
        <v>1016</v>
      </c>
      <c r="L1017" s="11" t="str">
        <f t="shared" si="63"/>
        <v/>
      </c>
    </row>
    <row r="1018" spans="1:12" x14ac:dyDescent="0.3">
      <c r="A1018" t="s">
        <v>11700</v>
      </c>
      <c r="B1018" s="9">
        <v>46000</v>
      </c>
      <c r="C1018" t="s">
        <v>8534</v>
      </c>
      <c r="D1018" t="s">
        <v>8269</v>
      </c>
      <c r="E1018" t="s">
        <v>9884</v>
      </c>
      <c r="F1018">
        <v>2716</v>
      </c>
      <c r="G1018" t="s">
        <v>4482</v>
      </c>
      <c r="H1018" s="9">
        <v>46000</v>
      </c>
      <c r="I1018" s="12">
        <f t="shared" si="60"/>
        <v>0</v>
      </c>
      <c r="J1018" s="11" t="str">
        <f t="shared" si="61"/>
        <v/>
      </c>
      <c r="K1018" s="11">
        <f t="shared" si="62"/>
        <v>1017</v>
      </c>
      <c r="L1018" s="11" t="str">
        <f t="shared" si="63"/>
        <v/>
      </c>
    </row>
    <row r="1019" spans="1:12" x14ac:dyDescent="0.3">
      <c r="A1019" t="s">
        <v>11701</v>
      </c>
      <c r="B1019" s="9">
        <v>46000</v>
      </c>
      <c r="C1019" t="s">
        <v>8430</v>
      </c>
      <c r="D1019" t="s">
        <v>8241</v>
      </c>
      <c r="E1019" t="s">
        <v>10032</v>
      </c>
      <c r="F1019">
        <v>12936</v>
      </c>
      <c r="G1019" t="s">
        <v>10699</v>
      </c>
      <c r="H1019" s="9">
        <v>46001</v>
      </c>
      <c r="I1019" s="12">
        <f t="shared" si="60"/>
        <v>1</v>
      </c>
      <c r="J1019" s="11" t="str">
        <f t="shared" si="61"/>
        <v/>
      </c>
      <c r="K1019" s="11">
        <f t="shared" si="62"/>
        <v>1018</v>
      </c>
      <c r="L1019" s="11" t="str">
        <f t="shared" si="63"/>
        <v/>
      </c>
    </row>
    <row r="1020" spans="1:12" x14ac:dyDescent="0.3">
      <c r="A1020" t="s">
        <v>11702</v>
      </c>
      <c r="B1020" s="9">
        <v>46000</v>
      </c>
      <c r="C1020" t="s">
        <v>8267</v>
      </c>
      <c r="D1020" t="s">
        <v>8269</v>
      </c>
      <c r="E1020" t="s">
        <v>9830</v>
      </c>
      <c r="F1020">
        <v>13200</v>
      </c>
      <c r="G1020" t="s">
        <v>10687</v>
      </c>
      <c r="H1020" s="9">
        <v>46000</v>
      </c>
      <c r="I1020" s="12">
        <f t="shared" si="60"/>
        <v>0</v>
      </c>
      <c r="J1020" s="11" t="str">
        <f t="shared" si="61"/>
        <v/>
      </c>
      <c r="K1020" s="11">
        <f t="shared" si="62"/>
        <v>1019</v>
      </c>
      <c r="L1020" s="11" t="str">
        <f t="shared" si="63"/>
        <v/>
      </c>
    </row>
    <row r="1021" spans="1:12" x14ac:dyDescent="0.3">
      <c r="A1021" t="s">
        <v>11703</v>
      </c>
      <c r="B1021" s="9">
        <v>46000</v>
      </c>
      <c r="C1021" t="s">
        <v>8375</v>
      </c>
      <c r="D1021" t="s">
        <v>8228</v>
      </c>
      <c r="E1021" t="s">
        <v>9890</v>
      </c>
      <c r="F1021">
        <v>4294</v>
      </c>
      <c r="G1021" t="s">
        <v>4482</v>
      </c>
      <c r="H1021" s="9">
        <v>46002</v>
      </c>
      <c r="I1021" s="12">
        <f t="shared" si="60"/>
        <v>2</v>
      </c>
      <c r="J1021" s="11" t="str">
        <f t="shared" si="61"/>
        <v/>
      </c>
      <c r="K1021" s="11">
        <f t="shared" si="62"/>
        <v>1020</v>
      </c>
      <c r="L1021" s="11" t="str">
        <f t="shared" si="63"/>
        <v/>
      </c>
    </row>
    <row r="1022" spans="1:12" x14ac:dyDescent="0.3">
      <c r="A1022" t="s">
        <v>11704</v>
      </c>
      <c r="B1022" s="9">
        <v>46001</v>
      </c>
      <c r="C1022" t="s">
        <v>8421</v>
      </c>
      <c r="D1022" t="s">
        <v>8269</v>
      </c>
      <c r="E1022" t="s">
        <v>9961</v>
      </c>
      <c r="F1022">
        <v>1525</v>
      </c>
      <c r="G1022" t="s">
        <v>10699</v>
      </c>
      <c r="H1022" s="9">
        <v>46003</v>
      </c>
      <c r="I1022" s="12">
        <f t="shared" si="60"/>
        <v>2</v>
      </c>
      <c r="J1022" s="11" t="str">
        <f t="shared" si="61"/>
        <v/>
      </c>
      <c r="K1022" s="11">
        <f t="shared" si="62"/>
        <v>1021</v>
      </c>
      <c r="L1022" s="11" t="str">
        <f t="shared" si="63"/>
        <v/>
      </c>
    </row>
    <row r="1023" spans="1:12" x14ac:dyDescent="0.3">
      <c r="A1023" t="s">
        <v>11705</v>
      </c>
      <c r="B1023" s="9">
        <v>46001</v>
      </c>
      <c r="C1023" t="s">
        <v>8421</v>
      </c>
      <c r="D1023" t="s">
        <v>8269</v>
      </c>
      <c r="E1023" t="s">
        <v>10019</v>
      </c>
      <c r="F1023">
        <v>750</v>
      </c>
      <c r="G1023" t="s">
        <v>10687</v>
      </c>
      <c r="H1023" s="9">
        <v>46001</v>
      </c>
      <c r="I1023" s="12">
        <f t="shared" si="60"/>
        <v>0</v>
      </c>
      <c r="J1023" s="11" t="str">
        <f t="shared" si="61"/>
        <v/>
      </c>
      <c r="K1023" s="11">
        <f t="shared" si="62"/>
        <v>1022</v>
      </c>
      <c r="L1023" s="11" t="str">
        <f t="shared" si="63"/>
        <v/>
      </c>
    </row>
    <row r="1024" spans="1:12" x14ac:dyDescent="0.3">
      <c r="A1024" t="s">
        <v>11706</v>
      </c>
      <c r="B1024" s="9">
        <v>46001</v>
      </c>
      <c r="C1024" t="s">
        <v>8245</v>
      </c>
      <c r="D1024" t="s">
        <v>8249</v>
      </c>
      <c r="E1024" t="s">
        <v>10025</v>
      </c>
      <c r="F1024">
        <v>1960</v>
      </c>
      <c r="G1024" t="s">
        <v>10687</v>
      </c>
      <c r="H1024" s="9">
        <v>46001</v>
      </c>
      <c r="I1024" s="12">
        <f t="shared" si="60"/>
        <v>0</v>
      </c>
      <c r="J1024" s="11" t="str">
        <f t="shared" si="61"/>
        <v/>
      </c>
      <c r="K1024" s="11">
        <f t="shared" si="62"/>
        <v>1023</v>
      </c>
      <c r="L1024" s="11" t="str">
        <f t="shared" si="63"/>
        <v/>
      </c>
    </row>
    <row r="1025" spans="1:12" x14ac:dyDescent="0.3">
      <c r="A1025" t="s">
        <v>11707</v>
      </c>
      <c r="B1025" s="9">
        <v>46001</v>
      </c>
      <c r="C1025" t="s">
        <v>8301</v>
      </c>
      <c r="D1025" t="s">
        <v>8228</v>
      </c>
      <c r="E1025" t="s">
        <v>9913</v>
      </c>
      <c r="F1025">
        <v>800</v>
      </c>
      <c r="G1025" t="s">
        <v>4482</v>
      </c>
      <c r="H1025" s="9">
        <v>46003</v>
      </c>
      <c r="I1025" s="12">
        <f t="shared" si="60"/>
        <v>2</v>
      </c>
      <c r="J1025" s="11" t="str">
        <f t="shared" si="61"/>
        <v/>
      </c>
      <c r="K1025" s="11">
        <f t="shared" si="62"/>
        <v>1024</v>
      </c>
      <c r="L1025" s="11" t="str">
        <f t="shared" si="63"/>
        <v/>
      </c>
    </row>
    <row r="1026" spans="1:12" x14ac:dyDescent="0.3">
      <c r="A1026" t="s">
        <v>11708</v>
      </c>
      <c r="B1026" s="9">
        <v>46001</v>
      </c>
      <c r="C1026" t="s">
        <v>8498</v>
      </c>
      <c r="D1026" t="s">
        <v>8249</v>
      </c>
      <c r="E1026" t="s">
        <v>9952</v>
      </c>
      <c r="F1026">
        <v>5720</v>
      </c>
      <c r="G1026" t="s">
        <v>4482</v>
      </c>
      <c r="H1026" s="9">
        <v>46003</v>
      </c>
      <c r="I1026" s="12">
        <f t="shared" si="60"/>
        <v>2</v>
      </c>
      <c r="J1026" s="11" t="str">
        <f t="shared" si="61"/>
        <v/>
      </c>
      <c r="K1026" s="11">
        <f t="shared" si="62"/>
        <v>1025</v>
      </c>
      <c r="L1026" s="11" t="str">
        <f t="shared" si="63"/>
        <v/>
      </c>
    </row>
    <row r="1027" spans="1:12" x14ac:dyDescent="0.3">
      <c r="A1027" t="s">
        <v>11709</v>
      </c>
      <c r="B1027" s="9">
        <v>46002</v>
      </c>
      <c r="C1027" t="s">
        <v>8427</v>
      </c>
      <c r="D1027" t="s">
        <v>8233</v>
      </c>
      <c r="E1027" t="s">
        <v>9794</v>
      </c>
      <c r="F1027">
        <v>22575</v>
      </c>
      <c r="G1027" t="s">
        <v>4482</v>
      </c>
      <c r="H1027" s="9">
        <v>46004</v>
      </c>
      <c r="I1027" s="12">
        <f t="shared" si="60"/>
        <v>2</v>
      </c>
      <c r="J1027" s="11" t="str">
        <f t="shared" si="61"/>
        <v/>
      </c>
      <c r="K1027" s="11">
        <f t="shared" si="62"/>
        <v>1026</v>
      </c>
      <c r="L1027" s="11" t="str">
        <f t="shared" si="63"/>
        <v/>
      </c>
    </row>
    <row r="1028" spans="1:12" x14ac:dyDescent="0.3">
      <c r="A1028" t="s">
        <v>11710</v>
      </c>
      <c r="B1028" s="9">
        <v>46002</v>
      </c>
      <c r="C1028" t="s">
        <v>8340</v>
      </c>
      <c r="D1028" t="s">
        <v>8249</v>
      </c>
      <c r="E1028" t="s">
        <v>9801</v>
      </c>
      <c r="F1028">
        <v>1737.5</v>
      </c>
      <c r="G1028" t="s">
        <v>4482</v>
      </c>
      <c r="H1028" s="9">
        <v>46002</v>
      </c>
      <c r="I1028" s="12">
        <f t="shared" ref="I1028:I1091" si="64">H1028-B1028</f>
        <v>0</v>
      </c>
      <c r="J1028" s="11" t="str">
        <f t="shared" ref="J1028:J1091" si="65">IF(I1028&gt;2,"FLAG","")</f>
        <v/>
      </c>
      <c r="K1028" s="11">
        <f t="shared" ref="K1028:K1091" si="66">VALUE(MID(A1028,4,5))</f>
        <v>1027</v>
      </c>
      <c r="L1028" s="11" t="str">
        <f t="shared" ref="L1028:L1091" si="67">IF(ROW()=4,"",IF(K1028-INDEX($K$4:$K$1491,ROW()-4)&gt;1,"FLAG",""))</f>
        <v/>
      </c>
    </row>
    <row r="1029" spans="1:12" x14ac:dyDescent="0.3">
      <c r="A1029" t="s">
        <v>11711</v>
      </c>
      <c r="B1029" s="9">
        <v>46002</v>
      </c>
      <c r="C1029" t="s">
        <v>8463</v>
      </c>
      <c r="D1029" t="s">
        <v>8233</v>
      </c>
      <c r="E1029" t="s">
        <v>9905</v>
      </c>
      <c r="F1029">
        <v>1600</v>
      </c>
      <c r="G1029" t="s">
        <v>4482</v>
      </c>
      <c r="H1029" s="9">
        <v>46002</v>
      </c>
      <c r="I1029" s="12">
        <f t="shared" si="64"/>
        <v>0</v>
      </c>
      <c r="J1029" s="11" t="str">
        <f t="shared" si="65"/>
        <v/>
      </c>
      <c r="K1029" s="11">
        <f t="shared" si="66"/>
        <v>1028</v>
      </c>
      <c r="L1029" s="11" t="str">
        <f t="shared" si="67"/>
        <v/>
      </c>
    </row>
    <row r="1030" spans="1:12" x14ac:dyDescent="0.3">
      <c r="A1030" t="s">
        <v>11712</v>
      </c>
      <c r="B1030" s="9">
        <v>46002</v>
      </c>
      <c r="C1030" t="s">
        <v>8295</v>
      </c>
      <c r="D1030" t="s">
        <v>8233</v>
      </c>
      <c r="E1030" t="s">
        <v>9809</v>
      </c>
      <c r="F1030">
        <v>1320</v>
      </c>
      <c r="G1030" t="s">
        <v>4482</v>
      </c>
      <c r="H1030" s="9">
        <v>46003</v>
      </c>
      <c r="I1030" s="12">
        <f t="shared" si="64"/>
        <v>1</v>
      </c>
      <c r="J1030" s="11" t="str">
        <f t="shared" si="65"/>
        <v/>
      </c>
      <c r="K1030" s="11">
        <f t="shared" si="66"/>
        <v>1029</v>
      </c>
      <c r="L1030" s="11" t="str">
        <f t="shared" si="67"/>
        <v/>
      </c>
    </row>
    <row r="1031" spans="1:12" x14ac:dyDescent="0.3">
      <c r="A1031" t="s">
        <v>11713</v>
      </c>
      <c r="B1031" s="9">
        <v>46002</v>
      </c>
      <c r="C1031" t="s">
        <v>8431</v>
      </c>
      <c r="D1031" t="s">
        <v>8241</v>
      </c>
      <c r="E1031" t="s">
        <v>9820</v>
      </c>
      <c r="F1031">
        <v>17425</v>
      </c>
      <c r="G1031" t="s">
        <v>4482</v>
      </c>
      <c r="H1031" s="9">
        <v>46026</v>
      </c>
      <c r="I1031" s="12">
        <f t="shared" si="64"/>
        <v>24</v>
      </c>
      <c r="J1031" s="11" t="str">
        <f t="shared" si="65"/>
        <v>FLAG</v>
      </c>
      <c r="K1031" s="11">
        <f t="shared" si="66"/>
        <v>1030</v>
      </c>
      <c r="L1031" s="11" t="str">
        <f t="shared" si="67"/>
        <v/>
      </c>
    </row>
    <row r="1032" spans="1:12" x14ac:dyDescent="0.3">
      <c r="A1032" t="s">
        <v>11714</v>
      </c>
      <c r="B1032" s="9">
        <v>46003</v>
      </c>
      <c r="C1032" t="s">
        <v>8525</v>
      </c>
      <c r="D1032" t="s">
        <v>8241</v>
      </c>
      <c r="E1032" t="s">
        <v>9922</v>
      </c>
      <c r="F1032">
        <v>5180</v>
      </c>
      <c r="G1032" t="s">
        <v>10699</v>
      </c>
      <c r="H1032" s="9">
        <v>46004</v>
      </c>
      <c r="I1032" s="12">
        <f t="shared" si="64"/>
        <v>1</v>
      </c>
      <c r="J1032" s="11" t="str">
        <f t="shared" si="65"/>
        <v/>
      </c>
      <c r="K1032" s="11">
        <f t="shared" si="66"/>
        <v>1031</v>
      </c>
      <c r="L1032" s="11" t="str">
        <f t="shared" si="67"/>
        <v/>
      </c>
    </row>
    <row r="1033" spans="1:12" x14ac:dyDescent="0.3">
      <c r="A1033" t="s">
        <v>11715</v>
      </c>
      <c r="B1033" s="9">
        <v>46003</v>
      </c>
      <c r="C1033" t="s">
        <v>8490</v>
      </c>
      <c r="D1033" t="s">
        <v>8269</v>
      </c>
      <c r="E1033" t="s">
        <v>9925</v>
      </c>
      <c r="F1033">
        <v>4920</v>
      </c>
      <c r="G1033" t="s">
        <v>4482</v>
      </c>
      <c r="H1033" s="9">
        <v>46005</v>
      </c>
      <c r="I1033" s="12">
        <f t="shared" si="64"/>
        <v>2</v>
      </c>
      <c r="J1033" s="11" t="str">
        <f t="shared" si="65"/>
        <v/>
      </c>
      <c r="K1033" s="11">
        <f t="shared" si="66"/>
        <v>1032</v>
      </c>
      <c r="L1033" s="11" t="str">
        <f t="shared" si="67"/>
        <v/>
      </c>
    </row>
    <row r="1034" spans="1:12" x14ac:dyDescent="0.3">
      <c r="A1034" t="s">
        <v>11716</v>
      </c>
      <c r="B1034" s="9">
        <v>46003</v>
      </c>
      <c r="C1034" t="s">
        <v>8439</v>
      </c>
      <c r="D1034" t="s">
        <v>8249</v>
      </c>
      <c r="E1034" t="s">
        <v>9967</v>
      </c>
      <c r="F1034">
        <v>1224</v>
      </c>
      <c r="G1034" t="s">
        <v>4482</v>
      </c>
      <c r="H1034" s="9">
        <v>46004</v>
      </c>
      <c r="I1034" s="12">
        <f t="shared" si="64"/>
        <v>1</v>
      </c>
      <c r="J1034" s="11" t="str">
        <f t="shared" si="65"/>
        <v/>
      </c>
      <c r="K1034" s="11">
        <f t="shared" si="66"/>
        <v>1033</v>
      </c>
      <c r="L1034" s="11" t="str">
        <f t="shared" si="67"/>
        <v/>
      </c>
    </row>
    <row r="1035" spans="1:12" x14ac:dyDescent="0.3">
      <c r="A1035" t="s">
        <v>11717</v>
      </c>
      <c r="B1035" s="9">
        <v>46003</v>
      </c>
      <c r="C1035" t="s">
        <v>8455</v>
      </c>
      <c r="D1035" t="s">
        <v>8241</v>
      </c>
      <c r="E1035" t="s">
        <v>9852</v>
      </c>
      <c r="F1035">
        <v>4310.5</v>
      </c>
      <c r="G1035" t="s">
        <v>4482</v>
      </c>
      <c r="H1035" s="9">
        <v>46022</v>
      </c>
      <c r="I1035" s="12">
        <f t="shared" si="64"/>
        <v>19</v>
      </c>
      <c r="J1035" s="11" t="str">
        <f t="shared" si="65"/>
        <v>FLAG</v>
      </c>
      <c r="K1035" s="11">
        <f t="shared" si="66"/>
        <v>1034</v>
      </c>
      <c r="L1035" s="11" t="str">
        <f t="shared" si="67"/>
        <v/>
      </c>
    </row>
    <row r="1036" spans="1:12" x14ac:dyDescent="0.3">
      <c r="A1036" t="s">
        <v>11718</v>
      </c>
      <c r="B1036" s="9">
        <v>46003</v>
      </c>
      <c r="C1036" t="s">
        <v>8505</v>
      </c>
      <c r="D1036" t="s">
        <v>8241</v>
      </c>
      <c r="E1036" t="s">
        <v>9804</v>
      </c>
      <c r="F1036">
        <v>20400</v>
      </c>
      <c r="G1036" t="s">
        <v>10687</v>
      </c>
      <c r="H1036" s="9">
        <v>46003</v>
      </c>
      <c r="I1036" s="12">
        <f t="shared" si="64"/>
        <v>0</v>
      </c>
      <c r="J1036" s="11" t="str">
        <f t="shared" si="65"/>
        <v/>
      </c>
      <c r="K1036" s="11">
        <f t="shared" si="66"/>
        <v>1035</v>
      </c>
      <c r="L1036" s="11" t="str">
        <f t="shared" si="67"/>
        <v/>
      </c>
    </row>
    <row r="1037" spans="1:12" x14ac:dyDescent="0.3">
      <c r="A1037" t="s">
        <v>11719</v>
      </c>
      <c r="B1037" s="9">
        <v>46003</v>
      </c>
      <c r="C1037" t="s">
        <v>8382</v>
      </c>
      <c r="D1037" t="s">
        <v>8249</v>
      </c>
      <c r="E1037" t="s">
        <v>9910</v>
      </c>
      <c r="F1037">
        <v>225</v>
      </c>
      <c r="G1037" t="s">
        <v>10699</v>
      </c>
      <c r="H1037" s="9">
        <v>46003</v>
      </c>
      <c r="I1037" s="12">
        <f t="shared" si="64"/>
        <v>0</v>
      </c>
      <c r="J1037" s="11" t="str">
        <f t="shared" si="65"/>
        <v/>
      </c>
      <c r="K1037" s="11">
        <f t="shared" si="66"/>
        <v>1036</v>
      </c>
      <c r="L1037" s="11" t="str">
        <f t="shared" si="67"/>
        <v/>
      </c>
    </row>
    <row r="1038" spans="1:12" x14ac:dyDescent="0.3">
      <c r="A1038" t="s">
        <v>11720</v>
      </c>
      <c r="B1038" s="9">
        <v>46003</v>
      </c>
      <c r="C1038" t="s">
        <v>8348</v>
      </c>
      <c r="D1038" t="s">
        <v>8269</v>
      </c>
      <c r="E1038" t="s">
        <v>9911</v>
      </c>
      <c r="F1038">
        <v>2204</v>
      </c>
      <c r="G1038" t="s">
        <v>4482</v>
      </c>
      <c r="H1038" s="9">
        <v>46004</v>
      </c>
      <c r="I1038" s="12">
        <f t="shared" si="64"/>
        <v>1</v>
      </c>
      <c r="J1038" s="11" t="str">
        <f t="shared" si="65"/>
        <v/>
      </c>
      <c r="K1038" s="11">
        <f t="shared" si="66"/>
        <v>1037</v>
      </c>
      <c r="L1038" s="11" t="str">
        <f t="shared" si="67"/>
        <v/>
      </c>
    </row>
    <row r="1039" spans="1:12" x14ac:dyDescent="0.3">
      <c r="A1039" t="s">
        <v>11721</v>
      </c>
      <c r="B1039" s="9">
        <v>46003</v>
      </c>
      <c r="C1039" t="s">
        <v>8295</v>
      </c>
      <c r="D1039" t="s">
        <v>8233</v>
      </c>
      <c r="E1039" t="s">
        <v>9999</v>
      </c>
      <c r="F1039">
        <v>4515</v>
      </c>
      <c r="G1039" t="s">
        <v>10699</v>
      </c>
      <c r="H1039" s="9">
        <v>46005</v>
      </c>
      <c r="I1039" s="12">
        <f t="shared" si="64"/>
        <v>2</v>
      </c>
      <c r="J1039" s="11" t="str">
        <f t="shared" si="65"/>
        <v/>
      </c>
      <c r="K1039" s="11">
        <f t="shared" si="66"/>
        <v>1038</v>
      </c>
      <c r="L1039" s="11" t="str">
        <f t="shared" si="67"/>
        <v/>
      </c>
    </row>
    <row r="1040" spans="1:12" x14ac:dyDescent="0.3">
      <c r="A1040" t="s">
        <v>11722</v>
      </c>
      <c r="B1040" s="9">
        <v>46003</v>
      </c>
      <c r="C1040" t="s">
        <v>8384</v>
      </c>
      <c r="D1040" t="s">
        <v>8269</v>
      </c>
      <c r="E1040" t="s">
        <v>9957</v>
      </c>
      <c r="F1040">
        <v>2890</v>
      </c>
      <c r="G1040" t="s">
        <v>10687</v>
      </c>
      <c r="H1040" s="9">
        <v>46003</v>
      </c>
      <c r="I1040" s="12">
        <f t="shared" si="64"/>
        <v>0</v>
      </c>
      <c r="J1040" s="11" t="str">
        <f t="shared" si="65"/>
        <v/>
      </c>
      <c r="K1040" s="11">
        <f t="shared" si="66"/>
        <v>1039</v>
      </c>
      <c r="L1040" s="11" t="str">
        <f t="shared" si="67"/>
        <v/>
      </c>
    </row>
    <row r="1041" spans="1:12" x14ac:dyDescent="0.3">
      <c r="A1041" t="s">
        <v>11723</v>
      </c>
      <c r="B1041" s="9">
        <v>46003</v>
      </c>
      <c r="C1041" t="s">
        <v>8371</v>
      </c>
      <c r="D1041" t="s">
        <v>8233</v>
      </c>
      <c r="E1041" t="s">
        <v>9937</v>
      </c>
      <c r="F1041">
        <v>5796</v>
      </c>
      <c r="G1041" t="s">
        <v>10699</v>
      </c>
      <c r="H1041" s="9">
        <v>46003</v>
      </c>
      <c r="I1041" s="12">
        <f t="shared" si="64"/>
        <v>0</v>
      </c>
      <c r="J1041" s="11" t="str">
        <f t="shared" si="65"/>
        <v/>
      </c>
      <c r="K1041" s="11">
        <f t="shared" si="66"/>
        <v>1040</v>
      </c>
      <c r="L1041" s="11" t="str">
        <f t="shared" si="67"/>
        <v/>
      </c>
    </row>
    <row r="1042" spans="1:12" x14ac:dyDescent="0.3">
      <c r="A1042" t="s">
        <v>11724</v>
      </c>
      <c r="B1042" s="9">
        <v>46003</v>
      </c>
      <c r="C1042" t="s">
        <v>8263</v>
      </c>
      <c r="D1042" t="s">
        <v>8228</v>
      </c>
      <c r="E1042" t="s">
        <v>9842</v>
      </c>
      <c r="F1042">
        <v>4116</v>
      </c>
      <c r="G1042" t="s">
        <v>4482</v>
      </c>
      <c r="H1042" s="9">
        <v>46005</v>
      </c>
      <c r="I1042" s="12">
        <f t="shared" si="64"/>
        <v>2</v>
      </c>
      <c r="J1042" s="11" t="str">
        <f t="shared" si="65"/>
        <v/>
      </c>
      <c r="K1042" s="11">
        <f t="shared" si="66"/>
        <v>1041</v>
      </c>
      <c r="L1042" s="11" t="str">
        <f t="shared" si="67"/>
        <v/>
      </c>
    </row>
    <row r="1043" spans="1:12" x14ac:dyDescent="0.3">
      <c r="A1043" t="s">
        <v>11725</v>
      </c>
      <c r="B1043" s="9">
        <v>46003</v>
      </c>
      <c r="C1043" t="s">
        <v>8520</v>
      </c>
      <c r="D1043" t="s">
        <v>8241</v>
      </c>
      <c r="E1043" t="s">
        <v>9859</v>
      </c>
      <c r="F1043">
        <v>5520</v>
      </c>
      <c r="G1043" t="s">
        <v>10687</v>
      </c>
      <c r="H1043" s="9">
        <v>46003</v>
      </c>
      <c r="I1043" s="12">
        <f t="shared" si="64"/>
        <v>0</v>
      </c>
      <c r="J1043" s="11" t="str">
        <f t="shared" si="65"/>
        <v/>
      </c>
      <c r="K1043" s="11">
        <f t="shared" si="66"/>
        <v>1042</v>
      </c>
      <c r="L1043" s="11" t="str">
        <f t="shared" si="67"/>
        <v/>
      </c>
    </row>
    <row r="1044" spans="1:12" x14ac:dyDescent="0.3">
      <c r="A1044" t="s">
        <v>11726</v>
      </c>
      <c r="B1044" s="9">
        <v>46004</v>
      </c>
      <c r="C1044" t="s">
        <v>8371</v>
      </c>
      <c r="D1044" t="s">
        <v>8233</v>
      </c>
      <c r="E1044" t="s">
        <v>10054</v>
      </c>
      <c r="F1044">
        <v>693</v>
      </c>
      <c r="G1044" t="s">
        <v>4482</v>
      </c>
      <c r="H1044" s="9">
        <v>46006</v>
      </c>
      <c r="I1044" s="12">
        <f t="shared" si="64"/>
        <v>2</v>
      </c>
      <c r="J1044" s="11" t="str">
        <f t="shared" si="65"/>
        <v/>
      </c>
      <c r="K1044" s="11">
        <f t="shared" si="66"/>
        <v>1043</v>
      </c>
      <c r="L1044" s="11" t="str">
        <f t="shared" si="67"/>
        <v/>
      </c>
    </row>
    <row r="1045" spans="1:12" x14ac:dyDescent="0.3">
      <c r="A1045" t="s">
        <v>11727</v>
      </c>
      <c r="B1045" s="9">
        <v>46004</v>
      </c>
      <c r="C1045" t="s">
        <v>8430</v>
      </c>
      <c r="D1045" t="s">
        <v>8241</v>
      </c>
      <c r="E1045" t="s">
        <v>9819</v>
      </c>
      <c r="F1045">
        <v>6608</v>
      </c>
      <c r="G1045" t="s">
        <v>10699</v>
      </c>
      <c r="H1045" s="9">
        <v>46005</v>
      </c>
      <c r="I1045" s="12">
        <f t="shared" si="64"/>
        <v>1</v>
      </c>
      <c r="J1045" s="11" t="str">
        <f t="shared" si="65"/>
        <v/>
      </c>
      <c r="K1045" s="11">
        <f t="shared" si="66"/>
        <v>1044</v>
      </c>
      <c r="L1045" s="11" t="str">
        <f t="shared" si="67"/>
        <v/>
      </c>
    </row>
    <row r="1046" spans="1:12" x14ac:dyDescent="0.3">
      <c r="A1046" t="s">
        <v>11728</v>
      </c>
      <c r="B1046" s="9">
        <v>46004</v>
      </c>
      <c r="C1046" t="s">
        <v>8282</v>
      </c>
      <c r="D1046" t="s">
        <v>8241</v>
      </c>
      <c r="E1046" t="s">
        <v>9868</v>
      </c>
      <c r="F1046">
        <v>3885</v>
      </c>
      <c r="G1046" t="s">
        <v>10699</v>
      </c>
      <c r="H1046" s="9">
        <v>46005</v>
      </c>
      <c r="I1046" s="12">
        <f t="shared" si="64"/>
        <v>1</v>
      </c>
      <c r="J1046" s="11" t="str">
        <f t="shared" si="65"/>
        <v/>
      </c>
      <c r="K1046" s="11">
        <f t="shared" si="66"/>
        <v>1045</v>
      </c>
      <c r="L1046" s="11" t="str">
        <f t="shared" si="67"/>
        <v/>
      </c>
    </row>
    <row r="1047" spans="1:12" x14ac:dyDescent="0.3">
      <c r="A1047" t="s">
        <v>11729</v>
      </c>
      <c r="B1047" s="9">
        <v>46004</v>
      </c>
      <c r="C1047" t="s">
        <v>8403</v>
      </c>
      <c r="D1047" t="s">
        <v>8241</v>
      </c>
      <c r="E1047" t="s">
        <v>9581</v>
      </c>
      <c r="F1047">
        <v>2035</v>
      </c>
      <c r="G1047" t="s">
        <v>10699</v>
      </c>
      <c r="H1047" s="9">
        <v>46006</v>
      </c>
      <c r="I1047" s="12">
        <f t="shared" si="64"/>
        <v>2</v>
      </c>
      <c r="J1047" s="11" t="str">
        <f t="shared" si="65"/>
        <v/>
      </c>
      <c r="K1047" s="11">
        <f t="shared" si="66"/>
        <v>1046</v>
      </c>
      <c r="L1047" s="11" t="str">
        <f t="shared" si="67"/>
        <v/>
      </c>
    </row>
    <row r="1048" spans="1:12" x14ac:dyDescent="0.3">
      <c r="A1048" t="s">
        <v>11730</v>
      </c>
      <c r="B1048" s="9">
        <v>46004</v>
      </c>
      <c r="C1048" t="s">
        <v>8394</v>
      </c>
      <c r="D1048" t="s">
        <v>8228</v>
      </c>
      <c r="E1048" t="s">
        <v>10006</v>
      </c>
      <c r="F1048">
        <v>16380</v>
      </c>
      <c r="G1048" t="s">
        <v>10699</v>
      </c>
      <c r="H1048" s="9">
        <v>46004</v>
      </c>
      <c r="I1048" s="12">
        <f t="shared" si="64"/>
        <v>0</v>
      </c>
      <c r="J1048" s="11" t="str">
        <f t="shared" si="65"/>
        <v/>
      </c>
      <c r="K1048" s="11">
        <f t="shared" si="66"/>
        <v>1047</v>
      </c>
      <c r="L1048" s="11" t="str">
        <f t="shared" si="67"/>
        <v/>
      </c>
    </row>
    <row r="1049" spans="1:12" x14ac:dyDescent="0.3">
      <c r="A1049" t="s">
        <v>11731</v>
      </c>
      <c r="B1049" s="9">
        <v>46004</v>
      </c>
      <c r="C1049" t="s">
        <v>8300</v>
      </c>
      <c r="D1049" t="s">
        <v>8269</v>
      </c>
      <c r="E1049" t="s">
        <v>9907</v>
      </c>
      <c r="F1049">
        <v>6030</v>
      </c>
      <c r="G1049" t="s">
        <v>4482</v>
      </c>
      <c r="H1049" s="9">
        <v>46005</v>
      </c>
      <c r="I1049" s="12">
        <f t="shared" si="64"/>
        <v>1</v>
      </c>
      <c r="J1049" s="11" t="str">
        <f t="shared" si="65"/>
        <v/>
      </c>
      <c r="K1049" s="11">
        <f t="shared" si="66"/>
        <v>1048</v>
      </c>
      <c r="L1049" s="11" t="str">
        <f t="shared" si="67"/>
        <v/>
      </c>
    </row>
    <row r="1050" spans="1:12" x14ac:dyDescent="0.3">
      <c r="A1050" t="s">
        <v>11732</v>
      </c>
      <c r="B1050" s="9">
        <v>46004</v>
      </c>
      <c r="C1050" t="s">
        <v>8532</v>
      </c>
      <c r="D1050" t="s">
        <v>8249</v>
      </c>
      <c r="E1050" t="s">
        <v>9934</v>
      </c>
      <c r="F1050">
        <v>1998</v>
      </c>
      <c r="G1050" t="s">
        <v>4482</v>
      </c>
      <c r="H1050" s="9">
        <v>46005</v>
      </c>
      <c r="I1050" s="12">
        <f t="shared" si="64"/>
        <v>1</v>
      </c>
      <c r="J1050" s="11" t="str">
        <f t="shared" si="65"/>
        <v/>
      </c>
      <c r="K1050" s="11">
        <f t="shared" si="66"/>
        <v>1049</v>
      </c>
      <c r="L1050" s="11" t="str">
        <f t="shared" si="67"/>
        <v/>
      </c>
    </row>
    <row r="1051" spans="1:12" x14ac:dyDescent="0.3">
      <c r="A1051" t="s">
        <v>11733</v>
      </c>
      <c r="B1051" s="9">
        <v>46004</v>
      </c>
      <c r="C1051" t="s">
        <v>8431</v>
      </c>
      <c r="D1051" t="s">
        <v>8241</v>
      </c>
      <c r="E1051" t="s">
        <v>9963</v>
      </c>
      <c r="F1051">
        <v>2592</v>
      </c>
      <c r="G1051" t="s">
        <v>4482</v>
      </c>
      <c r="H1051" s="9">
        <v>46024</v>
      </c>
      <c r="I1051" s="12">
        <f t="shared" si="64"/>
        <v>20</v>
      </c>
      <c r="J1051" s="11" t="str">
        <f t="shared" si="65"/>
        <v>FLAG</v>
      </c>
      <c r="K1051" s="11">
        <f t="shared" si="66"/>
        <v>1050</v>
      </c>
      <c r="L1051" s="11" t="str">
        <f t="shared" si="67"/>
        <v/>
      </c>
    </row>
    <row r="1052" spans="1:12" x14ac:dyDescent="0.3">
      <c r="A1052" t="s">
        <v>11734</v>
      </c>
      <c r="B1052" s="9">
        <v>46004</v>
      </c>
      <c r="C1052" t="s">
        <v>8471</v>
      </c>
      <c r="D1052" t="s">
        <v>8241</v>
      </c>
      <c r="E1052" t="s">
        <v>9818</v>
      </c>
      <c r="F1052">
        <v>6188</v>
      </c>
      <c r="G1052" t="s">
        <v>4482</v>
      </c>
      <c r="H1052" s="9">
        <v>46028</v>
      </c>
      <c r="I1052" s="12">
        <f t="shared" si="64"/>
        <v>24</v>
      </c>
      <c r="J1052" s="11" t="str">
        <f t="shared" si="65"/>
        <v>FLAG</v>
      </c>
      <c r="K1052" s="11">
        <f t="shared" si="66"/>
        <v>1051</v>
      </c>
      <c r="L1052" s="11" t="str">
        <f t="shared" si="67"/>
        <v/>
      </c>
    </row>
    <row r="1053" spans="1:12" x14ac:dyDescent="0.3">
      <c r="A1053" t="s">
        <v>11735</v>
      </c>
      <c r="B1053" s="9">
        <v>46004</v>
      </c>
      <c r="C1053" t="s">
        <v>8447</v>
      </c>
      <c r="D1053" t="s">
        <v>8269</v>
      </c>
      <c r="E1053" t="s">
        <v>9897</v>
      </c>
      <c r="F1053">
        <v>2184</v>
      </c>
      <c r="G1053" t="s">
        <v>10687</v>
      </c>
      <c r="H1053" s="9">
        <v>46004</v>
      </c>
      <c r="I1053" s="12">
        <f t="shared" si="64"/>
        <v>0</v>
      </c>
      <c r="J1053" s="11" t="str">
        <f t="shared" si="65"/>
        <v/>
      </c>
      <c r="K1053" s="11">
        <f t="shared" si="66"/>
        <v>1052</v>
      </c>
      <c r="L1053" s="11" t="str">
        <f t="shared" si="67"/>
        <v/>
      </c>
    </row>
    <row r="1054" spans="1:12" x14ac:dyDescent="0.3">
      <c r="A1054" t="s">
        <v>11736</v>
      </c>
      <c r="B1054" s="9">
        <v>46004</v>
      </c>
      <c r="C1054" t="s">
        <v>8532</v>
      </c>
      <c r="D1054" t="s">
        <v>8249</v>
      </c>
      <c r="E1054" t="s">
        <v>9864</v>
      </c>
      <c r="F1054">
        <v>21525</v>
      </c>
      <c r="G1054" t="s">
        <v>4482</v>
      </c>
      <c r="H1054" s="9">
        <v>46004</v>
      </c>
      <c r="I1054" s="12">
        <f t="shared" si="64"/>
        <v>0</v>
      </c>
      <c r="J1054" s="11" t="str">
        <f t="shared" si="65"/>
        <v/>
      </c>
      <c r="K1054" s="11">
        <f t="shared" si="66"/>
        <v>1053</v>
      </c>
      <c r="L1054" s="11" t="str">
        <f t="shared" si="67"/>
        <v/>
      </c>
    </row>
    <row r="1055" spans="1:12" x14ac:dyDescent="0.3">
      <c r="A1055" t="s">
        <v>11737</v>
      </c>
      <c r="B1055" s="9">
        <v>46005</v>
      </c>
      <c r="C1055" t="s">
        <v>8510</v>
      </c>
      <c r="D1055" t="s">
        <v>8249</v>
      </c>
      <c r="E1055" t="s">
        <v>10000</v>
      </c>
      <c r="F1055">
        <v>2712.5</v>
      </c>
      <c r="G1055" t="s">
        <v>10699</v>
      </c>
      <c r="H1055" s="9">
        <v>46005</v>
      </c>
      <c r="I1055" s="12">
        <f t="shared" si="64"/>
        <v>0</v>
      </c>
      <c r="J1055" s="11" t="str">
        <f t="shared" si="65"/>
        <v/>
      </c>
      <c r="K1055" s="11">
        <f t="shared" si="66"/>
        <v>1054</v>
      </c>
      <c r="L1055" s="11" t="str">
        <f t="shared" si="67"/>
        <v/>
      </c>
    </row>
    <row r="1056" spans="1:12" x14ac:dyDescent="0.3">
      <c r="A1056" t="s">
        <v>11738</v>
      </c>
      <c r="B1056" s="9">
        <v>46005</v>
      </c>
      <c r="C1056" t="s">
        <v>8434</v>
      </c>
      <c r="D1056" t="s">
        <v>8269</v>
      </c>
      <c r="E1056" t="s">
        <v>9843</v>
      </c>
      <c r="F1056">
        <v>9944</v>
      </c>
      <c r="G1056" t="s">
        <v>10699</v>
      </c>
      <c r="H1056" s="9">
        <v>46007</v>
      </c>
      <c r="I1056" s="12">
        <f t="shared" si="64"/>
        <v>2</v>
      </c>
      <c r="J1056" s="11" t="str">
        <f t="shared" si="65"/>
        <v/>
      </c>
      <c r="K1056" s="11">
        <f t="shared" si="66"/>
        <v>1055</v>
      </c>
      <c r="L1056" s="11" t="str">
        <f t="shared" si="67"/>
        <v/>
      </c>
    </row>
    <row r="1057" spans="1:12" x14ac:dyDescent="0.3">
      <c r="A1057" t="s">
        <v>11739</v>
      </c>
      <c r="B1057" s="9">
        <v>46005</v>
      </c>
      <c r="C1057" t="s">
        <v>8326</v>
      </c>
      <c r="D1057" t="s">
        <v>8241</v>
      </c>
      <c r="E1057" t="s">
        <v>10051</v>
      </c>
      <c r="F1057">
        <v>16056</v>
      </c>
      <c r="G1057" t="s">
        <v>4482</v>
      </c>
      <c r="H1057" s="9">
        <v>46014</v>
      </c>
      <c r="I1057" s="12">
        <f t="shared" si="64"/>
        <v>9</v>
      </c>
      <c r="J1057" s="11" t="str">
        <f t="shared" si="65"/>
        <v>FLAG</v>
      </c>
      <c r="K1057" s="11">
        <f t="shared" si="66"/>
        <v>1056</v>
      </c>
      <c r="L1057" s="11" t="str">
        <f t="shared" si="67"/>
        <v/>
      </c>
    </row>
    <row r="1058" spans="1:12" x14ac:dyDescent="0.3">
      <c r="A1058" t="s">
        <v>11740</v>
      </c>
      <c r="B1058" s="9">
        <v>46005</v>
      </c>
      <c r="C1058" t="s">
        <v>8369</v>
      </c>
      <c r="D1058" t="s">
        <v>8228</v>
      </c>
      <c r="E1058" t="s">
        <v>9865</v>
      </c>
      <c r="F1058">
        <v>1665</v>
      </c>
      <c r="G1058" t="s">
        <v>4482</v>
      </c>
      <c r="H1058" s="9">
        <v>46005</v>
      </c>
      <c r="I1058" s="12">
        <f t="shared" si="64"/>
        <v>0</v>
      </c>
      <c r="J1058" s="11" t="str">
        <f t="shared" si="65"/>
        <v/>
      </c>
      <c r="K1058" s="11">
        <f t="shared" si="66"/>
        <v>1057</v>
      </c>
      <c r="L1058" s="11" t="str">
        <f t="shared" si="67"/>
        <v/>
      </c>
    </row>
    <row r="1059" spans="1:12" x14ac:dyDescent="0.3">
      <c r="A1059" t="s">
        <v>11741</v>
      </c>
      <c r="B1059" s="9">
        <v>46006</v>
      </c>
      <c r="C1059" t="s">
        <v>8353</v>
      </c>
      <c r="D1059" t="s">
        <v>8249</v>
      </c>
      <c r="E1059" t="s">
        <v>10037</v>
      </c>
      <c r="F1059">
        <v>11176</v>
      </c>
      <c r="G1059" t="s">
        <v>4482</v>
      </c>
      <c r="H1059" s="9">
        <v>46007</v>
      </c>
      <c r="I1059" s="12">
        <f t="shared" si="64"/>
        <v>1</v>
      </c>
      <c r="J1059" s="11" t="str">
        <f t="shared" si="65"/>
        <v/>
      </c>
      <c r="K1059" s="11">
        <f t="shared" si="66"/>
        <v>1058</v>
      </c>
      <c r="L1059" s="11" t="str">
        <f t="shared" si="67"/>
        <v/>
      </c>
    </row>
    <row r="1060" spans="1:12" x14ac:dyDescent="0.3">
      <c r="A1060" t="s">
        <v>11742</v>
      </c>
      <c r="B1060" s="9">
        <v>46006</v>
      </c>
      <c r="C1060" t="s">
        <v>8360</v>
      </c>
      <c r="D1060" t="s">
        <v>8241</v>
      </c>
      <c r="E1060" t="s">
        <v>10015</v>
      </c>
      <c r="F1060">
        <v>1278</v>
      </c>
      <c r="G1060" t="s">
        <v>10687</v>
      </c>
      <c r="H1060" s="9">
        <v>46006</v>
      </c>
      <c r="I1060" s="12">
        <f t="shared" si="64"/>
        <v>0</v>
      </c>
      <c r="J1060" s="11" t="str">
        <f t="shared" si="65"/>
        <v/>
      </c>
      <c r="K1060" s="11">
        <f t="shared" si="66"/>
        <v>1059</v>
      </c>
      <c r="L1060" s="11" t="str">
        <f t="shared" si="67"/>
        <v/>
      </c>
    </row>
    <row r="1061" spans="1:12" x14ac:dyDescent="0.3">
      <c r="A1061" t="s">
        <v>11743</v>
      </c>
      <c r="B1061" s="9">
        <v>46007</v>
      </c>
      <c r="C1061" t="s">
        <v>8267</v>
      </c>
      <c r="D1061" t="s">
        <v>8269</v>
      </c>
      <c r="E1061" t="s">
        <v>9969</v>
      </c>
      <c r="F1061">
        <v>5808</v>
      </c>
      <c r="G1061" t="s">
        <v>4482</v>
      </c>
      <c r="H1061" s="9">
        <v>46007</v>
      </c>
      <c r="I1061" s="12">
        <f t="shared" si="64"/>
        <v>0</v>
      </c>
      <c r="J1061" s="11" t="str">
        <f t="shared" si="65"/>
        <v/>
      </c>
      <c r="K1061" s="11">
        <f t="shared" si="66"/>
        <v>1060</v>
      </c>
      <c r="L1061" s="11" t="str">
        <f t="shared" si="67"/>
        <v/>
      </c>
    </row>
    <row r="1062" spans="1:12" x14ac:dyDescent="0.3">
      <c r="A1062" t="s">
        <v>11744</v>
      </c>
      <c r="B1062" s="9">
        <v>46007</v>
      </c>
      <c r="C1062" t="s">
        <v>8394</v>
      </c>
      <c r="D1062" t="s">
        <v>8228</v>
      </c>
      <c r="E1062" t="s">
        <v>9929</v>
      </c>
      <c r="F1062">
        <v>1344</v>
      </c>
      <c r="G1062" t="s">
        <v>10687</v>
      </c>
      <c r="H1062" s="9">
        <v>46007</v>
      </c>
      <c r="I1062" s="12">
        <f t="shared" si="64"/>
        <v>0</v>
      </c>
      <c r="J1062" s="11" t="str">
        <f t="shared" si="65"/>
        <v/>
      </c>
      <c r="K1062" s="11">
        <f t="shared" si="66"/>
        <v>1061</v>
      </c>
      <c r="L1062" s="11" t="str">
        <f t="shared" si="67"/>
        <v/>
      </c>
    </row>
    <row r="1063" spans="1:12" x14ac:dyDescent="0.3">
      <c r="A1063" t="s">
        <v>11745</v>
      </c>
      <c r="B1063" s="9">
        <v>46007</v>
      </c>
      <c r="C1063" t="s">
        <v>8238</v>
      </c>
      <c r="D1063" t="s">
        <v>8241</v>
      </c>
      <c r="E1063" t="s">
        <v>10060</v>
      </c>
      <c r="F1063">
        <v>1276.5</v>
      </c>
      <c r="G1063" t="s">
        <v>4482</v>
      </c>
      <c r="H1063" s="9">
        <v>46016</v>
      </c>
      <c r="I1063" s="12">
        <f t="shared" si="64"/>
        <v>9</v>
      </c>
      <c r="J1063" s="11" t="str">
        <f t="shared" si="65"/>
        <v>FLAG</v>
      </c>
      <c r="K1063" s="11">
        <f t="shared" si="66"/>
        <v>1062</v>
      </c>
      <c r="L1063" s="11" t="str">
        <f t="shared" si="67"/>
        <v/>
      </c>
    </row>
    <row r="1064" spans="1:12" x14ac:dyDescent="0.3">
      <c r="A1064" t="s">
        <v>11746</v>
      </c>
      <c r="B1064" s="9">
        <v>46007</v>
      </c>
      <c r="C1064" t="s">
        <v>8495</v>
      </c>
      <c r="D1064" t="s">
        <v>8249</v>
      </c>
      <c r="E1064" t="s">
        <v>10058</v>
      </c>
      <c r="F1064">
        <v>13248</v>
      </c>
      <c r="G1064" t="s">
        <v>4482</v>
      </c>
      <c r="H1064" s="9">
        <v>46009</v>
      </c>
      <c r="I1064" s="12">
        <f t="shared" si="64"/>
        <v>2</v>
      </c>
      <c r="J1064" s="11" t="str">
        <f t="shared" si="65"/>
        <v/>
      </c>
      <c r="K1064" s="11">
        <f t="shared" si="66"/>
        <v>1063</v>
      </c>
      <c r="L1064" s="11" t="str">
        <f t="shared" si="67"/>
        <v/>
      </c>
    </row>
    <row r="1065" spans="1:12" x14ac:dyDescent="0.3">
      <c r="A1065" t="s">
        <v>11747</v>
      </c>
      <c r="B1065" s="9">
        <v>46008</v>
      </c>
      <c r="C1065" t="s">
        <v>8428</v>
      </c>
      <c r="D1065" t="s">
        <v>8228</v>
      </c>
      <c r="E1065" t="s">
        <v>9871</v>
      </c>
      <c r="F1065">
        <v>1064</v>
      </c>
      <c r="G1065" t="s">
        <v>4482</v>
      </c>
      <c r="H1065" s="9">
        <v>46010</v>
      </c>
      <c r="I1065" s="12">
        <f t="shared" si="64"/>
        <v>2</v>
      </c>
      <c r="J1065" s="11" t="str">
        <f t="shared" si="65"/>
        <v/>
      </c>
      <c r="K1065" s="11">
        <f t="shared" si="66"/>
        <v>1064</v>
      </c>
      <c r="L1065" s="11" t="str">
        <f t="shared" si="67"/>
        <v/>
      </c>
    </row>
    <row r="1066" spans="1:12" x14ac:dyDescent="0.3">
      <c r="A1066" t="s">
        <v>11748</v>
      </c>
      <c r="B1066" s="9">
        <v>46008</v>
      </c>
      <c r="C1066" t="s">
        <v>8365</v>
      </c>
      <c r="D1066" t="s">
        <v>8233</v>
      </c>
      <c r="E1066" t="s">
        <v>9928</v>
      </c>
      <c r="F1066">
        <v>364</v>
      </c>
      <c r="G1066" t="s">
        <v>4482</v>
      </c>
      <c r="H1066" s="9">
        <v>46009</v>
      </c>
      <c r="I1066" s="12">
        <f t="shared" si="64"/>
        <v>1</v>
      </c>
      <c r="J1066" s="11" t="str">
        <f t="shared" si="65"/>
        <v/>
      </c>
      <c r="K1066" s="11">
        <f t="shared" si="66"/>
        <v>1065</v>
      </c>
      <c r="L1066" s="11" t="str">
        <f t="shared" si="67"/>
        <v/>
      </c>
    </row>
    <row r="1067" spans="1:12" x14ac:dyDescent="0.3">
      <c r="A1067" t="s">
        <v>11749</v>
      </c>
      <c r="B1067" s="9">
        <v>46008</v>
      </c>
      <c r="C1067" t="s">
        <v>8331</v>
      </c>
      <c r="D1067" t="s">
        <v>8249</v>
      </c>
      <c r="E1067" t="s">
        <v>9991</v>
      </c>
      <c r="F1067">
        <v>2646</v>
      </c>
      <c r="G1067" t="s">
        <v>10687</v>
      </c>
      <c r="H1067" s="9">
        <v>46008</v>
      </c>
      <c r="I1067" s="12">
        <f t="shared" si="64"/>
        <v>0</v>
      </c>
      <c r="J1067" s="11" t="str">
        <f t="shared" si="65"/>
        <v/>
      </c>
      <c r="K1067" s="11">
        <f t="shared" si="66"/>
        <v>1066</v>
      </c>
      <c r="L1067" s="11" t="str">
        <f t="shared" si="67"/>
        <v/>
      </c>
    </row>
    <row r="1068" spans="1:12" x14ac:dyDescent="0.3">
      <c r="A1068" t="s">
        <v>11750</v>
      </c>
      <c r="B1068" s="9">
        <v>46008</v>
      </c>
      <c r="C1068" t="s">
        <v>8442</v>
      </c>
      <c r="D1068" t="s">
        <v>8233</v>
      </c>
      <c r="E1068" t="s">
        <v>10040</v>
      </c>
      <c r="F1068">
        <v>18585</v>
      </c>
      <c r="G1068" t="s">
        <v>10699</v>
      </c>
      <c r="H1068" s="9">
        <v>46009</v>
      </c>
      <c r="I1068" s="12">
        <f t="shared" si="64"/>
        <v>1</v>
      </c>
      <c r="J1068" s="11" t="str">
        <f t="shared" si="65"/>
        <v/>
      </c>
      <c r="K1068" s="11">
        <f t="shared" si="66"/>
        <v>1067</v>
      </c>
      <c r="L1068" s="11" t="str">
        <f t="shared" si="67"/>
        <v/>
      </c>
    </row>
    <row r="1069" spans="1:12" x14ac:dyDescent="0.3">
      <c r="A1069" t="s">
        <v>11751</v>
      </c>
      <c r="B1069" s="9">
        <v>46008</v>
      </c>
      <c r="C1069" t="s">
        <v>8369</v>
      </c>
      <c r="D1069" t="s">
        <v>8228</v>
      </c>
      <c r="E1069" t="s">
        <v>9876</v>
      </c>
      <c r="F1069">
        <v>8330</v>
      </c>
      <c r="G1069" t="s">
        <v>4482</v>
      </c>
      <c r="H1069" s="9">
        <v>46008</v>
      </c>
      <c r="I1069" s="12">
        <f t="shared" si="64"/>
        <v>0</v>
      </c>
      <c r="J1069" s="11" t="str">
        <f t="shared" si="65"/>
        <v/>
      </c>
      <c r="K1069" s="11">
        <f t="shared" si="66"/>
        <v>1068</v>
      </c>
      <c r="L1069" s="11" t="str">
        <f t="shared" si="67"/>
        <v/>
      </c>
    </row>
    <row r="1070" spans="1:12" x14ac:dyDescent="0.3">
      <c r="A1070" t="s">
        <v>11752</v>
      </c>
      <c r="B1070" s="9">
        <v>46009</v>
      </c>
      <c r="C1070" t="s">
        <v>8375</v>
      </c>
      <c r="D1070" t="s">
        <v>8228</v>
      </c>
      <c r="E1070" t="s">
        <v>10055</v>
      </c>
      <c r="F1070">
        <v>1224</v>
      </c>
      <c r="G1070" t="s">
        <v>4482</v>
      </c>
      <c r="H1070" s="9">
        <v>46009</v>
      </c>
      <c r="I1070" s="12">
        <f t="shared" si="64"/>
        <v>0</v>
      </c>
      <c r="J1070" s="11" t="str">
        <f t="shared" si="65"/>
        <v/>
      </c>
      <c r="K1070" s="11">
        <f t="shared" si="66"/>
        <v>1069</v>
      </c>
      <c r="L1070" s="11" t="str">
        <f t="shared" si="67"/>
        <v/>
      </c>
    </row>
    <row r="1071" spans="1:12" x14ac:dyDescent="0.3">
      <c r="A1071" t="s">
        <v>11753</v>
      </c>
      <c r="B1071" s="9">
        <v>46009</v>
      </c>
      <c r="C1071" t="s">
        <v>8500</v>
      </c>
      <c r="D1071" t="s">
        <v>8228</v>
      </c>
      <c r="E1071" t="s">
        <v>9995</v>
      </c>
      <c r="F1071">
        <v>812</v>
      </c>
      <c r="G1071" t="s">
        <v>4482</v>
      </c>
      <c r="H1071" s="9">
        <v>46011</v>
      </c>
      <c r="I1071" s="12">
        <f t="shared" si="64"/>
        <v>2</v>
      </c>
      <c r="J1071" s="11" t="str">
        <f t="shared" si="65"/>
        <v/>
      </c>
      <c r="K1071" s="11">
        <f t="shared" si="66"/>
        <v>1070</v>
      </c>
      <c r="L1071" s="11" t="str">
        <f t="shared" si="67"/>
        <v/>
      </c>
    </row>
    <row r="1072" spans="1:12" x14ac:dyDescent="0.3">
      <c r="A1072" t="s">
        <v>11754</v>
      </c>
      <c r="B1072" s="9">
        <v>46009</v>
      </c>
      <c r="C1072" t="s">
        <v>8316</v>
      </c>
      <c r="D1072" t="s">
        <v>8269</v>
      </c>
      <c r="E1072" t="s">
        <v>9940</v>
      </c>
      <c r="F1072">
        <v>1260</v>
      </c>
      <c r="G1072" t="s">
        <v>10687</v>
      </c>
      <c r="H1072" s="9">
        <v>46009</v>
      </c>
      <c r="I1072" s="12">
        <f t="shared" si="64"/>
        <v>0</v>
      </c>
      <c r="J1072" s="11" t="str">
        <f t="shared" si="65"/>
        <v/>
      </c>
      <c r="K1072" s="11">
        <f t="shared" si="66"/>
        <v>1071</v>
      </c>
      <c r="L1072" s="11" t="str">
        <f t="shared" si="67"/>
        <v/>
      </c>
    </row>
    <row r="1073" spans="1:12" x14ac:dyDescent="0.3">
      <c r="A1073" t="s">
        <v>11755</v>
      </c>
      <c r="B1073" s="9">
        <v>46010</v>
      </c>
      <c r="C1073" t="s">
        <v>8462</v>
      </c>
      <c r="D1073" t="s">
        <v>8249</v>
      </c>
      <c r="E1073" t="s">
        <v>9960</v>
      </c>
      <c r="F1073">
        <v>12285</v>
      </c>
      <c r="G1073" t="s">
        <v>4482</v>
      </c>
      <c r="H1073" s="9">
        <v>46010</v>
      </c>
      <c r="I1073" s="12">
        <f t="shared" si="64"/>
        <v>0</v>
      </c>
      <c r="J1073" s="11" t="str">
        <f t="shared" si="65"/>
        <v/>
      </c>
      <c r="K1073" s="11">
        <f t="shared" si="66"/>
        <v>1072</v>
      </c>
      <c r="L1073" s="11" t="str">
        <f t="shared" si="67"/>
        <v/>
      </c>
    </row>
    <row r="1074" spans="1:12" x14ac:dyDescent="0.3">
      <c r="A1074" t="s">
        <v>11756</v>
      </c>
      <c r="B1074" s="9">
        <v>46010</v>
      </c>
      <c r="C1074" t="s">
        <v>8434</v>
      </c>
      <c r="D1074" t="s">
        <v>8269</v>
      </c>
      <c r="E1074" t="s">
        <v>9958</v>
      </c>
      <c r="F1074">
        <v>18920</v>
      </c>
      <c r="G1074" t="s">
        <v>10687</v>
      </c>
      <c r="H1074" s="9">
        <v>46010</v>
      </c>
      <c r="I1074" s="12">
        <f t="shared" si="64"/>
        <v>0</v>
      </c>
      <c r="J1074" s="11" t="str">
        <f t="shared" si="65"/>
        <v/>
      </c>
      <c r="K1074" s="11">
        <f t="shared" si="66"/>
        <v>1073</v>
      </c>
      <c r="L1074" s="11" t="str">
        <f t="shared" si="67"/>
        <v/>
      </c>
    </row>
    <row r="1075" spans="1:12" x14ac:dyDescent="0.3">
      <c r="A1075" t="s">
        <v>11757</v>
      </c>
      <c r="B1075" s="9">
        <v>46010</v>
      </c>
      <c r="C1075" t="s">
        <v>8340</v>
      </c>
      <c r="D1075" t="s">
        <v>8249</v>
      </c>
      <c r="E1075" t="s">
        <v>9860</v>
      </c>
      <c r="F1075">
        <v>1792</v>
      </c>
      <c r="G1075" t="s">
        <v>4482</v>
      </c>
      <c r="H1075" s="9">
        <v>46011</v>
      </c>
      <c r="I1075" s="12">
        <f t="shared" si="64"/>
        <v>1</v>
      </c>
      <c r="J1075" s="11" t="str">
        <f t="shared" si="65"/>
        <v/>
      </c>
      <c r="K1075" s="11">
        <f t="shared" si="66"/>
        <v>1074</v>
      </c>
      <c r="L1075" s="11" t="str">
        <f t="shared" si="67"/>
        <v/>
      </c>
    </row>
    <row r="1076" spans="1:12" x14ac:dyDescent="0.3">
      <c r="A1076" t="s">
        <v>11758</v>
      </c>
      <c r="B1076" s="9">
        <v>46010</v>
      </c>
      <c r="C1076" t="s">
        <v>8520</v>
      </c>
      <c r="D1076" t="s">
        <v>8241</v>
      </c>
      <c r="E1076" t="s">
        <v>9881</v>
      </c>
      <c r="F1076">
        <v>2825</v>
      </c>
      <c r="G1076" t="s">
        <v>4482</v>
      </c>
      <c r="H1076" s="9">
        <v>46029</v>
      </c>
      <c r="I1076" s="12">
        <f t="shared" si="64"/>
        <v>19</v>
      </c>
      <c r="J1076" s="11" t="str">
        <f t="shared" si="65"/>
        <v>FLAG</v>
      </c>
      <c r="K1076" s="11">
        <f t="shared" si="66"/>
        <v>1075</v>
      </c>
      <c r="L1076" s="11" t="str">
        <f t="shared" si="67"/>
        <v/>
      </c>
    </row>
    <row r="1077" spans="1:12" x14ac:dyDescent="0.3">
      <c r="A1077" t="s">
        <v>11759</v>
      </c>
      <c r="B1077" s="9">
        <v>46011</v>
      </c>
      <c r="C1077" t="s">
        <v>8394</v>
      </c>
      <c r="D1077" t="s">
        <v>8228</v>
      </c>
      <c r="E1077" t="s">
        <v>9981</v>
      </c>
      <c r="F1077">
        <v>3432</v>
      </c>
      <c r="G1077" t="s">
        <v>10699</v>
      </c>
      <c r="H1077" s="9">
        <v>46013</v>
      </c>
      <c r="I1077" s="12">
        <f t="shared" si="64"/>
        <v>2</v>
      </c>
      <c r="J1077" s="11" t="str">
        <f t="shared" si="65"/>
        <v/>
      </c>
      <c r="K1077" s="11">
        <f t="shared" si="66"/>
        <v>1076</v>
      </c>
      <c r="L1077" s="11" t="str">
        <f t="shared" si="67"/>
        <v/>
      </c>
    </row>
    <row r="1078" spans="1:12" x14ac:dyDescent="0.3">
      <c r="A1078" t="s">
        <v>11760</v>
      </c>
      <c r="B1078" s="9">
        <v>46011</v>
      </c>
      <c r="C1078" t="s">
        <v>8511</v>
      </c>
      <c r="D1078" t="s">
        <v>8241</v>
      </c>
      <c r="E1078" t="s">
        <v>10034</v>
      </c>
      <c r="F1078">
        <v>2701</v>
      </c>
      <c r="G1078" t="s">
        <v>4482</v>
      </c>
      <c r="H1078" s="9">
        <v>46027</v>
      </c>
      <c r="I1078" s="12">
        <f t="shared" si="64"/>
        <v>16</v>
      </c>
      <c r="J1078" s="11" t="str">
        <f t="shared" si="65"/>
        <v>FLAG</v>
      </c>
      <c r="K1078" s="11">
        <f t="shared" si="66"/>
        <v>1077</v>
      </c>
      <c r="L1078" s="11" t="str">
        <f t="shared" si="67"/>
        <v/>
      </c>
    </row>
    <row r="1079" spans="1:12" x14ac:dyDescent="0.3">
      <c r="A1079" t="s">
        <v>11761</v>
      </c>
      <c r="B1079" s="9">
        <v>46011</v>
      </c>
      <c r="C1079" t="s">
        <v>8507</v>
      </c>
      <c r="D1079" t="s">
        <v>8269</v>
      </c>
      <c r="E1079" t="s">
        <v>10106</v>
      </c>
      <c r="F1079">
        <v>8272</v>
      </c>
      <c r="G1079" t="s">
        <v>4482</v>
      </c>
      <c r="H1079" s="9">
        <v>46013</v>
      </c>
      <c r="I1079" s="12">
        <f t="shared" si="64"/>
        <v>2</v>
      </c>
      <c r="J1079" s="11" t="str">
        <f t="shared" si="65"/>
        <v/>
      </c>
      <c r="K1079" s="11">
        <f t="shared" si="66"/>
        <v>1078</v>
      </c>
      <c r="L1079" s="11" t="str">
        <f t="shared" si="67"/>
        <v/>
      </c>
    </row>
    <row r="1080" spans="1:12" x14ac:dyDescent="0.3">
      <c r="A1080" t="s">
        <v>11762</v>
      </c>
      <c r="B1080" s="9">
        <v>46011</v>
      </c>
      <c r="C1080" t="s">
        <v>8261</v>
      </c>
      <c r="D1080" t="s">
        <v>8249</v>
      </c>
      <c r="E1080" t="s">
        <v>10033</v>
      </c>
      <c r="F1080">
        <v>19976</v>
      </c>
      <c r="G1080" t="s">
        <v>4482</v>
      </c>
      <c r="H1080" s="9">
        <v>46012</v>
      </c>
      <c r="I1080" s="12">
        <f t="shared" si="64"/>
        <v>1</v>
      </c>
      <c r="J1080" s="11" t="str">
        <f t="shared" si="65"/>
        <v/>
      </c>
      <c r="K1080" s="11">
        <f t="shared" si="66"/>
        <v>1079</v>
      </c>
      <c r="L1080" s="11" t="str">
        <f t="shared" si="67"/>
        <v/>
      </c>
    </row>
    <row r="1081" spans="1:12" x14ac:dyDescent="0.3">
      <c r="A1081" t="s">
        <v>11763</v>
      </c>
      <c r="B1081" s="9">
        <v>46011</v>
      </c>
      <c r="C1081" t="s">
        <v>8340</v>
      </c>
      <c r="D1081" t="s">
        <v>8249</v>
      </c>
      <c r="E1081" t="s">
        <v>10097</v>
      </c>
      <c r="F1081">
        <v>6630</v>
      </c>
      <c r="G1081" t="s">
        <v>4482</v>
      </c>
      <c r="H1081" s="9">
        <v>46011</v>
      </c>
      <c r="I1081" s="12">
        <f t="shared" si="64"/>
        <v>0</v>
      </c>
      <c r="J1081" s="11" t="str">
        <f t="shared" si="65"/>
        <v/>
      </c>
      <c r="K1081" s="11">
        <f t="shared" si="66"/>
        <v>1080</v>
      </c>
      <c r="L1081" s="11" t="str">
        <f t="shared" si="67"/>
        <v/>
      </c>
    </row>
    <row r="1082" spans="1:12" x14ac:dyDescent="0.3">
      <c r="A1082" t="s">
        <v>11764</v>
      </c>
      <c r="B1082" s="9">
        <v>46012</v>
      </c>
      <c r="C1082" t="s">
        <v>8400</v>
      </c>
      <c r="D1082" t="s">
        <v>8228</v>
      </c>
      <c r="E1082" t="s">
        <v>9880</v>
      </c>
      <c r="F1082">
        <v>1360</v>
      </c>
      <c r="G1082" t="s">
        <v>4482</v>
      </c>
      <c r="H1082" s="9">
        <v>46012</v>
      </c>
      <c r="I1082" s="12">
        <f t="shared" si="64"/>
        <v>0</v>
      </c>
      <c r="J1082" s="11" t="str">
        <f t="shared" si="65"/>
        <v/>
      </c>
      <c r="K1082" s="11">
        <f t="shared" si="66"/>
        <v>1081</v>
      </c>
      <c r="L1082" s="11" t="str">
        <f t="shared" si="67"/>
        <v/>
      </c>
    </row>
    <row r="1083" spans="1:12" x14ac:dyDescent="0.3">
      <c r="A1083" t="s">
        <v>11765</v>
      </c>
      <c r="B1083" s="9">
        <v>46012</v>
      </c>
      <c r="C1083" t="s">
        <v>8460</v>
      </c>
      <c r="D1083" t="s">
        <v>8228</v>
      </c>
      <c r="E1083" t="s">
        <v>9997</v>
      </c>
      <c r="F1083">
        <v>14960</v>
      </c>
      <c r="G1083" t="s">
        <v>10687</v>
      </c>
      <c r="H1083" s="9">
        <v>46012</v>
      </c>
      <c r="I1083" s="12">
        <f t="shared" si="64"/>
        <v>0</v>
      </c>
      <c r="J1083" s="11" t="str">
        <f t="shared" si="65"/>
        <v/>
      </c>
      <c r="K1083" s="11">
        <f t="shared" si="66"/>
        <v>1082</v>
      </c>
      <c r="L1083" s="11" t="str">
        <f t="shared" si="67"/>
        <v/>
      </c>
    </row>
    <row r="1084" spans="1:12" x14ac:dyDescent="0.3">
      <c r="A1084" t="s">
        <v>11766</v>
      </c>
      <c r="B1084" s="9">
        <v>46012</v>
      </c>
      <c r="C1084" t="s">
        <v>8329</v>
      </c>
      <c r="D1084" t="s">
        <v>8233</v>
      </c>
      <c r="E1084" t="s">
        <v>10071</v>
      </c>
      <c r="F1084">
        <v>10094</v>
      </c>
      <c r="G1084" t="s">
        <v>4482</v>
      </c>
      <c r="H1084" s="9">
        <v>46012</v>
      </c>
      <c r="I1084" s="12">
        <f t="shared" si="64"/>
        <v>0</v>
      </c>
      <c r="J1084" s="11" t="str">
        <f t="shared" si="65"/>
        <v/>
      </c>
      <c r="K1084" s="11">
        <f t="shared" si="66"/>
        <v>1083</v>
      </c>
      <c r="L1084" s="11" t="str">
        <f t="shared" si="67"/>
        <v/>
      </c>
    </row>
    <row r="1085" spans="1:12" x14ac:dyDescent="0.3">
      <c r="A1085" t="s">
        <v>11767</v>
      </c>
      <c r="B1085" s="9">
        <v>46013</v>
      </c>
      <c r="C1085" t="s">
        <v>8267</v>
      </c>
      <c r="D1085" t="s">
        <v>8269</v>
      </c>
      <c r="E1085" t="s">
        <v>9983</v>
      </c>
      <c r="F1085">
        <v>2970</v>
      </c>
      <c r="G1085" t="s">
        <v>4482</v>
      </c>
      <c r="H1085" s="9">
        <v>46014</v>
      </c>
      <c r="I1085" s="12">
        <f t="shared" si="64"/>
        <v>1</v>
      </c>
      <c r="J1085" s="11" t="str">
        <f t="shared" si="65"/>
        <v/>
      </c>
      <c r="K1085" s="11">
        <f t="shared" si="66"/>
        <v>1084</v>
      </c>
      <c r="L1085" s="11" t="str">
        <f t="shared" si="67"/>
        <v/>
      </c>
    </row>
    <row r="1086" spans="1:12" x14ac:dyDescent="0.3">
      <c r="A1086" t="s">
        <v>11768</v>
      </c>
      <c r="B1086" s="9">
        <v>46013</v>
      </c>
      <c r="C1086" t="s">
        <v>8488</v>
      </c>
      <c r="D1086" t="s">
        <v>8249</v>
      </c>
      <c r="E1086" t="s">
        <v>10073</v>
      </c>
      <c r="F1086">
        <v>8526</v>
      </c>
      <c r="G1086" t="s">
        <v>10699</v>
      </c>
      <c r="H1086" s="9">
        <v>46015</v>
      </c>
      <c r="I1086" s="12">
        <f t="shared" si="64"/>
        <v>2</v>
      </c>
      <c r="J1086" s="11" t="str">
        <f t="shared" si="65"/>
        <v/>
      </c>
      <c r="K1086" s="11">
        <f t="shared" si="66"/>
        <v>1085</v>
      </c>
      <c r="L1086" s="11" t="str">
        <f t="shared" si="67"/>
        <v/>
      </c>
    </row>
    <row r="1087" spans="1:12" x14ac:dyDescent="0.3">
      <c r="A1087" t="s">
        <v>11769</v>
      </c>
      <c r="B1087" s="9">
        <v>46013</v>
      </c>
      <c r="C1087" t="s">
        <v>8514</v>
      </c>
      <c r="D1087" t="s">
        <v>8233</v>
      </c>
      <c r="E1087" t="s">
        <v>9947</v>
      </c>
      <c r="F1087">
        <v>486</v>
      </c>
      <c r="G1087" t="s">
        <v>10687</v>
      </c>
      <c r="H1087" s="9">
        <v>46013</v>
      </c>
      <c r="I1087" s="12">
        <f t="shared" si="64"/>
        <v>0</v>
      </c>
      <c r="J1087" s="11" t="str">
        <f t="shared" si="65"/>
        <v/>
      </c>
      <c r="K1087" s="11">
        <f t="shared" si="66"/>
        <v>1086</v>
      </c>
      <c r="L1087" s="11" t="str">
        <f t="shared" si="67"/>
        <v/>
      </c>
    </row>
    <row r="1088" spans="1:12" x14ac:dyDescent="0.3">
      <c r="A1088" t="s">
        <v>11770</v>
      </c>
      <c r="B1088" s="9">
        <v>46013</v>
      </c>
      <c r="C1088" t="s">
        <v>8373</v>
      </c>
      <c r="D1088" t="s">
        <v>8249</v>
      </c>
      <c r="E1088" t="s">
        <v>10069</v>
      </c>
      <c r="F1088">
        <v>2058</v>
      </c>
      <c r="G1088" t="s">
        <v>4482</v>
      </c>
      <c r="H1088" s="9">
        <v>46013</v>
      </c>
      <c r="I1088" s="12">
        <f t="shared" si="64"/>
        <v>0</v>
      </c>
      <c r="J1088" s="11" t="str">
        <f t="shared" si="65"/>
        <v/>
      </c>
      <c r="K1088" s="11">
        <f t="shared" si="66"/>
        <v>1087</v>
      </c>
      <c r="L1088" s="11" t="str">
        <f t="shared" si="67"/>
        <v/>
      </c>
    </row>
    <row r="1089" spans="1:12" x14ac:dyDescent="0.3">
      <c r="A1089" t="s">
        <v>11771</v>
      </c>
      <c r="B1089" s="9">
        <v>46013</v>
      </c>
      <c r="C1089" t="s">
        <v>8287</v>
      </c>
      <c r="D1089" t="s">
        <v>8249</v>
      </c>
      <c r="E1089" t="s">
        <v>9909</v>
      </c>
      <c r="F1089">
        <v>6690</v>
      </c>
      <c r="G1089" t="s">
        <v>4482</v>
      </c>
      <c r="H1089" s="9">
        <v>46014</v>
      </c>
      <c r="I1089" s="12">
        <f t="shared" si="64"/>
        <v>1</v>
      </c>
      <c r="J1089" s="11" t="str">
        <f t="shared" si="65"/>
        <v/>
      </c>
      <c r="K1089" s="11">
        <f t="shared" si="66"/>
        <v>1088</v>
      </c>
      <c r="L1089" s="11" t="str">
        <f t="shared" si="67"/>
        <v/>
      </c>
    </row>
    <row r="1090" spans="1:12" x14ac:dyDescent="0.3">
      <c r="A1090" t="s">
        <v>11772</v>
      </c>
      <c r="B1090" s="9">
        <v>46013</v>
      </c>
      <c r="C1090" t="s">
        <v>8364</v>
      </c>
      <c r="D1090" t="s">
        <v>8241</v>
      </c>
      <c r="E1090" t="s">
        <v>9888</v>
      </c>
      <c r="F1090">
        <v>15330</v>
      </c>
      <c r="G1090" t="s">
        <v>4482</v>
      </c>
      <c r="H1090" s="9">
        <v>46029</v>
      </c>
      <c r="I1090" s="12">
        <f t="shared" si="64"/>
        <v>16</v>
      </c>
      <c r="J1090" s="11" t="str">
        <f t="shared" si="65"/>
        <v>FLAG</v>
      </c>
      <c r="K1090" s="11">
        <f t="shared" si="66"/>
        <v>1089</v>
      </c>
      <c r="L1090" s="11" t="str">
        <f t="shared" si="67"/>
        <v/>
      </c>
    </row>
    <row r="1091" spans="1:12" x14ac:dyDescent="0.3">
      <c r="A1091" t="s">
        <v>11773</v>
      </c>
      <c r="B1091" s="9">
        <v>46014</v>
      </c>
      <c r="C1091" t="s">
        <v>8293</v>
      </c>
      <c r="D1091" t="s">
        <v>8241</v>
      </c>
      <c r="E1091" t="s">
        <v>9885</v>
      </c>
      <c r="F1091">
        <v>6120</v>
      </c>
      <c r="G1091" t="s">
        <v>10699</v>
      </c>
      <c r="H1091" s="9">
        <v>46016</v>
      </c>
      <c r="I1091" s="12">
        <f t="shared" si="64"/>
        <v>2</v>
      </c>
      <c r="J1091" s="11" t="str">
        <f t="shared" si="65"/>
        <v/>
      </c>
      <c r="K1091" s="11">
        <f t="shared" si="66"/>
        <v>1090</v>
      </c>
      <c r="L1091" s="11" t="str">
        <f t="shared" si="67"/>
        <v/>
      </c>
    </row>
    <row r="1092" spans="1:12" x14ac:dyDescent="0.3">
      <c r="A1092" t="s">
        <v>11774</v>
      </c>
      <c r="B1092" s="9">
        <v>46014</v>
      </c>
      <c r="C1092" t="s">
        <v>8498</v>
      </c>
      <c r="D1092" t="s">
        <v>8249</v>
      </c>
      <c r="E1092" t="s">
        <v>9996</v>
      </c>
      <c r="F1092">
        <v>2052</v>
      </c>
      <c r="G1092" t="s">
        <v>4482</v>
      </c>
      <c r="H1092" s="9">
        <v>46015</v>
      </c>
      <c r="I1092" s="12">
        <f t="shared" ref="I1092:I1155" si="68">H1092-B1092</f>
        <v>1</v>
      </c>
      <c r="J1092" s="11" t="str">
        <f t="shared" ref="J1092:J1155" si="69">IF(I1092&gt;2,"FLAG","")</f>
        <v/>
      </c>
      <c r="K1092" s="11">
        <f t="shared" ref="K1092:K1155" si="70">VALUE(MID(A1092,4,5))</f>
        <v>1091</v>
      </c>
      <c r="L1092" s="11" t="str">
        <f t="shared" ref="L1092:L1155" si="71">IF(ROW()=4,"",IF(K1092-INDEX($K$4:$K$1491,ROW()-4)&gt;1,"FLAG",""))</f>
        <v/>
      </c>
    </row>
    <row r="1093" spans="1:12" x14ac:dyDescent="0.3">
      <c r="A1093" t="s">
        <v>11775</v>
      </c>
      <c r="B1093" s="9">
        <v>46014</v>
      </c>
      <c r="C1093" t="s">
        <v>8402</v>
      </c>
      <c r="D1093" t="s">
        <v>8228</v>
      </c>
      <c r="E1093" t="s">
        <v>9899</v>
      </c>
      <c r="F1093">
        <v>11000</v>
      </c>
      <c r="G1093" t="s">
        <v>4482</v>
      </c>
      <c r="H1093" s="9">
        <v>46016</v>
      </c>
      <c r="I1093" s="12">
        <f t="shared" si="68"/>
        <v>2</v>
      </c>
      <c r="J1093" s="11" t="str">
        <f t="shared" si="69"/>
        <v/>
      </c>
      <c r="K1093" s="11">
        <f t="shared" si="70"/>
        <v>1092</v>
      </c>
      <c r="L1093" s="11" t="str">
        <f t="shared" si="71"/>
        <v/>
      </c>
    </row>
    <row r="1094" spans="1:12" x14ac:dyDescent="0.3">
      <c r="A1094" t="s">
        <v>11776</v>
      </c>
      <c r="B1094" s="9">
        <v>46014</v>
      </c>
      <c r="C1094" t="s">
        <v>8335</v>
      </c>
      <c r="D1094" t="s">
        <v>8249</v>
      </c>
      <c r="E1094" t="s">
        <v>10009</v>
      </c>
      <c r="F1094">
        <v>23415</v>
      </c>
      <c r="G1094" t="s">
        <v>10687</v>
      </c>
      <c r="H1094" s="9">
        <v>46014</v>
      </c>
      <c r="I1094" s="12">
        <f t="shared" si="68"/>
        <v>0</v>
      </c>
      <c r="J1094" s="11" t="str">
        <f t="shared" si="69"/>
        <v/>
      </c>
      <c r="K1094" s="11">
        <f t="shared" si="70"/>
        <v>1093</v>
      </c>
      <c r="L1094" s="11" t="str">
        <f t="shared" si="71"/>
        <v/>
      </c>
    </row>
    <row r="1095" spans="1:12" x14ac:dyDescent="0.3">
      <c r="A1095" t="s">
        <v>11777</v>
      </c>
      <c r="B1095" s="9">
        <v>46014</v>
      </c>
      <c r="C1095" t="s">
        <v>8323</v>
      </c>
      <c r="D1095" t="s">
        <v>8249</v>
      </c>
      <c r="E1095" t="s">
        <v>9987</v>
      </c>
      <c r="F1095">
        <v>1410</v>
      </c>
      <c r="G1095" t="s">
        <v>10699</v>
      </c>
      <c r="H1095" s="9">
        <v>46016</v>
      </c>
      <c r="I1095" s="12">
        <f t="shared" si="68"/>
        <v>2</v>
      </c>
      <c r="J1095" s="11" t="str">
        <f t="shared" si="69"/>
        <v/>
      </c>
      <c r="K1095" s="11">
        <f t="shared" si="70"/>
        <v>1094</v>
      </c>
      <c r="L1095" s="11" t="str">
        <f t="shared" si="71"/>
        <v/>
      </c>
    </row>
    <row r="1096" spans="1:12" x14ac:dyDescent="0.3">
      <c r="A1096" t="s">
        <v>11778</v>
      </c>
      <c r="B1096" s="9">
        <v>46014</v>
      </c>
      <c r="C1096" t="s">
        <v>8433</v>
      </c>
      <c r="D1096" t="s">
        <v>8233</v>
      </c>
      <c r="E1096" t="s">
        <v>10067</v>
      </c>
      <c r="F1096">
        <v>8008</v>
      </c>
      <c r="G1096" t="s">
        <v>4482</v>
      </c>
      <c r="H1096" s="9">
        <v>46015</v>
      </c>
      <c r="I1096" s="12">
        <f t="shared" si="68"/>
        <v>1</v>
      </c>
      <c r="J1096" s="11" t="str">
        <f t="shared" si="69"/>
        <v/>
      </c>
      <c r="K1096" s="11">
        <f t="shared" si="70"/>
        <v>1095</v>
      </c>
      <c r="L1096" s="11" t="str">
        <f t="shared" si="71"/>
        <v/>
      </c>
    </row>
    <row r="1097" spans="1:12" x14ac:dyDescent="0.3">
      <c r="A1097" t="s">
        <v>11779</v>
      </c>
      <c r="B1097" s="9">
        <v>46014</v>
      </c>
      <c r="C1097" t="s">
        <v>8433</v>
      </c>
      <c r="D1097" t="s">
        <v>8233</v>
      </c>
      <c r="E1097" t="s">
        <v>10104</v>
      </c>
      <c r="F1097">
        <v>1620</v>
      </c>
      <c r="G1097" t="s">
        <v>4482</v>
      </c>
      <c r="H1097" s="9">
        <v>46015</v>
      </c>
      <c r="I1097" s="12">
        <f t="shared" si="68"/>
        <v>1</v>
      </c>
      <c r="J1097" s="11" t="str">
        <f t="shared" si="69"/>
        <v/>
      </c>
      <c r="K1097" s="11">
        <f t="shared" si="70"/>
        <v>1096</v>
      </c>
      <c r="L1097" s="11" t="str">
        <f t="shared" si="71"/>
        <v/>
      </c>
    </row>
    <row r="1098" spans="1:12" x14ac:dyDescent="0.3">
      <c r="A1098" t="s">
        <v>11780</v>
      </c>
      <c r="B1098" s="9">
        <v>46015</v>
      </c>
      <c r="C1098" t="s">
        <v>8293</v>
      </c>
      <c r="D1098" t="s">
        <v>8241</v>
      </c>
      <c r="E1098" t="s">
        <v>10088</v>
      </c>
      <c r="F1098">
        <v>1498.5</v>
      </c>
      <c r="G1098" t="s">
        <v>4482</v>
      </c>
      <c r="H1098" s="9">
        <v>46036</v>
      </c>
      <c r="I1098" s="12">
        <f t="shared" si="68"/>
        <v>21</v>
      </c>
      <c r="J1098" s="11" t="str">
        <f t="shared" si="69"/>
        <v>FLAG</v>
      </c>
      <c r="K1098" s="11">
        <f t="shared" si="70"/>
        <v>1097</v>
      </c>
      <c r="L1098" s="11" t="str">
        <f t="shared" si="71"/>
        <v/>
      </c>
    </row>
    <row r="1099" spans="1:12" x14ac:dyDescent="0.3">
      <c r="A1099" t="s">
        <v>11781</v>
      </c>
      <c r="B1099" s="9">
        <v>46015</v>
      </c>
      <c r="C1099" t="s">
        <v>8516</v>
      </c>
      <c r="D1099" t="s">
        <v>8233</v>
      </c>
      <c r="E1099" t="s">
        <v>10003</v>
      </c>
      <c r="F1099">
        <v>1501</v>
      </c>
      <c r="G1099" t="s">
        <v>10687</v>
      </c>
      <c r="H1099" s="9">
        <v>46015</v>
      </c>
      <c r="I1099" s="12">
        <f t="shared" si="68"/>
        <v>0</v>
      </c>
      <c r="J1099" s="11" t="str">
        <f t="shared" si="69"/>
        <v/>
      </c>
      <c r="K1099" s="11">
        <f t="shared" si="70"/>
        <v>1098</v>
      </c>
      <c r="L1099" s="11" t="str">
        <f t="shared" si="71"/>
        <v/>
      </c>
    </row>
    <row r="1100" spans="1:12" x14ac:dyDescent="0.3">
      <c r="A1100" t="s">
        <v>11782</v>
      </c>
      <c r="B1100" s="9">
        <v>46015</v>
      </c>
      <c r="C1100" t="s">
        <v>8476</v>
      </c>
      <c r="D1100" t="s">
        <v>8249</v>
      </c>
      <c r="E1100" t="s">
        <v>9978</v>
      </c>
      <c r="F1100">
        <v>22638</v>
      </c>
      <c r="G1100" t="s">
        <v>4482</v>
      </c>
      <c r="H1100" s="9">
        <v>46015</v>
      </c>
      <c r="I1100" s="12">
        <f t="shared" si="68"/>
        <v>0</v>
      </c>
      <c r="J1100" s="11" t="str">
        <f t="shared" si="69"/>
        <v/>
      </c>
      <c r="K1100" s="11">
        <f t="shared" si="70"/>
        <v>1099</v>
      </c>
      <c r="L1100" s="11" t="str">
        <f t="shared" si="71"/>
        <v/>
      </c>
    </row>
    <row r="1101" spans="1:12" x14ac:dyDescent="0.3">
      <c r="A1101" t="s">
        <v>11783</v>
      </c>
      <c r="B1101" s="9">
        <v>46015</v>
      </c>
      <c r="C1101" t="s">
        <v>8273</v>
      </c>
      <c r="D1101" t="s">
        <v>8233</v>
      </c>
      <c r="E1101" t="s">
        <v>9949</v>
      </c>
      <c r="F1101">
        <v>150</v>
      </c>
      <c r="G1101" t="s">
        <v>10699</v>
      </c>
      <c r="H1101" s="9">
        <v>46017</v>
      </c>
      <c r="I1101" s="12">
        <f t="shared" si="68"/>
        <v>2</v>
      </c>
      <c r="J1101" s="11" t="str">
        <f t="shared" si="69"/>
        <v/>
      </c>
      <c r="K1101" s="11">
        <f t="shared" si="70"/>
        <v>1100</v>
      </c>
      <c r="L1101" s="11" t="str">
        <f t="shared" si="71"/>
        <v/>
      </c>
    </row>
    <row r="1102" spans="1:12" x14ac:dyDescent="0.3">
      <c r="A1102" t="s">
        <v>11784</v>
      </c>
      <c r="B1102" s="9">
        <v>46016</v>
      </c>
      <c r="C1102" t="s">
        <v>8486</v>
      </c>
      <c r="D1102" t="s">
        <v>8228</v>
      </c>
      <c r="E1102" t="s">
        <v>10076</v>
      </c>
      <c r="F1102">
        <v>2805</v>
      </c>
      <c r="G1102" t="s">
        <v>4482</v>
      </c>
      <c r="H1102" s="9">
        <v>46018</v>
      </c>
      <c r="I1102" s="12">
        <f t="shared" si="68"/>
        <v>2</v>
      </c>
      <c r="J1102" s="11" t="str">
        <f t="shared" si="69"/>
        <v/>
      </c>
      <c r="K1102" s="11">
        <f t="shared" si="70"/>
        <v>1101</v>
      </c>
      <c r="L1102" s="11" t="str">
        <f t="shared" si="71"/>
        <v/>
      </c>
    </row>
    <row r="1103" spans="1:12" x14ac:dyDescent="0.3">
      <c r="A1103" t="s">
        <v>11785</v>
      </c>
      <c r="B1103" s="9">
        <v>46016</v>
      </c>
      <c r="C1103" t="s">
        <v>8453</v>
      </c>
      <c r="D1103" t="s">
        <v>8241</v>
      </c>
      <c r="E1103" t="s">
        <v>10109</v>
      </c>
      <c r="F1103">
        <v>8208</v>
      </c>
      <c r="G1103" t="s">
        <v>10687</v>
      </c>
      <c r="H1103" s="9">
        <v>46016</v>
      </c>
      <c r="I1103" s="12">
        <f t="shared" si="68"/>
        <v>0</v>
      </c>
      <c r="J1103" s="11" t="str">
        <f t="shared" si="69"/>
        <v/>
      </c>
      <c r="K1103" s="11">
        <f t="shared" si="70"/>
        <v>1102</v>
      </c>
      <c r="L1103" s="11" t="str">
        <f t="shared" si="71"/>
        <v/>
      </c>
    </row>
    <row r="1104" spans="1:12" x14ac:dyDescent="0.3">
      <c r="A1104" t="s">
        <v>11786</v>
      </c>
      <c r="B1104" s="9">
        <v>46016</v>
      </c>
      <c r="C1104" t="s">
        <v>8534</v>
      </c>
      <c r="D1104" t="s">
        <v>8269</v>
      </c>
      <c r="E1104" t="s">
        <v>10132</v>
      </c>
      <c r="F1104">
        <v>16915</v>
      </c>
      <c r="G1104" t="s">
        <v>10699</v>
      </c>
      <c r="H1104" s="9">
        <v>46018</v>
      </c>
      <c r="I1104" s="12">
        <f t="shared" si="68"/>
        <v>2</v>
      </c>
      <c r="J1104" s="11" t="str">
        <f t="shared" si="69"/>
        <v/>
      </c>
      <c r="K1104" s="11">
        <f t="shared" si="70"/>
        <v>1103</v>
      </c>
      <c r="L1104" s="11" t="str">
        <f t="shared" si="71"/>
        <v/>
      </c>
    </row>
    <row r="1105" spans="1:12" x14ac:dyDescent="0.3">
      <c r="A1105" t="s">
        <v>11787</v>
      </c>
      <c r="B1105" s="9">
        <v>46017</v>
      </c>
      <c r="C1105" t="s">
        <v>8360</v>
      </c>
      <c r="D1105" t="s">
        <v>8241</v>
      </c>
      <c r="E1105" t="s">
        <v>9917</v>
      </c>
      <c r="F1105">
        <v>5190</v>
      </c>
      <c r="G1105" t="s">
        <v>10699</v>
      </c>
      <c r="H1105" s="9">
        <v>46018</v>
      </c>
      <c r="I1105" s="12">
        <f t="shared" si="68"/>
        <v>1</v>
      </c>
      <c r="J1105" s="11" t="str">
        <f t="shared" si="69"/>
        <v/>
      </c>
      <c r="K1105" s="11">
        <f t="shared" si="70"/>
        <v>1104</v>
      </c>
      <c r="L1105" s="11" t="str">
        <f t="shared" si="71"/>
        <v/>
      </c>
    </row>
    <row r="1106" spans="1:12" x14ac:dyDescent="0.3">
      <c r="A1106" t="s">
        <v>11788</v>
      </c>
      <c r="B1106" s="9">
        <v>46017</v>
      </c>
      <c r="C1106" t="s">
        <v>8326</v>
      </c>
      <c r="D1106" t="s">
        <v>8241</v>
      </c>
      <c r="E1106" t="s">
        <v>10094</v>
      </c>
      <c r="F1106">
        <v>3248</v>
      </c>
      <c r="G1106" t="s">
        <v>10699</v>
      </c>
      <c r="H1106" s="9">
        <v>46017</v>
      </c>
      <c r="I1106" s="12">
        <f t="shared" si="68"/>
        <v>0</v>
      </c>
      <c r="J1106" s="11" t="str">
        <f t="shared" si="69"/>
        <v/>
      </c>
      <c r="K1106" s="11">
        <f t="shared" si="70"/>
        <v>1105</v>
      </c>
      <c r="L1106" s="11" t="str">
        <f t="shared" si="71"/>
        <v/>
      </c>
    </row>
    <row r="1107" spans="1:12" x14ac:dyDescent="0.3">
      <c r="A1107" t="s">
        <v>11789</v>
      </c>
      <c r="B1107" s="9">
        <v>46017</v>
      </c>
      <c r="C1107" t="s">
        <v>8245</v>
      </c>
      <c r="D1107" t="s">
        <v>8249</v>
      </c>
      <c r="E1107" t="s">
        <v>10050</v>
      </c>
      <c r="F1107">
        <v>18375</v>
      </c>
      <c r="G1107" t="s">
        <v>4482</v>
      </c>
      <c r="H1107" s="9">
        <v>46019</v>
      </c>
      <c r="I1107" s="12">
        <f t="shared" si="68"/>
        <v>2</v>
      </c>
      <c r="J1107" s="11" t="str">
        <f t="shared" si="69"/>
        <v/>
      </c>
      <c r="K1107" s="11">
        <f t="shared" si="70"/>
        <v>1106</v>
      </c>
      <c r="L1107" s="11" t="str">
        <f t="shared" si="71"/>
        <v/>
      </c>
    </row>
    <row r="1108" spans="1:12" x14ac:dyDescent="0.3">
      <c r="A1108" t="s">
        <v>11790</v>
      </c>
      <c r="B1108" s="9">
        <v>46017</v>
      </c>
      <c r="C1108" t="s">
        <v>8457</v>
      </c>
      <c r="D1108" t="s">
        <v>8249</v>
      </c>
      <c r="E1108" t="s">
        <v>10057</v>
      </c>
      <c r="F1108">
        <v>3030</v>
      </c>
      <c r="G1108" t="s">
        <v>4482</v>
      </c>
      <c r="H1108" s="9">
        <v>46017</v>
      </c>
      <c r="I1108" s="12">
        <f t="shared" si="68"/>
        <v>0</v>
      </c>
      <c r="J1108" s="11" t="str">
        <f t="shared" si="69"/>
        <v/>
      </c>
      <c r="K1108" s="11">
        <f t="shared" si="70"/>
        <v>1107</v>
      </c>
      <c r="L1108" s="11" t="str">
        <f t="shared" si="71"/>
        <v/>
      </c>
    </row>
    <row r="1109" spans="1:12" x14ac:dyDescent="0.3">
      <c r="A1109" t="s">
        <v>11791</v>
      </c>
      <c r="B1109" s="9">
        <v>46017</v>
      </c>
      <c r="C1109" t="s">
        <v>8411</v>
      </c>
      <c r="D1109" t="s">
        <v>8233</v>
      </c>
      <c r="E1109" t="s">
        <v>10087</v>
      </c>
      <c r="F1109">
        <v>22470</v>
      </c>
      <c r="G1109" t="s">
        <v>4482</v>
      </c>
      <c r="H1109" s="9">
        <v>46019</v>
      </c>
      <c r="I1109" s="12">
        <f t="shared" si="68"/>
        <v>2</v>
      </c>
      <c r="J1109" s="11" t="str">
        <f t="shared" si="69"/>
        <v/>
      </c>
      <c r="K1109" s="11">
        <f t="shared" si="70"/>
        <v>1108</v>
      </c>
      <c r="L1109" s="11" t="str">
        <f t="shared" si="71"/>
        <v/>
      </c>
    </row>
    <row r="1110" spans="1:12" x14ac:dyDescent="0.3">
      <c r="A1110" t="s">
        <v>11792</v>
      </c>
      <c r="B1110" s="9">
        <v>46017</v>
      </c>
      <c r="C1110" t="s">
        <v>8366</v>
      </c>
      <c r="D1110" t="s">
        <v>8249</v>
      </c>
      <c r="E1110" t="s">
        <v>9992</v>
      </c>
      <c r="F1110">
        <v>16632</v>
      </c>
      <c r="G1110" t="s">
        <v>10687</v>
      </c>
      <c r="H1110" s="9">
        <v>46017</v>
      </c>
      <c r="I1110" s="12">
        <f t="shared" si="68"/>
        <v>0</v>
      </c>
      <c r="J1110" s="11" t="str">
        <f t="shared" si="69"/>
        <v/>
      </c>
      <c r="K1110" s="11">
        <f t="shared" si="70"/>
        <v>1109</v>
      </c>
      <c r="L1110" s="11" t="str">
        <f t="shared" si="71"/>
        <v/>
      </c>
    </row>
    <row r="1111" spans="1:12" x14ac:dyDescent="0.3">
      <c r="A1111" t="s">
        <v>11793</v>
      </c>
      <c r="B1111" s="9">
        <v>46017</v>
      </c>
      <c r="C1111" t="s">
        <v>8486</v>
      </c>
      <c r="D1111" t="s">
        <v>8228</v>
      </c>
      <c r="E1111" t="s">
        <v>10026</v>
      </c>
      <c r="F1111">
        <v>11220</v>
      </c>
      <c r="G1111" t="s">
        <v>4482</v>
      </c>
      <c r="H1111" s="9">
        <v>46019</v>
      </c>
      <c r="I1111" s="12">
        <f t="shared" si="68"/>
        <v>2</v>
      </c>
      <c r="J1111" s="11" t="str">
        <f t="shared" si="69"/>
        <v/>
      </c>
      <c r="K1111" s="11">
        <f t="shared" si="70"/>
        <v>1110</v>
      </c>
      <c r="L1111" s="11" t="str">
        <f t="shared" si="71"/>
        <v/>
      </c>
    </row>
    <row r="1112" spans="1:12" x14ac:dyDescent="0.3">
      <c r="A1112" t="s">
        <v>11794</v>
      </c>
      <c r="B1112" s="9">
        <v>46017</v>
      </c>
      <c r="C1112" t="s">
        <v>8238</v>
      </c>
      <c r="D1112" t="s">
        <v>8241</v>
      </c>
      <c r="E1112" t="s">
        <v>9948</v>
      </c>
      <c r="F1112">
        <v>17935</v>
      </c>
      <c r="G1112" t="s">
        <v>4482</v>
      </c>
      <c r="H1112" s="9">
        <v>46040</v>
      </c>
      <c r="I1112" s="12">
        <f t="shared" si="68"/>
        <v>23</v>
      </c>
      <c r="J1112" s="11" t="str">
        <f t="shared" si="69"/>
        <v>FLAG</v>
      </c>
      <c r="K1112" s="11">
        <f t="shared" si="70"/>
        <v>1111</v>
      </c>
      <c r="L1112" s="11" t="str">
        <f t="shared" si="71"/>
        <v/>
      </c>
    </row>
    <row r="1113" spans="1:12" x14ac:dyDescent="0.3">
      <c r="A1113" t="s">
        <v>11795</v>
      </c>
      <c r="B1113" s="9">
        <v>46018</v>
      </c>
      <c r="C1113" t="s">
        <v>8403</v>
      </c>
      <c r="D1113" t="s">
        <v>8241</v>
      </c>
      <c r="E1113" t="s">
        <v>9930</v>
      </c>
      <c r="F1113">
        <v>3332</v>
      </c>
      <c r="G1113" t="s">
        <v>4482</v>
      </c>
      <c r="H1113" s="9">
        <v>46046</v>
      </c>
      <c r="I1113" s="12">
        <f t="shared" si="68"/>
        <v>28</v>
      </c>
      <c r="J1113" s="11" t="str">
        <f t="shared" si="69"/>
        <v>FLAG</v>
      </c>
      <c r="K1113" s="11">
        <f t="shared" si="70"/>
        <v>1112</v>
      </c>
      <c r="L1113" s="11" t="str">
        <f t="shared" si="71"/>
        <v/>
      </c>
    </row>
    <row r="1114" spans="1:12" x14ac:dyDescent="0.3">
      <c r="A1114" t="s">
        <v>11796</v>
      </c>
      <c r="B1114" s="9">
        <v>46018</v>
      </c>
      <c r="C1114" t="s">
        <v>8309</v>
      </c>
      <c r="D1114" t="s">
        <v>8249</v>
      </c>
      <c r="E1114" t="s">
        <v>9988</v>
      </c>
      <c r="F1114">
        <v>2128</v>
      </c>
      <c r="G1114" t="s">
        <v>4482</v>
      </c>
      <c r="H1114" s="9">
        <v>46019</v>
      </c>
      <c r="I1114" s="12">
        <f t="shared" si="68"/>
        <v>1</v>
      </c>
      <c r="J1114" s="11" t="str">
        <f t="shared" si="69"/>
        <v/>
      </c>
      <c r="K1114" s="11">
        <f t="shared" si="70"/>
        <v>1113</v>
      </c>
      <c r="L1114" s="11" t="str">
        <f t="shared" si="71"/>
        <v/>
      </c>
    </row>
    <row r="1115" spans="1:12" x14ac:dyDescent="0.3">
      <c r="A1115" t="s">
        <v>11797</v>
      </c>
      <c r="B1115" s="9">
        <v>46018</v>
      </c>
      <c r="C1115" t="s">
        <v>8335</v>
      </c>
      <c r="D1115" t="s">
        <v>8249</v>
      </c>
      <c r="E1115" t="s">
        <v>10039</v>
      </c>
      <c r="F1115">
        <v>21735</v>
      </c>
      <c r="G1115" t="s">
        <v>10687</v>
      </c>
      <c r="H1115" s="9">
        <v>46018</v>
      </c>
      <c r="I1115" s="12">
        <f t="shared" si="68"/>
        <v>0</v>
      </c>
      <c r="J1115" s="11" t="str">
        <f t="shared" si="69"/>
        <v/>
      </c>
      <c r="K1115" s="11">
        <f t="shared" si="70"/>
        <v>1114</v>
      </c>
      <c r="L1115" s="11" t="str">
        <f t="shared" si="71"/>
        <v/>
      </c>
    </row>
    <row r="1116" spans="1:12" x14ac:dyDescent="0.3">
      <c r="A1116" t="s">
        <v>11798</v>
      </c>
      <c r="B1116" s="9">
        <v>46018</v>
      </c>
      <c r="C1116" t="s">
        <v>8238</v>
      </c>
      <c r="D1116" t="s">
        <v>8241</v>
      </c>
      <c r="E1116" t="s">
        <v>10048</v>
      </c>
      <c r="F1116">
        <v>9212</v>
      </c>
      <c r="G1116" t="s">
        <v>10687</v>
      </c>
      <c r="H1116" s="9">
        <v>46018</v>
      </c>
      <c r="I1116" s="12">
        <f t="shared" si="68"/>
        <v>0</v>
      </c>
      <c r="J1116" s="11" t="str">
        <f t="shared" si="69"/>
        <v/>
      </c>
      <c r="K1116" s="11">
        <f t="shared" si="70"/>
        <v>1115</v>
      </c>
      <c r="L1116" s="11" t="str">
        <f t="shared" si="71"/>
        <v/>
      </c>
    </row>
    <row r="1117" spans="1:12" x14ac:dyDescent="0.3">
      <c r="A1117" t="s">
        <v>11799</v>
      </c>
      <c r="B1117" s="9">
        <v>46018</v>
      </c>
      <c r="C1117" t="s">
        <v>8437</v>
      </c>
      <c r="D1117" t="s">
        <v>8228</v>
      </c>
      <c r="E1117" t="s">
        <v>9956</v>
      </c>
      <c r="F1117">
        <v>6330</v>
      </c>
      <c r="G1117" t="s">
        <v>10687</v>
      </c>
      <c r="H1117" s="9">
        <v>46018</v>
      </c>
      <c r="I1117" s="12">
        <f t="shared" si="68"/>
        <v>0</v>
      </c>
      <c r="J1117" s="11" t="str">
        <f t="shared" si="69"/>
        <v/>
      </c>
      <c r="K1117" s="11">
        <f t="shared" si="70"/>
        <v>1116</v>
      </c>
      <c r="L1117" s="11" t="str">
        <f t="shared" si="71"/>
        <v/>
      </c>
    </row>
    <row r="1118" spans="1:12" x14ac:dyDescent="0.3">
      <c r="A1118" t="s">
        <v>11800</v>
      </c>
      <c r="B1118" s="9">
        <v>46018</v>
      </c>
      <c r="C1118" t="s">
        <v>8482</v>
      </c>
      <c r="D1118" t="s">
        <v>8233</v>
      </c>
      <c r="E1118" t="s">
        <v>10112</v>
      </c>
      <c r="F1118">
        <v>3192</v>
      </c>
      <c r="G1118" t="s">
        <v>10699</v>
      </c>
      <c r="H1118" s="9">
        <v>46018</v>
      </c>
      <c r="I1118" s="12">
        <f t="shared" si="68"/>
        <v>0</v>
      </c>
      <c r="J1118" s="11" t="str">
        <f t="shared" si="69"/>
        <v/>
      </c>
      <c r="K1118" s="11">
        <f t="shared" si="70"/>
        <v>1117</v>
      </c>
      <c r="L1118" s="11" t="str">
        <f t="shared" si="71"/>
        <v/>
      </c>
    </row>
    <row r="1119" spans="1:12" x14ac:dyDescent="0.3">
      <c r="A1119" t="s">
        <v>11801</v>
      </c>
      <c r="B1119" s="9">
        <v>46019</v>
      </c>
      <c r="C1119" t="s">
        <v>8498</v>
      </c>
      <c r="D1119" t="s">
        <v>8249</v>
      </c>
      <c r="E1119" t="s">
        <v>10080</v>
      </c>
      <c r="F1119">
        <v>9945</v>
      </c>
      <c r="G1119" t="s">
        <v>10699</v>
      </c>
      <c r="H1119" s="9">
        <v>46019</v>
      </c>
      <c r="I1119" s="12">
        <f t="shared" si="68"/>
        <v>0</v>
      </c>
      <c r="J1119" s="11" t="str">
        <f t="shared" si="69"/>
        <v/>
      </c>
      <c r="K1119" s="11">
        <f t="shared" si="70"/>
        <v>1118</v>
      </c>
      <c r="L1119" s="11" t="str">
        <f t="shared" si="71"/>
        <v/>
      </c>
    </row>
    <row r="1120" spans="1:12" x14ac:dyDescent="0.3">
      <c r="A1120" t="s">
        <v>11802</v>
      </c>
      <c r="B1120" s="9">
        <v>46019</v>
      </c>
      <c r="C1120" t="s">
        <v>8495</v>
      </c>
      <c r="D1120" t="s">
        <v>8249</v>
      </c>
      <c r="E1120" t="s">
        <v>9994</v>
      </c>
      <c r="F1120">
        <v>2890</v>
      </c>
      <c r="G1120" t="s">
        <v>10687</v>
      </c>
      <c r="H1120" s="9">
        <v>46019</v>
      </c>
      <c r="I1120" s="12">
        <f t="shared" si="68"/>
        <v>0</v>
      </c>
      <c r="J1120" s="11" t="str">
        <f t="shared" si="69"/>
        <v/>
      </c>
      <c r="K1120" s="11">
        <f t="shared" si="70"/>
        <v>1119</v>
      </c>
      <c r="L1120" s="11" t="str">
        <f t="shared" si="71"/>
        <v/>
      </c>
    </row>
    <row r="1121" spans="1:12" x14ac:dyDescent="0.3">
      <c r="A1121" t="s">
        <v>11803</v>
      </c>
      <c r="B1121" s="9">
        <v>46019</v>
      </c>
      <c r="C1121" t="s">
        <v>8301</v>
      </c>
      <c r="D1121" t="s">
        <v>8228</v>
      </c>
      <c r="E1121" t="s">
        <v>9950</v>
      </c>
      <c r="F1121">
        <v>546</v>
      </c>
      <c r="G1121" t="s">
        <v>4482</v>
      </c>
      <c r="H1121" s="9">
        <v>46021</v>
      </c>
      <c r="I1121" s="12">
        <f t="shared" si="68"/>
        <v>2</v>
      </c>
      <c r="J1121" s="11" t="str">
        <f t="shared" si="69"/>
        <v/>
      </c>
      <c r="K1121" s="11">
        <f t="shared" si="70"/>
        <v>1120</v>
      </c>
      <c r="L1121" s="11" t="str">
        <f t="shared" si="71"/>
        <v/>
      </c>
    </row>
    <row r="1122" spans="1:12" x14ac:dyDescent="0.3">
      <c r="A1122" t="s">
        <v>11804</v>
      </c>
      <c r="B1122" s="9">
        <v>46020</v>
      </c>
      <c r="C1122" t="s">
        <v>8433</v>
      </c>
      <c r="D1122" t="s">
        <v>8233</v>
      </c>
      <c r="E1122" t="s">
        <v>9982</v>
      </c>
      <c r="F1122">
        <v>15136</v>
      </c>
      <c r="G1122" t="s">
        <v>4482</v>
      </c>
      <c r="H1122" s="9">
        <v>46022</v>
      </c>
      <c r="I1122" s="12">
        <f t="shared" si="68"/>
        <v>2</v>
      </c>
      <c r="J1122" s="11" t="str">
        <f t="shared" si="69"/>
        <v/>
      </c>
      <c r="K1122" s="11">
        <f t="shared" si="70"/>
        <v>1121</v>
      </c>
      <c r="L1122" s="11" t="str">
        <f t="shared" si="71"/>
        <v/>
      </c>
    </row>
    <row r="1123" spans="1:12" x14ac:dyDescent="0.3">
      <c r="A1123" t="s">
        <v>11805</v>
      </c>
      <c r="B1123" s="9">
        <v>46020</v>
      </c>
      <c r="C1123" t="s">
        <v>8290</v>
      </c>
      <c r="D1123" t="s">
        <v>8249</v>
      </c>
      <c r="E1123" t="s">
        <v>9941</v>
      </c>
      <c r="F1123">
        <v>1050</v>
      </c>
      <c r="G1123" t="s">
        <v>4482</v>
      </c>
      <c r="H1123" s="9">
        <v>46022</v>
      </c>
      <c r="I1123" s="12">
        <f t="shared" si="68"/>
        <v>2</v>
      </c>
      <c r="J1123" s="11" t="str">
        <f t="shared" si="69"/>
        <v/>
      </c>
      <c r="K1123" s="11">
        <f t="shared" si="70"/>
        <v>1122</v>
      </c>
      <c r="L1123" s="11" t="str">
        <f t="shared" si="71"/>
        <v/>
      </c>
    </row>
    <row r="1124" spans="1:12" x14ac:dyDescent="0.3">
      <c r="A1124" t="s">
        <v>11806</v>
      </c>
      <c r="B1124" s="9">
        <v>46020</v>
      </c>
      <c r="C1124" t="s">
        <v>8415</v>
      </c>
      <c r="D1124" t="s">
        <v>8269</v>
      </c>
      <c r="E1124" t="s">
        <v>10072</v>
      </c>
      <c r="F1124">
        <v>1125</v>
      </c>
      <c r="G1124" t="s">
        <v>4482</v>
      </c>
      <c r="H1124" s="9">
        <v>46020</v>
      </c>
      <c r="I1124" s="12">
        <f t="shared" si="68"/>
        <v>0</v>
      </c>
      <c r="J1124" s="11" t="str">
        <f t="shared" si="69"/>
        <v/>
      </c>
      <c r="K1124" s="11">
        <f t="shared" si="70"/>
        <v>1123</v>
      </c>
      <c r="L1124" s="11" t="str">
        <f t="shared" si="71"/>
        <v/>
      </c>
    </row>
    <row r="1125" spans="1:12" x14ac:dyDescent="0.3">
      <c r="A1125" t="s">
        <v>11807</v>
      </c>
      <c r="B1125" s="9">
        <v>46020</v>
      </c>
      <c r="C1125" t="s">
        <v>8532</v>
      </c>
      <c r="D1125" t="s">
        <v>8249</v>
      </c>
      <c r="E1125" t="s">
        <v>10118</v>
      </c>
      <c r="F1125">
        <v>1831.5</v>
      </c>
      <c r="G1125" t="s">
        <v>10687</v>
      </c>
      <c r="H1125" s="9">
        <v>46020</v>
      </c>
      <c r="I1125" s="12">
        <f t="shared" si="68"/>
        <v>0</v>
      </c>
      <c r="J1125" s="11" t="str">
        <f t="shared" si="69"/>
        <v/>
      </c>
      <c r="K1125" s="11">
        <f t="shared" si="70"/>
        <v>1124</v>
      </c>
      <c r="L1125" s="11" t="str">
        <f t="shared" si="71"/>
        <v/>
      </c>
    </row>
    <row r="1126" spans="1:12" x14ac:dyDescent="0.3">
      <c r="A1126" t="s">
        <v>11808</v>
      </c>
      <c r="B1126" s="9">
        <v>46021</v>
      </c>
      <c r="C1126" t="s">
        <v>8529</v>
      </c>
      <c r="D1126" t="s">
        <v>8249</v>
      </c>
      <c r="E1126" t="s">
        <v>9970</v>
      </c>
      <c r="F1126">
        <v>1770</v>
      </c>
      <c r="G1126" t="s">
        <v>10687</v>
      </c>
      <c r="H1126" s="9">
        <v>46021</v>
      </c>
      <c r="I1126" s="12">
        <f t="shared" si="68"/>
        <v>0</v>
      </c>
      <c r="J1126" s="11" t="str">
        <f t="shared" si="69"/>
        <v/>
      </c>
      <c r="K1126" s="11">
        <f t="shared" si="70"/>
        <v>1125</v>
      </c>
      <c r="L1126" s="11" t="str">
        <f t="shared" si="71"/>
        <v/>
      </c>
    </row>
    <row r="1127" spans="1:12" x14ac:dyDescent="0.3">
      <c r="A1127" t="s">
        <v>11809</v>
      </c>
      <c r="B1127" s="9">
        <v>46022</v>
      </c>
      <c r="C1127" t="s">
        <v>8267</v>
      </c>
      <c r="D1127" t="s">
        <v>8269</v>
      </c>
      <c r="E1127" t="s">
        <v>10082</v>
      </c>
      <c r="F1127">
        <v>7170</v>
      </c>
      <c r="G1127" t="s">
        <v>10687</v>
      </c>
      <c r="H1127" s="9">
        <v>46022</v>
      </c>
      <c r="I1127" s="12">
        <f t="shared" si="68"/>
        <v>0</v>
      </c>
      <c r="J1127" s="11" t="str">
        <f t="shared" si="69"/>
        <v/>
      </c>
      <c r="K1127" s="11">
        <f t="shared" si="70"/>
        <v>1126</v>
      </c>
      <c r="L1127" s="11" t="str">
        <f t="shared" si="71"/>
        <v/>
      </c>
    </row>
    <row r="1128" spans="1:12" x14ac:dyDescent="0.3">
      <c r="A1128" t="s">
        <v>11810</v>
      </c>
      <c r="B1128" s="9">
        <v>46022</v>
      </c>
      <c r="C1128" t="s">
        <v>8515</v>
      </c>
      <c r="D1128" t="s">
        <v>8233</v>
      </c>
      <c r="E1128" t="s">
        <v>10164</v>
      </c>
      <c r="F1128">
        <v>1275</v>
      </c>
      <c r="G1128" t="s">
        <v>10699</v>
      </c>
      <c r="H1128" s="9">
        <v>46022</v>
      </c>
      <c r="I1128" s="12">
        <f t="shared" si="68"/>
        <v>0</v>
      </c>
      <c r="J1128" s="11" t="str">
        <f t="shared" si="69"/>
        <v/>
      </c>
      <c r="K1128" s="11">
        <f t="shared" si="70"/>
        <v>1127</v>
      </c>
      <c r="L1128" s="11" t="str">
        <f t="shared" si="71"/>
        <v/>
      </c>
    </row>
    <row r="1129" spans="1:12" x14ac:dyDescent="0.3">
      <c r="A1129" t="s">
        <v>11811</v>
      </c>
      <c r="B1129" s="9">
        <v>46022</v>
      </c>
      <c r="C1129" t="s">
        <v>8511</v>
      </c>
      <c r="D1129" t="s">
        <v>8241</v>
      </c>
      <c r="E1129" t="s">
        <v>10036</v>
      </c>
      <c r="F1129">
        <v>14110</v>
      </c>
      <c r="G1129" t="s">
        <v>4482</v>
      </c>
      <c r="H1129" s="9">
        <v>46037</v>
      </c>
      <c r="I1129" s="12">
        <f t="shared" si="68"/>
        <v>15</v>
      </c>
      <c r="J1129" s="11" t="str">
        <f t="shared" si="69"/>
        <v>FLAG</v>
      </c>
      <c r="K1129" s="11">
        <f t="shared" si="70"/>
        <v>1128</v>
      </c>
      <c r="L1129" s="11" t="str">
        <f t="shared" si="71"/>
        <v/>
      </c>
    </row>
    <row r="1130" spans="1:12" x14ac:dyDescent="0.3">
      <c r="A1130" t="s">
        <v>11812</v>
      </c>
      <c r="B1130" s="9">
        <v>46022</v>
      </c>
      <c r="C1130" t="s">
        <v>8525</v>
      </c>
      <c r="D1130" t="s">
        <v>8241</v>
      </c>
      <c r="E1130" t="s">
        <v>10123</v>
      </c>
      <c r="F1130">
        <v>4530</v>
      </c>
      <c r="G1130" t="s">
        <v>4482</v>
      </c>
      <c r="H1130" s="9">
        <v>46045</v>
      </c>
      <c r="I1130" s="12">
        <f t="shared" si="68"/>
        <v>23</v>
      </c>
      <c r="J1130" s="11" t="str">
        <f t="shared" si="69"/>
        <v>FLAG</v>
      </c>
      <c r="K1130" s="11">
        <f t="shared" si="70"/>
        <v>1129</v>
      </c>
      <c r="L1130" s="11" t="str">
        <f t="shared" si="71"/>
        <v/>
      </c>
    </row>
    <row r="1131" spans="1:12" x14ac:dyDescent="0.3">
      <c r="A1131" t="s">
        <v>11813</v>
      </c>
      <c r="B1131" s="9">
        <v>46022</v>
      </c>
      <c r="C1131" t="s">
        <v>8428</v>
      </c>
      <c r="D1131" t="s">
        <v>8228</v>
      </c>
      <c r="E1131" t="s">
        <v>9986</v>
      </c>
      <c r="F1131">
        <v>20064</v>
      </c>
      <c r="G1131" t="s">
        <v>10699</v>
      </c>
      <c r="H1131" s="9">
        <v>46023</v>
      </c>
      <c r="I1131" s="12">
        <f t="shared" si="68"/>
        <v>1</v>
      </c>
      <c r="J1131" s="11" t="str">
        <f t="shared" si="69"/>
        <v/>
      </c>
      <c r="K1131" s="11">
        <f t="shared" si="70"/>
        <v>1130</v>
      </c>
      <c r="L1131" s="11" t="str">
        <f t="shared" si="71"/>
        <v/>
      </c>
    </row>
    <row r="1132" spans="1:12" x14ac:dyDescent="0.3">
      <c r="A1132" t="s">
        <v>11814</v>
      </c>
      <c r="B1132" s="9">
        <v>46023</v>
      </c>
      <c r="C1132" t="s">
        <v>8430</v>
      </c>
      <c r="D1132" t="s">
        <v>8241</v>
      </c>
      <c r="E1132" t="s">
        <v>10011</v>
      </c>
      <c r="F1132">
        <v>2137.5</v>
      </c>
      <c r="G1132" t="s">
        <v>10699</v>
      </c>
      <c r="H1132" s="9">
        <v>46023</v>
      </c>
      <c r="I1132" s="12">
        <f t="shared" si="68"/>
        <v>0</v>
      </c>
      <c r="J1132" s="11" t="str">
        <f t="shared" si="69"/>
        <v/>
      </c>
      <c r="K1132" s="11">
        <f t="shared" si="70"/>
        <v>1131</v>
      </c>
      <c r="L1132" s="11" t="str">
        <f t="shared" si="71"/>
        <v/>
      </c>
    </row>
    <row r="1133" spans="1:12" x14ac:dyDescent="0.3">
      <c r="A1133" t="s">
        <v>11815</v>
      </c>
      <c r="B1133" s="9">
        <v>46023</v>
      </c>
      <c r="C1133" t="s">
        <v>8359</v>
      </c>
      <c r="D1133" t="s">
        <v>8249</v>
      </c>
      <c r="E1133" t="s">
        <v>9935</v>
      </c>
      <c r="F1133">
        <v>5310</v>
      </c>
      <c r="G1133" t="s">
        <v>10699</v>
      </c>
      <c r="H1133" s="9">
        <v>46023</v>
      </c>
      <c r="I1133" s="12">
        <f t="shared" si="68"/>
        <v>0</v>
      </c>
      <c r="J1133" s="11" t="str">
        <f t="shared" si="69"/>
        <v/>
      </c>
      <c r="K1133" s="11">
        <f t="shared" si="70"/>
        <v>1132</v>
      </c>
      <c r="L1133" s="11" t="str">
        <f t="shared" si="71"/>
        <v/>
      </c>
    </row>
    <row r="1134" spans="1:12" x14ac:dyDescent="0.3">
      <c r="A1134" t="s">
        <v>11816</v>
      </c>
      <c r="B1134" s="9">
        <v>46024</v>
      </c>
      <c r="C1134" t="s">
        <v>8536</v>
      </c>
      <c r="D1134" t="s">
        <v>8241</v>
      </c>
      <c r="E1134" t="s">
        <v>10150</v>
      </c>
      <c r="F1134">
        <v>1987.5</v>
      </c>
      <c r="G1134" t="s">
        <v>10687</v>
      </c>
      <c r="H1134" s="9">
        <v>46024</v>
      </c>
      <c r="I1134" s="12">
        <f t="shared" si="68"/>
        <v>0</v>
      </c>
      <c r="J1134" s="11" t="str">
        <f t="shared" si="69"/>
        <v/>
      </c>
      <c r="K1134" s="11">
        <f t="shared" si="70"/>
        <v>1133</v>
      </c>
      <c r="L1134" s="11" t="str">
        <f t="shared" si="71"/>
        <v/>
      </c>
    </row>
    <row r="1135" spans="1:12" x14ac:dyDescent="0.3">
      <c r="A1135" t="s">
        <v>11817</v>
      </c>
      <c r="B1135" s="9">
        <v>46024</v>
      </c>
      <c r="C1135" t="s">
        <v>8441</v>
      </c>
      <c r="D1135" t="s">
        <v>8233</v>
      </c>
      <c r="E1135" t="s">
        <v>10096</v>
      </c>
      <c r="F1135">
        <v>8096</v>
      </c>
      <c r="G1135" t="s">
        <v>10687</v>
      </c>
      <c r="H1135" s="9">
        <v>46024</v>
      </c>
      <c r="I1135" s="12">
        <f t="shared" si="68"/>
        <v>0</v>
      </c>
      <c r="J1135" s="11" t="str">
        <f t="shared" si="69"/>
        <v/>
      </c>
      <c r="K1135" s="11">
        <f t="shared" si="70"/>
        <v>1134</v>
      </c>
      <c r="L1135" s="11" t="str">
        <f t="shared" si="71"/>
        <v/>
      </c>
    </row>
    <row r="1136" spans="1:12" x14ac:dyDescent="0.3">
      <c r="A1136" t="s">
        <v>11818</v>
      </c>
      <c r="B1136" s="9">
        <v>46024</v>
      </c>
      <c r="C1136" t="s">
        <v>8509</v>
      </c>
      <c r="D1136" t="s">
        <v>8269</v>
      </c>
      <c r="E1136" t="s">
        <v>10075</v>
      </c>
      <c r="F1136">
        <v>6072</v>
      </c>
      <c r="G1136" t="s">
        <v>4482</v>
      </c>
      <c r="H1136" s="9">
        <v>46025</v>
      </c>
      <c r="I1136" s="12">
        <f t="shared" si="68"/>
        <v>1</v>
      </c>
      <c r="J1136" s="11" t="str">
        <f t="shared" si="69"/>
        <v/>
      </c>
      <c r="K1136" s="11">
        <f t="shared" si="70"/>
        <v>1135</v>
      </c>
      <c r="L1136" s="11" t="str">
        <f t="shared" si="71"/>
        <v/>
      </c>
    </row>
    <row r="1137" spans="1:12" x14ac:dyDescent="0.3">
      <c r="A1137" t="s">
        <v>11819</v>
      </c>
      <c r="B1137" s="9">
        <v>46024</v>
      </c>
      <c r="C1137" t="s">
        <v>8383</v>
      </c>
      <c r="D1137" t="s">
        <v>8269</v>
      </c>
      <c r="E1137" t="s">
        <v>10158</v>
      </c>
      <c r="F1137">
        <v>1155</v>
      </c>
      <c r="G1137" t="s">
        <v>4482</v>
      </c>
      <c r="H1137" s="9">
        <v>46025</v>
      </c>
      <c r="I1137" s="12">
        <f t="shared" si="68"/>
        <v>1</v>
      </c>
      <c r="J1137" s="11" t="str">
        <f t="shared" si="69"/>
        <v/>
      </c>
      <c r="K1137" s="11">
        <f t="shared" si="70"/>
        <v>1136</v>
      </c>
      <c r="L1137" s="11" t="str">
        <f t="shared" si="71"/>
        <v/>
      </c>
    </row>
    <row r="1138" spans="1:12" x14ac:dyDescent="0.3">
      <c r="A1138" t="s">
        <v>11820</v>
      </c>
      <c r="B1138" s="9">
        <v>46024</v>
      </c>
      <c r="C1138" t="s">
        <v>8229</v>
      </c>
      <c r="D1138" t="s">
        <v>8233</v>
      </c>
      <c r="E1138" t="s">
        <v>10007</v>
      </c>
      <c r="F1138">
        <v>1445</v>
      </c>
      <c r="G1138" t="s">
        <v>10687</v>
      </c>
      <c r="H1138" s="9">
        <v>46024</v>
      </c>
      <c r="I1138" s="12">
        <f t="shared" si="68"/>
        <v>0</v>
      </c>
      <c r="J1138" s="11" t="str">
        <f t="shared" si="69"/>
        <v/>
      </c>
      <c r="K1138" s="11">
        <f t="shared" si="70"/>
        <v>1137</v>
      </c>
      <c r="L1138" s="11" t="str">
        <f t="shared" si="71"/>
        <v/>
      </c>
    </row>
    <row r="1139" spans="1:12" x14ac:dyDescent="0.3">
      <c r="A1139" t="s">
        <v>11821</v>
      </c>
      <c r="B1139" s="9">
        <v>46024</v>
      </c>
      <c r="C1139" t="s">
        <v>8393</v>
      </c>
      <c r="D1139" t="s">
        <v>8249</v>
      </c>
      <c r="E1139" t="s">
        <v>10166</v>
      </c>
      <c r="F1139">
        <v>22890</v>
      </c>
      <c r="G1139" t="s">
        <v>10699</v>
      </c>
      <c r="H1139" s="9">
        <v>46025</v>
      </c>
      <c r="I1139" s="12">
        <f t="shared" si="68"/>
        <v>1</v>
      </c>
      <c r="J1139" s="11" t="str">
        <f t="shared" si="69"/>
        <v/>
      </c>
      <c r="K1139" s="11">
        <f t="shared" si="70"/>
        <v>1138</v>
      </c>
      <c r="L1139" s="11" t="str">
        <f t="shared" si="71"/>
        <v/>
      </c>
    </row>
    <row r="1140" spans="1:12" x14ac:dyDescent="0.3">
      <c r="A1140" t="s">
        <v>11822</v>
      </c>
      <c r="B1140" s="9">
        <v>46024</v>
      </c>
      <c r="C1140" t="s">
        <v>8516</v>
      </c>
      <c r="D1140" t="s">
        <v>8233</v>
      </c>
      <c r="E1140" t="s">
        <v>9944</v>
      </c>
      <c r="F1140">
        <v>1998</v>
      </c>
      <c r="G1140" t="s">
        <v>10699</v>
      </c>
      <c r="H1140" s="9">
        <v>46025</v>
      </c>
      <c r="I1140" s="12">
        <f t="shared" si="68"/>
        <v>1</v>
      </c>
      <c r="J1140" s="11" t="str">
        <f t="shared" si="69"/>
        <v/>
      </c>
      <c r="K1140" s="11">
        <f t="shared" si="70"/>
        <v>1139</v>
      </c>
      <c r="L1140" s="11" t="str">
        <f t="shared" si="71"/>
        <v/>
      </c>
    </row>
    <row r="1141" spans="1:12" x14ac:dyDescent="0.3">
      <c r="A1141" t="s">
        <v>11823</v>
      </c>
      <c r="B1141" s="9">
        <v>46025</v>
      </c>
      <c r="C1141" t="s">
        <v>8421</v>
      </c>
      <c r="D1141" t="s">
        <v>8269</v>
      </c>
      <c r="E1141" t="s">
        <v>10100</v>
      </c>
      <c r="F1141">
        <v>5460</v>
      </c>
      <c r="G1141" t="s">
        <v>4482</v>
      </c>
      <c r="H1141" s="9">
        <v>46025</v>
      </c>
      <c r="I1141" s="12">
        <f t="shared" si="68"/>
        <v>0</v>
      </c>
      <c r="J1141" s="11" t="str">
        <f t="shared" si="69"/>
        <v/>
      </c>
      <c r="K1141" s="11">
        <f t="shared" si="70"/>
        <v>1140</v>
      </c>
      <c r="L1141" s="11" t="str">
        <f t="shared" si="71"/>
        <v/>
      </c>
    </row>
    <row r="1142" spans="1:12" x14ac:dyDescent="0.3">
      <c r="A1142" t="s">
        <v>11824</v>
      </c>
      <c r="B1142" s="9">
        <v>46025</v>
      </c>
      <c r="C1142" t="s">
        <v>8417</v>
      </c>
      <c r="D1142" t="s">
        <v>8233</v>
      </c>
      <c r="E1142" t="s">
        <v>10085</v>
      </c>
      <c r="F1142">
        <v>13104</v>
      </c>
      <c r="G1142" t="s">
        <v>4482</v>
      </c>
      <c r="H1142" s="9">
        <v>46026</v>
      </c>
      <c r="I1142" s="12">
        <f t="shared" si="68"/>
        <v>1</v>
      </c>
      <c r="J1142" s="11" t="str">
        <f t="shared" si="69"/>
        <v/>
      </c>
      <c r="K1142" s="11">
        <f t="shared" si="70"/>
        <v>1141</v>
      </c>
      <c r="L1142" s="11" t="str">
        <f t="shared" si="71"/>
        <v/>
      </c>
    </row>
    <row r="1143" spans="1:12" x14ac:dyDescent="0.3">
      <c r="A1143" t="s">
        <v>11825</v>
      </c>
      <c r="B1143" s="9">
        <v>46025</v>
      </c>
      <c r="C1143" t="s">
        <v>8523</v>
      </c>
      <c r="D1143" t="s">
        <v>8241</v>
      </c>
      <c r="E1143" t="s">
        <v>10136</v>
      </c>
      <c r="F1143">
        <v>6984</v>
      </c>
      <c r="G1143" t="s">
        <v>4482</v>
      </c>
      <c r="H1143" s="9">
        <v>46046</v>
      </c>
      <c r="I1143" s="12">
        <f t="shared" si="68"/>
        <v>21</v>
      </c>
      <c r="J1143" s="11" t="str">
        <f t="shared" si="69"/>
        <v>FLAG</v>
      </c>
      <c r="K1143" s="11">
        <f t="shared" si="70"/>
        <v>1142</v>
      </c>
      <c r="L1143" s="11" t="str">
        <f t="shared" si="71"/>
        <v/>
      </c>
    </row>
    <row r="1144" spans="1:12" x14ac:dyDescent="0.3">
      <c r="A1144" t="s">
        <v>11826</v>
      </c>
      <c r="B1144" s="9">
        <v>46025</v>
      </c>
      <c r="C1144" t="s">
        <v>8234</v>
      </c>
      <c r="D1144" t="s">
        <v>8233</v>
      </c>
      <c r="E1144" t="s">
        <v>10184</v>
      </c>
      <c r="F1144">
        <v>456</v>
      </c>
      <c r="G1144" t="s">
        <v>10687</v>
      </c>
      <c r="H1144" s="9">
        <v>46025</v>
      </c>
      <c r="I1144" s="12">
        <f t="shared" si="68"/>
        <v>0</v>
      </c>
      <c r="J1144" s="11" t="str">
        <f t="shared" si="69"/>
        <v/>
      </c>
      <c r="K1144" s="11">
        <f t="shared" si="70"/>
        <v>1143</v>
      </c>
      <c r="L1144" s="11" t="str">
        <f t="shared" si="71"/>
        <v/>
      </c>
    </row>
    <row r="1145" spans="1:12" x14ac:dyDescent="0.3">
      <c r="A1145" t="s">
        <v>11827</v>
      </c>
      <c r="B1145" s="9">
        <v>46025</v>
      </c>
      <c r="C1145" t="s">
        <v>8245</v>
      </c>
      <c r="D1145" t="s">
        <v>8249</v>
      </c>
      <c r="E1145" t="s">
        <v>10102</v>
      </c>
      <c r="F1145">
        <v>7735</v>
      </c>
      <c r="G1145" t="s">
        <v>10699</v>
      </c>
      <c r="H1145" s="9">
        <v>46026</v>
      </c>
      <c r="I1145" s="12">
        <f t="shared" si="68"/>
        <v>1</v>
      </c>
      <c r="J1145" s="11" t="str">
        <f t="shared" si="69"/>
        <v/>
      </c>
      <c r="K1145" s="11">
        <f t="shared" si="70"/>
        <v>1144</v>
      </c>
      <c r="L1145" s="11" t="str">
        <f t="shared" si="71"/>
        <v/>
      </c>
    </row>
    <row r="1146" spans="1:12" x14ac:dyDescent="0.3">
      <c r="A1146" t="s">
        <v>11828</v>
      </c>
      <c r="B1146" s="9">
        <v>46025</v>
      </c>
      <c r="C1146" t="s">
        <v>8511</v>
      </c>
      <c r="D1146" t="s">
        <v>8241</v>
      </c>
      <c r="E1146" t="s">
        <v>9985</v>
      </c>
      <c r="F1146">
        <v>4018</v>
      </c>
      <c r="G1146" t="s">
        <v>10699</v>
      </c>
      <c r="H1146" s="9">
        <v>46026</v>
      </c>
      <c r="I1146" s="12">
        <f t="shared" si="68"/>
        <v>1</v>
      </c>
      <c r="J1146" s="11" t="str">
        <f t="shared" si="69"/>
        <v/>
      </c>
      <c r="K1146" s="11">
        <f t="shared" si="70"/>
        <v>1145</v>
      </c>
      <c r="L1146" s="11" t="str">
        <f t="shared" si="71"/>
        <v/>
      </c>
    </row>
    <row r="1147" spans="1:12" x14ac:dyDescent="0.3">
      <c r="A1147" t="s">
        <v>11829</v>
      </c>
      <c r="B1147" s="9">
        <v>46025</v>
      </c>
      <c r="C1147" t="s">
        <v>8502</v>
      </c>
      <c r="D1147" t="s">
        <v>8249</v>
      </c>
      <c r="E1147" t="s">
        <v>9990</v>
      </c>
      <c r="F1147">
        <v>23415</v>
      </c>
      <c r="G1147" t="s">
        <v>4482</v>
      </c>
      <c r="H1147" s="9">
        <v>46027</v>
      </c>
      <c r="I1147" s="12">
        <f t="shared" si="68"/>
        <v>2</v>
      </c>
      <c r="J1147" s="11" t="str">
        <f t="shared" si="69"/>
        <v/>
      </c>
      <c r="K1147" s="11">
        <f t="shared" si="70"/>
        <v>1146</v>
      </c>
      <c r="L1147" s="11" t="str">
        <f t="shared" si="71"/>
        <v/>
      </c>
    </row>
    <row r="1148" spans="1:12" x14ac:dyDescent="0.3">
      <c r="A1148" t="s">
        <v>11830</v>
      </c>
      <c r="B1148" s="9">
        <v>46025</v>
      </c>
      <c r="C1148" t="s">
        <v>8360</v>
      </c>
      <c r="D1148" t="s">
        <v>8241</v>
      </c>
      <c r="E1148" t="s">
        <v>10047</v>
      </c>
      <c r="F1148">
        <v>4200</v>
      </c>
      <c r="G1148" t="s">
        <v>4482</v>
      </c>
      <c r="H1148" s="9">
        <v>46048</v>
      </c>
      <c r="I1148" s="12">
        <f t="shared" si="68"/>
        <v>23</v>
      </c>
      <c r="J1148" s="11" t="str">
        <f t="shared" si="69"/>
        <v>FLAG</v>
      </c>
      <c r="K1148" s="11">
        <f t="shared" si="70"/>
        <v>1147</v>
      </c>
      <c r="L1148" s="11" t="str">
        <f t="shared" si="71"/>
        <v/>
      </c>
    </row>
    <row r="1149" spans="1:12" x14ac:dyDescent="0.3">
      <c r="A1149" t="s">
        <v>11831</v>
      </c>
      <c r="B1149" s="9">
        <v>46025</v>
      </c>
      <c r="C1149" t="s">
        <v>8323</v>
      </c>
      <c r="D1149" t="s">
        <v>8249</v>
      </c>
      <c r="E1149" t="s">
        <v>10038</v>
      </c>
      <c r="F1149">
        <v>1701</v>
      </c>
      <c r="G1149" t="s">
        <v>10699</v>
      </c>
      <c r="H1149" s="9">
        <v>46027</v>
      </c>
      <c r="I1149" s="12">
        <f t="shared" si="68"/>
        <v>2</v>
      </c>
      <c r="J1149" s="11" t="str">
        <f t="shared" si="69"/>
        <v/>
      </c>
      <c r="K1149" s="11">
        <f t="shared" si="70"/>
        <v>1148</v>
      </c>
      <c r="L1149" s="11" t="str">
        <f t="shared" si="71"/>
        <v/>
      </c>
    </row>
    <row r="1150" spans="1:12" x14ac:dyDescent="0.3">
      <c r="A1150" t="s">
        <v>11832</v>
      </c>
      <c r="B1150" s="9">
        <v>46026</v>
      </c>
      <c r="C1150" t="s">
        <v>8495</v>
      </c>
      <c r="D1150" t="s">
        <v>8249</v>
      </c>
      <c r="E1150" t="s">
        <v>9971</v>
      </c>
      <c r="F1150">
        <v>11016</v>
      </c>
      <c r="G1150" t="s">
        <v>4482</v>
      </c>
      <c r="H1150" s="9">
        <v>46028</v>
      </c>
      <c r="I1150" s="12">
        <f t="shared" si="68"/>
        <v>2</v>
      </c>
      <c r="J1150" s="11" t="str">
        <f t="shared" si="69"/>
        <v/>
      </c>
      <c r="K1150" s="11">
        <f t="shared" si="70"/>
        <v>1149</v>
      </c>
      <c r="L1150" s="11" t="str">
        <f t="shared" si="71"/>
        <v/>
      </c>
    </row>
    <row r="1151" spans="1:12" x14ac:dyDescent="0.3">
      <c r="A1151" t="s">
        <v>11833</v>
      </c>
      <c r="B1151" s="9">
        <v>46026</v>
      </c>
      <c r="C1151" t="s">
        <v>8423</v>
      </c>
      <c r="D1151" t="s">
        <v>8233</v>
      </c>
      <c r="E1151" t="s">
        <v>10059</v>
      </c>
      <c r="F1151">
        <v>6240</v>
      </c>
      <c r="G1151" t="s">
        <v>10699</v>
      </c>
      <c r="H1151" s="9">
        <v>46027</v>
      </c>
      <c r="I1151" s="12">
        <f t="shared" si="68"/>
        <v>1</v>
      </c>
      <c r="J1151" s="11" t="str">
        <f t="shared" si="69"/>
        <v/>
      </c>
      <c r="K1151" s="11">
        <f t="shared" si="70"/>
        <v>1150</v>
      </c>
      <c r="L1151" s="11" t="str">
        <f t="shared" si="71"/>
        <v/>
      </c>
    </row>
    <row r="1152" spans="1:12" x14ac:dyDescent="0.3">
      <c r="A1152" t="s">
        <v>11834</v>
      </c>
      <c r="B1152" s="9">
        <v>46026</v>
      </c>
      <c r="C1152" t="s">
        <v>8417</v>
      </c>
      <c r="D1152" t="s">
        <v>8233</v>
      </c>
      <c r="E1152" t="s">
        <v>10168</v>
      </c>
      <c r="F1152">
        <v>3762</v>
      </c>
      <c r="G1152" t="s">
        <v>4482</v>
      </c>
      <c r="H1152" s="9">
        <v>46026</v>
      </c>
      <c r="I1152" s="12">
        <f t="shared" si="68"/>
        <v>0</v>
      </c>
      <c r="J1152" s="11" t="str">
        <f t="shared" si="69"/>
        <v/>
      </c>
      <c r="K1152" s="11">
        <f t="shared" si="70"/>
        <v>1151</v>
      </c>
      <c r="L1152" s="11" t="str">
        <f t="shared" si="71"/>
        <v/>
      </c>
    </row>
    <row r="1153" spans="1:12" x14ac:dyDescent="0.3">
      <c r="A1153" t="s">
        <v>11835</v>
      </c>
      <c r="B1153" s="9">
        <v>46027</v>
      </c>
      <c r="C1153" t="s">
        <v>8341</v>
      </c>
      <c r="D1153" t="s">
        <v>8269</v>
      </c>
      <c r="E1153" t="s">
        <v>10014</v>
      </c>
      <c r="F1153">
        <v>9030</v>
      </c>
      <c r="G1153" t="s">
        <v>4482</v>
      </c>
      <c r="H1153" s="9">
        <v>46028</v>
      </c>
      <c r="I1153" s="12">
        <f t="shared" si="68"/>
        <v>1</v>
      </c>
      <c r="J1153" s="11" t="str">
        <f t="shared" si="69"/>
        <v/>
      </c>
      <c r="K1153" s="11">
        <f t="shared" si="70"/>
        <v>1152</v>
      </c>
      <c r="L1153" s="11" t="str">
        <f t="shared" si="71"/>
        <v/>
      </c>
    </row>
    <row r="1154" spans="1:12" x14ac:dyDescent="0.3">
      <c r="A1154" t="s">
        <v>11836</v>
      </c>
      <c r="B1154" s="9">
        <v>46027</v>
      </c>
      <c r="C1154" t="s">
        <v>8528</v>
      </c>
      <c r="D1154" t="s">
        <v>8249</v>
      </c>
      <c r="E1154" t="s">
        <v>10043</v>
      </c>
      <c r="F1154">
        <v>1125</v>
      </c>
      <c r="G1154" t="s">
        <v>10687</v>
      </c>
      <c r="H1154" s="9">
        <v>46027</v>
      </c>
      <c r="I1154" s="12">
        <f t="shared" si="68"/>
        <v>0</v>
      </c>
      <c r="J1154" s="11" t="str">
        <f t="shared" si="69"/>
        <v/>
      </c>
      <c r="K1154" s="11">
        <f t="shared" si="70"/>
        <v>1153</v>
      </c>
      <c r="L1154" s="11" t="str">
        <f t="shared" si="71"/>
        <v/>
      </c>
    </row>
    <row r="1155" spans="1:12" x14ac:dyDescent="0.3">
      <c r="A1155" t="s">
        <v>11837</v>
      </c>
      <c r="B1155" s="9">
        <v>46027</v>
      </c>
      <c r="C1155" t="s">
        <v>8393</v>
      </c>
      <c r="D1155" t="s">
        <v>8249</v>
      </c>
      <c r="E1155" t="s">
        <v>10146</v>
      </c>
      <c r="F1155">
        <v>2462.5</v>
      </c>
      <c r="G1155" t="s">
        <v>4482</v>
      </c>
      <c r="H1155" s="9">
        <v>46029</v>
      </c>
      <c r="I1155" s="12">
        <f t="shared" si="68"/>
        <v>2</v>
      </c>
      <c r="J1155" s="11" t="str">
        <f t="shared" si="69"/>
        <v/>
      </c>
      <c r="K1155" s="11">
        <f t="shared" si="70"/>
        <v>1154</v>
      </c>
      <c r="L1155" s="11" t="str">
        <f t="shared" si="71"/>
        <v/>
      </c>
    </row>
    <row r="1156" spans="1:12" x14ac:dyDescent="0.3">
      <c r="A1156" t="s">
        <v>11838</v>
      </c>
      <c r="B1156" s="9">
        <v>46027</v>
      </c>
      <c r="C1156" t="s">
        <v>8287</v>
      </c>
      <c r="D1156" t="s">
        <v>8249</v>
      </c>
      <c r="E1156" t="s">
        <v>10053</v>
      </c>
      <c r="F1156">
        <v>1800</v>
      </c>
      <c r="G1156" t="s">
        <v>4482</v>
      </c>
      <c r="H1156" s="9">
        <v>46027</v>
      </c>
      <c r="I1156" s="12">
        <f t="shared" ref="I1156:I1219" si="72">H1156-B1156</f>
        <v>0</v>
      </c>
      <c r="J1156" s="11" t="str">
        <f t="shared" ref="J1156:J1219" si="73">IF(I1156&gt;2,"FLAG","")</f>
        <v/>
      </c>
      <c r="K1156" s="11">
        <f t="shared" ref="K1156:K1219" si="74">VALUE(MID(A1156,4,5))</f>
        <v>1155</v>
      </c>
      <c r="L1156" s="11" t="str">
        <f t="shared" ref="L1156:L1219" si="75">IF(ROW()=4,"",IF(K1156-INDEX($K$4:$K$1491,ROW()-4)&gt;1,"FLAG",""))</f>
        <v/>
      </c>
    </row>
    <row r="1157" spans="1:12" x14ac:dyDescent="0.3">
      <c r="A1157" t="s">
        <v>11839</v>
      </c>
      <c r="B1157" s="9">
        <v>46028</v>
      </c>
      <c r="C1157" t="s">
        <v>8495</v>
      </c>
      <c r="D1157" t="s">
        <v>8249</v>
      </c>
      <c r="E1157" t="s">
        <v>10198</v>
      </c>
      <c r="F1157">
        <v>4237</v>
      </c>
      <c r="G1157" t="s">
        <v>4482</v>
      </c>
      <c r="H1157" s="9">
        <v>46028</v>
      </c>
      <c r="I1157" s="12">
        <f t="shared" si="72"/>
        <v>0</v>
      </c>
      <c r="J1157" s="11" t="str">
        <f t="shared" si="73"/>
        <v/>
      </c>
      <c r="K1157" s="11">
        <f t="shared" si="74"/>
        <v>1156</v>
      </c>
      <c r="L1157" s="11" t="str">
        <f t="shared" si="75"/>
        <v/>
      </c>
    </row>
    <row r="1158" spans="1:12" x14ac:dyDescent="0.3">
      <c r="A1158" t="s">
        <v>11840</v>
      </c>
      <c r="B1158" s="9">
        <v>46028</v>
      </c>
      <c r="C1158" t="s">
        <v>8521</v>
      </c>
      <c r="D1158" t="s">
        <v>8241</v>
      </c>
      <c r="E1158" t="s">
        <v>10064</v>
      </c>
      <c r="F1158">
        <v>891</v>
      </c>
      <c r="G1158" t="s">
        <v>10699</v>
      </c>
      <c r="H1158" s="9">
        <v>46029</v>
      </c>
      <c r="I1158" s="12">
        <f t="shared" si="72"/>
        <v>1</v>
      </c>
      <c r="J1158" s="11" t="str">
        <f t="shared" si="73"/>
        <v/>
      </c>
      <c r="K1158" s="11">
        <f t="shared" si="74"/>
        <v>1157</v>
      </c>
      <c r="L1158" s="11" t="str">
        <f t="shared" si="75"/>
        <v/>
      </c>
    </row>
    <row r="1159" spans="1:12" x14ac:dyDescent="0.3">
      <c r="A1159" t="s">
        <v>11841</v>
      </c>
      <c r="B1159" s="9">
        <v>46028</v>
      </c>
      <c r="C1159" t="s">
        <v>8229</v>
      </c>
      <c r="D1159" t="s">
        <v>8233</v>
      </c>
      <c r="E1159" t="s">
        <v>10170</v>
      </c>
      <c r="F1159">
        <v>17255</v>
      </c>
      <c r="G1159" t="s">
        <v>10687</v>
      </c>
      <c r="H1159" s="9">
        <v>46028</v>
      </c>
      <c r="I1159" s="12">
        <f t="shared" si="72"/>
        <v>0</v>
      </c>
      <c r="J1159" s="11" t="str">
        <f t="shared" si="73"/>
        <v/>
      </c>
      <c r="K1159" s="11">
        <f t="shared" si="74"/>
        <v>1158</v>
      </c>
      <c r="L1159" s="11" t="str">
        <f t="shared" si="75"/>
        <v/>
      </c>
    </row>
    <row r="1160" spans="1:12" x14ac:dyDescent="0.3">
      <c r="A1160" t="s">
        <v>11842</v>
      </c>
      <c r="B1160" s="9">
        <v>46029</v>
      </c>
      <c r="C1160" t="s">
        <v>8451</v>
      </c>
      <c r="D1160" t="s">
        <v>8269</v>
      </c>
      <c r="E1160" t="s">
        <v>10016</v>
      </c>
      <c r="F1160">
        <v>4107</v>
      </c>
      <c r="G1160" t="s">
        <v>4482</v>
      </c>
      <c r="H1160" s="9">
        <v>46031</v>
      </c>
      <c r="I1160" s="12">
        <f t="shared" si="72"/>
        <v>2</v>
      </c>
      <c r="J1160" s="11" t="str">
        <f t="shared" si="73"/>
        <v/>
      </c>
      <c r="K1160" s="11">
        <f t="shared" si="74"/>
        <v>1159</v>
      </c>
      <c r="L1160" s="11" t="str">
        <f t="shared" si="75"/>
        <v/>
      </c>
    </row>
    <row r="1161" spans="1:12" x14ac:dyDescent="0.3">
      <c r="A1161" t="s">
        <v>11843</v>
      </c>
      <c r="B1161" s="9">
        <v>46029</v>
      </c>
      <c r="C1161" t="s">
        <v>8480</v>
      </c>
      <c r="D1161" t="s">
        <v>8241</v>
      </c>
      <c r="E1161" t="s">
        <v>10130</v>
      </c>
      <c r="F1161">
        <v>1449</v>
      </c>
      <c r="G1161" t="s">
        <v>4482</v>
      </c>
      <c r="H1161" s="9">
        <v>46051</v>
      </c>
      <c r="I1161" s="12">
        <f t="shared" si="72"/>
        <v>22</v>
      </c>
      <c r="J1161" s="11" t="str">
        <f t="shared" si="73"/>
        <v>FLAG</v>
      </c>
      <c r="K1161" s="11">
        <f t="shared" si="74"/>
        <v>1160</v>
      </c>
      <c r="L1161" s="11" t="str">
        <f t="shared" si="75"/>
        <v/>
      </c>
    </row>
    <row r="1162" spans="1:12" x14ac:dyDescent="0.3">
      <c r="A1162" t="s">
        <v>11844</v>
      </c>
      <c r="B1162" s="9">
        <v>46029</v>
      </c>
      <c r="C1162" t="s">
        <v>8427</v>
      </c>
      <c r="D1162" t="s">
        <v>8233</v>
      </c>
      <c r="E1162" t="s">
        <v>10144</v>
      </c>
      <c r="F1162">
        <v>20064</v>
      </c>
      <c r="G1162" t="s">
        <v>10699</v>
      </c>
      <c r="H1162" s="9">
        <v>46029</v>
      </c>
      <c r="I1162" s="12">
        <f t="shared" si="72"/>
        <v>0</v>
      </c>
      <c r="J1162" s="11" t="str">
        <f t="shared" si="73"/>
        <v/>
      </c>
      <c r="K1162" s="11">
        <f t="shared" si="74"/>
        <v>1161</v>
      </c>
      <c r="L1162" s="11" t="str">
        <f t="shared" si="75"/>
        <v/>
      </c>
    </row>
    <row r="1163" spans="1:12" x14ac:dyDescent="0.3">
      <c r="A1163" t="s">
        <v>11845</v>
      </c>
      <c r="B1163" s="9">
        <v>46029</v>
      </c>
      <c r="C1163" t="s">
        <v>8435</v>
      </c>
      <c r="D1163" t="s">
        <v>8249</v>
      </c>
      <c r="E1163" t="s">
        <v>10035</v>
      </c>
      <c r="F1163">
        <v>209</v>
      </c>
      <c r="G1163" t="s">
        <v>4482</v>
      </c>
      <c r="H1163" s="9">
        <v>46030</v>
      </c>
      <c r="I1163" s="12">
        <f t="shared" si="72"/>
        <v>1</v>
      </c>
      <c r="J1163" s="11" t="str">
        <f t="shared" si="73"/>
        <v/>
      </c>
      <c r="K1163" s="11">
        <f t="shared" si="74"/>
        <v>1162</v>
      </c>
      <c r="L1163" s="11" t="str">
        <f t="shared" si="75"/>
        <v/>
      </c>
    </row>
    <row r="1164" spans="1:12" x14ac:dyDescent="0.3">
      <c r="A1164" t="s">
        <v>11846</v>
      </c>
      <c r="B1164" s="9">
        <v>46030</v>
      </c>
      <c r="C1164" t="s">
        <v>8261</v>
      </c>
      <c r="D1164" t="s">
        <v>8249</v>
      </c>
      <c r="E1164" t="s">
        <v>10221</v>
      </c>
      <c r="F1164">
        <v>14168</v>
      </c>
      <c r="G1164" t="s">
        <v>4482</v>
      </c>
      <c r="H1164" s="9">
        <v>46030</v>
      </c>
      <c r="I1164" s="12">
        <f t="shared" si="72"/>
        <v>0</v>
      </c>
      <c r="J1164" s="11" t="str">
        <f t="shared" si="73"/>
        <v/>
      </c>
      <c r="K1164" s="11">
        <f t="shared" si="74"/>
        <v>1163</v>
      </c>
      <c r="L1164" s="11" t="str">
        <f t="shared" si="75"/>
        <v/>
      </c>
    </row>
    <row r="1165" spans="1:12" x14ac:dyDescent="0.3">
      <c r="A1165" t="s">
        <v>11847</v>
      </c>
      <c r="B1165" s="9">
        <v>46030</v>
      </c>
      <c r="C1165" t="s">
        <v>8245</v>
      </c>
      <c r="D1165" t="s">
        <v>8249</v>
      </c>
      <c r="E1165" t="s">
        <v>10207</v>
      </c>
      <c r="F1165">
        <v>2422</v>
      </c>
      <c r="G1165" t="s">
        <v>4482</v>
      </c>
      <c r="H1165" s="9">
        <v>46031</v>
      </c>
      <c r="I1165" s="12">
        <f t="shared" si="72"/>
        <v>1</v>
      </c>
      <c r="J1165" s="11" t="str">
        <f t="shared" si="73"/>
        <v/>
      </c>
      <c r="K1165" s="11">
        <f t="shared" si="74"/>
        <v>1164</v>
      </c>
      <c r="L1165" s="11" t="str">
        <f t="shared" si="75"/>
        <v/>
      </c>
    </row>
    <row r="1166" spans="1:12" x14ac:dyDescent="0.3">
      <c r="A1166" t="s">
        <v>11848</v>
      </c>
      <c r="B1166" s="9">
        <v>46031</v>
      </c>
      <c r="C1166" t="s">
        <v>8396</v>
      </c>
      <c r="D1166" t="s">
        <v>8249</v>
      </c>
      <c r="E1166" t="s">
        <v>10232</v>
      </c>
      <c r="F1166">
        <v>522</v>
      </c>
      <c r="G1166" t="s">
        <v>10687</v>
      </c>
      <c r="H1166" s="9">
        <v>46031</v>
      </c>
      <c r="I1166" s="12">
        <f t="shared" si="72"/>
        <v>0</v>
      </c>
      <c r="J1166" s="11" t="str">
        <f t="shared" si="73"/>
        <v/>
      </c>
      <c r="K1166" s="11">
        <f t="shared" si="74"/>
        <v>1165</v>
      </c>
      <c r="L1166" s="11" t="str">
        <f t="shared" si="75"/>
        <v/>
      </c>
    </row>
    <row r="1167" spans="1:12" x14ac:dyDescent="0.3">
      <c r="A1167" t="s">
        <v>11849</v>
      </c>
      <c r="B1167" s="9">
        <v>46031</v>
      </c>
      <c r="C1167" t="s">
        <v>8288</v>
      </c>
      <c r="D1167" t="s">
        <v>8228</v>
      </c>
      <c r="E1167" t="s">
        <v>10202</v>
      </c>
      <c r="F1167">
        <v>1269</v>
      </c>
      <c r="G1167" t="s">
        <v>4482</v>
      </c>
      <c r="H1167" s="9">
        <v>46033</v>
      </c>
      <c r="I1167" s="12">
        <f t="shared" si="72"/>
        <v>2</v>
      </c>
      <c r="J1167" s="11" t="str">
        <f t="shared" si="73"/>
        <v/>
      </c>
      <c r="K1167" s="11">
        <f t="shared" si="74"/>
        <v>1166</v>
      </c>
      <c r="L1167" s="11" t="str">
        <f t="shared" si="75"/>
        <v/>
      </c>
    </row>
    <row r="1168" spans="1:12" x14ac:dyDescent="0.3">
      <c r="A1168" t="s">
        <v>11850</v>
      </c>
      <c r="B1168" s="9">
        <v>46031</v>
      </c>
      <c r="C1168" t="s">
        <v>8425</v>
      </c>
      <c r="D1168" t="s">
        <v>8233</v>
      </c>
      <c r="E1168" t="s">
        <v>10116</v>
      </c>
      <c r="F1168">
        <v>24045</v>
      </c>
      <c r="G1168" t="s">
        <v>10687</v>
      </c>
      <c r="H1168" s="9">
        <v>46031</v>
      </c>
      <c r="I1168" s="12">
        <f t="shared" si="72"/>
        <v>0</v>
      </c>
      <c r="J1168" s="11" t="str">
        <f t="shared" si="73"/>
        <v/>
      </c>
      <c r="K1168" s="11">
        <f t="shared" si="74"/>
        <v>1167</v>
      </c>
      <c r="L1168" s="11" t="str">
        <f t="shared" si="75"/>
        <v/>
      </c>
    </row>
    <row r="1169" spans="1:12" x14ac:dyDescent="0.3">
      <c r="A1169" t="s">
        <v>11851</v>
      </c>
      <c r="B1169" s="9">
        <v>46031</v>
      </c>
      <c r="C1169" t="s">
        <v>8514</v>
      </c>
      <c r="D1169" t="s">
        <v>8233</v>
      </c>
      <c r="E1169" t="s">
        <v>10098</v>
      </c>
      <c r="F1169">
        <v>3168</v>
      </c>
      <c r="G1169" t="s">
        <v>4482</v>
      </c>
      <c r="H1169" s="9">
        <v>46032</v>
      </c>
      <c r="I1169" s="12">
        <f t="shared" si="72"/>
        <v>1</v>
      </c>
      <c r="J1169" s="11" t="str">
        <f t="shared" si="73"/>
        <v/>
      </c>
      <c r="K1169" s="11">
        <f t="shared" si="74"/>
        <v>1168</v>
      </c>
      <c r="L1169" s="11" t="str">
        <f t="shared" si="75"/>
        <v/>
      </c>
    </row>
    <row r="1170" spans="1:12" x14ac:dyDescent="0.3">
      <c r="A1170" t="s">
        <v>11852</v>
      </c>
      <c r="B1170" s="9">
        <v>46032</v>
      </c>
      <c r="C1170" t="s">
        <v>8433</v>
      </c>
      <c r="D1170" t="s">
        <v>8233</v>
      </c>
      <c r="E1170" t="s">
        <v>10029</v>
      </c>
      <c r="F1170">
        <v>6720</v>
      </c>
      <c r="G1170" t="s">
        <v>10687</v>
      </c>
      <c r="H1170" s="9">
        <v>46032</v>
      </c>
      <c r="I1170" s="12">
        <f t="shared" si="72"/>
        <v>0</v>
      </c>
      <c r="J1170" s="11" t="str">
        <f t="shared" si="73"/>
        <v/>
      </c>
      <c r="K1170" s="11">
        <f t="shared" si="74"/>
        <v>1169</v>
      </c>
      <c r="L1170" s="11" t="str">
        <f t="shared" si="75"/>
        <v/>
      </c>
    </row>
    <row r="1171" spans="1:12" x14ac:dyDescent="0.3">
      <c r="A1171" t="s">
        <v>11853</v>
      </c>
      <c r="B1171" s="9">
        <v>46032</v>
      </c>
      <c r="C1171" t="s">
        <v>8463</v>
      </c>
      <c r="D1171" t="s">
        <v>8233</v>
      </c>
      <c r="E1171" t="s">
        <v>10147</v>
      </c>
      <c r="F1171">
        <v>7848</v>
      </c>
      <c r="G1171" t="s">
        <v>4482</v>
      </c>
      <c r="H1171" s="9">
        <v>46034</v>
      </c>
      <c r="I1171" s="12">
        <f t="shared" si="72"/>
        <v>2</v>
      </c>
      <c r="J1171" s="11" t="str">
        <f t="shared" si="73"/>
        <v/>
      </c>
      <c r="K1171" s="11">
        <f t="shared" si="74"/>
        <v>1170</v>
      </c>
      <c r="L1171" s="11" t="str">
        <f t="shared" si="75"/>
        <v/>
      </c>
    </row>
    <row r="1172" spans="1:12" x14ac:dyDescent="0.3">
      <c r="A1172" t="s">
        <v>11854</v>
      </c>
      <c r="B1172" s="9">
        <v>46032</v>
      </c>
      <c r="C1172" t="s">
        <v>8359</v>
      </c>
      <c r="D1172" t="s">
        <v>8249</v>
      </c>
      <c r="E1172" t="s">
        <v>10030</v>
      </c>
      <c r="F1172">
        <v>570</v>
      </c>
      <c r="G1172" t="s">
        <v>4482</v>
      </c>
      <c r="H1172" s="9">
        <v>46034</v>
      </c>
      <c r="I1172" s="12">
        <f t="shared" si="72"/>
        <v>2</v>
      </c>
      <c r="J1172" s="11" t="str">
        <f t="shared" si="73"/>
        <v/>
      </c>
      <c r="K1172" s="11">
        <f t="shared" si="74"/>
        <v>1171</v>
      </c>
      <c r="L1172" s="11" t="str">
        <f t="shared" si="75"/>
        <v/>
      </c>
    </row>
    <row r="1173" spans="1:12" x14ac:dyDescent="0.3">
      <c r="A1173" t="s">
        <v>11855</v>
      </c>
      <c r="B1173" s="9">
        <v>46032</v>
      </c>
      <c r="C1173" t="s">
        <v>8277</v>
      </c>
      <c r="D1173" t="s">
        <v>8249</v>
      </c>
      <c r="E1173" t="s">
        <v>10205</v>
      </c>
      <c r="F1173">
        <v>1387.5</v>
      </c>
      <c r="G1173" t="s">
        <v>10687</v>
      </c>
      <c r="H1173" s="9">
        <v>46032</v>
      </c>
      <c r="I1173" s="12">
        <f t="shared" si="72"/>
        <v>0</v>
      </c>
      <c r="J1173" s="11" t="str">
        <f t="shared" si="73"/>
        <v/>
      </c>
      <c r="K1173" s="11">
        <f t="shared" si="74"/>
        <v>1172</v>
      </c>
      <c r="L1173" s="11" t="str">
        <f t="shared" si="75"/>
        <v/>
      </c>
    </row>
    <row r="1174" spans="1:12" x14ac:dyDescent="0.3">
      <c r="A1174" t="s">
        <v>11856</v>
      </c>
      <c r="B1174" s="9">
        <v>46032</v>
      </c>
      <c r="C1174" t="s">
        <v>8259</v>
      </c>
      <c r="D1174" t="s">
        <v>8228</v>
      </c>
      <c r="E1174" t="s">
        <v>10095</v>
      </c>
      <c r="F1174">
        <v>637.5</v>
      </c>
      <c r="G1174" t="s">
        <v>10687</v>
      </c>
      <c r="H1174" s="9">
        <v>46032</v>
      </c>
      <c r="I1174" s="12">
        <f t="shared" si="72"/>
        <v>0</v>
      </c>
      <c r="J1174" s="11" t="str">
        <f t="shared" si="73"/>
        <v/>
      </c>
      <c r="K1174" s="11">
        <f t="shared" si="74"/>
        <v>1173</v>
      </c>
      <c r="L1174" s="11" t="str">
        <f t="shared" si="75"/>
        <v/>
      </c>
    </row>
    <row r="1175" spans="1:12" x14ac:dyDescent="0.3">
      <c r="A1175" t="s">
        <v>11857</v>
      </c>
      <c r="B1175" s="9">
        <v>46033</v>
      </c>
      <c r="C1175" t="s">
        <v>8453</v>
      </c>
      <c r="D1175" t="s">
        <v>8241</v>
      </c>
      <c r="E1175" t="s">
        <v>10017</v>
      </c>
      <c r="F1175">
        <v>4033</v>
      </c>
      <c r="G1175" t="s">
        <v>10699</v>
      </c>
      <c r="H1175" s="9">
        <v>46033</v>
      </c>
      <c r="I1175" s="12">
        <f t="shared" si="72"/>
        <v>0</v>
      </c>
      <c r="J1175" s="11" t="str">
        <f t="shared" si="73"/>
        <v/>
      </c>
      <c r="K1175" s="11">
        <f t="shared" si="74"/>
        <v>1174</v>
      </c>
      <c r="L1175" s="11" t="str">
        <f t="shared" si="75"/>
        <v/>
      </c>
    </row>
    <row r="1176" spans="1:12" x14ac:dyDescent="0.3">
      <c r="A1176" t="s">
        <v>11858</v>
      </c>
      <c r="B1176" s="9">
        <v>46033</v>
      </c>
      <c r="C1176" t="s">
        <v>8290</v>
      </c>
      <c r="D1176" t="s">
        <v>8249</v>
      </c>
      <c r="E1176" t="s">
        <v>10001</v>
      </c>
      <c r="F1176">
        <v>13392</v>
      </c>
      <c r="G1176" t="s">
        <v>4482</v>
      </c>
      <c r="H1176" s="9">
        <v>46033</v>
      </c>
      <c r="I1176" s="12">
        <f t="shared" si="72"/>
        <v>0</v>
      </c>
      <c r="J1176" s="11" t="str">
        <f t="shared" si="73"/>
        <v/>
      </c>
      <c r="K1176" s="11">
        <f t="shared" si="74"/>
        <v>1175</v>
      </c>
      <c r="L1176" s="11" t="str">
        <f t="shared" si="75"/>
        <v/>
      </c>
    </row>
    <row r="1177" spans="1:12" x14ac:dyDescent="0.3">
      <c r="A1177" t="s">
        <v>11859</v>
      </c>
      <c r="B1177" s="9">
        <v>46033</v>
      </c>
      <c r="C1177" t="s">
        <v>8288</v>
      </c>
      <c r="D1177" t="s">
        <v>8228</v>
      </c>
      <c r="E1177" t="s">
        <v>10217</v>
      </c>
      <c r="F1177">
        <v>2262.5</v>
      </c>
      <c r="G1177" t="s">
        <v>4482</v>
      </c>
      <c r="H1177" s="9">
        <v>46034</v>
      </c>
      <c r="I1177" s="12">
        <f t="shared" si="72"/>
        <v>1</v>
      </c>
      <c r="J1177" s="11" t="str">
        <f t="shared" si="73"/>
        <v/>
      </c>
      <c r="K1177" s="11">
        <f t="shared" si="74"/>
        <v>1176</v>
      </c>
      <c r="L1177" s="11" t="str">
        <f t="shared" si="75"/>
        <v/>
      </c>
    </row>
    <row r="1178" spans="1:12" x14ac:dyDescent="0.3">
      <c r="A1178" t="s">
        <v>11860</v>
      </c>
      <c r="B1178" s="9">
        <v>46033</v>
      </c>
      <c r="C1178" t="s">
        <v>8470</v>
      </c>
      <c r="D1178" t="s">
        <v>8228</v>
      </c>
      <c r="E1178" t="s">
        <v>10090</v>
      </c>
      <c r="F1178">
        <v>6496</v>
      </c>
      <c r="G1178" t="s">
        <v>10699</v>
      </c>
      <c r="H1178" s="9">
        <v>46033</v>
      </c>
      <c r="I1178" s="12">
        <f t="shared" si="72"/>
        <v>0</v>
      </c>
      <c r="J1178" s="11" t="str">
        <f t="shared" si="73"/>
        <v/>
      </c>
      <c r="K1178" s="11">
        <f t="shared" si="74"/>
        <v>1177</v>
      </c>
      <c r="L1178" s="11" t="str">
        <f t="shared" si="75"/>
        <v/>
      </c>
    </row>
    <row r="1179" spans="1:12" x14ac:dyDescent="0.3">
      <c r="A1179" t="s">
        <v>11861</v>
      </c>
      <c r="B1179" s="9">
        <v>46034</v>
      </c>
      <c r="C1179" t="s">
        <v>8307</v>
      </c>
      <c r="D1179" t="s">
        <v>8249</v>
      </c>
      <c r="E1179" t="s">
        <v>10044</v>
      </c>
      <c r="F1179">
        <v>23520</v>
      </c>
      <c r="G1179" t="s">
        <v>10699</v>
      </c>
      <c r="H1179" s="9">
        <v>46035</v>
      </c>
      <c r="I1179" s="12">
        <f t="shared" si="72"/>
        <v>1</v>
      </c>
      <c r="J1179" s="11" t="str">
        <f t="shared" si="73"/>
        <v/>
      </c>
      <c r="K1179" s="11">
        <f t="shared" si="74"/>
        <v>1178</v>
      </c>
      <c r="L1179" s="11" t="str">
        <f t="shared" si="75"/>
        <v/>
      </c>
    </row>
    <row r="1180" spans="1:12" x14ac:dyDescent="0.3">
      <c r="A1180" t="s">
        <v>11862</v>
      </c>
      <c r="B1180" s="9">
        <v>46034</v>
      </c>
      <c r="C1180" t="s">
        <v>8481</v>
      </c>
      <c r="D1180" t="s">
        <v>8233</v>
      </c>
      <c r="E1180" t="s">
        <v>10215</v>
      </c>
      <c r="F1180">
        <v>1437.5</v>
      </c>
      <c r="G1180" t="s">
        <v>10699</v>
      </c>
      <c r="H1180" s="9">
        <v>46036</v>
      </c>
      <c r="I1180" s="12">
        <f t="shared" si="72"/>
        <v>2</v>
      </c>
      <c r="J1180" s="11" t="str">
        <f t="shared" si="73"/>
        <v/>
      </c>
      <c r="K1180" s="11">
        <f t="shared" si="74"/>
        <v>1179</v>
      </c>
      <c r="L1180" s="11" t="str">
        <f t="shared" si="75"/>
        <v/>
      </c>
    </row>
    <row r="1181" spans="1:12" x14ac:dyDescent="0.3">
      <c r="A1181" t="s">
        <v>11863</v>
      </c>
      <c r="B1181" s="9">
        <v>46035</v>
      </c>
      <c r="C1181" t="s">
        <v>8304</v>
      </c>
      <c r="D1181" t="s">
        <v>8241</v>
      </c>
      <c r="E1181" t="s">
        <v>10061</v>
      </c>
      <c r="F1181">
        <v>3145</v>
      </c>
      <c r="G1181" t="s">
        <v>4482</v>
      </c>
      <c r="H1181" s="9">
        <v>46061</v>
      </c>
      <c r="I1181" s="12">
        <f t="shared" si="72"/>
        <v>26</v>
      </c>
      <c r="J1181" s="11" t="str">
        <f t="shared" si="73"/>
        <v>FLAG</v>
      </c>
      <c r="K1181" s="11">
        <f t="shared" si="74"/>
        <v>1180</v>
      </c>
      <c r="L1181" s="11" t="str">
        <f t="shared" si="75"/>
        <v/>
      </c>
    </row>
    <row r="1182" spans="1:12" x14ac:dyDescent="0.3">
      <c r="A1182" t="s">
        <v>11864</v>
      </c>
      <c r="B1182" s="9">
        <v>46035</v>
      </c>
      <c r="C1182" t="s">
        <v>8293</v>
      </c>
      <c r="D1182" t="s">
        <v>8241</v>
      </c>
      <c r="E1182" t="s">
        <v>10138</v>
      </c>
      <c r="F1182">
        <v>17336</v>
      </c>
      <c r="G1182" t="s">
        <v>4482</v>
      </c>
      <c r="H1182" s="9">
        <v>46055</v>
      </c>
      <c r="I1182" s="12">
        <f t="shared" si="72"/>
        <v>20</v>
      </c>
      <c r="J1182" s="11" t="str">
        <f t="shared" si="73"/>
        <v>FLAG</v>
      </c>
      <c r="K1182" s="11">
        <f t="shared" si="74"/>
        <v>1181</v>
      </c>
      <c r="L1182" s="11" t="str">
        <f t="shared" si="75"/>
        <v/>
      </c>
    </row>
    <row r="1183" spans="1:12" x14ac:dyDescent="0.3">
      <c r="A1183" t="s">
        <v>11865</v>
      </c>
      <c r="B1183" s="9">
        <v>46035</v>
      </c>
      <c r="C1183" t="s">
        <v>8498</v>
      </c>
      <c r="D1183" t="s">
        <v>8249</v>
      </c>
      <c r="E1183" t="s">
        <v>10162</v>
      </c>
      <c r="F1183">
        <v>2156</v>
      </c>
      <c r="G1183" t="s">
        <v>4482</v>
      </c>
      <c r="H1183" s="9">
        <v>46036</v>
      </c>
      <c r="I1183" s="12">
        <f t="shared" si="72"/>
        <v>1</v>
      </c>
      <c r="J1183" s="11" t="str">
        <f t="shared" si="73"/>
        <v/>
      </c>
      <c r="K1183" s="11">
        <f t="shared" si="74"/>
        <v>1182</v>
      </c>
      <c r="L1183" s="11" t="str">
        <f t="shared" si="75"/>
        <v/>
      </c>
    </row>
    <row r="1184" spans="1:12" x14ac:dyDescent="0.3">
      <c r="A1184" t="s">
        <v>11866</v>
      </c>
      <c r="B1184" s="9">
        <v>46035</v>
      </c>
      <c r="C1184" t="s">
        <v>8425</v>
      </c>
      <c r="D1184" t="s">
        <v>8233</v>
      </c>
      <c r="E1184" t="s">
        <v>10083</v>
      </c>
      <c r="F1184">
        <v>360</v>
      </c>
      <c r="G1184" t="s">
        <v>10687</v>
      </c>
      <c r="H1184" s="9">
        <v>46035</v>
      </c>
      <c r="I1184" s="12">
        <f t="shared" si="72"/>
        <v>0</v>
      </c>
      <c r="J1184" s="11" t="str">
        <f t="shared" si="73"/>
        <v/>
      </c>
      <c r="K1184" s="11">
        <f t="shared" si="74"/>
        <v>1183</v>
      </c>
      <c r="L1184" s="11" t="str">
        <f t="shared" si="75"/>
        <v/>
      </c>
    </row>
    <row r="1185" spans="1:12" x14ac:dyDescent="0.3">
      <c r="A1185" t="s">
        <v>11867</v>
      </c>
      <c r="B1185" s="9">
        <v>46035</v>
      </c>
      <c r="C1185" t="s">
        <v>8457</v>
      </c>
      <c r="D1185" t="s">
        <v>8249</v>
      </c>
      <c r="E1185" t="s">
        <v>10022</v>
      </c>
      <c r="F1185">
        <v>2024</v>
      </c>
      <c r="G1185" t="s">
        <v>10699</v>
      </c>
      <c r="H1185" s="9">
        <v>46037</v>
      </c>
      <c r="I1185" s="12">
        <f t="shared" si="72"/>
        <v>2</v>
      </c>
      <c r="J1185" s="11" t="str">
        <f t="shared" si="73"/>
        <v/>
      </c>
      <c r="K1185" s="11">
        <f t="shared" si="74"/>
        <v>1184</v>
      </c>
      <c r="L1185" s="11" t="str">
        <f t="shared" si="75"/>
        <v/>
      </c>
    </row>
    <row r="1186" spans="1:12" x14ac:dyDescent="0.3">
      <c r="A1186" t="s">
        <v>11868</v>
      </c>
      <c r="B1186" s="9">
        <v>46035</v>
      </c>
      <c r="C1186" t="s">
        <v>8287</v>
      </c>
      <c r="D1186" t="s">
        <v>8249</v>
      </c>
      <c r="E1186" t="s">
        <v>10192</v>
      </c>
      <c r="F1186">
        <v>14960</v>
      </c>
      <c r="G1186" t="s">
        <v>4482</v>
      </c>
      <c r="H1186" s="9">
        <v>46036</v>
      </c>
      <c r="I1186" s="12">
        <f t="shared" si="72"/>
        <v>1</v>
      </c>
      <c r="J1186" s="11" t="str">
        <f t="shared" si="73"/>
        <v/>
      </c>
      <c r="K1186" s="11">
        <f t="shared" si="74"/>
        <v>1185</v>
      </c>
      <c r="L1186" s="11" t="str">
        <f t="shared" si="75"/>
        <v/>
      </c>
    </row>
    <row r="1187" spans="1:12" x14ac:dyDescent="0.3">
      <c r="A1187" t="s">
        <v>11869</v>
      </c>
      <c r="B1187" s="9">
        <v>46035</v>
      </c>
      <c r="C1187" t="s">
        <v>8539</v>
      </c>
      <c r="D1187" t="s">
        <v>8269</v>
      </c>
      <c r="E1187" t="s">
        <v>10165</v>
      </c>
      <c r="F1187">
        <v>3456</v>
      </c>
      <c r="G1187" t="s">
        <v>10699</v>
      </c>
      <c r="H1187" s="9">
        <v>46037</v>
      </c>
      <c r="I1187" s="12">
        <f t="shared" si="72"/>
        <v>2</v>
      </c>
      <c r="J1187" s="11" t="str">
        <f t="shared" si="73"/>
        <v/>
      </c>
      <c r="K1187" s="11">
        <f t="shared" si="74"/>
        <v>1186</v>
      </c>
      <c r="L1187" s="11" t="str">
        <f t="shared" si="75"/>
        <v/>
      </c>
    </row>
    <row r="1188" spans="1:12" x14ac:dyDescent="0.3">
      <c r="A1188" t="s">
        <v>11870</v>
      </c>
      <c r="B1188" s="9">
        <v>46035</v>
      </c>
      <c r="C1188" t="s">
        <v>8472</v>
      </c>
      <c r="D1188" t="s">
        <v>8241</v>
      </c>
      <c r="E1188" t="s">
        <v>10199</v>
      </c>
      <c r="F1188">
        <v>1311</v>
      </c>
      <c r="G1188" t="s">
        <v>4482</v>
      </c>
      <c r="H1188" s="9">
        <v>46063</v>
      </c>
      <c r="I1188" s="12">
        <f t="shared" si="72"/>
        <v>28</v>
      </c>
      <c r="J1188" s="11" t="str">
        <f t="shared" si="73"/>
        <v>FLAG</v>
      </c>
      <c r="K1188" s="11">
        <f t="shared" si="74"/>
        <v>1187</v>
      </c>
      <c r="L1188" s="11" t="str">
        <f t="shared" si="75"/>
        <v/>
      </c>
    </row>
    <row r="1189" spans="1:12" x14ac:dyDescent="0.3">
      <c r="A1189" t="s">
        <v>11871</v>
      </c>
      <c r="B1189" s="9">
        <v>46035</v>
      </c>
      <c r="C1189" t="s">
        <v>8541</v>
      </c>
      <c r="D1189" t="s">
        <v>8233</v>
      </c>
      <c r="E1189" t="s">
        <v>10068</v>
      </c>
      <c r="F1189">
        <v>555</v>
      </c>
      <c r="G1189" t="s">
        <v>10699</v>
      </c>
      <c r="H1189" s="9">
        <v>46036</v>
      </c>
      <c r="I1189" s="12">
        <f t="shared" si="72"/>
        <v>1</v>
      </c>
      <c r="J1189" s="11" t="str">
        <f t="shared" si="73"/>
        <v/>
      </c>
      <c r="K1189" s="11">
        <f t="shared" si="74"/>
        <v>1188</v>
      </c>
      <c r="L1189" s="11" t="str">
        <f t="shared" si="75"/>
        <v/>
      </c>
    </row>
    <row r="1190" spans="1:12" x14ac:dyDescent="0.3">
      <c r="A1190" t="s">
        <v>11872</v>
      </c>
      <c r="B1190" s="9">
        <v>46036</v>
      </c>
      <c r="C1190" t="s">
        <v>8397</v>
      </c>
      <c r="D1190" t="s">
        <v>8269</v>
      </c>
      <c r="E1190" t="s">
        <v>10079</v>
      </c>
      <c r="F1190">
        <v>21032</v>
      </c>
      <c r="G1190" t="s">
        <v>10699</v>
      </c>
      <c r="H1190" s="9">
        <v>46036</v>
      </c>
      <c r="I1190" s="12">
        <f t="shared" si="72"/>
        <v>0</v>
      </c>
      <c r="J1190" s="11" t="str">
        <f t="shared" si="73"/>
        <v/>
      </c>
      <c r="K1190" s="11">
        <f t="shared" si="74"/>
        <v>1189</v>
      </c>
      <c r="L1190" s="11" t="str">
        <f t="shared" si="75"/>
        <v/>
      </c>
    </row>
    <row r="1191" spans="1:12" x14ac:dyDescent="0.3">
      <c r="A1191" t="s">
        <v>11873</v>
      </c>
      <c r="B1191" s="9">
        <v>46036</v>
      </c>
      <c r="C1191" t="s">
        <v>8430</v>
      </c>
      <c r="D1191" t="s">
        <v>8241</v>
      </c>
      <c r="E1191" t="s">
        <v>10219</v>
      </c>
      <c r="F1191">
        <v>7140</v>
      </c>
      <c r="G1191" t="s">
        <v>4482</v>
      </c>
      <c r="H1191" s="9">
        <v>46048</v>
      </c>
      <c r="I1191" s="12">
        <f t="shared" si="72"/>
        <v>12</v>
      </c>
      <c r="J1191" s="11" t="str">
        <f t="shared" si="73"/>
        <v>FLAG</v>
      </c>
      <c r="K1191" s="11">
        <f t="shared" si="74"/>
        <v>1190</v>
      </c>
      <c r="L1191" s="11" t="str">
        <f t="shared" si="75"/>
        <v/>
      </c>
    </row>
    <row r="1192" spans="1:12" x14ac:dyDescent="0.3">
      <c r="A1192" t="s">
        <v>11874</v>
      </c>
      <c r="B1192" s="9">
        <v>46036</v>
      </c>
      <c r="C1192" t="s">
        <v>8433</v>
      </c>
      <c r="D1192" t="s">
        <v>8233</v>
      </c>
      <c r="E1192" t="s">
        <v>10045</v>
      </c>
      <c r="F1192">
        <v>17955</v>
      </c>
      <c r="G1192" t="s">
        <v>4482</v>
      </c>
      <c r="H1192" s="9">
        <v>46037</v>
      </c>
      <c r="I1192" s="12">
        <f t="shared" si="72"/>
        <v>1</v>
      </c>
      <c r="J1192" s="11" t="str">
        <f t="shared" si="73"/>
        <v/>
      </c>
      <c r="K1192" s="11">
        <f t="shared" si="74"/>
        <v>1191</v>
      </c>
      <c r="L1192" s="11" t="str">
        <f t="shared" si="75"/>
        <v/>
      </c>
    </row>
    <row r="1193" spans="1:12" x14ac:dyDescent="0.3">
      <c r="A1193" t="s">
        <v>11875</v>
      </c>
      <c r="B1193" s="9">
        <v>46036</v>
      </c>
      <c r="C1193" t="s">
        <v>8229</v>
      </c>
      <c r="D1193" t="s">
        <v>8233</v>
      </c>
      <c r="E1193" t="s">
        <v>10077</v>
      </c>
      <c r="F1193">
        <v>1064</v>
      </c>
      <c r="G1193" t="s">
        <v>10699</v>
      </c>
      <c r="H1193" s="9">
        <v>46036</v>
      </c>
      <c r="I1193" s="12">
        <f t="shared" si="72"/>
        <v>0</v>
      </c>
      <c r="J1193" s="11" t="str">
        <f t="shared" si="73"/>
        <v/>
      </c>
      <c r="K1193" s="11">
        <f t="shared" si="74"/>
        <v>1192</v>
      </c>
      <c r="L1193" s="11" t="str">
        <f t="shared" si="75"/>
        <v/>
      </c>
    </row>
    <row r="1194" spans="1:12" x14ac:dyDescent="0.3">
      <c r="A1194" t="s">
        <v>11876</v>
      </c>
      <c r="B1194" s="9">
        <v>46036</v>
      </c>
      <c r="C1194" t="s">
        <v>8409</v>
      </c>
      <c r="D1194" t="s">
        <v>8233</v>
      </c>
      <c r="E1194" t="s">
        <v>10117</v>
      </c>
      <c r="F1194">
        <v>4676</v>
      </c>
      <c r="G1194" t="s">
        <v>4482</v>
      </c>
      <c r="H1194" s="9">
        <v>46036</v>
      </c>
      <c r="I1194" s="12">
        <f t="shared" si="72"/>
        <v>0</v>
      </c>
      <c r="J1194" s="11" t="str">
        <f t="shared" si="73"/>
        <v/>
      </c>
      <c r="K1194" s="11">
        <f t="shared" si="74"/>
        <v>1193</v>
      </c>
      <c r="L1194" s="11" t="str">
        <f t="shared" si="75"/>
        <v/>
      </c>
    </row>
    <row r="1195" spans="1:12" x14ac:dyDescent="0.3">
      <c r="A1195" t="s">
        <v>11877</v>
      </c>
      <c r="B1195" s="9">
        <v>46037</v>
      </c>
      <c r="C1195" t="s">
        <v>8316</v>
      </c>
      <c r="D1195" t="s">
        <v>8269</v>
      </c>
      <c r="E1195" t="s">
        <v>10052</v>
      </c>
      <c r="F1195">
        <v>2548</v>
      </c>
      <c r="G1195" t="s">
        <v>10699</v>
      </c>
      <c r="H1195" s="9">
        <v>46038</v>
      </c>
      <c r="I1195" s="12">
        <f t="shared" si="72"/>
        <v>1</v>
      </c>
      <c r="J1195" s="11" t="str">
        <f t="shared" si="73"/>
        <v/>
      </c>
      <c r="K1195" s="11">
        <f t="shared" si="74"/>
        <v>1194</v>
      </c>
      <c r="L1195" s="11" t="str">
        <f t="shared" si="75"/>
        <v/>
      </c>
    </row>
    <row r="1196" spans="1:12" x14ac:dyDescent="0.3">
      <c r="A1196" t="s">
        <v>11878</v>
      </c>
      <c r="B1196" s="9">
        <v>46037</v>
      </c>
      <c r="C1196" t="s">
        <v>8455</v>
      </c>
      <c r="D1196" t="s">
        <v>8241</v>
      </c>
      <c r="E1196" t="s">
        <v>10115</v>
      </c>
      <c r="F1196">
        <v>1148</v>
      </c>
      <c r="G1196" t="s">
        <v>10687</v>
      </c>
      <c r="H1196" s="9">
        <v>46037</v>
      </c>
      <c r="I1196" s="12">
        <f t="shared" si="72"/>
        <v>0</v>
      </c>
      <c r="J1196" s="11" t="str">
        <f t="shared" si="73"/>
        <v/>
      </c>
      <c r="K1196" s="11">
        <f t="shared" si="74"/>
        <v>1195</v>
      </c>
      <c r="L1196" s="11" t="str">
        <f t="shared" si="75"/>
        <v/>
      </c>
    </row>
    <row r="1197" spans="1:12" x14ac:dyDescent="0.3">
      <c r="A1197" t="s">
        <v>11879</v>
      </c>
      <c r="B1197" s="9">
        <v>46037</v>
      </c>
      <c r="C1197" t="s">
        <v>8361</v>
      </c>
      <c r="D1197" t="s">
        <v>8228</v>
      </c>
      <c r="E1197" t="s">
        <v>10114</v>
      </c>
      <c r="F1197">
        <v>1925</v>
      </c>
      <c r="G1197" t="s">
        <v>10699</v>
      </c>
      <c r="H1197" s="9">
        <v>46039</v>
      </c>
      <c r="I1197" s="12">
        <f t="shared" si="72"/>
        <v>2</v>
      </c>
      <c r="J1197" s="11" t="str">
        <f t="shared" si="73"/>
        <v/>
      </c>
      <c r="K1197" s="11">
        <f t="shared" si="74"/>
        <v>1196</v>
      </c>
      <c r="L1197" s="11" t="str">
        <f t="shared" si="75"/>
        <v/>
      </c>
    </row>
    <row r="1198" spans="1:12" x14ac:dyDescent="0.3">
      <c r="A1198" t="s">
        <v>11880</v>
      </c>
      <c r="B1198" s="9">
        <v>46037</v>
      </c>
      <c r="C1198" t="s">
        <v>8384</v>
      </c>
      <c r="D1198" t="s">
        <v>8269</v>
      </c>
      <c r="E1198" t="s">
        <v>10242</v>
      </c>
      <c r="F1198">
        <v>10080</v>
      </c>
      <c r="G1198" t="s">
        <v>4482</v>
      </c>
      <c r="H1198" s="9">
        <v>46038</v>
      </c>
      <c r="I1198" s="12">
        <f t="shared" si="72"/>
        <v>1</v>
      </c>
      <c r="J1198" s="11" t="str">
        <f t="shared" si="73"/>
        <v/>
      </c>
      <c r="K1198" s="11">
        <f t="shared" si="74"/>
        <v>1197</v>
      </c>
      <c r="L1198" s="11" t="str">
        <f t="shared" si="75"/>
        <v/>
      </c>
    </row>
    <row r="1199" spans="1:12" x14ac:dyDescent="0.3">
      <c r="A1199" t="s">
        <v>11881</v>
      </c>
      <c r="B1199" s="9">
        <v>46037</v>
      </c>
      <c r="C1199" t="s">
        <v>8470</v>
      </c>
      <c r="D1199" t="s">
        <v>8228</v>
      </c>
      <c r="E1199" t="s">
        <v>10243</v>
      </c>
      <c r="F1199">
        <v>387</v>
      </c>
      <c r="G1199" t="s">
        <v>10687</v>
      </c>
      <c r="H1199" s="9">
        <v>46037</v>
      </c>
      <c r="I1199" s="12">
        <f t="shared" si="72"/>
        <v>0</v>
      </c>
      <c r="J1199" s="11" t="str">
        <f t="shared" si="73"/>
        <v/>
      </c>
      <c r="K1199" s="11">
        <f t="shared" si="74"/>
        <v>1198</v>
      </c>
      <c r="L1199" s="11" t="str">
        <f t="shared" si="75"/>
        <v/>
      </c>
    </row>
    <row r="1200" spans="1:12" x14ac:dyDescent="0.3">
      <c r="A1200" t="s">
        <v>11882</v>
      </c>
      <c r="B1200" s="9">
        <v>46037</v>
      </c>
      <c r="C1200" t="s">
        <v>8384</v>
      </c>
      <c r="D1200" t="s">
        <v>8269</v>
      </c>
      <c r="E1200" t="s">
        <v>10024</v>
      </c>
      <c r="F1200">
        <v>896</v>
      </c>
      <c r="G1200" t="s">
        <v>10699</v>
      </c>
      <c r="H1200" s="9">
        <v>46039</v>
      </c>
      <c r="I1200" s="12">
        <f t="shared" si="72"/>
        <v>2</v>
      </c>
      <c r="J1200" s="11" t="str">
        <f t="shared" si="73"/>
        <v/>
      </c>
      <c r="K1200" s="11">
        <f t="shared" si="74"/>
        <v>1199</v>
      </c>
      <c r="L1200" s="11" t="str">
        <f t="shared" si="75"/>
        <v/>
      </c>
    </row>
    <row r="1201" spans="1:12" x14ac:dyDescent="0.3">
      <c r="A1201" t="s">
        <v>11883</v>
      </c>
      <c r="B1201" s="9">
        <v>46038</v>
      </c>
      <c r="C1201" t="s">
        <v>8383</v>
      </c>
      <c r="D1201" t="s">
        <v>8269</v>
      </c>
      <c r="E1201" t="s">
        <v>10220</v>
      </c>
      <c r="F1201">
        <v>2962.5</v>
      </c>
      <c r="G1201" t="s">
        <v>4482</v>
      </c>
      <c r="H1201" s="9">
        <v>46040</v>
      </c>
      <c r="I1201" s="12">
        <f t="shared" si="72"/>
        <v>2</v>
      </c>
      <c r="J1201" s="11" t="str">
        <f t="shared" si="73"/>
        <v/>
      </c>
      <c r="K1201" s="11">
        <f t="shared" si="74"/>
        <v>1200</v>
      </c>
      <c r="L1201" s="11" t="str">
        <f t="shared" si="75"/>
        <v/>
      </c>
    </row>
    <row r="1202" spans="1:12" x14ac:dyDescent="0.3">
      <c r="A1202" t="s">
        <v>11884</v>
      </c>
      <c r="B1202" s="9">
        <v>46038</v>
      </c>
      <c r="C1202" t="s">
        <v>8532</v>
      </c>
      <c r="D1202" t="s">
        <v>8249</v>
      </c>
      <c r="E1202" t="s">
        <v>10174</v>
      </c>
      <c r="F1202">
        <v>13824</v>
      </c>
      <c r="G1202" t="s">
        <v>4482</v>
      </c>
      <c r="H1202" s="9">
        <v>46038</v>
      </c>
      <c r="I1202" s="12">
        <f t="shared" si="72"/>
        <v>0</v>
      </c>
      <c r="J1202" s="11" t="str">
        <f t="shared" si="73"/>
        <v/>
      </c>
      <c r="K1202" s="11">
        <f t="shared" si="74"/>
        <v>1201</v>
      </c>
      <c r="L1202" s="11" t="str">
        <f t="shared" si="75"/>
        <v/>
      </c>
    </row>
    <row r="1203" spans="1:12" x14ac:dyDescent="0.3">
      <c r="A1203" t="s">
        <v>11885</v>
      </c>
      <c r="B1203" s="9">
        <v>46038</v>
      </c>
      <c r="C1203" t="s">
        <v>8263</v>
      </c>
      <c r="D1203" t="s">
        <v>8228</v>
      </c>
      <c r="E1203" t="s">
        <v>10113</v>
      </c>
      <c r="F1203">
        <v>2100</v>
      </c>
      <c r="G1203" t="s">
        <v>4482</v>
      </c>
      <c r="H1203" s="9">
        <v>46039</v>
      </c>
      <c r="I1203" s="12">
        <f t="shared" si="72"/>
        <v>1</v>
      </c>
      <c r="J1203" s="11" t="str">
        <f t="shared" si="73"/>
        <v/>
      </c>
      <c r="K1203" s="11">
        <f t="shared" si="74"/>
        <v>1202</v>
      </c>
      <c r="L1203" s="11" t="str">
        <f t="shared" si="75"/>
        <v/>
      </c>
    </row>
    <row r="1204" spans="1:12" x14ac:dyDescent="0.3">
      <c r="A1204" t="s">
        <v>11886</v>
      </c>
      <c r="B1204" s="9">
        <v>46038</v>
      </c>
      <c r="C1204" t="s">
        <v>8265</v>
      </c>
      <c r="D1204" t="s">
        <v>8241</v>
      </c>
      <c r="E1204" t="s">
        <v>10262</v>
      </c>
      <c r="F1204">
        <v>2730</v>
      </c>
      <c r="G1204" t="s">
        <v>4482</v>
      </c>
      <c r="H1204" s="9">
        <v>46059</v>
      </c>
      <c r="I1204" s="12">
        <f t="shared" si="72"/>
        <v>21</v>
      </c>
      <c r="J1204" s="11" t="str">
        <f t="shared" si="73"/>
        <v>FLAG</v>
      </c>
      <c r="K1204" s="11">
        <f t="shared" si="74"/>
        <v>1203</v>
      </c>
      <c r="L1204" s="11" t="str">
        <f t="shared" si="75"/>
        <v/>
      </c>
    </row>
    <row r="1205" spans="1:12" x14ac:dyDescent="0.3">
      <c r="A1205" t="s">
        <v>11887</v>
      </c>
      <c r="B1205" s="9">
        <v>46038</v>
      </c>
      <c r="C1205" t="s">
        <v>8460</v>
      </c>
      <c r="D1205" t="s">
        <v>8228</v>
      </c>
      <c r="E1205" t="s">
        <v>10125</v>
      </c>
      <c r="F1205">
        <v>1036</v>
      </c>
      <c r="G1205" t="s">
        <v>4482</v>
      </c>
      <c r="H1205" s="9">
        <v>46040</v>
      </c>
      <c r="I1205" s="12">
        <f t="shared" si="72"/>
        <v>2</v>
      </c>
      <c r="J1205" s="11" t="str">
        <f t="shared" si="73"/>
        <v/>
      </c>
      <c r="K1205" s="11">
        <f t="shared" si="74"/>
        <v>1204</v>
      </c>
      <c r="L1205" s="11" t="str">
        <f t="shared" si="75"/>
        <v/>
      </c>
    </row>
    <row r="1206" spans="1:12" x14ac:dyDescent="0.3">
      <c r="A1206" t="s">
        <v>11888</v>
      </c>
      <c r="B1206" s="9">
        <v>46038</v>
      </c>
      <c r="C1206" t="s">
        <v>8373</v>
      </c>
      <c r="D1206" t="s">
        <v>8249</v>
      </c>
      <c r="E1206" t="s">
        <v>10193</v>
      </c>
      <c r="F1206">
        <v>950</v>
      </c>
      <c r="G1206" t="s">
        <v>4482</v>
      </c>
      <c r="H1206" s="9">
        <v>46040</v>
      </c>
      <c r="I1206" s="12">
        <f t="shared" si="72"/>
        <v>2</v>
      </c>
      <c r="J1206" s="11" t="str">
        <f t="shared" si="73"/>
        <v/>
      </c>
      <c r="K1206" s="11">
        <f t="shared" si="74"/>
        <v>1205</v>
      </c>
      <c r="L1206" s="11" t="str">
        <f t="shared" si="75"/>
        <v/>
      </c>
    </row>
    <row r="1207" spans="1:12" x14ac:dyDescent="0.3">
      <c r="A1207" t="s">
        <v>11889</v>
      </c>
      <c r="B1207" s="9">
        <v>46039</v>
      </c>
      <c r="C1207" t="s">
        <v>8516</v>
      </c>
      <c r="D1207" t="s">
        <v>8233</v>
      </c>
      <c r="E1207" t="s">
        <v>10187</v>
      </c>
      <c r="F1207">
        <v>9350</v>
      </c>
      <c r="G1207" t="s">
        <v>4482</v>
      </c>
      <c r="H1207" s="9">
        <v>46039</v>
      </c>
      <c r="I1207" s="12">
        <f t="shared" si="72"/>
        <v>0</v>
      </c>
      <c r="J1207" s="11" t="str">
        <f t="shared" si="73"/>
        <v/>
      </c>
      <c r="K1207" s="11">
        <f t="shared" si="74"/>
        <v>1206</v>
      </c>
      <c r="L1207" s="11" t="str">
        <f t="shared" si="75"/>
        <v/>
      </c>
    </row>
    <row r="1208" spans="1:12" x14ac:dyDescent="0.3">
      <c r="A1208" t="s">
        <v>11890</v>
      </c>
      <c r="B1208" s="9">
        <v>46039</v>
      </c>
      <c r="C1208" t="s">
        <v>8419</v>
      </c>
      <c r="D1208" t="s">
        <v>8269</v>
      </c>
      <c r="E1208" t="s">
        <v>10153</v>
      </c>
      <c r="F1208">
        <v>4123</v>
      </c>
      <c r="G1208" t="s">
        <v>4482</v>
      </c>
      <c r="H1208" s="9">
        <v>46040</v>
      </c>
      <c r="I1208" s="12">
        <f t="shared" si="72"/>
        <v>1</v>
      </c>
      <c r="J1208" s="11" t="str">
        <f t="shared" si="73"/>
        <v/>
      </c>
      <c r="K1208" s="11">
        <f t="shared" si="74"/>
        <v>1207</v>
      </c>
      <c r="L1208" s="11" t="str">
        <f t="shared" si="75"/>
        <v/>
      </c>
    </row>
    <row r="1209" spans="1:12" x14ac:dyDescent="0.3">
      <c r="A1209" t="s">
        <v>11891</v>
      </c>
      <c r="B1209" s="9">
        <v>46039</v>
      </c>
      <c r="C1209" t="s">
        <v>8444</v>
      </c>
      <c r="D1209" t="s">
        <v>8228</v>
      </c>
      <c r="E1209" t="s">
        <v>10246</v>
      </c>
      <c r="F1209">
        <v>90</v>
      </c>
      <c r="G1209" t="s">
        <v>4482</v>
      </c>
      <c r="H1209" s="9">
        <v>46040</v>
      </c>
      <c r="I1209" s="12">
        <f t="shared" si="72"/>
        <v>1</v>
      </c>
      <c r="J1209" s="11" t="str">
        <f t="shared" si="73"/>
        <v/>
      </c>
      <c r="K1209" s="11">
        <f t="shared" si="74"/>
        <v>1208</v>
      </c>
      <c r="L1209" s="11" t="str">
        <f t="shared" si="75"/>
        <v/>
      </c>
    </row>
    <row r="1210" spans="1:12" x14ac:dyDescent="0.3">
      <c r="A1210" t="s">
        <v>11892</v>
      </c>
      <c r="B1210" s="9">
        <v>46039</v>
      </c>
      <c r="C1210" t="s">
        <v>8500</v>
      </c>
      <c r="D1210" t="s">
        <v>8228</v>
      </c>
      <c r="E1210" t="s">
        <v>10196</v>
      </c>
      <c r="F1210">
        <v>1332</v>
      </c>
      <c r="G1210" t="s">
        <v>10699</v>
      </c>
      <c r="H1210" s="9">
        <v>46040</v>
      </c>
      <c r="I1210" s="12">
        <f t="shared" si="72"/>
        <v>1</v>
      </c>
      <c r="J1210" s="11" t="str">
        <f t="shared" si="73"/>
        <v/>
      </c>
      <c r="K1210" s="11">
        <f t="shared" si="74"/>
        <v>1209</v>
      </c>
      <c r="L1210" s="11" t="str">
        <f t="shared" si="75"/>
        <v/>
      </c>
    </row>
    <row r="1211" spans="1:12" x14ac:dyDescent="0.3">
      <c r="A1211" t="s">
        <v>11893</v>
      </c>
      <c r="B1211" s="9">
        <v>46040</v>
      </c>
      <c r="C1211" t="s">
        <v>8287</v>
      </c>
      <c r="D1211" t="s">
        <v>8249</v>
      </c>
      <c r="E1211" t="s">
        <v>10267</v>
      </c>
      <c r="F1211">
        <v>14344</v>
      </c>
      <c r="G1211" t="s">
        <v>10687</v>
      </c>
      <c r="H1211" s="9">
        <v>46040</v>
      </c>
      <c r="I1211" s="12">
        <f t="shared" si="72"/>
        <v>0</v>
      </c>
      <c r="J1211" s="11" t="str">
        <f t="shared" si="73"/>
        <v/>
      </c>
      <c r="K1211" s="11">
        <f t="shared" si="74"/>
        <v>1210</v>
      </c>
      <c r="L1211" s="11" t="str">
        <f t="shared" si="75"/>
        <v/>
      </c>
    </row>
    <row r="1212" spans="1:12" x14ac:dyDescent="0.3">
      <c r="A1212" t="s">
        <v>11894</v>
      </c>
      <c r="B1212" s="9">
        <v>46040</v>
      </c>
      <c r="C1212" t="s">
        <v>8480</v>
      </c>
      <c r="D1212" t="s">
        <v>8241</v>
      </c>
      <c r="E1212" t="s">
        <v>10237</v>
      </c>
      <c r="F1212">
        <v>8096</v>
      </c>
      <c r="G1212" t="s">
        <v>10699</v>
      </c>
      <c r="H1212" s="9">
        <v>46040</v>
      </c>
      <c r="I1212" s="12">
        <f t="shared" si="72"/>
        <v>0</v>
      </c>
      <c r="J1212" s="11" t="str">
        <f t="shared" si="73"/>
        <v/>
      </c>
      <c r="K1212" s="11">
        <f t="shared" si="74"/>
        <v>1211</v>
      </c>
      <c r="L1212" s="11" t="str">
        <f t="shared" si="75"/>
        <v/>
      </c>
    </row>
    <row r="1213" spans="1:12" x14ac:dyDescent="0.3">
      <c r="A1213" t="s">
        <v>11895</v>
      </c>
      <c r="B1213" s="9">
        <v>46040</v>
      </c>
      <c r="C1213" t="s">
        <v>8442</v>
      </c>
      <c r="D1213" t="s">
        <v>8233</v>
      </c>
      <c r="E1213" t="s">
        <v>10092</v>
      </c>
      <c r="F1213">
        <v>11352</v>
      </c>
      <c r="G1213" t="s">
        <v>4482</v>
      </c>
      <c r="H1213" s="9">
        <v>46040</v>
      </c>
      <c r="I1213" s="12">
        <f t="shared" si="72"/>
        <v>0</v>
      </c>
      <c r="J1213" s="11" t="str">
        <f t="shared" si="73"/>
        <v/>
      </c>
      <c r="K1213" s="11">
        <f t="shared" si="74"/>
        <v>1212</v>
      </c>
      <c r="L1213" s="11" t="str">
        <f t="shared" si="75"/>
        <v/>
      </c>
    </row>
    <row r="1214" spans="1:12" x14ac:dyDescent="0.3">
      <c r="A1214" t="s">
        <v>11896</v>
      </c>
      <c r="B1214" s="9">
        <v>46040</v>
      </c>
      <c r="C1214" t="s">
        <v>8415</v>
      </c>
      <c r="D1214" t="s">
        <v>8269</v>
      </c>
      <c r="E1214" t="s">
        <v>10228</v>
      </c>
      <c r="F1214">
        <v>15048</v>
      </c>
      <c r="G1214" t="s">
        <v>4482</v>
      </c>
      <c r="H1214" s="9">
        <v>46040</v>
      </c>
      <c r="I1214" s="12">
        <f t="shared" si="72"/>
        <v>0</v>
      </c>
      <c r="J1214" s="11" t="str">
        <f t="shared" si="73"/>
        <v/>
      </c>
      <c r="K1214" s="11">
        <f t="shared" si="74"/>
        <v>1213</v>
      </c>
      <c r="L1214" s="11" t="str">
        <f t="shared" si="75"/>
        <v/>
      </c>
    </row>
    <row r="1215" spans="1:12" x14ac:dyDescent="0.3">
      <c r="A1215" t="s">
        <v>11897</v>
      </c>
      <c r="B1215" s="9">
        <v>46041</v>
      </c>
      <c r="C1215" t="s">
        <v>8435</v>
      </c>
      <c r="D1215" t="s">
        <v>8249</v>
      </c>
      <c r="E1215" t="s">
        <v>10208</v>
      </c>
      <c r="F1215">
        <v>1152</v>
      </c>
      <c r="G1215" t="s">
        <v>4482</v>
      </c>
      <c r="H1215" s="9">
        <v>46041</v>
      </c>
      <c r="I1215" s="12">
        <f t="shared" si="72"/>
        <v>0</v>
      </c>
      <c r="J1215" s="11" t="str">
        <f t="shared" si="73"/>
        <v/>
      </c>
      <c r="K1215" s="11">
        <f t="shared" si="74"/>
        <v>1214</v>
      </c>
      <c r="L1215" s="11" t="str">
        <f t="shared" si="75"/>
        <v/>
      </c>
    </row>
    <row r="1216" spans="1:12" x14ac:dyDescent="0.3">
      <c r="A1216" t="s">
        <v>11898</v>
      </c>
      <c r="B1216" s="9">
        <v>46041</v>
      </c>
      <c r="C1216" t="s">
        <v>8453</v>
      </c>
      <c r="D1216" t="s">
        <v>8241</v>
      </c>
      <c r="E1216" t="s">
        <v>10186</v>
      </c>
      <c r="F1216">
        <v>1178</v>
      </c>
      <c r="G1216" t="s">
        <v>4482</v>
      </c>
      <c r="H1216" s="9">
        <v>46057</v>
      </c>
      <c r="I1216" s="12">
        <f t="shared" si="72"/>
        <v>16</v>
      </c>
      <c r="J1216" s="11" t="str">
        <f t="shared" si="73"/>
        <v>FLAG</v>
      </c>
      <c r="K1216" s="11">
        <f t="shared" si="74"/>
        <v>1215</v>
      </c>
      <c r="L1216" s="11" t="str">
        <f t="shared" si="75"/>
        <v/>
      </c>
    </row>
    <row r="1217" spans="1:12" x14ac:dyDescent="0.3">
      <c r="A1217" t="s">
        <v>11899</v>
      </c>
      <c r="B1217" s="9">
        <v>46041</v>
      </c>
      <c r="C1217" t="s">
        <v>8295</v>
      </c>
      <c r="D1217" t="s">
        <v>8233</v>
      </c>
      <c r="E1217" t="s">
        <v>10176</v>
      </c>
      <c r="F1217">
        <v>17640</v>
      </c>
      <c r="G1217" t="s">
        <v>10687</v>
      </c>
      <c r="H1217" s="9">
        <v>46041</v>
      </c>
      <c r="I1217" s="12">
        <f t="shared" si="72"/>
        <v>0</v>
      </c>
      <c r="J1217" s="11" t="str">
        <f t="shared" si="73"/>
        <v/>
      </c>
      <c r="K1217" s="11">
        <f t="shared" si="74"/>
        <v>1216</v>
      </c>
      <c r="L1217" s="11" t="str">
        <f t="shared" si="75"/>
        <v/>
      </c>
    </row>
    <row r="1218" spans="1:12" x14ac:dyDescent="0.3">
      <c r="A1218" t="s">
        <v>11900</v>
      </c>
      <c r="B1218" s="9">
        <v>46041</v>
      </c>
      <c r="C1218" t="s">
        <v>8287</v>
      </c>
      <c r="D1218" t="s">
        <v>8249</v>
      </c>
      <c r="E1218" t="s">
        <v>10110</v>
      </c>
      <c r="F1218">
        <v>337.5</v>
      </c>
      <c r="G1218" t="s">
        <v>10699</v>
      </c>
      <c r="H1218" s="9">
        <v>46043</v>
      </c>
      <c r="I1218" s="12">
        <f t="shared" si="72"/>
        <v>2</v>
      </c>
      <c r="J1218" s="11" t="str">
        <f t="shared" si="73"/>
        <v/>
      </c>
      <c r="K1218" s="11">
        <f t="shared" si="74"/>
        <v>1217</v>
      </c>
      <c r="L1218" s="11" t="str">
        <f t="shared" si="75"/>
        <v/>
      </c>
    </row>
    <row r="1219" spans="1:12" x14ac:dyDescent="0.3">
      <c r="A1219" t="s">
        <v>11901</v>
      </c>
      <c r="B1219" s="9">
        <v>46041</v>
      </c>
      <c r="C1219" t="s">
        <v>8513</v>
      </c>
      <c r="D1219" t="s">
        <v>8228</v>
      </c>
      <c r="E1219" t="s">
        <v>10145</v>
      </c>
      <c r="F1219">
        <v>2887.5</v>
      </c>
      <c r="G1219" t="s">
        <v>4482</v>
      </c>
      <c r="H1219" s="9">
        <v>46042</v>
      </c>
      <c r="I1219" s="12">
        <f t="shared" si="72"/>
        <v>1</v>
      </c>
      <c r="J1219" s="11" t="str">
        <f t="shared" si="73"/>
        <v/>
      </c>
      <c r="K1219" s="11">
        <f t="shared" si="74"/>
        <v>1218</v>
      </c>
      <c r="L1219" s="11" t="str">
        <f t="shared" si="75"/>
        <v/>
      </c>
    </row>
    <row r="1220" spans="1:12" x14ac:dyDescent="0.3">
      <c r="A1220" t="s">
        <v>11902</v>
      </c>
      <c r="B1220" s="9">
        <v>46042</v>
      </c>
      <c r="C1220" t="s">
        <v>8402</v>
      </c>
      <c r="D1220" t="s">
        <v>8228</v>
      </c>
      <c r="E1220" t="s">
        <v>10271</v>
      </c>
      <c r="F1220">
        <v>1710</v>
      </c>
      <c r="G1220" t="s">
        <v>10687</v>
      </c>
      <c r="H1220" s="9">
        <v>46042</v>
      </c>
      <c r="I1220" s="12">
        <f t="shared" ref="I1220:I1283" si="76">H1220-B1220</f>
        <v>0</v>
      </c>
      <c r="J1220" s="11" t="str">
        <f t="shared" ref="J1220:J1283" si="77">IF(I1220&gt;2,"FLAG","")</f>
        <v/>
      </c>
      <c r="K1220" s="11">
        <f t="shared" ref="K1220:K1283" si="78">VALUE(MID(A1220,4,5))</f>
        <v>1219</v>
      </c>
      <c r="L1220" s="11" t="str">
        <f t="shared" ref="L1220:L1283" si="79">IF(ROW()=4,"",IF(K1220-INDEX($K$4:$K$1491,ROW()-4)&gt;1,"FLAG",""))</f>
        <v/>
      </c>
    </row>
    <row r="1221" spans="1:12" x14ac:dyDescent="0.3">
      <c r="A1221" t="s">
        <v>11903</v>
      </c>
      <c r="B1221" s="9">
        <v>46042</v>
      </c>
      <c r="C1221" t="s">
        <v>8534</v>
      </c>
      <c r="D1221" t="s">
        <v>8269</v>
      </c>
      <c r="E1221" t="s">
        <v>10128</v>
      </c>
      <c r="F1221">
        <v>4218</v>
      </c>
      <c r="G1221" t="s">
        <v>4482</v>
      </c>
      <c r="H1221" s="9">
        <v>46042</v>
      </c>
      <c r="I1221" s="12">
        <f t="shared" si="76"/>
        <v>0</v>
      </c>
      <c r="J1221" s="11" t="str">
        <f t="shared" si="77"/>
        <v/>
      </c>
      <c r="K1221" s="11">
        <f t="shared" si="78"/>
        <v>1220</v>
      </c>
      <c r="L1221" s="11" t="str">
        <f t="shared" si="79"/>
        <v/>
      </c>
    </row>
    <row r="1222" spans="1:12" x14ac:dyDescent="0.3">
      <c r="A1222" t="s">
        <v>11904</v>
      </c>
      <c r="B1222" s="9">
        <v>46043</v>
      </c>
      <c r="C1222" t="s">
        <v>8254</v>
      </c>
      <c r="D1222" t="s">
        <v>8228</v>
      </c>
      <c r="E1222" t="s">
        <v>10159</v>
      </c>
      <c r="F1222">
        <v>1112.5</v>
      </c>
      <c r="G1222" t="s">
        <v>4482</v>
      </c>
      <c r="H1222" s="9">
        <v>46043</v>
      </c>
      <c r="I1222" s="12">
        <f t="shared" si="76"/>
        <v>0</v>
      </c>
      <c r="J1222" s="11" t="str">
        <f t="shared" si="77"/>
        <v/>
      </c>
      <c r="K1222" s="11">
        <f t="shared" si="78"/>
        <v>1221</v>
      </c>
      <c r="L1222" s="11" t="str">
        <f t="shared" si="79"/>
        <v/>
      </c>
    </row>
    <row r="1223" spans="1:12" x14ac:dyDescent="0.3">
      <c r="A1223" t="s">
        <v>11905</v>
      </c>
      <c r="B1223" s="9">
        <v>46043</v>
      </c>
      <c r="C1223" t="s">
        <v>8386</v>
      </c>
      <c r="D1223" t="s">
        <v>8228</v>
      </c>
      <c r="E1223" t="s">
        <v>10278</v>
      </c>
      <c r="F1223">
        <v>4200</v>
      </c>
      <c r="G1223" t="s">
        <v>4482</v>
      </c>
      <c r="H1223" s="9">
        <v>46044</v>
      </c>
      <c r="I1223" s="12">
        <f t="shared" si="76"/>
        <v>1</v>
      </c>
      <c r="J1223" s="11" t="str">
        <f t="shared" si="77"/>
        <v/>
      </c>
      <c r="K1223" s="11">
        <f t="shared" si="78"/>
        <v>1222</v>
      </c>
      <c r="L1223" s="11" t="str">
        <f t="shared" si="79"/>
        <v/>
      </c>
    </row>
    <row r="1224" spans="1:12" x14ac:dyDescent="0.3">
      <c r="A1224" t="s">
        <v>11906</v>
      </c>
      <c r="B1224" s="9">
        <v>46043</v>
      </c>
      <c r="C1224" t="s">
        <v>8428</v>
      </c>
      <c r="D1224" t="s">
        <v>8228</v>
      </c>
      <c r="E1224" t="s">
        <v>10284</v>
      </c>
      <c r="F1224">
        <v>8712</v>
      </c>
      <c r="G1224" t="s">
        <v>4482</v>
      </c>
      <c r="H1224" s="9">
        <v>46045</v>
      </c>
      <c r="I1224" s="12">
        <f t="shared" si="76"/>
        <v>2</v>
      </c>
      <c r="J1224" s="11" t="str">
        <f t="shared" si="77"/>
        <v/>
      </c>
      <c r="K1224" s="11">
        <f t="shared" si="78"/>
        <v>1223</v>
      </c>
      <c r="L1224" s="11" t="str">
        <f t="shared" si="79"/>
        <v/>
      </c>
    </row>
    <row r="1225" spans="1:12" x14ac:dyDescent="0.3">
      <c r="A1225" t="s">
        <v>11907</v>
      </c>
      <c r="B1225" s="9">
        <v>46043</v>
      </c>
      <c r="C1225" t="s">
        <v>8434</v>
      </c>
      <c r="D1225" t="s">
        <v>8269</v>
      </c>
      <c r="E1225" t="s">
        <v>10099</v>
      </c>
      <c r="F1225">
        <v>4500</v>
      </c>
      <c r="G1225" t="s">
        <v>10699</v>
      </c>
      <c r="H1225" s="9">
        <v>46043</v>
      </c>
      <c r="I1225" s="12">
        <f t="shared" si="76"/>
        <v>0</v>
      </c>
      <c r="J1225" s="11" t="str">
        <f t="shared" si="77"/>
        <v/>
      </c>
      <c r="K1225" s="11">
        <f t="shared" si="78"/>
        <v>1224</v>
      </c>
      <c r="L1225" s="11" t="str">
        <f t="shared" si="79"/>
        <v/>
      </c>
    </row>
    <row r="1226" spans="1:12" x14ac:dyDescent="0.3">
      <c r="A1226" t="s">
        <v>11908</v>
      </c>
      <c r="B1226" s="9">
        <v>46044</v>
      </c>
      <c r="C1226" t="s">
        <v>8307</v>
      </c>
      <c r="D1226" t="s">
        <v>8249</v>
      </c>
      <c r="E1226" t="s">
        <v>10265</v>
      </c>
      <c r="F1226">
        <v>603</v>
      </c>
      <c r="G1226" t="s">
        <v>10699</v>
      </c>
      <c r="H1226" s="9">
        <v>46044</v>
      </c>
      <c r="I1226" s="12">
        <f t="shared" si="76"/>
        <v>0</v>
      </c>
      <c r="J1226" s="11" t="str">
        <f t="shared" si="77"/>
        <v/>
      </c>
      <c r="K1226" s="11">
        <f t="shared" si="78"/>
        <v>1225</v>
      </c>
      <c r="L1226" s="11" t="str">
        <f t="shared" si="79"/>
        <v/>
      </c>
    </row>
    <row r="1227" spans="1:12" x14ac:dyDescent="0.3">
      <c r="A1227" t="s">
        <v>11909</v>
      </c>
      <c r="B1227" s="9">
        <v>46044</v>
      </c>
      <c r="C1227" t="s">
        <v>8250</v>
      </c>
      <c r="D1227" t="s">
        <v>8249</v>
      </c>
      <c r="E1227" t="s">
        <v>10091</v>
      </c>
      <c r="F1227">
        <v>1691</v>
      </c>
      <c r="G1227" t="s">
        <v>4482</v>
      </c>
      <c r="H1227" s="9">
        <v>46046</v>
      </c>
      <c r="I1227" s="12">
        <f t="shared" si="76"/>
        <v>2</v>
      </c>
      <c r="J1227" s="11" t="str">
        <f t="shared" si="77"/>
        <v/>
      </c>
      <c r="K1227" s="11">
        <f t="shared" si="78"/>
        <v>1226</v>
      </c>
      <c r="L1227" s="11" t="str">
        <f t="shared" si="79"/>
        <v/>
      </c>
    </row>
    <row r="1228" spans="1:12" x14ac:dyDescent="0.3">
      <c r="A1228" t="s">
        <v>11910</v>
      </c>
      <c r="B1228" s="9">
        <v>46044</v>
      </c>
      <c r="C1228" t="s">
        <v>8536</v>
      </c>
      <c r="D1228" t="s">
        <v>8241</v>
      </c>
      <c r="E1228" t="s">
        <v>10135</v>
      </c>
      <c r="F1228">
        <v>5775</v>
      </c>
      <c r="G1228" t="s">
        <v>4482</v>
      </c>
      <c r="H1228" s="9">
        <v>46062</v>
      </c>
      <c r="I1228" s="12">
        <f t="shared" si="76"/>
        <v>18</v>
      </c>
      <c r="J1228" s="11" t="str">
        <f t="shared" si="77"/>
        <v>FLAG</v>
      </c>
      <c r="K1228" s="11">
        <f t="shared" si="78"/>
        <v>1227</v>
      </c>
      <c r="L1228" s="11" t="str">
        <f t="shared" si="79"/>
        <v/>
      </c>
    </row>
    <row r="1229" spans="1:12" x14ac:dyDescent="0.3">
      <c r="A1229" t="s">
        <v>11911</v>
      </c>
      <c r="B1229" s="9">
        <v>46044</v>
      </c>
      <c r="C1229" t="s">
        <v>8450</v>
      </c>
      <c r="D1229" t="s">
        <v>8249</v>
      </c>
      <c r="E1229" t="s">
        <v>10093</v>
      </c>
      <c r="F1229">
        <v>17115</v>
      </c>
      <c r="G1229" t="s">
        <v>4482</v>
      </c>
      <c r="H1229" s="9">
        <v>46046</v>
      </c>
      <c r="I1229" s="12">
        <f t="shared" si="76"/>
        <v>2</v>
      </c>
      <c r="J1229" s="11" t="str">
        <f t="shared" si="77"/>
        <v/>
      </c>
      <c r="K1229" s="11">
        <f t="shared" si="78"/>
        <v>1228</v>
      </c>
      <c r="L1229" s="11" t="str">
        <f t="shared" si="79"/>
        <v/>
      </c>
    </row>
    <row r="1230" spans="1:12" x14ac:dyDescent="0.3">
      <c r="A1230" t="s">
        <v>11912</v>
      </c>
      <c r="B1230" s="9">
        <v>46045</v>
      </c>
      <c r="C1230" t="s">
        <v>8403</v>
      </c>
      <c r="D1230" t="s">
        <v>8241</v>
      </c>
      <c r="E1230" t="s">
        <v>10251</v>
      </c>
      <c r="F1230">
        <v>4427</v>
      </c>
      <c r="G1230" t="s">
        <v>10687</v>
      </c>
      <c r="H1230" s="9">
        <v>46045</v>
      </c>
      <c r="I1230" s="12">
        <f t="shared" si="76"/>
        <v>0</v>
      </c>
      <c r="J1230" s="11" t="str">
        <f t="shared" si="77"/>
        <v/>
      </c>
      <c r="K1230" s="11">
        <f t="shared" si="78"/>
        <v>1229</v>
      </c>
      <c r="L1230" s="11" t="str">
        <f t="shared" si="79"/>
        <v/>
      </c>
    </row>
    <row r="1231" spans="1:12" x14ac:dyDescent="0.3">
      <c r="A1231" t="s">
        <v>11913</v>
      </c>
      <c r="B1231" s="9">
        <v>46045</v>
      </c>
      <c r="C1231" t="s">
        <v>8380</v>
      </c>
      <c r="D1231" t="s">
        <v>8241</v>
      </c>
      <c r="E1231" t="s">
        <v>10111</v>
      </c>
      <c r="F1231">
        <v>2825</v>
      </c>
      <c r="G1231" t="s">
        <v>10687</v>
      </c>
      <c r="H1231" s="9">
        <v>46045</v>
      </c>
      <c r="I1231" s="12">
        <f t="shared" si="76"/>
        <v>0</v>
      </c>
      <c r="J1231" s="11" t="str">
        <f t="shared" si="77"/>
        <v/>
      </c>
      <c r="K1231" s="11">
        <f t="shared" si="78"/>
        <v>1230</v>
      </c>
      <c r="L1231" s="11" t="str">
        <f t="shared" si="79"/>
        <v/>
      </c>
    </row>
    <row r="1232" spans="1:12" x14ac:dyDescent="0.3">
      <c r="A1232" t="s">
        <v>11914</v>
      </c>
      <c r="B1232" s="9">
        <v>46045</v>
      </c>
      <c r="C1232" t="s">
        <v>8469</v>
      </c>
      <c r="D1232" t="s">
        <v>8233</v>
      </c>
      <c r="E1232" t="s">
        <v>10084</v>
      </c>
      <c r="F1232">
        <v>4424</v>
      </c>
      <c r="G1232" t="s">
        <v>10699</v>
      </c>
      <c r="H1232" s="9">
        <v>46047</v>
      </c>
      <c r="I1232" s="12">
        <f t="shared" si="76"/>
        <v>2</v>
      </c>
      <c r="J1232" s="11" t="str">
        <f t="shared" si="77"/>
        <v/>
      </c>
      <c r="K1232" s="11">
        <f t="shared" si="78"/>
        <v>1231</v>
      </c>
      <c r="L1232" s="11" t="str">
        <f t="shared" si="79"/>
        <v/>
      </c>
    </row>
    <row r="1233" spans="1:12" x14ac:dyDescent="0.3">
      <c r="A1233" t="s">
        <v>11915</v>
      </c>
      <c r="B1233" s="9">
        <v>46045</v>
      </c>
      <c r="C1233" t="s">
        <v>8409</v>
      </c>
      <c r="D1233" t="s">
        <v>8233</v>
      </c>
      <c r="E1233" t="s">
        <v>10240</v>
      </c>
      <c r="F1233">
        <v>1056</v>
      </c>
      <c r="G1233" t="s">
        <v>10699</v>
      </c>
      <c r="H1233" s="9">
        <v>46046</v>
      </c>
      <c r="I1233" s="12">
        <f t="shared" si="76"/>
        <v>1</v>
      </c>
      <c r="J1233" s="11" t="str">
        <f t="shared" si="77"/>
        <v/>
      </c>
      <c r="K1233" s="11">
        <f t="shared" si="78"/>
        <v>1232</v>
      </c>
      <c r="L1233" s="11" t="str">
        <f t="shared" si="79"/>
        <v/>
      </c>
    </row>
    <row r="1234" spans="1:12" x14ac:dyDescent="0.3">
      <c r="A1234" t="s">
        <v>11916</v>
      </c>
      <c r="B1234" s="9">
        <v>46045</v>
      </c>
      <c r="C1234" t="s">
        <v>8431</v>
      </c>
      <c r="D1234" t="s">
        <v>8241</v>
      </c>
      <c r="E1234" t="s">
        <v>10226</v>
      </c>
      <c r="F1234">
        <v>1568</v>
      </c>
      <c r="G1234" t="s">
        <v>10699</v>
      </c>
      <c r="H1234" s="9">
        <v>46047</v>
      </c>
      <c r="I1234" s="12">
        <f t="shared" si="76"/>
        <v>2</v>
      </c>
      <c r="J1234" s="11" t="str">
        <f t="shared" si="77"/>
        <v/>
      </c>
      <c r="K1234" s="11">
        <f t="shared" si="78"/>
        <v>1233</v>
      </c>
      <c r="L1234" s="11" t="str">
        <f t="shared" si="79"/>
        <v/>
      </c>
    </row>
    <row r="1235" spans="1:12" x14ac:dyDescent="0.3">
      <c r="A1235" t="s">
        <v>11917</v>
      </c>
      <c r="B1235" s="9">
        <v>46045</v>
      </c>
      <c r="C1235" t="s">
        <v>8375</v>
      </c>
      <c r="D1235" t="s">
        <v>8228</v>
      </c>
      <c r="E1235" t="s">
        <v>10233</v>
      </c>
      <c r="F1235">
        <v>612.5</v>
      </c>
      <c r="G1235" t="s">
        <v>10699</v>
      </c>
      <c r="H1235" s="9">
        <v>46047</v>
      </c>
      <c r="I1235" s="12">
        <f t="shared" si="76"/>
        <v>2</v>
      </c>
      <c r="J1235" s="11" t="str">
        <f t="shared" si="77"/>
        <v/>
      </c>
      <c r="K1235" s="11">
        <f t="shared" si="78"/>
        <v>1234</v>
      </c>
      <c r="L1235" s="11" t="str">
        <f t="shared" si="79"/>
        <v/>
      </c>
    </row>
    <row r="1236" spans="1:12" x14ac:dyDescent="0.3">
      <c r="A1236" t="s">
        <v>11918</v>
      </c>
      <c r="B1236" s="9">
        <v>46046</v>
      </c>
      <c r="C1236" t="s">
        <v>8331</v>
      </c>
      <c r="D1236" t="s">
        <v>8249</v>
      </c>
      <c r="E1236" t="s">
        <v>10143</v>
      </c>
      <c r="F1236">
        <v>378</v>
      </c>
      <c r="G1236" t="s">
        <v>10699</v>
      </c>
      <c r="H1236" s="9">
        <v>46047</v>
      </c>
      <c r="I1236" s="12">
        <f t="shared" si="76"/>
        <v>1</v>
      </c>
      <c r="J1236" s="11" t="str">
        <f t="shared" si="77"/>
        <v/>
      </c>
      <c r="K1236" s="11">
        <f t="shared" si="78"/>
        <v>1235</v>
      </c>
      <c r="L1236" s="11" t="str">
        <f t="shared" si="79"/>
        <v/>
      </c>
    </row>
    <row r="1237" spans="1:12" x14ac:dyDescent="0.3">
      <c r="A1237" t="s">
        <v>11919</v>
      </c>
      <c r="B1237" s="9">
        <v>46046</v>
      </c>
      <c r="C1237" t="s">
        <v>8402</v>
      </c>
      <c r="D1237" t="s">
        <v>8228</v>
      </c>
      <c r="E1237" t="s">
        <v>10089</v>
      </c>
      <c r="F1237">
        <v>1053</v>
      </c>
      <c r="G1237" t="s">
        <v>4482</v>
      </c>
      <c r="H1237" s="9">
        <v>46046</v>
      </c>
      <c r="I1237" s="12">
        <f t="shared" si="76"/>
        <v>0</v>
      </c>
      <c r="J1237" s="11" t="str">
        <f t="shared" si="77"/>
        <v/>
      </c>
      <c r="K1237" s="11">
        <f t="shared" si="78"/>
        <v>1236</v>
      </c>
      <c r="L1237" s="11" t="str">
        <f t="shared" si="79"/>
        <v/>
      </c>
    </row>
    <row r="1238" spans="1:12" x14ac:dyDescent="0.3">
      <c r="A1238" t="s">
        <v>11920</v>
      </c>
      <c r="B1238" s="9">
        <v>46046</v>
      </c>
      <c r="C1238" t="s">
        <v>8358</v>
      </c>
      <c r="D1238" t="s">
        <v>8269</v>
      </c>
      <c r="E1238" t="s">
        <v>10259</v>
      </c>
      <c r="F1238">
        <v>342</v>
      </c>
      <c r="G1238" t="s">
        <v>4482</v>
      </c>
      <c r="H1238" s="9">
        <v>46047</v>
      </c>
      <c r="I1238" s="12">
        <f t="shared" si="76"/>
        <v>1</v>
      </c>
      <c r="J1238" s="11" t="str">
        <f t="shared" si="77"/>
        <v/>
      </c>
      <c r="K1238" s="11">
        <f t="shared" si="78"/>
        <v>1237</v>
      </c>
      <c r="L1238" s="11" t="str">
        <f t="shared" si="79"/>
        <v/>
      </c>
    </row>
    <row r="1239" spans="1:12" x14ac:dyDescent="0.3">
      <c r="A1239" t="s">
        <v>11921</v>
      </c>
      <c r="B1239" s="9">
        <v>46046</v>
      </c>
      <c r="C1239" t="s">
        <v>8474</v>
      </c>
      <c r="D1239" t="s">
        <v>8269</v>
      </c>
      <c r="E1239" t="s">
        <v>10211</v>
      </c>
      <c r="F1239">
        <v>1748</v>
      </c>
      <c r="G1239" t="s">
        <v>4482</v>
      </c>
      <c r="H1239" s="9">
        <v>46047</v>
      </c>
      <c r="I1239" s="12">
        <f t="shared" si="76"/>
        <v>1</v>
      </c>
      <c r="J1239" s="11" t="str">
        <f t="shared" si="77"/>
        <v/>
      </c>
      <c r="K1239" s="11">
        <f t="shared" si="78"/>
        <v>1238</v>
      </c>
      <c r="L1239" s="11" t="str">
        <f t="shared" si="79"/>
        <v/>
      </c>
    </row>
    <row r="1240" spans="1:12" x14ac:dyDescent="0.3">
      <c r="A1240" t="s">
        <v>11922</v>
      </c>
      <c r="B1240" s="9">
        <v>46046</v>
      </c>
      <c r="C1240" t="s">
        <v>8433</v>
      </c>
      <c r="D1240" t="s">
        <v>8233</v>
      </c>
      <c r="E1240" t="s">
        <v>10310</v>
      </c>
      <c r="F1240">
        <v>1566</v>
      </c>
      <c r="G1240" t="s">
        <v>10687</v>
      </c>
      <c r="H1240" s="9">
        <v>46046</v>
      </c>
      <c r="I1240" s="12">
        <f t="shared" si="76"/>
        <v>0</v>
      </c>
      <c r="J1240" s="11" t="str">
        <f t="shared" si="77"/>
        <v/>
      </c>
      <c r="K1240" s="11">
        <f t="shared" si="78"/>
        <v>1239</v>
      </c>
      <c r="L1240" s="11" t="str">
        <f t="shared" si="79"/>
        <v/>
      </c>
    </row>
    <row r="1241" spans="1:12" x14ac:dyDescent="0.3">
      <c r="A1241" t="s">
        <v>11923</v>
      </c>
      <c r="B1241" s="9">
        <v>46046</v>
      </c>
      <c r="C1241" t="s">
        <v>8500</v>
      </c>
      <c r="D1241" t="s">
        <v>8228</v>
      </c>
      <c r="E1241" t="s">
        <v>10258</v>
      </c>
      <c r="F1241">
        <v>684.5</v>
      </c>
      <c r="G1241" t="s">
        <v>10699</v>
      </c>
      <c r="H1241" s="9">
        <v>46047</v>
      </c>
      <c r="I1241" s="12">
        <f t="shared" si="76"/>
        <v>1</v>
      </c>
      <c r="J1241" s="11" t="str">
        <f t="shared" si="77"/>
        <v/>
      </c>
      <c r="K1241" s="11">
        <f t="shared" si="78"/>
        <v>1240</v>
      </c>
      <c r="L1241" s="11" t="str">
        <f t="shared" si="79"/>
        <v/>
      </c>
    </row>
    <row r="1242" spans="1:12" x14ac:dyDescent="0.3">
      <c r="A1242" t="s">
        <v>11924</v>
      </c>
      <c r="B1242" s="9">
        <v>46047</v>
      </c>
      <c r="C1242" t="s">
        <v>8287</v>
      </c>
      <c r="D1242" t="s">
        <v>8249</v>
      </c>
      <c r="E1242" t="s">
        <v>10149</v>
      </c>
      <c r="F1242">
        <v>14344</v>
      </c>
      <c r="G1242" t="s">
        <v>10699</v>
      </c>
      <c r="H1242" s="9">
        <v>46048</v>
      </c>
      <c r="I1242" s="12">
        <f t="shared" si="76"/>
        <v>1</v>
      </c>
      <c r="J1242" s="11" t="str">
        <f t="shared" si="77"/>
        <v/>
      </c>
      <c r="K1242" s="11">
        <f t="shared" si="78"/>
        <v>1241</v>
      </c>
      <c r="L1242" s="11" t="str">
        <f t="shared" si="79"/>
        <v/>
      </c>
    </row>
    <row r="1243" spans="1:12" x14ac:dyDescent="0.3">
      <c r="A1243" t="s">
        <v>11925</v>
      </c>
      <c r="B1243" s="9">
        <v>46047</v>
      </c>
      <c r="C1243" t="s">
        <v>8455</v>
      </c>
      <c r="D1243" t="s">
        <v>8241</v>
      </c>
      <c r="E1243" t="s">
        <v>10200</v>
      </c>
      <c r="F1243">
        <v>1708</v>
      </c>
      <c r="G1243" t="s">
        <v>4482</v>
      </c>
      <c r="H1243" s="9">
        <v>46060</v>
      </c>
      <c r="I1243" s="12">
        <f t="shared" si="76"/>
        <v>13</v>
      </c>
      <c r="J1243" s="11" t="str">
        <f t="shared" si="77"/>
        <v>FLAG</v>
      </c>
      <c r="K1243" s="11">
        <f t="shared" si="78"/>
        <v>1242</v>
      </c>
      <c r="L1243" s="11" t="str">
        <f t="shared" si="79"/>
        <v/>
      </c>
    </row>
    <row r="1244" spans="1:12" x14ac:dyDescent="0.3">
      <c r="A1244" t="s">
        <v>11926</v>
      </c>
      <c r="B1244" s="9">
        <v>46047</v>
      </c>
      <c r="C1244" t="s">
        <v>8430</v>
      </c>
      <c r="D1244" t="s">
        <v>8241</v>
      </c>
      <c r="E1244" t="s">
        <v>10103</v>
      </c>
      <c r="F1244">
        <v>24255</v>
      </c>
      <c r="G1244" t="s">
        <v>4482</v>
      </c>
      <c r="H1244" s="9">
        <v>46073</v>
      </c>
      <c r="I1244" s="12">
        <f t="shared" si="76"/>
        <v>26</v>
      </c>
      <c r="J1244" s="11" t="str">
        <f t="shared" si="77"/>
        <v>FLAG</v>
      </c>
      <c r="K1244" s="11">
        <f t="shared" si="78"/>
        <v>1243</v>
      </c>
      <c r="L1244" s="11" t="str">
        <f t="shared" si="79"/>
        <v/>
      </c>
    </row>
    <row r="1245" spans="1:12" x14ac:dyDescent="0.3">
      <c r="A1245" t="s">
        <v>11927</v>
      </c>
      <c r="B1245" s="9">
        <v>46047</v>
      </c>
      <c r="C1245" t="s">
        <v>8516</v>
      </c>
      <c r="D1245" t="s">
        <v>8233</v>
      </c>
      <c r="E1245" t="s">
        <v>10294</v>
      </c>
      <c r="F1245">
        <v>2904.5</v>
      </c>
      <c r="G1245" t="s">
        <v>4482</v>
      </c>
      <c r="H1245" s="9">
        <v>46047</v>
      </c>
      <c r="I1245" s="12">
        <f t="shared" si="76"/>
        <v>0</v>
      </c>
      <c r="J1245" s="11" t="str">
        <f t="shared" si="77"/>
        <v/>
      </c>
      <c r="K1245" s="11">
        <f t="shared" si="78"/>
        <v>1244</v>
      </c>
      <c r="L1245" s="11" t="str">
        <f t="shared" si="79"/>
        <v/>
      </c>
    </row>
    <row r="1246" spans="1:12" x14ac:dyDescent="0.3">
      <c r="A1246" t="s">
        <v>11928</v>
      </c>
      <c r="B1246" s="9">
        <v>46047</v>
      </c>
      <c r="C1246" t="s">
        <v>8469</v>
      </c>
      <c r="D1246" t="s">
        <v>8233</v>
      </c>
      <c r="E1246" t="s">
        <v>10121</v>
      </c>
      <c r="F1246">
        <v>1825</v>
      </c>
      <c r="G1246" t="s">
        <v>10687</v>
      </c>
      <c r="H1246" s="9">
        <v>46047</v>
      </c>
      <c r="I1246" s="12">
        <f t="shared" si="76"/>
        <v>0</v>
      </c>
      <c r="J1246" s="11" t="str">
        <f t="shared" si="77"/>
        <v/>
      </c>
      <c r="K1246" s="11">
        <f t="shared" si="78"/>
        <v>1245</v>
      </c>
      <c r="L1246" s="11" t="str">
        <f t="shared" si="79"/>
        <v/>
      </c>
    </row>
    <row r="1247" spans="1:12" x14ac:dyDescent="0.3">
      <c r="A1247" t="s">
        <v>11929</v>
      </c>
      <c r="B1247" s="9">
        <v>46047</v>
      </c>
      <c r="C1247" t="s">
        <v>8405</v>
      </c>
      <c r="D1247" t="s">
        <v>8233</v>
      </c>
      <c r="E1247" t="s">
        <v>10257</v>
      </c>
      <c r="F1247">
        <v>6566</v>
      </c>
      <c r="G1247" t="s">
        <v>10687</v>
      </c>
      <c r="H1247" s="9">
        <v>46047</v>
      </c>
      <c r="I1247" s="12">
        <f t="shared" si="76"/>
        <v>0</v>
      </c>
      <c r="J1247" s="11" t="str">
        <f t="shared" si="77"/>
        <v/>
      </c>
      <c r="K1247" s="11">
        <f t="shared" si="78"/>
        <v>1246</v>
      </c>
      <c r="L1247" s="11" t="str">
        <f t="shared" si="79"/>
        <v/>
      </c>
    </row>
    <row r="1248" spans="1:12" x14ac:dyDescent="0.3">
      <c r="A1248" t="s">
        <v>11930</v>
      </c>
      <c r="B1248" s="9">
        <v>46048</v>
      </c>
      <c r="C1248" t="s">
        <v>8511</v>
      </c>
      <c r="D1248" t="s">
        <v>8241</v>
      </c>
      <c r="E1248" t="s">
        <v>10231</v>
      </c>
      <c r="F1248">
        <v>21364</v>
      </c>
      <c r="G1248" t="s">
        <v>4482</v>
      </c>
      <c r="H1248" s="9">
        <v>46058</v>
      </c>
      <c r="I1248" s="12">
        <f t="shared" si="76"/>
        <v>10</v>
      </c>
      <c r="J1248" s="11" t="str">
        <f t="shared" si="77"/>
        <v>FLAG</v>
      </c>
      <c r="K1248" s="11">
        <f t="shared" si="78"/>
        <v>1247</v>
      </c>
      <c r="L1248" s="11" t="str">
        <f t="shared" si="79"/>
        <v/>
      </c>
    </row>
    <row r="1249" spans="1:12" x14ac:dyDescent="0.3">
      <c r="A1249" t="s">
        <v>11931</v>
      </c>
      <c r="B1249" s="9">
        <v>46048</v>
      </c>
      <c r="C1249" t="s">
        <v>8465</v>
      </c>
      <c r="D1249" t="s">
        <v>8249</v>
      </c>
      <c r="E1249" t="s">
        <v>10139</v>
      </c>
      <c r="F1249">
        <v>22785</v>
      </c>
      <c r="G1249" t="s">
        <v>4482</v>
      </c>
      <c r="H1249" s="9">
        <v>46050</v>
      </c>
      <c r="I1249" s="12">
        <f t="shared" si="76"/>
        <v>2</v>
      </c>
      <c r="J1249" s="11" t="str">
        <f t="shared" si="77"/>
        <v/>
      </c>
      <c r="K1249" s="11">
        <f t="shared" si="78"/>
        <v>1248</v>
      </c>
      <c r="L1249" s="11" t="str">
        <f t="shared" si="79"/>
        <v/>
      </c>
    </row>
    <row r="1250" spans="1:12" x14ac:dyDescent="0.3">
      <c r="A1250" t="s">
        <v>11932</v>
      </c>
      <c r="B1250" s="9">
        <v>46048</v>
      </c>
      <c r="C1250" t="s">
        <v>8304</v>
      </c>
      <c r="D1250" t="s">
        <v>8241</v>
      </c>
      <c r="E1250" t="s">
        <v>10195</v>
      </c>
      <c r="F1250">
        <v>4176</v>
      </c>
      <c r="G1250" t="s">
        <v>10699</v>
      </c>
      <c r="H1250" s="9">
        <v>46049</v>
      </c>
      <c r="I1250" s="12">
        <f t="shared" si="76"/>
        <v>1</v>
      </c>
      <c r="J1250" s="11" t="str">
        <f t="shared" si="77"/>
        <v/>
      </c>
      <c r="K1250" s="11">
        <f t="shared" si="78"/>
        <v>1249</v>
      </c>
      <c r="L1250" s="11" t="str">
        <f t="shared" si="79"/>
        <v/>
      </c>
    </row>
    <row r="1251" spans="1:12" x14ac:dyDescent="0.3">
      <c r="A1251" t="s">
        <v>11933</v>
      </c>
      <c r="B1251" s="9">
        <v>46048</v>
      </c>
      <c r="C1251" t="s">
        <v>8508</v>
      </c>
      <c r="D1251" t="s">
        <v>8269</v>
      </c>
      <c r="E1251" t="s">
        <v>10295</v>
      </c>
      <c r="F1251">
        <v>1836</v>
      </c>
      <c r="G1251" t="s">
        <v>10687</v>
      </c>
      <c r="H1251" s="9">
        <v>46048</v>
      </c>
      <c r="I1251" s="12">
        <f t="shared" si="76"/>
        <v>0</v>
      </c>
      <c r="J1251" s="11" t="str">
        <f t="shared" si="77"/>
        <v/>
      </c>
      <c r="K1251" s="11">
        <f t="shared" si="78"/>
        <v>1250</v>
      </c>
      <c r="L1251" s="11" t="str">
        <f t="shared" si="79"/>
        <v/>
      </c>
    </row>
    <row r="1252" spans="1:12" x14ac:dyDescent="0.3">
      <c r="A1252" t="s">
        <v>11934</v>
      </c>
      <c r="B1252" s="9">
        <v>46049</v>
      </c>
      <c r="C1252" t="s">
        <v>8350</v>
      </c>
      <c r="D1252" t="s">
        <v>8233</v>
      </c>
      <c r="E1252" t="s">
        <v>10148</v>
      </c>
      <c r="F1252">
        <v>3705</v>
      </c>
      <c r="G1252" t="s">
        <v>10699</v>
      </c>
      <c r="H1252" s="9">
        <v>46049</v>
      </c>
      <c r="I1252" s="12">
        <f t="shared" si="76"/>
        <v>0</v>
      </c>
      <c r="J1252" s="11" t="str">
        <f t="shared" si="77"/>
        <v/>
      </c>
      <c r="K1252" s="11">
        <f t="shared" si="78"/>
        <v>1251</v>
      </c>
      <c r="L1252" s="11" t="str">
        <f t="shared" si="79"/>
        <v/>
      </c>
    </row>
    <row r="1253" spans="1:12" x14ac:dyDescent="0.3">
      <c r="A1253" t="s">
        <v>11935</v>
      </c>
      <c r="B1253" s="9">
        <v>46049</v>
      </c>
      <c r="C1253" t="s">
        <v>8353</v>
      </c>
      <c r="D1253" t="s">
        <v>8249</v>
      </c>
      <c r="E1253" t="s">
        <v>10177</v>
      </c>
      <c r="F1253">
        <v>13024</v>
      </c>
      <c r="G1253" t="s">
        <v>4482</v>
      </c>
      <c r="H1253" s="9">
        <v>46049</v>
      </c>
      <c r="I1253" s="12">
        <f t="shared" si="76"/>
        <v>0</v>
      </c>
      <c r="J1253" s="11" t="str">
        <f t="shared" si="77"/>
        <v/>
      </c>
      <c r="K1253" s="11">
        <f t="shared" si="78"/>
        <v>1252</v>
      </c>
      <c r="L1253" s="11" t="str">
        <f t="shared" si="79"/>
        <v/>
      </c>
    </row>
    <row r="1254" spans="1:12" x14ac:dyDescent="0.3">
      <c r="A1254" t="s">
        <v>11936</v>
      </c>
      <c r="B1254" s="9">
        <v>46049</v>
      </c>
      <c r="C1254" t="s">
        <v>8280</v>
      </c>
      <c r="D1254" t="s">
        <v>8241</v>
      </c>
      <c r="E1254" t="s">
        <v>10277</v>
      </c>
      <c r="F1254">
        <v>6660</v>
      </c>
      <c r="G1254" t="s">
        <v>10687</v>
      </c>
      <c r="H1254" s="9">
        <v>46049</v>
      </c>
      <c r="I1254" s="12">
        <f t="shared" si="76"/>
        <v>0</v>
      </c>
      <c r="J1254" s="11" t="str">
        <f t="shared" si="77"/>
        <v/>
      </c>
      <c r="K1254" s="11">
        <f t="shared" si="78"/>
        <v>1253</v>
      </c>
      <c r="L1254" s="11" t="str">
        <f t="shared" si="79"/>
        <v/>
      </c>
    </row>
    <row r="1255" spans="1:12" x14ac:dyDescent="0.3">
      <c r="A1255" t="s">
        <v>11937</v>
      </c>
      <c r="B1255" s="9">
        <v>46049</v>
      </c>
      <c r="C1255" t="s">
        <v>8311</v>
      </c>
      <c r="D1255" t="s">
        <v>8249</v>
      </c>
      <c r="E1255" t="s">
        <v>10279</v>
      </c>
      <c r="F1255">
        <v>13940</v>
      </c>
      <c r="G1255" t="s">
        <v>4482</v>
      </c>
      <c r="H1255" s="9">
        <v>46051</v>
      </c>
      <c r="I1255" s="12">
        <f t="shared" si="76"/>
        <v>2</v>
      </c>
      <c r="J1255" s="11" t="str">
        <f t="shared" si="77"/>
        <v/>
      </c>
      <c r="K1255" s="11">
        <f t="shared" si="78"/>
        <v>1254</v>
      </c>
      <c r="L1255" s="11" t="str">
        <f t="shared" si="79"/>
        <v/>
      </c>
    </row>
    <row r="1256" spans="1:12" x14ac:dyDescent="0.3">
      <c r="A1256" t="s">
        <v>11938</v>
      </c>
      <c r="B1256" s="9">
        <v>46049</v>
      </c>
      <c r="C1256" t="s">
        <v>8451</v>
      </c>
      <c r="D1256" t="s">
        <v>8269</v>
      </c>
      <c r="E1256" t="s">
        <v>10306</v>
      </c>
      <c r="F1256">
        <v>13770</v>
      </c>
      <c r="G1256" t="s">
        <v>10699</v>
      </c>
      <c r="H1256" s="9">
        <v>46050</v>
      </c>
      <c r="I1256" s="12">
        <f t="shared" si="76"/>
        <v>1</v>
      </c>
      <c r="J1256" s="11" t="str">
        <f t="shared" si="77"/>
        <v/>
      </c>
      <c r="K1256" s="11">
        <f t="shared" si="78"/>
        <v>1255</v>
      </c>
      <c r="L1256" s="11" t="str">
        <f t="shared" si="79"/>
        <v/>
      </c>
    </row>
    <row r="1257" spans="1:12" x14ac:dyDescent="0.3">
      <c r="A1257" t="s">
        <v>11939</v>
      </c>
      <c r="B1257" s="9">
        <v>46049</v>
      </c>
      <c r="C1257" t="s">
        <v>8347</v>
      </c>
      <c r="D1257" t="s">
        <v>8233</v>
      </c>
      <c r="E1257" t="s">
        <v>10137</v>
      </c>
      <c r="F1257">
        <v>737.5</v>
      </c>
      <c r="G1257" t="s">
        <v>10699</v>
      </c>
      <c r="H1257" s="9">
        <v>46049</v>
      </c>
      <c r="I1257" s="12">
        <f t="shared" si="76"/>
        <v>0</v>
      </c>
      <c r="J1257" s="11" t="str">
        <f t="shared" si="77"/>
        <v/>
      </c>
      <c r="K1257" s="11">
        <f t="shared" si="78"/>
        <v>1256</v>
      </c>
      <c r="L1257" s="11" t="str">
        <f t="shared" si="79"/>
        <v/>
      </c>
    </row>
    <row r="1258" spans="1:12" x14ac:dyDescent="0.3">
      <c r="A1258" t="s">
        <v>11940</v>
      </c>
      <c r="B1258" s="9">
        <v>46049</v>
      </c>
      <c r="C1258" t="s">
        <v>8284</v>
      </c>
      <c r="D1258" t="s">
        <v>8241</v>
      </c>
      <c r="E1258" t="s">
        <v>10313</v>
      </c>
      <c r="F1258">
        <v>1276.5</v>
      </c>
      <c r="G1258" t="s">
        <v>4482</v>
      </c>
      <c r="H1258" s="9">
        <v>46062</v>
      </c>
      <c r="I1258" s="12">
        <f t="shared" si="76"/>
        <v>13</v>
      </c>
      <c r="J1258" s="11" t="str">
        <f t="shared" si="77"/>
        <v>FLAG</v>
      </c>
      <c r="K1258" s="11">
        <f t="shared" si="78"/>
        <v>1257</v>
      </c>
      <c r="L1258" s="11" t="str">
        <f t="shared" si="79"/>
        <v/>
      </c>
    </row>
    <row r="1259" spans="1:12" x14ac:dyDescent="0.3">
      <c r="A1259" t="s">
        <v>11941</v>
      </c>
      <c r="B1259" s="9">
        <v>46050</v>
      </c>
      <c r="C1259" t="s">
        <v>8238</v>
      </c>
      <c r="D1259" t="s">
        <v>8241</v>
      </c>
      <c r="E1259" t="s">
        <v>10129</v>
      </c>
      <c r="F1259">
        <v>18032</v>
      </c>
      <c r="G1259" t="s">
        <v>4482</v>
      </c>
      <c r="H1259" s="9">
        <v>46073</v>
      </c>
      <c r="I1259" s="12">
        <f t="shared" si="76"/>
        <v>23</v>
      </c>
      <c r="J1259" s="11" t="str">
        <f t="shared" si="77"/>
        <v>FLAG</v>
      </c>
      <c r="K1259" s="11">
        <f t="shared" si="78"/>
        <v>1258</v>
      </c>
      <c r="L1259" s="11" t="str">
        <f t="shared" si="79"/>
        <v/>
      </c>
    </row>
    <row r="1260" spans="1:12" x14ac:dyDescent="0.3">
      <c r="A1260" t="s">
        <v>11942</v>
      </c>
      <c r="B1260" s="9">
        <v>46050</v>
      </c>
      <c r="C1260" t="s">
        <v>8287</v>
      </c>
      <c r="D1260" t="s">
        <v>8249</v>
      </c>
      <c r="E1260" t="s">
        <v>10134</v>
      </c>
      <c r="F1260">
        <v>5985</v>
      </c>
      <c r="G1260" t="s">
        <v>10687</v>
      </c>
      <c r="H1260" s="9">
        <v>46050</v>
      </c>
      <c r="I1260" s="12">
        <f t="shared" si="76"/>
        <v>0</v>
      </c>
      <c r="J1260" s="11" t="str">
        <f t="shared" si="77"/>
        <v/>
      </c>
      <c r="K1260" s="11">
        <f t="shared" si="78"/>
        <v>1259</v>
      </c>
      <c r="L1260" s="11" t="str">
        <f t="shared" si="79"/>
        <v/>
      </c>
    </row>
    <row r="1261" spans="1:12" x14ac:dyDescent="0.3">
      <c r="A1261" t="s">
        <v>11943</v>
      </c>
      <c r="B1261" s="9">
        <v>46050</v>
      </c>
      <c r="C1261" t="s">
        <v>8425</v>
      </c>
      <c r="D1261" t="s">
        <v>8233</v>
      </c>
      <c r="E1261" t="s">
        <v>10216</v>
      </c>
      <c r="F1261">
        <v>3876</v>
      </c>
      <c r="G1261" t="s">
        <v>10687</v>
      </c>
      <c r="H1261" s="9">
        <v>46050</v>
      </c>
      <c r="I1261" s="12">
        <f t="shared" si="76"/>
        <v>0</v>
      </c>
      <c r="J1261" s="11" t="str">
        <f t="shared" si="77"/>
        <v/>
      </c>
      <c r="K1261" s="11">
        <f t="shared" si="78"/>
        <v>1260</v>
      </c>
      <c r="L1261" s="11" t="str">
        <f t="shared" si="79"/>
        <v/>
      </c>
    </row>
    <row r="1262" spans="1:12" x14ac:dyDescent="0.3">
      <c r="A1262" t="s">
        <v>11944</v>
      </c>
      <c r="B1262" s="9">
        <v>46050</v>
      </c>
      <c r="C1262" t="s">
        <v>8386</v>
      </c>
      <c r="D1262" t="s">
        <v>8228</v>
      </c>
      <c r="E1262" t="s">
        <v>10179</v>
      </c>
      <c r="F1262">
        <v>1365</v>
      </c>
      <c r="G1262" t="s">
        <v>10687</v>
      </c>
      <c r="H1262" s="9">
        <v>46050</v>
      </c>
      <c r="I1262" s="12">
        <f t="shared" si="76"/>
        <v>0</v>
      </c>
      <c r="J1262" s="11" t="str">
        <f t="shared" si="77"/>
        <v/>
      </c>
      <c r="K1262" s="11">
        <f t="shared" si="78"/>
        <v>1261</v>
      </c>
      <c r="L1262" s="11" t="str">
        <f t="shared" si="79"/>
        <v/>
      </c>
    </row>
    <row r="1263" spans="1:12" x14ac:dyDescent="0.3">
      <c r="A1263" t="s">
        <v>11945</v>
      </c>
      <c r="B1263" s="9">
        <v>46050</v>
      </c>
      <c r="C1263" t="s">
        <v>8331</v>
      </c>
      <c r="D1263" t="s">
        <v>8249</v>
      </c>
      <c r="E1263" t="s">
        <v>10260</v>
      </c>
      <c r="F1263">
        <v>6174</v>
      </c>
      <c r="G1263" t="s">
        <v>10687</v>
      </c>
      <c r="H1263" s="9">
        <v>46050</v>
      </c>
      <c r="I1263" s="12">
        <f t="shared" si="76"/>
        <v>0</v>
      </c>
      <c r="J1263" s="11" t="str">
        <f t="shared" si="77"/>
        <v/>
      </c>
      <c r="K1263" s="11">
        <f t="shared" si="78"/>
        <v>1262</v>
      </c>
      <c r="L1263" s="11" t="str">
        <f t="shared" si="79"/>
        <v/>
      </c>
    </row>
    <row r="1264" spans="1:12" x14ac:dyDescent="0.3">
      <c r="A1264" t="s">
        <v>11946</v>
      </c>
      <c r="B1264" s="9">
        <v>46051</v>
      </c>
      <c r="C1264" t="s">
        <v>8515</v>
      </c>
      <c r="D1264" t="s">
        <v>8233</v>
      </c>
      <c r="E1264" t="s">
        <v>10175</v>
      </c>
      <c r="F1264">
        <v>621</v>
      </c>
      <c r="G1264" t="s">
        <v>4482</v>
      </c>
      <c r="H1264" s="9">
        <v>46051</v>
      </c>
      <c r="I1264" s="12">
        <f t="shared" si="76"/>
        <v>0</v>
      </c>
      <c r="J1264" s="11" t="str">
        <f t="shared" si="77"/>
        <v/>
      </c>
      <c r="K1264" s="11">
        <f t="shared" si="78"/>
        <v>1263</v>
      </c>
      <c r="L1264" s="11" t="str">
        <f t="shared" si="79"/>
        <v/>
      </c>
    </row>
    <row r="1265" spans="1:12" x14ac:dyDescent="0.3">
      <c r="A1265" t="s">
        <v>11947</v>
      </c>
      <c r="B1265" s="9">
        <v>46052</v>
      </c>
      <c r="C1265" t="s">
        <v>8284</v>
      </c>
      <c r="D1265" t="s">
        <v>8241</v>
      </c>
      <c r="E1265" t="s">
        <v>10234</v>
      </c>
      <c r="F1265">
        <v>8856</v>
      </c>
      <c r="G1265" t="s">
        <v>4482</v>
      </c>
      <c r="H1265" s="9">
        <v>46073</v>
      </c>
      <c r="I1265" s="12">
        <f t="shared" si="76"/>
        <v>21</v>
      </c>
      <c r="J1265" s="11" t="str">
        <f t="shared" si="77"/>
        <v>FLAG</v>
      </c>
      <c r="K1265" s="11">
        <f t="shared" si="78"/>
        <v>1264</v>
      </c>
      <c r="L1265" s="11" t="str">
        <f t="shared" si="79"/>
        <v/>
      </c>
    </row>
    <row r="1266" spans="1:12" x14ac:dyDescent="0.3">
      <c r="A1266" t="s">
        <v>11948</v>
      </c>
      <c r="B1266" s="9">
        <v>46052</v>
      </c>
      <c r="C1266" t="s">
        <v>8486</v>
      </c>
      <c r="D1266" t="s">
        <v>8228</v>
      </c>
      <c r="E1266" t="s">
        <v>10238</v>
      </c>
      <c r="F1266">
        <v>9265</v>
      </c>
      <c r="G1266" t="s">
        <v>4482</v>
      </c>
      <c r="H1266" s="9">
        <v>46052</v>
      </c>
      <c r="I1266" s="12">
        <f t="shared" si="76"/>
        <v>0</v>
      </c>
      <c r="J1266" s="11" t="str">
        <f t="shared" si="77"/>
        <v/>
      </c>
      <c r="K1266" s="11">
        <f t="shared" si="78"/>
        <v>1265</v>
      </c>
      <c r="L1266" s="11" t="str">
        <f t="shared" si="79"/>
        <v/>
      </c>
    </row>
    <row r="1267" spans="1:12" x14ac:dyDescent="0.3">
      <c r="A1267" t="s">
        <v>11949</v>
      </c>
      <c r="B1267" s="9">
        <v>46052</v>
      </c>
      <c r="C1267" t="s">
        <v>8242</v>
      </c>
      <c r="D1267" t="s">
        <v>8233</v>
      </c>
      <c r="E1267" t="s">
        <v>10173</v>
      </c>
      <c r="F1267">
        <v>12584</v>
      </c>
      <c r="G1267" t="s">
        <v>10687</v>
      </c>
      <c r="H1267" s="9">
        <v>46052</v>
      </c>
      <c r="I1267" s="12">
        <f t="shared" si="76"/>
        <v>0</v>
      </c>
      <c r="J1267" s="11" t="str">
        <f t="shared" si="77"/>
        <v/>
      </c>
      <c r="K1267" s="11">
        <f t="shared" si="78"/>
        <v>1266</v>
      </c>
      <c r="L1267" s="11" t="str">
        <f t="shared" si="79"/>
        <v/>
      </c>
    </row>
    <row r="1268" spans="1:12" x14ac:dyDescent="0.3">
      <c r="A1268" t="s">
        <v>11950</v>
      </c>
      <c r="B1268" s="9">
        <v>46052</v>
      </c>
      <c r="C1268" t="s">
        <v>8361</v>
      </c>
      <c r="D1268" t="s">
        <v>8228</v>
      </c>
      <c r="E1268" t="s">
        <v>10189</v>
      </c>
      <c r="F1268">
        <v>3515</v>
      </c>
      <c r="G1268" t="s">
        <v>4482</v>
      </c>
      <c r="H1268" s="9">
        <v>46052</v>
      </c>
      <c r="I1268" s="12">
        <f t="shared" si="76"/>
        <v>0</v>
      </c>
      <c r="J1268" s="11" t="str">
        <f t="shared" si="77"/>
        <v/>
      </c>
      <c r="K1268" s="11">
        <f t="shared" si="78"/>
        <v>1267</v>
      </c>
      <c r="L1268" s="11" t="str">
        <f t="shared" si="79"/>
        <v/>
      </c>
    </row>
    <row r="1269" spans="1:12" x14ac:dyDescent="0.3">
      <c r="A1269" t="s">
        <v>11951</v>
      </c>
      <c r="B1269" s="9">
        <v>46052</v>
      </c>
      <c r="C1269" t="s">
        <v>8340</v>
      </c>
      <c r="D1269" t="s">
        <v>8249</v>
      </c>
      <c r="E1269" t="s">
        <v>10142</v>
      </c>
      <c r="F1269">
        <v>18585</v>
      </c>
      <c r="G1269" t="s">
        <v>10687</v>
      </c>
      <c r="H1269" s="9">
        <v>46052</v>
      </c>
      <c r="I1269" s="12">
        <f t="shared" si="76"/>
        <v>0</v>
      </c>
      <c r="J1269" s="11" t="str">
        <f t="shared" si="77"/>
        <v/>
      </c>
      <c r="K1269" s="11">
        <f t="shared" si="78"/>
        <v>1268</v>
      </c>
      <c r="L1269" s="11" t="str">
        <f t="shared" si="79"/>
        <v/>
      </c>
    </row>
    <row r="1270" spans="1:12" x14ac:dyDescent="0.3">
      <c r="A1270" t="s">
        <v>11952</v>
      </c>
      <c r="B1270" s="9">
        <v>46052</v>
      </c>
      <c r="C1270" t="s">
        <v>8536</v>
      </c>
      <c r="D1270" t="s">
        <v>8241</v>
      </c>
      <c r="E1270" t="s">
        <v>10151</v>
      </c>
      <c r="F1270">
        <v>392</v>
      </c>
      <c r="G1270" t="s">
        <v>10699</v>
      </c>
      <c r="H1270" s="9">
        <v>46052</v>
      </c>
      <c r="I1270" s="12">
        <f t="shared" si="76"/>
        <v>0</v>
      </c>
      <c r="J1270" s="11" t="str">
        <f t="shared" si="77"/>
        <v/>
      </c>
      <c r="K1270" s="11">
        <f t="shared" si="78"/>
        <v>1269</v>
      </c>
      <c r="L1270" s="11" t="str">
        <f t="shared" si="79"/>
        <v/>
      </c>
    </row>
    <row r="1271" spans="1:12" x14ac:dyDescent="0.3">
      <c r="A1271" t="s">
        <v>11953</v>
      </c>
      <c r="B1271" s="9">
        <v>46052</v>
      </c>
      <c r="C1271" t="s">
        <v>8476</v>
      </c>
      <c r="D1271" t="s">
        <v>8249</v>
      </c>
      <c r="E1271" t="s">
        <v>10289</v>
      </c>
      <c r="F1271">
        <v>1137.5</v>
      </c>
      <c r="G1271" t="s">
        <v>4482</v>
      </c>
      <c r="H1271" s="9">
        <v>46053</v>
      </c>
      <c r="I1271" s="12">
        <f t="shared" si="76"/>
        <v>1</v>
      </c>
      <c r="J1271" s="11" t="str">
        <f t="shared" si="77"/>
        <v/>
      </c>
      <c r="K1271" s="11">
        <f t="shared" si="78"/>
        <v>1270</v>
      </c>
      <c r="L1271" s="11" t="str">
        <f t="shared" si="79"/>
        <v/>
      </c>
    </row>
    <row r="1272" spans="1:12" x14ac:dyDescent="0.3">
      <c r="A1272" t="s">
        <v>11954</v>
      </c>
      <c r="B1272" s="9">
        <v>46053</v>
      </c>
      <c r="C1272" t="s">
        <v>8238</v>
      </c>
      <c r="D1272" t="s">
        <v>8241</v>
      </c>
      <c r="E1272" t="s">
        <v>10131</v>
      </c>
      <c r="F1272">
        <v>1414</v>
      </c>
      <c r="G1272" t="s">
        <v>10687</v>
      </c>
      <c r="H1272" s="9">
        <v>46053</v>
      </c>
      <c r="I1272" s="12">
        <f t="shared" si="76"/>
        <v>0</v>
      </c>
      <c r="J1272" s="11" t="str">
        <f t="shared" si="77"/>
        <v/>
      </c>
      <c r="K1272" s="11">
        <f t="shared" si="78"/>
        <v>1271</v>
      </c>
      <c r="L1272" s="11" t="str">
        <f t="shared" si="79"/>
        <v/>
      </c>
    </row>
    <row r="1273" spans="1:12" x14ac:dyDescent="0.3">
      <c r="A1273" t="s">
        <v>11955</v>
      </c>
      <c r="B1273" s="9">
        <v>46053</v>
      </c>
      <c r="C1273" t="s">
        <v>8423</v>
      </c>
      <c r="D1273" t="s">
        <v>8233</v>
      </c>
      <c r="E1273" t="s">
        <v>10263</v>
      </c>
      <c r="F1273">
        <v>2492</v>
      </c>
      <c r="G1273" t="s">
        <v>4482</v>
      </c>
      <c r="H1273" s="9">
        <v>46054</v>
      </c>
      <c r="I1273" s="12">
        <f t="shared" si="76"/>
        <v>1</v>
      </c>
      <c r="J1273" s="11" t="str">
        <f t="shared" si="77"/>
        <v/>
      </c>
      <c r="K1273" s="11">
        <f t="shared" si="78"/>
        <v>1272</v>
      </c>
      <c r="L1273" s="11" t="str">
        <f t="shared" si="79"/>
        <v/>
      </c>
    </row>
    <row r="1274" spans="1:12" x14ac:dyDescent="0.3">
      <c r="A1274" t="s">
        <v>11956</v>
      </c>
      <c r="B1274" s="9">
        <v>46053</v>
      </c>
      <c r="C1274" t="s">
        <v>8394</v>
      </c>
      <c r="D1274" t="s">
        <v>8228</v>
      </c>
      <c r="E1274" t="s">
        <v>10214</v>
      </c>
      <c r="F1274">
        <v>459</v>
      </c>
      <c r="G1274" t="s">
        <v>10687</v>
      </c>
      <c r="H1274" s="9">
        <v>46053</v>
      </c>
      <c r="I1274" s="12">
        <f t="shared" si="76"/>
        <v>0</v>
      </c>
      <c r="J1274" s="11" t="str">
        <f t="shared" si="77"/>
        <v/>
      </c>
      <c r="K1274" s="11">
        <f t="shared" si="78"/>
        <v>1273</v>
      </c>
      <c r="L1274" s="11" t="str">
        <f t="shared" si="79"/>
        <v/>
      </c>
    </row>
    <row r="1275" spans="1:12" x14ac:dyDescent="0.3">
      <c r="A1275" t="s">
        <v>11957</v>
      </c>
      <c r="B1275" s="9">
        <v>46054</v>
      </c>
      <c r="C1275" t="s">
        <v>8347</v>
      </c>
      <c r="D1275" t="s">
        <v>8233</v>
      </c>
      <c r="E1275" t="s">
        <v>10320</v>
      </c>
      <c r="F1275">
        <v>3840</v>
      </c>
      <c r="G1275" t="s">
        <v>4482</v>
      </c>
      <c r="H1275" s="9">
        <v>46056</v>
      </c>
      <c r="I1275" s="12">
        <f t="shared" si="76"/>
        <v>2</v>
      </c>
      <c r="J1275" s="11" t="str">
        <f t="shared" si="77"/>
        <v/>
      </c>
      <c r="K1275" s="11">
        <f t="shared" si="78"/>
        <v>1274</v>
      </c>
      <c r="L1275" s="11" t="str">
        <f t="shared" si="79"/>
        <v/>
      </c>
    </row>
    <row r="1276" spans="1:12" x14ac:dyDescent="0.3">
      <c r="A1276" t="s">
        <v>11958</v>
      </c>
      <c r="B1276" s="9">
        <v>46054</v>
      </c>
      <c r="C1276" t="s">
        <v>8505</v>
      </c>
      <c r="D1276" t="s">
        <v>8241</v>
      </c>
      <c r="E1276" t="s">
        <v>10185</v>
      </c>
      <c r="F1276">
        <v>22834</v>
      </c>
      <c r="G1276" t="s">
        <v>4482</v>
      </c>
      <c r="H1276" s="9">
        <v>46078</v>
      </c>
      <c r="I1276" s="12">
        <f t="shared" si="76"/>
        <v>24</v>
      </c>
      <c r="J1276" s="11" t="str">
        <f t="shared" si="77"/>
        <v>FLAG</v>
      </c>
      <c r="K1276" s="11">
        <f t="shared" si="78"/>
        <v>1275</v>
      </c>
      <c r="L1276" s="11" t="str">
        <f t="shared" si="79"/>
        <v/>
      </c>
    </row>
    <row r="1277" spans="1:12" x14ac:dyDescent="0.3">
      <c r="A1277" t="s">
        <v>11959</v>
      </c>
      <c r="B1277" s="9">
        <v>46054</v>
      </c>
      <c r="C1277" t="s">
        <v>8313</v>
      </c>
      <c r="D1277" t="s">
        <v>8249</v>
      </c>
      <c r="E1277" t="s">
        <v>10209</v>
      </c>
      <c r="F1277">
        <v>945</v>
      </c>
      <c r="G1277" t="s">
        <v>4482</v>
      </c>
      <c r="H1277" s="9">
        <v>46054</v>
      </c>
      <c r="I1277" s="12">
        <f t="shared" si="76"/>
        <v>0</v>
      </c>
      <c r="J1277" s="11" t="str">
        <f t="shared" si="77"/>
        <v/>
      </c>
      <c r="K1277" s="11">
        <f t="shared" si="78"/>
        <v>1276</v>
      </c>
      <c r="L1277" s="11" t="str">
        <f t="shared" si="79"/>
        <v/>
      </c>
    </row>
    <row r="1278" spans="1:12" x14ac:dyDescent="0.3">
      <c r="A1278" t="s">
        <v>11960</v>
      </c>
      <c r="B1278" s="9">
        <v>46054</v>
      </c>
      <c r="C1278" t="s">
        <v>8451</v>
      </c>
      <c r="D1278" t="s">
        <v>8269</v>
      </c>
      <c r="E1278" t="s">
        <v>10345</v>
      </c>
      <c r="F1278">
        <v>4725</v>
      </c>
      <c r="G1278" t="s">
        <v>10699</v>
      </c>
      <c r="H1278" s="9">
        <v>46056</v>
      </c>
      <c r="I1278" s="12">
        <f t="shared" si="76"/>
        <v>2</v>
      </c>
      <c r="J1278" s="11" t="str">
        <f t="shared" si="77"/>
        <v/>
      </c>
      <c r="K1278" s="11">
        <f t="shared" si="78"/>
        <v>1277</v>
      </c>
      <c r="L1278" s="11" t="str">
        <f t="shared" si="79"/>
        <v/>
      </c>
    </row>
    <row r="1279" spans="1:12" x14ac:dyDescent="0.3">
      <c r="A1279" t="s">
        <v>11961</v>
      </c>
      <c r="B1279" s="9">
        <v>46054</v>
      </c>
      <c r="C1279" t="s">
        <v>8442</v>
      </c>
      <c r="D1279" t="s">
        <v>8233</v>
      </c>
      <c r="E1279" t="s">
        <v>10302</v>
      </c>
      <c r="F1279">
        <v>4256</v>
      </c>
      <c r="G1279" t="s">
        <v>4482</v>
      </c>
      <c r="H1279" s="9">
        <v>46055</v>
      </c>
      <c r="I1279" s="12">
        <f t="shared" si="76"/>
        <v>1</v>
      </c>
      <c r="J1279" s="11" t="str">
        <f t="shared" si="77"/>
        <v/>
      </c>
      <c r="K1279" s="11">
        <f t="shared" si="78"/>
        <v>1278</v>
      </c>
      <c r="L1279" s="11" t="str">
        <f t="shared" si="79"/>
        <v/>
      </c>
    </row>
    <row r="1280" spans="1:12" x14ac:dyDescent="0.3">
      <c r="A1280" t="s">
        <v>11962</v>
      </c>
      <c r="B1280" s="9">
        <v>46054</v>
      </c>
      <c r="C1280" t="s">
        <v>8528</v>
      </c>
      <c r="D1280" t="s">
        <v>8249</v>
      </c>
      <c r="E1280" t="s">
        <v>10247</v>
      </c>
      <c r="F1280">
        <v>414</v>
      </c>
      <c r="G1280" t="s">
        <v>10699</v>
      </c>
      <c r="H1280" s="9">
        <v>46056</v>
      </c>
      <c r="I1280" s="12">
        <f t="shared" si="76"/>
        <v>2</v>
      </c>
      <c r="J1280" s="11" t="str">
        <f t="shared" si="77"/>
        <v/>
      </c>
      <c r="K1280" s="11">
        <f t="shared" si="78"/>
        <v>1279</v>
      </c>
      <c r="L1280" s="11" t="str">
        <f t="shared" si="79"/>
        <v/>
      </c>
    </row>
    <row r="1281" spans="1:12" x14ac:dyDescent="0.3">
      <c r="A1281" t="s">
        <v>11963</v>
      </c>
      <c r="B1281" s="9">
        <v>46055</v>
      </c>
      <c r="C1281" t="s">
        <v>8509</v>
      </c>
      <c r="D1281" t="s">
        <v>8269</v>
      </c>
      <c r="E1281" t="s">
        <v>10227</v>
      </c>
      <c r="F1281">
        <v>4704</v>
      </c>
      <c r="G1281" t="s">
        <v>4482</v>
      </c>
      <c r="H1281" s="9">
        <v>46057</v>
      </c>
      <c r="I1281" s="12">
        <f t="shared" si="76"/>
        <v>2</v>
      </c>
      <c r="J1281" s="11" t="str">
        <f t="shared" si="77"/>
        <v/>
      </c>
      <c r="K1281" s="11">
        <f t="shared" si="78"/>
        <v>1280</v>
      </c>
      <c r="L1281" s="11" t="str">
        <f t="shared" si="79"/>
        <v/>
      </c>
    </row>
    <row r="1282" spans="1:12" x14ac:dyDescent="0.3">
      <c r="A1282" t="s">
        <v>11964</v>
      </c>
      <c r="B1282" s="9">
        <v>46055</v>
      </c>
      <c r="C1282" t="s">
        <v>8481</v>
      </c>
      <c r="D1282" t="s">
        <v>8233</v>
      </c>
      <c r="E1282" t="s">
        <v>10160</v>
      </c>
      <c r="F1282">
        <v>1485</v>
      </c>
      <c r="G1282" t="s">
        <v>10687</v>
      </c>
      <c r="H1282" s="9">
        <v>46055</v>
      </c>
      <c r="I1282" s="12">
        <f t="shared" si="76"/>
        <v>0</v>
      </c>
      <c r="J1282" s="11" t="str">
        <f t="shared" si="77"/>
        <v/>
      </c>
      <c r="K1282" s="11">
        <f t="shared" si="78"/>
        <v>1281</v>
      </c>
      <c r="L1282" s="11" t="str">
        <f t="shared" si="79"/>
        <v/>
      </c>
    </row>
    <row r="1283" spans="1:12" x14ac:dyDescent="0.3">
      <c r="A1283" t="s">
        <v>11965</v>
      </c>
      <c r="B1283" s="9">
        <v>46055</v>
      </c>
      <c r="C1283" t="s">
        <v>8455</v>
      </c>
      <c r="D1283" t="s">
        <v>8241</v>
      </c>
      <c r="E1283" t="s">
        <v>10236</v>
      </c>
      <c r="F1283">
        <v>1470</v>
      </c>
      <c r="G1283" t="s">
        <v>10687</v>
      </c>
      <c r="H1283" s="9">
        <v>46055</v>
      </c>
      <c r="I1283" s="12">
        <f t="shared" si="76"/>
        <v>0</v>
      </c>
      <c r="J1283" s="11" t="str">
        <f t="shared" si="77"/>
        <v/>
      </c>
      <c r="K1283" s="11">
        <f t="shared" si="78"/>
        <v>1282</v>
      </c>
      <c r="L1283" s="11" t="str">
        <f t="shared" si="79"/>
        <v/>
      </c>
    </row>
    <row r="1284" spans="1:12" x14ac:dyDescent="0.3">
      <c r="A1284" t="s">
        <v>11966</v>
      </c>
      <c r="B1284" s="9">
        <v>46055</v>
      </c>
      <c r="C1284" t="s">
        <v>8451</v>
      </c>
      <c r="D1284" t="s">
        <v>8269</v>
      </c>
      <c r="E1284" t="s">
        <v>10329</v>
      </c>
      <c r="F1284">
        <v>4310.5</v>
      </c>
      <c r="G1284" t="s">
        <v>4482</v>
      </c>
      <c r="H1284" s="9">
        <v>46055</v>
      </c>
      <c r="I1284" s="12">
        <f t="shared" ref="I1284:I1347" si="80">H1284-B1284</f>
        <v>0</v>
      </c>
      <c r="J1284" s="11" t="str">
        <f t="shared" ref="J1284:J1347" si="81">IF(I1284&gt;2,"FLAG","")</f>
        <v/>
      </c>
      <c r="K1284" s="11">
        <f t="shared" ref="K1284:K1347" si="82">VALUE(MID(A1284,4,5))</f>
        <v>1283</v>
      </c>
      <c r="L1284" s="11" t="str">
        <f t="shared" ref="L1284:L1347" si="83">IF(ROW()=4,"",IF(K1284-INDEX($K$4:$K$1491,ROW()-4)&gt;1,"FLAG",""))</f>
        <v/>
      </c>
    </row>
    <row r="1285" spans="1:12" x14ac:dyDescent="0.3">
      <c r="A1285" t="s">
        <v>11967</v>
      </c>
      <c r="B1285" s="9">
        <v>46055</v>
      </c>
      <c r="C1285" t="s">
        <v>8337</v>
      </c>
      <c r="D1285" t="s">
        <v>8269</v>
      </c>
      <c r="E1285" t="s">
        <v>10318</v>
      </c>
      <c r="F1285">
        <v>6624</v>
      </c>
      <c r="G1285" t="s">
        <v>10687</v>
      </c>
      <c r="H1285" s="9">
        <v>46055</v>
      </c>
      <c r="I1285" s="12">
        <f t="shared" si="80"/>
        <v>0</v>
      </c>
      <c r="J1285" s="11" t="str">
        <f t="shared" si="81"/>
        <v/>
      </c>
      <c r="K1285" s="11">
        <f t="shared" si="82"/>
        <v>1284</v>
      </c>
      <c r="L1285" s="11" t="str">
        <f t="shared" si="83"/>
        <v/>
      </c>
    </row>
    <row r="1286" spans="1:12" x14ac:dyDescent="0.3">
      <c r="A1286" t="s">
        <v>11968</v>
      </c>
      <c r="B1286" s="9">
        <v>46055</v>
      </c>
      <c r="C1286" t="s">
        <v>8250</v>
      </c>
      <c r="D1286" t="s">
        <v>8249</v>
      </c>
      <c r="E1286" t="s">
        <v>10188</v>
      </c>
      <c r="F1286">
        <v>16065</v>
      </c>
      <c r="G1286" t="s">
        <v>10699</v>
      </c>
      <c r="H1286" s="9">
        <v>46056</v>
      </c>
      <c r="I1286" s="12">
        <f t="shared" si="80"/>
        <v>1</v>
      </c>
      <c r="J1286" s="11" t="str">
        <f t="shared" si="81"/>
        <v/>
      </c>
      <c r="K1286" s="11">
        <f t="shared" si="82"/>
        <v>1285</v>
      </c>
      <c r="L1286" s="11" t="str">
        <f t="shared" si="83"/>
        <v/>
      </c>
    </row>
    <row r="1287" spans="1:12" x14ac:dyDescent="0.3">
      <c r="A1287" t="s">
        <v>11969</v>
      </c>
      <c r="B1287" s="9">
        <v>46055</v>
      </c>
      <c r="C1287" t="s">
        <v>8457</v>
      </c>
      <c r="D1287" t="s">
        <v>8249</v>
      </c>
      <c r="E1287" t="s">
        <v>10157</v>
      </c>
      <c r="F1287">
        <v>171</v>
      </c>
      <c r="G1287" t="s">
        <v>10699</v>
      </c>
      <c r="H1287" s="9">
        <v>46056</v>
      </c>
      <c r="I1287" s="12">
        <f t="shared" si="80"/>
        <v>1</v>
      </c>
      <c r="J1287" s="11" t="str">
        <f t="shared" si="81"/>
        <v/>
      </c>
      <c r="K1287" s="11">
        <f t="shared" si="82"/>
        <v>1286</v>
      </c>
      <c r="L1287" s="11" t="str">
        <f t="shared" si="83"/>
        <v/>
      </c>
    </row>
    <row r="1288" spans="1:12" x14ac:dyDescent="0.3">
      <c r="A1288" t="s">
        <v>11970</v>
      </c>
      <c r="B1288" s="9">
        <v>46055</v>
      </c>
      <c r="C1288" t="s">
        <v>8347</v>
      </c>
      <c r="D1288" t="s">
        <v>8233</v>
      </c>
      <c r="E1288" t="s">
        <v>10290</v>
      </c>
      <c r="F1288">
        <v>15136</v>
      </c>
      <c r="G1288" t="s">
        <v>10699</v>
      </c>
      <c r="H1288" s="9">
        <v>46056</v>
      </c>
      <c r="I1288" s="12">
        <f t="shared" si="80"/>
        <v>1</v>
      </c>
      <c r="J1288" s="11" t="str">
        <f t="shared" si="81"/>
        <v/>
      </c>
      <c r="K1288" s="11">
        <f t="shared" si="82"/>
        <v>1287</v>
      </c>
      <c r="L1288" s="11" t="str">
        <f t="shared" si="83"/>
        <v/>
      </c>
    </row>
    <row r="1289" spans="1:12" x14ac:dyDescent="0.3">
      <c r="A1289" t="s">
        <v>11971</v>
      </c>
      <c r="B1289" s="9">
        <v>46056</v>
      </c>
      <c r="C1289" t="s">
        <v>8521</v>
      </c>
      <c r="D1289" t="s">
        <v>8241</v>
      </c>
      <c r="E1289" t="s">
        <v>10303</v>
      </c>
      <c r="F1289">
        <v>2730</v>
      </c>
      <c r="G1289" t="s">
        <v>4482</v>
      </c>
      <c r="H1289" s="9">
        <v>46083</v>
      </c>
      <c r="I1289" s="12">
        <f t="shared" si="80"/>
        <v>27</v>
      </c>
      <c r="J1289" s="11" t="str">
        <f t="shared" si="81"/>
        <v>FLAG</v>
      </c>
      <c r="K1289" s="11">
        <f t="shared" si="82"/>
        <v>1288</v>
      </c>
      <c r="L1289" s="11" t="str">
        <f t="shared" si="83"/>
        <v/>
      </c>
    </row>
    <row r="1290" spans="1:12" x14ac:dyDescent="0.3">
      <c r="A1290" t="s">
        <v>11972</v>
      </c>
      <c r="B1290" s="9">
        <v>46056</v>
      </c>
      <c r="C1290" t="s">
        <v>8414</v>
      </c>
      <c r="D1290" t="s">
        <v>8228</v>
      </c>
      <c r="E1290" t="s">
        <v>10256</v>
      </c>
      <c r="F1290">
        <v>2790</v>
      </c>
      <c r="G1290" t="s">
        <v>10687</v>
      </c>
      <c r="H1290" s="9">
        <v>46056</v>
      </c>
      <c r="I1290" s="12">
        <f t="shared" si="80"/>
        <v>0</v>
      </c>
      <c r="J1290" s="11" t="str">
        <f t="shared" si="81"/>
        <v/>
      </c>
      <c r="K1290" s="11">
        <f t="shared" si="82"/>
        <v>1289</v>
      </c>
      <c r="L1290" s="11" t="str">
        <f t="shared" si="83"/>
        <v/>
      </c>
    </row>
    <row r="1291" spans="1:12" x14ac:dyDescent="0.3">
      <c r="A1291" t="s">
        <v>11973</v>
      </c>
      <c r="B1291" s="9">
        <v>46056</v>
      </c>
      <c r="C1291" t="s">
        <v>8414</v>
      </c>
      <c r="D1291" t="s">
        <v>8228</v>
      </c>
      <c r="E1291" t="s">
        <v>10309</v>
      </c>
      <c r="F1291">
        <v>3675</v>
      </c>
      <c r="G1291" t="s">
        <v>4482</v>
      </c>
      <c r="H1291" s="9">
        <v>46056</v>
      </c>
      <c r="I1291" s="12">
        <f t="shared" si="80"/>
        <v>0</v>
      </c>
      <c r="J1291" s="11" t="str">
        <f t="shared" si="81"/>
        <v/>
      </c>
      <c r="K1291" s="11">
        <f t="shared" si="82"/>
        <v>1290</v>
      </c>
      <c r="L1291" s="11" t="str">
        <f t="shared" si="83"/>
        <v/>
      </c>
    </row>
    <row r="1292" spans="1:12" x14ac:dyDescent="0.3">
      <c r="A1292" t="s">
        <v>11974</v>
      </c>
      <c r="B1292" s="9">
        <v>46056</v>
      </c>
      <c r="C1292" t="s">
        <v>8394</v>
      </c>
      <c r="D1292" t="s">
        <v>8228</v>
      </c>
      <c r="E1292" t="s">
        <v>10181</v>
      </c>
      <c r="F1292">
        <v>4172</v>
      </c>
      <c r="G1292" t="s">
        <v>4482</v>
      </c>
      <c r="H1292" s="9">
        <v>46058</v>
      </c>
      <c r="I1292" s="12">
        <f t="shared" si="80"/>
        <v>2</v>
      </c>
      <c r="J1292" s="11" t="str">
        <f t="shared" si="81"/>
        <v/>
      </c>
      <c r="K1292" s="11">
        <f t="shared" si="82"/>
        <v>1291</v>
      </c>
      <c r="L1292" s="11" t="str">
        <f t="shared" si="83"/>
        <v/>
      </c>
    </row>
    <row r="1293" spans="1:12" x14ac:dyDescent="0.3">
      <c r="A1293" t="s">
        <v>11975</v>
      </c>
      <c r="B1293" s="9">
        <v>46056</v>
      </c>
      <c r="C1293" t="s">
        <v>8360</v>
      </c>
      <c r="D1293" t="s">
        <v>8241</v>
      </c>
      <c r="E1293" t="s">
        <v>10229</v>
      </c>
      <c r="F1293">
        <v>1012.5</v>
      </c>
      <c r="G1293" t="s">
        <v>4482</v>
      </c>
      <c r="H1293" s="9">
        <v>46068</v>
      </c>
      <c r="I1293" s="12">
        <f t="shared" si="80"/>
        <v>12</v>
      </c>
      <c r="J1293" s="11" t="str">
        <f t="shared" si="81"/>
        <v>FLAG</v>
      </c>
      <c r="K1293" s="11">
        <f t="shared" si="82"/>
        <v>1292</v>
      </c>
      <c r="L1293" s="11" t="str">
        <f t="shared" si="83"/>
        <v/>
      </c>
    </row>
    <row r="1294" spans="1:12" x14ac:dyDescent="0.3">
      <c r="A1294" t="s">
        <v>11976</v>
      </c>
      <c r="B1294" s="9">
        <v>46056</v>
      </c>
      <c r="C1294" t="s">
        <v>8324</v>
      </c>
      <c r="D1294" t="s">
        <v>8241</v>
      </c>
      <c r="E1294" t="s">
        <v>10167</v>
      </c>
      <c r="F1294">
        <v>775</v>
      </c>
      <c r="G1294" t="s">
        <v>10699</v>
      </c>
      <c r="H1294" s="9">
        <v>46058</v>
      </c>
      <c r="I1294" s="12">
        <f t="shared" si="80"/>
        <v>2</v>
      </c>
      <c r="J1294" s="11" t="str">
        <f t="shared" si="81"/>
        <v/>
      </c>
      <c r="K1294" s="11">
        <f t="shared" si="82"/>
        <v>1293</v>
      </c>
      <c r="L1294" s="11" t="str">
        <f t="shared" si="83"/>
        <v/>
      </c>
    </row>
    <row r="1295" spans="1:12" x14ac:dyDescent="0.3">
      <c r="A1295" t="s">
        <v>11977</v>
      </c>
      <c r="B1295" s="9">
        <v>46056</v>
      </c>
      <c r="C1295" t="s">
        <v>8304</v>
      </c>
      <c r="D1295" t="s">
        <v>8241</v>
      </c>
      <c r="E1295" t="s">
        <v>9642</v>
      </c>
      <c r="F1295">
        <v>2553</v>
      </c>
      <c r="G1295" t="s">
        <v>10699</v>
      </c>
      <c r="H1295" s="9">
        <v>46057</v>
      </c>
      <c r="I1295" s="12">
        <f t="shared" si="80"/>
        <v>1</v>
      </c>
      <c r="J1295" s="11" t="str">
        <f t="shared" si="81"/>
        <v/>
      </c>
      <c r="K1295" s="11">
        <f t="shared" si="82"/>
        <v>1294</v>
      </c>
      <c r="L1295" s="11" t="str">
        <f t="shared" si="83"/>
        <v/>
      </c>
    </row>
    <row r="1296" spans="1:12" x14ac:dyDescent="0.3">
      <c r="A1296" t="s">
        <v>11978</v>
      </c>
      <c r="B1296" s="9">
        <v>46057</v>
      </c>
      <c r="C1296" t="s">
        <v>8284</v>
      </c>
      <c r="D1296" t="s">
        <v>8241</v>
      </c>
      <c r="E1296" t="s">
        <v>10163</v>
      </c>
      <c r="F1296">
        <v>2166</v>
      </c>
      <c r="G1296" t="s">
        <v>10687</v>
      </c>
      <c r="H1296" s="9">
        <v>46057</v>
      </c>
      <c r="I1296" s="12">
        <f t="shared" si="80"/>
        <v>0</v>
      </c>
      <c r="J1296" s="11" t="str">
        <f t="shared" si="81"/>
        <v/>
      </c>
      <c r="K1296" s="11">
        <f t="shared" si="82"/>
        <v>1295</v>
      </c>
      <c r="L1296" s="11" t="str">
        <f t="shared" si="83"/>
        <v/>
      </c>
    </row>
    <row r="1297" spans="1:12" x14ac:dyDescent="0.3">
      <c r="A1297" t="s">
        <v>11979</v>
      </c>
      <c r="B1297" s="9">
        <v>46057</v>
      </c>
      <c r="C1297" t="s">
        <v>8529</v>
      </c>
      <c r="D1297" t="s">
        <v>8249</v>
      </c>
      <c r="E1297" t="s">
        <v>10280</v>
      </c>
      <c r="F1297">
        <v>3270</v>
      </c>
      <c r="G1297" t="s">
        <v>4482</v>
      </c>
      <c r="H1297" s="9">
        <v>46058</v>
      </c>
      <c r="I1297" s="12">
        <f t="shared" si="80"/>
        <v>1</v>
      </c>
      <c r="J1297" s="11" t="str">
        <f t="shared" si="81"/>
        <v/>
      </c>
      <c r="K1297" s="11">
        <f t="shared" si="82"/>
        <v>1296</v>
      </c>
      <c r="L1297" s="11" t="str">
        <f t="shared" si="83"/>
        <v/>
      </c>
    </row>
    <row r="1298" spans="1:12" x14ac:dyDescent="0.3">
      <c r="A1298" t="s">
        <v>11980</v>
      </c>
      <c r="B1298" s="9">
        <v>46057</v>
      </c>
      <c r="C1298" t="s">
        <v>8516</v>
      </c>
      <c r="D1298" t="s">
        <v>8233</v>
      </c>
      <c r="E1298" t="s">
        <v>10182</v>
      </c>
      <c r="F1298">
        <v>1484</v>
      </c>
      <c r="G1298" t="s">
        <v>10699</v>
      </c>
      <c r="H1298" s="9">
        <v>46058</v>
      </c>
      <c r="I1298" s="12">
        <f t="shared" si="80"/>
        <v>1</v>
      </c>
      <c r="J1298" s="11" t="str">
        <f t="shared" si="81"/>
        <v/>
      </c>
      <c r="K1298" s="11">
        <f t="shared" si="82"/>
        <v>1297</v>
      </c>
      <c r="L1298" s="11" t="str">
        <f t="shared" si="83"/>
        <v/>
      </c>
    </row>
    <row r="1299" spans="1:12" x14ac:dyDescent="0.3">
      <c r="A1299" t="s">
        <v>11981</v>
      </c>
      <c r="B1299" s="9">
        <v>46057</v>
      </c>
      <c r="C1299" t="s">
        <v>8442</v>
      </c>
      <c r="D1299" t="s">
        <v>8233</v>
      </c>
      <c r="E1299" t="s">
        <v>10347</v>
      </c>
      <c r="F1299">
        <v>275</v>
      </c>
      <c r="G1299" t="s">
        <v>10699</v>
      </c>
      <c r="H1299" s="9">
        <v>46058</v>
      </c>
      <c r="I1299" s="12">
        <f t="shared" si="80"/>
        <v>1</v>
      </c>
      <c r="J1299" s="11" t="str">
        <f t="shared" si="81"/>
        <v/>
      </c>
      <c r="K1299" s="11">
        <f t="shared" si="82"/>
        <v>1298</v>
      </c>
      <c r="L1299" s="11" t="str">
        <f t="shared" si="83"/>
        <v/>
      </c>
    </row>
    <row r="1300" spans="1:12" x14ac:dyDescent="0.3">
      <c r="A1300" t="s">
        <v>11982</v>
      </c>
      <c r="B1300" s="9">
        <v>46057</v>
      </c>
      <c r="C1300" t="s">
        <v>8505</v>
      </c>
      <c r="D1300" t="s">
        <v>8241</v>
      </c>
      <c r="E1300" t="s">
        <v>10172</v>
      </c>
      <c r="F1300">
        <v>1178</v>
      </c>
      <c r="G1300" t="s">
        <v>4482</v>
      </c>
      <c r="H1300" s="9">
        <v>46084</v>
      </c>
      <c r="I1300" s="12">
        <f t="shared" si="80"/>
        <v>27</v>
      </c>
      <c r="J1300" s="11" t="str">
        <f t="shared" si="81"/>
        <v>FLAG</v>
      </c>
      <c r="K1300" s="11">
        <f t="shared" si="82"/>
        <v>1299</v>
      </c>
      <c r="L1300" s="11" t="str">
        <f t="shared" si="83"/>
        <v/>
      </c>
    </row>
    <row r="1301" spans="1:12" x14ac:dyDescent="0.3">
      <c r="A1301" t="s">
        <v>11983</v>
      </c>
      <c r="B1301" s="9">
        <v>46058</v>
      </c>
      <c r="C1301" t="s">
        <v>8295</v>
      </c>
      <c r="D1301" t="s">
        <v>8233</v>
      </c>
      <c r="E1301" t="s">
        <v>10155</v>
      </c>
      <c r="F1301">
        <v>5190</v>
      </c>
      <c r="G1301" t="s">
        <v>4482</v>
      </c>
      <c r="H1301" s="9">
        <v>46059</v>
      </c>
      <c r="I1301" s="12">
        <f t="shared" si="80"/>
        <v>1</v>
      </c>
      <c r="J1301" s="11" t="str">
        <f t="shared" si="81"/>
        <v/>
      </c>
      <c r="K1301" s="11">
        <f t="shared" si="82"/>
        <v>1300</v>
      </c>
      <c r="L1301" s="11" t="str">
        <f t="shared" si="83"/>
        <v/>
      </c>
    </row>
    <row r="1302" spans="1:12" x14ac:dyDescent="0.3">
      <c r="A1302" t="s">
        <v>11984</v>
      </c>
      <c r="B1302" s="9">
        <v>46058</v>
      </c>
      <c r="C1302" t="s">
        <v>8280</v>
      </c>
      <c r="D1302" t="s">
        <v>8241</v>
      </c>
      <c r="E1302" t="s">
        <v>10276</v>
      </c>
      <c r="F1302">
        <v>6060</v>
      </c>
      <c r="G1302" t="s">
        <v>10699</v>
      </c>
      <c r="H1302" s="9">
        <v>46060</v>
      </c>
      <c r="I1302" s="12">
        <f t="shared" si="80"/>
        <v>2</v>
      </c>
      <c r="J1302" s="11" t="str">
        <f t="shared" si="81"/>
        <v/>
      </c>
      <c r="K1302" s="11">
        <f t="shared" si="82"/>
        <v>1301</v>
      </c>
      <c r="L1302" s="11" t="str">
        <f t="shared" si="83"/>
        <v/>
      </c>
    </row>
    <row r="1303" spans="1:12" x14ac:dyDescent="0.3">
      <c r="A1303" t="s">
        <v>11985</v>
      </c>
      <c r="B1303" s="9">
        <v>46059</v>
      </c>
      <c r="C1303" t="s">
        <v>8364</v>
      </c>
      <c r="D1303" t="s">
        <v>8241</v>
      </c>
      <c r="E1303" t="s">
        <v>10343</v>
      </c>
      <c r="F1303">
        <v>7875</v>
      </c>
      <c r="G1303" t="s">
        <v>10699</v>
      </c>
      <c r="H1303" s="9">
        <v>46059</v>
      </c>
      <c r="I1303" s="12">
        <f t="shared" si="80"/>
        <v>0</v>
      </c>
      <c r="J1303" s="11" t="str">
        <f t="shared" si="81"/>
        <v/>
      </c>
      <c r="K1303" s="11">
        <f t="shared" si="82"/>
        <v>1302</v>
      </c>
      <c r="L1303" s="11" t="str">
        <f t="shared" si="83"/>
        <v/>
      </c>
    </row>
    <row r="1304" spans="1:12" x14ac:dyDescent="0.3">
      <c r="A1304" t="s">
        <v>11986</v>
      </c>
      <c r="B1304" s="9">
        <v>46059</v>
      </c>
      <c r="C1304" t="s">
        <v>8423</v>
      </c>
      <c r="D1304" t="s">
        <v>8233</v>
      </c>
      <c r="E1304" t="s">
        <v>10332</v>
      </c>
      <c r="F1304">
        <v>350</v>
      </c>
      <c r="G1304" t="s">
        <v>4482</v>
      </c>
      <c r="H1304" s="9">
        <v>46060</v>
      </c>
      <c r="I1304" s="12">
        <f t="shared" si="80"/>
        <v>1</v>
      </c>
      <c r="J1304" s="11" t="str">
        <f t="shared" si="81"/>
        <v/>
      </c>
      <c r="K1304" s="11">
        <f t="shared" si="82"/>
        <v>1303</v>
      </c>
      <c r="L1304" s="11" t="str">
        <f t="shared" si="83"/>
        <v/>
      </c>
    </row>
    <row r="1305" spans="1:12" x14ac:dyDescent="0.3">
      <c r="A1305" t="s">
        <v>11987</v>
      </c>
      <c r="B1305" s="9">
        <v>46059</v>
      </c>
      <c r="C1305" t="s">
        <v>8486</v>
      </c>
      <c r="D1305" t="s">
        <v>8228</v>
      </c>
      <c r="E1305" t="s">
        <v>10365</v>
      </c>
      <c r="F1305">
        <v>840</v>
      </c>
      <c r="G1305" t="s">
        <v>10687</v>
      </c>
      <c r="H1305" s="9">
        <v>46059</v>
      </c>
      <c r="I1305" s="12">
        <f t="shared" si="80"/>
        <v>0</v>
      </c>
      <c r="J1305" s="11" t="str">
        <f t="shared" si="81"/>
        <v/>
      </c>
      <c r="K1305" s="11">
        <f t="shared" si="82"/>
        <v>1304</v>
      </c>
      <c r="L1305" s="11" t="str">
        <f t="shared" si="83"/>
        <v/>
      </c>
    </row>
    <row r="1306" spans="1:12" x14ac:dyDescent="0.3">
      <c r="A1306" t="s">
        <v>11988</v>
      </c>
      <c r="B1306" s="9">
        <v>46060</v>
      </c>
      <c r="C1306" t="s">
        <v>8319</v>
      </c>
      <c r="D1306" t="s">
        <v>8228</v>
      </c>
      <c r="E1306" t="s">
        <v>10368</v>
      </c>
      <c r="F1306">
        <v>1800</v>
      </c>
      <c r="G1306" t="s">
        <v>4482</v>
      </c>
      <c r="H1306" s="9">
        <v>46060</v>
      </c>
      <c r="I1306" s="12">
        <f t="shared" si="80"/>
        <v>0</v>
      </c>
      <c r="J1306" s="11" t="str">
        <f t="shared" si="81"/>
        <v/>
      </c>
      <c r="K1306" s="11">
        <f t="shared" si="82"/>
        <v>1305</v>
      </c>
      <c r="L1306" s="11" t="str">
        <f t="shared" si="83"/>
        <v/>
      </c>
    </row>
    <row r="1307" spans="1:12" x14ac:dyDescent="0.3">
      <c r="A1307" t="s">
        <v>11989</v>
      </c>
      <c r="B1307" s="9">
        <v>46061</v>
      </c>
      <c r="C1307" t="s">
        <v>8340</v>
      </c>
      <c r="D1307" t="s">
        <v>8249</v>
      </c>
      <c r="E1307" t="s">
        <v>10255</v>
      </c>
      <c r="F1307">
        <v>279</v>
      </c>
      <c r="G1307" t="s">
        <v>10687</v>
      </c>
      <c r="H1307" s="9">
        <v>46061</v>
      </c>
      <c r="I1307" s="12">
        <f t="shared" si="80"/>
        <v>0</v>
      </c>
      <c r="J1307" s="11" t="str">
        <f t="shared" si="81"/>
        <v/>
      </c>
      <c r="K1307" s="11">
        <f t="shared" si="82"/>
        <v>1306</v>
      </c>
      <c r="L1307" s="11" t="str">
        <f t="shared" si="83"/>
        <v/>
      </c>
    </row>
    <row r="1308" spans="1:12" x14ac:dyDescent="0.3">
      <c r="A1308" t="s">
        <v>11990</v>
      </c>
      <c r="B1308" s="9">
        <v>46061</v>
      </c>
      <c r="C1308" t="s">
        <v>8358</v>
      </c>
      <c r="D1308" t="s">
        <v>8269</v>
      </c>
      <c r="E1308" t="s">
        <v>10194</v>
      </c>
      <c r="F1308">
        <v>870</v>
      </c>
      <c r="G1308" t="s">
        <v>10699</v>
      </c>
      <c r="H1308" s="9">
        <v>46062</v>
      </c>
      <c r="I1308" s="12">
        <f t="shared" si="80"/>
        <v>1</v>
      </c>
      <c r="J1308" s="11" t="str">
        <f t="shared" si="81"/>
        <v/>
      </c>
      <c r="K1308" s="11">
        <f t="shared" si="82"/>
        <v>1307</v>
      </c>
      <c r="L1308" s="11" t="str">
        <f t="shared" si="83"/>
        <v/>
      </c>
    </row>
    <row r="1309" spans="1:12" x14ac:dyDescent="0.3">
      <c r="A1309" t="s">
        <v>11991</v>
      </c>
      <c r="B1309" s="9">
        <v>46062</v>
      </c>
      <c r="C1309" t="s">
        <v>8482</v>
      </c>
      <c r="D1309" t="s">
        <v>8233</v>
      </c>
      <c r="E1309" t="s">
        <v>10203</v>
      </c>
      <c r="F1309">
        <v>8784</v>
      </c>
      <c r="G1309" t="s">
        <v>4482</v>
      </c>
      <c r="H1309" s="9">
        <v>46062</v>
      </c>
      <c r="I1309" s="12">
        <f t="shared" si="80"/>
        <v>0</v>
      </c>
      <c r="J1309" s="11" t="str">
        <f t="shared" si="81"/>
        <v/>
      </c>
      <c r="K1309" s="11">
        <f t="shared" si="82"/>
        <v>1308</v>
      </c>
      <c r="L1309" s="11" t="str">
        <f t="shared" si="83"/>
        <v/>
      </c>
    </row>
    <row r="1310" spans="1:12" x14ac:dyDescent="0.3">
      <c r="A1310" t="s">
        <v>11992</v>
      </c>
      <c r="B1310" s="9">
        <v>46062</v>
      </c>
      <c r="C1310" t="s">
        <v>8415</v>
      </c>
      <c r="D1310" t="s">
        <v>8269</v>
      </c>
      <c r="E1310" t="s">
        <v>10361</v>
      </c>
      <c r="F1310">
        <v>513</v>
      </c>
      <c r="G1310" t="s">
        <v>4482</v>
      </c>
      <c r="H1310" s="9">
        <v>46063</v>
      </c>
      <c r="I1310" s="12">
        <f t="shared" si="80"/>
        <v>1</v>
      </c>
      <c r="J1310" s="11" t="str">
        <f t="shared" si="81"/>
        <v/>
      </c>
      <c r="K1310" s="11">
        <f t="shared" si="82"/>
        <v>1309</v>
      </c>
      <c r="L1310" s="11" t="str">
        <f t="shared" si="83"/>
        <v/>
      </c>
    </row>
    <row r="1311" spans="1:12" x14ac:dyDescent="0.3">
      <c r="A1311" t="s">
        <v>11993</v>
      </c>
      <c r="B1311" s="9">
        <v>46062</v>
      </c>
      <c r="C1311" t="s">
        <v>8359</v>
      </c>
      <c r="D1311" t="s">
        <v>8249</v>
      </c>
      <c r="E1311" t="s">
        <v>10239</v>
      </c>
      <c r="F1311">
        <v>2212</v>
      </c>
      <c r="G1311" t="s">
        <v>4482</v>
      </c>
      <c r="H1311" s="9">
        <v>46062</v>
      </c>
      <c r="I1311" s="12">
        <f t="shared" si="80"/>
        <v>0</v>
      </c>
      <c r="J1311" s="11" t="str">
        <f t="shared" si="81"/>
        <v/>
      </c>
      <c r="K1311" s="11">
        <f t="shared" si="82"/>
        <v>1310</v>
      </c>
      <c r="L1311" s="11" t="str">
        <f t="shared" si="83"/>
        <v/>
      </c>
    </row>
    <row r="1312" spans="1:12" x14ac:dyDescent="0.3">
      <c r="A1312" t="s">
        <v>11994</v>
      </c>
      <c r="B1312" s="9">
        <v>46062</v>
      </c>
      <c r="C1312" t="s">
        <v>8453</v>
      </c>
      <c r="D1312" t="s">
        <v>8241</v>
      </c>
      <c r="E1312" t="s">
        <v>10285</v>
      </c>
      <c r="F1312">
        <v>16560</v>
      </c>
      <c r="G1312" t="s">
        <v>10687</v>
      </c>
      <c r="H1312" s="9">
        <v>46062</v>
      </c>
      <c r="I1312" s="12">
        <f t="shared" si="80"/>
        <v>0</v>
      </c>
      <c r="J1312" s="11" t="str">
        <f t="shared" si="81"/>
        <v/>
      </c>
      <c r="K1312" s="11">
        <f t="shared" si="82"/>
        <v>1311</v>
      </c>
      <c r="L1312" s="11" t="str">
        <f t="shared" si="83"/>
        <v/>
      </c>
    </row>
    <row r="1313" spans="1:12" x14ac:dyDescent="0.3">
      <c r="A1313" t="s">
        <v>11995</v>
      </c>
      <c r="B1313" s="9">
        <v>46062</v>
      </c>
      <c r="C1313" t="s">
        <v>8364</v>
      </c>
      <c r="D1313" t="s">
        <v>8241</v>
      </c>
      <c r="E1313" t="s">
        <v>10191</v>
      </c>
      <c r="F1313">
        <v>13376</v>
      </c>
      <c r="G1313" t="s">
        <v>10699</v>
      </c>
      <c r="H1313" s="9">
        <v>46062</v>
      </c>
      <c r="I1313" s="12">
        <f t="shared" si="80"/>
        <v>0</v>
      </c>
      <c r="J1313" s="11" t="str">
        <f t="shared" si="81"/>
        <v/>
      </c>
      <c r="K1313" s="11">
        <f t="shared" si="82"/>
        <v>1312</v>
      </c>
      <c r="L1313" s="11" t="str">
        <f t="shared" si="83"/>
        <v/>
      </c>
    </row>
    <row r="1314" spans="1:12" x14ac:dyDescent="0.3">
      <c r="A1314" t="s">
        <v>11996</v>
      </c>
      <c r="B1314" s="9">
        <v>46062</v>
      </c>
      <c r="C1314" t="s">
        <v>8521</v>
      </c>
      <c r="D1314" t="s">
        <v>8241</v>
      </c>
      <c r="E1314" t="s">
        <v>10291</v>
      </c>
      <c r="F1314">
        <v>5310</v>
      </c>
      <c r="G1314" t="s">
        <v>10687</v>
      </c>
      <c r="H1314" s="9">
        <v>46062</v>
      </c>
      <c r="I1314" s="12">
        <f t="shared" si="80"/>
        <v>0</v>
      </c>
      <c r="J1314" s="11" t="str">
        <f t="shared" si="81"/>
        <v/>
      </c>
      <c r="K1314" s="11">
        <f t="shared" si="82"/>
        <v>1313</v>
      </c>
      <c r="L1314" s="11" t="str">
        <f t="shared" si="83"/>
        <v/>
      </c>
    </row>
    <row r="1315" spans="1:12" x14ac:dyDescent="0.3">
      <c r="A1315" t="s">
        <v>11997</v>
      </c>
      <c r="B1315" s="9">
        <v>46062</v>
      </c>
      <c r="C1315" t="s">
        <v>8412</v>
      </c>
      <c r="D1315" t="s">
        <v>8228</v>
      </c>
      <c r="E1315" t="s">
        <v>10273</v>
      </c>
      <c r="F1315">
        <v>1053</v>
      </c>
      <c r="G1315" t="s">
        <v>4482</v>
      </c>
      <c r="H1315" s="9">
        <v>46064</v>
      </c>
      <c r="I1315" s="12">
        <f t="shared" si="80"/>
        <v>2</v>
      </c>
      <c r="J1315" s="11" t="str">
        <f t="shared" si="81"/>
        <v/>
      </c>
      <c r="K1315" s="11">
        <f t="shared" si="82"/>
        <v>1314</v>
      </c>
      <c r="L1315" s="11" t="str">
        <f t="shared" si="83"/>
        <v/>
      </c>
    </row>
    <row r="1316" spans="1:12" x14ac:dyDescent="0.3">
      <c r="A1316" t="s">
        <v>11998</v>
      </c>
      <c r="B1316" s="9">
        <v>46062</v>
      </c>
      <c r="C1316" t="s">
        <v>8511</v>
      </c>
      <c r="D1316" t="s">
        <v>8241</v>
      </c>
      <c r="E1316" t="s">
        <v>10282</v>
      </c>
      <c r="F1316">
        <v>10290</v>
      </c>
      <c r="G1316" t="s">
        <v>4482</v>
      </c>
      <c r="H1316" s="9">
        <v>46087</v>
      </c>
      <c r="I1316" s="12">
        <f t="shared" si="80"/>
        <v>25</v>
      </c>
      <c r="J1316" s="11" t="str">
        <f t="shared" si="81"/>
        <v>FLAG</v>
      </c>
      <c r="K1316" s="11">
        <f t="shared" si="82"/>
        <v>1315</v>
      </c>
      <c r="L1316" s="11" t="str">
        <f t="shared" si="83"/>
        <v/>
      </c>
    </row>
    <row r="1317" spans="1:12" x14ac:dyDescent="0.3">
      <c r="A1317" t="s">
        <v>11999</v>
      </c>
      <c r="B1317" s="9">
        <v>46062</v>
      </c>
      <c r="C1317" t="s">
        <v>8451</v>
      </c>
      <c r="D1317" t="s">
        <v>8269</v>
      </c>
      <c r="E1317" t="s">
        <v>10180</v>
      </c>
      <c r="F1317">
        <v>1919</v>
      </c>
      <c r="G1317" t="s">
        <v>4482</v>
      </c>
      <c r="H1317" s="9">
        <v>46063</v>
      </c>
      <c r="I1317" s="12">
        <f t="shared" si="80"/>
        <v>1</v>
      </c>
      <c r="J1317" s="11" t="str">
        <f t="shared" si="81"/>
        <v/>
      </c>
      <c r="K1317" s="11">
        <f t="shared" si="82"/>
        <v>1316</v>
      </c>
      <c r="L1317" s="11" t="str">
        <f t="shared" si="83"/>
        <v/>
      </c>
    </row>
    <row r="1318" spans="1:12" x14ac:dyDescent="0.3">
      <c r="A1318" t="s">
        <v>12000</v>
      </c>
      <c r="B1318" s="9">
        <v>46062</v>
      </c>
      <c r="C1318" t="s">
        <v>8455</v>
      </c>
      <c r="D1318" t="s">
        <v>8241</v>
      </c>
      <c r="E1318" t="s">
        <v>10190</v>
      </c>
      <c r="F1318">
        <v>12320</v>
      </c>
      <c r="G1318" t="s">
        <v>4482</v>
      </c>
      <c r="H1318" s="9">
        <v>46083</v>
      </c>
      <c r="I1318" s="12">
        <f t="shared" si="80"/>
        <v>21</v>
      </c>
      <c r="J1318" s="11" t="str">
        <f t="shared" si="81"/>
        <v>FLAG</v>
      </c>
      <c r="K1318" s="11">
        <f t="shared" si="82"/>
        <v>1317</v>
      </c>
      <c r="L1318" s="11" t="str">
        <f t="shared" si="83"/>
        <v/>
      </c>
    </row>
    <row r="1319" spans="1:12" x14ac:dyDescent="0.3">
      <c r="A1319" t="s">
        <v>12001</v>
      </c>
      <c r="B1319" s="9">
        <v>46063</v>
      </c>
      <c r="C1319" t="s">
        <v>8433</v>
      </c>
      <c r="D1319" t="s">
        <v>8233</v>
      </c>
      <c r="E1319" t="s">
        <v>9659</v>
      </c>
      <c r="F1319">
        <v>20685</v>
      </c>
      <c r="G1319" t="s">
        <v>10699</v>
      </c>
      <c r="H1319" s="9">
        <v>46065</v>
      </c>
      <c r="I1319" s="12">
        <f t="shared" si="80"/>
        <v>2</v>
      </c>
      <c r="J1319" s="11" t="str">
        <f t="shared" si="81"/>
        <v/>
      </c>
      <c r="K1319" s="11">
        <f t="shared" si="82"/>
        <v>1318</v>
      </c>
      <c r="L1319" s="11" t="str">
        <f t="shared" si="83"/>
        <v/>
      </c>
    </row>
    <row r="1320" spans="1:12" x14ac:dyDescent="0.3">
      <c r="A1320" t="s">
        <v>12002</v>
      </c>
      <c r="B1320" s="9">
        <v>46063</v>
      </c>
      <c r="C1320" t="s">
        <v>8469</v>
      </c>
      <c r="D1320" t="s">
        <v>8233</v>
      </c>
      <c r="E1320" t="s">
        <v>10230</v>
      </c>
      <c r="F1320">
        <v>1290</v>
      </c>
      <c r="G1320" t="s">
        <v>4482</v>
      </c>
      <c r="H1320" s="9">
        <v>46063</v>
      </c>
      <c r="I1320" s="12">
        <f t="shared" si="80"/>
        <v>0</v>
      </c>
      <c r="J1320" s="11" t="str">
        <f t="shared" si="81"/>
        <v/>
      </c>
      <c r="K1320" s="11">
        <f t="shared" si="82"/>
        <v>1319</v>
      </c>
      <c r="L1320" s="11" t="str">
        <f t="shared" si="83"/>
        <v/>
      </c>
    </row>
    <row r="1321" spans="1:12" x14ac:dyDescent="0.3">
      <c r="A1321" t="s">
        <v>12003</v>
      </c>
      <c r="B1321" s="9">
        <v>46064</v>
      </c>
      <c r="C1321" t="s">
        <v>8503</v>
      </c>
      <c r="D1321" t="s">
        <v>8249</v>
      </c>
      <c r="E1321" t="s">
        <v>9503</v>
      </c>
      <c r="F1321">
        <v>351.5</v>
      </c>
      <c r="G1321" t="s">
        <v>10687</v>
      </c>
      <c r="H1321" s="9">
        <v>46064</v>
      </c>
      <c r="I1321" s="12">
        <f t="shared" si="80"/>
        <v>0</v>
      </c>
      <c r="J1321" s="11" t="str">
        <f t="shared" si="81"/>
        <v/>
      </c>
      <c r="K1321" s="11">
        <f t="shared" si="82"/>
        <v>1320</v>
      </c>
      <c r="L1321" s="11" t="str">
        <f t="shared" si="83"/>
        <v/>
      </c>
    </row>
    <row r="1322" spans="1:12" x14ac:dyDescent="0.3">
      <c r="A1322" t="s">
        <v>12004</v>
      </c>
      <c r="B1322" s="9">
        <v>46064</v>
      </c>
      <c r="C1322" t="s">
        <v>8322</v>
      </c>
      <c r="D1322" t="s">
        <v>8233</v>
      </c>
      <c r="E1322" t="s">
        <v>10370</v>
      </c>
      <c r="F1322">
        <v>9064</v>
      </c>
      <c r="G1322" t="s">
        <v>4482</v>
      </c>
      <c r="H1322" s="9">
        <v>46066</v>
      </c>
      <c r="I1322" s="12">
        <f t="shared" si="80"/>
        <v>2</v>
      </c>
      <c r="J1322" s="11" t="str">
        <f t="shared" si="81"/>
        <v/>
      </c>
      <c r="K1322" s="11">
        <f t="shared" si="82"/>
        <v>1321</v>
      </c>
      <c r="L1322" s="11" t="str">
        <f t="shared" si="83"/>
        <v/>
      </c>
    </row>
    <row r="1323" spans="1:12" x14ac:dyDescent="0.3">
      <c r="A1323" t="s">
        <v>12005</v>
      </c>
      <c r="B1323" s="9">
        <v>46064</v>
      </c>
      <c r="C1323" t="s">
        <v>8484</v>
      </c>
      <c r="D1323" t="s">
        <v>8241</v>
      </c>
      <c r="E1323" t="s">
        <v>10333</v>
      </c>
      <c r="F1323">
        <v>11368</v>
      </c>
      <c r="G1323" t="s">
        <v>10699</v>
      </c>
      <c r="H1323" s="9">
        <v>46064</v>
      </c>
      <c r="I1323" s="12">
        <f t="shared" si="80"/>
        <v>0</v>
      </c>
      <c r="J1323" s="11" t="str">
        <f t="shared" si="81"/>
        <v/>
      </c>
      <c r="K1323" s="11">
        <f t="shared" si="82"/>
        <v>1322</v>
      </c>
      <c r="L1323" s="11" t="str">
        <f t="shared" si="83"/>
        <v/>
      </c>
    </row>
    <row r="1324" spans="1:12" x14ac:dyDescent="0.3">
      <c r="A1324" t="s">
        <v>12006</v>
      </c>
      <c r="B1324" s="9">
        <v>46064</v>
      </c>
      <c r="C1324" t="s">
        <v>8343</v>
      </c>
      <c r="D1324" t="s">
        <v>8228</v>
      </c>
      <c r="E1324" t="s">
        <v>10283</v>
      </c>
      <c r="F1324">
        <v>4816</v>
      </c>
      <c r="G1324" t="s">
        <v>4482</v>
      </c>
      <c r="H1324" s="9">
        <v>46065</v>
      </c>
      <c r="I1324" s="12">
        <f t="shared" si="80"/>
        <v>1</v>
      </c>
      <c r="J1324" s="11" t="str">
        <f t="shared" si="81"/>
        <v/>
      </c>
      <c r="K1324" s="11">
        <f t="shared" si="82"/>
        <v>1323</v>
      </c>
      <c r="L1324" s="11" t="str">
        <f t="shared" si="83"/>
        <v/>
      </c>
    </row>
    <row r="1325" spans="1:12" x14ac:dyDescent="0.3">
      <c r="A1325" t="s">
        <v>12007</v>
      </c>
      <c r="B1325" s="9">
        <v>46064</v>
      </c>
      <c r="C1325" t="s">
        <v>8509</v>
      </c>
      <c r="D1325" t="s">
        <v>8269</v>
      </c>
      <c r="E1325" t="s">
        <v>10197</v>
      </c>
      <c r="F1325">
        <v>880</v>
      </c>
      <c r="G1325" t="s">
        <v>10687</v>
      </c>
      <c r="H1325" s="9">
        <v>46064</v>
      </c>
      <c r="I1325" s="12">
        <f t="shared" si="80"/>
        <v>0</v>
      </c>
      <c r="J1325" s="11" t="str">
        <f t="shared" si="81"/>
        <v/>
      </c>
      <c r="K1325" s="11">
        <f t="shared" si="82"/>
        <v>1324</v>
      </c>
      <c r="L1325" s="11" t="str">
        <f t="shared" si="83"/>
        <v/>
      </c>
    </row>
    <row r="1326" spans="1:12" x14ac:dyDescent="0.3">
      <c r="A1326" t="s">
        <v>12008</v>
      </c>
      <c r="B1326" s="9">
        <v>46065</v>
      </c>
      <c r="C1326" t="s">
        <v>8488</v>
      </c>
      <c r="D1326" t="s">
        <v>8249</v>
      </c>
      <c r="E1326" t="s">
        <v>10376</v>
      </c>
      <c r="F1326">
        <v>1445</v>
      </c>
      <c r="G1326" t="s">
        <v>4482</v>
      </c>
      <c r="H1326" s="9">
        <v>46067</v>
      </c>
      <c r="I1326" s="12">
        <f t="shared" si="80"/>
        <v>2</v>
      </c>
      <c r="J1326" s="11" t="str">
        <f t="shared" si="81"/>
        <v/>
      </c>
      <c r="K1326" s="11">
        <f t="shared" si="82"/>
        <v>1325</v>
      </c>
      <c r="L1326" s="11" t="str">
        <f t="shared" si="83"/>
        <v/>
      </c>
    </row>
    <row r="1327" spans="1:12" x14ac:dyDescent="0.3">
      <c r="A1327" t="s">
        <v>12009</v>
      </c>
      <c r="B1327" s="9">
        <v>46065</v>
      </c>
      <c r="C1327" t="s">
        <v>8476</v>
      </c>
      <c r="D1327" t="s">
        <v>8249</v>
      </c>
      <c r="E1327" t="s">
        <v>10269</v>
      </c>
      <c r="F1327">
        <v>7560</v>
      </c>
      <c r="G1327" t="s">
        <v>4482</v>
      </c>
      <c r="H1327" s="9">
        <v>46066</v>
      </c>
      <c r="I1327" s="12">
        <f t="shared" si="80"/>
        <v>1</v>
      </c>
      <c r="J1327" s="11" t="str">
        <f t="shared" si="81"/>
        <v/>
      </c>
      <c r="K1327" s="11">
        <f t="shared" si="82"/>
        <v>1326</v>
      </c>
      <c r="L1327" s="11" t="str">
        <f t="shared" si="83"/>
        <v/>
      </c>
    </row>
    <row r="1328" spans="1:12" x14ac:dyDescent="0.3">
      <c r="A1328" t="s">
        <v>12010</v>
      </c>
      <c r="B1328" s="9">
        <v>46065</v>
      </c>
      <c r="C1328" t="s">
        <v>8447</v>
      </c>
      <c r="D1328" t="s">
        <v>8269</v>
      </c>
      <c r="E1328" t="s">
        <v>10297</v>
      </c>
      <c r="F1328">
        <v>1593</v>
      </c>
      <c r="G1328" t="s">
        <v>10699</v>
      </c>
      <c r="H1328" s="9">
        <v>46067</v>
      </c>
      <c r="I1328" s="12">
        <f t="shared" si="80"/>
        <v>2</v>
      </c>
      <c r="J1328" s="11" t="str">
        <f t="shared" si="81"/>
        <v/>
      </c>
      <c r="K1328" s="11">
        <f t="shared" si="82"/>
        <v>1327</v>
      </c>
      <c r="L1328" s="11" t="str">
        <f t="shared" si="83"/>
        <v/>
      </c>
    </row>
    <row r="1329" spans="1:12" x14ac:dyDescent="0.3">
      <c r="A1329" t="s">
        <v>12011</v>
      </c>
      <c r="B1329" s="9">
        <v>46066</v>
      </c>
      <c r="C1329" t="s">
        <v>8442</v>
      </c>
      <c r="D1329" t="s">
        <v>8233</v>
      </c>
      <c r="E1329" t="s">
        <v>10326</v>
      </c>
      <c r="F1329">
        <v>2987.5</v>
      </c>
      <c r="G1329" t="s">
        <v>4482</v>
      </c>
      <c r="H1329" s="9">
        <v>46068</v>
      </c>
      <c r="I1329" s="12">
        <f t="shared" si="80"/>
        <v>2</v>
      </c>
      <c r="J1329" s="11" t="str">
        <f t="shared" si="81"/>
        <v/>
      </c>
      <c r="K1329" s="11">
        <f t="shared" si="82"/>
        <v>1328</v>
      </c>
      <c r="L1329" s="11" t="str">
        <f t="shared" si="83"/>
        <v/>
      </c>
    </row>
    <row r="1330" spans="1:12" x14ac:dyDescent="0.3">
      <c r="A1330" t="s">
        <v>12012</v>
      </c>
      <c r="B1330" s="9">
        <v>46066</v>
      </c>
      <c r="C1330" t="s">
        <v>8431</v>
      </c>
      <c r="D1330" t="s">
        <v>8241</v>
      </c>
      <c r="E1330" t="s">
        <v>10328</v>
      </c>
      <c r="F1330">
        <v>1159</v>
      </c>
      <c r="G1330" t="s">
        <v>4482</v>
      </c>
      <c r="H1330" s="9">
        <v>46085</v>
      </c>
      <c r="I1330" s="12">
        <f t="shared" si="80"/>
        <v>19</v>
      </c>
      <c r="J1330" s="11" t="str">
        <f t="shared" si="81"/>
        <v>FLAG</v>
      </c>
      <c r="K1330" s="11">
        <f t="shared" si="82"/>
        <v>1329</v>
      </c>
      <c r="L1330" s="11" t="str">
        <f t="shared" si="83"/>
        <v/>
      </c>
    </row>
    <row r="1331" spans="1:12" x14ac:dyDescent="0.3">
      <c r="A1331" t="s">
        <v>12013</v>
      </c>
      <c r="B1331" s="9">
        <v>46067</v>
      </c>
      <c r="C1331" t="s">
        <v>8511</v>
      </c>
      <c r="D1331" t="s">
        <v>8241</v>
      </c>
      <c r="E1331" t="s">
        <v>10225</v>
      </c>
      <c r="F1331">
        <v>4427</v>
      </c>
      <c r="G1331" t="s">
        <v>10699</v>
      </c>
      <c r="H1331" s="9">
        <v>46069</v>
      </c>
      <c r="I1331" s="12">
        <f t="shared" si="80"/>
        <v>2</v>
      </c>
      <c r="J1331" s="11" t="str">
        <f t="shared" si="81"/>
        <v/>
      </c>
      <c r="K1331" s="11">
        <f t="shared" si="82"/>
        <v>1330</v>
      </c>
      <c r="L1331" s="11" t="str">
        <f t="shared" si="83"/>
        <v/>
      </c>
    </row>
    <row r="1332" spans="1:12" x14ac:dyDescent="0.3">
      <c r="A1332" t="s">
        <v>12014</v>
      </c>
      <c r="B1332" s="9">
        <v>46067</v>
      </c>
      <c r="C1332" t="s">
        <v>8469</v>
      </c>
      <c r="D1332" t="s">
        <v>8233</v>
      </c>
      <c r="E1332" t="s">
        <v>10264</v>
      </c>
      <c r="F1332">
        <v>3960</v>
      </c>
      <c r="G1332" t="s">
        <v>10699</v>
      </c>
      <c r="H1332" s="9">
        <v>46069</v>
      </c>
      <c r="I1332" s="12">
        <f t="shared" si="80"/>
        <v>2</v>
      </c>
      <c r="J1332" s="11" t="str">
        <f t="shared" si="81"/>
        <v/>
      </c>
      <c r="K1332" s="11">
        <f t="shared" si="82"/>
        <v>1332</v>
      </c>
      <c r="L1332" s="11" t="str">
        <f t="shared" si="83"/>
        <v>FLAG</v>
      </c>
    </row>
    <row r="1333" spans="1:12" x14ac:dyDescent="0.3">
      <c r="A1333" t="s">
        <v>12015</v>
      </c>
      <c r="B1333" s="9">
        <v>46067</v>
      </c>
      <c r="C1333" t="s">
        <v>8234</v>
      </c>
      <c r="D1333" t="s">
        <v>8233</v>
      </c>
      <c r="E1333" t="s">
        <v>10254</v>
      </c>
      <c r="F1333">
        <v>7735</v>
      </c>
      <c r="G1333" t="s">
        <v>4482</v>
      </c>
      <c r="H1333" s="9">
        <v>46069</v>
      </c>
      <c r="I1333" s="12">
        <f t="shared" si="80"/>
        <v>2</v>
      </c>
      <c r="J1333" s="11" t="str">
        <f t="shared" si="81"/>
        <v/>
      </c>
      <c r="K1333" s="11">
        <f t="shared" si="82"/>
        <v>1333</v>
      </c>
      <c r="L1333" s="11" t="str">
        <f t="shared" si="83"/>
        <v/>
      </c>
    </row>
    <row r="1334" spans="1:12" x14ac:dyDescent="0.3">
      <c r="A1334" t="s">
        <v>12016</v>
      </c>
      <c r="B1334" s="9">
        <v>46067</v>
      </c>
      <c r="C1334" t="s">
        <v>8529</v>
      </c>
      <c r="D1334" t="s">
        <v>8249</v>
      </c>
      <c r="E1334" t="s">
        <v>10324</v>
      </c>
      <c r="F1334">
        <v>7050</v>
      </c>
      <c r="G1334" t="s">
        <v>4482</v>
      </c>
      <c r="H1334" s="9">
        <v>46068</v>
      </c>
      <c r="I1334" s="12">
        <f t="shared" si="80"/>
        <v>1</v>
      </c>
      <c r="J1334" s="11" t="str">
        <f t="shared" si="81"/>
        <v/>
      </c>
      <c r="K1334" s="11">
        <f t="shared" si="82"/>
        <v>1334</v>
      </c>
      <c r="L1334" s="11" t="str">
        <f t="shared" si="83"/>
        <v/>
      </c>
    </row>
    <row r="1335" spans="1:12" x14ac:dyDescent="0.3">
      <c r="A1335" t="s">
        <v>12017</v>
      </c>
      <c r="B1335" s="9">
        <v>46067</v>
      </c>
      <c r="C1335" t="s">
        <v>8307</v>
      </c>
      <c r="D1335" t="s">
        <v>8249</v>
      </c>
      <c r="E1335" t="s">
        <v>10314</v>
      </c>
      <c r="F1335">
        <v>737.5</v>
      </c>
      <c r="G1335" t="s">
        <v>10687</v>
      </c>
      <c r="H1335" s="9">
        <v>46067</v>
      </c>
      <c r="I1335" s="12">
        <f t="shared" si="80"/>
        <v>0</v>
      </c>
      <c r="J1335" s="11" t="str">
        <f t="shared" si="81"/>
        <v/>
      </c>
      <c r="K1335" s="11">
        <f t="shared" si="82"/>
        <v>1335</v>
      </c>
      <c r="L1335" s="11" t="str">
        <f t="shared" si="83"/>
        <v/>
      </c>
    </row>
    <row r="1336" spans="1:12" x14ac:dyDescent="0.3">
      <c r="A1336" t="s">
        <v>12018</v>
      </c>
      <c r="B1336" s="9">
        <v>46067</v>
      </c>
      <c r="C1336" t="s">
        <v>8482</v>
      </c>
      <c r="D1336" t="s">
        <v>8233</v>
      </c>
      <c r="E1336" t="s">
        <v>10379</v>
      </c>
      <c r="F1336">
        <v>14080</v>
      </c>
      <c r="G1336" t="s">
        <v>4482</v>
      </c>
      <c r="H1336" s="9">
        <v>46068</v>
      </c>
      <c r="I1336" s="12">
        <f t="shared" si="80"/>
        <v>1</v>
      </c>
      <c r="J1336" s="11" t="str">
        <f t="shared" si="81"/>
        <v/>
      </c>
      <c r="K1336" s="11">
        <f t="shared" si="82"/>
        <v>1336</v>
      </c>
      <c r="L1336" s="11" t="str">
        <f t="shared" si="83"/>
        <v/>
      </c>
    </row>
    <row r="1337" spans="1:12" x14ac:dyDescent="0.3">
      <c r="A1337" t="s">
        <v>12019</v>
      </c>
      <c r="B1337" s="9">
        <v>46068</v>
      </c>
      <c r="C1337" t="s">
        <v>8531</v>
      </c>
      <c r="D1337" t="s">
        <v>8233</v>
      </c>
      <c r="E1337" t="s">
        <v>10359</v>
      </c>
      <c r="F1337">
        <v>687.5</v>
      </c>
      <c r="G1337" t="s">
        <v>10699</v>
      </c>
      <c r="H1337" s="9">
        <v>46069</v>
      </c>
      <c r="I1337" s="12">
        <f t="shared" si="80"/>
        <v>1</v>
      </c>
      <c r="J1337" s="11" t="str">
        <f t="shared" si="81"/>
        <v/>
      </c>
      <c r="K1337" s="11">
        <f t="shared" si="82"/>
        <v>1337</v>
      </c>
      <c r="L1337" s="11" t="str">
        <f t="shared" si="83"/>
        <v/>
      </c>
    </row>
    <row r="1338" spans="1:12" x14ac:dyDescent="0.3">
      <c r="A1338" t="s">
        <v>12020</v>
      </c>
      <c r="B1338" s="9">
        <v>46068</v>
      </c>
      <c r="C1338" t="s">
        <v>8234</v>
      </c>
      <c r="D1338" t="s">
        <v>8233</v>
      </c>
      <c r="E1338" t="s">
        <v>10331</v>
      </c>
      <c r="F1338">
        <v>3441</v>
      </c>
      <c r="G1338" t="s">
        <v>10687</v>
      </c>
      <c r="H1338" s="9">
        <v>46068</v>
      </c>
      <c r="I1338" s="12">
        <f t="shared" si="80"/>
        <v>0</v>
      </c>
      <c r="J1338" s="11" t="str">
        <f t="shared" si="81"/>
        <v/>
      </c>
      <c r="K1338" s="11">
        <f t="shared" si="82"/>
        <v>1338</v>
      </c>
      <c r="L1338" s="11" t="str">
        <f t="shared" si="83"/>
        <v/>
      </c>
    </row>
    <row r="1339" spans="1:12" x14ac:dyDescent="0.3">
      <c r="A1339" t="s">
        <v>12021</v>
      </c>
      <c r="B1339" s="9">
        <v>46069</v>
      </c>
      <c r="C1339" t="s">
        <v>8359</v>
      </c>
      <c r="D1339" t="s">
        <v>8249</v>
      </c>
      <c r="E1339" t="s">
        <v>10335</v>
      </c>
      <c r="F1339">
        <v>18585</v>
      </c>
      <c r="G1339" t="s">
        <v>10699</v>
      </c>
      <c r="H1339" s="9">
        <v>46071</v>
      </c>
      <c r="I1339" s="12">
        <f t="shared" si="80"/>
        <v>2</v>
      </c>
      <c r="J1339" s="11" t="str">
        <f t="shared" si="81"/>
        <v/>
      </c>
      <c r="K1339" s="11">
        <f t="shared" si="82"/>
        <v>1339</v>
      </c>
      <c r="L1339" s="11" t="str">
        <f t="shared" si="83"/>
        <v/>
      </c>
    </row>
    <row r="1340" spans="1:12" x14ac:dyDescent="0.3">
      <c r="A1340" t="s">
        <v>12022</v>
      </c>
      <c r="B1340" s="9">
        <v>46070</v>
      </c>
      <c r="C1340" t="s">
        <v>8523</v>
      </c>
      <c r="D1340" t="s">
        <v>8241</v>
      </c>
      <c r="E1340" t="s">
        <v>10362</v>
      </c>
      <c r="F1340">
        <v>7735</v>
      </c>
      <c r="G1340" t="s">
        <v>10699</v>
      </c>
      <c r="H1340" s="9">
        <v>46071</v>
      </c>
      <c r="I1340" s="12">
        <f t="shared" si="80"/>
        <v>1</v>
      </c>
      <c r="J1340" s="11" t="str">
        <f t="shared" si="81"/>
        <v/>
      </c>
      <c r="K1340" s="11">
        <f t="shared" si="82"/>
        <v>1340</v>
      </c>
      <c r="L1340" s="11" t="str">
        <f t="shared" si="83"/>
        <v/>
      </c>
    </row>
    <row r="1341" spans="1:12" x14ac:dyDescent="0.3">
      <c r="A1341" t="s">
        <v>12023</v>
      </c>
      <c r="B1341" s="9">
        <v>46070</v>
      </c>
      <c r="C1341" t="s">
        <v>8472</v>
      </c>
      <c r="D1341" t="s">
        <v>8241</v>
      </c>
      <c r="E1341" t="s">
        <v>10401</v>
      </c>
      <c r="F1341">
        <v>337.5</v>
      </c>
      <c r="G1341" t="s">
        <v>4482</v>
      </c>
      <c r="H1341" s="9">
        <v>46079</v>
      </c>
      <c r="I1341" s="12">
        <f t="shared" si="80"/>
        <v>9</v>
      </c>
      <c r="J1341" s="11" t="str">
        <f t="shared" si="81"/>
        <v>FLAG</v>
      </c>
      <c r="K1341" s="11">
        <f t="shared" si="82"/>
        <v>1341</v>
      </c>
      <c r="L1341" s="11" t="str">
        <f t="shared" si="83"/>
        <v/>
      </c>
    </row>
    <row r="1342" spans="1:12" x14ac:dyDescent="0.3">
      <c r="A1342" t="s">
        <v>12024</v>
      </c>
      <c r="B1342" s="9">
        <v>46070</v>
      </c>
      <c r="C1342" t="s">
        <v>8466</v>
      </c>
      <c r="D1342" t="s">
        <v>8269</v>
      </c>
      <c r="E1342" t="s">
        <v>10350</v>
      </c>
      <c r="F1342">
        <v>1275</v>
      </c>
      <c r="G1342" t="s">
        <v>4482</v>
      </c>
      <c r="H1342" s="9">
        <v>46072</v>
      </c>
      <c r="I1342" s="12">
        <f t="shared" si="80"/>
        <v>2</v>
      </c>
      <c r="J1342" s="11" t="str">
        <f t="shared" si="81"/>
        <v/>
      </c>
      <c r="K1342" s="11">
        <f t="shared" si="82"/>
        <v>1342</v>
      </c>
      <c r="L1342" s="11" t="str">
        <f t="shared" si="83"/>
        <v/>
      </c>
    </row>
    <row r="1343" spans="1:12" x14ac:dyDescent="0.3">
      <c r="A1343" t="s">
        <v>12025</v>
      </c>
      <c r="B1343" s="9">
        <v>46071</v>
      </c>
      <c r="C1343" t="s">
        <v>8301</v>
      </c>
      <c r="D1343" t="s">
        <v>8228</v>
      </c>
      <c r="E1343" t="s">
        <v>10428</v>
      </c>
      <c r="F1343">
        <v>21168</v>
      </c>
      <c r="G1343" t="s">
        <v>4482</v>
      </c>
      <c r="H1343" s="9">
        <v>46071</v>
      </c>
      <c r="I1343" s="12">
        <f t="shared" si="80"/>
        <v>0</v>
      </c>
      <c r="J1343" s="11" t="str">
        <f t="shared" si="81"/>
        <v/>
      </c>
      <c r="K1343" s="11">
        <f t="shared" si="82"/>
        <v>1343</v>
      </c>
      <c r="L1343" s="11" t="str">
        <f t="shared" si="83"/>
        <v/>
      </c>
    </row>
    <row r="1344" spans="1:12" x14ac:dyDescent="0.3">
      <c r="A1344" t="s">
        <v>12026</v>
      </c>
      <c r="B1344" s="9">
        <v>46071</v>
      </c>
      <c r="C1344" t="s">
        <v>8413</v>
      </c>
      <c r="D1344" t="s">
        <v>8228</v>
      </c>
      <c r="E1344" t="s">
        <v>10253</v>
      </c>
      <c r="F1344">
        <v>3248</v>
      </c>
      <c r="G1344" t="s">
        <v>10699</v>
      </c>
      <c r="H1344" s="9">
        <v>46072</v>
      </c>
      <c r="I1344" s="12">
        <f t="shared" si="80"/>
        <v>1</v>
      </c>
      <c r="J1344" s="11" t="str">
        <f t="shared" si="81"/>
        <v/>
      </c>
      <c r="K1344" s="11">
        <f t="shared" si="82"/>
        <v>1344</v>
      </c>
      <c r="L1344" s="11" t="str">
        <f t="shared" si="83"/>
        <v/>
      </c>
    </row>
    <row r="1345" spans="1:12" x14ac:dyDescent="0.3">
      <c r="A1345" t="s">
        <v>12027</v>
      </c>
      <c r="B1345" s="9">
        <v>46071</v>
      </c>
      <c r="C1345" t="s">
        <v>8492</v>
      </c>
      <c r="D1345" t="s">
        <v>8269</v>
      </c>
      <c r="E1345" t="s">
        <v>10341</v>
      </c>
      <c r="F1345">
        <v>17640</v>
      </c>
      <c r="G1345" t="s">
        <v>10687</v>
      </c>
      <c r="H1345" s="9">
        <v>46071</v>
      </c>
      <c r="I1345" s="12">
        <f t="shared" si="80"/>
        <v>0</v>
      </c>
      <c r="J1345" s="11" t="str">
        <f t="shared" si="81"/>
        <v/>
      </c>
      <c r="K1345" s="11">
        <f t="shared" si="82"/>
        <v>1345</v>
      </c>
      <c r="L1345" s="11" t="str">
        <f t="shared" si="83"/>
        <v/>
      </c>
    </row>
    <row r="1346" spans="1:12" x14ac:dyDescent="0.3">
      <c r="A1346" t="s">
        <v>12028</v>
      </c>
      <c r="B1346" s="9">
        <v>46071</v>
      </c>
      <c r="C1346" t="s">
        <v>8430</v>
      </c>
      <c r="D1346" t="s">
        <v>8241</v>
      </c>
      <c r="E1346" t="s">
        <v>10342</v>
      </c>
      <c r="F1346">
        <v>16016</v>
      </c>
      <c r="G1346" t="s">
        <v>10699</v>
      </c>
      <c r="H1346" s="9">
        <v>46072</v>
      </c>
      <c r="I1346" s="12">
        <f t="shared" si="80"/>
        <v>1</v>
      </c>
      <c r="J1346" s="11" t="str">
        <f t="shared" si="81"/>
        <v/>
      </c>
      <c r="K1346" s="11">
        <f t="shared" si="82"/>
        <v>1346</v>
      </c>
      <c r="L1346" s="11" t="str">
        <f t="shared" si="83"/>
        <v/>
      </c>
    </row>
    <row r="1347" spans="1:12" x14ac:dyDescent="0.3">
      <c r="A1347" t="s">
        <v>12029</v>
      </c>
      <c r="B1347" s="9">
        <v>46072</v>
      </c>
      <c r="C1347" t="s">
        <v>8347</v>
      </c>
      <c r="D1347" t="s">
        <v>8233</v>
      </c>
      <c r="E1347" t="s">
        <v>10323</v>
      </c>
      <c r="F1347">
        <v>4530</v>
      </c>
      <c r="G1347" t="s">
        <v>10699</v>
      </c>
      <c r="H1347" s="9">
        <v>46072</v>
      </c>
      <c r="I1347" s="12">
        <f t="shared" si="80"/>
        <v>0</v>
      </c>
      <c r="J1347" s="11" t="str">
        <f t="shared" si="81"/>
        <v/>
      </c>
      <c r="K1347" s="11">
        <f t="shared" si="82"/>
        <v>1347</v>
      </c>
      <c r="L1347" s="11" t="str">
        <f t="shared" si="83"/>
        <v/>
      </c>
    </row>
    <row r="1348" spans="1:12" x14ac:dyDescent="0.3">
      <c r="A1348" t="s">
        <v>12030</v>
      </c>
      <c r="B1348" s="9">
        <v>46072</v>
      </c>
      <c r="C1348" t="s">
        <v>8539</v>
      </c>
      <c r="D1348" t="s">
        <v>8269</v>
      </c>
      <c r="E1348" t="s">
        <v>10384</v>
      </c>
      <c r="F1348">
        <v>17640</v>
      </c>
      <c r="G1348" t="s">
        <v>4482</v>
      </c>
      <c r="H1348" s="9">
        <v>46074</v>
      </c>
      <c r="I1348" s="12">
        <f t="shared" ref="I1348:I1411" si="84">H1348-B1348</f>
        <v>2</v>
      </c>
      <c r="J1348" s="11" t="str">
        <f t="shared" ref="J1348:J1411" si="85">IF(I1348&gt;2,"FLAG","")</f>
        <v/>
      </c>
      <c r="K1348" s="11">
        <f t="shared" ref="K1348:K1411" si="86">VALUE(MID(A1348,4,5))</f>
        <v>1348</v>
      </c>
      <c r="L1348" s="11" t="str">
        <f t="shared" ref="L1348:L1411" si="87">IF(ROW()=4,"",IF(K1348-INDEX($K$4:$K$1491,ROW()-4)&gt;1,"FLAG",""))</f>
        <v/>
      </c>
    </row>
    <row r="1349" spans="1:12" x14ac:dyDescent="0.3">
      <c r="A1349" t="s">
        <v>12031</v>
      </c>
      <c r="B1349" s="9">
        <v>46072</v>
      </c>
      <c r="C1349" t="s">
        <v>8323</v>
      </c>
      <c r="D1349" t="s">
        <v>8249</v>
      </c>
      <c r="E1349" t="s">
        <v>10275</v>
      </c>
      <c r="F1349">
        <v>5340</v>
      </c>
      <c r="G1349" t="s">
        <v>4482</v>
      </c>
      <c r="H1349" s="9">
        <v>46073</v>
      </c>
      <c r="I1349" s="12">
        <f t="shared" si="84"/>
        <v>1</v>
      </c>
      <c r="J1349" s="11" t="str">
        <f t="shared" si="85"/>
        <v/>
      </c>
      <c r="K1349" s="11">
        <f t="shared" si="86"/>
        <v>1349</v>
      </c>
      <c r="L1349" s="11" t="str">
        <f t="shared" si="87"/>
        <v/>
      </c>
    </row>
    <row r="1350" spans="1:12" x14ac:dyDescent="0.3">
      <c r="A1350" t="s">
        <v>12032</v>
      </c>
      <c r="B1350" s="9">
        <v>46072</v>
      </c>
      <c r="C1350" t="s">
        <v>8519</v>
      </c>
      <c r="D1350" t="s">
        <v>8228</v>
      </c>
      <c r="E1350" t="s">
        <v>10312</v>
      </c>
      <c r="F1350">
        <v>5348</v>
      </c>
      <c r="G1350" t="s">
        <v>10687</v>
      </c>
      <c r="H1350" s="9">
        <v>46072</v>
      </c>
      <c r="I1350" s="12">
        <f t="shared" si="84"/>
        <v>0</v>
      </c>
      <c r="J1350" s="11" t="str">
        <f t="shared" si="85"/>
        <v/>
      </c>
      <c r="K1350" s="11">
        <f t="shared" si="86"/>
        <v>1350</v>
      </c>
      <c r="L1350" s="11" t="str">
        <f t="shared" si="87"/>
        <v/>
      </c>
    </row>
    <row r="1351" spans="1:12" x14ac:dyDescent="0.3">
      <c r="A1351" t="s">
        <v>12033</v>
      </c>
      <c r="B1351" s="9">
        <v>46073</v>
      </c>
      <c r="C1351" t="s">
        <v>8521</v>
      </c>
      <c r="D1351" t="s">
        <v>8241</v>
      </c>
      <c r="E1351" t="s">
        <v>10272</v>
      </c>
      <c r="F1351">
        <v>2548</v>
      </c>
      <c r="G1351" t="s">
        <v>10699</v>
      </c>
      <c r="H1351" s="9">
        <v>46075</v>
      </c>
      <c r="I1351" s="12">
        <f t="shared" si="84"/>
        <v>2</v>
      </c>
      <c r="J1351" s="11" t="str">
        <f t="shared" si="85"/>
        <v/>
      </c>
      <c r="K1351" s="11">
        <f t="shared" si="86"/>
        <v>1351</v>
      </c>
      <c r="L1351" s="11" t="str">
        <f t="shared" si="87"/>
        <v/>
      </c>
    </row>
    <row r="1352" spans="1:12" x14ac:dyDescent="0.3">
      <c r="A1352" t="s">
        <v>12034</v>
      </c>
      <c r="B1352" s="9">
        <v>46073</v>
      </c>
      <c r="C1352" t="s">
        <v>8520</v>
      </c>
      <c r="D1352" t="s">
        <v>8241</v>
      </c>
      <c r="E1352" t="s">
        <v>10395</v>
      </c>
      <c r="F1352">
        <v>4830</v>
      </c>
      <c r="G1352" t="s">
        <v>10699</v>
      </c>
      <c r="H1352" s="9">
        <v>46073</v>
      </c>
      <c r="I1352" s="12">
        <f t="shared" si="84"/>
        <v>0</v>
      </c>
      <c r="J1352" s="11" t="str">
        <f t="shared" si="85"/>
        <v/>
      </c>
      <c r="K1352" s="11">
        <f t="shared" si="86"/>
        <v>1352</v>
      </c>
      <c r="L1352" s="11" t="str">
        <f t="shared" si="87"/>
        <v/>
      </c>
    </row>
    <row r="1353" spans="1:12" x14ac:dyDescent="0.3">
      <c r="A1353" t="s">
        <v>12035</v>
      </c>
      <c r="B1353" s="9">
        <v>46073</v>
      </c>
      <c r="C1353" t="s">
        <v>8325</v>
      </c>
      <c r="D1353" t="s">
        <v>8233</v>
      </c>
      <c r="E1353" t="s">
        <v>10430</v>
      </c>
      <c r="F1353">
        <v>13992</v>
      </c>
      <c r="G1353" t="s">
        <v>10699</v>
      </c>
      <c r="H1353" s="9">
        <v>46073</v>
      </c>
      <c r="I1353" s="12">
        <f t="shared" si="84"/>
        <v>0</v>
      </c>
      <c r="J1353" s="11" t="str">
        <f t="shared" si="85"/>
        <v/>
      </c>
      <c r="K1353" s="11">
        <f t="shared" si="86"/>
        <v>1353</v>
      </c>
      <c r="L1353" s="11" t="str">
        <f t="shared" si="87"/>
        <v/>
      </c>
    </row>
    <row r="1354" spans="1:12" x14ac:dyDescent="0.3">
      <c r="A1354" t="s">
        <v>12036</v>
      </c>
      <c r="B1354" s="9">
        <v>46074</v>
      </c>
      <c r="C1354" t="s">
        <v>8462</v>
      </c>
      <c r="D1354" t="s">
        <v>8249</v>
      </c>
      <c r="E1354" t="s">
        <v>10315</v>
      </c>
      <c r="F1354">
        <v>20856</v>
      </c>
      <c r="G1354" t="s">
        <v>4482</v>
      </c>
      <c r="H1354" s="9">
        <v>46074</v>
      </c>
      <c r="I1354" s="12">
        <f t="shared" si="84"/>
        <v>0</v>
      </c>
      <c r="J1354" s="11" t="str">
        <f t="shared" si="85"/>
        <v/>
      </c>
      <c r="K1354" s="11">
        <f t="shared" si="86"/>
        <v>1354</v>
      </c>
      <c r="L1354" s="11" t="str">
        <f t="shared" si="87"/>
        <v/>
      </c>
    </row>
    <row r="1355" spans="1:12" x14ac:dyDescent="0.3">
      <c r="A1355" t="s">
        <v>12037</v>
      </c>
      <c r="B1355" s="9">
        <v>46074</v>
      </c>
      <c r="C1355" t="s">
        <v>8430</v>
      </c>
      <c r="D1355" t="s">
        <v>8241</v>
      </c>
      <c r="E1355" t="s">
        <v>10319</v>
      </c>
      <c r="F1355">
        <v>5544</v>
      </c>
      <c r="G1355" t="s">
        <v>4482</v>
      </c>
      <c r="H1355" s="9">
        <v>46090</v>
      </c>
      <c r="I1355" s="12">
        <f t="shared" si="84"/>
        <v>16</v>
      </c>
      <c r="J1355" s="11" t="str">
        <f t="shared" si="85"/>
        <v>FLAG</v>
      </c>
      <c r="K1355" s="11">
        <f t="shared" si="86"/>
        <v>1355</v>
      </c>
      <c r="L1355" s="11" t="str">
        <f t="shared" si="87"/>
        <v/>
      </c>
    </row>
    <row r="1356" spans="1:12" x14ac:dyDescent="0.3">
      <c r="A1356" t="s">
        <v>12038</v>
      </c>
      <c r="B1356" s="9">
        <v>46074</v>
      </c>
      <c r="C1356" t="s">
        <v>8462</v>
      </c>
      <c r="D1356" t="s">
        <v>8249</v>
      </c>
      <c r="E1356" t="s">
        <v>10311</v>
      </c>
      <c r="F1356">
        <v>5104</v>
      </c>
      <c r="G1356" t="s">
        <v>10699</v>
      </c>
      <c r="H1356" s="9">
        <v>46074</v>
      </c>
      <c r="I1356" s="12">
        <f t="shared" si="84"/>
        <v>0</v>
      </c>
      <c r="J1356" s="11" t="str">
        <f t="shared" si="85"/>
        <v/>
      </c>
      <c r="K1356" s="11">
        <f t="shared" si="86"/>
        <v>1356</v>
      </c>
      <c r="L1356" s="11" t="str">
        <f t="shared" si="87"/>
        <v/>
      </c>
    </row>
    <row r="1357" spans="1:12" x14ac:dyDescent="0.3">
      <c r="A1357" t="s">
        <v>12039</v>
      </c>
      <c r="B1357" s="9">
        <v>46075</v>
      </c>
      <c r="C1357" t="s">
        <v>8360</v>
      </c>
      <c r="D1357" t="s">
        <v>8241</v>
      </c>
      <c r="E1357" t="s">
        <v>10270</v>
      </c>
      <c r="F1357">
        <v>22470</v>
      </c>
      <c r="G1357" t="s">
        <v>4482</v>
      </c>
      <c r="H1357" s="9">
        <v>46100</v>
      </c>
      <c r="I1357" s="12">
        <f t="shared" si="84"/>
        <v>25</v>
      </c>
      <c r="J1357" s="11" t="str">
        <f t="shared" si="85"/>
        <v>FLAG</v>
      </c>
      <c r="K1357" s="11">
        <f t="shared" si="86"/>
        <v>1357</v>
      </c>
      <c r="L1357" s="11" t="str">
        <f t="shared" si="87"/>
        <v/>
      </c>
    </row>
    <row r="1358" spans="1:12" x14ac:dyDescent="0.3">
      <c r="A1358" t="s">
        <v>12040</v>
      </c>
      <c r="B1358" s="9">
        <v>46075</v>
      </c>
      <c r="C1358" t="s">
        <v>8428</v>
      </c>
      <c r="D1358" t="s">
        <v>8228</v>
      </c>
      <c r="E1358" t="s">
        <v>10363</v>
      </c>
      <c r="F1358">
        <v>2097</v>
      </c>
      <c r="G1358" t="s">
        <v>4482</v>
      </c>
      <c r="H1358" s="9">
        <v>46075</v>
      </c>
      <c r="I1358" s="12">
        <f t="shared" si="84"/>
        <v>0</v>
      </c>
      <c r="J1358" s="11" t="str">
        <f t="shared" si="85"/>
        <v/>
      </c>
      <c r="K1358" s="11">
        <f t="shared" si="86"/>
        <v>1358</v>
      </c>
      <c r="L1358" s="11" t="str">
        <f t="shared" si="87"/>
        <v/>
      </c>
    </row>
    <row r="1359" spans="1:12" x14ac:dyDescent="0.3">
      <c r="A1359" t="s">
        <v>12041</v>
      </c>
      <c r="B1359" s="9">
        <v>46075</v>
      </c>
      <c r="C1359" t="s">
        <v>8365</v>
      </c>
      <c r="D1359" t="s">
        <v>8233</v>
      </c>
      <c r="E1359" t="s">
        <v>10288</v>
      </c>
      <c r="F1359">
        <v>14520</v>
      </c>
      <c r="G1359" t="s">
        <v>4482</v>
      </c>
      <c r="H1359" s="9">
        <v>46077</v>
      </c>
      <c r="I1359" s="12">
        <f t="shared" si="84"/>
        <v>2</v>
      </c>
      <c r="J1359" s="11" t="str">
        <f t="shared" si="85"/>
        <v/>
      </c>
      <c r="K1359" s="11">
        <f t="shared" si="86"/>
        <v>1359</v>
      </c>
      <c r="L1359" s="11" t="str">
        <f t="shared" si="87"/>
        <v/>
      </c>
    </row>
    <row r="1360" spans="1:12" x14ac:dyDescent="0.3">
      <c r="A1360" t="s">
        <v>12042</v>
      </c>
      <c r="B1360" s="9">
        <v>46075</v>
      </c>
      <c r="C1360" t="s">
        <v>8497</v>
      </c>
      <c r="D1360" t="s">
        <v>8241</v>
      </c>
      <c r="E1360" t="s">
        <v>10432</v>
      </c>
      <c r="F1360">
        <v>1242</v>
      </c>
      <c r="G1360" t="s">
        <v>10687</v>
      </c>
      <c r="H1360" s="9">
        <v>46075</v>
      </c>
      <c r="I1360" s="12">
        <f t="shared" si="84"/>
        <v>0</v>
      </c>
      <c r="J1360" s="11" t="str">
        <f t="shared" si="85"/>
        <v/>
      </c>
      <c r="K1360" s="11">
        <f t="shared" si="86"/>
        <v>1360</v>
      </c>
      <c r="L1360" s="11" t="str">
        <f t="shared" si="87"/>
        <v/>
      </c>
    </row>
    <row r="1361" spans="1:12" x14ac:dyDescent="0.3">
      <c r="A1361" t="s">
        <v>12043</v>
      </c>
      <c r="B1361" s="9">
        <v>46075</v>
      </c>
      <c r="C1361" t="s">
        <v>8441</v>
      </c>
      <c r="D1361" t="s">
        <v>8233</v>
      </c>
      <c r="E1361" t="s">
        <v>10299</v>
      </c>
      <c r="F1361">
        <v>3472</v>
      </c>
      <c r="G1361" t="s">
        <v>10687</v>
      </c>
      <c r="H1361" s="9">
        <v>46075</v>
      </c>
      <c r="I1361" s="12">
        <f t="shared" si="84"/>
        <v>0</v>
      </c>
      <c r="J1361" s="11" t="str">
        <f t="shared" si="85"/>
        <v/>
      </c>
      <c r="K1361" s="11">
        <f t="shared" si="86"/>
        <v>1361</v>
      </c>
      <c r="L1361" s="11" t="str">
        <f t="shared" si="87"/>
        <v/>
      </c>
    </row>
    <row r="1362" spans="1:12" x14ac:dyDescent="0.3">
      <c r="A1362" t="s">
        <v>12044</v>
      </c>
      <c r="B1362" s="9">
        <v>46076</v>
      </c>
      <c r="C1362" t="s">
        <v>8447</v>
      </c>
      <c r="D1362" t="s">
        <v>8269</v>
      </c>
      <c r="E1362" t="s">
        <v>10412</v>
      </c>
      <c r="F1362">
        <v>4920</v>
      </c>
      <c r="G1362" t="s">
        <v>4482</v>
      </c>
      <c r="H1362" s="9">
        <v>46076</v>
      </c>
      <c r="I1362" s="12">
        <f t="shared" si="84"/>
        <v>0</v>
      </c>
      <c r="J1362" s="11" t="str">
        <f t="shared" si="85"/>
        <v/>
      </c>
      <c r="K1362" s="11">
        <f t="shared" si="86"/>
        <v>1362</v>
      </c>
      <c r="L1362" s="11" t="str">
        <f t="shared" si="87"/>
        <v/>
      </c>
    </row>
    <row r="1363" spans="1:12" x14ac:dyDescent="0.3">
      <c r="A1363" t="s">
        <v>12045</v>
      </c>
      <c r="B1363" s="9">
        <v>46077</v>
      </c>
      <c r="C1363" t="s">
        <v>8309</v>
      </c>
      <c r="D1363" t="s">
        <v>8249</v>
      </c>
      <c r="E1363" t="s">
        <v>10391</v>
      </c>
      <c r="F1363">
        <v>6090</v>
      </c>
      <c r="G1363" t="s">
        <v>4482</v>
      </c>
      <c r="H1363" s="9">
        <v>46077</v>
      </c>
      <c r="I1363" s="12">
        <f t="shared" si="84"/>
        <v>0</v>
      </c>
      <c r="J1363" s="11" t="str">
        <f t="shared" si="85"/>
        <v/>
      </c>
      <c r="K1363" s="11">
        <f t="shared" si="86"/>
        <v>1363</v>
      </c>
      <c r="L1363" s="11" t="str">
        <f t="shared" si="87"/>
        <v/>
      </c>
    </row>
    <row r="1364" spans="1:12" x14ac:dyDescent="0.3">
      <c r="A1364" t="s">
        <v>12046</v>
      </c>
      <c r="B1364" s="9">
        <v>46077</v>
      </c>
      <c r="C1364" t="s">
        <v>8520</v>
      </c>
      <c r="D1364" t="s">
        <v>8241</v>
      </c>
      <c r="E1364" t="s">
        <v>10429</v>
      </c>
      <c r="F1364">
        <v>2349.5</v>
      </c>
      <c r="G1364" t="s">
        <v>10687</v>
      </c>
      <c r="H1364" s="9">
        <v>46077</v>
      </c>
      <c r="I1364" s="12">
        <f t="shared" si="84"/>
        <v>0</v>
      </c>
      <c r="J1364" s="11" t="str">
        <f t="shared" si="85"/>
        <v/>
      </c>
      <c r="K1364" s="11">
        <f t="shared" si="86"/>
        <v>1364</v>
      </c>
      <c r="L1364" s="11" t="str">
        <f t="shared" si="87"/>
        <v/>
      </c>
    </row>
    <row r="1365" spans="1:12" x14ac:dyDescent="0.3">
      <c r="A1365" t="s">
        <v>12047</v>
      </c>
      <c r="B1365" s="9">
        <v>46077</v>
      </c>
      <c r="C1365" t="s">
        <v>8277</v>
      </c>
      <c r="D1365" t="s">
        <v>8249</v>
      </c>
      <c r="E1365" t="s">
        <v>10393</v>
      </c>
      <c r="F1365">
        <v>2109</v>
      </c>
      <c r="G1365" t="s">
        <v>10687</v>
      </c>
      <c r="H1365" s="9">
        <v>46077</v>
      </c>
      <c r="I1365" s="12">
        <f t="shared" si="84"/>
        <v>0</v>
      </c>
      <c r="J1365" s="11" t="str">
        <f t="shared" si="85"/>
        <v/>
      </c>
      <c r="K1365" s="11">
        <f t="shared" si="86"/>
        <v>1365</v>
      </c>
      <c r="L1365" s="11" t="str">
        <f t="shared" si="87"/>
        <v/>
      </c>
    </row>
    <row r="1366" spans="1:12" x14ac:dyDescent="0.3">
      <c r="A1366" t="s">
        <v>12048</v>
      </c>
      <c r="B1366" s="9">
        <v>46077</v>
      </c>
      <c r="C1366" t="s">
        <v>8347</v>
      </c>
      <c r="D1366" t="s">
        <v>8233</v>
      </c>
      <c r="E1366" t="s">
        <v>10353</v>
      </c>
      <c r="F1366">
        <v>1485</v>
      </c>
      <c r="G1366" t="s">
        <v>4482</v>
      </c>
      <c r="H1366" s="9">
        <v>46078</v>
      </c>
      <c r="I1366" s="12">
        <f t="shared" si="84"/>
        <v>1</v>
      </c>
      <c r="J1366" s="11" t="str">
        <f t="shared" si="85"/>
        <v/>
      </c>
      <c r="K1366" s="11">
        <f t="shared" si="86"/>
        <v>1366</v>
      </c>
      <c r="L1366" s="11" t="str">
        <f t="shared" si="87"/>
        <v/>
      </c>
    </row>
    <row r="1367" spans="1:12" x14ac:dyDescent="0.3">
      <c r="A1367" t="s">
        <v>12049</v>
      </c>
      <c r="B1367" s="9">
        <v>46077</v>
      </c>
      <c r="C1367" t="s">
        <v>8450</v>
      </c>
      <c r="D1367" t="s">
        <v>8249</v>
      </c>
      <c r="E1367" t="s">
        <v>10346</v>
      </c>
      <c r="F1367">
        <v>3696</v>
      </c>
      <c r="G1367" t="s">
        <v>10699</v>
      </c>
      <c r="H1367" s="9">
        <v>46078</v>
      </c>
      <c r="I1367" s="12">
        <f t="shared" si="84"/>
        <v>1</v>
      </c>
      <c r="J1367" s="11" t="str">
        <f t="shared" si="85"/>
        <v/>
      </c>
      <c r="K1367" s="11">
        <f t="shared" si="86"/>
        <v>1367</v>
      </c>
      <c r="L1367" s="11" t="str">
        <f t="shared" si="87"/>
        <v/>
      </c>
    </row>
    <row r="1368" spans="1:12" x14ac:dyDescent="0.3">
      <c r="A1368" t="s">
        <v>12050</v>
      </c>
      <c r="B1368" s="9">
        <v>46078</v>
      </c>
      <c r="C1368" t="s">
        <v>8337</v>
      </c>
      <c r="D1368" t="s">
        <v>8269</v>
      </c>
      <c r="E1368" t="s">
        <v>10409</v>
      </c>
      <c r="F1368">
        <v>12096</v>
      </c>
      <c r="G1368" t="s">
        <v>4482</v>
      </c>
      <c r="H1368" s="9">
        <v>46080</v>
      </c>
      <c r="I1368" s="12">
        <f t="shared" si="84"/>
        <v>2</v>
      </c>
      <c r="J1368" s="11" t="str">
        <f t="shared" si="85"/>
        <v/>
      </c>
      <c r="K1368" s="11">
        <f t="shared" si="86"/>
        <v>1368</v>
      </c>
      <c r="L1368" s="11" t="str">
        <f t="shared" si="87"/>
        <v/>
      </c>
    </row>
    <row r="1369" spans="1:12" x14ac:dyDescent="0.3">
      <c r="A1369" t="s">
        <v>12051</v>
      </c>
      <c r="B1369" s="9">
        <v>46078</v>
      </c>
      <c r="C1369" t="s">
        <v>8421</v>
      </c>
      <c r="D1369" t="s">
        <v>8269</v>
      </c>
      <c r="E1369" t="s">
        <v>10405</v>
      </c>
      <c r="F1369">
        <v>6180</v>
      </c>
      <c r="G1369" t="s">
        <v>10699</v>
      </c>
      <c r="H1369" s="9">
        <v>46080</v>
      </c>
      <c r="I1369" s="12">
        <f t="shared" si="84"/>
        <v>2</v>
      </c>
      <c r="J1369" s="11" t="str">
        <f t="shared" si="85"/>
        <v/>
      </c>
      <c r="K1369" s="11">
        <f t="shared" si="86"/>
        <v>1369</v>
      </c>
      <c r="L1369" s="11" t="str">
        <f t="shared" si="87"/>
        <v/>
      </c>
    </row>
    <row r="1370" spans="1:12" x14ac:dyDescent="0.3">
      <c r="A1370" t="s">
        <v>12052</v>
      </c>
      <c r="B1370" s="9">
        <v>46079</v>
      </c>
      <c r="C1370" t="s">
        <v>8519</v>
      </c>
      <c r="D1370" t="s">
        <v>8228</v>
      </c>
      <c r="E1370" t="s">
        <v>10327</v>
      </c>
      <c r="F1370">
        <v>2790</v>
      </c>
      <c r="G1370" t="s">
        <v>10687</v>
      </c>
      <c r="H1370" s="9">
        <v>46079</v>
      </c>
      <c r="I1370" s="12">
        <f t="shared" si="84"/>
        <v>0</v>
      </c>
      <c r="J1370" s="11" t="str">
        <f t="shared" si="85"/>
        <v/>
      </c>
      <c r="K1370" s="11">
        <f t="shared" si="86"/>
        <v>1370</v>
      </c>
      <c r="L1370" s="11" t="str">
        <f t="shared" si="87"/>
        <v/>
      </c>
    </row>
    <row r="1371" spans="1:12" x14ac:dyDescent="0.3">
      <c r="A1371" t="s">
        <v>12053</v>
      </c>
      <c r="B1371" s="9">
        <v>46080</v>
      </c>
      <c r="C1371" t="s">
        <v>8245</v>
      </c>
      <c r="D1371" t="s">
        <v>8249</v>
      </c>
      <c r="E1371" t="s">
        <v>10389</v>
      </c>
      <c r="F1371">
        <v>362.5</v>
      </c>
      <c r="G1371" t="s">
        <v>10699</v>
      </c>
      <c r="H1371" s="9">
        <v>46082</v>
      </c>
      <c r="I1371" s="12">
        <f t="shared" si="84"/>
        <v>2</v>
      </c>
      <c r="J1371" s="11" t="str">
        <f t="shared" si="85"/>
        <v/>
      </c>
      <c r="K1371" s="11">
        <f t="shared" si="86"/>
        <v>1371</v>
      </c>
      <c r="L1371" s="11" t="str">
        <f t="shared" si="87"/>
        <v/>
      </c>
    </row>
    <row r="1372" spans="1:12" x14ac:dyDescent="0.3">
      <c r="A1372" t="s">
        <v>12054</v>
      </c>
      <c r="B1372" s="9">
        <v>46080</v>
      </c>
      <c r="C1372" t="s">
        <v>8358</v>
      </c>
      <c r="D1372" t="s">
        <v>8269</v>
      </c>
      <c r="E1372" t="s">
        <v>10457</v>
      </c>
      <c r="F1372">
        <v>16368</v>
      </c>
      <c r="G1372" t="s">
        <v>4482</v>
      </c>
      <c r="H1372" s="9">
        <v>46081</v>
      </c>
      <c r="I1372" s="12">
        <f t="shared" si="84"/>
        <v>1</v>
      </c>
      <c r="J1372" s="11" t="str">
        <f t="shared" si="85"/>
        <v/>
      </c>
      <c r="K1372" s="11">
        <f t="shared" si="86"/>
        <v>1372</v>
      </c>
      <c r="L1372" s="11" t="str">
        <f t="shared" si="87"/>
        <v/>
      </c>
    </row>
    <row r="1373" spans="1:12" x14ac:dyDescent="0.3">
      <c r="A1373" t="s">
        <v>12055</v>
      </c>
      <c r="B1373" s="9">
        <v>46081</v>
      </c>
      <c r="C1373" t="s">
        <v>8277</v>
      </c>
      <c r="D1373" t="s">
        <v>8249</v>
      </c>
      <c r="E1373" t="s">
        <v>10471</v>
      </c>
      <c r="F1373">
        <v>12920</v>
      </c>
      <c r="G1373" t="s">
        <v>4482</v>
      </c>
      <c r="H1373" s="9">
        <v>46082</v>
      </c>
      <c r="I1373" s="12">
        <f t="shared" si="84"/>
        <v>1</v>
      </c>
      <c r="J1373" s="11" t="str">
        <f t="shared" si="85"/>
        <v/>
      </c>
      <c r="K1373" s="11">
        <f t="shared" si="86"/>
        <v>1373</v>
      </c>
      <c r="L1373" s="11" t="str">
        <f t="shared" si="87"/>
        <v/>
      </c>
    </row>
    <row r="1374" spans="1:12" x14ac:dyDescent="0.3">
      <c r="A1374" t="s">
        <v>12056</v>
      </c>
      <c r="B1374" s="9">
        <v>46082</v>
      </c>
      <c r="C1374" t="s">
        <v>8392</v>
      </c>
      <c r="D1374" t="s">
        <v>8249</v>
      </c>
      <c r="E1374" t="s">
        <v>10330</v>
      </c>
      <c r="F1374">
        <v>1926</v>
      </c>
      <c r="G1374" t="s">
        <v>10687</v>
      </c>
      <c r="H1374" s="9">
        <v>46082</v>
      </c>
      <c r="I1374" s="12">
        <f t="shared" si="84"/>
        <v>0</v>
      </c>
      <c r="J1374" s="11" t="str">
        <f t="shared" si="85"/>
        <v/>
      </c>
      <c r="K1374" s="11">
        <f t="shared" si="86"/>
        <v>1374</v>
      </c>
      <c r="L1374" s="11" t="str">
        <f t="shared" si="87"/>
        <v/>
      </c>
    </row>
    <row r="1375" spans="1:12" x14ac:dyDescent="0.3">
      <c r="A1375" t="s">
        <v>12057</v>
      </c>
      <c r="B1375" s="9">
        <v>46082</v>
      </c>
      <c r="C1375" t="s">
        <v>8326</v>
      </c>
      <c r="D1375" t="s">
        <v>8241</v>
      </c>
      <c r="E1375" t="s">
        <v>10390</v>
      </c>
      <c r="F1375">
        <v>17336</v>
      </c>
      <c r="G1375" t="s">
        <v>4482</v>
      </c>
      <c r="H1375" s="9">
        <v>46096</v>
      </c>
      <c r="I1375" s="12">
        <f t="shared" si="84"/>
        <v>14</v>
      </c>
      <c r="J1375" s="11" t="str">
        <f t="shared" si="85"/>
        <v>FLAG</v>
      </c>
      <c r="K1375" s="11">
        <f t="shared" si="86"/>
        <v>1375</v>
      </c>
      <c r="L1375" s="11" t="str">
        <f t="shared" si="87"/>
        <v/>
      </c>
    </row>
    <row r="1376" spans="1:12" x14ac:dyDescent="0.3">
      <c r="A1376" t="s">
        <v>12058</v>
      </c>
      <c r="B1376" s="9">
        <v>46083</v>
      </c>
      <c r="C1376" t="s">
        <v>8259</v>
      </c>
      <c r="D1376" t="s">
        <v>8228</v>
      </c>
      <c r="E1376" t="s">
        <v>10456</v>
      </c>
      <c r="F1376">
        <v>3780</v>
      </c>
      <c r="G1376" t="s">
        <v>10687</v>
      </c>
      <c r="H1376" s="9">
        <v>46083</v>
      </c>
      <c r="I1376" s="12">
        <f t="shared" si="84"/>
        <v>0</v>
      </c>
      <c r="J1376" s="11" t="str">
        <f t="shared" si="85"/>
        <v/>
      </c>
      <c r="K1376" s="11">
        <f t="shared" si="86"/>
        <v>1376</v>
      </c>
      <c r="L1376" s="11" t="str">
        <f t="shared" si="87"/>
        <v/>
      </c>
    </row>
    <row r="1377" spans="1:12" x14ac:dyDescent="0.3">
      <c r="A1377" t="s">
        <v>12059</v>
      </c>
      <c r="B1377" s="9">
        <v>46083</v>
      </c>
      <c r="C1377" t="s">
        <v>8466</v>
      </c>
      <c r="D1377" t="s">
        <v>8269</v>
      </c>
      <c r="E1377" t="s">
        <v>10431</v>
      </c>
      <c r="F1377">
        <v>185</v>
      </c>
      <c r="G1377" t="s">
        <v>10699</v>
      </c>
      <c r="H1377" s="9">
        <v>46084</v>
      </c>
      <c r="I1377" s="12">
        <f t="shared" si="84"/>
        <v>1</v>
      </c>
      <c r="J1377" s="11" t="str">
        <f t="shared" si="85"/>
        <v/>
      </c>
      <c r="K1377" s="11">
        <f t="shared" si="86"/>
        <v>1377</v>
      </c>
      <c r="L1377" s="11" t="str">
        <f t="shared" si="87"/>
        <v/>
      </c>
    </row>
    <row r="1378" spans="1:12" x14ac:dyDescent="0.3">
      <c r="A1378" t="s">
        <v>12060</v>
      </c>
      <c r="B1378" s="9">
        <v>46083</v>
      </c>
      <c r="C1378" t="s">
        <v>8375</v>
      </c>
      <c r="D1378" t="s">
        <v>8228</v>
      </c>
      <c r="E1378" t="s">
        <v>10322</v>
      </c>
      <c r="F1378">
        <v>2183</v>
      </c>
      <c r="G1378" t="s">
        <v>4482</v>
      </c>
      <c r="H1378" s="9">
        <v>46083</v>
      </c>
      <c r="I1378" s="12">
        <f t="shared" si="84"/>
        <v>0</v>
      </c>
      <c r="J1378" s="11" t="str">
        <f t="shared" si="85"/>
        <v/>
      </c>
      <c r="K1378" s="11">
        <f t="shared" si="86"/>
        <v>1378</v>
      </c>
      <c r="L1378" s="11" t="str">
        <f t="shared" si="87"/>
        <v/>
      </c>
    </row>
    <row r="1379" spans="1:12" x14ac:dyDescent="0.3">
      <c r="A1379" t="s">
        <v>12061</v>
      </c>
      <c r="B1379" s="9">
        <v>46084</v>
      </c>
      <c r="C1379" t="s">
        <v>8359</v>
      </c>
      <c r="D1379" t="s">
        <v>8249</v>
      </c>
      <c r="E1379" t="s">
        <v>10321</v>
      </c>
      <c r="F1379">
        <v>5852</v>
      </c>
      <c r="G1379" t="s">
        <v>10687</v>
      </c>
      <c r="H1379" s="9">
        <v>46084</v>
      </c>
      <c r="I1379" s="12">
        <f t="shared" si="84"/>
        <v>0</v>
      </c>
      <c r="J1379" s="11" t="str">
        <f t="shared" si="85"/>
        <v/>
      </c>
      <c r="K1379" s="11">
        <f t="shared" si="86"/>
        <v>1379</v>
      </c>
      <c r="L1379" s="11" t="str">
        <f t="shared" si="87"/>
        <v/>
      </c>
    </row>
    <row r="1380" spans="1:12" x14ac:dyDescent="0.3">
      <c r="A1380" t="s">
        <v>12062</v>
      </c>
      <c r="B1380" s="9">
        <v>46084</v>
      </c>
      <c r="C1380" t="s">
        <v>8290</v>
      </c>
      <c r="D1380" t="s">
        <v>8249</v>
      </c>
      <c r="E1380" t="s">
        <v>10383</v>
      </c>
      <c r="F1380">
        <v>3089.5</v>
      </c>
      <c r="G1380" t="s">
        <v>4482</v>
      </c>
      <c r="H1380" s="9">
        <v>46084</v>
      </c>
      <c r="I1380" s="12">
        <f t="shared" si="84"/>
        <v>0</v>
      </c>
      <c r="J1380" s="11" t="str">
        <f t="shared" si="85"/>
        <v/>
      </c>
      <c r="K1380" s="11">
        <f t="shared" si="86"/>
        <v>1380</v>
      </c>
      <c r="L1380" s="11" t="str">
        <f t="shared" si="87"/>
        <v/>
      </c>
    </row>
    <row r="1381" spans="1:12" x14ac:dyDescent="0.3">
      <c r="A1381" t="s">
        <v>12063</v>
      </c>
      <c r="B1381" s="9">
        <v>46086</v>
      </c>
      <c r="C1381" t="s">
        <v>8331</v>
      </c>
      <c r="D1381" t="s">
        <v>8249</v>
      </c>
      <c r="E1381" t="s">
        <v>10459</v>
      </c>
      <c r="F1381">
        <v>798</v>
      </c>
      <c r="G1381" t="s">
        <v>4482</v>
      </c>
      <c r="H1381" s="9">
        <v>46087</v>
      </c>
      <c r="I1381" s="12">
        <f t="shared" si="84"/>
        <v>1</v>
      </c>
      <c r="J1381" s="11" t="str">
        <f t="shared" si="85"/>
        <v/>
      </c>
      <c r="K1381" s="11">
        <f t="shared" si="86"/>
        <v>1382</v>
      </c>
      <c r="L1381" s="11" t="str">
        <f t="shared" si="87"/>
        <v>FLAG</v>
      </c>
    </row>
    <row r="1382" spans="1:12" x14ac:dyDescent="0.3">
      <c r="A1382" t="s">
        <v>12064</v>
      </c>
      <c r="B1382" s="9">
        <v>46086</v>
      </c>
      <c r="C1382" t="s">
        <v>8522</v>
      </c>
      <c r="D1382" t="s">
        <v>8269</v>
      </c>
      <c r="E1382" t="s">
        <v>10372</v>
      </c>
      <c r="F1382">
        <v>4770</v>
      </c>
      <c r="G1382" t="s">
        <v>10687</v>
      </c>
      <c r="H1382" s="9">
        <v>46086</v>
      </c>
      <c r="I1382" s="12">
        <f t="shared" si="84"/>
        <v>0</v>
      </c>
      <c r="J1382" s="11" t="str">
        <f t="shared" si="85"/>
        <v/>
      </c>
      <c r="K1382" s="11">
        <f t="shared" si="86"/>
        <v>1383</v>
      </c>
      <c r="L1382" s="11" t="str">
        <f t="shared" si="87"/>
        <v/>
      </c>
    </row>
    <row r="1383" spans="1:12" x14ac:dyDescent="0.3">
      <c r="A1383" t="s">
        <v>12065</v>
      </c>
      <c r="B1383" s="9">
        <v>46086</v>
      </c>
      <c r="C1383" t="s">
        <v>8287</v>
      </c>
      <c r="D1383" t="s">
        <v>8249</v>
      </c>
      <c r="E1383" t="s">
        <v>10418</v>
      </c>
      <c r="F1383">
        <v>1200</v>
      </c>
      <c r="G1383" t="s">
        <v>4482</v>
      </c>
      <c r="H1383" s="9">
        <v>46088</v>
      </c>
      <c r="I1383" s="12">
        <f t="shared" si="84"/>
        <v>2</v>
      </c>
      <c r="J1383" s="11" t="str">
        <f t="shared" si="85"/>
        <v/>
      </c>
      <c r="K1383" s="11">
        <f t="shared" si="86"/>
        <v>1384</v>
      </c>
      <c r="L1383" s="11" t="str">
        <f t="shared" si="87"/>
        <v/>
      </c>
    </row>
    <row r="1384" spans="1:12" x14ac:dyDescent="0.3">
      <c r="A1384" t="s">
        <v>12066</v>
      </c>
      <c r="B1384" s="9">
        <v>46086</v>
      </c>
      <c r="C1384" t="s">
        <v>8270</v>
      </c>
      <c r="D1384" t="s">
        <v>8249</v>
      </c>
      <c r="E1384" t="s">
        <v>10404</v>
      </c>
      <c r="F1384">
        <v>19012</v>
      </c>
      <c r="G1384" t="s">
        <v>4482</v>
      </c>
      <c r="H1384" s="9">
        <v>46087</v>
      </c>
      <c r="I1384" s="12">
        <f t="shared" si="84"/>
        <v>1</v>
      </c>
      <c r="J1384" s="11" t="str">
        <f t="shared" si="85"/>
        <v/>
      </c>
      <c r="K1384" s="11">
        <f t="shared" si="86"/>
        <v>1385</v>
      </c>
      <c r="L1384" s="11" t="str">
        <f t="shared" si="87"/>
        <v/>
      </c>
    </row>
    <row r="1385" spans="1:12" x14ac:dyDescent="0.3">
      <c r="A1385" t="s">
        <v>12067</v>
      </c>
      <c r="B1385" s="9">
        <v>46087</v>
      </c>
      <c r="C1385" t="s">
        <v>8356</v>
      </c>
      <c r="D1385" t="s">
        <v>8269</v>
      </c>
      <c r="E1385" t="s">
        <v>10421</v>
      </c>
      <c r="F1385">
        <v>3090</v>
      </c>
      <c r="G1385" t="s">
        <v>10699</v>
      </c>
      <c r="H1385" s="9">
        <v>46088</v>
      </c>
      <c r="I1385" s="12">
        <f t="shared" si="84"/>
        <v>1</v>
      </c>
      <c r="J1385" s="11" t="str">
        <f t="shared" si="85"/>
        <v/>
      </c>
      <c r="K1385" s="11">
        <f t="shared" si="86"/>
        <v>1386</v>
      </c>
      <c r="L1385" s="11" t="str">
        <f t="shared" si="87"/>
        <v/>
      </c>
    </row>
    <row r="1386" spans="1:12" x14ac:dyDescent="0.3">
      <c r="A1386" t="s">
        <v>12068</v>
      </c>
      <c r="B1386" s="9">
        <v>46087</v>
      </c>
      <c r="C1386" t="s">
        <v>8355</v>
      </c>
      <c r="D1386" t="s">
        <v>8249</v>
      </c>
      <c r="E1386" t="s">
        <v>10423</v>
      </c>
      <c r="F1386">
        <v>1475</v>
      </c>
      <c r="G1386" t="s">
        <v>4482</v>
      </c>
      <c r="H1386" s="9">
        <v>46089</v>
      </c>
      <c r="I1386" s="12">
        <f t="shared" si="84"/>
        <v>2</v>
      </c>
      <c r="J1386" s="11" t="str">
        <f t="shared" si="85"/>
        <v/>
      </c>
      <c r="K1386" s="11">
        <f t="shared" si="86"/>
        <v>1387</v>
      </c>
      <c r="L1386" s="11" t="str">
        <f t="shared" si="87"/>
        <v/>
      </c>
    </row>
    <row r="1387" spans="1:12" x14ac:dyDescent="0.3">
      <c r="A1387" t="s">
        <v>12069</v>
      </c>
      <c r="B1387" s="9">
        <v>46087</v>
      </c>
      <c r="C1387" t="s">
        <v>8359</v>
      </c>
      <c r="D1387" t="s">
        <v>8249</v>
      </c>
      <c r="E1387" t="s">
        <v>10337</v>
      </c>
      <c r="F1387">
        <v>1206</v>
      </c>
      <c r="G1387" t="s">
        <v>4482</v>
      </c>
      <c r="H1387" s="9">
        <v>46089</v>
      </c>
      <c r="I1387" s="12">
        <f t="shared" si="84"/>
        <v>2</v>
      </c>
      <c r="J1387" s="11" t="str">
        <f t="shared" si="85"/>
        <v/>
      </c>
      <c r="K1387" s="11">
        <f t="shared" si="86"/>
        <v>1388</v>
      </c>
      <c r="L1387" s="11" t="str">
        <f t="shared" si="87"/>
        <v/>
      </c>
    </row>
    <row r="1388" spans="1:12" x14ac:dyDescent="0.3">
      <c r="A1388" t="s">
        <v>12070</v>
      </c>
      <c r="B1388" s="9">
        <v>46087</v>
      </c>
      <c r="C1388" t="s">
        <v>8491</v>
      </c>
      <c r="D1388" t="s">
        <v>8241</v>
      </c>
      <c r="E1388" t="s">
        <v>10464</v>
      </c>
      <c r="F1388">
        <v>1854</v>
      </c>
      <c r="G1388" t="s">
        <v>10699</v>
      </c>
      <c r="H1388" s="9">
        <v>46087</v>
      </c>
      <c r="I1388" s="12">
        <f t="shared" si="84"/>
        <v>0</v>
      </c>
      <c r="J1388" s="11" t="str">
        <f t="shared" si="85"/>
        <v/>
      </c>
      <c r="K1388" s="11">
        <f t="shared" si="86"/>
        <v>1389</v>
      </c>
      <c r="L1388" s="11" t="str">
        <f t="shared" si="87"/>
        <v/>
      </c>
    </row>
    <row r="1389" spans="1:12" x14ac:dyDescent="0.3">
      <c r="A1389" t="s">
        <v>12071</v>
      </c>
      <c r="B1389" s="9">
        <v>46087</v>
      </c>
      <c r="C1389" t="s">
        <v>8441</v>
      </c>
      <c r="D1389" t="s">
        <v>8233</v>
      </c>
      <c r="E1389" t="s">
        <v>10340</v>
      </c>
      <c r="F1389">
        <v>7392</v>
      </c>
      <c r="G1389" t="s">
        <v>10699</v>
      </c>
      <c r="H1389" s="9">
        <v>46089</v>
      </c>
      <c r="I1389" s="12">
        <f t="shared" si="84"/>
        <v>2</v>
      </c>
      <c r="J1389" s="11" t="str">
        <f t="shared" si="85"/>
        <v/>
      </c>
      <c r="K1389" s="11">
        <f t="shared" si="86"/>
        <v>1390</v>
      </c>
      <c r="L1389" s="11" t="str">
        <f t="shared" si="87"/>
        <v/>
      </c>
    </row>
    <row r="1390" spans="1:12" x14ac:dyDescent="0.3">
      <c r="A1390" t="s">
        <v>12072</v>
      </c>
      <c r="B1390" s="9">
        <v>46088</v>
      </c>
      <c r="C1390" t="s">
        <v>8298</v>
      </c>
      <c r="D1390" t="s">
        <v>8269</v>
      </c>
      <c r="E1390" t="s">
        <v>10440</v>
      </c>
      <c r="F1390">
        <v>3570</v>
      </c>
      <c r="G1390" t="s">
        <v>10699</v>
      </c>
      <c r="H1390" s="9">
        <v>46090</v>
      </c>
      <c r="I1390" s="12">
        <f t="shared" si="84"/>
        <v>2</v>
      </c>
      <c r="J1390" s="11" t="str">
        <f t="shared" si="85"/>
        <v/>
      </c>
      <c r="K1390" s="11">
        <f t="shared" si="86"/>
        <v>1391</v>
      </c>
      <c r="L1390" s="11" t="str">
        <f t="shared" si="87"/>
        <v/>
      </c>
    </row>
    <row r="1391" spans="1:12" x14ac:dyDescent="0.3">
      <c r="A1391" t="s">
        <v>12073</v>
      </c>
      <c r="B1391" s="9">
        <v>46088</v>
      </c>
      <c r="C1391" t="s">
        <v>8445</v>
      </c>
      <c r="D1391" t="s">
        <v>8233</v>
      </c>
      <c r="E1391" t="s">
        <v>10419</v>
      </c>
      <c r="F1391">
        <v>135</v>
      </c>
      <c r="G1391" t="s">
        <v>10687</v>
      </c>
      <c r="H1391" s="9">
        <v>46088</v>
      </c>
      <c r="I1391" s="12">
        <f t="shared" si="84"/>
        <v>0</v>
      </c>
      <c r="J1391" s="11" t="str">
        <f t="shared" si="85"/>
        <v/>
      </c>
      <c r="K1391" s="11">
        <f t="shared" si="86"/>
        <v>1392</v>
      </c>
      <c r="L1391" s="11" t="str">
        <f t="shared" si="87"/>
        <v/>
      </c>
    </row>
    <row r="1392" spans="1:12" x14ac:dyDescent="0.3">
      <c r="A1392" t="s">
        <v>12074</v>
      </c>
      <c r="B1392" s="9">
        <v>46089</v>
      </c>
      <c r="C1392" t="s">
        <v>8254</v>
      </c>
      <c r="D1392" t="s">
        <v>8228</v>
      </c>
      <c r="E1392" t="s">
        <v>10407</v>
      </c>
      <c r="F1392">
        <v>2340</v>
      </c>
      <c r="G1392" t="s">
        <v>4482</v>
      </c>
      <c r="H1392" s="9">
        <v>46089</v>
      </c>
      <c r="I1392" s="12">
        <f t="shared" si="84"/>
        <v>0</v>
      </c>
      <c r="J1392" s="11" t="str">
        <f t="shared" si="85"/>
        <v/>
      </c>
      <c r="K1392" s="11">
        <f t="shared" si="86"/>
        <v>1393</v>
      </c>
      <c r="L1392" s="11" t="str">
        <f t="shared" si="87"/>
        <v/>
      </c>
    </row>
    <row r="1393" spans="1:12" x14ac:dyDescent="0.3">
      <c r="A1393" t="s">
        <v>12075</v>
      </c>
      <c r="B1393" s="9">
        <v>46089</v>
      </c>
      <c r="C1393" t="s">
        <v>8491</v>
      </c>
      <c r="D1393" t="s">
        <v>8241</v>
      </c>
      <c r="E1393" t="s">
        <v>10394</v>
      </c>
      <c r="F1393">
        <v>750</v>
      </c>
      <c r="G1393" t="s">
        <v>4482</v>
      </c>
      <c r="H1393" s="9">
        <v>46100</v>
      </c>
      <c r="I1393" s="12">
        <f t="shared" si="84"/>
        <v>11</v>
      </c>
      <c r="J1393" s="11" t="str">
        <f t="shared" si="85"/>
        <v>FLAG</v>
      </c>
      <c r="K1393" s="11">
        <f t="shared" si="86"/>
        <v>1394</v>
      </c>
      <c r="L1393" s="11" t="str">
        <f t="shared" si="87"/>
        <v/>
      </c>
    </row>
    <row r="1394" spans="1:12" x14ac:dyDescent="0.3">
      <c r="A1394" t="s">
        <v>12076</v>
      </c>
      <c r="B1394" s="9">
        <v>46090</v>
      </c>
      <c r="C1394" t="s">
        <v>8480</v>
      </c>
      <c r="D1394" t="s">
        <v>8241</v>
      </c>
      <c r="E1394" t="s">
        <v>10382</v>
      </c>
      <c r="F1394">
        <v>662.5</v>
      </c>
      <c r="G1394" t="s">
        <v>10687</v>
      </c>
      <c r="H1394" s="9">
        <v>46090</v>
      </c>
      <c r="I1394" s="12">
        <f t="shared" si="84"/>
        <v>0</v>
      </c>
      <c r="J1394" s="11" t="str">
        <f t="shared" si="85"/>
        <v/>
      </c>
      <c r="K1394" s="11">
        <f t="shared" si="86"/>
        <v>1395</v>
      </c>
      <c r="L1394" s="11" t="str">
        <f t="shared" si="87"/>
        <v/>
      </c>
    </row>
    <row r="1395" spans="1:12" x14ac:dyDescent="0.3">
      <c r="A1395" t="s">
        <v>12077</v>
      </c>
      <c r="B1395" s="9">
        <v>46090</v>
      </c>
      <c r="C1395" t="s">
        <v>8325</v>
      </c>
      <c r="D1395" t="s">
        <v>8233</v>
      </c>
      <c r="E1395" t="s">
        <v>10400</v>
      </c>
      <c r="F1395">
        <v>333</v>
      </c>
      <c r="G1395" t="s">
        <v>4482</v>
      </c>
      <c r="H1395" s="9">
        <v>46092</v>
      </c>
      <c r="I1395" s="12">
        <f t="shared" si="84"/>
        <v>2</v>
      </c>
      <c r="J1395" s="11" t="str">
        <f t="shared" si="85"/>
        <v/>
      </c>
      <c r="K1395" s="11">
        <f t="shared" si="86"/>
        <v>1396</v>
      </c>
      <c r="L1395" s="11" t="str">
        <f t="shared" si="87"/>
        <v/>
      </c>
    </row>
    <row r="1396" spans="1:12" x14ac:dyDescent="0.3">
      <c r="A1396" t="s">
        <v>12078</v>
      </c>
      <c r="B1396" s="9">
        <v>46090</v>
      </c>
      <c r="C1396" t="s">
        <v>8250</v>
      </c>
      <c r="D1396" t="s">
        <v>8249</v>
      </c>
      <c r="E1396" t="s">
        <v>10442</v>
      </c>
      <c r="F1396">
        <v>3800</v>
      </c>
      <c r="G1396" t="s">
        <v>4482</v>
      </c>
      <c r="H1396" s="9">
        <v>46092</v>
      </c>
      <c r="I1396" s="12">
        <f t="shared" si="84"/>
        <v>2</v>
      </c>
      <c r="J1396" s="11" t="str">
        <f t="shared" si="85"/>
        <v/>
      </c>
      <c r="K1396" s="11">
        <f t="shared" si="86"/>
        <v>1397</v>
      </c>
      <c r="L1396" s="11" t="str">
        <f t="shared" si="87"/>
        <v/>
      </c>
    </row>
    <row r="1397" spans="1:12" x14ac:dyDescent="0.3">
      <c r="A1397" t="s">
        <v>12079</v>
      </c>
      <c r="B1397" s="9">
        <v>46090</v>
      </c>
      <c r="C1397" t="s">
        <v>8409</v>
      </c>
      <c r="D1397" t="s">
        <v>8233</v>
      </c>
      <c r="E1397" t="s">
        <v>10463</v>
      </c>
      <c r="F1397">
        <v>18375</v>
      </c>
      <c r="G1397" t="s">
        <v>4482</v>
      </c>
      <c r="H1397" s="9">
        <v>46091</v>
      </c>
      <c r="I1397" s="12">
        <f t="shared" si="84"/>
        <v>1</v>
      </c>
      <c r="J1397" s="11" t="str">
        <f t="shared" si="85"/>
        <v/>
      </c>
      <c r="K1397" s="11">
        <f t="shared" si="86"/>
        <v>1398</v>
      </c>
      <c r="L1397" s="11" t="str">
        <f t="shared" si="87"/>
        <v/>
      </c>
    </row>
    <row r="1398" spans="1:12" x14ac:dyDescent="0.3">
      <c r="A1398" t="s">
        <v>12080</v>
      </c>
      <c r="B1398" s="9">
        <v>46090</v>
      </c>
      <c r="C1398" t="s">
        <v>8491</v>
      </c>
      <c r="D1398" t="s">
        <v>8241</v>
      </c>
      <c r="E1398" t="s">
        <v>10367</v>
      </c>
      <c r="F1398">
        <v>1629</v>
      </c>
      <c r="G1398" t="s">
        <v>4482</v>
      </c>
      <c r="H1398" s="9">
        <v>46099</v>
      </c>
      <c r="I1398" s="12">
        <f t="shared" si="84"/>
        <v>9</v>
      </c>
      <c r="J1398" s="11" t="str">
        <f t="shared" si="85"/>
        <v>FLAG</v>
      </c>
      <c r="K1398" s="11">
        <f t="shared" si="86"/>
        <v>1399</v>
      </c>
      <c r="L1398" s="11" t="str">
        <f t="shared" si="87"/>
        <v/>
      </c>
    </row>
    <row r="1399" spans="1:12" x14ac:dyDescent="0.3">
      <c r="A1399" t="s">
        <v>12081</v>
      </c>
      <c r="B1399" s="9">
        <v>46090</v>
      </c>
      <c r="C1399" t="s">
        <v>8532</v>
      </c>
      <c r="D1399" t="s">
        <v>8249</v>
      </c>
      <c r="E1399" t="s">
        <v>10334</v>
      </c>
      <c r="F1399">
        <v>5565</v>
      </c>
      <c r="G1399" t="s">
        <v>10699</v>
      </c>
      <c r="H1399" s="9">
        <v>46091</v>
      </c>
      <c r="I1399" s="12">
        <f t="shared" si="84"/>
        <v>1</v>
      </c>
      <c r="J1399" s="11" t="str">
        <f t="shared" si="85"/>
        <v/>
      </c>
      <c r="K1399" s="11">
        <f t="shared" si="86"/>
        <v>1400</v>
      </c>
      <c r="L1399" s="11" t="str">
        <f t="shared" si="87"/>
        <v/>
      </c>
    </row>
    <row r="1400" spans="1:12" x14ac:dyDescent="0.3">
      <c r="A1400" t="s">
        <v>12082</v>
      </c>
      <c r="B1400" s="9">
        <v>46091</v>
      </c>
      <c r="C1400" t="s">
        <v>8388</v>
      </c>
      <c r="D1400" t="s">
        <v>8241</v>
      </c>
      <c r="E1400" t="s">
        <v>10388</v>
      </c>
      <c r="F1400">
        <v>518</v>
      </c>
      <c r="G1400" t="s">
        <v>10699</v>
      </c>
      <c r="H1400" s="9">
        <v>46092</v>
      </c>
      <c r="I1400" s="12">
        <f t="shared" si="84"/>
        <v>1</v>
      </c>
      <c r="J1400" s="11" t="str">
        <f t="shared" si="85"/>
        <v/>
      </c>
      <c r="K1400" s="11">
        <f t="shared" si="86"/>
        <v>1401</v>
      </c>
      <c r="L1400" s="11" t="str">
        <f t="shared" si="87"/>
        <v/>
      </c>
    </row>
    <row r="1401" spans="1:12" x14ac:dyDescent="0.3">
      <c r="A1401" t="s">
        <v>12083</v>
      </c>
      <c r="B1401" s="9">
        <v>46092</v>
      </c>
      <c r="C1401" t="s">
        <v>8393</v>
      </c>
      <c r="D1401" t="s">
        <v>8249</v>
      </c>
      <c r="E1401" t="s">
        <v>10355</v>
      </c>
      <c r="F1401">
        <v>1500</v>
      </c>
      <c r="G1401" t="s">
        <v>4482</v>
      </c>
      <c r="H1401" s="9">
        <v>46092</v>
      </c>
      <c r="I1401" s="12">
        <f t="shared" si="84"/>
        <v>0</v>
      </c>
      <c r="J1401" s="11" t="str">
        <f t="shared" si="85"/>
        <v/>
      </c>
      <c r="K1401" s="11">
        <f t="shared" si="86"/>
        <v>1402</v>
      </c>
      <c r="L1401" s="11" t="str">
        <f t="shared" si="87"/>
        <v/>
      </c>
    </row>
    <row r="1402" spans="1:12" x14ac:dyDescent="0.3">
      <c r="A1402" t="s">
        <v>12084</v>
      </c>
      <c r="B1402" s="9">
        <v>46092</v>
      </c>
      <c r="C1402" t="s">
        <v>8341</v>
      </c>
      <c r="D1402" t="s">
        <v>8269</v>
      </c>
      <c r="E1402" t="s">
        <v>9010</v>
      </c>
      <c r="F1402">
        <v>9702</v>
      </c>
      <c r="G1402" t="s">
        <v>4482</v>
      </c>
      <c r="H1402" s="9">
        <v>46094</v>
      </c>
      <c r="I1402" s="12">
        <f t="shared" si="84"/>
        <v>2</v>
      </c>
      <c r="J1402" s="11" t="str">
        <f t="shared" si="85"/>
        <v/>
      </c>
      <c r="K1402" s="11">
        <f t="shared" si="86"/>
        <v>1403</v>
      </c>
      <c r="L1402" s="11" t="str">
        <f t="shared" si="87"/>
        <v/>
      </c>
    </row>
    <row r="1403" spans="1:12" x14ac:dyDescent="0.3">
      <c r="A1403" t="s">
        <v>12085</v>
      </c>
      <c r="B1403" s="9">
        <v>46092</v>
      </c>
      <c r="C1403" t="s">
        <v>8405</v>
      </c>
      <c r="D1403" t="s">
        <v>8233</v>
      </c>
      <c r="E1403" t="s">
        <v>10513</v>
      </c>
      <c r="F1403">
        <v>10682</v>
      </c>
      <c r="G1403" t="s">
        <v>10687</v>
      </c>
      <c r="H1403" s="9">
        <v>46092</v>
      </c>
      <c r="I1403" s="12">
        <f t="shared" si="84"/>
        <v>0</v>
      </c>
      <c r="J1403" s="11" t="str">
        <f t="shared" si="85"/>
        <v/>
      </c>
      <c r="K1403" s="11">
        <f t="shared" si="86"/>
        <v>1404</v>
      </c>
      <c r="L1403" s="11" t="str">
        <f t="shared" si="87"/>
        <v/>
      </c>
    </row>
    <row r="1404" spans="1:12" x14ac:dyDescent="0.3">
      <c r="A1404" t="s">
        <v>12086</v>
      </c>
      <c r="B1404" s="9">
        <v>46092</v>
      </c>
      <c r="C1404" t="s">
        <v>8515</v>
      </c>
      <c r="D1404" t="s">
        <v>8233</v>
      </c>
      <c r="E1404" t="s">
        <v>10427</v>
      </c>
      <c r="F1404">
        <v>19008</v>
      </c>
      <c r="G1404" t="s">
        <v>4482</v>
      </c>
      <c r="H1404" s="9">
        <v>46094</v>
      </c>
      <c r="I1404" s="12">
        <f t="shared" si="84"/>
        <v>2</v>
      </c>
      <c r="J1404" s="11" t="str">
        <f t="shared" si="85"/>
        <v/>
      </c>
      <c r="K1404" s="11">
        <f t="shared" si="86"/>
        <v>1405</v>
      </c>
      <c r="L1404" s="11" t="str">
        <f t="shared" si="87"/>
        <v/>
      </c>
    </row>
    <row r="1405" spans="1:12" x14ac:dyDescent="0.3">
      <c r="A1405" t="s">
        <v>12087</v>
      </c>
      <c r="B1405" s="9">
        <v>46092</v>
      </c>
      <c r="C1405" t="s">
        <v>8482</v>
      </c>
      <c r="D1405" t="s">
        <v>8233</v>
      </c>
      <c r="E1405" t="s">
        <v>10422</v>
      </c>
      <c r="F1405">
        <v>2394</v>
      </c>
      <c r="G1405" t="s">
        <v>4482</v>
      </c>
      <c r="H1405" s="9">
        <v>46093</v>
      </c>
      <c r="I1405" s="12">
        <f t="shared" si="84"/>
        <v>1</v>
      </c>
      <c r="J1405" s="11" t="str">
        <f t="shared" si="85"/>
        <v/>
      </c>
      <c r="K1405" s="11">
        <f t="shared" si="86"/>
        <v>1406</v>
      </c>
      <c r="L1405" s="11" t="str">
        <f t="shared" si="87"/>
        <v/>
      </c>
    </row>
    <row r="1406" spans="1:12" x14ac:dyDescent="0.3">
      <c r="A1406" t="s">
        <v>12088</v>
      </c>
      <c r="B1406" s="9">
        <v>46092</v>
      </c>
      <c r="C1406" t="s">
        <v>8223</v>
      </c>
      <c r="D1406" t="s">
        <v>8228</v>
      </c>
      <c r="E1406" t="s">
        <v>10387</v>
      </c>
      <c r="F1406">
        <v>2282</v>
      </c>
      <c r="G1406" t="s">
        <v>10687</v>
      </c>
      <c r="H1406" s="9">
        <v>46092</v>
      </c>
      <c r="I1406" s="12">
        <f t="shared" si="84"/>
        <v>0</v>
      </c>
      <c r="J1406" s="11" t="str">
        <f t="shared" si="85"/>
        <v/>
      </c>
      <c r="K1406" s="11">
        <f t="shared" si="86"/>
        <v>1407</v>
      </c>
      <c r="L1406" s="11" t="str">
        <f t="shared" si="87"/>
        <v/>
      </c>
    </row>
    <row r="1407" spans="1:12" x14ac:dyDescent="0.3">
      <c r="A1407" t="s">
        <v>12089</v>
      </c>
      <c r="B1407" s="9">
        <v>46092</v>
      </c>
      <c r="C1407" t="s">
        <v>8275</v>
      </c>
      <c r="D1407" t="s">
        <v>8269</v>
      </c>
      <c r="E1407" t="s">
        <v>10415</v>
      </c>
      <c r="F1407">
        <v>342</v>
      </c>
      <c r="G1407" t="s">
        <v>10687</v>
      </c>
      <c r="H1407" s="9">
        <v>46092</v>
      </c>
      <c r="I1407" s="12">
        <f t="shared" si="84"/>
        <v>0</v>
      </c>
      <c r="J1407" s="11" t="str">
        <f t="shared" si="85"/>
        <v/>
      </c>
      <c r="K1407" s="11">
        <f t="shared" si="86"/>
        <v>1408</v>
      </c>
      <c r="L1407" s="11" t="str">
        <f t="shared" si="87"/>
        <v/>
      </c>
    </row>
    <row r="1408" spans="1:12" x14ac:dyDescent="0.3">
      <c r="A1408" t="s">
        <v>12090</v>
      </c>
      <c r="B1408" s="9">
        <v>46092</v>
      </c>
      <c r="C1408" t="s">
        <v>8427</v>
      </c>
      <c r="D1408" t="s">
        <v>8233</v>
      </c>
      <c r="E1408" t="s">
        <v>10531</v>
      </c>
      <c r="F1408">
        <v>1325</v>
      </c>
      <c r="G1408" t="s">
        <v>10687</v>
      </c>
      <c r="H1408" s="9">
        <v>46092</v>
      </c>
      <c r="I1408" s="12">
        <f t="shared" si="84"/>
        <v>0</v>
      </c>
      <c r="J1408" s="11" t="str">
        <f t="shared" si="85"/>
        <v/>
      </c>
      <c r="K1408" s="11">
        <f t="shared" si="86"/>
        <v>1409</v>
      </c>
      <c r="L1408" s="11" t="str">
        <f t="shared" si="87"/>
        <v/>
      </c>
    </row>
    <row r="1409" spans="1:12" x14ac:dyDescent="0.3">
      <c r="A1409" t="s">
        <v>12091</v>
      </c>
      <c r="B1409" s="9">
        <v>46092</v>
      </c>
      <c r="C1409" t="s">
        <v>8463</v>
      </c>
      <c r="D1409" t="s">
        <v>8233</v>
      </c>
      <c r="E1409" t="s">
        <v>10454</v>
      </c>
      <c r="F1409">
        <v>712.5</v>
      </c>
      <c r="G1409" t="s">
        <v>10699</v>
      </c>
      <c r="H1409" s="9">
        <v>46094</v>
      </c>
      <c r="I1409" s="12">
        <f t="shared" si="84"/>
        <v>2</v>
      </c>
      <c r="J1409" s="11" t="str">
        <f t="shared" si="85"/>
        <v/>
      </c>
      <c r="K1409" s="11">
        <f t="shared" si="86"/>
        <v>1410</v>
      </c>
      <c r="L1409" s="11" t="str">
        <f t="shared" si="87"/>
        <v/>
      </c>
    </row>
    <row r="1410" spans="1:12" x14ac:dyDescent="0.3">
      <c r="A1410" t="s">
        <v>12092</v>
      </c>
      <c r="B1410" s="9">
        <v>46093</v>
      </c>
      <c r="C1410" t="s">
        <v>8528</v>
      </c>
      <c r="D1410" t="s">
        <v>8249</v>
      </c>
      <c r="E1410" t="s">
        <v>10511</v>
      </c>
      <c r="F1410">
        <v>2016</v>
      </c>
      <c r="G1410" t="s">
        <v>4482</v>
      </c>
      <c r="H1410" s="9">
        <v>46094</v>
      </c>
      <c r="I1410" s="12">
        <f t="shared" si="84"/>
        <v>1</v>
      </c>
      <c r="J1410" s="11" t="str">
        <f t="shared" si="85"/>
        <v/>
      </c>
      <c r="K1410" s="11">
        <f t="shared" si="86"/>
        <v>1411</v>
      </c>
      <c r="L1410" s="11" t="str">
        <f t="shared" si="87"/>
        <v/>
      </c>
    </row>
    <row r="1411" spans="1:12" x14ac:dyDescent="0.3">
      <c r="A1411" t="s">
        <v>12093</v>
      </c>
      <c r="B1411" s="9">
        <v>46093</v>
      </c>
      <c r="C1411" t="s">
        <v>8455</v>
      </c>
      <c r="D1411" t="s">
        <v>8241</v>
      </c>
      <c r="E1411" t="s">
        <v>10477</v>
      </c>
      <c r="F1411">
        <v>2130</v>
      </c>
      <c r="G1411" t="s">
        <v>4482</v>
      </c>
      <c r="H1411" s="9">
        <v>46118</v>
      </c>
      <c r="I1411" s="12">
        <f t="shared" si="84"/>
        <v>25</v>
      </c>
      <c r="J1411" s="11" t="str">
        <f t="shared" si="85"/>
        <v>FLAG</v>
      </c>
      <c r="K1411" s="11">
        <f t="shared" si="86"/>
        <v>1412</v>
      </c>
      <c r="L1411" s="11" t="str">
        <f t="shared" si="87"/>
        <v/>
      </c>
    </row>
    <row r="1412" spans="1:12" x14ac:dyDescent="0.3">
      <c r="A1412" t="s">
        <v>12094</v>
      </c>
      <c r="B1412" s="9">
        <v>46093</v>
      </c>
      <c r="C1412" t="s">
        <v>8280</v>
      </c>
      <c r="D1412" t="s">
        <v>8241</v>
      </c>
      <c r="E1412" t="s">
        <v>10426</v>
      </c>
      <c r="F1412">
        <v>8448</v>
      </c>
      <c r="G1412" t="s">
        <v>4482</v>
      </c>
      <c r="H1412" s="9">
        <v>46107</v>
      </c>
      <c r="I1412" s="12">
        <f t="shared" ref="I1412:I1475" si="88">H1412-B1412</f>
        <v>14</v>
      </c>
      <c r="J1412" s="11" t="str">
        <f t="shared" ref="J1412:J1475" si="89">IF(I1412&gt;2,"FLAG","")</f>
        <v>FLAG</v>
      </c>
      <c r="K1412" s="11">
        <f t="shared" ref="K1412:K1475" si="90">VALUE(MID(A1412,4,5))</f>
        <v>1413</v>
      </c>
      <c r="L1412" s="11" t="str">
        <f t="shared" ref="L1412:L1475" si="91">IF(ROW()=4,"",IF(K1412-INDEX($K$4:$K$1491,ROW()-4)&gt;1,"FLAG",""))</f>
        <v/>
      </c>
    </row>
    <row r="1413" spans="1:12" x14ac:dyDescent="0.3">
      <c r="A1413" t="s">
        <v>12095</v>
      </c>
      <c r="B1413" s="9">
        <v>46094</v>
      </c>
      <c r="C1413" t="s">
        <v>8502</v>
      </c>
      <c r="D1413" t="s">
        <v>8249</v>
      </c>
      <c r="E1413" t="s">
        <v>10434</v>
      </c>
      <c r="F1413">
        <v>5340</v>
      </c>
      <c r="G1413" t="s">
        <v>10699</v>
      </c>
      <c r="H1413" s="9">
        <v>46095</v>
      </c>
      <c r="I1413" s="12">
        <f t="shared" si="88"/>
        <v>1</v>
      </c>
      <c r="J1413" s="11" t="str">
        <f t="shared" si="89"/>
        <v/>
      </c>
      <c r="K1413" s="11">
        <f t="shared" si="90"/>
        <v>1414</v>
      </c>
      <c r="L1413" s="11" t="str">
        <f t="shared" si="91"/>
        <v/>
      </c>
    </row>
    <row r="1414" spans="1:12" x14ac:dyDescent="0.3">
      <c r="A1414" t="s">
        <v>12096</v>
      </c>
      <c r="B1414" s="9">
        <v>46095</v>
      </c>
      <c r="C1414" t="s">
        <v>8254</v>
      </c>
      <c r="D1414" t="s">
        <v>8228</v>
      </c>
      <c r="E1414" t="s">
        <v>10514</v>
      </c>
      <c r="F1414">
        <v>918</v>
      </c>
      <c r="G1414" t="s">
        <v>4482</v>
      </c>
      <c r="H1414" s="9">
        <v>46096</v>
      </c>
      <c r="I1414" s="12">
        <f t="shared" si="88"/>
        <v>1</v>
      </c>
      <c r="J1414" s="11" t="str">
        <f t="shared" si="89"/>
        <v/>
      </c>
      <c r="K1414" s="11">
        <f t="shared" si="90"/>
        <v>1415</v>
      </c>
      <c r="L1414" s="11" t="str">
        <f t="shared" si="91"/>
        <v/>
      </c>
    </row>
    <row r="1415" spans="1:12" x14ac:dyDescent="0.3">
      <c r="A1415" t="s">
        <v>12097</v>
      </c>
      <c r="B1415" s="9">
        <v>46095</v>
      </c>
      <c r="C1415" t="s">
        <v>8254</v>
      </c>
      <c r="D1415" t="s">
        <v>8228</v>
      </c>
      <c r="E1415" t="s">
        <v>10437</v>
      </c>
      <c r="F1415">
        <v>1000</v>
      </c>
      <c r="G1415" t="s">
        <v>10699</v>
      </c>
      <c r="H1415" s="9">
        <v>46095</v>
      </c>
      <c r="I1415" s="12">
        <f t="shared" si="88"/>
        <v>0</v>
      </c>
      <c r="J1415" s="11" t="str">
        <f t="shared" si="89"/>
        <v/>
      </c>
      <c r="K1415" s="11">
        <f t="shared" si="90"/>
        <v>1416</v>
      </c>
      <c r="L1415" s="11" t="str">
        <f t="shared" si="91"/>
        <v/>
      </c>
    </row>
    <row r="1416" spans="1:12" x14ac:dyDescent="0.3">
      <c r="A1416" t="s">
        <v>12098</v>
      </c>
      <c r="B1416" s="9">
        <v>46095</v>
      </c>
      <c r="C1416" t="s">
        <v>8397</v>
      </c>
      <c r="D1416" t="s">
        <v>8269</v>
      </c>
      <c r="E1416" t="s">
        <v>10448</v>
      </c>
      <c r="F1416">
        <v>840</v>
      </c>
      <c r="G1416" t="s">
        <v>4482</v>
      </c>
      <c r="H1416" s="9">
        <v>46096</v>
      </c>
      <c r="I1416" s="12">
        <f t="shared" si="88"/>
        <v>1</v>
      </c>
      <c r="J1416" s="11" t="str">
        <f t="shared" si="89"/>
        <v/>
      </c>
      <c r="K1416" s="11">
        <f t="shared" si="90"/>
        <v>1417</v>
      </c>
      <c r="L1416" s="11" t="str">
        <f t="shared" si="91"/>
        <v/>
      </c>
    </row>
    <row r="1417" spans="1:12" x14ac:dyDescent="0.3">
      <c r="A1417" t="s">
        <v>12099</v>
      </c>
      <c r="B1417" s="9">
        <v>46095</v>
      </c>
      <c r="C1417" t="s">
        <v>8529</v>
      </c>
      <c r="D1417" t="s">
        <v>8249</v>
      </c>
      <c r="E1417" t="s">
        <v>10536</v>
      </c>
      <c r="F1417">
        <v>16808</v>
      </c>
      <c r="G1417" t="s">
        <v>10699</v>
      </c>
      <c r="H1417" s="9">
        <v>46097</v>
      </c>
      <c r="I1417" s="12">
        <f t="shared" si="88"/>
        <v>2</v>
      </c>
      <c r="J1417" s="11" t="str">
        <f t="shared" si="89"/>
        <v/>
      </c>
      <c r="K1417" s="11">
        <f t="shared" si="90"/>
        <v>1418</v>
      </c>
      <c r="L1417" s="11" t="str">
        <f t="shared" si="91"/>
        <v/>
      </c>
    </row>
    <row r="1418" spans="1:12" x14ac:dyDescent="0.3">
      <c r="A1418" t="s">
        <v>12100</v>
      </c>
      <c r="B1418" s="9">
        <v>46095</v>
      </c>
      <c r="C1418" t="s">
        <v>8378</v>
      </c>
      <c r="D1418" t="s">
        <v>8249</v>
      </c>
      <c r="E1418" t="s">
        <v>10358</v>
      </c>
      <c r="F1418">
        <v>21168</v>
      </c>
      <c r="G1418" t="s">
        <v>4482</v>
      </c>
      <c r="H1418" s="9">
        <v>46097</v>
      </c>
      <c r="I1418" s="12">
        <f t="shared" si="88"/>
        <v>2</v>
      </c>
      <c r="J1418" s="11" t="str">
        <f t="shared" si="89"/>
        <v/>
      </c>
      <c r="K1418" s="11">
        <f t="shared" si="90"/>
        <v>1419</v>
      </c>
      <c r="L1418" s="11" t="str">
        <f t="shared" si="91"/>
        <v/>
      </c>
    </row>
    <row r="1419" spans="1:12" x14ac:dyDescent="0.3">
      <c r="A1419" t="s">
        <v>12101</v>
      </c>
      <c r="B1419" s="9">
        <v>46096</v>
      </c>
      <c r="C1419" t="s">
        <v>8435</v>
      </c>
      <c r="D1419" t="s">
        <v>8249</v>
      </c>
      <c r="E1419" t="s">
        <v>10509</v>
      </c>
      <c r="F1419">
        <v>3385.5</v>
      </c>
      <c r="G1419" t="s">
        <v>10699</v>
      </c>
      <c r="H1419" s="9">
        <v>46098</v>
      </c>
      <c r="I1419" s="12">
        <f t="shared" si="88"/>
        <v>2</v>
      </c>
      <c r="J1419" s="11" t="str">
        <f t="shared" si="89"/>
        <v/>
      </c>
      <c r="K1419" s="11">
        <f t="shared" si="90"/>
        <v>1420</v>
      </c>
      <c r="L1419" s="11" t="str">
        <f t="shared" si="91"/>
        <v/>
      </c>
    </row>
    <row r="1420" spans="1:12" x14ac:dyDescent="0.3">
      <c r="A1420" t="s">
        <v>12102</v>
      </c>
      <c r="B1420" s="9">
        <v>46096</v>
      </c>
      <c r="C1420" t="s">
        <v>8375</v>
      </c>
      <c r="D1420" t="s">
        <v>8228</v>
      </c>
      <c r="E1420" t="s">
        <v>10505</v>
      </c>
      <c r="F1420">
        <v>18275</v>
      </c>
      <c r="G1420" t="s">
        <v>4482</v>
      </c>
      <c r="H1420" s="9">
        <v>46098</v>
      </c>
      <c r="I1420" s="12">
        <f t="shared" si="88"/>
        <v>2</v>
      </c>
      <c r="J1420" s="11" t="str">
        <f t="shared" si="89"/>
        <v/>
      </c>
      <c r="K1420" s="11">
        <f t="shared" si="90"/>
        <v>1421</v>
      </c>
      <c r="L1420" s="11" t="str">
        <f t="shared" si="91"/>
        <v/>
      </c>
    </row>
    <row r="1421" spans="1:12" x14ac:dyDescent="0.3">
      <c r="A1421" t="s">
        <v>12103</v>
      </c>
      <c r="B1421" s="9">
        <v>46096</v>
      </c>
      <c r="C1421" t="s">
        <v>8441</v>
      </c>
      <c r="D1421" t="s">
        <v>8233</v>
      </c>
      <c r="E1421" t="s">
        <v>10497</v>
      </c>
      <c r="F1421">
        <v>1503</v>
      </c>
      <c r="G1421" t="s">
        <v>10699</v>
      </c>
      <c r="H1421" s="9">
        <v>46098</v>
      </c>
      <c r="I1421" s="12">
        <f t="shared" si="88"/>
        <v>2</v>
      </c>
      <c r="J1421" s="11" t="str">
        <f t="shared" si="89"/>
        <v/>
      </c>
      <c r="K1421" s="11">
        <f t="shared" si="90"/>
        <v>1422</v>
      </c>
      <c r="L1421" s="11" t="str">
        <f t="shared" si="91"/>
        <v/>
      </c>
    </row>
    <row r="1422" spans="1:12" x14ac:dyDescent="0.3">
      <c r="A1422" t="s">
        <v>12104</v>
      </c>
      <c r="B1422" s="9">
        <v>46096</v>
      </c>
      <c r="C1422" t="s">
        <v>8486</v>
      </c>
      <c r="D1422" t="s">
        <v>8228</v>
      </c>
      <c r="E1422" t="s">
        <v>10443</v>
      </c>
      <c r="F1422">
        <v>19635</v>
      </c>
      <c r="G1422" t="s">
        <v>10699</v>
      </c>
      <c r="H1422" s="9">
        <v>46098</v>
      </c>
      <c r="I1422" s="12">
        <f t="shared" si="88"/>
        <v>2</v>
      </c>
      <c r="J1422" s="11" t="str">
        <f t="shared" si="89"/>
        <v/>
      </c>
      <c r="K1422" s="11">
        <f t="shared" si="90"/>
        <v>1423</v>
      </c>
      <c r="L1422" s="11" t="str">
        <f t="shared" si="91"/>
        <v/>
      </c>
    </row>
    <row r="1423" spans="1:12" x14ac:dyDescent="0.3">
      <c r="A1423" t="s">
        <v>12105</v>
      </c>
      <c r="B1423" s="9">
        <v>46096</v>
      </c>
      <c r="C1423" t="s">
        <v>8488</v>
      </c>
      <c r="D1423" t="s">
        <v>8249</v>
      </c>
      <c r="E1423" t="s">
        <v>10411</v>
      </c>
      <c r="F1423">
        <v>475</v>
      </c>
      <c r="G1423" t="s">
        <v>10687</v>
      </c>
      <c r="H1423" s="9">
        <v>46096</v>
      </c>
      <c r="I1423" s="12">
        <f t="shared" si="88"/>
        <v>0</v>
      </c>
      <c r="J1423" s="11" t="str">
        <f t="shared" si="89"/>
        <v/>
      </c>
      <c r="K1423" s="11">
        <f t="shared" si="90"/>
        <v>1424</v>
      </c>
      <c r="L1423" s="11" t="str">
        <f t="shared" si="91"/>
        <v/>
      </c>
    </row>
    <row r="1424" spans="1:12" x14ac:dyDescent="0.3">
      <c r="A1424" t="s">
        <v>12106</v>
      </c>
      <c r="B1424" s="9">
        <v>46096</v>
      </c>
      <c r="C1424" t="s">
        <v>8414</v>
      </c>
      <c r="D1424" t="s">
        <v>8228</v>
      </c>
      <c r="E1424" t="s">
        <v>10410</v>
      </c>
      <c r="F1424">
        <v>414</v>
      </c>
      <c r="G1424" t="s">
        <v>4482</v>
      </c>
      <c r="H1424" s="9">
        <v>46096</v>
      </c>
      <c r="I1424" s="12">
        <f t="shared" si="88"/>
        <v>0</v>
      </c>
      <c r="J1424" s="11" t="str">
        <f t="shared" si="89"/>
        <v/>
      </c>
      <c r="K1424" s="11">
        <f t="shared" si="90"/>
        <v>1425</v>
      </c>
      <c r="L1424" s="11" t="str">
        <f t="shared" si="91"/>
        <v/>
      </c>
    </row>
    <row r="1425" spans="1:12" x14ac:dyDescent="0.3">
      <c r="A1425" t="s">
        <v>12107</v>
      </c>
      <c r="B1425" s="9">
        <v>46096</v>
      </c>
      <c r="C1425" t="s">
        <v>8369</v>
      </c>
      <c r="D1425" t="s">
        <v>8228</v>
      </c>
      <c r="E1425" t="s">
        <v>10534</v>
      </c>
      <c r="F1425">
        <v>1750</v>
      </c>
      <c r="G1425" t="s">
        <v>4482</v>
      </c>
      <c r="H1425" s="9">
        <v>46098</v>
      </c>
      <c r="I1425" s="12">
        <f t="shared" si="88"/>
        <v>2</v>
      </c>
      <c r="J1425" s="11" t="str">
        <f t="shared" si="89"/>
        <v/>
      </c>
      <c r="K1425" s="11">
        <f t="shared" si="90"/>
        <v>1426</v>
      </c>
      <c r="L1425" s="11" t="str">
        <f t="shared" si="91"/>
        <v/>
      </c>
    </row>
    <row r="1426" spans="1:12" x14ac:dyDescent="0.3">
      <c r="A1426" t="s">
        <v>12108</v>
      </c>
      <c r="B1426" s="9">
        <v>46096</v>
      </c>
      <c r="C1426" t="s">
        <v>8488</v>
      </c>
      <c r="D1426" t="s">
        <v>8249</v>
      </c>
      <c r="E1426" t="s">
        <v>10374</v>
      </c>
      <c r="F1426">
        <v>2954</v>
      </c>
      <c r="G1426" t="s">
        <v>10687</v>
      </c>
      <c r="H1426" s="9">
        <v>46096</v>
      </c>
      <c r="I1426" s="12">
        <f t="shared" si="88"/>
        <v>0</v>
      </c>
      <c r="J1426" s="11" t="str">
        <f t="shared" si="89"/>
        <v/>
      </c>
      <c r="K1426" s="11">
        <f t="shared" si="90"/>
        <v>1427</v>
      </c>
      <c r="L1426" s="11" t="str">
        <f t="shared" si="91"/>
        <v/>
      </c>
    </row>
    <row r="1427" spans="1:12" x14ac:dyDescent="0.3">
      <c r="A1427" t="s">
        <v>12109</v>
      </c>
      <c r="B1427" s="9">
        <v>46097</v>
      </c>
      <c r="C1427" t="s">
        <v>8435</v>
      </c>
      <c r="D1427" t="s">
        <v>8249</v>
      </c>
      <c r="E1427" t="s">
        <v>10420</v>
      </c>
      <c r="F1427">
        <v>5782</v>
      </c>
      <c r="G1427" t="s">
        <v>10687</v>
      </c>
      <c r="H1427" s="9">
        <v>46097</v>
      </c>
      <c r="I1427" s="12">
        <f t="shared" si="88"/>
        <v>0</v>
      </c>
      <c r="J1427" s="11" t="str">
        <f t="shared" si="89"/>
        <v/>
      </c>
      <c r="K1427" s="11">
        <f t="shared" si="90"/>
        <v>1428</v>
      </c>
      <c r="L1427" s="11" t="str">
        <f t="shared" si="91"/>
        <v/>
      </c>
    </row>
    <row r="1428" spans="1:12" x14ac:dyDescent="0.3">
      <c r="A1428" t="s">
        <v>12110</v>
      </c>
      <c r="B1428" s="9">
        <v>46097</v>
      </c>
      <c r="C1428" t="s">
        <v>8525</v>
      </c>
      <c r="D1428" t="s">
        <v>8241</v>
      </c>
      <c r="E1428" t="s">
        <v>10476</v>
      </c>
      <c r="F1428">
        <v>9768</v>
      </c>
      <c r="G1428" t="s">
        <v>10687</v>
      </c>
      <c r="H1428" s="9">
        <v>46097</v>
      </c>
      <c r="I1428" s="12">
        <f t="shared" si="88"/>
        <v>0</v>
      </c>
      <c r="J1428" s="11" t="str">
        <f t="shared" si="89"/>
        <v/>
      </c>
      <c r="K1428" s="11">
        <f t="shared" si="90"/>
        <v>1429</v>
      </c>
      <c r="L1428" s="11" t="str">
        <f t="shared" si="91"/>
        <v/>
      </c>
    </row>
    <row r="1429" spans="1:12" x14ac:dyDescent="0.3">
      <c r="A1429" t="s">
        <v>12111</v>
      </c>
      <c r="B1429" s="9">
        <v>46098</v>
      </c>
      <c r="C1429" t="s">
        <v>8482</v>
      </c>
      <c r="D1429" t="s">
        <v>8233</v>
      </c>
      <c r="E1429" t="s">
        <v>10460</v>
      </c>
      <c r="F1429">
        <v>1683</v>
      </c>
      <c r="G1429" t="s">
        <v>4482</v>
      </c>
      <c r="H1429" s="9">
        <v>46099</v>
      </c>
      <c r="I1429" s="12">
        <f t="shared" si="88"/>
        <v>1</v>
      </c>
      <c r="J1429" s="11" t="str">
        <f t="shared" si="89"/>
        <v/>
      </c>
      <c r="K1429" s="11">
        <f t="shared" si="90"/>
        <v>1430</v>
      </c>
      <c r="L1429" s="11" t="str">
        <f t="shared" si="91"/>
        <v/>
      </c>
    </row>
    <row r="1430" spans="1:12" x14ac:dyDescent="0.3">
      <c r="A1430" t="s">
        <v>12112</v>
      </c>
      <c r="B1430" s="9">
        <v>46098</v>
      </c>
      <c r="C1430" t="s">
        <v>8383</v>
      </c>
      <c r="D1430" t="s">
        <v>8269</v>
      </c>
      <c r="E1430" t="s">
        <v>10399</v>
      </c>
      <c r="F1430">
        <v>1440</v>
      </c>
      <c r="G1430" t="s">
        <v>10699</v>
      </c>
      <c r="H1430" s="9">
        <v>46100</v>
      </c>
      <c r="I1430" s="12">
        <f t="shared" si="88"/>
        <v>2</v>
      </c>
      <c r="J1430" s="11" t="str">
        <f t="shared" si="89"/>
        <v/>
      </c>
      <c r="K1430" s="11">
        <f t="shared" si="90"/>
        <v>1431</v>
      </c>
      <c r="L1430" s="11" t="str">
        <f t="shared" si="91"/>
        <v/>
      </c>
    </row>
    <row r="1431" spans="1:12" x14ac:dyDescent="0.3">
      <c r="A1431" t="s">
        <v>12113</v>
      </c>
      <c r="B1431" s="9">
        <v>46098</v>
      </c>
      <c r="C1431" t="s">
        <v>8395</v>
      </c>
      <c r="D1431" t="s">
        <v>8269</v>
      </c>
      <c r="E1431" t="s">
        <v>10488</v>
      </c>
      <c r="F1431">
        <v>23415</v>
      </c>
      <c r="G1431" t="s">
        <v>4482</v>
      </c>
      <c r="H1431" s="9">
        <v>46098</v>
      </c>
      <c r="I1431" s="12">
        <f t="shared" si="88"/>
        <v>0</v>
      </c>
      <c r="J1431" s="11" t="str">
        <f t="shared" si="89"/>
        <v/>
      </c>
      <c r="K1431" s="11">
        <f t="shared" si="90"/>
        <v>1432</v>
      </c>
      <c r="L1431" s="11" t="str">
        <f t="shared" si="91"/>
        <v/>
      </c>
    </row>
    <row r="1432" spans="1:12" x14ac:dyDescent="0.3">
      <c r="A1432" t="s">
        <v>12114</v>
      </c>
      <c r="B1432" s="9">
        <v>46099</v>
      </c>
      <c r="C1432" t="s">
        <v>8261</v>
      </c>
      <c r="D1432" t="s">
        <v>8249</v>
      </c>
      <c r="E1432" t="s">
        <v>10439</v>
      </c>
      <c r="F1432">
        <v>1625</v>
      </c>
      <c r="G1432" t="s">
        <v>4482</v>
      </c>
      <c r="H1432" s="9">
        <v>46100</v>
      </c>
      <c r="I1432" s="12">
        <f t="shared" si="88"/>
        <v>1</v>
      </c>
      <c r="J1432" s="11" t="str">
        <f t="shared" si="89"/>
        <v/>
      </c>
      <c r="K1432" s="11">
        <f t="shared" si="90"/>
        <v>1433</v>
      </c>
      <c r="L1432" s="11" t="str">
        <f t="shared" si="91"/>
        <v/>
      </c>
    </row>
    <row r="1433" spans="1:12" x14ac:dyDescent="0.3">
      <c r="A1433" t="s">
        <v>12115</v>
      </c>
      <c r="B1433" s="9">
        <v>46099</v>
      </c>
      <c r="C1433" t="s">
        <v>8481</v>
      </c>
      <c r="D1433" t="s">
        <v>8233</v>
      </c>
      <c r="E1433" t="s">
        <v>10567</v>
      </c>
      <c r="F1433">
        <v>11865</v>
      </c>
      <c r="G1433" t="s">
        <v>10699</v>
      </c>
      <c r="H1433" s="9">
        <v>46099</v>
      </c>
      <c r="I1433" s="12">
        <f t="shared" si="88"/>
        <v>0</v>
      </c>
      <c r="J1433" s="11" t="str">
        <f t="shared" si="89"/>
        <v/>
      </c>
      <c r="K1433" s="11">
        <f t="shared" si="90"/>
        <v>1434</v>
      </c>
      <c r="L1433" s="11" t="str">
        <f t="shared" si="91"/>
        <v/>
      </c>
    </row>
    <row r="1434" spans="1:12" x14ac:dyDescent="0.3">
      <c r="A1434" t="s">
        <v>12116</v>
      </c>
      <c r="B1434" s="9">
        <v>46099</v>
      </c>
      <c r="C1434" t="s">
        <v>8534</v>
      </c>
      <c r="D1434" t="s">
        <v>8269</v>
      </c>
      <c r="E1434" t="s">
        <v>10545</v>
      </c>
      <c r="F1434">
        <v>2702</v>
      </c>
      <c r="G1434" t="s">
        <v>4482</v>
      </c>
      <c r="H1434" s="9">
        <v>46099</v>
      </c>
      <c r="I1434" s="12">
        <f t="shared" si="88"/>
        <v>0</v>
      </c>
      <c r="J1434" s="11" t="str">
        <f t="shared" si="89"/>
        <v/>
      </c>
      <c r="K1434" s="11">
        <f t="shared" si="90"/>
        <v>1435</v>
      </c>
      <c r="L1434" s="11" t="str">
        <f t="shared" si="91"/>
        <v/>
      </c>
    </row>
    <row r="1435" spans="1:12" x14ac:dyDescent="0.3">
      <c r="A1435" t="s">
        <v>12117</v>
      </c>
      <c r="B1435" s="9">
        <v>46099</v>
      </c>
      <c r="C1435" t="s">
        <v>8531</v>
      </c>
      <c r="D1435" t="s">
        <v>8233</v>
      </c>
      <c r="E1435" t="s">
        <v>10455</v>
      </c>
      <c r="F1435">
        <v>1557</v>
      </c>
      <c r="G1435" t="s">
        <v>4482</v>
      </c>
      <c r="H1435" s="9">
        <v>46101</v>
      </c>
      <c r="I1435" s="12">
        <f t="shared" si="88"/>
        <v>2</v>
      </c>
      <c r="J1435" s="11" t="str">
        <f t="shared" si="89"/>
        <v/>
      </c>
      <c r="K1435" s="11">
        <f t="shared" si="90"/>
        <v>1436</v>
      </c>
      <c r="L1435" s="11" t="str">
        <f t="shared" si="91"/>
        <v/>
      </c>
    </row>
    <row r="1436" spans="1:12" x14ac:dyDescent="0.3">
      <c r="A1436" t="s">
        <v>12118</v>
      </c>
      <c r="B1436" s="9">
        <v>46100</v>
      </c>
      <c r="C1436" t="s">
        <v>8516</v>
      </c>
      <c r="D1436" t="s">
        <v>8233</v>
      </c>
      <c r="E1436" t="s">
        <v>10425</v>
      </c>
      <c r="F1436">
        <v>11880</v>
      </c>
      <c r="G1436" t="s">
        <v>4482</v>
      </c>
      <c r="H1436" s="9">
        <v>46101</v>
      </c>
      <c r="I1436" s="12">
        <f t="shared" si="88"/>
        <v>1</v>
      </c>
      <c r="J1436" s="11" t="str">
        <f t="shared" si="89"/>
        <v/>
      </c>
      <c r="K1436" s="11">
        <f t="shared" si="90"/>
        <v>1437</v>
      </c>
      <c r="L1436" s="11" t="str">
        <f t="shared" si="91"/>
        <v/>
      </c>
    </row>
    <row r="1437" spans="1:12" x14ac:dyDescent="0.3">
      <c r="A1437" t="s">
        <v>12119</v>
      </c>
      <c r="B1437" s="9">
        <v>46100</v>
      </c>
      <c r="C1437" t="s">
        <v>8493</v>
      </c>
      <c r="D1437" t="s">
        <v>8249</v>
      </c>
      <c r="E1437" t="s">
        <v>10417</v>
      </c>
      <c r="F1437">
        <v>1862</v>
      </c>
      <c r="G1437" t="s">
        <v>4482</v>
      </c>
      <c r="H1437" s="9">
        <v>46100</v>
      </c>
      <c r="I1437" s="12">
        <f t="shared" si="88"/>
        <v>0</v>
      </c>
      <c r="J1437" s="11" t="str">
        <f t="shared" si="89"/>
        <v/>
      </c>
      <c r="K1437" s="11">
        <f t="shared" si="90"/>
        <v>1438</v>
      </c>
      <c r="L1437" s="11" t="str">
        <f t="shared" si="91"/>
        <v/>
      </c>
    </row>
    <row r="1438" spans="1:12" x14ac:dyDescent="0.3">
      <c r="A1438" t="s">
        <v>12120</v>
      </c>
      <c r="B1438" s="9">
        <v>46100</v>
      </c>
      <c r="C1438" t="s">
        <v>8444</v>
      </c>
      <c r="D1438" t="s">
        <v>8228</v>
      </c>
      <c r="E1438" t="s">
        <v>10491</v>
      </c>
      <c r="F1438">
        <v>5565</v>
      </c>
      <c r="G1438" t="s">
        <v>10699</v>
      </c>
      <c r="H1438" s="9">
        <v>46100</v>
      </c>
      <c r="I1438" s="12">
        <f t="shared" si="88"/>
        <v>0</v>
      </c>
      <c r="J1438" s="11" t="str">
        <f t="shared" si="89"/>
        <v/>
      </c>
      <c r="K1438" s="11">
        <f t="shared" si="90"/>
        <v>1439</v>
      </c>
      <c r="L1438" s="11" t="str">
        <f t="shared" si="91"/>
        <v/>
      </c>
    </row>
    <row r="1439" spans="1:12" x14ac:dyDescent="0.3">
      <c r="A1439" t="s">
        <v>12121</v>
      </c>
      <c r="B1439" s="9">
        <v>46101</v>
      </c>
      <c r="C1439" t="s">
        <v>8290</v>
      </c>
      <c r="D1439" t="s">
        <v>8249</v>
      </c>
      <c r="E1439" t="s">
        <v>10424</v>
      </c>
      <c r="F1439">
        <v>1750</v>
      </c>
      <c r="G1439" t="s">
        <v>4482</v>
      </c>
      <c r="H1439" s="9">
        <v>46101</v>
      </c>
      <c r="I1439" s="12">
        <f t="shared" si="88"/>
        <v>0</v>
      </c>
      <c r="J1439" s="11" t="str">
        <f t="shared" si="89"/>
        <v/>
      </c>
      <c r="K1439" s="11">
        <f t="shared" si="90"/>
        <v>1440</v>
      </c>
      <c r="L1439" s="11" t="str">
        <f t="shared" si="91"/>
        <v/>
      </c>
    </row>
    <row r="1440" spans="1:12" x14ac:dyDescent="0.3">
      <c r="A1440" t="s">
        <v>12122</v>
      </c>
      <c r="B1440" s="9">
        <v>46101</v>
      </c>
      <c r="C1440" t="s">
        <v>8400</v>
      </c>
      <c r="D1440" t="s">
        <v>8228</v>
      </c>
      <c r="E1440" t="s">
        <v>10413</v>
      </c>
      <c r="F1440">
        <v>814</v>
      </c>
      <c r="G1440" t="s">
        <v>4482</v>
      </c>
      <c r="H1440" s="9">
        <v>46103</v>
      </c>
      <c r="I1440" s="12">
        <f t="shared" si="88"/>
        <v>2</v>
      </c>
      <c r="J1440" s="11" t="str">
        <f t="shared" si="89"/>
        <v/>
      </c>
      <c r="K1440" s="11">
        <f t="shared" si="90"/>
        <v>1441</v>
      </c>
      <c r="L1440" s="11" t="str">
        <f t="shared" si="91"/>
        <v/>
      </c>
    </row>
    <row r="1441" spans="1:12" x14ac:dyDescent="0.3">
      <c r="A1441" t="s">
        <v>12123</v>
      </c>
      <c r="B1441" s="9">
        <v>46101</v>
      </c>
      <c r="C1441" t="s">
        <v>8403</v>
      </c>
      <c r="D1441" t="s">
        <v>8241</v>
      </c>
      <c r="E1441" t="s">
        <v>10451</v>
      </c>
      <c r="F1441">
        <v>2880</v>
      </c>
      <c r="G1441" t="s">
        <v>10687</v>
      </c>
      <c r="H1441" s="9">
        <v>46101</v>
      </c>
      <c r="I1441" s="12">
        <f t="shared" si="88"/>
        <v>0</v>
      </c>
      <c r="J1441" s="11" t="str">
        <f t="shared" si="89"/>
        <v/>
      </c>
      <c r="K1441" s="11">
        <f t="shared" si="90"/>
        <v>1442</v>
      </c>
      <c r="L1441" s="11" t="str">
        <f t="shared" si="91"/>
        <v/>
      </c>
    </row>
    <row r="1442" spans="1:12" x14ac:dyDescent="0.3">
      <c r="A1442" t="s">
        <v>12124</v>
      </c>
      <c r="B1442" s="9">
        <v>46101</v>
      </c>
      <c r="C1442" t="s">
        <v>8256</v>
      </c>
      <c r="D1442" t="s">
        <v>8228</v>
      </c>
      <c r="E1442" t="s">
        <v>10414</v>
      </c>
      <c r="F1442">
        <v>351.5</v>
      </c>
      <c r="G1442" t="s">
        <v>4482</v>
      </c>
      <c r="H1442" s="9">
        <v>46103</v>
      </c>
      <c r="I1442" s="12">
        <f t="shared" si="88"/>
        <v>2</v>
      </c>
      <c r="J1442" s="11" t="str">
        <f t="shared" si="89"/>
        <v/>
      </c>
      <c r="K1442" s="11">
        <f t="shared" si="90"/>
        <v>1443</v>
      </c>
      <c r="L1442" s="11" t="str">
        <f t="shared" si="91"/>
        <v/>
      </c>
    </row>
    <row r="1443" spans="1:12" x14ac:dyDescent="0.3">
      <c r="A1443" t="s">
        <v>12125</v>
      </c>
      <c r="B1443" s="9">
        <v>46101</v>
      </c>
      <c r="C1443" t="s">
        <v>8521</v>
      </c>
      <c r="D1443" t="s">
        <v>8241</v>
      </c>
      <c r="E1443" t="s">
        <v>10500</v>
      </c>
      <c r="F1443">
        <v>1350</v>
      </c>
      <c r="G1443" t="s">
        <v>10687</v>
      </c>
      <c r="H1443" s="9">
        <v>46101</v>
      </c>
      <c r="I1443" s="12">
        <f t="shared" si="88"/>
        <v>0</v>
      </c>
      <c r="J1443" s="11" t="str">
        <f t="shared" si="89"/>
        <v/>
      </c>
      <c r="K1443" s="11">
        <f t="shared" si="90"/>
        <v>1444</v>
      </c>
      <c r="L1443" s="11" t="str">
        <f t="shared" si="91"/>
        <v/>
      </c>
    </row>
    <row r="1444" spans="1:12" x14ac:dyDescent="0.3">
      <c r="A1444" t="s">
        <v>12126</v>
      </c>
      <c r="B1444" s="9">
        <v>46102</v>
      </c>
      <c r="C1444" t="s">
        <v>8397</v>
      </c>
      <c r="D1444" t="s">
        <v>8269</v>
      </c>
      <c r="E1444" t="s">
        <v>10433</v>
      </c>
      <c r="F1444">
        <v>4935</v>
      </c>
      <c r="G1444" t="s">
        <v>10699</v>
      </c>
      <c r="H1444" s="9">
        <v>46103</v>
      </c>
      <c r="I1444" s="12">
        <f t="shared" si="88"/>
        <v>1</v>
      </c>
      <c r="J1444" s="11" t="str">
        <f t="shared" si="89"/>
        <v/>
      </c>
      <c r="K1444" s="11">
        <f t="shared" si="90"/>
        <v>1445</v>
      </c>
      <c r="L1444" s="11" t="str">
        <f t="shared" si="91"/>
        <v/>
      </c>
    </row>
    <row r="1445" spans="1:12" x14ac:dyDescent="0.3">
      <c r="A1445" t="s">
        <v>12127</v>
      </c>
      <c r="B1445" s="9">
        <v>46102</v>
      </c>
      <c r="C1445" t="s">
        <v>8469</v>
      </c>
      <c r="D1445" t="s">
        <v>8233</v>
      </c>
      <c r="E1445" t="s">
        <v>10447</v>
      </c>
      <c r="F1445">
        <v>11445</v>
      </c>
      <c r="G1445" t="s">
        <v>4482</v>
      </c>
      <c r="H1445" s="9">
        <v>46102</v>
      </c>
      <c r="I1445" s="12">
        <f t="shared" si="88"/>
        <v>0</v>
      </c>
      <c r="J1445" s="11" t="str">
        <f t="shared" si="89"/>
        <v/>
      </c>
      <c r="K1445" s="11">
        <f t="shared" si="90"/>
        <v>1446</v>
      </c>
      <c r="L1445" s="11" t="str">
        <f t="shared" si="91"/>
        <v/>
      </c>
    </row>
    <row r="1446" spans="1:12" x14ac:dyDescent="0.3">
      <c r="A1446" t="s">
        <v>12128</v>
      </c>
      <c r="B1446" s="9">
        <v>46102</v>
      </c>
      <c r="C1446" t="s">
        <v>8528</v>
      </c>
      <c r="D1446" t="s">
        <v>8249</v>
      </c>
      <c r="E1446" t="s">
        <v>10396</v>
      </c>
      <c r="F1446">
        <v>5896</v>
      </c>
      <c r="G1446" t="s">
        <v>10687</v>
      </c>
      <c r="H1446" s="9">
        <v>46102</v>
      </c>
      <c r="I1446" s="12">
        <f t="shared" si="88"/>
        <v>0</v>
      </c>
      <c r="J1446" s="11" t="str">
        <f t="shared" si="89"/>
        <v/>
      </c>
      <c r="K1446" s="11">
        <f t="shared" si="90"/>
        <v>1447</v>
      </c>
      <c r="L1446" s="11" t="str">
        <f t="shared" si="91"/>
        <v/>
      </c>
    </row>
    <row r="1447" spans="1:12" x14ac:dyDescent="0.3">
      <c r="A1447" t="s">
        <v>12129</v>
      </c>
      <c r="B1447" s="9">
        <v>46102</v>
      </c>
      <c r="C1447" t="s">
        <v>8396</v>
      </c>
      <c r="D1447" t="s">
        <v>8249</v>
      </c>
      <c r="E1447" t="s">
        <v>10403</v>
      </c>
      <c r="F1447">
        <v>3960</v>
      </c>
      <c r="G1447" t="s">
        <v>10687</v>
      </c>
      <c r="H1447" s="9">
        <v>46102</v>
      </c>
      <c r="I1447" s="12">
        <f t="shared" si="88"/>
        <v>0</v>
      </c>
      <c r="J1447" s="11" t="str">
        <f t="shared" si="89"/>
        <v/>
      </c>
      <c r="K1447" s="11">
        <f t="shared" si="90"/>
        <v>1448</v>
      </c>
      <c r="L1447" s="11" t="str">
        <f t="shared" si="91"/>
        <v/>
      </c>
    </row>
    <row r="1448" spans="1:12" x14ac:dyDescent="0.3">
      <c r="A1448" t="s">
        <v>12130</v>
      </c>
      <c r="B1448" s="9">
        <v>46102</v>
      </c>
      <c r="C1448" t="s">
        <v>8348</v>
      </c>
      <c r="D1448" t="s">
        <v>8269</v>
      </c>
      <c r="E1448" t="s">
        <v>10492</v>
      </c>
      <c r="F1448">
        <v>2044</v>
      </c>
      <c r="G1448" t="s">
        <v>10687</v>
      </c>
      <c r="H1448" s="9">
        <v>46102</v>
      </c>
      <c r="I1448" s="12">
        <f t="shared" si="88"/>
        <v>0</v>
      </c>
      <c r="J1448" s="11" t="str">
        <f t="shared" si="89"/>
        <v/>
      </c>
      <c r="K1448" s="11">
        <f t="shared" si="90"/>
        <v>1449</v>
      </c>
      <c r="L1448" s="11" t="str">
        <f t="shared" si="91"/>
        <v/>
      </c>
    </row>
    <row r="1449" spans="1:12" x14ac:dyDescent="0.3">
      <c r="A1449" t="s">
        <v>12131</v>
      </c>
      <c r="B1449" s="9">
        <v>46103</v>
      </c>
      <c r="C1449" t="s">
        <v>8329</v>
      </c>
      <c r="D1449" t="s">
        <v>8233</v>
      </c>
      <c r="E1449" t="s">
        <v>10521</v>
      </c>
      <c r="F1449">
        <v>11564</v>
      </c>
      <c r="G1449" t="s">
        <v>4482</v>
      </c>
      <c r="H1449" s="9">
        <v>46104</v>
      </c>
      <c r="I1449" s="12">
        <f t="shared" si="88"/>
        <v>1</v>
      </c>
      <c r="J1449" s="11" t="str">
        <f t="shared" si="89"/>
        <v/>
      </c>
      <c r="K1449" s="11">
        <f t="shared" si="90"/>
        <v>1450</v>
      </c>
      <c r="L1449" s="11" t="str">
        <f t="shared" si="91"/>
        <v/>
      </c>
    </row>
    <row r="1450" spans="1:12" x14ac:dyDescent="0.3">
      <c r="A1450" t="s">
        <v>12132</v>
      </c>
      <c r="B1450" s="9">
        <v>46103</v>
      </c>
      <c r="C1450" t="s">
        <v>8478</v>
      </c>
      <c r="D1450" t="s">
        <v>8228</v>
      </c>
      <c r="E1450" t="s">
        <v>10436</v>
      </c>
      <c r="F1450">
        <v>532</v>
      </c>
      <c r="G1450" t="s">
        <v>10687</v>
      </c>
      <c r="H1450" s="9">
        <v>46103</v>
      </c>
      <c r="I1450" s="12">
        <f t="shared" si="88"/>
        <v>0</v>
      </c>
      <c r="J1450" s="11" t="str">
        <f t="shared" si="89"/>
        <v/>
      </c>
      <c r="K1450" s="11">
        <f t="shared" si="90"/>
        <v>1451</v>
      </c>
      <c r="L1450" s="11" t="str">
        <f t="shared" si="91"/>
        <v/>
      </c>
    </row>
    <row r="1451" spans="1:12" x14ac:dyDescent="0.3">
      <c r="A1451" t="s">
        <v>12133</v>
      </c>
      <c r="B1451" s="9">
        <v>46103</v>
      </c>
      <c r="C1451" t="s">
        <v>8238</v>
      </c>
      <c r="D1451" t="s">
        <v>8241</v>
      </c>
      <c r="E1451" t="s">
        <v>10518</v>
      </c>
      <c r="F1451">
        <v>9000</v>
      </c>
      <c r="G1451" t="s">
        <v>10687</v>
      </c>
      <c r="H1451" s="9">
        <v>46103</v>
      </c>
      <c r="I1451" s="12">
        <f t="shared" si="88"/>
        <v>0</v>
      </c>
      <c r="J1451" s="11" t="str">
        <f t="shared" si="89"/>
        <v/>
      </c>
      <c r="K1451" s="11">
        <f t="shared" si="90"/>
        <v>1452</v>
      </c>
      <c r="L1451" s="11" t="str">
        <f t="shared" si="91"/>
        <v/>
      </c>
    </row>
    <row r="1452" spans="1:12" x14ac:dyDescent="0.3">
      <c r="A1452" t="s">
        <v>12134</v>
      </c>
      <c r="B1452" s="9">
        <v>46103</v>
      </c>
      <c r="C1452" t="s">
        <v>8526</v>
      </c>
      <c r="D1452" t="s">
        <v>8269</v>
      </c>
      <c r="E1452" t="s">
        <v>10578</v>
      </c>
      <c r="F1452">
        <v>2128</v>
      </c>
      <c r="G1452" t="s">
        <v>10699</v>
      </c>
      <c r="H1452" s="9">
        <v>46104</v>
      </c>
      <c r="I1452" s="12">
        <f t="shared" si="88"/>
        <v>1</v>
      </c>
      <c r="J1452" s="11" t="str">
        <f t="shared" si="89"/>
        <v/>
      </c>
      <c r="K1452" s="11">
        <f t="shared" si="90"/>
        <v>1453</v>
      </c>
      <c r="L1452" s="11" t="str">
        <f t="shared" si="91"/>
        <v/>
      </c>
    </row>
    <row r="1453" spans="1:12" x14ac:dyDescent="0.3">
      <c r="A1453" t="s">
        <v>12135</v>
      </c>
      <c r="B1453" s="9">
        <v>46103</v>
      </c>
      <c r="C1453" t="s">
        <v>8481</v>
      </c>
      <c r="D1453" t="s">
        <v>8233</v>
      </c>
      <c r="E1453" t="s">
        <v>10449</v>
      </c>
      <c r="F1453">
        <v>11760</v>
      </c>
      <c r="G1453" t="s">
        <v>4482</v>
      </c>
      <c r="H1453" s="9">
        <v>46105</v>
      </c>
      <c r="I1453" s="12">
        <f t="shared" si="88"/>
        <v>2</v>
      </c>
      <c r="J1453" s="11" t="str">
        <f t="shared" si="89"/>
        <v/>
      </c>
      <c r="K1453" s="11">
        <f t="shared" si="90"/>
        <v>1454</v>
      </c>
      <c r="L1453" s="11" t="str">
        <f t="shared" si="91"/>
        <v/>
      </c>
    </row>
    <row r="1454" spans="1:12" x14ac:dyDescent="0.3">
      <c r="A1454" t="s">
        <v>12136</v>
      </c>
      <c r="B1454" s="9">
        <v>46104</v>
      </c>
      <c r="C1454" t="s">
        <v>8348</v>
      </c>
      <c r="D1454" t="s">
        <v>8269</v>
      </c>
      <c r="E1454" t="s">
        <v>10446</v>
      </c>
      <c r="F1454">
        <v>11232</v>
      </c>
      <c r="G1454" t="s">
        <v>10687</v>
      </c>
      <c r="H1454" s="9">
        <v>46104</v>
      </c>
      <c r="I1454" s="12">
        <f t="shared" si="88"/>
        <v>0</v>
      </c>
      <c r="J1454" s="11" t="str">
        <f t="shared" si="89"/>
        <v/>
      </c>
      <c r="K1454" s="11">
        <f t="shared" si="90"/>
        <v>1455</v>
      </c>
      <c r="L1454" s="11" t="str">
        <f t="shared" si="91"/>
        <v/>
      </c>
    </row>
    <row r="1455" spans="1:12" x14ac:dyDescent="0.3">
      <c r="A1455" t="s">
        <v>12137</v>
      </c>
      <c r="B1455" s="9">
        <v>46104</v>
      </c>
      <c r="C1455" t="s">
        <v>8311</v>
      </c>
      <c r="D1455" t="s">
        <v>8249</v>
      </c>
      <c r="E1455" t="s">
        <v>10552</v>
      </c>
      <c r="F1455">
        <v>6615</v>
      </c>
      <c r="G1455" t="s">
        <v>10687</v>
      </c>
      <c r="H1455" s="9">
        <v>46104</v>
      </c>
      <c r="I1455" s="12">
        <f t="shared" si="88"/>
        <v>0</v>
      </c>
      <c r="J1455" s="11" t="str">
        <f t="shared" si="89"/>
        <v/>
      </c>
      <c r="K1455" s="11">
        <f t="shared" si="90"/>
        <v>1456</v>
      </c>
      <c r="L1455" s="11" t="str">
        <f t="shared" si="91"/>
        <v/>
      </c>
    </row>
    <row r="1456" spans="1:12" x14ac:dyDescent="0.3">
      <c r="A1456" t="s">
        <v>12138</v>
      </c>
      <c r="B1456" s="9">
        <v>46104</v>
      </c>
      <c r="C1456" t="s">
        <v>8480</v>
      </c>
      <c r="D1456" t="s">
        <v>8241</v>
      </c>
      <c r="E1456" t="s">
        <v>10550</v>
      </c>
      <c r="F1456">
        <v>1230</v>
      </c>
      <c r="G1456" t="s">
        <v>4482</v>
      </c>
      <c r="H1456" s="9">
        <v>46120</v>
      </c>
      <c r="I1456" s="12">
        <f t="shared" si="88"/>
        <v>16</v>
      </c>
      <c r="J1456" s="11" t="str">
        <f t="shared" si="89"/>
        <v>FLAG</v>
      </c>
      <c r="K1456" s="11">
        <f t="shared" si="90"/>
        <v>1457</v>
      </c>
      <c r="L1456" s="11" t="str">
        <f t="shared" si="91"/>
        <v/>
      </c>
    </row>
    <row r="1457" spans="1:12" x14ac:dyDescent="0.3">
      <c r="A1457" t="s">
        <v>12139</v>
      </c>
      <c r="B1457" s="9">
        <v>46104</v>
      </c>
      <c r="C1457" t="s">
        <v>8422</v>
      </c>
      <c r="D1457" t="s">
        <v>8228</v>
      </c>
      <c r="E1457" t="s">
        <v>10592</v>
      </c>
      <c r="F1457">
        <v>5632</v>
      </c>
      <c r="G1457" t="s">
        <v>4482</v>
      </c>
      <c r="H1457" s="9">
        <v>46104</v>
      </c>
      <c r="I1457" s="12">
        <f t="shared" si="88"/>
        <v>0</v>
      </c>
      <c r="J1457" s="11" t="str">
        <f t="shared" si="89"/>
        <v/>
      </c>
      <c r="K1457" s="11">
        <f t="shared" si="90"/>
        <v>1458</v>
      </c>
      <c r="L1457" s="11" t="str">
        <f t="shared" si="91"/>
        <v/>
      </c>
    </row>
    <row r="1458" spans="1:12" x14ac:dyDescent="0.3">
      <c r="A1458" t="s">
        <v>12140</v>
      </c>
      <c r="B1458" s="9">
        <v>46104</v>
      </c>
      <c r="C1458" t="s">
        <v>8455</v>
      </c>
      <c r="D1458" t="s">
        <v>8241</v>
      </c>
      <c r="E1458" t="s">
        <v>10402</v>
      </c>
      <c r="F1458">
        <v>23520</v>
      </c>
      <c r="G1458" t="s">
        <v>4482</v>
      </c>
      <c r="H1458" s="9">
        <v>46113</v>
      </c>
      <c r="I1458" s="12">
        <f t="shared" si="88"/>
        <v>9</v>
      </c>
      <c r="J1458" s="11" t="str">
        <f t="shared" si="89"/>
        <v>FLAG</v>
      </c>
      <c r="K1458" s="11">
        <f t="shared" si="90"/>
        <v>1459</v>
      </c>
      <c r="L1458" s="11" t="str">
        <f t="shared" si="91"/>
        <v/>
      </c>
    </row>
    <row r="1459" spans="1:12" x14ac:dyDescent="0.3">
      <c r="A1459" t="s">
        <v>12141</v>
      </c>
      <c r="B1459" s="9">
        <v>46104</v>
      </c>
      <c r="C1459" t="s">
        <v>8531</v>
      </c>
      <c r="D1459" t="s">
        <v>8233</v>
      </c>
      <c r="E1459" t="s">
        <v>10472</v>
      </c>
      <c r="F1459">
        <v>2130</v>
      </c>
      <c r="G1459" t="s">
        <v>10687</v>
      </c>
      <c r="H1459" s="9">
        <v>46104</v>
      </c>
      <c r="I1459" s="12">
        <f t="shared" si="88"/>
        <v>0</v>
      </c>
      <c r="J1459" s="11" t="str">
        <f t="shared" si="89"/>
        <v/>
      </c>
      <c r="K1459" s="11">
        <f t="shared" si="90"/>
        <v>1460</v>
      </c>
      <c r="L1459" s="11" t="str">
        <f t="shared" si="91"/>
        <v/>
      </c>
    </row>
    <row r="1460" spans="1:12" x14ac:dyDescent="0.3">
      <c r="A1460" t="s">
        <v>12142</v>
      </c>
      <c r="B1460" s="9">
        <v>46104</v>
      </c>
      <c r="C1460" t="s">
        <v>8423</v>
      </c>
      <c r="D1460" t="s">
        <v>8233</v>
      </c>
      <c r="E1460" t="s">
        <v>10560</v>
      </c>
      <c r="F1460">
        <v>10912</v>
      </c>
      <c r="G1460" t="s">
        <v>4482</v>
      </c>
      <c r="H1460" s="9">
        <v>46105</v>
      </c>
      <c r="I1460" s="12">
        <f t="shared" si="88"/>
        <v>1</v>
      </c>
      <c r="J1460" s="11" t="str">
        <f t="shared" si="89"/>
        <v/>
      </c>
      <c r="K1460" s="11">
        <f t="shared" si="90"/>
        <v>1461</v>
      </c>
      <c r="L1460" s="11" t="str">
        <f t="shared" si="91"/>
        <v/>
      </c>
    </row>
    <row r="1461" spans="1:12" x14ac:dyDescent="0.3">
      <c r="A1461" t="s">
        <v>12143</v>
      </c>
      <c r="B1461" s="9">
        <v>46104</v>
      </c>
      <c r="C1461" t="s">
        <v>8532</v>
      </c>
      <c r="D1461" t="s">
        <v>8249</v>
      </c>
      <c r="E1461" t="s">
        <v>10466</v>
      </c>
      <c r="F1461">
        <v>1785</v>
      </c>
      <c r="G1461" t="s">
        <v>10687</v>
      </c>
      <c r="H1461" s="9">
        <v>46104</v>
      </c>
      <c r="I1461" s="12">
        <f t="shared" si="88"/>
        <v>0</v>
      </c>
      <c r="J1461" s="11" t="str">
        <f t="shared" si="89"/>
        <v/>
      </c>
      <c r="K1461" s="11">
        <f t="shared" si="90"/>
        <v>1462</v>
      </c>
      <c r="L1461" s="11" t="str">
        <f t="shared" si="91"/>
        <v/>
      </c>
    </row>
    <row r="1462" spans="1:12" x14ac:dyDescent="0.3">
      <c r="A1462" t="s">
        <v>12144</v>
      </c>
      <c r="B1462" s="9">
        <v>46105</v>
      </c>
      <c r="C1462" t="s">
        <v>8293</v>
      </c>
      <c r="D1462" t="s">
        <v>8241</v>
      </c>
      <c r="E1462" t="s">
        <v>10586</v>
      </c>
      <c r="F1462">
        <v>1520</v>
      </c>
      <c r="G1462" t="s">
        <v>10687</v>
      </c>
      <c r="H1462" s="9">
        <v>46105</v>
      </c>
      <c r="I1462" s="12">
        <f t="shared" si="88"/>
        <v>0</v>
      </c>
      <c r="J1462" s="11" t="str">
        <f t="shared" si="89"/>
        <v/>
      </c>
      <c r="K1462" s="11">
        <f t="shared" si="90"/>
        <v>1463</v>
      </c>
      <c r="L1462" s="11" t="str">
        <f t="shared" si="91"/>
        <v/>
      </c>
    </row>
    <row r="1463" spans="1:12" x14ac:dyDescent="0.3">
      <c r="A1463" t="s">
        <v>12145</v>
      </c>
      <c r="B1463" s="9">
        <v>46105</v>
      </c>
      <c r="C1463" t="s">
        <v>8513</v>
      </c>
      <c r="D1463" t="s">
        <v>8228</v>
      </c>
      <c r="E1463" t="s">
        <v>10523</v>
      </c>
      <c r="F1463">
        <v>3570</v>
      </c>
      <c r="G1463" t="s">
        <v>4482</v>
      </c>
      <c r="H1463" s="9">
        <v>46107</v>
      </c>
      <c r="I1463" s="12">
        <f t="shared" si="88"/>
        <v>2</v>
      </c>
      <c r="J1463" s="11" t="str">
        <f t="shared" si="89"/>
        <v/>
      </c>
      <c r="K1463" s="11">
        <f t="shared" si="90"/>
        <v>1464</v>
      </c>
      <c r="L1463" s="11" t="str">
        <f t="shared" si="91"/>
        <v/>
      </c>
    </row>
    <row r="1464" spans="1:12" x14ac:dyDescent="0.3">
      <c r="A1464" t="s">
        <v>12146</v>
      </c>
      <c r="B1464" s="9">
        <v>46105</v>
      </c>
      <c r="C1464" t="s">
        <v>8421</v>
      </c>
      <c r="D1464" t="s">
        <v>8269</v>
      </c>
      <c r="E1464" t="s">
        <v>10406</v>
      </c>
      <c r="F1464">
        <v>6480</v>
      </c>
      <c r="G1464" t="s">
        <v>10687</v>
      </c>
      <c r="H1464" s="9">
        <v>46105</v>
      </c>
      <c r="I1464" s="12">
        <f t="shared" si="88"/>
        <v>0</v>
      </c>
      <c r="J1464" s="11" t="str">
        <f t="shared" si="89"/>
        <v/>
      </c>
      <c r="K1464" s="11">
        <f t="shared" si="90"/>
        <v>1465</v>
      </c>
      <c r="L1464" s="11" t="str">
        <f t="shared" si="91"/>
        <v/>
      </c>
    </row>
    <row r="1465" spans="1:12" x14ac:dyDescent="0.3">
      <c r="A1465" t="s">
        <v>12147</v>
      </c>
      <c r="B1465" s="9">
        <v>46105</v>
      </c>
      <c r="C1465" t="s">
        <v>8369</v>
      </c>
      <c r="D1465" t="s">
        <v>8228</v>
      </c>
      <c r="E1465" t="s">
        <v>10444</v>
      </c>
      <c r="F1465">
        <v>12835</v>
      </c>
      <c r="G1465" t="s">
        <v>10687</v>
      </c>
      <c r="H1465" s="9">
        <v>46105</v>
      </c>
      <c r="I1465" s="12">
        <f t="shared" si="88"/>
        <v>0</v>
      </c>
      <c r="J1465" s="11" t="str">
        <f t="shared" si="89"/>
        <v/>
      </c>
      <c r="K1465" s="11">
        <f t="shared" si="90"/>
        <v>1466</v>
      </c>
      <c r="L1465" s="11" t="str">
        <f t="shared" si="91"/>
        <v/>
      </c>
    </row>
    <row r="1466" spans="1:12" x14ac:dyDescent="0.3">
      <c r="A1466" t="s">
        <v>12148</v>
      </c>
      <c r="B1466" s="9">
        <v>46105</v>
      </c>
      <c r="C1466" t="s">
        <v>8261</v>
      </c>
      <c r="D1466" t="s">
        <v>8249</v>
      </c>
      <c r="E1466" t="s">
        <v>10462</v>
      </c>
      <c r="F1466">
        <v>972</v>
      </c>
      <c r="G1466" t="s">
        <v>4482</v>
      </c>
      <c r="H1466" s="9">
        <v>46106</v>
      </c>
      <c r="I1466" s="12">
        <f t="shared" si="88"/>
        <v>1</v>
      </c>
      <c r="J1466" s="11" t="str">
        <f t="shared" si="89"/>
        <v/>
      </c>
      <c r="K1466" s="11">
        <f t="shared" si="90"/>
        <v>1467</v>
      </c>
      <c r="L1466" s="11" t="str">
        <f t="shared" si="91"/>
        <v/>
      </c>
    </row>
    <row r="1467" spans="1:12" x14ac:dyDescent="0.3">
      <c r="A1467" t="s">
        <v>12149</v>
      </c>
      <c r="B1467" s="9">
        <v>46105</v>
      </c>
      <c r="C1467" t="s">
        <v>8350</v>
      </c>
      <c r="D1467" t="s">
        <v>8233</v>
      </c>
      <c r="E1467" t="s">
        <v>10570</v>
      </c>
      <c r="F1467">
        <v>6885</v>
      </c>
      <c r="G1467" t="s">
        <v>4482</v>
      </c>
      <c r="H1467" s="9">
        <v>46105</v>
      </c>
      <c r="I1467" s="12">
        <f t="shared" si="88"/>
        <v>0</v>
      </c>
      <c r="J1467" s="11" t="str">
        <f t="shared" si="89"/>
        <v/>
      </c>
      <c r="K1467" s="11">
        <f t="shared" si="90"/>
        <v>1468</v>
      </c>
      <c r="L1467" s="11" t="str">
        <f t="shared" si="91"/>
        <v/>
      </c>
    </row>
    <row r="1468" spans="1:12" x14ac:dyDescent="0.3">
      <c r="A1468" t="s">
        <v>12150</v>
      </c>
      <c r="B1468" s="9">
        <v>46105</v>
      </c>
      <c r="C1468" t="s">
        <v>8293</v>
      </c>
      <c r="D1468" t="s">
        <v>8241</v>
      </c>
      <c r="E1468" t="s">
        <v>10479</v>
      </c>
      <c r="F1468">
        <v>1091.5</v>
      </c>
      <c r="G1468" t="s">
        <v>4482</v>
      </c>
      <c r="H1468" s="9">
        <v>46131</v>
      </c>
      <c r="I1468" s="12">
        <f t="shared" si="88"/>
        <v>26</v>
      </c>
      <c r="J1468" s="11" t="str">
        <f t="shared" si="89"/>
        <v>FLAG</v>
      </c>
      <c r="K1468" s="11">
        <f t="shared" si="90"/>
        <v>1469</v>
      </c>
      <c r="L1468" s="11" t="str">
        <f t="shared" si="91"/>
        <v/>
      </c>
    </row>
    <row r="1469" spans="1:12" x14ac:dyDescent="0.3">
      <c r="A1469" t="s">
        <v>12151</v>
      </c>
      <c r="B1469" s="9">
        <v>46105</v>
      </c>
      <c r="C1469" t="s">
        <v>8488</v>
      </c>
      <c r="D1469" t="s">
        <v>8249</v>
      </c>
      <c r="E1469" t="s">
        <v>10548</v>
      </c>
      <c r="F1469">
        <v>1904</v>
      </c>
      <c r="G1469" t="s">
        <v>4482</v>
      </c>
      <c r="H1469" s="9">
        <v>46107</v>
      </c>
      <c r="I1469" s="12">
        <f t="shared" si="88"/>
        <v>2</v>
      </c>
      <c r="J1469" s="11" t="str">
        <f t="shared" si="89"/>
        <v/>
      </c>
      <c r="K1469" s="11">
        <f t="shared" si="90"/>
        <v>1470</v>
      </c>
      <c r="L1469" s="11" t="str">
        <f t="shared" si="91"/>
        <v/>
      </c>
    </row>
    <row r="1470" spans="1:12" x14ac:dyDescent="0.3">
      <c r="A1470" t="s">
        <v>12152</v>
      </c>
      <c r="B1470" s="9">
        <v>46106</v>
      </c>
      <c r="C1470" t="s">
        <v>8242</v>
      </c>
      <c r="D1470" t="s">
        <v>8233</v>
      </c>
      <c r="E1470" t="s">
        <v>10574</v>
      </c>
      <c r="F1470">
        <v>144</v>
      </c>
      <c r="G1470" t="s">
        <v>4482</v>
      </c>
      <c r="H1470" s="9">
        <v>46106</v>
      </c>
      <c r="I1470" s="12">
        <f t="shared" si="88"/>
        <v>0</v>
      </c>
      <c r="J1470" s="11" t="str">
        <f t="shared" si="89"/>
        <v/>
      </c>
      <c r="K1470" s="11">
        <f t="shared" si="90"/>
        <v>1471</v>
      </c>
      <c r="L1470" s="11" t="str">
        <f t="shared" si="91"/>
        <v/>
      </c>
    </row>
    <row r="1471" spans="1:12" x14ac:dyDescent="0.3">
      <c r="A1471" t="s">
        <v>12153</v>
      </c>
      <c r="B1471" s="9">
        <v>46106</v>
      </c>
      <c r="C1471" t="s">
        <v>8382</v>
      </c>
      <c r="D1471" t="s">
        <v>8249</v>
      </c>
      <c r="E1471" t="s">
        <v>10438</v>
      </c>
      <c r="F1471">
        <v>450</v>
      </c>
      <c r="G1471" t="s">
        <v>10699</v>
      </c>
      <c r="H1471" s="9">
        <v>46106</v>
      </c>
      <c r="I1471" s="12">
        <f t="shared" si="88"/>
        <v>0</v>
      </c>
      <c r="J1471" s="11" t="str">
        <f t="shared" si="89"/>
        <v/>
      </c>
      <c r="K1471" s="11">
        <f t="shared" si="90"/>
        <v>1472</v>
      </c>
      <c r="L1471" s="11" t="str">
        <f t="shared" si="91"/>
        <v/>
      </c>
    </row>
    <row r="1472" spans="1:12" x14ac:dyDescent="0.3">
      <c r="A1472" t="s">
        <v>12154</v>
      </c>
      <c r="B1472" s="9">
        <v>46106</v>
      </c>
      <c r="C1472" t="s">
        <v>8476</v>
      </c>
      <c r="D1472" t="s">
        <v>8249</v>
      </c>
      <c r="E1472" t="s">
        <v>10441</v>
      </c>
      <c r="F1472">
        <v>2592</v>
      </c>
      <c r="G1472" t="s">
        <v>10687</v>
      </c>
      <c r="H1472" s="9">
        <v>46106</v>
      </c>
      <c r="I1472" s="12">
        <f t="shared" si="88"/>
        <v>0</v>
      </c>
      <c r="J1472" s="11" t="str">
        <f t="shared" si="89"/>
        <v/>
      </c>
      <c r="K1472" s="11">
        <f t="shared" si="90"/>
        <v>1473</v>
      </c>
      <c r="L1472" s="11" t="str">
        <f t="shared" si="91"/>
        <v/>
      </c>
    </row>
    <row r="1473" spans="1:12" x14ac:dyDescent="0.3">
      <c r="A1473" t="s">
        <v>12155</v>
      </c>
      <c r="B1473" s="9">
        <v>46106</v>
      </c>
      <c r="C1473" t="s">
        <v>8245</v>
      </c>
      <c r="D1473" t="s">
        <v>8249</v>
      </c>
      <c r="E1473" t="s">
        <v>10435</v>
      </c>
      <c r="F1473">
        <v>2299</v>
      </c>
      <c r="G1473" t="s">
        <v>10687</v>
      </c>
      <c r="H1473" s="9">
        <v>46106</v>
      </c>
      <c r="I1473" s="12">
        <f t="shared" si="88"/>
        <v>0</v>
      </c>
      <c r="J1473" s="11" t="str">
        <f t="shared" si="89"/>
        <v/>
      </c>
      <c r="K1473" s="11">
        <f t="shared" si="90"/>
        <v>1474</v>
      </c>
      <c r="L1473" s="11" t="str">
        <f t="shared" si="91"/>
        <v/>
      </c>
    </row>
    <row r="1474" spans="1:12" x14ac:dyDescent="0.3">
      <c r="A1474" t="s">
        <v>12156</v>
      </c>
      <c r="B1474" s="9">
        <v>46106</v>
      </c>
      <c r="C1474" t="s">
        <v>8314</v>
      </c>
      <c r="D1474" t="s">
        <v>8241</v>
      </c>
      <c r="E1474" t="s">
        <v>10450</v>
      </c>
      <c r="F1474">
        <v>19805</v>
      </c>
      <c r="G1474" t="s">
        <v>10699</v>
      </c>
      <c r="H1474" s="9">
        <v>46107</v>
      </c>
      <c r="I1474" s="12">
        <f t="shared" si="88"/>
        <v>1</v>
      </c>
      <c r="J1474" s="11" t="str">
        <f t="shared" si="89"/>
        <v/>
      </c>
      <c r="K1474" s="11">
        <f t="shared" si="90"/>
        <v>1475</v>
      </c>
      <c r="L1474" s="11" t="str">
        <f t="shared" si="91"/>
        <v/>
      </c>
    </row>
    <row r="1475" spans="1:12" x14ac:dyDescent="0.3">
      <c r="A1475" t="s">
        <v>12157</v>
      </c>
      <c r="B1475" s="9">
        <v>46106</v>
      </c>
      <c r="C1475" t="s">
        <v>8380</v>
      </c>
      <c r="D1475" t="s">
        <v>8241</v>
      </c>
      <c r="E1475" t="s">
        <v>10473</v>
      </c>
      <c r="F1475">
        <v>6420</v>
      </c>
      <c r="G1475" t="s">
        <v>10699</v>
      </c>
      <c r="H1475" s="9">
        <v>46106</v>
      </c>
      <c r="I1475" s="12">
        <f t="shared" si="88"/>
        <v>0</v>
      </c>
      <c r="J1475" s="11" t="str">
        <f t="shared" si="89"/>
        <v/>
      </c>
      <c r="K1475" s="11">
        <f t="shared" si="90"/>
        <v>1476</v>
      </c>
      <c r="L1475" s="11" t="str">
        <f t="shared" si="91"/>
        <v/>
      </c>
    </row>
    <row r="1476" spans="1:12" x14ac:dyDescent="0.3">
      <c r="A1476" t="s">
        <v>12158</v>
      </c>
      <c r="B1476" s="9">
        <v>46106</v>
      </c>
      <c r="C1476" t="s">
        <v>8353</v>
      </c>
      <c r="D1476" t="s">
        <v>8249</v>
      </c>
      <c r="E1476" t="s">
        <v>10530</v>
      </c>
      <c r="F1476">
        <v>1300</v>
      </c>
      <c r="G1476" t="s">
        <v>10687</v>
      </c>
      <c r="H1476" s="9">
        <v>46106</v>
      </c>
      <c r="I1476" s="12">
        <f t="shared" ref="I1476:I1539" si="92">H1476-B1476</f>
        <v>0</v>
      </c>
      <c r="J1476" s="11" t="str">
        <f t="shared" ref="J1476:J1539" si="93">IF(I1476&gt;2,"FLAG","")</f>
        <v/>
      </c>
      <c r="K1476" s="11">
        <f t="shared" ref="K1476:K1491" si="94">VALUE(MID(A1476,4,5))</f>
        <v>1477</v>
      </c>
      <c r="L1476" s="11" t="str">
        <f t="shared" ref="L1476:L1539" si="95">IF(ROW()=4,"",IF(K1476-INDEX($K$4:$K$1491,ROW()-4)&gt;1,"FLAG",""))</f>
        <v/>
      </c>
    </row>
    <row r="1477" spans="1:12" x14ac:dyDescent="0.3">
      <c r="A1477" t="s">
        <v>12159</v>
      </c>
      <c r="B1477" s="9">
        <v>46107</v>
      </c>
      <c r="C1477" t="s">
        <v>8525</v>
      </c>
      <c r="D1477" t="s">
        <v>8241</v>
      </c>
      <c r="E1477" t="s">
        <v>10547</v>
      </c>
      <c r="F1477">
        <v>18040</v>
      </c>
      <c r="G1477" t="s">
        <v>4482</v>
      </c>
      <c r="H1477" s="9">
        <v>46121</v>
      </c>
      <c r="I1477" s="12">
        <f t="shared" si="92"/>
        <v>14</v>
      </c>
      <c r="J1477" s="11" t="str">
        <f t="shared" si="93"/>
        <v>FLAG</v>
      </c>
      <c r="K1477" s="11">
        <f t="shared" si="94"/>
        <v>1478</v>
      </c>
      <c r="L1477" s="11" t="str">
        <f t="shared" si="95"/>
        <v/>
      </c>
    </row>
    <row r="1478" spans="1:12" x14ac:dyDescent="0.3">
      <c r="A1478" t="s">
        <v>12160</v>
      </c>
      <c r="B1478" s="9">
        <v>46107</v>
      </c>
      <c r="C1478" t="s">
        <v>8532</v>
      </c>
      <c r="D1478" t="s">
        <v>8249</v>
      </c>
      <c r="E1478" t="s">
        <v>10408</v>
      </c>
      <c r="F1478">
        <v>10682</v>
      </c>
      <c r="G1478" t="s">
        <v>4482</v>
      </c>
      <c r="H1478" s="9">
        <v>46109</v>
      </c>
      <c r="I1478" s="12">
        <f t="shared" si="92"/>
        <v>2</v>
      </c>
      <c r="J1478" s="11" t="str">
        <f t="shared" si="93"/>
        <v/>
      </c>
      <c r="K1478" s="11">
        <f t="shared" si="94"/>
        <v>1479</v>
      </c>
      <c r="L1478" s="11" t="str">
        <f t="shared" si="95"/>
        <v/>
      </c>
    </row>
    <row r="1479" spans="1:12" x14ac:dyDescent="0.3">
      <c r="A1479" t="s">
        <v>12161</v>
      </c>
      <c r="B1479" s="9">
        <v>46107</v>
      </c>
      <c r="C1479" t="s">
        <v>8522</v>
      </c>
      <c r="D1479" t="s">
        <v>8269</v>
      </c>
      <c r="E1479" t="s">
        <v>10453</v>
      </c>
      <c r="F1479">
        <v>1875</v>
      </c>
      <c r="G1479" t="s">
        <v>10699</v>
      </c>
      <c r="H1479" s="9">
        <v>46107</v>
      </c>
      <c r="I1479" s="12">
        <f t="shared" si="92"/>
        <v>0</v>
      </c>
      <c r="J1479" s="11" t="str">
        <f t="shared" si="93"/>
        <v/>
      </c>
      <c r="K1479" s="11">
        <f t="shared" si="94"/>
        <v>1480</v>
      </c>
      <c r="L1479" s="11" t="str">
        <f t="shared" si="95"/>
        <v/>
      </c>
    </row>
    <row r="1480" spans="1:12" x14ac:dyDescent="0.3">
      <c r="A1480" t="s">
        <v>12162</v>
      </c>
      <c r="B1480" s="9">
        <v>46108</v>
      </c>
      <c r="C1480" t="s">
        <v>8245</v>
      </c>
      <c r="D1480" t="s">
        <v>8249</v>
      </c>
      <c r="E1480" t="s">
        <v>10593</v>
      </c>
      <c r="F1480">
        <v>2497.5</v>
      </c>
      <c r="G1480" t="s">
        <v>10699</v>
      </c>
      <c r="H1480" s="9">
        <v>46110</v>
      </c>
      <c r="I1480" s="12">
        <f t="shared" si="92"/>
        <v>2</v>
      </c>
      <c r="J1480" s="11" t="str">
        <f t="shared" si="93"/>
        <v/>
      </c>
      <c r="K1480" s="11">
        <f t="shared" si="94"/>
        <v>1481</v>
      </c>
      <c r="L1480" s="11" t="str">
        <f t="shared" si="95"/>
        <v/>
      </c>
    </row>
    <row r="1481" spans="1:12" x14ac:dyDescent="0.3">
      <c r="A1481" t="s">
        <v>12163</v>
      </c>
      <c r="B1481" s="9">
        <v>46110</v>
      </c>
      <c r="C1481" t="s">
        <v>8538</v>
      </c>
      <c r="D1481" t="s">
        <v>8233</v>
      </c>
      <c r="E1481" t="s">
        <v>10478</v>
      </c>
      <c r="F1481">
        <v>20328</v>
      </c>
      <c r="G1481" t="s">
        <v>10699</v>
      </c>
      <c r="H1481" s="9">
        <v>46111</v>
      </c>
      <c r="I1481" s="12">
        <f t="shared" si="92"/>
        <v>1</v>
      </c>
      <c r="J1481" s="11" t="str">
        <f t="shared" si="93"/>
        <v/>
      </c>
      <c r="K1481" s="11">
        <f t="shared" si="94"/>
        <v>1482</v>
      </c>
      <c r="L1481" s="11" t="str">
        <f t="shared" si="95"/>
        <v/>
      </c>
    </row>
    <row r="1482" spans="1:12" x14ac:dyDescent="0.3">
      <c r="A1482" t="s">
        <v>12164</v>
      </c>
      <c r="B1482" s="9">
        <v>46110</v>
      </c>
      <c r="C1482" t="s">
        <v>8519</v>
      </c>
      <c r="D1482" t="s">
        <v>8228</v>
      </c>
      <c r="E1482" t="s">
        <v>10627</v>
      </c>
      <c r="F1482">
        <v>567</v>
      </c>
      <c r="G1482" t="s">
        <v>4482</v>
      </c>
      <c r="H1482" s="9">
        <v>46112</v>
      </c>
      <c r="I1482" s="12">
        <f t="shared" si="92"/>
        <v>2</v>
      </c>
      <c r="J1482" s="11" t="str">
        <f t="shared" si="93"/>
        <v/>
      </c>
      <c r="K1482" s="11">
        <f t="shared" si="94"/>
        <v>1483</v>
      </c>
      <c r="L1482" s="11" t="str">
        <f t="shared" si="95"/>
        <v/>
      </c>
    </row>
    <row r="1483" spans="1:12" x14ac:dyDescent="0.3">
      <c r="A1483" t="s">
        <v>12165</v>
      </c>
      <c r="B1483" s="9">
        <v>46110</v>
      </c>
      <c r="C1483" t="s">
        <v>8238</v>
      </c>
      <c r="D1483" t="s">
        <v>8241</v>
      </c>
      <c r="E1483" t="s">
        <v>10611</v>
      </c>
      <c r="F1483">
        <v>8712</v>
      </c>
      <c r="G1483" t="s">
        <v>10687</v>
      </c>
      <c r="H1483" s="9">
        <v>46110</v>
      </c>
      <c r="I1483" s="12">
        <f t="shared" si="92"/>
        <v>0</v>
      </c>
      <c r="J1483" s="11" t="str">
        <f t="shared" si="93"/>
        <v/>
      </c>
      <c r="K1483" s="11">
        <f t="shared" si="94"/>
        <v>1484</v>
      </c>
      <c r="L1483" s="11" t="str">
        <f t="shared" si="95"/>
        <v/>
      </c>
    </row>
    <row r="1484" spans="1:12" x14ac:dyDescent="0.3">
      <c r="A1484" t="s">
        <v>12166</v>
      </c>
      <c r="B1484" s="9">
        <v>46111</v>
      </c>
      <c r="C1484" t="s">
        <v>8472</v>
      </c>
      <c r="D1484" t="s">
        <v>8241</v>
      </c>
      <c r="E1484" t="s">
        <v>10533</v>
      </c>
      <c r="F1484">
        <v>12888</v>
      </c>
      <c r="G1484" t="s">
        <v>4482</v>
      </c>
      <c r="H1484" s="9">
        <v>46123</v>
      </c>
      <c r="I1484" s="12">
        <f t="shared" si="92"/>
        <v>12</v>
      </c>
      <c r="J1484" s="11" t="str">
        <f t="shared" si="93"/>
        <v>FLAG</v>
      </c>
      <c r="K1484" s="11">
        <f t="shared" si="94"/>
        <v>1485</v>
      </c>
      <c r="L1484" s="11" t="str">
        <f t="shared" si="95"/>
        <v/>
      </c>
    </row>
    <row r="1485" spans="1:12" x14ac:dyDescent="0.3">
      <c r="A1485" t="s">
        <v>12167</v>
      </c>
      <c r="B1485" s="9">
        <v>46112</v>
      </c>
      <c r="C1485" t="s">
        <v>8359</v>
      </c>
      <c r="D1485" t="s">
        <v>8249</v>
      </c>
      <c r="E1485" t="s">
        <v>10558</v>
      </c>
      <c r="F1485">
        <v>4830</v>
      </c>
      <c r="G1485" t="s">
        <v>10687</v>
      </c>
      <c r="H1485" s="9">
        <v>46112</v>
      </c>
      <c r="I1485" s="12">
        <f t="shared" si="92"/>
        <v>0</v>
      </c>
      <c r="J1485" s="11" t="str">
        <f t="shared" si="93"/>
        <v/>
      </c>
      <c r="K1485" s="11">
        <f t="shared" si="94"/>
        <v>1486</v>
      </c>
      <c r="L1485" s="11" t="str">
        <f t="shared" si="95"/>
        <v/>
      </c>
    </row>
    <row r="1486" spans="1:12" x14ac:dyDescent="0.3">
      <c r="A1486" t="s">
        <v>12168</v>
      </c>
      <c r="B1486" s="9">
        <v>46112</v>
      </c>
      <c r="C1486" t="s">
        <v>8534</v>
      </c>
      <c r="D1486" t="s">
        <v>8269</v>
      </c>
      <c r="E1486" t="s">
        <v>10541</v>
      </c>
      <c r="F1486">
        <v>2982</v>
      </c>
      <c r="G1486" t="s">
        <v>10687</v>
      </c>
      <c r="H1486" s="9">
        <v>46112</v>
      </c>
      <c r="I1486" s="12">
        <f t="shared" si="92"/>
        <v>0</v>
      </c>
      <c r="J1486" s="11" t="str">
        <f t="shared" si="93"/>
        <v/>
      </c>
      <c r="K1486" s="11">
        <f t="shared" si="94"/>
        <v>1487</v>
      </c>
      <c r="L1486" s="11" t="str">
        <f t="shared" si="95"/>
        <v/>
      </c>
    </row>
    <row r="1487" spans="1:12" x14ac:dyDescent="0.3">
      <c r="A1487" t="s">
        <v>12169</v>
      </c>
      <c r="B1487" s="9">
        <v>46112</v>
      </c>
      <c r="C1487" t="s">
        <v>8400</v>
      </c>
      <c r="D1487" t="s">
        <v>8228</v>
      </c>
      <c r="E1487" t="s">
        <v>10493</v>
      </c>
      <c r="F1487">
        <v>1868.5</v>
      </c>
      <c r="G1487" t="s">
        <v>10687</v>
      </c>
      <c r="H1487" s="9">
        <v>46112</v>
      </c>
      <c r="I1487" s="12">
        <f t="shared" si="92"/>
        <v>0</v>
      </c>
      <c r="J1487" s="11" t="str">
        <f t="shared" si="93"/>
        <v/>
      </c>
      <c r="K1487" s="11">
        <f t="shared" si="94"/>
        <v>1488</v>
      </c>
      <c r="L1487" s="11" t="str">
        <f t="shared" si="95"/>
        <v/>
      </c>
    </row>
    <row r="1488" spans="1:12" x14ac:dyDescent="0.3">
      <c r="A1488" t="s">
        <v>12170</v>
      </c>
      <c r="B1488" s="9">
        <v>46112</v>
      </c>
      <c r="C1488" t="s">
        <v>8383</v>
      </c>
      <c r="D1488" t="s">
        <v>8269</v>
      </c>
      <c r="E1488" t="s">
        <v>10551</v>
      </c>
      <c r="F1488">
        <v>11088</v>
      </c>
      <c r="G1488" t="s">
        <v>4482</v>
      </c>
      <c r="H1488" s="9">
        <v>46114</v>
      </c>
      <c r="I1488" s="12">
        <f t="shared" si="92"/>
        <v>2</v>
      </c>
      <c r="J1488" s="11" t="str">
        <f t="shared" si="93"/>
        <v/>
      </c>
      <c r="K1488" s="11">
        <f t="shared" si="94"/>
        <v>1489</v>
      </c>
      <c r="L1488" s="11" t="str">
        <f t="shared" si="95"/>
        <v/>
      </c>
    </row>
    <row r="1489" spans="1:12" x14ac:dyDescent="0.3">
      <c r="A1489" t="s">
        <v>12171</v>
      </c>
      <c r="B1489" s="9">
        <v>46112</v>
      </c>
      <c r="C1489" t="s">
        <v>8433</v>
      </c>
      <c r="D1489" t="s">
        <v>8233</v>
      </c>
      <c r="E1489" t="s">
        <v>10519</v>
      </c>
      <c r="F1489">
        <v>2075</v>
      </c>
      <c r="G1489" t="s">
        <v>4482</v>
      </c>
      <c r="H1489" s="9">
        <v>46112</v>
      </c>
      <c r="I1489" s="12">
        <f t="shared" si="92"/>
        <v>0</v>
      </c>
      <c r="J1489" s="11" t="str">
        <f t="shared" si="93"/>
        <v/>
      </c>
      <c r="K1489" s="11">
        <f t="shared" si="94"/>
        <v>1490</v>
      </c>
      <c r="L1489" s="11" t="str">
        <f t="shared" si="95"/>
        <v/>
      </c>
    </row>
    <row r="1490" spans="1:12" x14ac:dyDescent="0.3">
      <c r="A1490" t="s">
        <v>12172</v>
      </c>
      <c r="B1490" s="9">
        <v>46112</v>
      </c>
      <c r="C1490" t="s">
        <v>8541</v>
      </c>
      <c r="D1490" t="s">
        <v>8233</v>
      </c>
      <c r="E1490" t="s">
        <v>10484</v>
      </c>
      <c r="F1490">
        <v>2128</v>
      </c>
      <c r="G1490" t="s">
        <v>10687</v>
      </c>
      <c r="H1490" s="9">
        <v>46112</v>
      </c>
      <c r="I1490" s="12">
        <f t="shared" si="92"/>
        <v>0</v>
      </c>
      <c r="J1490" s="11" t="str">
        <f t="shared" si="93"/>
        <v/>
      </c>
      <c r="K1490" s="11">
        <f t="shared" si="94"/>
        <v>1491</v>
      </c>
      <c r="L1490" s="11" t="str">
        <f t="shared" si="95"/>
        <v/>
      </c>
    </row>
    <row r="1491" spans="1:12" x14ac:dyDescent="0.3">
      <c r="A1491" t="s">
        <v>12173</v>
      </c>
      <c r="B1491" s="9">
        <v>46112</v>
      </c>
      <c r="C1491" t="s">
        <v>8419</v>
      </c>
      <c r="D1491" t="s">
        <v>8269</v>
      </c>
      <c r="E1491" t="s">
        <v>10489</v>
      </c>
      <c r="F1491">
        <v>4104</v>
      </c>
      <c r="G1491" t="s">
        <v>10687</v>
      </c>
      <c r="H1491" s="9">
        <v>46112</v>
      </c>
      <c r="I1491" s="12">
        <f t="shared" si="92"/>
        <v>0</v>
      </c>
      <c r="J1491" s="11" t="str">
        <f t="shared" si="93"/>
        <v/>
      </c>
      <c r="K1491" s="11">
        <f t="shared" si="94"/>
        <v>1492</v>
      </c>
      <c r="L1491" s="11" t="str">
        <f t="shared" si="95"/>
        <v/>
      </c>
    </row>
  </sheetData>
  <autoFilter ref="A3:L1491" xr:uid="{00000000-0009-0000-0000-00000A000000}"/>
  <conditionalFormatting sqref="J4:J1491">
    <cfRule type="cellIs" dxfId="2" priority="1" operator="equal">
      <formula>"FLAG"</formula>
    </cfRule>
  </conditionalFormatting>
  <conditionalFormatting sqref="L4:L1491">
    <cfRule type="cellIs" dxfId="1" priority="2" operator="equal">
      <formula>"FLAG"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7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6" customWidth="1"/>
    <col min="2" max="2" width="21" customWidth="1"/>
    <col min="3" max="3" width="13" customWidth="1"/>
    <col min="4" max="4" width="12" customWidth="1"/>
    <col min="5" max="5" width="11" customWidth="1"/>
    <col min="6" max="6" width="10" customWidth="1"/>
    <col min="7" max="7" width="14" customWidth="1"/>
    <col min="8" max="8" width="10" customWidth="1"/>
    <col min="9" max="9" width="14" customWidth="1"/>
    <col min="10" max="10" width="15" customWidth="1"/>
    <col min="11" max="11" width="14" customWidth="1"/>
  </cols>
  <sheetData>
    <row r="1" spans="1:11" ht="15.6" x14ac:dyDescent="0.3">
      <c r="A1" s="6" t="s">
        <v>12174</v>
      </c>
    </row>
    <row r="2" spans="1:11" x14ac:dyDescent="0.3">
      <c r="A2" s="2" t="s">
        <v>72</v>
      </c>
    </row>
    <row r="3" spans="1:11" ht="31.95" customHeight="1" x14ac:dyDescent="0.3">
      <c r="A3" s="7" t="s">
        <v>12175</v>
      </c>
      <c r="B3" s="7" t="s">
        <v>12176</v>
      </c>
      <c r="C3" s="7" t="s">
        <v>8215</v>
      </c>
      <c r="D3" s="7" t="s">
        <v>8221</v>
      </c>
      <c r="E3" s="7" t="s">
        <v>8142</v>
      </c>
      <c r="F3" s="7" t="s">
        <v>8143</v>
      </c>
      <c r="G3" s="7" t="s">
        <v>12177</v>
      </c>
      <c r="H3" s="7" t="s">
        <v>12178</v>
      </c>
      <c r="I3" s="7" t="s">
        <v>12179</v>
      </c>
      <c r="J3" s="7" t="s">
        <v>12180</v>
      </c>
      <c r="K3" s="8" t="s">
        <v>12181</v>
      </c>
    </row>
    <row r="4" spans="1:11" x14ac:dyDescent="0.3">
      <c r="A4" t="s">
        <v>12182</v>
      </c>
      <c r="B4" s="9">
        <v>45878</v>
      </c>
      <c r="C4" t="s">
        <v>8301</v>
      </c>
      <c r="D4" t="s">
        <v>8228</v>
      </c>
      <c r="E4" t="s">
        <v>8164</v>
      </c>
      <c r="F4" t="s">
        <v>8165</v>
      </c>
      <c r="G4">
        <v>37</v>
      </c>
      <c r="H4">
        <v>703</v>
      </c>
      <c r="I4" t="s">
        <v>12183</v>
      </c>
      <c r="J4" t="s">
        <v>12184</v>
      </c>
      <c r="K4" s="11" t="str">
        <f t="shared" ref="K4:K35" si="0">IF(J4="","FLAG","")</f>
        <v/>
      </c>
    </row>
    <row r="5" spans="1:11" x14ac:dyDescent="0.3">
      <c r="A5" t="s">
        <v>12185</v>
      </c>
      <c r="B5" s="9">
        <v>45931</v>
      </c>
      <c r="C5" t="s">
        <v>8531</v>
      </c>
      <c r="D5" t="s">
        <v>8233</v>
      </c>
      <c r="E5" t="s">
        <v>8184</v>
      </c>
      <c r="F5" t="s">
        <v>8185</v>
      </c>
      <c r="G5">
        <v>6</v>
      </c>
      <c r="H5">
        <v>54</v>
      </c>
      <c r="I5" t="s">
        <v>12186</v>
      </c>
      <c r="J5" t="s">
        <v>12187</v>
      </c>
      <c r="K5" s="11" t="str">
        <f t="shared" si="0"/>
        <v/>
      </c>
    </row>
    <row r="6" spans="1:11" x14ac:dyDescent="0.3">
      <c r="A6" t="s">
        <v>12188</v>
      </c>
      <c r="B6" s="9">
        <v>45936</v>
      </c>
      <c r="C6" t="s">
        <v>8343</v>
      </c>
      <c r="D6" t="s">
        <v>8228</v>
      </c>
      <c r="E6" t="s">
        <v>8204</v>
      </c>
      <c r="F6" t="s">
        <v>8207</v>
      </c>
      <c r="G6">
        <v>8</v>
      </c>
      <c r="H6">
        <v>704</v>
      </c>
      <c r="I6" t="s">
        <v>12189</v>
      </c>
      <c r="J6" t="s">
        <v>12190</v>
      </c>
      <c r="K6" s="11" t="str">
        <f t="shared" si="0"/>
        <v/>
      </c>
    </row>
    <row r="7" spans="1:11" x14ac:dyDescent="0.3">
      <c r="A7" t="s">
        <v>12191</v>
      </c>
      <c r="B7" s="9">
        <v>45899</v>
      </c>
      <c r="C7" t="s">
        <v>8296</v>
      </c>
      <c r="D7" t="s">
        <v>8228</v>
      </c>
      <c r="E7" t="s">
        <v>8184</v>
      </c>
      <c r="F7" t="s">
        <v>8185</v>
      </c>
      <c r="G7">
        <v>2</v>
      </c>
      <c r="H7">
        <v>18</v>
      </c>
      <c r="I7" t="s">
        <v>12183</v>
      </c>
      <c r="J7" t="s">
        <v>12192</v>
      </c>
      <c r="K7" s="11" t="str">
        <f t="shared" si="0"/>
        <v/>
      </c>
    </row>
    <row r="8" spans="1:11" x14ac:dyDescent="0.3">
      <c r="A8" t="s">
        <v>12193</v>
      </c>
      <c r="B8" s="9">
        <v>46038</v>
      </c>
      <c r="C8" t="s">
        <v>8481</v>
      </c>
      <c r="D8" t="s">
        <v>8233</v>
      </c>
      <c r="E8" t="s">
        <v>8189</v>
      </c>
      <c r="F8" t="s">
        <v>8190</v>
      </c>
      <c r="G8">
        <v>15</v>
      </c>
      <c r="H8">
        <v>187.5</v>
      </c>
      <c r="I8" t="s">
        <v>12189</v>
      </c>
      <c r="J8" t="s">
        <v>12194</v>
      </c>
      <c r="K8" s="11" t="str">
        <f t="shared" si="0"/>
        <v/>
      </c>
    </row>
    <row r="9" spans="1:11" x14ac:dyDescent="0.3">
      <c r="A9" t="s">
        <v>12195</v>
      </c>
      <c r="B9" s="9">
        <v>46054</v>
      </c>
      <c r="C9" t="s">
        <v>8498</v>
      </c>
      <c r="D9" t="s">
        <v>8249</v>
      </c>
      <c r="E9" t="s">
        <v>8169</v>
      </c>
      <c r="F9" t="s">
        <v>8170</v>
      </c>
      <c r="G9">
        <v>22</v>
      </c>
      <c r="H9">
        <v>308</v>
      </c>
      <c r="I9" t="s">
        <v>12183</v>
      </c>
      <c r="J9" t="s">
        <v>12196</v>
      </c>
      <c r="K9" s="11" t="str">
        <f t="shared" si="0"/>
        <v/>
      </c>
    </row>
    <row r="10" spans="1:11" x14ac:dyDescent="0.3">
      <c r="A10" t="s">
        <v>12197</v>
      </c>
      <c r="B10" s="9">
        <v>45836</v>
      </c>
      <c r="C10" t="s">
        <v>8394</v>
      </c>
      <c r="D10" t="s">
        <v>8228</v>
      </c>
      <c r="E10" t="s">
        <v>8199</v>
      </c>
      <c r="F10" t="s">
        <v>8201</v>
      </c>
      <c r="G10">
        <v>3</v>
      </c>
      <c r="H10">
        <v>84</v>
      </c>
      <c r="I10" t="s">
        <v>12189</v>
      </c>
      <c r="J10" t="s">
        <v>12198</v>
      </c>
      <c r="K10" s="11" t="str">
        <f t="shared" si="0"/>
        <v/>
      </c>
    </row>
    <row r="11" spans="1:11" x14ac:dyDescent="0.3">
      <c r="A11" t="s">
        <v>12199</v>
      </c>
      <c r="B11" s="9">
        <v>46089</v>
      </c>
      <c r="C11" t="s">
        <v>8472</v>
      </c>
      <c r="D11" t="s">
        <v>8241</v>
      </c>
      <c r="E11" t="s">
        <v>8189</v>
      </c>
      <c r="F11" t="s">
        <v>8190</v>
      </c>
      <c r="G11">
        <v>5</v>
      </c>
      <c r="H11">
        <v>62.5</v>
      </c>
      <c r="I11" t="s">
        <v>12189</v>
      </c>
      <c r="J11" t="s">
        <v>12200</v>
      </c>
      <c r="K11" s="11" t="str">
        <f t="shared" si="0"/>
        <v/>
      </c>
    </row>
    <row r="12" spans="1:11" x14ac:dyDescent="0.3">
      <c r="A12" t="s">
        <v>12201</v>
      </c>
      <c r="B12" s="9">
        <v>46050</v>
      </c>
      <c r="C12" t="s">
        <v>8280</v>
      </c>
      <c r="D12" t="s">
        <v>8241</v>
      </c>
      <c r="E12" t="s">
        <v>8209</v>
      </c>
      <c r="F12" t="s">
        <v>8211</v>
      </c>
      <c r="G12">
        <v>38</v>
      </c>
      <c r="H12">
        <v>1140</v>
      </c>
      <c r="I12" t="s">
        <v>12183</v>
      </c>
      <c r="J12" t="s">
        <v>12202</v>
      </c>
      <c r="K12" s="11" t="str">
        <f t="shared" si="0"/>
        <v/>
      </c>
    </row>
    <row r="13" spans="1:11" x14ac:dyDescent="0.3">
      <c r="A13" t="s">
        <v>12203</v>
      </c>
      <c r="B13" s="9">
        <v>46056</v>
      </c>
      <c r="C13" t="s">
        <v>8516</v>
      </c>
      <c r="D13" t="s">
        <v>8233</v>
      </c>
      <c r="E13" t="s">
        <v>8164</v>
      </c>
      <c r="F13" t="s">
        <v>8165</v>
      </c>
      <c r="G13">
        <v>16</v>
      </c>
      <c r="H13">
        <v>304</v>
      </c>
      <c r="I13" t="s">
        <v>12204</v>
      </c>
      <c r="J13" t="s">
        <v>12205</v>
      </c>
      <c r="K13" s="11" t="str">
        <f t="shared" si="0"/>
        <v/>
      </c>
    </row>
    <row r="14" spans="1:11" x14ac:dyDescent="0.3">
      <c r="A14" t="s">
        <v>12206</v>
      </c>
      <c r="B14" s="9">
        <v>46032</v>
      </c>
      <c r="C14" t="s">
        <v>8415</v>
      </c>
      <c r="D14" t="s">
        <v>8269</v>
      </c>
      <c r="E14" t="s">
        <v>8194</v>
      </c>
      <c r="F14" t="s">
        <v>8195</v>
      </c>
      <c r="G14">
        <v>28</v>
      </c>
      <c r="H14">
        <v>2940</v>
      </c>
      <c r="I14" t="s">
        <v>12183</v>
      </c>
      <c r="J14" t="s">
        <v>12207</v>
      </c>
      <c r="K14" s="11" t="str">
        <f t="shared" si="0"/>
        <v/>
      </c>
    </row>
    <row r="15" spans="1:11" x14ac:dyDescent="0.3">
      <c r="A15" t="s">
        <v>12208</v>
      </c>
      <c r="B15" s="9">
        <v>46002</v>
      </c>
      <c r="C15" t="s">
        <v>8322</v>
      </c>
      <c r="D15" t="s">
        <v>8233</v>
      </c>
      <c r="E15" t="s">
        <v>8194</v>
      </c>
      <c r="F15" t="s">
        <v>8197</v>
      </c>
      <c r="G15">
        <v>20</v>
      </c>
      <c r="H15">
        <v>2100</v>
      </c>
      <c r="I15" t="s">
        <v>12204</v>
      </c>
      <c r="J15" t="s">
        <v>12209</v>
      </c>
      <c r="K15" s="11" t="str">
        <f t="shared" si="0"/>
        <v/>
      </c>
    </row>
    <row r="16" spans="1:11" x14ac:dyDescent="0.3">
      <c r="A16" t="s">
        <v>12210</v>
      </c>
      <c r="B16" s="9">
        <v>46066</v>
      </c>
      <c r="C16" t="s">
        <v>8358</v>
      </c>
      <c r="D16" t="s">
        <v>8269</v>
      </c>
      <c r="E16" t="s">
        <v>8209</v>
      </c>
      <c r="F16" t="s">
        <v>8212</v>
      </c>
      <c r="G16">
        <v>13</v>
      </c>
      <c r="H16">
        <v>390</v>
      </c>
      <c r="I16" t="s">
        <v>12204</v>
      </c>
      <c r="J16" t="s">
        <v>12211</v>
      </c>
      <c r="K16" s="11" t="str">
        <f t="shared" si="0"/>
        <v/>
      </c>
    </row>
    <row r="17" spans="1:11" x14ac:dyDescent="0.3">
      <c r="A17" t="s">
        <v>12212</v>
      </c>
      <c r="B17" s="9">
        <v>46040</v>
      </c>
      <c r="C17" t="s">
        <v>8539</v>
      </c>
      <c r="D17" t="s">
        <v>8269</v>
      </c>
      <c r="E17" t="s">
        <v>8159</v>
      </c>
      <c r="F17" t="s">
        <v>8160</v>
      </c>
      <c r="G17">
        <v>8</v>
      </c>
      <c r="H17">
        <v>576</v>
      </c>
      <c r="I17" t="s">
        <v>12189</v>
      </c>
      <c r="J17" t="s">
        <v>12213</v>
      </c>
      <c r="K17" s="11" t="str">
        <f t="shared" si="0"/>
        <v/>
      </c>
    </row>
    <row r="18" spans="1:11" x14ac:dyDescent="0.3">
      <c r="A18" t="s">
        <v>12214</v>
      </c>
      <c r="B18" s="9">
        <v>45919</v>
      </c>
      <c r="C18" t="s">
        <v>8293</v>
      </c>
      <c r="D18" t="s">
        <v>8241</v>
      </c>
      <c r="E18" t="s">
        <v>8174</v>
      </c>
      <c r="F18" t="s">
        <v>8178</v>
      </c>
      <c r="G18">
        <v>22</v>
      </c>
      <c r="H18">
        <v>2156</v>
      </c>
      <c r="I18" t="s">
        <v>12189</v>
      </c>
      <c r="J18" t="s">
        <v>12215</v>
      </c>
      <c r="K18" s="11" t="str">
        <f t="shared" si="0"/>
        <v/>
      </c>
    </row>
    <row r="19" spans="1:11" x14ac:dyDescent="0.3">
      <c r="A19" t="s">
        <v>12216</v>
      </c>
      <c r="B19" s="9">
        <v>45936</v>
      </c>
      <c r="C19" t="s">
        <v>8450</v>
      </c>
      <c r="D19" t="s">
        <v>8249</v>
      </c>
      <c r="E19" t="s">
        <v>8184</v>
      </c>
      <c r="F19" t="s">
        <v>8187</v>
      </c>
      <c r="G19">
        <v>2</v>
      </c>
      <c r="H19">
        <v>18</v>
      </c>
      <c r="I19" t="s">
        <v>12204</v>
      </c>
      <c r="J19" t="s">
        <v>12217</v>
      </c>
      <c r="K19" s="11" t="str">
        <f t="shared" si="0"/>
        <v/>
      </c>
    </row>
    <row r="20" spans="1:11" x14ac:dyDescent="0.3">
      <c r="A20" t="s">
        <v>12218</v>
      </c>
      <c r="B20" s="9">
        <v>46000</v>
      </c>
      <c r="C20" t="s">
        <v>8427</v>
      </c>
      <c r="D20" t="s">
        <v>8233</v>
      </c>
      <c r="E20" t="s">
        <v>8184</v>
      </c>
      <c r="F20" t="s">
        <v>8187</v>
      </c>
      <c r="G20">
        <v>17</v>
      </c>
      <c r="H20">
        <v>153</v>
      </c>
      <c r="I20" t="s">
        <v>12183</v>
      </c>
      <c r="J20" t="s">
        <v>12219</v>
      </c>
      <c r="K20" s="11" t="str">
        <f t="shared" si="0"/>
        <v/>
      </c>
    </row>
    <row r="21" spans="1:11" x14ac:dyDescent="0.3">
      <c r="A21" t="s">
        <v>12220</v>
      </c>
      <c r="B21" s="9">
        <v>45948</v>
      </c>
      <c r="C21" t="s">
        <v>8293</v>
      </c>
      <c r="D21" t="s">
        <v>8241</v>
      </c>
      <c r="E21" t="s">
        <v>8174</v>
      </c>
      <c r="F21" t="s">
        <v>8178</v>
      </c>
      <c r="G21">
        <v>22</v>
      </c>
      <c r="H21">
        <v>2156</v>
      </c>
      <c r="I21" t="s">
        <v>12204</v>
      </c>
      <c r="J21" t="s">
        <v>12221</v>
      </c>
      <c r="K21" s="11" t="str">
        <f t="shared" si="0"/>
        <v/>
      </c>
    </row>
    <row r="22" spans="1:11" x14ac:dyDescent="0.3">
      <c r="A22" t="s">
        <v>12222</v>
      </c>
      <c r="B22" s="9">
        <v>45816</v>
      </c>
      <c r="C22" t="s">
        <v>8434</v>
      </c>
      <c r="D22" t="s">
        <v>8269</v>
      </c>
      <c r="E22" t="s">
        <v>8204</v>
      </c>
      <c r="F22" t="s">
        <v>8207</v>
      </c>
      <c r="G22">
        <v>16</v>
      </c>
      <c r="H22">
        <v>1408</v>
      </c>
      <c r="I22" t="s">
        <v>12183</v>
      </c>
      <c r="J22" t="s">
        <v>12223</v>
      </c>
      <c r="K22" s="11" t="str">
        <f t="shared" si="0"/>
        <v/>
      </c>
    </row>
    <row r="23" spans="1:11" x14ac:dyDescent="0.3">
      <c r="A23" t="s">
        <v>12224</v>
      </c>
      <c r="B23" s="9">
        <v>46000</v>
      </c>
      <c r="C23" t="s">
        <v>8398</v>
      </c>
      <c r="D23" t="s">
        <v>8228</v>
      </c>
      <c r="E23" t="s">
        <v>8164</v>
      </c>
      <c r="F23" t="s">
        <v>8165</v>
      </c>
      <c r="G23">
        <v>12</v>
      </c>
      <c r="H23">
        <v>228</v>
      </c>
      <c r="I23" t="s">
        <v>12183</v>
      </c>
      <c r="K23" s="11" t="str">
        <f t="shared" si="0"/>
        <v>FLAG</v>
      </c>
    </row>
    <row r="24" spans="1:11" x14ac:dyDescent="0.3">
      <c r="A24" t="s">
        <v>12225</v>
      </c>
      <c r="B24" s="9">
        <v>45782</v>
      </c>
      <c r="C24" t="s">
        <v>8323</v>
      </c>
      <c r="D24" t="s">
        <v>8249</v>
      </c>
      <c r="E24" t="s">
        <v>8184</v>
      </c>
      <c r="F24" t="s">
        <v>8186</v>
      </c>
      <c r="G24">
        <v>11</v>
      </c>
      <c r="H24">
        <v>99</v>
      </c>
      <c r="I24" t="s">
        <v>12186</v>
      </c>
      <c r="J24" t="s">
        <v>12226</v>
      </c>
      <c r="K24" s="11" t="str">
        <f t="shared" si="0"/>
        <v/>
      </c>
    </row>
    <row r="25" spans="1:11" x14ac:dyDescent="0.3">
      <c r="A25" t="s">
        <v>12227</v>
      </c>
      <c r="B25" s="9">
        <v>46086</v>
      </c>
      <c r="C25" t="s">
        <v>8375</v>
      </c>
      <c r="D25" t="s">
        <v>8228</v>
      </c>
      <c r="E25" t="s">
        <v>8159</v>
      </c>
      <c r="F25" t="s">
        <v>8161</v>
      </c>
      <c r="G25">
        <v>46</v>
      </c>
      <c r="H25">
        <v>3312</v>
      </c>
      <c r="I25" t="s">
        <v>12204</v>
      </c>
      <c r="J25" t="s">
        <v>12228</v>
      </c>
      <c r="K25" s="11" t="str">
        <f t="shared" si="0"/>
        <v/>
      </c>
    </row>
    <row r="26" spans="1:11" x14ac:dyDescent="0.3">
      <c r="A26" t="s">
        <v>12229</v>
      </c>
      <c r="B26" s="9">
        <v>45800</v>
      </c>
      <c r="C26" t="s">
        <v>8458</v>
      </c>
      <c r="D26" t="s">
        <v>8228</v>
      </c>
      <c r="E26" t="s">
        <v>8189</v>
      </c>
      <c r="F26" t="s">
        <v>8191</v>
      </c>
      <c r="G26">
        <v>44</v>
      </c>
      <c r="H26">
        <v>550</v>
      </c>
      <c r="I26" t="s">
        <v>12189</v>
      </c>
      <c r="J26" t="s">
        <v>12230</v>
      </c>
      <c r="K26" s="11" t="str">
        <f t="shared" si="0"/>
        <v/>
      </c>
    </row>
    <row r="27" spans="1:11" x14ac:dyDescent="0.3">
      <c r="A27" t="s">
        <v>12231</v>
      </c>
      <c r="B27" s="9">
        <v>45950</v>
      </c>
      <c r="C27" t="s">
        <v>8411</v>
      </c>
      <c r="D27" t="s">
        <v>8233</v>
      </c>
      <c r="E27" t="s">
        <v>8209</v>
      </c>
      <c r="F27" t="s">
        <v>8212</v>
      </c>
      <c r="G27">
        <v>15</v>
      </c>
      <c r="H27">
        <v>450</v>
      </c>
      <c r="I27" t="s">
        <v>12204</v>
      </c>
      <c r="J27" t="s">
        <v>12232</v>
      </c>
      <c r="K27" s="11" t="str">
        <f t="shared" si="0"/>
        <v/>
      </c>
    </row>
    <row r="28" spans="1:11" x14ac:dyDescent="0.3">
      <c r="A28" t="s">
        <v>12233</v>
      </c>
      <c r="B28" s="9">
        <v>46034</v>
      </c>
      <c r="C28" t="s">
        <v>8500</v>
      </c>
      <c r="D28" t="s">
        <v>8228</v>
      </c>
      <c r="E28" t="s">
        <v>8153</v>
      </c>
      <c r="F28" t="s">
        <v>8154</v>
      </c>
      <c r="G28">
        <v>6</v>
      </c>
      <c r="H28">
        <v>111</v>
      </c>
      <c r="I28" t="s">
        <v>12186</v>
      </c>
      <c r="J28" t="s">
        <v>12234</v>
      </c>
      <c r="K28" s="11" t="str">
        <f t="shared" si="0"/>
        <v/>
      </c>
    </row>
    <row r="29" spans="1:11" x14ac:dyDescent="0.3">
      <c r="A29" t="s">
        <v>12235</v>
      </c>
      <c r="B29" s="9">
        <v>45934</v>
      </c>
      <c r="C29" t="s">
        <v>8300</v>
      </c>
      <c r="D29" t="s">
        <v>8269</v>
      </c>
      <c r="E29" t="s">
        <v>8189</v>
      </c>
      <c r="F29" t="s">
        <v>8191</v>
      </c>
      <c r="G29">
        <v>8</v>
      </c>
      <c r="H29">
        <v>100</v>
      </c>
      <c r="I29" t="s">
        <v>12189</v>
      </c>
      <c r="J29" t="s">
        <v>12236</v>
      </c>
      <c r="K29" s="11" t="str">
        <f t="shared" si="0"/>
        <v/>
      </c>
    </row>
    <row r="30" spans="1:11" x14ac:dyDescent="0.3">
      <c r="A30" t="s">
        <v>12237</v>
      </c>
      <c r="B30" s="9">
        <v>46096</v>
      </c>
      <c r="C30" t="s">
        <v>8474</v>
      </c>
      <c r="D30" t="s">
        <v>8269</v>
      </c>
      <c r="E30" t="s">
        <v>8199</v>
      </c>
      <c r="F30" t="s">
        <v>8200</v>
      </c>
      <c r="G30">
        <v>14</v>
      </c>
      <c r="H30">
        <v>392</v>
      </c>
      <c r="I30" t="s">
        <v>12186</v>
      </c>
      <c r="J30" t="s">
        <v>12238</v>
      </c>
      <c r="K30" s="11" t="str">
        <f t="shared" si="0"/>
        <v/>
      </c>
    </row>
    <row r="31" spans="1:11" x14ac:dyDescent="0.3">
      <c r="A31" t="s">
        <v>12239</v>
      </c>
      <c r="B31" s="9">
        <v>46034</v>
      </c>
      <c r="C31" t="s">
        <v>8427</v>
      </c>
      <c r="D31" t="s">
        <v>8233</v>
      </c>
      <c r="E31" t="s">
        <v>8204</v>
      </c>
      <c r="F31" t="s">
        <v>8205</v>
      </c>
      <c r="G31">
        <v>58</v>
      </c>
      <c r="H31">
        <v>5104</v>
      </c>
      <c r="I31" t="s">
        <v>12183</v>
      </c>
      <c r="J31" t="s">
        <v>12240</v>
      </c>
      <c r="K31" s="11" t="str">
        <f t="shared" si="0"/>
        <v/>
      </c>
    </row>
    <row r="32" spans="1:11" x14ac:dyDescent="0.3">
      <c r="A32" t="s">
        <v>12241</v>
      </c>
      <c r="B32" s="9">
        <v>45791</v>
      </c>
      <c r="C32" t="s">
        <v>8394</v>
      </c>
      <c r="D32" t="s">
        <v>8228</v>
      </c>
      <c r="E32" t="s">
        <v>8209</v>
      </c>
      <c r="F32" t="s">
        <v>8210</v>
      </c>
      <c r="G32">
        <v>22</v>
      </c>
      <c r="H32">
        <v>660</v>
      </c>
      <c r="I32" t="s">
        <v>12189</v>
      </c>
      <c r="J32" t="s">
        <v>12242</v>
      </c>
      <c r="K32" s="11" t="str">
        <f t="shared" si="0"/>
        <v/>
      </c>
    </row>
    <row r="33" spans="1:11" x14ac:dyDescent="0.3">
      <c r="A33" t="s">
        <v>12243</v>
      </c>
      <c r="B33" s="9">
        <v>45957</v>
      </c>
      <c r="C33" t="s">
        <v>8359</v>
      </c>
      <c r="D33" t="s">
        <v>8249</v>
      </c>
      <c r="E33" t="s">
        <v>8209</v>
      </c>
      <c r="F33" t="s">
        <v>8211</v>
      </c>
      <c r="G33">
        <v>15</v>
      </c>
      <c r="H33">
        <v>450</v>
      </c>
      <c r="I33" t="s">
        <v>12204</v>
      </c>
      <c r="J33" t="s">
        <v>12244</v>
      </c>
      <c r="K33" s="11" t="str">
        <f t="shared" si="0"/>
        <v/>
      </c>
    </row>
    <row r="34" spans="1:11" x14ac:dyDescent="0.3">
      <c r="A34" t="s">
        <v>12245</v>
      </c>
      <c r="B34" s="9">
        <v>46109</v>
      </c>
      <c r="C34" t="s">
        <v>8525</v>
      </c>
      <c r="D34" t="s">
        <v>8241</v>
      </c>
      <c r="E34" t="s">
        <v>8194</v>
      </c>
      <c r="F34" t="s">
        <v>8197</v>
      </c>
      <c r="G34">
        <v>4</v>
      </c>
      <c r="H34">
        <v>420</v>
      </c>
      <c r="I34" t="s">
        <v>12183</v>
      </c>
      <c r="J34" t="s">
        <v>12246</v>
      </c>
      <c r="K34" s="11" t="str">
        <f t="shared" si="0"/>
        <v/>
      </c>
    </row>
    <row r="35" spans="1:11" x14ac:dyDescent="0.3">
      <c r="A35" t="s">
        <v>12247</v>
      </c>
      <c r="B35" s="9">
        <v>45843</v>
      </c>
      <c r="C35" t="s">
        <v>8301</v>
      </c>
      <c r="D35" t="s">
        <v>8228</v>
      </c>
      <c r="E35" t="s">
        <v>8164</v>
      </c>
      <c r="F35" t="s">
        <v>8165</v>
      </c>
      <c r="G35">
        <v>25</v>
      </c>
      <c r="H35">
        <v>475</v>
      </c>
      <c r="I35" t="s">
        <v>12204</v>
      </c>
      <c r="J35" t="s">
        <v>12248</v>
      </c>
      <c r="K35" s="11" t="str">
        <f t="shared" si="0"/>
        <v/>
      </c>
    </row>
    <row r="36" spans="1:11" x14ac:dyDescent="0.3">
      <c r="A36" t="s">
        <v>12249</v>
      </c>
      <c r="B36" s="9">
        <v>45997</v>
      </c>
      <c r="C36" t="s">
        <v>8388</v>
      </c>
      <c r="D36" t="s">
        <v>8241</v>
      </c>
      <c r="E36" t="s">
        <v>8169</v>
      </c>
      <c r="F36" t="s">
        <v>8170</v>
      </c>
      <c r="G36">
        <v>8</v>
      </c>
      <c r="H36">
        <v>112</v>
      </c>
      <c r="I36" t="s">
        <v>12186</v>
      </c>
      <c r="J36" t="s">
        <v>12250</v>
      </c>
      <c r="K36" s="11" t="str">
        <f t="shared" ref="K36:K67" si="1">IF(J36="","FLAG","")</f>
        <v/>
      </c>
    </row>
    <row r="37" spans="1:11" x14ac:dyDescent="0.3">
      <c r="A37" t="s">
        <v>12251</v>
      </c>
      <c r="B37" s="9">
        <v>45974</v>
      </c>
      <c r="C37" t="s">
        <v>8474</v>
      </c>
      <c r="D37" t="s">
        <v>8269</v>
      </c>
      <c r="E37" t="s">
        <v>8169</v>
      </c>
      <c r="F37" t="s">
        <v>8171</v>
      </c>
      <c r="G37">
        <v>48</v>
      </c>
      <c r="H37">
        <v>672</v>
      </c>
      <c r="I37" t="s">
        <v>12189</v>
      </c>
      <c r="J37" t="s">
        <v>12252</v>
      </c>
      <c r="K37" s="11" t="str">
        <f t="shared" si="1"/>
        <v/>
      </c>
    </row>
    <row r="38" spans="1:11" x14ac:dyDescent="0.3">
      <c r="A38" t="s">
        <v>12253</v>
      </c>
      <c r="B38" s="9">
        <v>45831</v>
      </c>
      <c r="C38" t="s">
        <v>8525</v>
      </c>
      <c r="D38" t="s">
        <v>8241</v>
      </c>
      <c r="E38" t="s">
        <v>8184</v>
      </c>
      <c r="F38" t="s">
        <v>8187</v>
      </c>
      <c r="G38">
        <v>13</v>
      </c>
      <c r="H38">
        <v>117</v>
      </c>
      <c r="I38" t="s">
        <v>12189</v>
      </c>
      <c r="J38" t="s">
        <v>12254</v>
      </c>
      <c r="K38" s="11" t="str">
        <f t="shared" si="1"/>
        <v/>
      </c>
    </row>
    <row r="39" spans="1:11" x14ac:dyDescent="0.3">
      <c r="A39" t="s">
        <v>12255</v>
      </c>
      <c r="B39" s="9">
        <v>45991</v>
      </c>
      <c r="C39" t="s">
        <v>8444</v>
      </c>
      <c r="D39" t="s">
        <v>8228</v>
      </c>
      <c r="E39" t="s">
        <v>8194</v>
      </c>
      <c r="F39" t="s">
        <v>8195</v>
      </c>
      <c r="G39">
        <v>14</v>
      </c>
      <c r="H39">
        <v>1470</v>
      </c>
      <c r="I39" t="s">
        <v>12186</v>
      </c>
      <c r="K39" s="11" t="str">
        <f t="shared" si="1"/>
        <v>FLAG</v>
      </c>
    </row>
    <row r="40" spans="1:11" x14ac:dyDescent="0.3">
      <c r="A40" t="s">
        <v>12256</v>
      </c>
      <c r="B40" s="9">
        <v>45902</v>
      </c>
      <c r="C40" t="s">
        <v>8296</v>
      </c>
      <c r="D40" t="s">
        <v>8228</v>
      </c>
      <c r="E40" t="s">
        <v>8189</v>
      </c>
      <c r="F40" t="s">
        <v>8191</v>
      </c>
      <c r="G40">
        <v>38</v>
      </c>
      <c r="H40">
        <v>475</v>
      </c>
      <c r="I40" t="s">
        <v>12183</v>
      </c>
      <c r="J40" t="s">
        <v>12257</v>
      </c>
      <c r="K40" s="11" t="str">
        <f t="shared" si="1"/>
        <v/>
      </c>
    </row>
    <row r="41" spans="1:11" x14ac:dyDescent="0.3">
      <c r="A41" t="s">
        <v>12258</v>
      </c>
      <c r="B41" s="9">
        <v>45792</v>
      </c>
      <c r="C41" t="s">
        <v>8502</v>
      </c>
      <c r="D41" t="s">
        <v>8249</v>
      </c>
      <c r="E41" t="s">
        <v>8204</v>
      </c>
      <c r="F41" t="s">
        <v>8205</v>
      </c>
      <c r="G41">
        <v>9</v>
      </c>
      <c r="H41">
        <v>792</v>
      </c>
      <c r="I41" t="s">
        <v>12204</v>
      </c>
      <c r="J41" t="s">
        <v>12259</v>
      </c>
      <c r="K41" s="11" t="str">
        <f t="shared" si="1"/>
        <v/>
      </c>
    </row>
    <row r="42" spans="1:11" x14ac:dyDescent="0.3">
      <c r="A42" t="s">
        <v>12260</v>
      </c>
      <c r="B42" s="9">
        <v>45859</v>
      </c>
      <c r="C42" t="s">
        <v>8541</v>
      </c>
      <c r="D42" t="s">
        <v>8233</v>
      </c>
      <c r="E42" t="s">
        <v>8169</v>
      </c>
      <c r="F42" t="s">
        <v>8172</v>
      </c>
      <c r="G42">
        <v>2</v>
      </c>
      <c r="H42">
        <v>28</v>
      </c>
      <c r="I42" t="s">
        <v>12186</v>
      </c>
      <c r="J42" t="s">
        <v>12261</v>
      </c>
      <c r="K42" s="11" t="str">
        <f t="shared" si="1"/>
        <v/>
      </c>
    </row>
    <row r="43" spans="1:11" x14ac:dyDescent="0.3">
      <c r="A43" t="s">
        <v>12262</v>
      </c>
      <c r="B43" s="9">
        <v>45863</v>
      </c>
      <c r="C43" t="s">
        <v>8500</v>
      </c>
      <c r="D43" t="s">
        <v>8228</v>
      </c>
      <c r="E43" t="s">
        <v>8153</v>
      </c>
      <c r="F43" t="s">
        <v>8157</v>
      </c>
      <c r="G43">
        <v>16</v>
      </c>
      <c r="H43">
        <v>296</v>
      </c>
      <c r="I43" t="s">
        <v>12186</v>
      </c>
      <c r="J43" t="s">
        <v>12263</v>
      </c>
      <c r="K43" s="11" t="str">
        <f t="shared" si="1"/>
        <v/>
      </c>
    </row>
    <row r="44" spans="1:11" x14ac:dyDescent="0.3">
      <c r="A44" t="s">
        <v>12264</v>
      </c>
      <c r="B44" s="9">
        <v>45969</v>
      </c>
      <c r="C44" t="s">
        <v>8325</v>
      </c>
      <c r="D44" t="s">
        <v>8233</v>
      </c>
      <c r="E44" t="s">
        <v>8199</v>
      </c>
      <c r="F44" t="s">
        <v>8201</v>
      </c>
      <c r="G44">
        <v>15</v>
      </c>
      <c r="H44">
        <v>420</v>
      </c>
      <c r="I44" t="s">
        <v>12189</v>
      </c>
      <c r="J44" t="s">
        <v>12265</v>
      </c>
      <c r="K44" s="11" t="str">
        <f t="shared" si="1"/>
        <v/>
      </c>
    </row>
    <row r="45" spans="1:11" x14ac:dyDescent="0.3">
      <c r="A45" t="s">
        <v>12266</v>
      </c>
      <c r="B45" s="9">
        <v>46058</v>
      </c>
      <c r="C45" t="s">
        <v>8319</v>
      </c>
      <c r="D45" t="s">
        <v>8228</v>
      </c>
      <c r="E45" t="s">
        <v>8153</v>
      </c>
      <c r="F45" t="s">
        <v>8157</v>
      </c>
      <c r="G45">
        <v>29</v>
      </c>
      <c r="H45">
        <v>536.5</v>
      </c>
      <c r="I45" t="s">
        <v>12183</v>
      </c>
      <c r="J45" t="s">
        <v>12267</v>
      </c>
      <c r="K45" s="11" t="str">
        <f t="shared" si="1"/>
        <v/>
      </c>
    </row>
    <row r="46" spans="1:11" x14ac:dyDescent="0.3">
      <c r="A46" t="s">
        <v>12268</v>
      </c>
      <c r="B46" s="9">
        <v>45989</v>
      </c>
      <c r="C46" t="s">
        <v>8288</v>
      </c>
      <c r="D46" t="s">
        <v>8228</v>
      </c>
      <c r="E46" t="s">
        <v>8189</v>
      </c>
      <c r="F46" t="s">
        <v>8190</v>
      </c>
      <c r="G46">
        <v>17</v>
      </c>
      <c r="H46">
        <v>212.5</v>
      </c>
      <c r="I46" t="s">
        <v>12186</v>
      </c>
      <c r="J46" t="s">
        <v>12269</v>
      </c>
      <c r="K46" s="11" t="str">
        <f t="shared" si="1"/>
        <v/>
      </c>
    </row>
    <row r="47" spans="1:11" x14ac:dyDescent="0.3">
      <c r="A47" t="s">
        <v>12270</v>
      </c>
      <c r="B47" s="9">
        <v>46032</v>
      </c>
      <c r="C47" t="s">
        <v>8277</v>
      </c>
      <c r="D47" t="s">
        <v>8249</v>
      </c>
      <c r="E47" t="s">
        <v>8169</v>
      </c>
      <c r="F47" t="s">
        <v>8170</v>
      </c>
      <c r="G47">
        <v>19</v>
      </c>
      <c r="H47">
        <v>266</v>
      </c>
      <c r="I47" t="s">
        <v>12183</v>
      </c>
      <c r="J47" t="s">
        <v>12271</v>
      </c>
      <c r="K47" s="11" t="str">
        <f t="shared" si="1"/>
        <v/>
      </c>
    </row>
    <row r="48" spans="1:11" x14ac:dyDescent="0.3">
      <c r="A48" t="s">
        <v>12272</v>
      </c>
      <c r="B48" s="9">
        <v>46075</v>
      </c>
      <c r="C48" t="s">
        <v>8316</v>
      </c>
      <c r="D48" t="s">
        <v>8269</v>
      </c>
      <c r="E48" t="s">
        <v>8189</v>
      </c>
      <c r="F48" t="s">
        <v>8190</v>
      </c>
      <c r="G48">
        <v>11</v>
      </c>
      <c r="H48">
        <v>137.5</v>
      </c>
      <c r="I48" t="s">
        <v>12189</v>
      </c>
      <c r="J48" t="s">
        <v>12273</v>
      </c>
      <c r="K48" s="11" t="str">
        <f t="shared" si="1"/>
        <v/>
      </c>
    </row>
    <row r="49" spans="1:11" x14ac:dyDescent="0.3">
      <c r="A49" t="s">
        <v>12274</v>
      </c>
      <c r="B49" s="9">
        <v>46039</v>
      </c>
      <c r="C49" t="s">
        <v>8491</v>
      </c>
      <c r="D49" t="s">
        <v>8241</v>
      </c>
      <c r="E49" t="s">
        <v>8199</v>
      </c>
      <c r="F49" t="s">
        <v>8200</v>
      </c>
      <c r="G49">
        <v>18</v>
      </c>
      <c r="H49">
        <v>504</v>
      </c>
      <c r="I49" t="s">
        <v>12183</v>
      </c>
      <c r="J49" t="s">
        <v>12275</v>
      </c>
      <c r="K49" s="11" t="str">
        <f t="shared" si="1"/>
        <v/>
      </c>
    </row>
    <row r="50" spans="1:11" x14ac:dyDescent="0.3">
      <c r="A50" t="s">
        <v>12276</v>
      </c>
      <c r="B50" s="9">
        <v>46038</v>
      </c>
      <c r="C50" t="s">
        <v>8431</v>
      </c>
      <c r="D50" t="s">
        <v>8241</v>
      </c>
      <c r="E50" t="s">
        <v>8179</v>
      </c>
      <c r="F50" t="s">
        <v>8180</v>
      </c>
      <c r="G50">
        <v>11</v>
      </c>
      <c r="H50">
        <v>935</v>
      </c>
      <c r="I50" t="s">
        <v>12204</v>
      </c>
      <c r="J50" t="s">
        <v>12277</v>
      </c>
      <c r="K50" s="11" t="str">
        <f t="shared" si="1"/>
        <v/>
      </c>
    </row>
    <row r="51" spans="1:11" x14ac:dyDescent="0.3">
      <c r="A51" t="s">
        <v>12278</v>
      </c>
      <c r="B51" s="9">
        <v>46016</v>
      </c>
      <c r="C51" t="s">
        <v>8458</v>
      </c>
      <c r="D51" t="s">
        <v>8228</v>
      </c>
      <c r="E51" t="s">
        <v>8169</v>
      </c>
      <c r="F51" t="s">
        <v>8170</v>
      </c>
      <c r="G51">
        <v>55</v>
      </c>
      <c r="H51">
        <v>770</v>
      </c>
      <c r="I51" t="s">
        <v>12204</v>
      </c>
      <c r="J51" t="s">
        <v>12279</v>
      </c>
      <c r="K51" s="11" t="str">
        <f t="shared" si="1"/>
        <v/>
      </c>
    </row>
    <row r="52" spans="1:11" x14ac:dyDescent="0.3">
      <c r="A52" t="s">
        <v>12280</v>
      </c>
      <c r="B52" s="9">
        <v>46075</v>
      </c>
      <c r="C52" t="s">
        <v>8375</v>
      </c>
      <c r="D52" t="s">
        <v>8228</v>
      </c>
      <c r="E52" t="s">
        <v>8159</v>
      </c>
      <c r="F52" t="s">
        <v>8162</v>
      </c>
      <c r="G52">
        <v>5</v>
      </c>
      <c r="H52">
        <v>360</v>
      </c>
      <c r="I52" t="s">
        <v>12204</v>
      </c>
      <c r="K52" s="11" t="str">
        <f t="shared" si="1"/>
        <v>FLAG</v>
      </c>
    </row>
    <row r="53" spans="1:11" x14ac:dyDescent="0.3">
      <c r="A53" t="s">
        <v>12281</v>
      </c>
      <c r="B53" s="9">
        <v>46022</v>
      </c>
      <c r="C53" t="s">
        <v>8488</v>
      </c>
      <c r="D53" t="s">
        <v>8249</v>
      </c>
      <c r="E53" t="s">
        <v>8174</v>
      </c>
      <c r="F53" t="s">
        <v>8176</v>
      </c>
      <c r="G53">
        <v>23</v>
      </c>
      <c r="H53">
        <v>2254</v>
      </c>
      <c r="I53" t="s">
        <v>12183</v>
      </c>
      <c r="J53" t="s">
        <v>12282</v>
      </c>
      <c r="K53" s="11" t="str">
        <f t="shared" si="1"/>
        <v/>
      </c>
    </row>
    <row r="54" spans="1:11" x14ac:dyDescent="0.3">
      <c r="A54" t="s">
        <v>12283</v>
      </c>
      <c r="B54" s="9">
        <v>45967</v>
      </c>
      <c r="C54" t="s">
        <v>8482</v>
      </c>
      <c r="D54" t="s">
        <v>8233</v>
      </c>
      <c r="E54" t="s">
        <v>8189</v>
      </c>
      <c r="F54" t="s">
        <v>8191</v>
      </c>
      <c r="G54">
        <v>15</v>
      </c>
      <c r="H54">
        <v>187.5</v>
      </c>
      <c r="I54" t="s">
        <v>12183</v>
      </c>
      <c r="J54" t="s">
        <v>12284</v>
      </c>
      <c r="K54" s="11" t="str">
        <f t="shared" si="1"/>
        <v/>
      </c>
    </row>
    <row r="55" spans="1:11" x14ac:dyDescent="0.3">
      <c r="A55" t="s">
        <v>12285</v>
      </c>
      <c r="B55" s="9">
        <v>45970</v>
      </c>
      <c r="C55" t="s">
        <v>8484</v>
      </c>
      <c r="D55" t="s">
        <v>8241</v>
      </c>
      <c r="E55" t="s">
        <v>8153</v>
      </c>
      <c r="F55" t="s">
        <v>8154</v>
      </c>
      <c r="G55">
        <v>14</v>
      </c>
      <c r="H55">
        <v>259</v>
      </c>
      <c r="I55" t="s">
        <v>12183</v>
      </c>
      <c r="J55" t="s">
        <v>12286</v>
      </c>
      <c r="K55" s="11" t="str">
        <f t="shared" si="1"/>
        <v/>
      </c>
    </row>
    <row r="56" spans="1:11" x14ac:dyDescent="0.3">
      <c r="A56" t="s">
        <v>12287</v>
      </c>
      <c r="B56" s="9">
        <v>46044</v>
      </c>
      <c r="C56" t="s">
        <v>8463</v>
      </c>
      <c r="D56" t="s">
        <v>8233</v>
      </c>
      <c r="E56" t="s">
        <v>8159</v>
      </c>
      <c r="F56" t="s">
        <v>8160</v>
      </c>
      <c r="G56">
        <v>23</v>
      </c>
      <c r="H56">
        <v>1656</v>
      </c>
      <c r="I56" t="s">
        <v>12186</v>
      </c>
      <c r="J56" t="s">
        <v>12288</v>
      </c>
      <c r="K56" s="11" t="str">
        <f t="shared" si="1"/>
        <v/>
      </c>
    </row>
    <row r="57" spans="1:11" x14ac:dyDescent="0.3">
      <c r="A57" t="s">
        <v>12289</v>
      </c>
      <c r="B57" s="9">
        <v>46018</v>
      </c>
      <c r="C57" t="s">
        <v>8324</v>
      </c>
      <c r="D57" t="s">
        <v>8241</v>
      </c>
      <c r="E57" t="s">
        <v>8204</v>
      </c>
      <c r="F57" t="s">
        <v>8207</v>
      </c>
      <c r="G57">
        <v>4</v>
      </c>
      <c r="H57">
        <v>352</v>
      </c>
      <c r="I57" t="s">
        <v>12204</v>
      </c>
      <c r="J57" t="s">
        <v>12290</v>
      </c>
      <c r="K57" s="11" t="str">
        <f t="shared" si="1"/>
        <v/>
      </c>
    </row>
    <row r="58" spans="1:11" x14ac:dyDescent="0.3">
      <c r="A58" t="s">
        <v>12291</v>
      </c>
      <c r="B58" s="9">
        <v>45964</v>
      </c>
      <c r="C58" t="s">
        <v>8263</v>
      </c>
      <c r="D58" t="s">
        <v>8228</v>
      </c>
      <c r="E58" t="s">
        <v>8204</v>
      </c>
      <c r="F58" t="s">
        <v>8205</v>
      </c>
      <c r="G58">
        <v>8</v>
      </c>
      <c r="H58">
        <v>704</v>
      </c>
      <c r="I58" t="s">
        <v>12189</v>
      </c>
      <c r="J58" t="s">
        <v>12292</v>
      </c>
      <c r="K58" s="11" t="str">
        <f t="shared" si="1"/>
        <v/>
      </c>
    </row>
    <row r="59" spans="1:11" x14ac:dyDescent="0.3">
      <c r="A59" t="s">
        <v>12293</v>
      </c>
      <c r="B59" s="9">
        <v>46102</v>
      </c>
      <c r="C59" t="s">
        <v>8277</v>
      </c>
      <c r="D59" t="s">
        <v>8249</v>
      </c>
      <c r="E59" t="s">
        <v>8169</v>
      </c>
      <c r="F59" t="s">
        <v>8171</v>
      </c>
      <c r="G59">
        <v>31</v>
      </c>
      <c r="H59">
        <v>434</v>
      </c>
      <c r="I59" t="s">
        <v>12189</v>
      </c>
      <c r="J59" t="s">
        <v>12294</v>
      </c>
      <c r="K59" s="11" t="str">
        <f t="shared" si="1"/>
        <v/>
      </c>
    </row>
    <row r="60" spans="1:11" x14ac:dyDescent="0.3">
      <c r="A60" t="s">
        <v>12295</v>
      </c>
      <c r="B60" s="9">
        <v>46004</v>
      </c>
      <c r="C60" t="s">
        <v>8441</v>
      </c>
      <c r="D60" t="s">
        <v>8233</v>
      </c>
      <c r="E60" t="s">
        <v>8204</v>
      </c>
      <c r="F60" t="s">
        <v>8207</v>
      </c>
      <c r="G60">
        <v>36</v>
      </c>
      <c r="H60">
        <v>3168</v>
      </c>
      <c r="I60" t="s">
        <v>12183</v>
      </c>
      <c r="J60" t="s">
        <v>12296</v>
      </c>
      <c r="K60" s="11" t="str">
        <f t="shared" si="1"/>
        <v/>
      </c>
    </row>
    <row r="61" spans="1:11" x14ac:dyDescent="0.3">
      <c r="A61" t="s">
        <v>12297</v>
      </c>
      <c r="B61" s="9">
        <v>45957</v>
      </c>
      <c r="C61" t="s">
        <v>8519</v>
      </c>
      <c r="D61" t="s">
        <v>8228</v>
      </c>
      <c r="E61" t="s">
        <v>8184</v>
      </c>
      <c r="F61" t="s">
        <v>8185</v>
      </c>
      <c r="G61">
        <v>44</v>
      </c>
      <c r="H61">
        <v>396</v>
      </c>
      <c r="I61" t="s">
        <v>12183</v>
      </c>
      <c r="K61" s="11" t="str">
        <f t="shared" si="1"/>
        <v>FLAG</v>
      </c>
    </row>
    <row r="62" spans="1:11" x14ac:dyDescent="0.3">
      <c r="A62" t="s">
        <v>12298</v>
      </c>
      <c r="B62" s="9">
        <v>45819</v>
      </c>
      <c r="C62" t="s">
        <v>8462</v>
      </c>
      <c r="D62" t="s">
        <v>8249</v>
      </c>
      <c r="E62" t="s">
        <v>8209</v>
      </c>
      <c r="F62" t="s">
        <v>8210</v>
      </c>
      <c r="G62">
        <v>10</v>
      </c>
      <c r="H62">
        <v>300</v>
      </c>
      <c r="I62" t="s">
        <v>12204</v>
      </c>
      <c r="J62" t="s">
        <v>12299</v>
      </c>
      <c r="K62" s="11" t="str">
        <f t="shared" si="1"/>
        <v/>
      </c>
    </row>
    <row r="63" spans="1:11" x14ac:dyDescent="0.3">
      <c r="A63" t="s">
        <v>12300</v>
      </c>
      <c r="B63" s="9">
        <v>45848</v>
      </c>
      <c r="C63" t="s">
        <v>8400</v>
      </c>
      <c r="D63" t="s">
        <v>8228</v>
      </c>
      <c r="E63" t="s">
        <v>8199</v>
      </c>
      <c r="F63" t="s">
        <v>8201</v>
      </c>
      <c r="G63">
        <v>24</v>
      </c>
      <c r="H63">
        <v>672</v>
      </c>
      <c r="I63" t="s">
        <v>12186</v>
      </c>
      <c r="J63" t="s">
        <v>12301</v>
      </c>
      <c r="K63" s="11" t="str">
        <f t="shared" si="1"/>
        <v/>
      </c>
    </row>
    <row r="64" spans="1:11" x14ac:dyDescent="0.3">
      <c r="A64" t="s">
        <v>12302</v>
      </c>
      <c r="B64" s="9">
        <v>45917</v>
      </c>
      <c r="C64" t="s">
        <v>8340</v>
      </c>
      <c r="D64" t="s">
        <v>8249</v>
      </c>
      <c r="E64" t="s">
        <v>8194</v>
      </c>
      <c r="F64" t="s">
        <v>8195</v>
      </c>
      <c r="G64">
        <v>9</v>
      </c>
      <c r="H64">
        <v>945</v>
      </c>
      <c r="I64" t="s">
        <v>12189</v>
      </c>
      <c r="J64" t="s">
        <v>12303</v>
      </c>
      <c r="K64" s="11" t="str">
        <f t="shared" si="1"/>
        <v/>
      </c>
    </row>
    <row r="65" spans="1:11" x14ac:dyDescent="0.3">
      <c r="A65" t="s">
        <v>12304</v>
      </c>
      <c r="B65" s="9">
        <v>46039</v>
      </c>
      <c r="C65" t="s">
        <v>8539</v>
      </c>
      <c r="D65" t="s">
        <v>8269</v>
      </c>
      <c r="E65" t="s">
        <v>8159</v>
      </c>
      <c r="F65" t="s">
        <v>8161</v>
      </c>
      <c r="G65">
        <v>37</v>
      </c>
      <c r="H65">
        <v>2664</v>
      </c>
      <c r="I65" t="s">
        <v>12204</v>
      </c>
      <c r="J65" t="s">
        <v>12305</v>
      </c>
      <c r="K65" s="11" t="str">
        <f t="shared" si="1"/>
        <v/>
      </c>
    </row>
    <row r="66" spans="1:11" x14ac:dyDescent="0.3">
      <c r="A66" t="s">
        <v>12306</v>
      </c>
      <c r="B66" s="9">
        <v>45951</v>
      </c>
      <c r="C66" t="s">
        <v>8513</v>
      </c>
      <c r="D66" t="s">
        <v>8228</v>
      </c>
      <c r="E66" t="s">
        <v>8199</v>
      </c>
      <c r="F66" t="s">
        <v>8201</v>
      </c>
      <c r="G66">
        <v>7</v>
      </c>
      <c r="H66">
        <v>196</v>
      </c>
      <c r="I66" t="s">
        <v>12183</v>
      </c>
      <c r="J66" t="s">
        <v>12307</v>
      </c>
      <c r="K66" s="11" t="str">
        <f t="shared" si="1"/>
        <v/>
      </c>
    </row>
    <row r="67" spans="1:11" x14ac:dyDescent="0.3">
      <c r="A67" t="s">
        <v>12308</v>
      </c>
      <c r="B67" s="9">
        <v>45903</v>
      </c>
      <c r="C67" t="s">
        <v>8451</v>
      </c>
      <c r="D67" t="s">
        <v>8269</v>
      </c>
      <c r="E67" t="s">
        <v>8164</v>
      </c>
      <c r="F67" t="s">
        <v>8166</v>
      </c>
      <c r="G67">
        <v>7</v>
      </c>
      <c r="H67">
        <v>133</v>
      </c>
      <c r="I67" t="s">
        <v>12183</v>
      </c>
      <c r="J67" t="s">
        <v>12309</v>
      </c>
      <c r="K67" s="11" t="str">
        <f t="shared" si="1"/>
        <v/>
      </c>
    </row>
    <row r="68" spans="1:11" x14ac:dyDescent="0.3">
      <c r="A68" t="s">
        <v>12310</v>
      </c>
      <c r="B68" s="9">
        <v>45784</v>
      </c>
      <c r="C68" t="s">
        <v>8423</v>
      </c>
      <c r="D68" t="s">
        <v>8233</v>
      </c>
      <c r="E68" t="s">
        <v>8174</v>
      </c>
      <c r="F68" t="s">
        <v>8175</v>
      </c>
      <c r="G68">
        <v>3</v>
      </c>
      <c r="H68">
        <v>294</v>
      </c>
      <c r="I68" t="s">
        <v>12186</v>
      </c>
      <c r="J68" t="s">
        <v>12311</v>
      </c>
      <c r="K68" s="11" t="str">
        <f t="shared" ref="K68:K99" si="2">IF(J68="","FLAG","")</f>
        <v/>
      </c>
    </row>
    <row r="69" spans="1:11" x14ac:dyDescent="0.3">
      <c r="A69" t="s">
        <v>12312</v>
      </c>
      <c r="B69" s="9">
        <v>46112</v>
      </c>
      <c r="C69" t="s">
        <v>8515</v>
      </c>
      <c r="D69" t="s">
        <v>8233</v>
      </c>
      <c r="E69" t="s">
        <v>8204</v>
      </c>
      <c r="F69" t="s">
        <v>8205</v>
      </c>
      <c r="G69">
        <v>24</v>
      </c>
      <c r="H69">
        <v>2112</v>
      </c>
      <c r="I69" t="s">
        <v>12189</v>
      </c>
      <c r="J69" t="s">
        <v>12313</v>
      </c>
      <c r="K69" s="11" t="str">
        <f t="shared" si="2"/>
        <v/>
      </c>
    </row>
    <row r="70" spans="1:11" x14ac:dyDescent="0.3">
      <c r="A70" t="s">
        <v>12314</v>
      </c>
      <c r="B70" s="9">
        <v>45810</v>
      </c>
      <c r="C70" t="s">
        <v>8356</v>
      </c>
      <c r="D70" t="s">
        <v>8269</v>
      </c>
      <c r="E70" t="s">
        <v>8189</v>
      </c>
      <c r="F70" t="s">
        <v>8191</v>
      </c>
      <c r="G70">
        <v>11</v>
      </c>
      <c r="H70">
        <v>137.5</v>
      </c>
      <c r="I70" t="s">
        <v>12183</v>
      </c>
      <c r="J70" t="s">
        <v>12315</v>
      </c>
      <c r="K70" s="11" t="str">
        <f t="shared" si="2"/>
        <v/>
      </c>
    </row>
    <row r="71" spans="1:11" x14ac:dyDescent="0.3">
      <c r="A71" t="s">
        <v>12316</v>
      </c>
      <c r="B71" s="9">
        <v>46112</v>
      </c>
      <c r="C71" t="s">
        <v>8541</v>
      </c>
      <c r="D71" t="s">
        <v>8233</v>
      </c>
      <c r="E71" t="s">
        <v>8184</v>
      </c>
      <c r="F71" t="s">
        <v>8185</v>
      </c>
      <c r="G71">
        <v>20</v>
      </c>
      <c r="H71">
        <v>180</v>
      </c>
      <c r="I71" t="s">
        <v>12186</v>
      </c>
      <c r="J71" t="s">
        <v>12317</v>
      </c>
      <c r="K71" s="11" t="str">
        <f t="shared" si="2"/>
        <v/>
      </c>
    </row>
    <row r="72" spans="1:11" x14ac:dyDescent="0.3">
      <c r="A72" t="s">
        <v>12318</v>
      </c>
      <c r="B72" s="9">
        <v>45991</v>
      </c>
      <c r="C72" t="s">
        <v>8427</v>
      </c>
      <c r="D72" t="s">
        <v>8233</v>
      </c>
      <c r="E72" t="s">
        <v>8194</v>
      </c>
      <c r="F72" t="s">
        <v>8195</v>
      </c>
      <c r="G72">
        <v>20</v>
      </c>
      <c r="H72">
        <v>2100</v>
      </c>
      <c r="I72" t="s">
        <v>12183</v>
      </c>
      <c r="J72" t="s">
        <v>12319</v>
      </c>
      <c r="K72" s="11" t="str">
        <f t="shared" si="2"/>
        <v/>
      </c>
    </row>
    <row r="73" spans="1:11" x14ac:dyDescent="0.3">
      <c r="A73" t="s">
        <v>12320</v>
      </c>
      <c r="B73" s="9">
        <v>45846</v>
      </c>
      <c r="C73" t="s">
        <v>8316</v>
      </c>
      <c r="D73" t="s">
        <v>8269</v>
      </c>
      <c r="E73" t="s">
        <v>8164</v>
      </c>
      <c r="F73" t="s">
        <v>8166</v>
      </c>
      <c r="G73">
        <v>19</v>
      </c>
      <c r="H73">
        <v>361</v>
      </c>
      <c r="I73" t="s">
        <v>12189</v>
      </c>
      <c r="J73" t="s">
        <v>12321</v>
      </c>
      <c r="K73" s="11" t="str">
        <f t="shared" si="2"/>
        <v/>
      </c>
    </row>
    <row r="74" spans="1:11" x14ac:dyDescent="0.3">
      <c r="A74" t="s">
        <v>12322</v>
      </c>
      <c r="B74" s="9">
        <v>45858</v>
      </c>
      <c r="C74" t="s">
        <v>8296</v>
      </c>
      <c r="D74" t="s">
        <v>8228</v>
      </c>
      <c r="E74" t="s">
        <v>8189</v>
      </c>
      <c r="F74" t="s">
        <v>8191</v>
      </c>
      <c r="G74">
        <v>27</v>
      </c>
      <c r="H74">
        <v>337.5</v>
      </c>
      <c r="I74" t="s">
        <v>12183</v>
      </c>
      <c r="K74" s="11" t="str">
        <f t="shared" si="2"/>
        <v>FLAG</v>
      </c>
    </row>
    <row r="75" spans="1:11" x14ac:dyDescent="0.3">
      <c r="A75" t="s">
        <v>12323</v>
      </c>
      <c r="B75" s="9">
        <v>46060</v>
      </c>
      <c r="C75" t="s">
        <v>8476</v>
      </c>
      <c r="D75" t="s">
        <v>8249</v>
      </c>
      <c r="E75" t="s">
        <v>8174</v>
      </c>
      <c r="F75" t="s">
        <v>8175</v>
      </c>
      <c r="G75">
        <v>41</v>
      </c>
      <c r="H75">
        <v>4018</v>
      </c>
      <c r="I75" t="s">
        <v>12186</v>
      </c>
      <c r="J75" t="s">
        <v>12324</v>
      </c>
      <c r="K75" s="11" t="str">
        <f t="shared" si="2"/>
        <v/>
      </c>
    </row>
    <row r="76" spans="1:11" x14ac:dyDescent="0.3">
      <c r="A76" t="s">
        <v>12325</v>
      </c>
      <c r="B76" s="9">
        <v>45868</v>
      </c>
      <c r="C76" t="s">
        <v>8513</v>
      </c>
      <c r="D76" t="s">
        <v>8228</v>
      </c>
      <c r="E76" t="s">
        <v>8184</v>
      </c>
      <c r="F76" t="s">
        <v>8187</v>
      </c>
      <c r="G76">
        <v>21</v>
      </c>
      <c r="H76">
        <v>189</v>
      </c>
      <c r="I76" t="s">
        <v>12183</v>
      </c>
      <c r="J76" t="s">
        <v>12326</v>
      </c>
      <c r="K76" s="11" t="str">
        <f t="shared" si="2"/>
        <v/>
      </c>
    </row>
    <row r="77" spans="1:11" x14ac:dyDescent="0.3">
      <c r="A77" t="s">
        <v>12327</v>
      </c>
      <c r="B77" s="9">
        <v>45951</v>
      </c>
      <c r="C77" t="s">
        <v>8478</v>
      </c>
      <c r="D77" t="s">
        <v>8228</v>
      </c>
      <c r="E77" t="s">
        <v>8199</v>
      </c>
      <c r="F77" t="s">
        <v>8202</v>
      </c>
      <c r="G77">
        <v>7</v>
      </c>
      <c r="H77">
        <v>196</v>
      </c>
      <c r="I77" t="s">
        <v>12186</v>
      </c>
      <c r="K77" s="11" t="str">
        <f t="shared" si="2"/>
        <v>FLAG</v>
      </c>
    </row>
    <row r="78" spans="1:11" x14ac:dyDescent="0.3">
      <c r="A78" t="s">
        <v>12328</v>
      </c>
      <c r="B78" s="9">
        <v>46073</v>
      </c>
      <c r="C78" t="s">
        <v>8469</v>
      </c>
      <c r="D78" t="s">
        <v>8233</v>
      </c>
      <c r="E78" t="s">
        <v>8204</v>
      </c>
      <c r="F78" t="s">
        <v>8205</v>
      </c>
      <c r="G78">
        <v>4</v>
      </c>
      <c r="H78">
        <v>352</v>
      </c>
      <c r="I78" t="s">
        <v>12183</v>
      </c>
      <c r="J78" t="s">
        <v>12329</v>
      </c>
      <c r="K78" s="11" t="str">
        <f t="shared" si="2"/>
        <v/>
      </c>
    </row>
    <row r="79" spans="1:11" x14ac:dyDescent="0.3">
      <c r="A79" t="s">
        <v>12330</v>
      </c>
      <c r="B79" s="9">
        <v>46015</v>
      </c>
      <c r="C79" t="s">
        <v>8307</v>
      </c>
      <c r="D79" t="s">
        <v>8249</v>
      </c>
      <c r="E79" t="s">
        <v>8184</v>
      </c>
      <c r="F79" t="s">
        <v>8187</v>
      </c>
      <c r="G79">
        <v>6</v>
      </c>
      <c r="H79">
        <v>54</v>
      </c>
      <c r="I79" t="s">
        <v>12183</v>
      </c>
      <c r="J79" t="s">
        <v>12331</v>
      </c>
      <c r="K79" s="11" t="str">
        <f t="shared" si="2"/>
        <v/>
      </c>
    </row>
    <row r="80" spans="1:11" x14ac:dyDescent="0.3">
      <c r="A80" t="s">
        <v>12332</v>
      </c>
      <c r="B80" s="9">
        <v>45885</v>
      </c>
      <c r="C80" t="s">
        <v>8457</v>
      </c>
      <c r="D80" t="s">
        <v>8249</v>
      </c>
      <c r="E80" t="s">
        <v>8209</v>
      </c>
      <c r="F80" t="s">
        <v>8212</v>
      </c>
      <c r="G80">
        <v>11</v>
      </c>
      <c r="H80">
        <v>330</v>
      </c>
      <c r="I80" t="s">
        <v>12189</v>
      </c>
      <c r="J80" t="s">
        <v>12333</v>
      </c>
      <c r="K80" s="11" t="str">
        <f t="shared" si="2"/>
        <v/>
      </c>
    </row>
    <row r="81" spans="1:11" x14ac:dyDescent="0.3">
      <c r="A81" t="s">
        <v>12334</v>
      </c>
      <c r="B81" s="9">
        <v>45984</v>
      </c>
      <c r="C81" t="s">
        <v>8466</v>
      </c>
      <c r="D81" t="s">
        <v>8269</v>
      </c>
      <c r="E81" t="s">
        <v>8169</v>
      </c>
      <c r="F81" t="s">
        <v>8171</v>
      </c>
      <c r="G81">
        <v>43</v>
      </c>
      <c r="H81">
        <v>602</v>
      </c>
      <c r="I81" t="s">
        <v>12204</v>
      </c>
      <c r="J81" t="s">
        <v>12335</v>
      </c>
      <c r="K81" s="11" t="str">
        <f t="shared" si="2"/>
        <v/>
      </c>
    </row>
    <row r="82" spans="1:11" x14ac:dyDescent="0.3">
      <c r="A82" t="s">
        <v>12336</v>
      </c>
      <c r="B82" s="9">
        <v>45844</v>
      </c>
      <c r="C82" t="s">
        <v>8525</v>
      </c>
      <c r="D82" t="s">
        <v>8241</v>
      </c>
      <c r="E82" t="s">
        <v>8184</v>
      </c>
      <c r="F82" t="s">
        <v>8187</v>
      </c>
      <c r="G82">
        <v>12</v>
      </c>
      <c r="H82">
        <v>108</v>
      </c>
      <c r="I82" t="s">
        <v>12186</v>
      </c>
      <c r="J82" t="s">
        <v>12337</v>
      </c>
      <c r="K82" s="11" t="str">
        <f t="shared" si="2"/>
        <v/>
      </c>
    </row>
    <row r="83" spans="1:11" x14ac:dyDescent="0.3">
      <c r="A83" t="s">
        <v>12338</v>
      </c>
      <c r="B83" s="9">
        <v>45862</v>
      </c>
      <c r="C83" t="s">
        <v>8382</v>
      </c>
      <c r="D83" t="s">
        <v>8249</v>
      </c>
      <c r="E83" t="s">
        <v>8199</v>
      </c>
      <c r="F83" t="s">
        <v>8200</v>
      </c>
      <c r="G83">
        <v>17</v>
      </c>
      <c r="H83">
        <v>476</v>
      </c>
      <c r="I83" t="s">
        <v>12204</v>
      </c>
      <c r="J83" t="s">
        <v>12339</v>
      </c>
      <c r="K83" s="11" t="str">
        <f t="shared" si="2"/>
        <v/>
      </c>
    </row>
    <row r="84" spans="1:11" x14ac:dyDescent="0.3">
      <c r="A84" t="s">
        <v>12340</v>
      </c>
      <c r="B84" s="9">
        <v>45897</v>
      </c>
      <c r="C84" t="s">
        <v>8375</v>
      </c>
      <c r="D84" t="s">
        <v>8228</v>
      </c>
      <c r="E84" t="s">
        <v>8204</v>
      </c>
      <c r="F84" t="s">
        <v>8205</v>
      </c>
      <c r="G84">
        <v>23</v>
      </c>
      <c r="H84">
        <v>2024</v>
      </c>
      <c r="I84" t="s">
        <v>12189</v>
      </c>
      <c r="J84" t="s">
        <v>12341</v>
      </c>
      <c r="K84" s="11" t="str">
        <f t="shared" si="2"/>
        <v/>
      </c>
    </row>
    <row r="85" spans="1:11" x14ac:dyDescent="0.3">
      <c r="A85" t="s">
        <v>12342</v>
      </c>
      <c r="B85" s="9">
        <v>45998</v>
      </c>
      <c r="C85" t="s">
        <v>8463</v>
      </c>
      <c r="D85" t="s">
        <v>8233</v>
      </c>
      <c r="E85" t="s">
        <v>8164</v>
      </c>
      <c r="F85" t="s">
        <v>8165</v>
      </c>
      <c r="G85">
        <v>7</v>
      </c>
      <c r="H85">
        <v>133</v>
      </c>
      <c r="I85" t="s">
        <v>12186</v>
      </c>
      <c r="J85" t="s">
        <v>12343</v>
      </c>
      <c r="K85" s="11" t="str">
        <f t="shared" si="2"/>
        <v/>
      </c>
    </row>
    <row r="86" spans="1:11" x14ac:dyDescent="0.3">
      <c r="A86" t="s">
        <v>12344</v>
      </c>
      <c r="B86" s="9">
        <v>45979</v>
      </c>
      <c r="C86" t="s">
        <v>8425</v>
      </c>
      <c r="D86" t="s">
        <v>8233</v>
      </c>
      <c r="E86" t="s">
        <v>8164</v>
      </c>
      <c r="F86" t="s">
        <v>8167</v>
      </c>
      <c r="G86">
        <v>10</v>
      </c>
      <c r="H86">
        <v>190</v>
      </c>
      <c r="I86" t="s">
        <v>12204</v>
      </c>
      <c r="J86" t="s">
        <v>12345</v>
      </c>
      <c r="K86" s="11" t="str">
        <f t="shared" si="2"/>
        <v/>
      </c>
    </row>
    <row r="87" spans="1:11" x14ac:dyDescent="0.3">
      <c r="A87" t="s">
        <v>12346</v>
      </c>
      <c r="B87" s="9">
        <v>45900</v>
      </c>
      <c r="C87" t="s">
        <v>8521</v>
      </c>
      <c r="D87" t="s">
        <v>8241</v>
      </c>
      <c r="E87" t="s">
        <v>8204</v>
      </c>
      <c r="F87" t="s">
        <v>8205</v>
      </c>
      <c r="G87">
        <v>44</v>
      </c>
      <c r="H87">
        <v>3872</v>
      </c>
      <c r="I87" t="s">
        <v>12204</v>
      </c>
      <c r="J87" t="s">
        <v>12347</v>
      </c>
      <c r="K87" s="11" t="str">
        <f t="shared" si="2"/>
        <v/>
      </c>
    </row>
    <row r="88" spans="1:11" x14ac:dyDescent="0.3">
      <c r="A88" t="s">
        <v>12348</v>
      </c>
      <c r="B88" s="9">
        <v>45932</v>
      </c>
      <c r="C88" t="s">
        <v>8513</v>
      </c>
      <c r="D88" t="s">
        <v>8228</v>
      </c>
      <c r="E88" t="s">
        <v>8184</v>
      </c>
      <c r="F88" t="s">
        <v>8187</v>
      </c>
      <c r="G88">
        <v>9</v>
      </c>
      <c r="H88">
        <v>81</v>
      </c>
      <c r="I88" t="s">
        <v>12204</v>
      </c>
      <c r="J88" t="s">
        <v>12349</v>
      </c>
      <c r="K88" s="11" t="str">
        <f t="shared" si="2"/>
        <v/>
      </c>
    </row>
    <row r="89" spans="1:11" x14ac:dyDescent="0.3">
      <c r="A89" t="s">
        <v>12350</v>
      </c>
      <c r="B89" s="9">
        <v>46044</v>
      </c>
      <c r="C89" t="s">
        <v>8444</v>
      </c>
      <c r="D89" t="s">
        <v>8228</v>
      </c>
      <c r="E89" t="s">
        <v>8184</v>
      </c>
      <c r="F89" t="s">
        <v>8185</v>
      </c>
      <c r="G89">
        <v>1</v>
      </c>
      <c r="H89">
        <v>9</v>
      </c>
      <c r="I89" t="s">
        <v>12204</v>
      </c>
      <c r="K89" s="11" t="str">
        <f t="shared" si="2"/>
        <v>FLAG</v>
      </c>
    </row>
    <row r="90" spans="1:11" x14ac:dyDescent="0.3">
      <c r="A90" t="s">
        <v>12351</v>
      </c>
      <c r="B90" s="9">
        <v>45976</v>
      </c>
      <c r="C90" t="s">
        <v>8396</v>
      </c>
      <c r="D90" t="s">
        <v>8249</v>
      </c>
      <c r="E90" t="s">
        <v>8199</v>
      </c>
      <c r="F90" t="s">
        <v>8202</v>
      </c>
      <c r="G90">
        <v>21</v>
      </c>
      <c r="H90">
        <v>588</v>
      </c>
      <c r="I90" t="s">
        <v>12186</v>
      </c>
      <c r="J90" t="s">
        <v>12352</v>
      </c>
      <c r="K90" s="11" t="str">
        <f t="shared" si="2"/>
        <v/>
      </c>
    </row>
    <row r="91" spans="1:11" x14ac:dyDescent="0.3">
      <c r="A91" t="s">
        <v>12353</v>
      </c>
      <c r="B91" s="9">
        <v>46028</v>
      </c>
      <c r="C91" t="s">
        <v>8386</v>
      </c>
      <c r="D91" t="s">
        <v>8228</v>
      </c>
      <c r="E91" t="s">
        <v>8174</v>
      </c>
      <c r="F91" t="s">
        <v>8177</v>
      </c>
      <c r="G91">
        <v>48</v>
      </c>
      <c r="H91">
        <v>4704</v>
      </c>
      <c r="I91" t="s">
        <v>12204</v>
      </c>
      <c r="J91" t="s">
        <v>12354</v>
      </c>
      <c r="K91" s="11" t="str">
        <f t="shared" si="2"/>
        <v/>
      </c>
    </row>
    <row r="92" spans="1:11" x14ac:dyDescent="0.3">
      <c r="A92" t="s">
        <v>12355</v>
      </c>
      <c r="B92" s="9">
        <v>45981</v>
      </c>
      <c r="C92" t="s">
        <v>8486</v>
      </c>
      <c r="D92" t="s">
        <v>8228</v>
      </c>
      <c r="E92" t="s">
        <v>8159</v>
      </c>
      <c r="F92" t="s">
        <v>8161</v>
      </c>
      <c r="G92">
        <v>16</v>
      </c>
      <c r="H92">
        <v>1152</v>
      </c>
      <c r="I92" t="s">
        <v>12186</v>
      </c>
      <c r="J92" t="s">
        <v>12356</v>
      </c>
      <c r="K92" s="11" t="str">
        <f t="shared" si="2"/>
        <v/>
      </c>
    </row>
    <row r="93" spans="1:11" x14ac:dyDescent="0.3">
      <c r="A93" t="s">
        <v>12357</v>
      </c>
      <c r="B93" s="9">
        <v>45995</v>
      </c>
      <c r="C93" t="s">
        <v>8497</v>
      </c>
      <c r="D93" t="s">
        <v>8241</v>
      </c>
      <c r="E93" t="s">
        <v>8199</v>
      </c>
      <c r="F93" t="s">
        <v>8202</v>
      </c>
      <c r="G93">
        <v>1</v>
      </c>
      <c r="H93">
        <v>28</v>
      </c>
      <c r="I93" t="s">
        <v>12186</v>
      </c>
      <c r="J93" t="s">
        <v>12358</v>
      </c>
      <c r="K93" s="11" t="str">
        <f t="shared" si="2"/>
        <v/>
      </c>
    </row>
    <row r="94" spans="1:11" x14ac:dyDescent="0.3">
      <c r="A94" t="s">
        <v>12359</v>
      </c>
      <c r="B94" s="9">
        <v>45925</v>
      </c>
      <c r="C94" t="s">
        <v>8521</v>
      </c>
      <c r="D94" t="s">
        <v>8241</v>
      </c>
      <c r="E94" t="s">
        <v>8184</v>
      </c>
      <c r="F94" t="s">
        <v>8187</v>
      </c>
      <c r="G94">
        <v>20</v>
      </c>
      <c r="H94">
        <v>180</v>
      </c>
      <c r="I94" t="s">
        <v>12189</v>
      </c>
      <c r="J94" t="s">
        <v>12360</v>
      </c>
      <c r="K94" s="11" t="str">
        <f t="shared" si="2"/>
        <v/>
      </c>
    </row>
    <row r="95" spans="1:11" x14ac:dyDescent="0.3">
      <c r="A95" t="s">
        <v>12361</v>
      </c>
      <c r="B95" s="9">
        <v>45919</v>
      </c>
      <c r="C95" t="s">
        <v>8356</v>
      </c>
      <c r="D95" t="s">
        <v>8269</v>
      </c>
      <c r="E95" t="s">
        <v>8204</v>
      </c>
      <c r="F95" t="s">
        <v>8205</v>
      </c>
      <c r="G95">
        <v>43</v>
      </c>
      <c r="H95">
        <v>3784</v>
      </c>
      <c r="I95" t="s">
        <v>12189</v>
      </c>
      <c r="J95" t="s">
        <v>12362</v>
      </c>
      <c r="K95" s="11" t="str">
        <f t="shared" si="2"/>
        <v/>
      </c>
    </row>
    <row r="96" spans="1:11" x14ac:dyDescent="0.3">
      <c r="A96" t="s">
        <v>12363</v>
      </c>
      <c r="B96" s="9">
        <v>46020</v>
      </c>
      <c r="C96" t="s">
        <v>8365</v>
      </c>
      <c r="D96" t="s">
        <v>8233</v>
      </c>
      <c r="E96" t="s">
        <v>8199</v>
      </c>
      <c r="F96" t="s">
        <v>8200</v>
      </c>
      <c r="G96">
        <v>3</v>
      </c>
      <c r="H96">
        <v>84</v>
      </c>
      <c r="I96" t="s">
        <v>12183</v>
      </c>
      <c r="J96" t="s">
        <v>12364</v>
      </c>
      <c r="K96" s="11" t="str">
        <f t="shared" si="2"/>
        <v/>
      </c>
    </row>
    <row r="97" spans="1:11" x14ac:dyDescent="0.3">
      <c r="A97" t="s">
        <v>12365</v>
      </c>
      <c r="B97" s="9">
        <v>45885</v>
      </c>
      <c r="C97" t="s">
        <v>8408</v>
      </c>
      <c r="D97" t="s">
        <v>8228</v>
      </c>
      <c r="E97" t="s">
        <v>8184</v>
      </c>
      <c r="F97" t="s">
        <v>8185</v>
      </c>
      <c r="G97">
        <v>28</v>
      </c>
      <c r="H97">
        <v>252</v>
      </c>
      <c r="I97" t="s">
        <v>12186</v>
      </c>
      <c r="J97" t="s">
        <v>12366</v>
      </c>
      <c r="K97" s="11" t="str">
        <f t="shared" si="2"/>
        <v/>
      </c>
    </row>
    <row r="98" spans="1:11" x14ac:dyDescent="0.3">
      <c r="A98" t="s">
        <v>12367</v>
      </c>
      <c r="B98" s="9">
        <v>46011</v>
      </c>
      <c r="C98" t="s">
        <v>8421</v>
      </c>
      <c r="D98" t="s">
        <v>8269</v>
      </c>
      <c r="E98" t="s">
        <v>8189</v>
      </c>
      <c r="F98" t="s">
        <v>8190</v>
      </c>
      <c r="G98">
        <v>13</v>
      </c>
      <c r="H98">
        <v>162.5</v>
      </c>
      <c r="I98" t="s">
        <v>12204</v>
      </c>
      <c r="J98" t="s">
        <v>12368</v>
      </c>
      <c r="K98" s="11" t="str">
        <f t="shared" si="2"/>
        <v/>
      </c>
    </row>
    <row r="99" spans="1:11" x14ac:dyDescent="0.3">
      <c r="A99" t="s">
        <v>12369</v>
      </c>
      <c r="B99" s="9">
        <v>45952</v>
      </c>
      <c r="C99" t="s">
        <v>8295</v>
      </c>
      <c r="D99" t="s">
        <v>8233</v>
      </c>
      <c r="E99" t="s">
        <v>8184</v>
      </c>
      <c r="F99" t="s">
        <v>8187</v>
      </c>
      <c r="G99">
        <v>7</v>
      </c>
      <c r="H99">
        <v>63</v>
      </c>
      <c r="I99" t="s">
        <v>12204</v>
      </c>
      <c r="J99" t="s">
        <v>12370</v>
      </c>
      <c r="K99" s="11" t="str">
        <f t="shared" si="2"/>
        <v/>
      </c>
    </row>
    <row r="100" spans="1:11" x14ac:dyDescent="0.3">
      <c r="A100" t="s">
        <v>12371</v>
      </c>
      <c r="B100" s="9">
        <v>45816</v>
      </c>
      <c r="C100" t="s">
        <v>8470</v>
      </c>
      <c r="D100" t="s">
        <v>8228</v>
      </c>
      <c r="E100" t="s">
        <v>8209</v>
      </c>
      <c r="F100" t="s">
        <v>8210</v>
      </c>
      <c r="G100">
        <v>18</v>
      </c>
      <c r="H100">
        <v>540</v>
      </c>
      <c r="I100" t="s">
        <v>12186</v>
      </c>
      <c r="J100" t="s">
        <v>12372</v>
      </c>
      <c r="K100" s="11" t="str">
        <f t="shared" ref="K100:K131" si="3">IF(J100="","FLAG","")</f>
        <v/>
      </c>
    </row>
    <row r="101" spans="1:11" x14ac:dyDescent="0.3">
      <c r="A101" t="s">
        <v>12373</v>
      </c>
      <c r="B101" s="9">
        <v>45940</v>
      </c>
      <c r="C101" t="s">
        <v>8428</v>
      </c>
      <c r="D101" t="s">
        <v>8228</v>
      </c>
      <c r="E101" t="s">
        <v>8189</v>
      </c>
      <c r="F101" t="s">
        <v>8191</v>
      </c>
      <c r="G101">
        <v>7</v>
      </c>
      <c r="H101">
        <v>87.5</v>
      </c>
      <c r="I101" t="s">
        <v>12204</v>
      </c>
      <c r="J101" t="s">
        <v>12374</v>
      </c>
      <c r="K101" s="11" t="str">
        <f t="shared" si="3"/>
        <v/>
      </c>
    </row>
    <row r="102" spans="1:11" x14ac:dyDescent="0.3">
      <c r="A102" t="s">
        <v>12375</v>
      </c>
      <c r="B102" s="9">
        <v>45928</v>
      </c>
      <c r="C102" t="s">
        <v>8415</v>
      </c>
      <c r="D102" t="s">
        <v>8269</v>
      </c>
      <c r="E102" t="s">
        <v>8153</v>
      </c>
      <c r="F102" t="s">
        <v>8154</v>
      </c>
      <c r="G102">
        <v>5</v>
      </c>
      <c r="H102">
        <v>92.5</v>
      </c>
      <c r="I102" t="s">
        <v>12186</v>
      </c>
      <c r="J102" t="s">
        <v>12376</v>
      </c>
      <c r="K102" s="11" t="str">
        <f t="shared" si="3"/>
        <v/>
      </c>
    </row>
    <row r="103" spans="1:11" x14ac:dyDescent="0.3">
      <c r="A103" t="s">
        <v>12377</v>
      </c>
      <c r="B103" s="9">
        <v>45981</v>
      </c>
      <c r="C103" t="s">
        <v>8474</v>
      </c>
      <c r="D103" t="s">
        <v>8269</v>
      </c>
      <c r="E103" t="s">
        <v>8179</v>
      </c>
      <c r="F103" t="s">
        <v>8183</v>
      </c>
      <c r="G103">
        <v>20</v>
      </c>
      <c r="H103">
        <v>1700</v>
      </c>
      <c r="I103" t="s">
        <v>12183</v>
      </c>
      <c r="J103" t="s">
        <v>12378</v>
      </c>
      <c r="K103" s="11" t="str">
        <f t="shared" si="3"/>
        <v/>
      </c>
    </row>
    <row r="104" spans="1:11" x14ac:dyDescent="0.3">
      <c r="A104" t="s">
        <v>12379</v>
      </c>
      <c r="B104" s="9">
        <v>45915</v>
      </c>
      <c r="C104" t="s">
        <v>8307</v>
      </c>
      <c r="D104" t="s">
        <v>8249</v>
      </c>
      <c r="E104" t="s">
        <v>8194</v>
      </c>
      <c r="F104" t="s">
        <v>8197</v>
      </c>
      <c r="G104">
        <v>20</v>
      </c>
      <c r="H104">
        <v>2100</v>
      </c>
      <c r="I104" t="s">
        <v>12204</v>
      </c>
      <c r="J104" t="s">
        <v>12380</v>
      </c>
      <c r="K104" s="11" t="str">
        <f t="shared" si="3"/>
        <v/>
      </c>
    </row>
    <row r="105" spans="1:11" x14ac:dyDescent="0.3">
      <c r="A105" t="s">
        <v>12381</v>
      </c>
      <c r="B105" s="9">
        <v>46005</v>
      </c>
      <c r="C105" t="s">
        <v>8541</v>
      </c>
      <c r="D105" t="s">
        <v>8233</v>
      </c>
      <c r="E105" t="s">
        <v>8199</v>
      </c>
      <c r="F105" t="s">
        <v>8201</v>
      </c>
      <c r="G105">
        <v>61</v>
      </c>
      <c r="H105">
        <v>1708</v>
      </c>
      <c r="I105" t="s">
        <v>12183</v>
      </c>
      <c r="J105" t="s">
        <v>12382</v>
      </c>
      <c r="K105" s="11" t="str">
        <f t="shared" si="3"/>
        <v/>
      </c>
    </row>
    <row r="106" spans="1:11" x14ac:dyDescent="0.3">
      <c r="A106" t="s">
        <v>12383</v>
      </c>
      <c r="B106" s="9">
        <v>45981</v>
      </c>
      <c r="C106" t="s">
        <v>8290</v>
      </c>
      <c r="D106" t="s">
        <v>8249</v>
      </c>
      <c r="E106" t="s">
        <v>8199</v>
      </c>
      <c r="F106" t="s">
        <v>8200</v>
      </c>
      <c r="G106">
        <v>1</v>
      </c>
      <c r="H106">
        <v>28</v>
      </c>
      <c r="I106" t="s">
        <v>12186</v>
      </c>
      <c r="J106" t="s">
        <v>12384</v>
      </c>
      <c r="K106" s="11" t="str">
        <f t="shared" si="3"/>
        <v/>
      </c>
    </row>
    <row r="107" spans="1:11" x14ac:dyDescent="0.3">
      <c r="A107" t="s">
        <v>12385</v>
      </c>
      <c r="B107" s="9">
        <v>45923</v>
      </c>
      <c r="C107" t="s">
        <v>8378</v>
      </c>
      <c r="D107" t="s">
        <v>8249</v>
      </c>
      <c r="E107" t="s">
        <v>8159</v>
      </c>
      <c r="F107" t="s">
        <v>8161</v>
      </c>
      <c r="G107">
        <v>15</v>
      </c>
      <c r="H107">
        <v>1080</v>
      </c>
      <c r="I107" t="s">
        <v>12189</v>
      </c>
      <c r="J107" t="s">
        <v>12386</v>
      </c>
      <c r="K107" s="11" t="str">
        <f t="shared" si="3"/>
        <v/>
      </c>
    </row>
  </sheetData>
  <autoFilter ref="A3:K107" xr:uid="{00000000-0009-0000-0000-00000B000000}"/>
  <conditionalFormatting sqref="K4:K107">
    <cfRule type="cellIs" dxfId="0" priority="1" operator="equal">
      <formula>"FLAG"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8"/>
  <sheetViews>
    <sheetView workbookViewId="0"/>
  </sheetViews>
  <sheetFormatPr defaultRowHeight="14.4" x14ac:dyDescent="0.3"/>
  <cols>
    <col min="1" max="3" width="14" customWidth="1"/>
    <col min="4" max="4" width="10" customWidth="1"/>
  </cols>
  <sheetData>
    <row r="1" spans="1:4" ht="15.6" x14ac:dyDescent="0.3">
      <c r="A1" s="6" t="s">
        <v>12387</v>
      </c>
    </row>
    <row r="3" spans="1:4" x14ac:dyDescent="0.3">
      <c r="A3" s="3" t="s">
        <v>8221</v>
      </c>
      <c r="B3" s="3" t="s">
        <v>12388</v>
      </c>
      <c r="C3" s="3" t="s">
        <v>12389</v>
      </c>
      <c r="D3" s="3" t="s">
        <v>12390</v>
      </c>
    </row>
    <row r="4" spans="1:4" x14ac:dyDescent="0.3">
      <c r="A4" t="s">
        <v>8249</v>
      </c>
      <c r="B4">
        <f>COUNTIFS(Pharma_Collections!$D$4:$D$1491,A4,Pharma_Collections!$G$4:$G$1491,"Cash")</f>
        <v>163</v>
      </c>
      <c r="C4" s="15">
        <f>AVERAGEIFS(Pharma_Collections!$I$4:$I$1491,Pharma_Collections!$D$4:$D$1491,A4,Pharma_Collections!$G$4:$G$1491,"Cash")</f>
        <v>0.98159509202453987</v>
      </c>
      <c r="D4">
        <f>_xlfn.AGGREGATE(14,6,Pharma_Collections!$I$4:$I$1491/((Pharma_Collections!$D$4:$D$1491=A4)*(Pharma_Collections!$G$4:$G$1491="Cash")),1)</f>
        <v>2</v>
      </c>
    </row>
    <row r="5" spans="1:4" x14ac:dyDescent="0.3">
      <c r="A5" t="s">
        <v>8269</v>
      </c>
      <c r="B5">
        <f>COUNTIFS(Pharma_Collections!$D$4:$D$1491,A5,Pharma_Collections!$G$4:$G$1491,"Cash")</f>
        <v>133</v>
      </c>
      <c r="C5" s="15">
        <f>AVERAGEIFS(Pharma_Collections!$I$4:$I$1491,Pharma_Collections!$D$4:$D$1491,A5,Pharma_Collections!$G$4:$G$1491,"Cash")</f>
        <v>0.86466165413533835</v>
      </c>
      <c r="D5">
        <f>_xlfn.AGGREGATE(14,6,Pharma_Collections!$I$4:$I$1491/((Pharma_Collections!$D$4:$D$1491=A5)*(Pharma_Collections!$G$4:$G$1491="Cash")),1)</f>
        <v>2</v>
      </c>
    </row>
    <row r="6" spans="1:4" x14ac:dyDescent="0.3">
      <c r="A6" t="s">
        <v>8241</v>
      </c>
      <c r="B6">
        <f>COUNTIFS(Pharma_Collections!$D$4:$D$1491,A6,Pharma_Collections!$G$4:$G$1491,"Cash")</f>
        <v>147</v>
      </c>
      <c r="C6" s="15">
        <f>AVERAGEIFS(Pharma_Collections!$I$4:$I$1491,Pharma_Collections!$D$4:$D$1491,A6,Pharma_Collections!$G$4:$G$1491,"Cash")</f>
        <v>18.605442176870749</v>
      </c>
      <c r="D6">
        <f>_xlfn.AGGREGATE(14,6,Pharma_Collections!$I$4:$I$1491/((Pharma_Collections!$D$4:$D$1491=A6)*(Pharma_Collections!$G$4:$G$1491="Cash")),1)</f>
        <v>28</v>
      </c>
    </row>
    <row r="7" spans="1:4" x14ac:dyDescent="0.3">
      <c r="A7" t="s">
        <v>8228</v>
      </c>
      <c r="B7">
        <f>COUNTIFS(Pharma_Collections!$D$4:$D$1491,A7,Pharma_Collections!$G$4:$G$1491,"Cash")</f>
        <v>140</v>
      </c>
      <c r="C7" s="15">
        <f>AVERAGEIFS(Pharma_Collections!$I$4:$I$1491,Pharma_Collections!$D$4:$D$1491,A7,Pharma_Collections!$G$4:$G$1491,"Cash")</f>
        <v>1.0071428571428571</v>
      </c>
      <c r="D7">
        <f>_xlfn.AGGREGATE(14,6,Pharma_Collections!$I$4:$I$1491/((Pharma_Collections!$D$4:$D$1491=A7)*(Pharma_Collections!$G$4:$G$1491="Cash")),1)</f>
        <v>2</v>
      </c>
    </row>
    <row r="8" spans="1:4" x14ac:dyDescent="0.3">
      <c r="A8" t="s">
        <v>8233</v>
      </c>
      <c r="B8">
        <f>COUNTIFS(Pharma_Collections!$D$4:$D$1491,A8,Pharma_Collections!$G$4:$G$1491,"Cash")</f>
        <v>146</v>
      </c>
      <c r="C8" s="15">
        <f>AVERAGEIFS(Pharma_Collections!$I$4:$I$1491,Pharma_Collections!$D$4:$D$1491,A8,Pharma_Collections!$G$4:$G$1491,"Cash")</f>
        <v>0.93150684931506844</v>
      </c>
      <c r="D8">
        <f>_xlfn.AGGREGATE(14,6,Pharma_Collections!$I$4:$I$1491/((Pharma_Collections!$D$4:$D$1491=A8)*(Pharma_Collections!$G$4:$G$1491="Cash")),1)</f>
        <v>2</v>
      </c>
    </row>
  </sheetData>
  <conditionalFormatting sqref="C4:C10">
    <cfRule type="colorScale" priority="1">
      <colorScale>
        <cfvo type="min"/>
        <cfvo type="max"/>
        <color rgb="FF63BE7B"/>
        <color rgb="FF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Dashboard</vt:lpstr>
      <vt:lpstr>Delegation</vt:lpstr>
      <vt:lpstr>Bank_KYC</vt:lpstr>
      <vt:lpstr>Bank_Loans</vt:lpstr>
      <vt:lpstr>Hosp_Bills</vt:lpstr>
      <vt:lpstr>Hosp_TPA</vt:lpstr>
      <vt:lpstr>Pharma_Stock</vt:lpstr>
      <vt:lpstr>Pharma_Retailers</vt:lpstr>
      <vt:lpstr>Pharma_Products</vt:lpstr>
      <vt:lpstr>Pharma_Sales</vt:lpstr>
      <vt:lpstr>Pharma_Collections</vt:lpstr>
      <vt:lpstr>Pharma_Returns</vt:lpstr>
      <vt:lpstr>Salesman_Lag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Ankit Jallan</cp:lastModifiedBy>
  <dcterms:created xsi:type="dcterms:W3CDTF">2026-10-08T17:39:17Z</dcterms:created>
  <dcterms:modified xsi:type="dcterms:W3CDTF">2026-10-08T17:39:43Z</dcterms:modified>
</cp:coreProperties>
</file>